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drawings/drawing8.xml" ContentType="application/vnd.openxmlformats-officedocument.drawing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drawings/drawing9.xml" ContentType="application/vnd.openxmlformats-officedocument.drawing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21F8185E-3182-3C40-BD2B-954710903149}" xr6:coauthVersionLast="47" xr6:coauthVersionMax="47" xr10:uidLastSave="{00000000-0000-0000-0000-000000000000}"/>
  <bookViews>
    <workbookView xWindow="0" yWindow="0" windowWidth="28800" windowHeight="18000" xr2:uid="{C1F6CC11-1296-3549-A35C-9D74F73648F5}"/>
  </bookViews>
  <sheets>
    <sheet name="Today" sheetId="10" r:id="rId1"/>
    <sheet name="Objectives" sheetId="6" r:id="rId2"/>
    <sheet name="Swaps" sheetId="18" r:id="rId3"/>
    <sheet name="LIBOR" sheetId="106" state="hidden" r:id="rId4"/>
    <sheet name="Swaps_" sheetId="78" state="hidden" r:id="rId5"/>
    <sheet name="Swaps_IRS" sheetId="79" state="hidden" r:id="rId6"/>
    <sheet name="Swaps_FX" sheetId="80" state="hidden" r:id="rId7"/>
    <sheet name="Marginal_VaR" sheetId="70" r:id="rId8"/>
    <sheet name="PortfolioVariance" sheetId="97" state="hidden" r:id="rId9"/>
    <sheet name="MVaR" sheetId="67" state="hidden" r:id="rId10"/>
    <sheet name="MVaR_Pct" sheetId="46" state="hidden" r:id="rId11"/>
    <sheet name="MVaR_Both" sheetId="45" state="hidden" r:id="rId12"/>
    <sheet name="iVaR" sheetId="68" state="hidden" r:id="rId13"/>
    <sheet name="Basel" sheetId="90" r:id="rId14"/>
    <sheet name="Basel1234" sheetId="89" state="hidden" r:id="rId15"/>
    <sheet name="10Day_ScaledVsDirect" sheetId="81" state="hidden" r:id="rId16"/>
    <sheet name="10DayPnL" sheetId="82" state="hidden" r:id="rId17"/>
    <sheet name="10DayVaR" sheetId="83" state="hidden" r:id="rId18"/>
    <sheet name="10DaySVaR" sheetId="84" state="hidden" r:id="rId19"/>
    <sheet name="10DayES" sheetId="85" state="hidden" r:id="rId20"/>
    <sheet name="FRTB" sheetId="72" r:id="rId21"/>
    <sheet name="Basel_2.5" sheetId="58" state="hidden" r:id="rId22"/>
    <sheet name="Basel_FRTB" sheetId="75" state="hidden" r:id="rId23"/>
    <sheet name="FRTB_SA" sheetId="74" state="hidden" r:id="rId24"/>
    <sheet name="FRTB_SA_Sensitivity" sheetId="63" state="hidden" r:id="rId25"/>
    <sheet name="FRTB_IMA_Horizons" sheetId="87" state="hidden" r:id="rId26"/>
    <sheet name="FRTB_IMA_Horizon_Calc" sheetId="88" state="hidden" r:id="rId27"/>
    <sheet name="FRTB_IMA_Example" sheetId="51" state="hidden" r:id="rId28"/>
    <sheet name="FRTB_Default Risk" sheetId="64" state="hidden" r:id="rId29"/>
    <sheet name="FRTB_SA_Residual" sheetId="65" state="hidden" r:id="rId30"/>
    <sheet name="CreditRisk" sheetId="52" r:id="rId31"/>
    <sheet name="ELoss" sheetId="53" r:id="rId32"/>
    <sheet name="CashVsProfit" sheetId="54" r:id="rId33"/>
    <sheet name="Prework4NextClass" sheetId="24" r:id="rId34"/>
    <sheet name="Q1_MVaR" sheetId="49" r:id="rId35"/>
    <sheet name="FX_Corporate" sheetId="107" r:id="rId36"/>
    <sheet name="DiscussionQuestion" sheetId="37" r:id="rId37"/>
    <sheet name="Case" sheetId="66" r:id="rId38"/>
    <sheet name="Case_RiskWeights" sheetId="101" r:id="rId39"/>
    <sheet name="Case_Questions" sheetId="94" r:id="rId40"/>
    <sheet name="Case_AssetList" sheetId="91" r:id="rId41"/>
    <sheet name="Case Prices" sheetId="92" r:id="rId42"/>
    <sheet name="Case_Readings" sheetId="99" r:id="rId43"/>
    <sheet name="Case_WorkSpace" sheetId="96" r:id="rId44"/>
    <sheet name="Appendix" sheetId="102" r:id="rId45"/>
    <sheet name="PVariance1" sheetId="103" state="hidden" r:id="rId46"/>
    <sheet name="PVariance2" sheetId="104" state="hidden" r:id="rId47"/>
    <sheet name="PVariance3" sheetId="105" state="hidden" r:id="rId48"/>
    <sheet name="Delta_Reg" sheetId="109" state="hidden" r:id="rId49"/>
    <sheet name="SA_Calcs1" sheetId="110" state="hidden" r:id="rId50"/>
    <sheet name="SA_Calcs2" sheetId="111" state="hidden" r:id="rId51"/>
  </sheets>
  <externalReferences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</externalReferences>
  <definedNames>
    <definedName name="_2_15_2017" localSheetId="37">[1]VaR3!$D$11:$H$11</definedName>
    <definedName name="_2_15_2017" localSheetId="41">[1]VaR3!$D$11:$H$11</definedName>
    <definedName name="_2_15_2017" localSheetId="40">[1]VaR3!$D$11:$H$11</definedName>
    <definedName name="_2_15_2017" localSheetId="39">[1]VaR3!$D$11:$H$11</definedName>
    <definedName name="_2_15_2017" localSheetId="42">[1]VaR3!$D$11:$H$11</definedName>
    <definedName name="_2_15_2017" localSheetId="38">[1]VaR3!$D$11:$H$11</definedName>
    <definedName name="_2_15_2017" localSheetId="36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7">#REF!</definedName>
    <definedName name="ad" localSheetId="41">#REF!</definedName>
    <definedName name="ad" localSheetId="40">#REF!</definedName>
    <definedName name="ad" localSheetId="39">#REF!</definedName>
    <definedName name="ad" localSheetId="42">#REF!</definedName>
    <definedName name="ad" localSheetId="38">#REF!</definedName>
    <definedName name="ad" localSheetId="36">#REF!</definedName>
    <definedName name="ad" localSheetId="8">#REF!</definedName>
    <definedName name="ad">#REF!</definedName>
    <definedName name="age">[5]Aggregation!$E$4:$E$15</definedName>
    <definedName name="alan" localSheetId="37">#REF!</definedName>
    <definedName name="alan" localSheetId="41">#REF!</definedName>
    <definedName name="alan" localSheetId="40">#REF!</definedName>
    <definedName name="alan" localSheetId="39">#REF!</definedName>
    <definedName name="alan" localSheetId="42">#REF!</definedName>
    <definedName name="alan" localSheetId="38">#REF!</definedName>
    <definedName name="alan" localSheetId="36">#REF!</definedName>
    <definedName name="alan" localSheetId="8">#REF!</definedName>
    <definedName name="alan">#REF!</definedName>
    <definedName name="alpha" localSheetId="37">#REF!</definedName>
    <definedName name="alpha" localSheetId="41">#REF!</definedName>
    <definedName name="alpha" localSheetId="40">#REF!</definedName>
    <definedName name="alpha" localSheetId="39">#REF!</definedName>
    <definedName name="alpha" localSheetId="42">#REF!</definedName>
    <definedName name="alpha" localSheetId="38">#REF!</definedName>
    <definedName name="alpha" localSheetId="36">#REF!</definedName>
    <definedName name="alpha" localSheetId="12">iVaR!$I$3</definedName>
    <definedName name="alpha" localSheetId="9">MVaR!$I$3</definedName>
    <definedName name="alpha" localSheetId="11">MVaR_Both!$I$3</definedName>
    <definedName name="alpha" localSheetId="10">MVaR_Pct!$I$3</definedName>
    <definedName name="alpha" localSheetId="8">#REF!</definedName>
    <definedName name="alpha" localSheetId="34">[6]MVaR!$H$3</definedName>
    <definedName name="alpha">#REF!</definedName>
    <definedName name="b" localSheetId="12">iVaR!$B$26:$B$27</definedName>
    <definedName name="b" localSheetId="9">MVaR!$B$21:$B$22</definedName>
    <definedName name="b" localSheetId="11">MVaR_Both!$B$21:$B$22</definedName>
    <definedName name="b" localSheetId="10">MVaR_Pct!$B$21:$B$22</definedName>
    <definedName name="b" localSheetId="8">#REF!</definedName>
    <definedName name="b" localSheetId="34">[6]MVaR!$B$21:$B$22</definedName>
    <definedName name="b">#REF!</definedName>
    <definedName name="b_pct">MVaR_Pct!$F$21:$F$22</definedName>
    <definedName name="bid">[3]Liquidity1!$C$7:$C$23</definedName>
    <definedName name="Bins" localSheetId="37">#REF!</definedName>
    <definedName name="Bins" localSheetId="41">#REF!</definedName>
    <definedName name="Bins" localSheetId="40">#REF!</definedName>
    <definedName name="Bins" localSheetId="39">#REF!</definedName>
    <definedName name="Bins" localSheetId="42">#REF!</definedName>
    <definedName name="Bins" localSheetId="38">#REF!</definedName>
    <definedName name="Bins" localSheetId="36">#REF!</definedName>
    <definedName name="Bins" localSheetId="8">#REF!</definedName>
    <definedName name="Bins">#REF!</definedName>
    <definedName name="Bond_Value" localSheetId="32">#REF!</definedName>
    <definedName name="Bond_Value" localSheetId="31">#REF!</definedName>
    <definedName name="Bond_Value" localSheetId="8">#REF!</definedName>
    <definedName name="Bond_Value">#REF!</definedName>
    <definedName name="Bond_Value_" localSheetId="32">#REF!</definedName>
    <definedName name="Bond_Value_" localSheetId="31">#REF!</definedName>
    <definedName name="Bond_Value_" localSheetId="8">#REF!</definedName>
    <definedName name="Bond_Value_">#REF!</definedName>
    <definedName name="C_" localSheetId="37">[7]A4_1!$C$20:$E$20</definedName>
    <definedName name="C_" localSheetId="41">[7]A4_1!$C$20:$E$20</definedName>
    <definedName name="C_" localSheetId="40">[7]A4_1!$C$20:$E$20</definedName>
    <definedName name="C_" localSheetId="39">[7]A4_1!$C$20:$E$20</definedName>
    <definedName name="C_" localSheetId="42">[7]A4_1!$C$20:$E$20</definedName>
    <definedName name="C_" localSheetId="38">[7]A4_1!$C$20:$E$20</definedName>
    <definedName name="C_" localSheetId="36">[7]A4_1!$C$20:$E$20</definedName>
    <definedName name="C_">[8]A4_1!$C$20:$E$20</definedName>
    <definedName name="Cd" localSheetId="37">#REF!</definedName>
    <definedName name="Cd" localSheetId="41">#REF!</definedName>
    <definedName name="Cd" localSheetId="40">#REF!</definedName>
    <definedName name="Cd" localSheetId="39">#REF!</definedName>
    <definedName name="Cd" localSheetId="42">#REF!</definedName>
    <definedName name="Cd" localSheetId="38">#REF!</definedName>
    <definedName name="Cd" localSheetId="32">#REF!</definedName>
    <definedName name="Cd" localSheetId="36">#REF!</definedName>
    <definedName name="Cd" localSheetId="8">#REF!</definedName>
    <definedName name="Cd">#REF!</definedName>
    <definedName name="Cd_" localSheetId="37">[9]BOPM3!#REF!</definedName>
    <definedName name="Cd_" localSheetId="41">[9]BOPM3!#REF!</definedName>
    <definedName name="Cd_" localSheetId="40">[9]BOPM3!#REF!</definedName>
    <definedName name="Cd_" localSheetId="39">[9]BOPM3!#REF!</definedName>
    <definedName name="Cd_" localSheetId="42">[9]BOPM3!#REF!</definedName>
    <definedName name="Cd_" localSheetId="38">[9]BOPM3!#REF!</definedName>
    <definedName name="Cd_" localSheetId="36">[9]BOPM3!#REF!</definedName>
    <definedName name="Cd_" localSheetId="8">[10]BOPM3!#REF!</definedName>
    <definedName name="Cd_">[10]BOPM3!#REF!</definedName>
    <definedName name="Change" localSheetId="37">#REF!</definedName>
    <definedName name="Change" localSheetId="41">#REF!</definedName>
    <definedName name="Change" localSheetId="40">#REF!</definedName>
    <definedName name="Change" localSheetId="39">#REF!</definedName>
    <definedName name="Change" localSheetId="42">#REF!</definedName>
    <definedName name="Change" localSheetId="38">#REF!</definedName>
    <definedName name="Change" localSheetId="32">[11]VaR0!#REF!</definedName>
    <definedName name="Change" localSheetId="36">#REF!</definedName>
    <definedName name="Change" localSheetId="8">#REF!</definedName>
    <definedName name="Change">#REF!</definedName>
    <definedName name="CI" localSheetId="37">#REF!</definedName>
    <definedName name="CI" localSheetId="41">#REF!</definedName>
    <definedName name="CI" localSheetId="40">#REF!</definedName>
    <definedName name="CI" localSheetId="39">#REF!</definedName>
    <definedName name="CI" localSheetId="42">#REF!</definedName>
    <definedName name="CI" localSheetId="38">#REF!</definedName>
    <definedName name="CI" localSheetId="32">#REF!</definedName>
    <definedName name="CI" localSheetId="36">#REF!</definedName>
    <definedName name="CI" localSheetId="31">#REF!</definedName>
    <definedName name="CI" localSheetId="8">#REF!</definedName>
    <definedName name="CI">#REF!</definedName>
    <definedName name="CI_lo" localSheetId="37">#REF!</definedName>
    <definedName name="CI_lo" localSheetId="41">#REF!</definedName>
    <definedName name="CI_lo" localSheetId="40">#REF!</definedName>
    <definedName name="CI_lo" localSheetId="39">#REF!</definedName>
    <definedName name="CI_lo" localSheetId="42">#REF!</definedName>
    <definedName name="CI_lo" localSheetId="38">#REF!</definedName>
    <definedName name="CI_lo" localSheetId="32">#REF!</definedName>
    <definedName name="CI_lo" localSheetId="36">#REF!</definedName>
    <definedName name="CI_lo" localSheetId="31">#REF!</definedName>
    <definedName name="CI_lo" localSheetId="8">#REF!</definedName>
    <definedName name="CI_lo">#REF!</definedName>
    <definedName name="contracts" localSheetId="37">[7]A4_1!$C$25:$E$25</definedName>
    <definedName name="contracts" localSheetId="41">[7]A4_1!$C$25:$E$25</definedName>
    <definedName name="contracts" localSheetId="40">[7]A4_1!$C$25:$E$25</definedName>
    <definedName name="contracts" localSheetId="39">[7]A4_1!$C$25:$E$25</definedName>
    <definedName name="contracts" localSheetId="42">[7]A4_1!$C$25:$E$25</definedName>
    <definedName name="contracts" localSheetId="38">[7]A4_1!$C$25:$E$25</definedName>
    <definedName name="contracts" localSheetId="36">[7]A4_1!$C$25:$E$25</definedName>
    <definedName name="contracts">[8]A4_1!$C$25:$E$25</definedName>
    <definedName name="corrmat" localSheetId="37">[12]VaR4!$M$43:$Q$47</definedName>
    <definedName name="corrmat" localSheetId="41">[12]VaR4!$M$43:$Q$47</definedName>
    <definedName name="corrmat" localSheetId="40">[12]VaR4!$M$43:$Q$47</definedName>
    <definedName name="corrmat" localSheetId="39">[12]VaR4!$M$43:$Q$47</definedName>
    <definedName name="corrmat" localSheetId="42">[12]VaR4!$M$43:$Q$47</definedName>
    <definedName name="corrmat" localSheetId="38">[12]VaR4!$M$43:$Q$47</definedName>
    <definedName name="corrmat" localSheetId="36">[12]VaR4!$M$43:$Q$47</definedName>
    <definedName name="corrmat">[13]VaR4!$M$43:$Q$47</definedName>
    <definedName name="CountVec">[14]Example!$H$5:$AE$5</definedName>
    <definedName name="CouponPmt" localSheetId="32">#REF!</definedName>
    <definedName name="CouponPmt" localSheetId="31">#REF!</definedName>
    <definedName name="CouponPmt" localSheetId="8">#REF!</definedName>
    <definedName name="CouponPmt">#REF!</definedName>
    <definedName name="couponrate" localSheetId="37">#REF!</definedName>
    <definedName name="couponrate" localSheetId="41">#REF!</definedName>
    <definedName name="couponrate" localSheetId="40">#REF!</definedName>
    <definedName name="couponrate" localSheetId="39">#REF!</definedName>
    <definedName name="couponrate" localSheetId="42">#REF!</definedName>
    <definedName name="couponrate" localSheetId="38">#REF!</definedName>
    <definedName name="CouponRate" localSheetId="32">#REF!</definedName>
    <definedName name="couponrate" localSheetId="36">#REF!</definedName>
    <definedName name="CouponRate" localSheetId="31">#REF!</definedName>
    <definedName name="couponrate" localSheetId="8">#REF!</definedName>
    <definedName name="couponrate">#REF!</definedName>
    <definedName name="couponrate_ctd">[15]A4_2_1!$C$18</definedName>
    <definedName name="covmat" localSheetId="37">[1]VaR3!$D$43:$H$47</definedName>
    <definedName name="covmat" localSheetId="41">[1]VaR3!$D$43:$H$47</definedName>
    <definedName name="covmat" localSheetId="40">[1]VaR3!$D$43:$H$47</definedName>
    <definedName name="covmat" localSheetId="39">[1]VaR3!$D$43:$H$47</definedName>
    <definedName name="covmat" localSheetId="42">[1]VaR3!$D$43:$H$47</definedName>
    <definedName name="covmat" localSheetId="38">[1]VaR3!$D$43:$H$47</definedName>
    <definedName name="covmat" localSheetId="36">[1]VaR3!$D$43:$H$47</definedName>
    <definedName name="covmat" localSheetId="9">MVaR!$B$3:$C$4</definedName>
    <definedName name="covmat" localSheetId="11">MVaR_Both!$B$3:$C$4</definedName>
    <definedName name="covmat" localSheetId="10">MVaR_Pct!$B$3:$C$4</definedName>
    <definedName name="covmat" localSheetId="34">[6]MVaR!$B$3:$C$4</definedName>
    <definedName name="covmat">iVaR!$B$3:$E$6</definedName>
    <definedName name="covmat_calc" localSheetId="37">[12]VaR4!$M$59:$Q$63</definedName>
    <definedName name="covmat_calc" localSheetId="41">[12]VaR4!$M$59:$Q$63</definedName>
    <definedName name="covmat_calc" localSheetId="40">[12]VaR4!$M$59:$Q$63</definedName>
    <definedName name="covmat_calc" localSheetId="39">[12]VaR4!$M$59:$Q$63</definedName>
    <definedName name="covmat_calc" localSheetId="42">[12]VaR4!$M$59:$Q$63</definedName>
    <definedName name="covmat_calc" localSheetId="38">[12]VaR4!$M$59:$Q$63</definedName>
    <definedName name="covmat_calc" localSheetId="36">[12]VaR4!$M$59:$Q$63</definedName>
    <definedName name="covmat_calc">[13]VaR4!$M$59:$Q$63</definedName>
    <definedName name="Cu" localSheetId="37">#REF!</definedName>
    <definedName name="Cu" localSheetId="41">#REF!</definedName>
    <definedName name="Cu" localSheetId="40">#REF!</definedName>
    <definedName name="Cu" localSheetId="39">#REF!</definedName>
    <definedName name="Cu" localSheetId="42">#REF!</definedName>
    <definedName name="Cu" localSheetId="38">#REF!</definedName>
    <definedName name="Cu" localSheetId="32">#REF!</definedName>
    <definedName name="Cu" localSheetId="36">#REF!</definedName>
    <definedName name="Cu" localSheetId="8">#REF!</definedName>
    <definedName name="Cu">#REF!</definedName>
    <definedName name="d" localSheetId="37">#REF!</definedName>
    <definedName name="d" localSheetId="41">#REF!</definedName>
    <definedName name="d" localSheetId="40">#REF!</definedName>
    <definedName name="d" localSheetId="39">#REF!</definedName>
    <definedName name="d" localSheetId="42">#REF!</definedName>
    <definedName name="d" localSheetId="38">#REF!</definedName>
    <definedName name="d" localSheetId="36">#REF!</definedName>
    <definedName name="d" localSheetId="8">#REF!</definedName>
    <definedName name="d">#REF!</definedName>
    <definedName name="d1_" localSheetId="37">[7]A4_1!$C$9:$E$9</definedName>
    <definedName name="d1_" localSheetId="41">[7]A4_1!$C$9:$E$9</definedName>
    <definedName name="d1_" localSheetId="40">[7]A4_1!$C$9:$E$9</definedName>
    <definedName name="d1_" localSheetId="39">[7]A4_1!$C$9:$E$9</definedName>
    <definedName name="d1_" localSheetId="42">[7]A4_1!$C$9:$E$9</definedName>
    <definedName name="d1_" localSheetId="38">[7]A4_1!$C$9:$E$9</definedName>
    <definedName name="d1_" localSheetId="32">#REF!</definedName>
    <definedName name="d1_" localSheetId="36">[7]A4_1!$C$9:$E$9</definedName>
    <definedName name="d1_" localSheetId="31">#REF!</definedName>
    <definedName name="d1_">[8]A4_1!$C$9:$E$9</definedName>
    <definedName name="d2_" localSheetId="37">[7]A4_1!$C$10:$E$10</definedName>
    <definedName name="d2_" localSheetId="41">[7]A4_1!$C$10:$E$10</definedName>
    <definedName name="d2_" localSheetId="40">[7]A4_1!$C$10:$E$10</definedName>
    <definedName name="d2_" localSheetId="39">[7]A4_1!$C$10:$E$10</definedName>
    <definedName name="d2_" localSheetId="42">[7]A4_1!$C$10:$E$10</definedName>
    <definedName name="d2_" localSheetId="38">[7]A4_1!$C$10:$E$10</definedName>
    <definedName name="d2_" localSheetId="32">#REF!</definedName>
    <definedName name="d2_" localSheetId="36">[7]A4_1!$C$10:$E$10</definedName>
    <definedName name="d2_" localSheetId="31">#REF!</definedName>
    <definedName name="d2_">[8]A4_1!$C$10:$E$10</definedName>
    <definedName name="Data">[16]Vlookup!$C$4:$E$7</definedName>
    <definedName name="Denomination_F">[15]A4_2_1!$C$24</definedName>
    <definedName name="df" localSheetId="37">#REF!</definedName>
    <definedName name="df" localSheetId="41">#REF!</definedName>
    <definedName name="df" localSheetId="40">#REF!</definedName>
    <definedName name="df" localSheetId="39">#REF!</definedName>
    <definedName name="df" localSheetId="42">#REF!</definedName>
    <definedName name="df" localSheetId="38">#REF!</definedName>
    <definedName name="df" localSheetId="36">#REF!</definedName>
    <definedName name="df" localSheetId="8">#REF!</definedName>
    <definedName name="df">#REF!</definedName>
    <definedName name="dollar_rate" localSheetId="37">#REF!</definedName>
    <definedName name="dollar_rate" localSheetId="41">#REF!</definedName>
    <definedName name="dollar_rate" localSheetId="40">#REF!</definedName>
    <definedName name="dollar_rate" localSheetId="39">#REF!</definedName>
    <definedName name="dollar_rate" localSheetId="42">#REF!</definedName>
    <definedName name="dollar_rate" localSheetId="38">#REF!</definedName>
    <definedName name="dollar_rate" localSheetId="36">#REF!</definedName>
    <definedName name="dollar_rate" localSheetId="8">[17]FX_Intro!$C$66</definedName>
    <definedName name="dollar_rate">#REF!</definedName>
    <definedName name="Dollar_S" localSheetId="45">PVariance1!$D$16:$G$19</definedName>
    <definedName name="Dollar_S" localSheetId="47">PVariance3!$D$16:$G$19</definedName>
    <definedName name="Dollar_S">PVariance2!$D$16:$G$19</definedName>
    <definedName name="dollars" localSheetId="45">PVariance1!$B$4:$B$7</definedName>
    <definedName name="dollars" localSheetId="47">PVariance3!$B$4:$B$7</definedName>
    <definedName name="dollars">PVariance2!$B$4:$B$7</definedName>
    <definedName name="DollarVolMat" localSheetId="45">PVariance1!$D$28:$G$31</definedName>
    <definedName name="DollarVolMat" localSheetId="47">PVariance3!$D$28:$G$31</definedName>
    <definedName name="DollarVolMat">PVariance2!$D$28:$G$31</definedName>
    <definedName name="dollarvols" localSheetId="45">PVariance1!$B$10:$B$13</definedName>
    <definedName name="dollarvols" localSheetId="47">PVariance3!$B$10:$B$13</definedName>
    <definedName name="dollarvols">PVariance2!$B$10:$B$13</definedName>
    <definedName name="Duration">[15]A4_2_1!$C$10</definedName>
    <definedName name="Duration_ctd">[15]A4_2_1!$C$21</definedName>
    <definedName name="Eloss">[4]Spread2PD!$C$18</definedName>
    <definedName name="Epayoff">[4]PD2Spread!$E$23:$E$27</definedName>
    <definedName name="F" localSheetId="37">[18]CentralLimitTheorem!$E$8</definedName>
    <definedName name="F" localSheetId="41">[18]CentralLimitTheorem!$E$8</definedName>
    <definedName name="F" localSheetId="40">[18]CentralLimitTheorem!$E$8</definedName>
    <definedName name="F" localSheetId="39">[18]CentralLimitTheorem!$E$8</definedName>
    <definedName name="F" localSheetId="42">[18]CentralLimitTheorem!$E$8</definedName>
    <definedName name="F" localSheetId="38">[18]CentralLimitTheorem!$E$8</definedName>
    <definedName name="F" localSheetId="36">[18]CentralLimitTheorem!$E$8</definedName>
    <definedName name="F">[19]CentralLimitTheorem!$E$8</definedName>
    <definedName name="F_Draw" localSheetId="37">[18]FnS!$B$7:$B$106</definedName>
    <definedName name="F_Draw" localSheetId="41">[18]FnS!$B$7:$B$106</definedName>
    <definedName name="F_Draw" localSheetId="40">[18]FnS!$B$7:$B$106</definedName>
    <definedName name="F_Draw" localSheetId="39">[18]FnS!$B$7:$B$106</definedName>
    <definedName name="F_Draw" localSheetId="42">[18]FnS!$B$7:$B$106</definedName>
    <definedName name="F_Draw" localSheetId="38">[18]FnS!$B$7:$B$106</definedName>
    <definedName name="F_Draw" localSheetId="36">[18]FnS!$B$7:$B$106</definedName>
    <definedName name="F_Draw">[19]FnS!$B$7:$B$106</definedName>
    <definedName name="F_Row" localSheetId="37">[18]CentralLimitTheorem!$E$10:$P$10</definedName>
    <definedName name="F_Row" localSheetId="41">[18]CentralLimitTheorem!$E$10:$P$10</definedName>
    <definedName name="F_Row" localSheetId="40">[18]CentralLimitTheorem!$E$10:$P$10</definedName>
    <definedName name="F_Row" localSheetId="39">[18]CentralLimitTheorem!$E$10:$P$10</definedName>
    <definedName name="F_Row" localSheetId="42">[18]CentralLimitTheorem!$E$10:$P$10</definedName>
    <definedName name="F_Row" localSheetId="38">[18]CentralLimitTheorem!$E$10:$P$10</definedName>
    <definedName name="F_Row" localSheetId="36">[18]CentralLimitTheorem!$E$10:$P$10</definedName>
    <definedName name="F_Row">[19]CentralLimitTheorem!$E$10:$P$10</definedName>
    <definedName name="face" localSheetId="37">#REF!</definedName>
    <definedName name="face" localSheetId="41">#REF!</definedName>
    <definedName name="face" localSheetId="40">#REF!</definedName>
    <definedName name="face" localSheetId="39">#REF!</definedName>
    <definedName name="face" localSheetId="42">#REF!</definedName>
    <definedName name="face" localSheetId="38">#REF!</definedName>
    <definedName name="Face" localSheetId="32">#REF!</definedName>
    <definedName name="face" localSheetId="36">#REF!</definedName>
    <definedName name="Face" localSheetId="31">#REF!</definedName>
    <definedName name="face" localSheetId="8">#REF!</definedName>
    <definedName name="face">#REF!</definedName>
    <definedName name="forward_rate" localSheetId="37">#REF!</definedName>
    <definedName name="forward_rate" localSheetId="41">#REF!</definedName>
    <definedName name="forward_rate" localSheetId="40">#REF!</definedName>
    <definedName name="forward_rate" localSheetId="39">#REF!</definedName>
    <definedName name="forward_rate" localSheetId="42">#REF!</definedName>
    <definedName name="forward_rate" localSheetId="38">#REF!</definedName>
    <definedName name="forward_rate" localSheetId="36">#REF!</definedName>
    <definedName name="forward_rate" localSheetId="8">[17]FX_Intro!$C$67</definedName>
    <definedName name="forward_rate">#REF!</definedName>
    <definedName name="Frequency" localSheetId="32">#REF!</definedName>
    <definedName name="Frequency" localSheetId="31">#REF!</definedName>
    <definedName name="Frequency" localSheetId="8">#REF!</definedName>
    <definedName name="Frequency">#REF!</definedName>
    <definedName name="Futures">[15]A4_2_1!$C$25</definedName>
    <definedName name="gender">[5]Aggregation!$C$4:$C$15</definedName>
    <definedName name="hazard">[4]PD2Spread!$B$9:$B$9</definedName>
    <definedName name="HowMany">[14]Example!$B$6:$B$36</definedName>
    <definedName name="idx">[4]Spread2PD!$P$24:$P$28</definedName>
    <definedName name="income">[5]Aggregation!$D$4:$D$15</definedName>
    <definedName name="K" localSheetId="37">[7]A4_1!$C$3</definedName>
    <definedName name="K" localSheetId="41">[7]A4_1!$C$3</definedName>
    <definedName name="K" localSheetId="40">[7]A4_1!$C$3</definedName>
    <definedName name="K" localSheetId="39">[7]A4_1!$C$3</definedName>
    <definedName name="K" localSheetId="42">[7]A4_1!$C$3</definedName>
    <definedName name="K" localSheetId="38">[7]A4_1!$C$3</definedName>
    <definedName name="K" localSheetId="36">[7]A4_1!$C$3</definedName>
    <definedName name="K">[8]A4_1!$C$3</definedName>
    <definedName name="lamda">[14]Example!$B$3</definedName>
    <definedName name="listrange">[16]NamedRange!$E$21:$E$23</definedName>
    <definedName name="LN_Sim" localSheetId="37">#REF!</definedName>
    <definedName name="LN_Sim" localSheetId="41">#REF!</definedName>
    <definedName name="LN_Sim" localSheetId="40">#REF!</definedName>
    <definedName name="LN_Sim" localSheetId="39">#REF!</definedName>
    <definedName name="LN_Sim" localSheetId="42">#REF!</definedName>
    <definedName name="LN_Sim" localSheetId="38">#REF!</definedName>
    <definedName name="LN_Sim" localSheetId="36">#REF!</definedName>
    <definedName name="LN_Sim" localSheetId="8">#REF!</definedName>
    <definedName name="LN_Sim">#REF!</definedName>
    <definedName name="loss" localSheetId="37">#REF!</definedName>
    <definedName name="loss" localSheetId="41">#REF!</definedName>
    <definedName name="loss" localSheetId="40">#REF!</definedName>
    <definedName name="loss" localSheetId="39">#REF!</definedName>
    <definedName name="loss" localSheetId="42">#REF!</definedName>
    <definedName name="loss" localSheetId="38">#REF!</definedName>
    <definedName name="loss" localSheetId="36">#REF!</definedName>
    <definedName name="loss" localSheetId="8">#REF!</definedName>
    <definedName name="loss">#REF!</definedName>
    <definedName name="loss_30" localSheetId="37">#REF!</definedName>
    <definedName name="loss_30" localSheetId="41">#REF!</definedName>
    <definedName name="loss_30" localSheetId="40">#REF!</definedName>
    <definedName name="loss_30" localSheetId="39">#REF!</definedName>
    <definedName name="loss_30" localSheetId="42">#REF!</definedName>
    <definedName name="loss_30" localSheetId="38">#REF!</definedName>
    <definedName name="loss_30" localSheetId="32">#REF!</definedName>
    <definedName name="loss_30" localSheetId="36">#REF!</definedName>
    <definedName name="loss_30" localSheetId="8">#REF!</definedName>
    <definedName name="loss_30">#REF!</definedName>
    <definedName name="loss_t" localSheetId="37">#REF!</definedName>
    <definedName name="loss_t" localSheetId="41">#REF!</definedName>
    <definedName name="loss_t" localSheetId="40">#REF!</definedName>
    <definedName name="loss_t" localSheetId="39">#REF!</definedName>
    <definedName name="loss_t" localSheetId="42">#REF!</definedName>
    <definedName name="loss_t" localSheetId="38">#REF!</definedName>
    <definedName name="loss_t" localSheetId="32">#REF!</definedName>
    <definedName name="loss_t" localSheetId="36">#REF!</definedName>
    <definedName name="loss_t" localSheetId="8">#REF!</definedName>
    <definedName name="loss_t">#REF!</definedName>
    <definedName name="lossAmount">[4]Spread2PD!$G$47</definedName>
    <definedName name="maturityDate">[20]semi!$C$13</definedName>
    <definedName name="maturityDate_ctd">[15]A4_2_1!$C$17</definedName>
    <definedName name="Mean" localSheetId="37">#REF!</definedName>
    <definedName name="Mean" localSheetId="41">#REF!</definedName>
    <definedName name="Mean" localSheetId="40">#REF!</definedName>
    <definedName name="Mean" localSheetId="39">#REF!</definedName>
    <definedName name="Mean" localSheetId="42">#REF!</definedName>
    <definedName name="Mean" localSheetId="38">#REF!</definedName>
    <definedName name="Mean" localSheetId="32">#REF!</definedName>
    <definedName name="Mean" localSheetId="36">#REF!</definedName>
    <definedName name="Mean" localSheetId="31">#REF!</definedName>
    <definedName name="Mean" localSheetId="8">#REF!</definedName>
    <definedName name="Mean">#REF!</definedName>
    <definedName name="midprice">[3]Liquidity1!$E$7:$E$23</definedName>
    <definedName name="mu" localSheetId="8">[3]Liquidity1!$G$25</definedName>
    <definedName name="mu">'10Day_ScaledVsDirect'!$C$2</definedName>
    <definedName name="MyBank" localSheetId="37">#REF!</definedName>
    <definedName name="MyBank" localSheetId="41">#REF!</definedName>
    <definedName name="MyBank" localSheetId="40">#REF!</definedName>
    <definedName name="MyBank" localSheetId="39">#REF!</definedName>
    <definedName name="MyBank" localSheetId="42">#REF!</definedName>
    <definedName name="MyBank" localSheetId="38">#REF!</definedName>
    <definedName name="MyBank" localSheetId="36">#REF!</definedName>
    <definedName name="MyBank" localSheetId="8">#REF!</definedName>
    <definedName name="MyBank">#REF!</definedName>
    <definedName name="MyBankDeposits" localSheetId="37">#REF!</definedName>
    <definedName name="MyBankDeposits" localSheetId="41">#REF!</definedName>
    <definedName name="MyBankDeposits" localSheetId="40">#REF!</definedName>
    <definedName name="MyBankDeposits" localSheetId="39">#REF!</definedName>
    <definedName name="MyBankDeposits" localSheetId="42">#REF!</definedName>
    <definedName name="MyBankDeposits" localSheetId="38">#REF!</definedName>
    <definedName name="MyBankDeposits" localSheetId="36">#REF!</definedName>
    <definedName name="MyBankDeposits" localSheetId="8">#REF!</definedName>
    <definedName name="MyBankDeposits">#REF!</definedName>
    <definedName name="mycol1">[21]VectorCalcs!$D$4:$D$8</definedName>
    <definedName name="mycol2">[21]VectorCalcs!$E$4:$E$8</definedName>
    <definedName name="MyFriendsBank" localSheetId="37">#REF!</definedName>
    <definedName name="MyFriendsBank" localSheetId="41">#REF!</definedName>
    <definedName name="MyFriendsBank" localSheetId="40">#REF!</definedName>
    <definedName name="MyFriendsBank" localSheetId="39">#REF!</definedName>
    <definedName name="MyFriendsBank" localSheetId="42">#REF!</definedName>
    <definedName name="MyFriendsBank" localSheetId="38">#REF!</definedName>
    <definedName name="MyFriendsBank" localSheetId="36">#REF!</definedName>
    <definedName name="MyFriendsBank" localSheetId="8">#REF!</definedName>
    <definedName name="MyFriendsBank">#REF!</definedName>
    <definedName name="MyFriendsDeposits" localSheetId="37">#REF!</definedName>
    <definedName name="MyFriendsDeposits" localSheetId="41">#REF!</definedName>
    <definedName name="MyFriendsDeposits" localSheetId="40">#REF!</definedName>
    <definedName name="MyFriendsDeposits" localSheetId="39">#REF!</definedName>
    <definedName name="MyFriendsDeposits" localSheetId="42">#REF!</definedName>
    <definedName name="MyFriendsDeposits" localSheetId="38">#REF!</definedName>
    <definedName name="MyFriendsDeposits" localSheetId="36">#REF!</definedName>
    <definedName name="MyFriendsDeposits" localSheetId="8">#REF!</definedName>
    <definedName name="MyFriendsDeposits">#REF!</definedName>
    <definedName name="myRow">[16]NamedRange2!$C$3:$I$3</definedName>
    <definedName name="mytable">[21]Vlookup!$C$25:$G$32</definedName>
    <definedName name="mytitlerow">[21]Vlookup!$C$25:$G$25</definedName>
    <definedName name="n" localSheetId="37">#REF!</definedName>
    <definedName name="n" localSheetId="41">#REF!</definedName>
    <definedName name="n" localSheetId="40">#REF!</definedName>
    <definedName name="n" localSheetId="39">#REF!</definedName>
    <definedName name="n" localSheetId="42">#REF!</definedName>
    <definedName name="n" localSheetId="38">#REF!</definedName>
    <definedName name="n" localSheetId="32">#REF!</definedName>
    <definedName name="n" localSheetId="36">#REF!</definedName>
    <definedName name="n" localSheetId="31">#REF!</definedName>
    <definedName name="n" localSheetId="8">#REF!</definedName>
    <definedName name="n">#REF!</definedName>
    <definedName name="n_">[22]Date0Check1!$H$4:$H$23</definedName>
    <definedName name="N__d1" localSheetId="37">[7]A4_1!$C$14:$E$14</definedName>
    <definedName name="N__d1" localSheetId="41">[7]A4_1!$C$14:$E$14</definedName>
    <definedName name="N__d1" localSheetId="40">[7]A4_1!$C$14:$E$14</definedName>
    <definedName name="N__d1" localSheetId="39">[7]A4_1!$C$14:$E$14</definedName>
    <definedName name="N__d1" localSheetId="42">[7]A4_1!$C$14:$E$14</definedName>
    <definedName name="N__d1" localSheetId="38">[7]A4_1!$C$14:$E$14</definedName>
    <definedName name="N__d1" localSheetId="36">[7]A4_1!$C$14:$E$14</definedName>
    <definedName name="N__d1">[8]A4_1!$C$14:$E$14</definedName>
    <definedName name="N__d2" localSheetId="37">[7]A4_1!$C$15:$E$15</definedName>
    <definedName name="N__d2" localSheetId="41">[7]A4_1!$C$15:$E$15</definedName>
    <definedName name="N__d2" localSheetId="40">[7]A4_1!$C$15:$E$15</definedName>
    <definedName name="N__d2" localSheetId="39">[7]A4_1!$C$15:$E$15</definedName>
    <definedName name="N__d2" localSheetId="42">[7]A4_1!$C$15:$E$15</definedName>
    <definedName name="N__d2" localSheetId="38">[7]A4_1!$C$15:$E$15</definedName>
    <definedName name="N__d2" localSheetId="36">[7]A4_1!$C$15:$E$15</definedName>
    <definedName name="N__d2">[8]A4_1!$C$15:$E$15</definedName>
    <definedName name="N_d1" localSheetId="37">[7]A4_1!$C$12:$E$12</definedName>
    <definedName name="N_d1" localSheetId="41">[7]A4_1!$C$12:$E$12</definedName>
    <definedName name="N_d1" localSheetId="40">[7]A4_1!$C$12:$E$12</definedName>
    <definedName name="N_d1" localSheetId="39">[7]A4_1!$C$12:$E$12</definedName>
    <definedName name="N_d1" localSheetId="42">[7]A4_1!$C$12:$E$12</definedName>
    <definedName name="N_d1" localSheetId="38">[7]A4_1!$C$12:$E$12</definedName>
    <definedName name="N_d1" localSheetId="36">[7]A4_1!$C$12:$E$12</definedName>
    <definedName name="N_d1">[8]A4_1!$C$12:$E$12</definedName>
    <definedName name="N_d2" localSheetId="37">[7]A4_1!$C$13:$E$13</definedName>
    <definedName name="N_d2" localSheetId="41">[7]A4_1!$C$13:$E$13</definedName>
    <definedName name="N_d2" localSheetId="40">[7]A4_1!$C$13:$E$13</definedName>
    <definedName name="N_d2" localSheetId="39">[7]A4_1!$C$13:$E$13</definedName>
    <definedName name="N_d2" localSheetId="42">[7]A4_1!$C$13:$E$13</definedName>
    <definedName name="N_d2" localSheetId="38">[7]A4_1!$C$13:$E$13</definedName>
    <definedName name="N_d2" localSheetId="36">[7]A4_1!$C$13:$E$13</definedName>
    <definedName name="N_d2">[8]A4_1!$C$13:$E$13</definedName>
    <definedName name="notional" localSheetId="37">[7]A4_1!$C$24:$E$24</definedName>
    <definedName name="notional" localSheetId="41">[7]A4_1!$C$24:$E$24</definedName>
    <definedName name="notional" localSheetId="40">[7]A4_1!$C$24:$E$24</definedName>
    <definedName name="notional" localSheetId="39">[7]A4_1!$C$24:$E$24</definedName>
    <definedName name="notional" localSheetId="42">[7]A4_1!$C$24:$E$24</definedName>
    <definedName name="notional" localSheetId="38">[7]A4_1!$C$24:$E$24</definedName>
    <definedName name="notional" localSheetId="36">[7]A4_1!$C$24:$E$24</definedName>
    <definedName name="notional">[8]A4_1!$C$24:$E$24</definedName>
    <definedName name="offer">[3]Liquidity1!$D$7:$D$23</definedName>
    <definedName name="p" localSheetId="37">[23]Bond!$F$6</definedName>
    <definedName name="p" localSheetId="41">[23]Bond!$F$6</definedName>
    <definedName name="p" localSheetId="40">[23]Bond!$F$6</definedName>
    <definedName name="p" localSheetId="39">[23]Bond!$F$6</definedName>
    <definedName name="p" localSheetId="42">[23]Bond!$F$6</definedName>
    <definedName name="p" localSheetId="38">[23]Bond!$F$6</definedName>
    <definedName name="p" localSheetId="36">[23]Bond!$F$6</definedName>
    <definedName name="p">[24]Bond!$F$6</definedName>
    <definedName name="PD">[4]PD2Spread!$C$23:$C$27</definedName>
    <definedName name="Period" localSheetId="32">#REF!</definedName>
    <definedName name="Period" localSheetId="31">#REF!</definedName>
    <definedName name="Period" localSheetId="8">#REF!</definedName>
    <definedName name="Period">#REF!</definedName>
    <definedName name="peso_rate" localSheetId="37">#REF!</definedName>
    <definedName name="peso_rate" localSheetId="41">#REF!</definedName>
    <definedName name="peso_rate" localSheetId="40">#REF!</definedName>
    <definedName name="peso_rate" localSheetId="39">#REF!</definedName>
    <definedName name="peso_rate" localSheetId="42">#REF!</definedName>
    <definedName name="peso_rate" localSheetId="38">#REF!</definedName>
    <definedName name="peso_rate" localSheetId="36">#REF!</definedName>
    <definedName name="peso_rate" localSheetId="8">[17]FX_Intro!$C$65</definedName>
    <definedName name="peso_rate">#REF!</definedName>
    <definedName name="pmt" localSheetId="37">#REF!</definedName>
    <definedName name="pmt" localSheetId="41">#REF!</definedName>
    <definedName name="pmt" localSheetId="40">#REF!</definedName>
    <definedName name="pmt" localSheetId="39">#REF!</definedName>
    <definedName name="pmt" localSheetId="42">#REF!</definedName>
    <definedName name="pmt" localSheetId="38">#REF!</definedName>
    <definedName name="pmt" localSheetId="32">#REF!</definedName>
    <definedName name="pmt" localSheetId="36">#REF!</definedName>
    <definedName name="pmt" localSheetId="31">#REF!</definedName>
    <definedName name="pmt" localSheetId="8">#REF!</definedName>
    <definedName name="pmt">#REF!</definedName>
    <definedName name="pmt_">[22]Date0Check2!$F$4</definedName>
    <definedName name="pmtperyear" localSheetId="37">#REF!</definedName>
    <definedName name="pmtperyear" localSheetId="41">#REF!</definedName>
    <definedName name="pmtperyear" localSheetId="40">#REF!</definedName>
    <definedName name="pmtperyear" localSheetId="39">#REF!</definedName>
    <definedName name="pmtperyear" localSheetId="42">#REF!</definedName>
    <definedName name="pmtperyear" localSheetId="38">#REF!</definedName>
    <definedName name="pmtperyear" localSheetId="36">#REF!</definedName>
    <definedName name="pmtperyear" localSheetId="8">#REF!</definedName>
    <definedName name="pmtperyear">#REF!</definedName>
    <definedName name="pmtperyear_ctd">[15]A4_2_1!$C$20</definedName>
    <definedName name="pmts" localSheetId="37">#REF!</definedName>
    <definedName name="pmts" localSheetId="41">#REF!</definedName>
    <definedName name="pmts" localSheetId="40">#REF!</definedName>
    <definedName name="pmts" localSheetId="39">#REF!</definedName>
    <definedName name="pmts" localSheetId="42">#REF!</definedName>
    <definedName name="pmts" localSheetId="38">#REF!</definedName>
    <definedName name="pmts" localSheetId="36">#REF!</definedName>
    <definedName name="pmts" localSheetId="8">#REF!</definedName>
    <definedName name="pmts">#REF!</definedName>
    <definedName name="Price" localSheetId="37">#REF!</definedName>
    <definedName name="Price" localSheetId="41">#REF!</definedName>
    <definedName name="Price" localSheetId="40">#REF!</definedName>
    <definedName name="Price" localSheetId="39">#REF!</definedName>
    <definedName name="Price" localSheetId="42">#REF!</definedName>
    <definedName name="Price" localSheetId="38">#REF!</definedName>
    <definedName name="Price" localSheetId="32">[11]VaR0!#REF!</definedName>
    <definedName name="Price" localSheetId="36">#REF!</definedName>
    <definedName name="Price" localSheetId="8">#REF!</definedName>
    <definedName name="Price">#REF!</definedName>
    <definedName name="Price_F" localSheetId="37">[15]A4_2_1!#REF!</definedName>
    <definedName name="Price_F" localSheetId="41">[15]A4_2_1!#REF!</definedName>
    <definedName name="Price_F" localSheetId="40">[15]A4_2_1!#REF!</definedName>
    <definedName name="Price_F" localSheetId="39">[15]A4_2_1!#REF!</definedName>
    <definedName name="Price_F" localSheetId="42">[15]A4_2_1!#REF!</definedName>
    <definedName name="Price_F" localSheetId="38">[15]A4_2_1!#REF!</definedName>
    <definedName name="Price_F" localSheetId="36">[15]A4_2_1!#REF!</definedName>
    <definedName name="Price_F" localSheetId="8">[15]A4_2_1!#REF!</definedName>
    <definedName name="Price_F">[15]A4_2_1!#REF!</definedName>
    <definedName name="PS">[4]PD2Spread!$C$13:$C$17</definedName>
    <definedName name="PurchasePrice" localSheetId="37">[25]O1_Intro!$F$15:$F$20</definedName>
    <definedName name="PurchasePrice" localSheetId="41">[25]O1_Intro!$F$15:$F$20</definedName>
    <definedName name="PurchasePrice" localSheetId="40">[25]O1_Intro!$F$15:$F$20</definedName>
    <definedName name="PurchasePrice" localSheetId="39">[25]O1_Intro!$F$15:$F$20</definedName>
    <definedName name="PurchasePrice" localSheetId="42">[25]O1_Intro!$F$15:$F$20</definedName>
    <definedName name="PurchasePrice" localSheetId="38">[25]O1_Intro!$F$15:$F$20</definedName>
    <definedName name="PurchasePrice" localSheetId="36">[25]O1_Intro!$F$15:$F$20</definedName>
    <definedName name="PurchasePrice">[26]O1_Intro!$F$15:$F$20</definedName>
    <definedName name="pv" localSheetId="37">#REF!</definedName>
    <definedName name="pv" localSheetId="41">#REF!</definedName>
    <definedName name="pv" localSheetId="40">#REF!</definedName>
    <definedName name="pv" localSheetId="39">#REF!</definedName>
    <definedName name="pv" localSheetId="42">#REF!</definedName>
    <definedName name="pv" localSheetId="38">#REF!</definedName>
    <definedName name="pv" localSheetId="32">#REF!</definedName>
    <definedName name="pv" localSheetId="36">#REF!</definedName>
    <definedName name="pv" localSheetId="31">#REF!</definedName>
    <definedName name="pv" localSheetId="8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7">#REF!</definedName>
    <definedName name="pv2_" localSheetId="41">#REF!</definedName>
    <definedName name="pv2_" localSheetId="40">#REF!</definedName>
    <definedName name="pv2_" localSheetId="39">#REF!</definedName>
    <definedName name="pv2_" localSheetId="42">#REF!</definedName>
    <definedName name="pv2_" localSheetId="38">#REF!</definedName>
    <definedName name="pv2_" localSheetId="36">#REF!</definedName>
    <definedName name="pv2_" localSheetId="8">#REF!</definedName>
    <definedName name="pv2_">#REF!</definedName>
    <definedName name="PVA" localSheetId="37">#REF!</definedName>
    <definedName name="PVA" localSheetId="41">#REF!</definedName>
    <definedName name="PVA" localSheetId="40">#REF!</definedName>
    <definedName name="PVA" localSheetId="39">#REF!</definedName>
    <definedName name="PVA" localSheetId="42">#REF!</definedName>
    <definedName name="PVA" localSheetId="38">#REF!</definedName>
    <definedName name="PVA" localSheetId="36">#REF!</definedName>
    <definedName name="PVA" localSheetId="8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7">[7]A4_1!$C$6:$E$6</definedName>
    <definedName name="q" localSheetId="41">[7]A4_1!$C$6:$E$6</definedName>
    <definedName name="q" localSheetId="40">[7]A4_1!$C$6:$E$6</definedName>
    <definedName name="q" localSheetId="39">[7]A4_1!$C$6:$E$6</definedName>
    <definedName name="q" localSheetId="42">[7]A4_1!$C$6:$E$6</definedName>
    <definedName name="q" localSheetId="38">[7]A4_1!$C$6:$E$6</definedName>
    <definedName name="q" localSheetId="32">#REF!</definedName>
    <definedName name="q" localSheetId="36">[7]A4_1!$C$6:$E$6</definedName>
    <definedName name="q" localSheetId="31">#REF!</definedName>
    <definedName name="q">[8]A4_1!$C$6:$E$6</definedName>
    <definedName name="r_" localSheetId="37">[7]A4_1!$C$5:$E$5</definedName>
    <definedName name="r_" localSheetId="41">[7]A4_1!$C$5:$E$5</definedName>
    <definedName name="r_" localSheetId="40">[7]A4_1!$C$5:$E$5</definedName>
    <definedName name="r_" localSheetId="39">[7]A4_1!$C$5:$E$5</definedName>
    <definedName name="r_" localSheetId="42">[7]A4_1!$C$5:$E$5</definedName>
    <definedName name="r_" localSheetId="38">[7]A4_1!$C$5:$E$5</definedName>
    <definedName name="r_" localSheetId="32">#REF!</definedName>
    <definedName name="r_" localSheetId="36">[7]A4_1!$C$5:$E$5</definedName>
    <definedName name="r_" localSheetId="31">#REF!</definedName>
    <definedName name="r_">[8]A4_1!$C$5:$E$5</definedName>
    <definedName name="rate">[22]Date0Check2!$E$4</definedName>
    <definedName name="rated" localSheetId="37">[27]A2!$E$4:$H$4</definedName>
    <definedName name="rated" localSheetId="41">[27]A2!$E$4:$H$4</definedName>
    <definedName name="rated" localSheetId="40">[27]A2!$E$4:$H$4</definedName>
    <definedName name="rated" localSheetId="39">[27]A2!$E$4:$H$4</definedName>
    <definedName name="rated" localSheetId="42">[27]A2!$E$4:$H$4</definedName>
    <definedName name="rated" localSheetId="38">[27]A2!$E$4:$H$4</definedName>
    <definedName name="rated" localSheetId="36">[27]A2!$E$4:$H$4</definedName>
    <definedName name="rated">[28]A2!$E$4:$H$4</definedName>
    <definedName name="ratef" localSheetId="37">[27]A2!$E$5:$H$5</definedName>
    <definedName name="ratef" localSheetId="41">[27]A2!$E$5:$H$5</definedName>
    <definedName name="ratef" localSheetId="40">[27]A2!$E$5:$H$5</definedName>
    <definedName name="ratef" localSheetId="39">[27]A2!$E$5:$H$5</definedName>
    <definedName name="ratef" localSheetId="42">[27]A2!$E$5:$H$5</definedName>
    <definedName name="ratef" localSheetId="38">[27]A2!$E$5:$H$5</definedName>
    <definedName name="ratef" localSheetId="36">[27]A2!$E$5:$H$5</definedName>
    <definedName name="ratef">[28]A2!$E$5:$H$5</definedName>
    <definedName name="RatingLast" localSheetId="37">[29]CreditMatrix!$D$10:$D$109</definedName>
    <definedName name="RatingLast" localSheetId="41">[29]CreditMatrix!$D$10:$D$109</definedName>
    <definedName name="RatingLast" localSheetId="40">[29]CreditMatrix!$D$10:$D$109</definedName>
    <definedName name="RatingLast" localSheetId="39">[29]CreditMatrix!$D$10:$D$109</definedName>
    <definedName name="RatingLast" localSheetId="42">[29]CreditMatrix!$D$10:$D$109</definedName>
    <definedName name="RatingLast" localSheetId="38">[29]CreditMatrix!$D$10:$D$109</definedName>
    <definedName name="RatingLast" localSheetId="36">[29]CreditMatrix!$D$10:$D$109</definedName>
    <definedName name="RatingLast">[30]CreditMatrix!$D$10:$D$109</definedName>
    <definedName name="RatingNow" localSheetId="37">[29]CreditMatrix!$E$10:$E$109</definedName>
    <definedName name="RatingNow" localSheetId="41">[29]CreditMatrix!$E$10:$E$109</definedName>
    <definedName name="RatingNow" localSheetId="40">[29]CreditMatrix!$E$10:$E$109</definedName>
    <definedName name="RatingNow" localSheetId="39">[29]CreditMatrix!$E$10:$E$109</definedName>
    <definedName name="RatingNow" localSheetId="42">[29]CreditMatrix!$E$10:$E$109</definedName>
    <definedName name="RatingNow" localSheetId="38">[29]CreditMatrix!$E$10:$E$109</definedName>
    <definedName name="RatingNow" localSheetId="36">[29]CreditMatrix!$E$10:$E$109</definedName>
    <definedName name="RatingNow">[30]CreditMatrix!$E$10:$E$109</definedName>
    <definedName name="ratingsTbl" localSheetId="37">[29]CreditMatrix!$B$2:$C$7</definedName>
    <definedName name="ratingsTbl" localSheetId="41">[29]CreditMatrix!$B$2:$C$7</definedName>
    <definedName name="ratingsTbl" localSheetId="40">[29]CreditMatrix!$B$2:$C$7</definedName>
    <definedName name="ratingsTbl" localSheetId="39">[29]CreditMatrix!$B$2:$C$7</definedName>
    <definedName name="ratingsTbl" localSheetId="42">[29]CreditMatrix!$B$2:$C$7</definedName>
    <definedName name="ratingsTbl" localSheetId="38">[29]CreditMatrix!$B$2:$C$7</definedName>
    <definedName name="ratingsTbl" localSheetId="36">[29]CreditMatrix!$B$2:$C$7</definedName>
    <definedName name="ratingsTbl">[30]CreditMatrix!$B$2:$C$7</definedName>
    <definedName name="Recovery">[4]Spread2PD!$D$42:$D$46</definedName>
    <definedName name="Rho">'[31]VlkUp &amp; NmdRng'!$K$11</definedName>
    <definedName name="RhoMat" localSheetId="45">PVariance1!$D$10:$G$13</definedName>
    <definedName name="RhoMat" localSheetId="47">PVariance3!$D$10:$G$13</definedName>
    <definedName name="RhoMat">PVariance2!$D$10:$G$13</definedName>
    <definedName name="s" localSheetId="37">#REF!</definedName>
    <definedName name="s" localSheetId="41">#REF!</definedName>
    <definedName name="s" localSheetId="40">#REF!</definedName>
    <definedName name="s" localSheetId="39">#REF!</definedName>
    <definedName name="s" localSheetId="42">#REF!</definedName>
    <definedName name="s" localSheetId="38">#REF!</definedName>
    <definedName name="s" localSheetId="32">#REF!</definedName>
    <definedName name="s" localSheetId="36">#REF!</definedName>
    <definedName name="s" localSheetId="31">#REF!</definedName>
    <definedName name="s" localSheetId="8">#REF!</definedName>
    <definedName name="S" localSheetId="45">PVariance1!$D$4:$G$7</definedName>
    <definedName name="S" localSheetId="47">PVariance3!$D$4:$G$7</definedName>
    <definedName name="S">PVariance2!$D$4:$G$7</definedName>
    <definedName name="S0" localSheetId="37">[7]A4_1!$C$2:$E$2</definedName>
    <definedName name="S0" localSheetId="41">[7]A4_1!$C$2:$E$2</definedName>
    <definedName name="S0" localSheetId="40">[7]A4_1!$C$2:$E$2</definedName>
    <definedName name="S0" localSheetId="39">[7]A4_1!$C$2:$E$2</definedName>
    <definedName name="S0" localSheetId="42">[7]A4_1!$C$2:$E$2</definedName>
    <definedName name="S0" localSheetId="38">[7]A4_1!$C$2:$E$2</definedName>
    <definedName name="S0" localSheetId="32">#REF!</definedName>
    <definedName name="S0" localSheetId="36">[7]A4_1!$C$2:$E$2</definedName>
    <definedName name="S0" localSheetId="31">#REF!</definedName>
    <definedName name="S0">[8]A4_1!$C$2:$E$2</definedName>
    <definedName name="S0_e_qt" localSheetId="37">[7]A4_1!$C$17:$E$17</definedName>
    <definedName name="S0_e_qt" localSheetId="41">[7]A4_1!$C$17:$E$17</definedName>
    <definedName name="S0_e_qt" localSheetId="40">[7]A4_1!$C$17:$E$17</definedName>
    <definedName name="S0_e_qt" localSheetId="39">[7]A4_1!$C$17:$E$17</definedName>
    <definedName name="S0_e_qt" localSheetId="42">[7]A4_1!$C$17:$E$17</definedName>
    <definedName name="S0_e_qt" localSheetId="38">[7]A4_1!$C$17:$E$17</definedName>
    <definedName name="S0_e_qt" localSheetId="36">[7]A4_1!$C$17:$E$17</definedName>
    <definedName name="S0_e_qt">[8]A4_1!$C$17:$E$17</definedName>
    <definedName name="SD" localSheetId="37">#REF!</definedName>
    <definedName name="SD" localSheetId="41">#REF!</definedName>
    <definedName name="SD" localSheetId="40">#REF!</definedName>
    <definedName name="SD" localSheetId="39">#REF!</definedName>
    <definedName name="SD" localSheetId="42">#REF!</definedName>
    <definedName name="SD" localSheetId="38">#REF!</definedName>
    <definedName name="SD" localSheetId="32">#REF!</definedName>
    <definedName name="SD" localSheetId="36">#REF!</definedName>
    <definedName name="SD" localSheetId="31">#REF!</definedName>
    <definedName name="SD" localSheetId="8">#REF!</definedName>
    <definedName name="SD">#REF!</definedName>
    <definedName name="Sensitivity">[15]A4_2_1!$C$12</definedName>
    <definedName name="Sensitivity_F">[15]A4_2_1!$C$27</definedName>
    <definedName name="settlementDate">[20]semi!$C$12</definedName>
    <definedName name="settlementDate_ctd">[15]A4_2_1!$C$16</definedName>
    <definedName name="Shares" localSheetId="37">[1]VaR3!$D$6:$H$6</definedName>
    <definedName name="Shares" localSheetId="41">[1]VaR3!$D$6:$H$6</definedName>
    <definedName name="Shares" localSheetId="40">[1]VaR3!$D$6:$H$6</definedName>
    <definedName name="Shares" localSheetId="39">[1]VaR3!$D$6:$H$6</definedName>
    <definedName name="Shares" localSheetId="42">[1]VaR3!$D$6:$H$6</definedName>
    <definedName name="Shares" localSheetId="38">[1]VaR3!$D$6:$H$6</definedName>
    <definedName name="Shares" localSheetId="36">[1]VaR3!$D$6:$H$6</definedName>
    <definedName name="Shares">[2]VaR3!$D$6:$H$6</definedName>
    <definedName name="sigma" localSheetId="8">[3]Liquidity1!$G$26</definedName>
    <definedName name="sigma">'10Day_ScaledVsDirect'!$C$3</definedName>
    <definedName name="Sim16_">[14]Example!$H$21:$AE$21</definedName>
    <definedName name="Sim2_">[14]Example!$H$7:$AE$7</definedName>
    <definedName name="simS">[3]Liquidity1!$G$29</definedName>
    <definedName name="sims_a" localSheetId="37">#REF!</definedName>
    <definedName name="sims_a" localSheetId="41">#REF!</definedName>
    <definedName name="sims_a" localSheetId="40">#REF!</definedName>
    <definedName name="sims_a" localSheetId="39">#REF!</definedName>
    <definedName name="sims_a" localSheetId="42">#REF!</definedName>
    <definedName name="sims_a" localSheetId="38">#REF!</definedName>
    <definedName name="sims_a" localSheetId="36">#REF!</definedName>
    <definedName name="sims_a" localSheetId="8">#REF!</definedName>
    <definedName name="sims_a">#REF!</definedName>
    <definedName name="sims_h" localSheetId="37">#REF!</definedName>
    <definedName name="sims_h" localSheetId="41">#REF!</definedName>
    <definedName name="sims_h" localSheetId="40">#REF!</definedName>
    <definedName name="sims_h" localSheetId="39">#REF!</definedName>
    <definedName name="sims_h" localSheetId="42">#REF!</definedName>
    <definedName name="sims_h" localSheetId="38">#REF!</definedName>
    <definedName name="sims_h" localSheetId="36">#REF!</definedName>
    <definedName name="sims_h" localSheetId="8">#REF!</definedName>
    <definedName name="sims_h">#REF!</definedName>
    <definedName name="simSpread">[3]Liquidity1!$J$7:$J$23</definedName>
    <definedName name="simSpreadPerShare">[3]Liquidity1!$H$7:$H$23</definedName>
    <definedName name="Simulation">[14]Example!$AH$6:$AH$36</definedName>
    <definedName name="SimVec">[14]Example!$G$6:$G$36</definedName>
    <definedName name="Spot" localSheetId="37">[27]A2!$E$3:$H$3</definedName>
    <definedName name="Spot" localSheetId="41">[27]A2!$E$3:$H$3</definedName>
    <definedName name="Spot" localSheetId="40">[27]A2!$E$3:$H$3</definedName>
    <definedName name="Spot" localSheetId="39">[27]A2!$E$3:$H$3</definedName>
    <definedName name="Spot" localSheetId="42">[27]A2!$E$3:$H$3</definedName>
    <definedName name="Spot" localSheetId="38">[27]A2!$E$3:$H$3</definedName>
    <definedName name="Spot" localSheetId="36">[27]A2!$E$3:$H$3</definedName>
    <definedName name="Spot">[28]A2!$E$3:$H$3</definedName>
    <definedName name="spread">[3]Liquidity1!$F$7:$F$23</definedName>
    <definedName name="StartingPortfolio">[3]ExporeInf!$C$29:$H$29</definedName>
    <definedName name="stdev" localSheetId="37">#REF!</definedName>
    <definedName name="stdev" localSheetId="41">#REF!</definedName>
    <definedName name="stdev" localSheetId="40">#REF!</definedName>
    <definedName name="stdev" localSheetId="39">#REF!</definedName>
    <definedName name="stdev" localSheetId="42">#REF!</definedName>
    <definedName name="stdev" localSheetId="38">#REF!</definedName>
    <definedName name="stdev" localSheetId="36">#REF!</definedName>
    <definedName name="stdev" localSheetId="8">#REF!</definedName>
    <definedName name="stdev">#REF!</definedName>
    <definedName name="Stock" localSheetId="37">[25]O1_Intro!$C$15:$C$20</definedName>
    <definedName name="Stock" localSheetId="41">[25]O1_Intro!$C$15:$C$20</definedName>
    <definedName name="Stock" localSheetId="40">[25]O1_Intro!$C$15:$C$20</definedName>
    <definedName name="Stock" localSheetId="39">[25]O1_Intro!$C$15:$C$20</definedName>
    <definedName name="Stock" localSheetId="42">[25]O1_Intro!$C$15:$C$20</definedName>
    <definedName name="Stock" localSheetId="38">[25]O1_Intro!$C$15:$C$20</definedName>
    <definedName name="Stock" localSheetId="36">[25]O1_Intro!$C$15:$C$20</definedName>
    <definedName name="Stock">[26]O1_Intro!$C$15:$C$20</definedName>
    <definedName name="Strike" localSheetId="37">[25]O1_Intro!$D$15:$D$20</definedName>
    <definedName name="Strike" localSheetId="41">[25]O1_Intro!$D$15:$D$20</definedName>
    <definedName name="Strike" localSheetId="40">[25]O1_Intro!$D$15:$D$20</definedName>
    <definedName name="Strike" localSheetId="39">[25]O1_Intro!$D$15:$D$20</definedName>
    <definedName name="Strike" localSheetId="42">[25]O1_Intro!$D$15:$D$20</definedName>
    <definedName name="Strike" localSheetId="38">[25]O1_Intro!$D$15:$D$20</definedName>
    <definedName name="Strike" localSheetId="36">[25]O1_Intro!$D$15:$D$20</definedName>
    <definedName name="Strike">[26]O1_Intro!$D$15:$D$20</definedName>
    <definedName name="Sum" localSheetId="37">[18]CentralLimitTheorem!$C$12:$C$111</definedName>
    <definedName name="Sum" localSheetId="41">[18]CentralLimitTheorem!$C$12:$C$111</definedName>
    <definedName name="Sum" localSheetId="40">[18]CentralLimitTheorem!$C$12:$C$111</definedName>
    <definedName name="Sum" localSheetId="39">[18]CentralLimitTheorem!$C$12:$C$111</definedName>
    <definedName name="Sum" localSheetId="42">[18]CentralLimitTheorem!$C$12:$C$111</definedName>
    <definedName name="Sum" localSheetId="38">[18]CentralLimitTheorem!$C$12:$C$111</definedName>
    <definedName name="Sum" localSheetId="36">[18]CentralLimitTheorem!$C$12:$C$111</definedName>
    <definedName name="Sum">[19]CentralLimitTheorem!$C$12:$C$111</definedName>
    <definedName name="Sw" localSheetId="12">iVaR!$G$22:$G$23</definedName>
    <definedName name="Sw" localSheetId="9">MVaR!$G$17:$G$18</definedName>
    <definedName name="Sw" localSheetId="11">MVaR_Both!$F$17:$F$18</definedName>
    <definedName name="Sw" localSheetId="10">MVaR_Pct!$F$17:$F$18</definedName>
    <definedName name="Sw" localSheetId="8">#REF!</definedName>
    <definedName name="Sw" localSheetId="34">[6]MVaR!$F$17:$F$18</definedName>
    <definedName name="Sw">#REF!</definedName>
    <definedName name="Sx" localSheetId="12">iVaR!$B$22:$B$23</definedName>
    <definedName name="Sx" localSheetId="9">MVaR!$B$17:$B$18</definedName>
    <definedName name="Sx" localSheetId="11">MVaR_Both!$B$17:$B$18</definedName>
    <definedName name="Sx" localSheetId="10">MVaR_Pct!$B$17:$B$18</definedName>
    <definedName name="Sx" localSheetId="8">#REF!</definedName>
    <definedName name="Sx" localSheetId="34">[6]MVaR!$B$17:$B$18</definedName>
    <definedName name="Sx">#REF!</definedName>
    <definedName name="t" localSheetId="37">[7]A4_1!$C$7:$E$7</definedName>
    <definedName name="t" localSheetId="41">[7]A4_1!$C$7:$E$7</definedName>
    <definedName name="t" localSheetId="40">[7]A4_1!$C$7:$E$7</definedName>
    <definedName name="t" localSheetId="39">[7]A4_1!$C$7:$E$7</definedName>
    <definedName name="t" localSheetId="42">[7]A4_1!$C$7:$E$7</definedName>
    <definedName name="t" localSheetId="38">[7]A4_1!$C$7:$E$7</definedName>
    <definedName name="t" localSheetId="32">#REF!</definedName>
    <definedName name="t" localSheetId="36">[7]A4_1!$C$7:$E$7</definedName>
    <definedName name="t" localSheetId="31">#REF!</definedName>
    <definedName name="t">[8]A4_1!$C$7:$E$7</definedName>
    <definedName name="t_">[4]PD2Spread!$B$23:$B$27</definedName>
    <definedName name="Table1">'[31]VlkUp &amp; NmdRng'!$B$14:$D$23</definedName>
    <definedName name="Table2">'[31]VlkUp &amp; NmdRng'!$F$14:$H$23</definedName>
    <definedName name="Time" localSheetId="37">#REF!</definedName>
    <definedName name="Time" localSheetId="41">#REF!</definedName>
    <definedName name="Time" localSheetId="40">#REF!</definedName>
    <definedName name="Time" localSheetId="39">#REF!</definedName>
    <definedName name="Time" localSheetId="42">#REF!</definedName>
    <definedName name="Time" localSheetId="38">#REF!</definedName>
    <definedName name="Time" localSheetId="32">#REF!</definedName>
    <definedName name="Time" localSheetId="36">#REF!</definedName>
    <definedName name="Time" localSheetId="31">#REF!</definedName>
    <definedName name="Time" localSheetId="8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2">#REF!</definedName>
    <definedName name="tmat12" localSheetId="31">#REF!</definedName>
    <definedName name="tmat12" localSheetId="8">#REF!</definedName>
    <definedName name="tmat12">#REF!</definedName>
    <definedName name="tmat5">[3]ExporeInf!$C$12:$H$17</definedName>
    <definedName name="tmatInf">[3]ExporeInf!$C$21:$H$26</definedName>
    <definedName name="TotalValue" localSheetId="37">[1]VaR3!$D$52</definedName>
    <definedName name="TotalValue" localSheetId="41">[1]VaR3!$D$52</definedName>
    <definedName name="TotalValue" localSheetId="40">[1]VaR3!$D$52</definedName>
    <definedName name="TotalValue" localSheetId="39">[1]VaR3!$D$52</definedName>
    <definedName name="TotalValue" localSheetId="42">[1]VaR3!$D$52</definedName>
    <definedName name="TotalValue" localSheetId="38">[1]VaR3!$D$52</definedName>
    <definedName name="TotalValue" localSheetId="36">[1]VaR3!$D$52</definedName>
    <definedName name="TotalValue">[2]VaR3!$D$52</definedName>
    <definedName name="u" localSheetId="37">#REF!</definedName>
    <definedName name="u" localSheetId="41">#REF!</definedName>
    <definedName name="u" localSheetId="40">#REF!</definedName>
    <definedName name="u" localSheetId="39">#REF!</definedName>
    <definedName name="u" localSheetId="42">#REF!</definedName>
    <definedName name="u" localSheetId="38">#REF!</definedName>
    <definedName name="u" localSheetId="36">#REF!</definedName>
    <definedName name="u" localSheetId="8">#REF!</definedName>
    <definedName name="u">#REF!</definedName>
    <definedName name="usd_peso" localSheetId="37">#REF!</definedName>
    <definedName name="usd_peso" localSheetId="41">#REF!</definedName>
    <definedName name="usd_peso" localSheetId="40">#REF!</definedName>
    <definedName name="usd_peso" localSheetId="39">#REF!</definedName>
    <definedName name="usd_peso" localSheetId="42">#REF!</definedName>
    <definedName name="usd_peso" localSheetId="38">#REF!</definedName>
    <definedName name="usd_peso" localSheetId="36">#REF!</definedName>
    <definedName name="usd_peso" localSheetId="8">[17]FX_Intro!$C$64</definedName>
    <definedName name="usd_peso">#REF!</definedName>
    <definedName name="v" localSheetId="37">#REF!</definedName>
    <definedName name="v" localSheetId="41">#REF!</definedName>
    <definedName name="v" localSheetId="40">#REF!</definedName>
    <definedName name="v" localSheetId="39">#REF!</definedName>
    <definedName name="v" localSheetId="42">#REF!</definedName>
    <definedName name="v" localSheetId="38">#REF!</definedName>
    <definedName name="v" localSheetId="36">#REF!</definedName>
    <definedName name="v" localSheetId="8">#REF!</definedName>
    <definedName name="v">#REF!</definedName>
    <definedName name="Value" localSheetId="37">[1]VaR3!$D$50:$H$50</definedName>
    <definedName name="Value" localSheetId="41">[1]VaR3!$D$50:$H$50</definedName>
    <definedName name="Value" localSheetId="40">[1]VaR3!$D$50:$H$50</definedName>
    <definedName name="Value" localSheetId="39">[1]VaR3!$D$50:$H$50</definedName>
    <definedName name="Value" localSheetId="42">[1]VaR3!$D$50:$H$50</definedName>
    <definedName name="Value" localSheetId="38">[1]VaR3!$D$50:$H$50</definedName>
    <definedName name="Value" localSheetId="36">[1]VaR3!$D$50:$H$50</definedName>
    <definedName name="Value" localSheetId="12">iVaR!$G$3</definedName>
    <definedName name="Value" localSheetId="9">MVaR!$F$3</definedName>
    <definedName name="Value" localSheetId="11">MVaR_Both!$F$3</definedName>
    <definedName name="Value" localSheetId="10">MVaR_Pct!$F$3</definedName>
    <definedName name="Value" localSheetId="34">[6]MVaR!$E$4</definedName>
    <definedName name="Value">[2]VaR3!$D$50:$H$50</definedName>
    <definedName name="Value_" localSheetId="37">[25]O1_Intro!$E$15:$E$20</definedName>
    <definedName name="Value_" localSheetId="41">[25]O1_Intro!$E$15:$E$20</definedName>
    <definedName name="Value_" localSheetId="40">[25]O1_Intro!$E$15:$E$20</definedName>
    <definedName name="Value_" localSheetId="39">[25]O1_Intro!$E$15:$E$20</definedName>
    <definedName name="Value_" localSheetId="42">[25]O1_Intro!$E$15:$E$20</definedName>
    <definedName name="Value_" localSheetId="38">[25]O1_Intro!$E$15:$E$20</definedName>
    <definedName name="Value_" localSheetId="36">[25]O1_Intro!$E$15:$E$20</definedName>
    <definedName name="Value_">[26]O1_Intro!$E$15:$E$20</definedName>
    <definedName name="value_01" localSheetId="37">#REF!</definedName>
    <definedName name="value_01" localSheetId="41">#REF!</definedName>
    <definedName name="value_01" localSheetId="40">#REF!</definedName>
    <definedName name="value_01" localSheetId="39">#REF!</definedName>
    <definedName name="value_01" localSheetId="42">#REF!</definedName>
    <definedName name="value_01" localSheetId="38">#REF!</definedName>
    <definedName name="value_01" localSheetId="36">#REF!</definedName>
    <definedName name="value_01" localSheetId="8">#REF!</definedName>
    <definedName name="value_01">#REF!</definedName>
    <definedName name="Value_F" localSheetId="37">[15]A4_2_1!#REF!</definedName>
    <definedName name="Value_F" localSheetId="41">[15]A4_2_1!#REF!</definedName>
    <definedName name="Value_F" localSheetId="40">[15]A4_2_1!#REF!</definedName>
    <definedName name="Value_F" localSheetId="39">[15]A4_2_1!#REF!</definedName>
    <definedName name="Value_F" localSheetId="42">[15]A4_2_1!#REF!</definedName>
    <definedName name="Value_F" localSheetId="38">[15]A4_2_1!#REF!</definedName>
    <definedName name="Value_F" localSheetId="36">[15]A4_2_1!#REF!</definedName>
    <definedName name="Value_F" localSheetId="8">[15]A4_2_1!#REF!</definedName>
    <definedName name="Value_F">[15]A4_2_1!#REF!</definedName>
    <definedName name="value_lo" localSheetId="37">#REF!</definedName>
    <definedName name="value_lo" localSheetId="41">#REF!</definedName>
    <definedName name="value_lo" localSheetId="40">#REF!</definedName>
    <definedName name="value_lo" localSheetId="39">#REF!</definedName>
    <definedName name="value_lo" localSheetId="42">#REF!</definedName>
    <definedName name="value_lo" localSheetId="38">#REF!</definedName>
    <definedName name="value_lo" localSheetId="32">#REF!</definedName>
    <definedName name="value_lo" localSheetId="36">#REF!</definedName>
    <definedName name="value_lo" localSheetId="31">#REF!</definedName>
    <definedName name="value_lo" localSheetId="8">#REF!</definedName>
    <definedName name="value_lo">#REF!</definedName>
    <definedName name="value_rf_">[4]Spread2PD!$C$42:$C$46</definedName>
    <definedName name="VaR" localSheetId="12">iVaR!$I$16</definedName>
    <definedName name="VaR" localSheetId="9">MVaR!$I$11</definedName>
    <definedName name="VaR" localSheetId="11">MVaR_Both!$I$11</definedName>
    <definedName name="VaR" localSheetId="10">MVaR_Pct!$I$11</definedName>
    <definedName name="VaR" localSheetId="8">#REF!</definedName>
    <definedName name="VaR" localSheetId="34">[6]MVaR!$H$11</definedName>
    <definedName name="VaR">#REF!</definedName>
    <definedName name="Variance" localSheetId="37">[1]VaR3!$D$61</definedName>
    <definedName name="Variance" localSheetId="41">[1]VaR3!$D$61</definedName>
    <definedName name="Variance" localSheetId="40">[1]VaR3!$D$61</definedName>
    <definedName name="Variance" localSheetId="39">[1]VaR3!$D$61</definedName>
    <definedName name="Variance" localSheetId="42">[1]VaR3!$D$61</definedName>
    <definedName name="Variance" localSheetId="38">[1]VaR3!$D$61</definedName>
    <definedName name="Variance" localSheetId="36">[1]VaR3!$D$61</definedName>
    <definedName name="variance" localSheetId="12">iVaR!$B$16</definedName>
    <definedName name="variance" localSheetId="9">MVaR!$B$11</definedName>
    <definedName name="variance" localSheetId="11">MVaR_Both!$B$11</definedName>
    <definedName name="variance" localSheetId="10">MVaR_Pct!$B$11</definedName>
    <definedName name="variance" localSheetId="34">[6]MVaR!$B$11</definedName>
    <definedName name="Variance">[2]VaR3!$D$61</definedName>
    <definedName name="Variance_calc" localSheetId="37">[12]VaR4!$M$65</definedName>
    <definedName name="Variance_calc" localSheetId="41">[12]VaR4!$M$65</definedName>
    <definedName name="Variance_calc" localSheetId="40">[12]VaR4!$M$65</definedName>
    <definedName name="Variance_calc" localSheetId="39">[12]VaR4!$M$65</definedName>
    <definedName name="Variance_calc" localSheetId="42">[12]VaR4!$M$65</definedName>
    <definedName name="Variance_calc" localSheetId="38">[12]VaR4!$M$65</definedName>
    <definedName name="Variance_calc" localSheetId="36">[12]VaR4!$M$65</definedName>
    <definedName name="Variance_calc">[13]VaR4!$M$65</definedName>
    <definedName name="variancePct" localSheetId="12">iVaR!$G$16</definedName>
    <definedName name="variancePct" localSheetId="9">MVaR!$G$11</definedName>
    <definedName name="variancePct" localSheetId="11">MVaR_Both!$F$11</definedName>
    <definedName name="variancePct" localSheetId="10">MVaR_Pct!$F$11</definedName>
    <definedName name="variancePct" localSheetId="8">#REF!</definedName>
    <definedName name="variancePct" localSheetId="34">[6]MVaR!$F$11</definedName>
    <definedName name="variancePct">#REF!</definedName>
    <definedName name="VaRLevel" localSheetId="19">'10DayES'!$E$5</definedName>
    <definedName name="VaRLevel" localSheetId="18">'10DaySVaR'!$E$5</definedName>
    <definedName name="VaRLevel">'10DayVaR'!$E$5</definedName>
    <definedName name="VaRPct" localSheetId="12">iVaR!$J$16</definedName>
    <definedName name="VaRPct" localSheetId="9">MVaR!$J$11</definedName>
    <definedName name="VaRPct" localSheetId="11">MVaR_Both!$J$11</definedName>
    <definedName name="VaRPct" localSheetId="10">MVaR_Pct!$J$11</definedName>
    <definedName name="VaRPct" localSheetId="8">#REF!</definedName>
    <definedName name="VaRPct" localSheetId="34">[6]MVaR!$I$11</definedName>
    <definedName name="VaRPct">#REF!</definedName>
    <definedName name="vol" localSheetId="12">iVaR!$B$19</definedName>
    <definedName name="vol" localSheetId="9">MVaR!$B$14</definedName>
    <definedName name="vol" localSheetId="11">MVaR_Both!$B$14</definedName>
    <definedName name="vol" localSheetId="10">MVaR_Pct!$B$14</definedName>
    <definedName name="vol" localSheetId="8">#REF!</definedName>
    <definedName name="vol" localSheetId="34">[6]MVaR!$B$14</definedName>
    <definedName name="vol">#REF!</definedName>
    <definedName name="volmat" localSheetId="37">[12]VaR4!$M$52:$Q$56</definedName>
    <definedName name="volmat" localSheetId="41">[12]VaR4!$M$52:$Q$56</definedName>
    <definedName name="volmat" localSheetId="40">[12]VaR4!$M$52:$Q$56</definedName>
    <definedName name="volmat" localSheetId="39">[12]VaR4!$M$52:$Q$56</definedName>
    <definedName name="volmat" localSheetId="42">[12]VaR4!$M$52:$Q$56</definedName>
    <definedName name="volmat" localSheetId="38">[12]VaR4!$M$52:$Q$56</definedName>
    <definedName name="volmat" localSheetId="36">[12]VaR4!$M$52:$Q$56</definedName>
    <definedName name="VolMat" localSheetId="45">PVariance1!$D$22:$G$25</definedName>
    <definedName name="VolMat" localSheetId="47">PVariance3!$D$22:$G$25</definedName>
    <definedName name="VolMat">PVariance2!$D$22:$G$25</definedName>
    <definedName name="vols" localSheetId="37">[12]VaR4!$J$52:$J$56</definedName>
    <definedName name="vols" localSheetId="41">[12]VaR4!$J$52:$J$56</definedName>
    <definedName name="vols" localSheetId="40">[12]VaR4!$J$52:$J$56</definedName>
    <definedName name="vols" localSheetId="39">[12]VaR4!$J$52:$J$56</definedName>
    <definedName name="vols" localSheetId="42">[12]VaR4!$J$52:$J$56</definedName>
    <definedName name="vols" localSheetId="38">[12]VaR4!$J$52:$J$56</definedName>
    <definedName name="vols" localSheetId="36">[12]VaR4!$J$52:$J$56</definedName>
    <definedName name="vols" localSheetId="45">PVariance1!$B$22:$B$25</definedName>
    <definedName name="vols" localSheetId="47">PVariance3!$B$22:$B$25</definedName>
    <definedName name="vols">PVariance2!$B$22:$B$25</definedName>
    <definedName name="vols_" localSheetId="37">[12]VaR4!$M$49:$Q$49</definedName>
    <definedName name="vols_" localSheetId="41">[12]VaR4!$M$49:$Q$49</definedName>
    <definedName name="vols_" localSheetId="40">[12]VaR4!$M$49:$Q$49</definedName>
    <definedName name="vols_" localSheetId="39">[12]VaR4!$M$49:$Q$49</definedName>
    <definedName name="vols_" localSheetId="42">[12]VaR4!$M$49:$Q$49</definedName>
    <definedName name="vols_" localSheetId="38">[12]VaR4!$M$49:$Q$49</definedName>
    <definedName name="vols_" localSheetId="36">[12]VaR4!$M$49:$Q$49</definedName>
    <definedName name="vols_">[13]VaR4!$M$49:$Q$49</definedName>
    <definedName name="w" localSheetId="12">iVaR!$G$9:$G$12</definedName>
    <definedName name="w" localSheetId="9">MVaR!$G$7:$G$8</definedName>
    <definedName name="w" localSheetId="11">MVaR_Both!$F$7:$F$8</definedName>
    <definedName name="w" localSheetId="10">MVaR_Pct!$F$7:$F$8</definedName>
    <definedName name="w" localSheetId="8">#REF!</definedName>
    <definedName name="w" localSheetId="34">[6]MVaR!$F$7:$F$8</definedName>
    <definedName name="w">#REF!</definedName>
    <definedName name="weight" localSheetId="37">[29]CreditMatrix_Weighted!$F$10:$F$109</definedName>
    <definedName name="weight" localSheetId="41">[29]CreditMatrix_Weighted!$F$10:$F$109</definedName>
    <definedName name="weight" localSheetId="40">[29]CreditMatrix_Weighted!$F$10:$F$109</definedName>
    <definedName name="weight" localSheetId="39">[29]CreditMatrix_Weighted!$F$10:$F$109</definedName>
    <definedName name="weight" localSheetId="42">[29]CreditMatrix_Weighted!$F$10:$F$109</definedName>
    <definedName name="weight" localSheetId="38">[29]CreditMatrix_Weighted!$F$10:$F$109</definedName>
    <definedName name="weight" localSheetId="36">[29]CreditMatrix_Weighted!$F$10:$F$109</definedName>
    <definedName name="weight">[30]CreditMatrix_Weighted!$F$10:$F$109</definedName>
    <definedName name="weights" localSheetId="37">[1]VaR3!$C$55:$C$59</definedName>
    <definedName name="weights" localSheetId="41">[1]VaR3!$C$55:$C$59</definedName>
    <definedName name="weights" localSheetId="40">[1]VaR3!$C$55:$C$59</definedName>
    <definedName name="weights" localSheetId="39">[1]VaR3!$C$55:$C$59</definedName>
    <definedName name="weights" localSheetId="42">[1]VaR3!$C$55:$C$59</definedName>
    <definedName name="weights" localSheetId="38">[1]VaR3!$C$55:$C$59</definedName>
    <definedName name="weights" localSheetId="36">[1]VaR3!$C$55:$C$59</definedName>
    <definedName name="weights">[2]VaR3!$C$55:$C$59</definedName>
    <definedName name="Window" localSheetId="19">'10DayES'!$E$2</definedName>
    <definedName name="Window" localSheetId="18">'10DaySVaR'!$E$2</definedName>
    <definedName name="Window">'10DayVaR'!$E$2</definedName>
    <definedName name="X" localSheetId="37">#REF!</definedName>
    <definedName name="X" localSheetId="41">#REF!</definedName>
    <definedName name="X" localSheetId="40">#REF!</definedName>
    <definedName name="X" localSheetId="39">#REF!</definedName>
    <definedName name="X" localSheetId="42">#REF!</definedName>
    <definedName name="X" localSheetId="38">#REF!</definedName>
    <definedName name="X" localSheetId="32">#REF!</definedName>
    <definedName name="X" localSheetId="36">#REF!</definedName>
    <definedName name="X" localSheetId="31">#REF!</definedName>
    <definedName name="x" localSheetId="12">iVaR!$B$9:$B$12</definedName>
    <definedName name="x" localSheetId="9">MVaR!$B$7:$B$8</definedName>
    <definedName name="x" localSheetId="11">MVaR_Both!$B$7:$B$8</definedName>
    <definedName name="x" localSheetId="10">MVaR_Pct!$B$7:$B$8</definedName>
    <definedName name="X" localSheetId="8">#REF!</definedName>
    <definedName name="x" localSheetId="34">[6]MVaR!$B$7:$B$8</definedName>
    <definedName name="X">#REF!</definedName>
    <definedName name="x_0" localSheetId="12">iVaR!$M$3:$M$6</definedName>
    <definedName name="x_0">MVaR_Both!$L$7:$L$8</definedName>
    <definedName name="x_1" localSheetId="12">iVaR!$N$3:$N$6</definedName>
    <definedName name="x_1">MVaR_Both!$M$7:$M$8</definedName>
    <definedName name="x_2" localSheetId="12">iVaR!$O$3:$O$6</definedName>
    <definedName name="x_2">MVaR_Both!$N$7:$N$8</definedName>
    <definedName name="x_3" localSheetId="12">iVaR!$P$3:$P$6</definedName>
    <definedName name="x_3">MVaR_Both!$O$7:$O$8</definedName>
    <definedName name="x_4" localSheetId="12">iVaR!$Q$3:$Q$6</definedName>
    <definedName name="x_4">MVaR_Both!$P$7:$P$8</definedName>
    <definedName name="x_5" localSheetId="12">iVaR!#REF!</definedName>
    <definedName name="x_5">MVaR_Both!$Q$7:$Q$8</definedName>
    <definedName name="x_6" localSheetId="12">iVaR!#REF!</definedName>
    <definedName name="x_6">MVaR_Both!$R$7:$R$8</definedName>
    <definedName name="X_e_rt" localSheetId="37">[7]A4_1!$C$18:$E$18</definedName>
    <definedName name="X_e_rt" localSheetId="41">[7]A4_1!$C$18:$E$18</definedName>
    <definedName name="X_e_rt" localSheetId="40">[7]A4_1!$C$18:$E$18</definedName>
    <definedName name="X_e_rt" localSheetId="39">[7]A4_1!$C$18:$E$18</definedName>
    <definedName name="X_e_rt" localSheetId="42">[7]A4_1!$C$18:$E$18</definedName>
    <definedName name="X_e_rt" localSheetId="38">[7]A4_1!$C$18:$E$18</definedName>
    <definedName name="X_e_rt" localSheetId="36">[7]A4_1!$C$18:$E$18</definedName>
    <definedName name="X_e_rt">[8]A4_1!$C$18:$E$18</definedName>
    <definedName name="x0" localSheetId="12">iVaR!$M$3:$M$4</definedName>
    <definedName name="x0" localSheetId="8">#REF!</definedName>
    <definedName name="x0">MVaR_Both!$L$7:$L$8</definedName>
    <definedName name="x0_" localSheetId="12">iVaR!$M$3:$M$4</definedName>
    <definedName name="x0_" localSheetId="8">#REF!</definedName>
    <definedName name="x0_">MVaR_Both!$L$7:$L$8</definedName>
    <definedName name="x1_" localSheetId="12">iVaR!$N$3:$N$4</definedName>
    <definedName name="x1_" localSheetId="8">#REF!</definedName>
    <definedName name="x1_">MVaR_Both!$M$7:$M$8</definedName>
    <definedName name="x2_" localSheetId="12">iVaR!$O$3:$O$4</definedName>
    <definedName name="x2_" localSheetId="8">#REF!</definedName>
    <definedName name="x2_">MVaR_Both!$N$7:$N$8</definedName>
    <definedName name="y" localSheetId="37">#REF!</definedName>
    <definedName name="y" localSheetId="41">#REF!</definedName>
    <definedName name="y" localSheetId="40">#REF!</definedName>
    <definedName name="y" localSheetId="39">#REF!</definedName>
    <definedName name="y" localSheetId="42">#REF!</definedName>
    <definedName name="y" localSheetId="38">#REF!</definedName>
    <definedName name="y" localSheetId="36">#REF!</definedName>
    <definedName name="y" localSheetId="8">#REF!</definedName>
    <definedName name="y">#REF!</definedName>
    <definedName name="y_ctd">[15]A4_2_1!$C$19</definedName>
    <definedName name="years" localSheetId="37">#REF!</definedName>
    <definedName name="years" localSheetId="41">#REF!</definedName>
    <definedName name="years" localSheetId="40">#REF!</definedName>
    <definedName name="years" localSheetId="39">#REF!</definedName>
    <definedName name="years" localSheetId="42">#REF!</definedName>
    <definedName name="years" localSheetId="38">#REF!</definedName>
    <definedName name="years" localSheetId="36">#REF!</definedName>
    <definedName name="years" localSheetId="8">#REF!</definedName>
    <definedName name="years">#REF!</definedName>
    <definedName name="Years_F">[15]A4_2_1!$C$23</definedName>
    <definedName name="YTM" localSheetId="32">#REF!</definedName>
    <definedName name="YTM" localSheetId="31">#REF!</definedName>
    <definedName name="YTM" localSheetId="8">#REF!</definedName>
    <definedName name="YTM">#REF!</definedName>
    <definedName name="YTM_rf" localSheetId="32">#REF!</definedName>
    <definedName name="YTM_rf" localSheetId="31">#REF!</definedName>
    <definedName name="YTM_rf" localSheetId="8">#REF!</definedName>
    <definedName name="YTM_rf">#REF!</definedName>
    <definedName name="z" localSheetId="12">iVaR!#REF!</definedName>
    <definedName name="z" localSheetId="9">MVaR!$I$7</definedName>
    <definedName name="z" localSheetId="11">MVaR_Both!#REF!</definedName>
    <definedName name="z" localSheetId="10">MVaR_Pct!$I$7</definedName>
    <definedName name="z" localSheetId="8">#REF!</definedName>
    <definedName name="z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16" i="92" l="1"/>
  <c r="K339" i="92"/>
  <c r="L192" i="92"/>
  <c r="K192" i="92"/>
  <c r="K90" i="92"/>
  <c r="J21" i="92"/>
  <c r="L7" i="92"/>
  <c r="K7" i="92"/>
  <c r="I15" i="80"/>
  <c r="I16" i="80"/>
  <c r="I14" i="80"/>
  <c r="I13" i="80"/>
  <c r="I12" i="80"/>
  <c r="B10" i="105" a="1"/>
  <c r="B10" i="105" s="1"/>
  <c r="D22" i="105" a="1"/>
  <c r="D22" i="105" s="1"/>
  <c r="B10" i="104" a="1"/>
  <c r="B10" i="104" s="1"/>
  <c r="D22" i="104" a="1"/>
  <c r="D23" i="104" s="1"/>
  <c r="B10" i="103" a="1"/>
  <c r="B10" i="103" s="1"/>
  <c r="I10" i="103" s="1" a="1"/>
  <c r="I10" i="103" s="1"/>
  <c r="D22" i="103" a="1"/>
  <c r="D22" i="103" s="1"/>
  <c r="G23" i="105" l="1"/>
  <c r="F25" i="105"/>
  <c r="E25" i="105"/>
  <c r="G24" i="105"/>
  <c r="F24" i="105"/>
  <c r="E24" i="105"/>
  <c r="D28" i="105" a="1"/>
  <c r="E29" i="105" s="1"/>
  <c r="I10" i="105" a="1"/>
  <c r="I10" i="105" s="1"/>
  <c r="E23" i="105"/>
  <c r="G25" i="105"/>
  <c r="G22" i="105"/>
  <c r="F22" i="105"/>
  <c r="D28" i="103" a="1"/>
  <c r="G31" i="103" s="1"/>
  <c r="G25" i="103"/>
  <c r="D24" i="103"/>
  <c r="F23" i="105"/>
  <c r="D28" i="104" a="1"/>
  <c r="F30" i="104" s="1"/>
  <c r="I10" i="104" a="1"/>
  <c r="I10" i="104" s="1"/>
  <c r="G24" i="104"/>
  <c r="F24" i="104"/>
  <c r="E24" i="104"/>
  <c r="G22" i="104"/>
  <c r="F22" i="104"/>
  <c r="E22" i="104"/>
  <c r="E22" i="103"/>
  <c r="E24" i="103"/>
  <c r="E23" i="103"/>
  <c r="F22" i="103"/>
  <c r="F24" i="103"/>
  <c r="G22" i="103"/>
  <c r="G24" i="103"/>
  <c r="D23" i="103"/>
  <c r="D25" i="103"/>
  <c r="E25" i="103"/>
  <c r="F23" i="103"/>
  <c r="F25" i="103"/>
  <c r="G23" i="103"/>
  <c r="D25" i="105"/>
  <c r="D23" i="105"/>
  <c r="D24" i="104"/>
  <c r="D22" i="104"/>
  <c r="G25" i="104"/>
  <c r="G23" i="104"/>
  <c r="F25" i="104"/>
  <c r="E22" i="105"/>
  <c r="E25" i="104"/>
  <c r="E23" i="104"/>
  <c r="D24" i="105"/>
  <c r="F23" i="104"/>
  <c r="D25" i="104"/>
  <c r="E30" i="103" l="1"/>
  <c r="D31" i="105"/>
  <c r="G29" i="103"/>
  <c r="E30" i="105"/>
  <c r="F31" i="103"/>
  <c r="G28" i="103"/>
  <c r="D28" i="105"/>
  <c r="F30" i="103"/>
  <c r="E31" i="105"/>
  <c r="G31" i="105"/>
  <c r="D29" i="105"/>
  <c r="E28" i="103"/>
  <c r="G30" i="105"/>
  <c r="G29" i="105"/>
  <c r="E31" i="103"/>
  <c r="D31" i="103"/>
  <c r="G28" i="105"/>
  <c r="F31" i="105"/>
  <c r="D29" i="103"/>
  <c r="F30" i="105"/>
  <c r="E29" i="103"/>
  <c r="D30" i="103"/>
  <c r="E28" i="105"/>
  <c r="F29" i="105"/>
  <c r="D28" i="103"/>
  <c r="G30" i="103"/>
  <c r="F28" i="105"/>
  <c r="F29" i="103"/>
  <c r="F28" i="103"/>
  <c r="D30" i="105"/>
  <c r="E28" i="104"/>
  <c r="F31" i="104"/>
  <c r="D4" i="103" a="1"/>
  <c r="G6" i="103" s="1"/>
  <c r="D4" i="105" a="1"/>
  <c r="G5" i="105" s="1"/>
  <c r="D4" i="104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D16" i="105" l="1" a="1"/>
  <c r="D16" i="103" a="1"/>
  <c r="F16" i="105"/>
  <c r="G16" i="105"/>
  <c r="F18" i="105"/>
  <c r="G19" i="105"/>
  <c r="D6" i="103"/>
  <c r="E5" i="103"/>
  <c r="E6" i="103"/>
  <c r="G7" i="103"/>
  <c r="F5" i="103"/>
  <c r="G17" i="105"/>
  <c r="G18" i="105"/>
  <c r="E7" i="103"/>
  <c r="D16" i="104" a="1"/>
  <c r="G17" i="104" s="1"/>
  <c r="D16" i="105"/>
  <c r="D18" i="105"/>
  <c r="D7" i="103"/>
  <c r="F19" i="105"/>
  <c r="D19" i="105"/>
  <c r="E4" i="103"/>
  <c r="G4" i="103"/>
  <c r="F4" i="103"/>
  <c r="F17" i="105"/>
  <c r="E16" i="105"/>
  <c r="D17" i="105"/>
  <c r="G5" i="103"/>
  <c r="F6" i="103"/>
  <c r="G4" i="105"/>
  <c r="F5" i="105"/>
  <c r="E4" i="105"/>
  <c r="F6" i="105"/>
  <c r="E6" i="105"/>
  <c r="E7" i="105"/>
  <c r="F4" i="105"/>
  <c r="D5" i="105"/>
  <c r="D7" i="105"/>
  <c r="F7" i="105"/>
  <c r="D6" i="105"/>
  <c r="D4" i="105"/>
  <c r="D5" i="103"/>
  <c r="E19" i="105"/>
  <c r="E18" i="105"/>
  <c r="E5" i="105"/>
  <c r="G7" i="105"/>
  <c r="D4" i="103"/>
  <c r="E17" i="105"/>
  <c r="G6" i="105"/>
  <c r="F7" i="103"/>
  <c r="G6" i="104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E19" i="104" l="1"/>
  <c r="E17" i="104"/>
  <c r="D19" i="104"/>
  <c r="D17" i="104"/>
  <c r="F16" i="104"/>
  <c r="D18" i="104"/>
  <c r="E16" i="104"/>
  <c r="D16" i="104"/>
  <c r="G18" i="104"/>
  <c r="G19" i="104"/>
  <c r="G16" i="104"/>
  <c r="F19" i="104"/>
  <c r="I4" i="103" a="1"/>
  <c r="I4" i="103" s="1"/>
  <c r="F18" i="104"/>
  <c r="F17" i="104"/>
  <c r="E18" i="104"/>
  <c r="I4" i="105" a="1"/>
  <c r="I4" i="105" s="1"/>
  <c r="I16" i="105"/>
  <c r="I4" i="104" a="1"/>
  <c r="I4" i="104" s="1"/>
  <c r="I16" i="103"/>
  <c r="I16" i="104" l="1"/>
  <c r="Q21" i="68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B9" i="68" l="1"/>
  <c r="G8" i="84"/>
  <c r="D103" i="81"/>
  <c r="D95" i="81"/>
  <c r="D87" i="81"/>
  <c r="D79" i="81"/>
  <c r="D71" i="81"/>
  <c r="D63" i="81"/>
  <c r="D55" i="81"/>
  <c r="D47" i="81"/>
  <c r="D39" i="81"/>
  <c r="D31" i="81"/>
  <c r="D23" i="81"/>
  <c r="D15" i="81"/>
  <c r="D102" i="81"/>
  <c r="D94" i="81"/>
  <c r="D86" i="81"/>
  <c r="D78" i="81"/>
  <c r="D70" i="81"/>
  <c r="D62" i="81"/>
  <c r="D54" i="81"/>
  <c r="D46" i="81"/>
  <c r="D38" i="81"/>
  <c r="D30" i="81"/>
  <c r="D22" i="81"/>
  <c r="D14" i="81"/>
  <c r="D101" i="81"/>
  <c r="D93" i="81"/>
  <c r="D85" i="81"/>
  <c r="D77" i="81"/>
  <c r="D69" i="81"/>
  <c r="D61" i="81"/>
  <c r="D53" i="81"/>
  <c r="D45" i="81"/>
  <c r="D37" i="81"/>
  <c r="D29" i="81"/>
  <c r="D21" i="81"/>
  <c r="D13" i="81"/>
  <c r="D100" i="81"/>
  <c r="D92" i="81"/>
  <c r="D84" i="81"/>
  <c r="D76" i="81"/>
  <c r="D68" i="81"/>
  <c r="D60" i="81"/>
  <c r="D52" i="81"/>
  <c r="D44" i="81"/>
  <c r="D36" i="81"/>
  <c r="D28" i="81"/>
  <c r="D20" i="81"/>
  <c r="D12" i="81"/>
  <c r="D99" i="81"/>
  <c r="D75" i="81"/>
  <c r="D19" i="81"/>
  <c r="D98" i="81"/>
  <c r="D82" i="81"/>
  <c r="D50" i="81"/>
  <c r="D34" i="81"/>
  <c r="D26" i="81"/>
  <c r="D18" i="81"/>
  <c r="D105" i="81"/>
  <c r="D97" i="81"/>
  <c r="D89" i="81"/>
  <c r="D81" i="81"/>
  <c r="D73" i="81"/>
  <c r="D65" i="81"/>
  <c r="D57" i="81"/>
  <c r="D49" i="81"/>
  <c r="D41" i="81"/>
  <c r="D33" i="81"/>
  <c r="D25" i="81"/>
  <c r="D17" i="81"/>
  <c r="D9" i="81"/>
  <c r="D91" i="81"/>
  <c r="D83" i="81"/>
  <c r="D67" i="81"/>
  <c r="D59" i="81"/>
  <c r="D51" i="81"/>
  <c r="D43" i="81"/>
  <c r="D35" i="81"/>
  <c r="D27" i="81"/>
  <c r="D11" i="81"/>
  <c r="D90" i="81"/>
  <c r="D74" i="81"/>
  <c r="D66" i="81"/>
  <c r="D58" i="81"/>
  <c r="D42" i="81"/>
  <c r="D10" i="81"/>
  <c r="D104" i="81"/>
  <c r="D96" i="81"/>
  <c r="D88" i="81"/>
  <c r="D80" i="81"/>
  <c r="D72" i="81"/>
  <c r="D64" i="81"/>
  <c r="D56" i="81"/>
  <c r="D48" i="81"/>
  <c r="D40" i="81"/>
  <c r="D32" i="81"/>
  <c r="D24" i="81"/>
  <c r="D16" i="81"/>
  <c r="D8" i="81"/>
  <c r="D7" i="81"/>
  <c r="E7" i="8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E3262" i="85" l="1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H8" i="84" s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6" i="80"/>
  <c r="D16" i="80"/>
  <c r="F15" i="80"/>
  <c r="D15" i="80"/>
  <c r="F14" i="80"/>
  <c r="D14" i="80"/>
  <c r="K14" i="80" s="1"/>
  <c r="F13" i="80"/>
  <c r="D13" i="80"/>
  <c r="F12" i="80"/>
  <c r="D12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K13" i="80" l="1"/>
  <c r="I8" i="84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5" i="80"/>
  <c r="K12" i="80"/>
  <c r="K22" i="79"/>
  <c r="K24" i="79"/>
  <c r="K16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I21" i="67" a="1"/>
  <c r="I21" i="67" s="1"/>
  <c r="J21" i="67" a="1"/>
  <c r="G18" i="67"/>
  <c r="G17" i="67"/>
  <c r="E65" i="63"/>
  <c r="E67" i="63" s="1"/>
  <c r="E11" i="81" l="1"/>
  <c r="J22" i="67"/>
  <c r="J21" i="67"/>
  <c r="G11" i="67" a="1"/>
  <c r="G11" i="67" s="1"/>
  <c r="G14" i="67" s="1"/>
  <c r="F38" i="63"/>
  <c r="F36" i="63"/>
  <c r="E12" i="81" l="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F11" i="46" s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B16" i="68" s="1"/>
  <c r="I16" i="68" s="1"/>
  <c r="G3" i="68"/>
  <c r="M16" i="68" l="1"/>
  <c r="G9" i="68" a="1"/>
  <c r="G12" i="68" s="1"/>
  <c r="G11" i="68" l="1"/>
  <c r="G10" i="68"/>
  <c r="G9" i="68"/>
  <c r="G16" i="68" l="1" a="1"/>
  <c r="G16" i="68" s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<sst xmlns="http://schemas.openxmlformats.org/spreadsheetml/2006/main" count="777" uniqueCount="517">
  <si>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</si>
  <si>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</si>
  <si>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</si>
  <si>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</si>
  <si>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</si>
  <si>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</si>
  <si>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</si>
  <si>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</si>
  <si>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</si>
  <si>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</si>
  <si>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</si>
  <si>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</si>
  <si>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</si>
  <si>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</si>
  <si>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</si>
  <si>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</si>
  <si>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</si>
  <si>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</si>
  <si>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</si>
  <si>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</si>
  <si>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</si>
  <si>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</si>
  <si>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</si>
  <si>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</si>
  <si>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</si>
  <si>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</si>
  <si>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</si>
  <si>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</si>
  <si>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</si>
  <si>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</si>
  <si>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</si>
  <si>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</si>
  <si>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</si>
  <si>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</si>
  <si>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</si>
  <si>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</si>
  <si>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</si>
  <si>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</si>
  <si>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You have 3 major asset classes</t>
  </si>
  <si>
    <t>VaR observed at 95%</t>
  </si>
  <si>
    <t>Vol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</si>
  <si>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</si>
  <si>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</si>
  <si>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</si>
  <si>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</si>
  <si>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</si>
  <si>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</si>
  <si>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</si>
  <si>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</si>
  <si>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</si>
  <si>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</si>
  <si>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</si>
  <si>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</si>
  <si>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</si>
  <si>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</si>
  <si>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</si>
  <si>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</si>
  <si>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</si>
  <si>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</si>
  <si>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</si>
  <si>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</si>
  <si>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</si>
  <si>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</si>
  <si>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</si>
  <si>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</si>
  <si>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</si>
  <si>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</si>
  <si>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</si>
  <si>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</si>
  <si>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</si>
  <si>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</si>
  <si>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</si>
  <si>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</si>
  <si>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</si>
  <si>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</si>
  <si>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</si>
  <si>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</si>
  <si>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</si>
  <si>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</si>
  <si>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</si>
  <si>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</si>
  <si>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</si>
  <si>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</si>
  <si>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</si>
  <si>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</si>
  <si>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</si>
  <si>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</si>
  <si>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</si>
  <si>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</si>
  <si>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</si>
  <si>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</si>
  <si>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</si>
  <si>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</si>
  <si>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</si>
  <si>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</si>
  <si>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</si>
  <si>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</si>
  <si>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</si>
  <si>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</si>
  <si>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</si>
  <si>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p.108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</si>
  <si>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</si>
  <si>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</si>
  <si>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</si>
  <si>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</si>
  <si>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</si>
  <si>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</si>
  <si>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</si>
  <si>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</si>
  <si>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</si>
  <si>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</si>
  <si>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</si>
  <si>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</si>
  <si>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</si>
  <si>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</si>
  <si>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</si>
  <si>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</si>
  <si>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</si>
  <si>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</si>
  <si>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</si>
  <si>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</si>
  <si>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</si>
  <si>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</si>
  <si>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</si>
  <si>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</si>
  <si>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</si>
  <si>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</si>
  <si>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</si>
  <si>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</si>
  <si>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</si>
  <si>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</si>
  <si>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</si>
  <si>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</si>
  <si>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</si>
  <si>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</si>
  <si>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</si>
  <si>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</si>
  <si>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</si>
  <si>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</si>
  <si>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</si>
  <si>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</si>
  <si>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</si>
  <si>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</si>
  <si>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</si>
  <si>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</si>
  <si>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</si>
  <si>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</si>
  <si>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</si>
  <si>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</si>
  <si>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</si>
  <si>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</si>
  <si>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</si>
  <si>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</si>
  <si>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</si>
  <si>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</si>
  <si>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</si>
  <si>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</si>
  <si>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</si>
  <si>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</si>
  <si>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</si>
  <si>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</si>
  <si>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</si>
  <si>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</si>
  <si>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</si>
  <si>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</si>
  <si>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</si>
  <si>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</si>
  <si>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</si>
  <si>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</si>
  <si>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</si>
  <si>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</si>
  <si>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</si>
  <si>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</si>
  <si>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</si>
  <si>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</si>
  <si>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</si>
  <si>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</si>
  <si>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</si>
  <si>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</si>
  <si>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</si>
  <si>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</si>
  <si>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</si>
  <si>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</si>
  <si>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</si>
  <si>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</si>
  <si>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</si>
  <si>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</si>
  <si>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</si>
  <si>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</si>
  <si>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</si>
  <si>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</si>
  <si>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</si>
  <si>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</si>
  <si>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Corporate Bond</t>
  </si>
  <si>
    <t>Coupon</t>
  </si>
  <si>
    <t>Bond Rating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</si>
  <si>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</si>
  <si>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</si>
  <si>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</si>
  <si>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</si>
  <si>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</si>
  <si>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</si>
  <si>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</si>
  <si>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</si>
  <si>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</si>
  <si>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</si>
  <si>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</si>
  <si>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</si>
  <si>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</si>
  <si>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</si>
  <si>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</si>
  <si>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</si>
  <si>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</si>
  <si>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</si>
  <si>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</si>
  <si>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</si>
  <si>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</si>
  <si>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</si>
  <si>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</si>
  <si>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</si>
  <si>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</si>
  <si>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</si>
  <si>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p.670-671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</si>
  <si>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</si>
  <si>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</si>
  <si>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</si>
  <si>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</si>
  <si>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</si>
  <si>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</si>
  <si>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</si>
  <si>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</si>
  <si>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</si>
  <si>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</si>
  <si>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</si>
  <si>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</si>
  <si>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</si>
  <si>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</si>
  <si>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</si>
  <si>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</si>
  <si>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</si>
  <si>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</si>
  <si>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</si>
  <si>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</si>
  <si>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</si>
  <si>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</si>
  <si>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</si>
  <si>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</si>
  <si>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</si>
  <si>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</si>
  <si>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</si>
  <si>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</si>
  <si>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</si>
  <si>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</si>
  <si>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</si>
  <si>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</si>
  <si>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Basel II.5 Stressed VaR</t>
  </si>
  <si>
    <t>Basel II.5 VaR</t>
  </si>
  <si>
    <t>You must complete below the capital calculation as milestones before answering the questions:</t>
  </si>
  <si>
    <t>Q1</t>
  </si>
  <si>
    <t>Q2</t>
  </si>
  <si>
    <t>Q3</t>
  </si>
  <si>
    <t>Q4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</si>
  <si>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</si>
  <si>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</si>
  <si>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</si>
  <si>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</si>
  <si>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</si>
  <si>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</si>
  <si>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</si>
  <si>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</si>
  <si>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</si>
  <si>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</si>
  <si>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</si>
  <si>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</si>
  <si>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</si>
  <si>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</si>
  <si>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</si>
  <si>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</si>
  <si>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</si>
  <si>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</si>
  <si>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</si>
  <si>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</si>
  <si>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</si>
  <si>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</si>
  <si>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</si>
  <si>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</si>
  <si>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</si>
  <si>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</si>
  <si>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</si>
  <si>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</si>
  <si>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</si>
  <si>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</si>
  <si>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</si>
  <si>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</si>
  <si>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</si>
  <si>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</si>
  <si>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</si>
  <si>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</si>
  <si>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</si>
  <si>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</si>
  <si>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</si>
  <si>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</si>
  <si>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</si>
  <si>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</si>
  <si>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</si>
  <si>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</si>
  <si>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</si>
  <si>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</si>
  <si>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</si>
  <si>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</si>
  <si>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</si>
  <si>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</si>
  <si>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</si>
  <si>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</si>
  <si>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</si>
  <si>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</si>
  <si>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</si>
  <si>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</si>
  <si>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</si>
  <si>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</si>
  <si>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</si>
  <si>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</si>
  <si>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</si>
  <si>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</si>
  <si>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</si>
  <si>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</si>
  <si>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</si>
  <si>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</si>
  <si>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</si>
  <si>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</si>
  <si>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</si>
  <si>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</si>
  <si>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</si>
  <si>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</si>
  <si>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</si>
  <si>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</si>
  <si>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</si>
  <si>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</si>
  <si>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</si>
  <si>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</si>
  <si>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</si>
  <si>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</si>
  <si>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</si>
  <si>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What is the marginal VaR in percent?</t>
  </si>
  <si>
    <t>What is the marginal in VaR dollars?</t>
  </si>
  <si>
    <t>Asset1</t>
  </si>
  <si>
    <t>Asset2</t>
  </si>
  <si>
    <t>Asset3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</si>
  <si>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</si>
  <si>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</si>
  <si>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</si>
  <si>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</si>
  <si>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</si>
  <si>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</si>
  <si>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</si>
  <si>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</si>
  <si>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</si>
  <si>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</si>
  <si>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</si>
  <si>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</si>
  <si>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</si>
  <si>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</si>
  <si>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</si>
  <si>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</si>
  <si>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</si>
  <si>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</si>
  <si>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</si>
  <si>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</si>
  <si>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</si>
  <si>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</si>
  <si>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</si>
  <si>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</si>
  <si>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</si>
  <si>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</si>
  <si>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</si>
  <si>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</si>
  <si>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</si>
  <si>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</si>
  <si>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</si>
  <si>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</si>
  <si>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</si>
  <si>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</si>
  <si>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</si>
  <si>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</si>
  <si>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</si>
  <si>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</si>
  <si>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</si>
  <si>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</si>
  <si>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</si>
  <si>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</si>
  <si>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</si>
  <si>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</si>
  <si>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</si>
  <si>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</si>
  <si>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</si>
  <si>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</si>
  <si>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</si>
  <si>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</si>
  <si>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</si>
  <si>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</si>
  <si>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</si>
  <si>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</si>
  <si>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</si>
  <si>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</si>
  <si>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</si>
  <si>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</si>
  <si>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</si>
  <si>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</si>
  <si>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</si>
  <si>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</si>
  <si>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</si>
  <si>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</si>
  <si>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</si>
  <si>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</si>
  <si>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</si>
  <si>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&lt;- Dollar change</t>
  </si>
  <si>
    <t>&lt;- Percentage point change</t>
  </si>
  <si>
    <t>You are the market risk manager and a trader is over the risk limit for this porfolio of risk.</t>
  </si>
  <si>
    <t>Which asset should you tell the trader is contributing the most to the trader's risk?</t>
  </si>
  <si>
    <t>What is the change in VaR when an additional $50 is invested in Asset 3?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</si>
  <si>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</si>
  <si>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</si>
  <si>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</si>
  <si>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</si>
  <si>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</si>
  <si>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</si>
  <si>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</si>
  <si>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</si>
  <si>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</si>
  <si>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</si>
  <si>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</si>
  <si>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</si>
  <si>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</si>
  <si>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</si>
  <si>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</si>
  <si>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</si>
  <si>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</si>
  <si>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</si>
  <si>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</si>
  <si>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</si>
  <si>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</si>
  <si>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</si>
  <si>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</si>
  <si>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</si>
  <si>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</si>
  <si>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</si>
  <si>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</si>
  <si>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</si>
  <si>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</si>
  <si>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</si>
  <si>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</si>
  <si>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</si>
  <si>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</si>
  <si>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</si>
  <si>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</si>
  <si>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</si>
  <si>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</si>
  <si>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</si>
  <si>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</si>
  <si>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</si>
  <si>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</si>
  <si>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</si>
  <si>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</si>
  <si>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</si>
  <si>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</si>
  <si>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</si>
  <si>
    <t>FRTB Stressed ES on entire portfolio</t>
  </si>
  <si>
    <t>FRTB Stressed ES for each individual asset</t>
  </si>
  <si>
    <t>FRTB Liquidity Adjusted Stressed ES for entire portfolio</t>
  </si>
  <si>
    <t>Basel II.5 Capital Charge (sum of VaR and Stressed VaR)</t>
  </si>
  <si>
    <t>FRTB Standardized Approach grouped by asset class (you can have a class of size 1)</t>
  </si>
  <si>
    <t>FRTB Standardized Approach for entire portfolio</t>
  </si>
  <si>
    <t>Video</t>
  </si>
  <si>
    <t>London Interbank Offered Rate</t>
  </si>
  <si>
    <t>Secured Overnight Financing Rate</t>
  </si>
  <si>
    <t>SOFR</t>
  </si>
  <si>
    <t>Sterling Overnight Interbank Average</t>
  </si>
  <si>
    <t>SONIA</t>
  </si>
  <si>
    <t>Euro Short Term Rate</t>
  </si>
  <si>
    <t>ESTER</t>
  </si>
  <si>
    <t>You are a construction company in Mexico.</t>
  </si>
  <si>
    <t>You are about to start a local construction project in 3 months.</t>
  </si>
  <si>
    <t>Your credit is good in Mexico but capital is scarce.</t>
  </si>
  <si>
    <t>Consequently, you can borrow locally at 8%. But that rate could change.</t>
  </si>
  <si>
    <t>Or, you can borrow USD at 6%. But that rate could change.</t>
  </si>
  <si>
    <t>For both approaches, the corresponding banks will want a single bullet repayment 1 year later.</t>
  </si>
  <si>
    <t>How do you finance your project cheaply and hedge your currency risk and rate risk?</t>
  </si>
  <si>
    <t>Click on the yellow cells and select values.</t>
  </si>
  <si>
    <t>For the cash flow in 3 months from now</t>
  </si>
  <si>
    <t>against the</t>
  </si>
  <si>
    <t>For the interest rate in 3 months from now.</t>
  </si>
  <si>
    <t>Enter an agreement to pay</t>
  </si>
  <si>
    <t>for a one year period.</t>
  </si>
  <si>
    <t>For the cash flow in 3 months and 1 year from now</t>
  </si>
  <si>
    <t>You are the same company in Mexico as before.</t>
  </si>
  <si>
    <t>This time banks are willing to give you a 5 year loan, at the rates above, with semi-annual interest payments.</t>
  </si>
  <si>
    <t>to pay</t>
  </si>
  <si>
    <t>for a five year period.</t>
  </si>
  <si>
    <t>For the cash flow in 3 months and 5 years from now</t>
  </si>
  <si>
    <t>You might start a local construction project in 3 months, but you are not sure you it will actually happen.</t>
  </si>
  <si>
    <t>Enter into a forward starting</t>
  </si>
  <si>
    <t>Delta_Reg</t>
  </si>
  <si>
    <t>SA_Calcs1</t>
  </si>
  <si>
    <t>SA_Calcs2</t>
  </si>
  <si>
    <t>Regulatory Delta</t>
  </si>
  <si>
    <t>Starbucks Corp</t>
  </si>
  <si>
    <t>Ticker</t>
  </si>
  <si>
    <t>SBUX 3 02/14/32 Corp</t>
  </si>
  <si>
    <t>BBB+</t>
  </si>
  <si>
    <t>JNJ 2.9 01/15/28 Corp</t>
  </si>
  <si>
    <t>JGB 0.2 03/20/32 #366</t>
  </si>
  <si>
    <t>JPY</t>
  </si>
  <si>
    <t>USD equivalent</t>
  </si>
  <si>
    <t>T1 ³₈ 11/15/31</t>
  </si>
  <si>
    <t>UKT 0 ¹₄ 07/31/31</t>
  </si>
  <si>
    <t>BTPS 2 ½ 12/01/32 Corp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</si>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</sst>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9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  <font>
      <u/>
      <sz val="10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theme="1"/>
      <name val="Calibri"/>
      <family val="2"/>
    </font>
    <font>
      <sz val="20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D9D9"/>
        <bgColor rgb="FF000000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16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/>
    <xf numFmtId="0" fontId="1" fillId="2" borderId="0" xfId="0" quotePrefix="1" applyFont="1" applyFill="1"/>
    <xf numFmtId="0" fontId="1" fillId="2" borderId="0" xfId="0" quotePrefix="1" applyFont="1" applyFill="1" applyAlignment="1">
      <alignment horizontal="center"/>
    </xf>
    <xf numFmtId="0" fontId="15" fillId="2" borderId="0" xfId="0" applyFont="1" applyFill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12" xfId="1" applyFont="1" applyFill="1" applyBorder="1"/>
    <xf numFmtId="10" fontId="1" fillId="3" borderId="0" xfId="1" applyNumberFormat="1" applyFont="1" applyFill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8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66" fontId="1" fillId="3" borderId="8" xfId="1" applyNumberFormat="1" applyFont="1" applyFill="1" applyBorder="1"/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/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27" fillId="2" borderId="0" xfId="1" applyFont="1" applyFill="1"/>
    <xf numFmtId="0" fontId="27" fillId="2" borderId="0" xfId="1" applyFont="1" applyFill="1" applyAlignment="1">
      <alignment horizontal="right"/>
    </xf>
    <xf numFmtId="0" fontId="27" fillId="7" borderId="0" xfId="1" applyFont="1" applyFill="1"/>
    <xf numFmtId="9" fontId="27" fillId="7" borderId="0" xfId="1" applyNumberFormat="1" applyFont="1" applyFill="1"/>
    <xf numFmtId="9" fontId="27" fillId="7" borderId="0" xfId="6" applyFont="1" applyFill="1"/>
    <xf numFmtId="0" fontId="27" fillId="4" borderId="0" xfId="1" applyFont="1" applyFill="1"/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0" fontId="4" fillId="10" borderId="0" xfId="3" applyFill="1"/>
    <xf numFmtId="0" fontId="29" fillId="11" borderId="0" xfId="0" applyFont="1" applyFill="1"/>
    <xf numFmtId="0" fontId="1" fillId="7" borderId="0" xfId="0" applyFont="1" applyFill="1"/>
    <xf numFmtId="0" fontId="30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9" fontId="27" fillId="2" borderId="0" xfId="1" applyNumberFormat="1" applyFont="1" applyFill="1"/>
    <xf numFmtId="10" fontId="27" fillId="2" borderId="0" xfId="8" applyNumberFormat="1" applyFont="1" applyFill="1"/>
    <xf numFmtId="0" fontId="27" fillId="2" borderId="0" xfId="8" applyNumberFormat="1" applyFont="1" applyFill="1"/>
    <xf numFmtId="0" fontId="4" fillId="2" borderId="0" xfId="3" applyFill="1"/>
    <xf numFmtId="0" fontId="1" fillId="2" borderId="0" xfId="5" applyFont="1" applyFill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2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3" fillId="12" borderId="0" xfId="0" applyFont="1" applyFill="1" applyAlignment="1">
      <alignment horizontal="center"/>
    </xf>
    <xf numFmtId="0" fontId="6" fillId="3" borderId="0" xfId="3" applyFont="1" applyFill="1"/>
    <xf numFmtId="0" fontId="4" fillId="3" borderId="0" xfId="3" applyFill="1"/>
    <xf numFmtId="0" fontId="35" fillId="3" borderId="0" xfId="3" applyFont="1" applyFill="1"/>
    <xf numFmtId="165" fontId="21" fillId="3" borderId="0" xfId="8" applyNumberFormat="1" applyFont="1" applyFill="1" applyBorder="1" applyAlignment="1">
      <alignment horizontal="right"/>
    </xf>
    <xf numFmtId="165" fontId="1" fillId="3" borderId="0" xfId="8" applyNumberFormat="1" applyFont="1" applyFill="1" applyBorder="1" applyAlignment="1">
      <alignment horizontal="right"/>
    </xf>
    <xf numFmtId="165" fontId="1" fillId="3" borderId="9" xfId="8" applyNumberFormat="1" applyFont="1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1" fillId="13" borderId="0" xfId="0" applyFont="1" applyFill="1"/>
    <xf numFmtId="0" fontId="4" fillId="13" borderId="0" xfId="3" applyFill="1"/>
    <xf numFmtId="166" fontId="1" fillId="2" borderId="14" xfId="9" applyNumberFormat="1" applyFont="1" applyFill="1" applyBorder="1" applyAlignment="1">
      <alignment horizontal="right"/>
    </xf>
    <xf numFmtId="0" fontId="36" fillId="14" borderId="0" xfId="0" applyFont="1" applyFill="1" applyAlignment="1">
      <alignment horizontal="right"/>
    </xf>
    <xf numFmtId="0" fontId="1" fillId="2" borderId="5" xfId="0" applyFont="1" applyFill="1" applyBorder="1" applyAlignment="1">
      <alignment horizontal="center" shrinkToFit="1"/>
    </xf>
    <xf numFmtId="0" fontId="1" fillId="2" borderId="7" xfId="0" applyFont="1" applyFill="1" applyBorder="1" applyAlignment="1">
      <alignment horizontal="center" shrinkToFit="1"/>
    </xf>
    <xf numFmtId="0" fontId="1" fillId="2" borderId="11" xfId="0" applyFont="1" applyFill="1" applyBorder="1" applyAlignment="1">
      <alignment horizontal="center" shrinkToFit="1"/>
    </xf>
    <xf numFmtId="14" fontId="36" fillId="14" borderId="0" xfId="0" applyNumberFormat="1" applyFont="1" applyFill="1"/>
    <xf numFmtId="0" fontId="37" fillId="2" borderId="5" xfId="0" applyFont="1" applyFill="1" applyBorder="1"/>
    <xf numFmtId="0" fontId="37" fillId="2" borderId="7" xfId="0" applyFont="1" applyFill="1" applyBorder="1"/>
    <xf numFmtId="0" fontId="38" fillId="2" borderId="5" xfId="0" applyFont="1" applyFill="1" applyBorder="1"/>
    <xf numFmtId="0" fontId="38" fillId="2" borderId="7" xfId="0" applyFont="1" applyFill="1" applyBorder="1"/>
    <xf numFmtId="0" fontId="38" fillId="2" borderId="11" xfId="0" applyFont="1" applyFill="1" applyBorder="1"/>
    <xf numFmtId="0" fontId="37" fillId="2" borderId="11" xfId="0" applyFont="1" applyFill="1" applyBorder="1"/>
    <xf numFmtId="0" fontId="36" fillId="14" borderId="11" xfId="0" applyFont="1" applyFill="1" applyBorder="1"/>
    <xf numFmtId="0" fontId="37" fillId="2" borderId="12" xfId="0" applyFont="1" applyFill="1" applyBorder="1"/>
    <xf numFmtId="0" fontId="37" fillId="2" borderId="13" xfId="0" applyFont="1" applyFill="1" applyBorder="1"/>
    <xf numFmtId="0" fontId="38" fillId="2" borderId="12" xfId="0" applyFont="1" applyFill="1" applyBorder="1"/>
    <xf numFmtId="0" fontId="38" fillId="2" borderId="13" xfId="0" applyFont="1" applyFill="1" applyBorder="1"/>
    <xf numFmtId="0" fontId="38" fillId="2" borderId="14" xfId="0" applyFont="1" applyFill="1" applyBorder="1"/>
    <xf numFmtId="0" fontId="37" fillId="2" borderId="14" xfId="0" applyFont="1" applyFill="1" applyBorder="1"/>
    <xf numFmtId="0" fontId="36" fillId="14" borderId="14" xfId="0" applyFont="1" applyFill="1" applyBorder="1"/>
    <xf numFmtId="0" fontId="37" fillId="2" borderId="8" xfId="0" applyFont="1" applyFill="1" applyBorder="1"/>
    <xf numFmtId="0" fontId="37" fillId="2" borderId="10" xfId="0" applyFont="1" applyFill="1" applyBorder="1"/>
    <xf numFmtId="0" fontId="38" fillId="2" borderId="8" xfId="0" applyFont="1" applyFill="1" applyBorder="1"/>
    <xf numFmtId="0" fontId="38" fillId="2" borderId="10" xfId="0" applyFont="1" applyFill="1" applyBorder="1"/>
    <xf numFmtId="0" fontId="38" fillId="2" borderId="15" xfId="0" applyFont="1" applyFill="1" applyBorder="1"/>
    <xf numFmtId="0" fontId="37" fillId="2" borderId="15" xfId="0" applyFont="1" applyFill="1" applyBorder="1"/>
    <xf numFmtId="0" fontId="36" fillId="14" borderId="15" xfId="0" applyFont="1" applyFill="1" applyBorder="1"/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2.xml"/><Relationship Id="rId68" Type="http://schemas.openxmlformats.org/officeDocument/2006/relationships/externalLink" Target="externalLinks/externalLink17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2.xml"/><Relationship Id="rId58" Type="http://schemas.openxmlformats.org/officeDocument/2006/relationships/externalLink" Target="externalLinks/externalLink7.xml"/><Relationship Id="rId74" Type="http://schemas.openxmlformats.org/officeDocument/2006/relationships/externalLink" Target="externalLinks/externalLink23.xml"/><Relationship Id="rId79" Type="http://schemas.openxmlformats.org/officeDocument/2006/relationships/externalLink" Target="externalLinks/externalLink28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5.xml"/><Relationship Id="rId64" Type="http://schemas.openxmlformats.org/officeDocument/2006/relationships/externalLink" Target="externalLinks/externalLink13.xml"/><Relationship Id="rId69" Type="http://schemas.openxmlformats.org/officeDocument/2006/relationships/externalLink" Target="externalLinks/externalLink18.xml"/><Relationship Id="rId77" Type="http://schemas.openxmlformats.org/officeDocument/2006/relationships/externalLink" Target="externalLinks/externalLink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1.xml"/><Relationship Id="rId80" Type="http://schemas.openxmlformats.org/officeDocument/2006/relationships/externalLink" Target="externalLinks/externalLink29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8.xml"/><Relationship Id="rId67" Type="http://schemas.openxmlformats.org/officeDocument/2006/relationships/externalLink" Target="externalLinks/externalLink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3.xml"/><Relationship Id="rId62" Type="http://schemas.openxmlformats.org/officeDocument/2006/relationships/externalLink" Target="externalLinks/externalLink11.xml"/><Relationship Id="rId70" Type="http://schemas.openxmlformats.org/officeDocument/2006/relationships/externalLink" Target="externalLinks/externalLink19.xml"/><Relationship Id="rId75" Type="http://schemas.openxmlformats.org/officeDocument/2006/relationships/externalLink" Target="externalLinks/externalLink24.xml"/><Relationship Id="rId83" Type="http://schemas.openxmlformats.org/officeDocument/2006/relationships/theme" Target="theme/theme1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openxmlformats.org/officeDocument/2006/relationships/externalLink" Target="externalLinks/externalLink9.xml"/><Relationship Id="rId65" Type="http://schemas.openxmlformats.org/officeDocument/2006/relationships/externalLink" Target="externalLinks/externalLink14.xml"/><Relationship Id="rId73" Type="http://schemas.openxmlformats.org/officeDocument/2006/relationships/externalLink" Target="externalLinks/externalLink22.xml"/><Relationship Id="rId78" Type="http://schemas.openxmlformats.org/officeDocument/2006/relationships/externalLink" Target="externalLinks/externalLink27.xml"/><Relationship Id="rId81" Type="http://schemas.openxmlformats.org/officeDocument/2006/relationships/externalLink" Target="externalLinks/externalLink30.xml"/><Relationship Id="rId86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4.xml"/><Relationship Id="rId76" Type="http://schemas.openxmlformats.org/officeDocument/2006/relationships/externalLink" Target="externalLinks/externalLink25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15.xml"/><Relationship Id="rId87" Type="http://schemas.openxmlformats.org/officeDocument/2006/relationships/calcChain" Target="calcChain.xml"/><Relationship Id="rId61" Type="http://schemas.openxmlformats.org/officeDocument/2006/relationships/externalLink" Target="externalLinks/externalLink10.xml"/><Relationship Id="rId82" Type="http://schemas.openxmlformats.org/officeDocument/2006/relationships/externalLink" Target="externalLinks/externalLink3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4.7677407673621226E-2</c:v>
                </c:pt>
                <c:pt idx="2">
                  <c:v>5.4769833029897755E-2</c:v>
                </c:pt>
                <c:pt idx="3">
                  <c:v>4.8205189717823199E-2</c:v>
                </c:pt>
                <c:pt idx="4">
                  <c:v>4.2409121610031388E-2</c:v>
                </c:pt>
                <c:pt idx="5">
                  <c:v>4.4947157881888813E-2</c:v>
                </c:pt>
                <c:pt idx="6">
                  <c:v>4.1264043291751616E-2</c:v>
                </c:pt>
                <c:pt idx="7">
                  <c:v>3.7988845793880989E-2</c:v>
                </c:pt>
                <c:pt idx="8">
                  <c:v>5.2693837609989157E-2</c:v>
                </c:pt>
                <c:pt idx="9">
                  <c:v>5.237658861422826E-2</c:v>
                </c:pt>
                <c:pt idx="10">
                  <c:v>5.3526096353095555E-2</c:v>
                </c:pt>
                <c:pt idx="11">
                  <c:v>5.3401801689324457E-2</c:v>
                </c:pt>
                <c:pt idx="12">
                  <c:v>4.8305119521043063E-2</c:v>
                </c:pt>
                <c:pt idx="13">
                  <c:v>4.8401588453233321E-2</c:v>
                </c:pt>
                <c:pt idx="14">
                  <c:v>4.6220564129241658E-2</c:v>
                </c:pt>
                <c:pt idx="15">
                  <c:v>4.5325116550878265E-2</c:v>
                </c:pt>
                <c:pt idx="16">
                  <c:v>4.5347307116721663E-2</c:v>
                </c:pt>
                <c:pt idx="17">
                  <c:v>4.6681081287333261E-2</c:v>
                </c:pt>
                <c:pt idx="18">
                  <c:v>4.6217322608836979E-2</c:v>
                </c:pt>
                <c:pt idx="19">
                  <c:v>5.3746893511821534E-2</c:v>
                </c:pt>
                <c:pt idx="20">
                  <c:v>4.9871198693898659E-2</c:v>
                </c:pt>
                <c:pt idx="21">
                  <c:v>5.6508158983136998E-2</c:v>
                </c:pt>
                <c:pt idx="22">
                  <c:v>5.64219441872751E-2</c:v>
                </c:pt>
                <c:pt idx="23">
                  <c:v>5.6441190691103704E-2</c:v>
                </c:pt>
                <c:pt idx="24">
                  <c:v>5.5788140010280957E-2</c:v>
                </c:pt>
                <c:pt idx="25">
                  <c:v>6.0409640995471289E-2</c:v>
                </c:pt>
                <c:pt idx="26">
                  <c:v>7.0786391357162262E-2</c:v>
                </c:pt>
                <c:pt idx="27">
                  <c:v>7.259167687072407E-2</c:v>
                </c:pt>
                <c:pt idx="28">
                  <c:v>6.5541431619064672E-2</c:v>
                </c:pt>
                <c:pt idx="29">
                  <c:v>5.9227945443910732E-2</c:v>
                </c:pt>
                <c:pt idx="30">
                  <c:v>6.0349755556146134E-2</c:v>
                </c:pt>
                <c:pt idx="31">
                  <c:v>6.1238159169569366E-2</c:v>
                </c:pt>
                <c:pt idx="32">
                  <c:v>6.1564545285409909E-2</c:v>
                </c:pt>
                <c:pt idx="33">
                  <c:v>6.158037700744981E-2</c:v>
                </c:pt>
                <c:pt idx="34">
                  <c:v>6.7162459725552348E-2</c:v>
                </c:pt>
                <c:pt idx="35">
                  <c:v>6.2522537918980409E-2</c:v>
                </c:pt>
                <c:pt idx="36">
                  <c:v>4.2945780595561527E-2</c:v>
                </c:pt>
                <c:pt idx="37">
                  <c:v>4.9415163721726343E-2</c:v>
                </c:pt>
                <c:pt idx="38">
                  <c:v>4.9018238345547818E-2</c:v>
                </c:pt>
                <c:pt idx="39">
                  <c:v>4.7786579051105629E-2</c:v>
                </c:pt>
                <c:pt idx="40">
                  <c:v>5.7178299859593371E-2</c:v>
                </c:pt>
                <c:pt idx="41">
                  <c:v>5.7206004580536936E-2</c:v>
                </c:pt>
                <c:pt idx="42">
                  <c:v>7.3692315097418262E-2</c:v>
                </c:pt>
                <c:pt idx="43">
                  <c:v>7.2770104649308526E-2</c:v>
                </c:pt>
                <c:pt idx="44">
                  <c:v>7.0808589755844475E-2</c:v>
                </c:pt>
                <c:pt idx="45">
                  <c:v>7.3585645507203701E-2</c:v>
                </c:pt>
                <c:pt idx="46">
                  <c:v>7.3603247824184717E-2</c:v>
                </c:pt>
                <c:pt idx="47">
                  <c:v>6.6660986124420493E-2</c:v>
                </c:pt>
                <c:pt idx="48">
                  <c:v>6.1346039899630854E-2</c:v>
                </c:pt>
                <c:pt idx="49">
                  <c:v>6.224322168792315E-2</c:v>
                </c:pt>
                <c:pt idx="50">
                  <c:v>5.2266592488961108E-2</c:v>
                </c:pt>
                <c:pt idx="51">
                  <c:v>6.0369813126844481E-2</c:v>
                </c:pt>
                <c:pt idx="52">
                  <c:v>4.810828167666039E-2</c:v>
                </c:pt>
                <c:pt idx="53">
                  <c:v>4.7707139103749942E-2</c:v>
                </c:pt>
                <c:pt idx="54">
                  <c:v>4.749107170813141E-2</c:v>
                </c:pt>
                <c:pt idx="55">
                  <c:v>3.9830334401426082E-2</c:v>
                </c:pt>
                <c:pt idx="56">
                  <c:v>3.9503866373099418E-2</c:v>
                </c:pt>
                <c:pt idx="57">
                  <c:v>3.7648396324087244E-2</c:v>
                </c:pt>
                <c:pt idx="58">
                  <c:v>4.0110231530462337E-2</c:v>
                </c:pt>
                <c:pt idx="59">
                  <c:v>3.5364714706562723E-2</c:v>
                </c:pt>
                <c:pt idx="60">
                  <c:v>3.659932886622589E-2</c:v>
                </c:pt>
                <c:pt idx="61">
                  <c:v>2.3459696344061084E-2</c:v>
                </c:pt>
                <c:pt idx="62">
                  <c:v>5.2802072717325281E-2</c:v>
                </c:pt>
                <c:pt idx="63">
                  <c:v>5.3626469455324163E-2</c:v>
                </c:pt>
                <c:pt idx="64">
                  <c:v>5.3793382039589596E-2</c:v>
                </c:pt>
                <c:pt idx="65">
                  <c:v>5.4696575602153762E-2</c:v>
                </c:pt>
                <c:pt idx="66">
                  <c:v>5.4470653960484262E-2</c:v>
                </c:pt>
                <c:pt idx="67">
                  <c:v>6.1702065062719622E-2</c:v>
                </c:pt>
                <c:pt idx="68">
                  <c:v>6.1953817477800682E-2</c:v>
                </c:pt>
                <c:pt idx="69">
                  <c:v>6.1941659310785289E-2</c:v>
                </c:pt>
                <c:pt idx="70">
                  <c:v>6.1996519764952282E-2</c:v>
                </c:pt>
                <c:pt idx="71">
                  <c:v>7.4330350275502263E-2</c:v>
                </c:pt>
                <c:pt idx="72">
                  <c:v>5.8503977275118593E-2</c:v>
                </c:pt>
                <c:pt idx="73">
                  <c:v>5.8436031820079289E-2</c:v>
                </c:pt>
                <c:pt idx="74">
                  <c:v>6.2298458304310106E-2</c:v>
                </c:pt>
                <c:pt idx="75">
                  <c:v>6.116214571268163E-2</c:v>
                </c:pt>
                <c:pt idx="76">
                  <c:v>6.1954442290874913E-2</c:v>
                </c:pt>
                <c:pt idx="77">
                  <c:v>5.8856858899537436E-2</c:v>
                </c:pt>
                <c:pt idx="78">
                  <c:v>5.9536260249873761E-2</c:v>
                </c:pt>
                <c:pt idx="79">
                  <c:v>6.3169596535366593E-2</c:v>
                </c:pt>
                <c:pt idx="80">
                  <c:v>6.9208589700816697E-2</c:v>
                </c:pt>
                <c:pt idx="81">
                  <c:v>5.327410791351439E-2</c:v>
                </c:pt>
                <c:pt idx="82">
                  <c:v>5.2180035649585801E-2</c:v>
                </c:pt>
                <c:pt idx="83">
                  <c:v>6.4472927043850173E-2</c:v>
                </c:pt>
                <c:pt idx="84">
                  <c:v>6.6813688592731804E-2</c:v>
                </c:pt>
                <c:pt idx="85">
                  <c:v>6.7533896129403845E-2</c:v>
                </c:pt>
                <c:pt idx="86">
                  <c:v>7.3470278299502242E-2</c:v>
                </c:pt>
                <c:pt idx="87">
                  <c:v>7.8192121078407062E-2</c:v>
                </c:pt>
                <c:pt idx="88">
                  <c:v>8.2539560112746754E-2</c:v>
                </c:pt>
                <c:pt idx="89">
                  <c:v>8.0297541513064022E-2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2.7277047575608868E-2</c:v>
                </c:pt>
                <c:pt idx="2">
                  <c:v>2.943203875798564E-2</c:v>
                </c:pt>
                <c:pt idx="3">
                  <c:v>2.7298198041791476E-2</c:v>
                </c:pt>
                <c:pt idx="4">
                  <c:v>2.7667992896677034E-2</c:v>
                </c:pt>
                <c:pt idx="5">
                  <c:v>2.2821730732534091E-2</c:v>
                </c:pt>
                <c:pt idx="6">
                  <c:v>1.949225551954115E-2</c:v>
                </c:pt>
                <c:pt idx="7">
                  <c:v>1.7539696020056804E-2</c:v>
                </c:pt>
                <c:pt idx="8">
                  <c:v>1.0505862288249587E-2</c:v>
                </c:pt>
                <c:pt idx="9">
                  <c:v>1.7823232467727466E-2</c:v>
                </c:pt>
                <c:pt idx="10">
                  <c:v>3.0863070892754193E-2</c:v>
                </c:pt>
                <c:pt idx="11">
                  <c:v>4.1849644845197091E-2</c:v>
                </c:pt>
                <c:pt idx="12">
                  <c:v>4.5342941538489709E-2</c:v>
                </c:pt>
                <c:pt idx="13">
                  <c:v>4.3899323522538308E-2</c:v>
                </c:pt>
                <c:pt idx="14">
                  <c:v>4.2546571794726214E-2</c:v>
                </c:pt>
                <c:pt idx="15">
                  <c:v>3.8648567957463333E-2</c:v>
                </c:pt>
                <c:pt idx="16">
                  <c:v>3.6211016922165509E-2</c:v>
                </c:pt>
                <c:pt idx="17">
                  <c:v>3.8201178098393511E-2</c:v>
                </c:pt>
                <c:pt idx="18">
                  <c:v>3.3937461066496942E-2</c:v>
                </c:pt>
                <c:pt idx="19">
                  <c:v>4.2429832253601585E-2</c:v>
                </c:pt>
                <c:pt idx="20">
                  <c:v>4.65218170822424E-2</c:v>
                </c:pt>
                <c:pt idx="21">
                  <c:v>4.2609793692087124E-2</c:v>
                </c:pt>
                <c:pt idx="22">
                  <c:v>3.5481751008737232E-2</c:v>
                </c:pt>
                <c:pt idx="23">
                  <c:v>3.317952194370221E-2</c:v>
                </c:pt>
                <c:pt idx="24">
                  <c:v>3.0466975912046571E-2</c:v>
                </c:pt>
                <c:pt idx="25">
                  <c:v>2.874811842143539E-2</c:v>
                </c:pt>
                <c:pt idx="26">
                  <c:v>3.4160614451366728E-2</c:v>
                </c:pt>
                <c:pt idx="27">
                  <c:v>4.7079153274523819E-2</c:v>
                </c:pt>
                <c:pt idx="28">
                  <c:v>5.0270485671478057E-2</c:v>
                </c:pt>
                <c:pt idx="29">
                  <c:v>5.760139819680779E-2</c:v>
                </c:pt>
                <c:pt idx="30">
                  <c:v>5.5908362258386017E-2</c:v>
                </c:pt>
                <c:pt idx="31">
                  <c:v>5.4125350661190771E-2</c:v>
                </c:pt>
                <c:pt idx="32">
                  <c:v>5.1933409717694459E-2</c:v>
                </c:pt>
                <c:pt idx="33">
                  <c:v>4.6205870308298029E-2</c:v>
                </c:pt>
                <c:pt idx="34">
                  <c:v>3.7042601658893885E-2</c:v>
                </c:pt>
                <c:pt idx="35">
                  <c:v>3.0192082488785858E-2</c:v>
                </c:pt>
                <c:pt idx="36">
                  <c:v>2.5368416950311379E-2</c:v>
                </c:pt>
                <c:pt idx="37">
                  <c:v>2.5287878781307276E-2</c:v>
                </c:pt>
                <c:pt idx="38">
                  <c:v>2.1527772055927142E-2</c:v>
                </c:pt>
                <c:pt idx="39">
                  <c:v>2.1711688947677527E-2</c:v>
                </c:pt>
                <c:pt idx="40">
                  <c:v>2.1692987061535496E-2</c:v>
                </c:pt>
                <c:pt idx="41">
                  <c:v>2.2681266225253953E-2</c:v>
                </c:pt>
                <c:pt idx="42">
                  <c:v>2.918154870802089E-2</c:v>
                </c:pt>
                <c:pt idx="43">
                  <c:v>3.17817996046744E-2</c:v>
                </c:pt>
                <c:pt idx="44">
                  <c:v>3.3461850560729763E-2</c:v>
                </c:pt>
                <c:pt idx="45">
                  <c:v>3.474507521467339E-2</c:v>
                </c:pt>
                <c:pt idx="46">
                  <c:v>3.6890823903706377E-2</c:v>
                </c:pt>
                <c:pt idx="47">
                  <c:v>3.7968681088131319E-2</c:v>
                </c:pt>
                <c:pt idx="48">
                  <c:v>3.2247543135523478E-2</c:v>
                </c:pt>
                <c:pt idx="49">
                  <c:v>2.9011076248275414E-2</c:v>
                </c:pt>
                <c:pt idx="50">
                  <c:v>1.9680752199891873E-2</c:v>
                </c:pt>
                <c:pt idx="51">
                  <c:v>1.8357270235875262E-2</c:v>
                </c:pt>
                <c:pt idx="52">
                  <c:v>1.8405686359104327E-2</c:v>
                </c:pt>
                <c:pt idx="53">
                  <c:v>2.4339532243315164E-2</c:v>
                </c:pt>
                <c:pt idx="54">
                  <c:v>2.7489604367248358E-2</c:v>
                </c:pt>
                <c:pt idx="55">
                  <c:v>3.0897749532350464E-2</c:v>
                </c:pt>
                <c:pt idx="56">
                  <c:v>3.2889189341901819E-2</c:v>
                </c:pt>
                <c:pt idx="57">
                  <c:v>3.4364920936006876E-2</c:v>
                </c:pt>
                <c:pt idx="58">
                  <c:v>3.9268616537351739E-2</c:v>
                </c:pt>
                <c:pt idx="59">
                  <c:v>4.2531319338972702E-2</c:v>
                </c:pt>
                <c:pt idx="60">
                  <c:v>4.2406952490819771E-2</c:v>
                </c:pt>
                <c:pt idx="61">
                  <c:v>3.5577326145312886E-2</c:v>
                </c:pt>
                <c:pt idx="62">
                  <c:v>2.6174221128099428E-2</c:v>
                </c:pt>
                <c:pt idx="63">
                  <c:v>2.9274683966016422E-2</c:v>
                </c:pt>
                <c:pt idx="64">
                  <c:v>2.9513389628912874E-2</c:v>
                </c:pt>
                <c:pt idx="65">
                  <c:v>2.9136554299780269E-2</c:v>
                </c:pt>
                <c:pt idx="66">
                  <c:v>2.768319619742984E-2</c:v>
                </c:pt>
                <c:pt idx="67">
                  <c:v>2.6566024754172798E-2</c:v>
                </c:pt>
                <c:pt idx="68">
                  <c:v>2.6043705353465271E-2</c:v>
                </c:pt>
                <c:pt idx="69">
                  <c:v>2.5415973305639723E-2</c:v>
                </c:pt>
                <c:pt idx="70">
                  <c:v>2.6026069841929796E-2</c:v>
                </c:pt>
                <c:pt idx="71">
                  <c:v>2.18259276879453E-2</c:v>
                </c:pt>
                <c:pt idx="72">
                  <c:v>2.8593073224374755E-2</c:v>
                </c:pt>
                <c:pt idx="73">
                  <c:v>3.4287907577729031E-2</c:v>
                </c:pt>
                <c:pt idx="74">
                  <c:v>3.3023715876713468E-2</c:v>
                </c:pt>
                <c:pt idx="75">
                  <c:v>3.305766628081161E-2</c:v>
                </c:pt>
                <c:pt idx="76">
                  <c:v>3.293824122235723E-2</c:v>
                </c:pt>
                <c:pt idx="77">
                  <c:v>3.4726629147606346E-2</c:v>
                </c:pt>
                <c:pt idx="78">
                  <c:v>3.5452706835661964E-2</c:v>
                </c:pt>
                <c:pt idx="79">
                  <c:v>3.6399756489689371E-2</c:v>
                </c:pt>
                <c:pt idx="80">
                  <c:v>3.0555327608490071E-2</c:v>
                </c:pt>
                <c:pt idx="81">
                  <c:v>3.8074852726030298E-2</c:v>
                </c:pt>
                <c:pt idx="82">
                  <c:v>4.2944858477778694E-2</c:v>
                </c:pt>
                <c:pt idx="83">
                  <c:v>3.9439560318233369E-2</c:v>
                </c:pt>
                <c:pt idx="84">
                  <c:v>4.044446567961138E-2</c:v>
                </c:pt>
                <c:pt idx="85">
                  <c:v>3.9850598211149425E-2</c:v>
                </c:pt>
                <c:pt idx="86">
                  <c:v>3.933194676367982E-2</c:v>
                </c:pt>
                <c:pt idx="87">
                  <c:v>2.2953465361925149E-2</c:v>
                </c:pt>
                <c:pt idx="88">
                  <c:v>2.118302974842402E-2</c:v>
                </c:pt>
                <c:pt idx="89">
                  <c:v>2.3415177936455155E-2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amazon.com/The-Spider-Network-David-Enrich-audiobook/dp/B01N0OR7UO/ref=sr_1_3?crid=MAFJ7ZJBN0T0&amp;keywords=David+Enrich&amp;qid=1706884660&amp;s=books&amp;sprefix=david+enrich%2Cstripbooks%2C397&amp;sr=1-3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7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2.xml"/><Relationship Id="rId21" Type="http://schemas.openxmlformats.org/officeDocument/2006/relationships/customXml" Target="../ink/ink14.xml"/><Relationship Id="rId42" Type="http://schemas.openxmlformats.org/officeDocument/2006/relationships/image" Target="../media/image27.png"/><Relationship Id="rId63" Type="http://schemas.openxmlformats.org/officeDocument/2006/relationships/customXml" Target="../ink/ink35.xml"/><Relationship Id="rId84" Type="http://schemas.openxmlformats.org/officeDocument/2006/relationships/image" Target="../media/image48.png"/><Relationship Id="rId138" Type="http://schemas.openxmlformats.org/officeDocument/2006/relationships/image" Target="../media/image76.png"/><Relationship Id="rId159" Type="http://schemas.openxmlformats.org/officeDocument/2006/relationships/customXml" Target="../ink/ink83.xml"/><Relationship Id="rId170" Type="http://schemas.openxmlformats.org/officeDocument/2006/relationships/image" Target="../media/image92.png"/><Relationship Id="rId191" Type="http://schemas.openxmlformats.org/officeDocument/2006/relationships/customXml" Target="../ink/ink99.xml"/><Relationship Id="rId107" Type="http://schemas.openxmlformats.org/officeDocument/2006/relationships/customXml" Target="../ink/ink57.xml"/><Relationship Id="rId11" Type="http://schemas.openxmlformats.org/officeDocument/2006/relationships/customXml" Target="../ink/ink9.xml"/><Relationship Id="rId32" Type="http://schemas.openxmlformats.org/officeDocument/2006/relationships/image" Target="../media/image22.png"/><Relationship Id="rId53" Type="http://schemas.openxmlformats.org/officeDocument/2006/relationships/customXml" Target="../ink/ink30.xml"/><Relationship Id="rId74" Type="http://schemas.openxmlformats.org/officeDocument/2006/relationships/image" Target="../media/image43.png"/><Relationship Id="rId128" Type="http://schemas.openxmlformats.org/officeDocument/2006/relationships/image" Target="../media/image71.png"/><Relationship Id="rId149" Type="http://schemas.openxmlformats.org/officeDocument/2006/relationships/customXml" Target="../ink/ink78.xml"/><Relationship Id="rId5" Type="http://schemas.openxmlformats.org/officeDocument/2006/relationships/customXml" Target="../ink/ink6.xml"/><Relationship Id="rId95" Type="http://schemas.openxmlformats.org/officeDocument/2006/relationships/customXml" Target="../ink/ink51.xml"/><Relationship Id="rId160" Type="http://schemas.openxmlformats.org/officeDocument/2006/relationships/image" Target="../media/image87.png"/><Relationship Id="rId181" Type="http://schemas.openxmlformats.org/officeDocument/2006/relationships/customXml" Target="../ink/ink94.xml"/><Relationship Id="rId22" Type="http://schemas.openxmlformats.org/officeDocument/2006/relationships/image" Target="../media/image17.png"/><Relationship Id="rId43" Type="http://schemas.openxmlformats.org/officeDocument/2006/relationships/customXml" Target="../ink/ink25.xml"/><Relationship Id="rId64" Type="http://schemas.openxmlformats.org/officeDocument/2006/relationships/image" Target="../media/image38.png"/><Relationship Id="rId118" Type="http://schemas.openxmlformats.org/officeDocument/2006/relationships/image" Target="../media/image66.png"/><Relationship Id="rId139" Type="http://schemas.openxmlformats.org/officeDocument/2006/relationships/customXml" Target="../ink/ink73.xml"/><Relationship Id="rId85" Type="http://schemas.openxmlformats.org/officeDocument/2006/relationships/customXml" Target="../ink/ink46.xml"/><Relationship Id="rId150" Type="http://schemas.openxmlformats.org/officeDocument/2006/relationships/image" Target="../media/image82.png"/><Relationship Id="rId171" Type="http://schemas.openxmlformats.org/officeDocument/2006/relationships/customXml" Target="../ink/ink89.xml"/><Relationship Id="rId192" Type="http://schemas.openxmlformats.org/officeDocument/2006/relationships/image" Target="../media/image103.png"/><Relationship Id="rId12" Type="http://schemas.openxmlformats.org/officeDocument/2006/relationships/image" Target="../media/image12.png"/><Relationship Id="rId33" Type="http://schemas.openxmlformats.org/officeDocument/2006/relationships/customXml" Target="../ink/ink20.xml"/><Relationship Id="rId108" Type="http://schemas.openxmlformats.org/officeDocument/2006/relationships/image" Target="../media/image61.png"/><Relationship Id="rId129" Type="http://schemas.openxmlformats.org/officeDocument/2006/relationships/customXml" Target="../ink/ink68.xml"/><Relationship Id="rId54" Type="http://schemas.openxmlformats.org/officeDocument/2006/relationships/image" Target="../media/image33.png"/><Relationship Id="rId75" Type="http://schemas.openxmlformats.org/officeDocument/2006/relationships/customXml" Target="../ink/ink41.xml"/><Relationship Id="rId96" Type="http://schemas.openxmlformats.org/officeDocument/2006/relationships/image" Target="../media/image55.png"/><Relationship Id="rId140" Type="http://schemas.openxmlformats.org/officeDocument/2006/relationships/image" Target="../media/image77.png"/><Relationship Id="rId161" Type="http://schemas.openxmlformats.org/officeDocument/2006/relationships/customXml" Target="../ink/ink84.xml"/><Relationship Id="rId182" Type="http://schemas.openxmlformats.org/officeDocument/2006/relationships/image" Target="../media/image98.png"/><Relationship Id="rId6" Type="http://schemas.openxmlformats.org/officeDocument/2006/relationships/image" Target="../media/image9.png"/><Relationship Id="rId23" Type="http://schemas.openxmlformats.org/officeDocument/2006/relationships/customXml" Target="../ink/ink15.xml"/><Relationship Id="rId119" Type="http://schemas.openxmlformats.org/officeDocument/2006/relationships/customXml" Target="../ink/ink63.xml"/><Relationship Id="rId44" Type="http://schemas.openxmlformats.org/officeDocument/2006/relationships/image" Target="../media/image28.png"/><Relationship Id="rId65" Type="http://schemas.openxmlformats.org/officeDocument/2006/relationships/customXml" Target="../ink/ink36.xml"/><Relationship Id="rId86" Type="http://schemas.openxmlformats.org/officeDocument/2006/relationships/image" Target="../media/image49.png"/><Relationship Id="rId130" Type="http://schemas.openxmlformats.org/officeDocument/2006/relationships/image" Target="../media/image72.png"/><Relationship Id="rId151" Type="http://schemas.openxmlformats.org/officeDocument/2006/relationships/customXml" Target="../ink/ink79.xml"/><Relationship Id="rId172" Type="http://schemas.openxmlformats.org/officeDocument/2006/relationships/image" Target="../media/image93.png"/><Relationship Id="rId193" Type="http://schemas.openxmlformats.org/officeDocument/2006/relationships/customXml" Target="../ink/ink100.xml"/><Relationship Id="rId13" Type="http://schemas.openxmlformats.org/officeDocument/2006/relationships/customXml" Target="../ink/ink10.xml"/><Relationship Id="rId109" Type="http://schemas.openxmlformats.org/officeDocument/2006/relationships/customXml" Target="../ink/ink58.xml"/><Relationship Id="rId34" Type="http://schemas.openxmlformats.org/officeDocument/2006/relationships/image" Target="../media/image23.png"/><Relationship Id="rId55" Type="http://schemas.openxmlformats.org/officeDocument/2006/relationships/customXml" Target="../ink/ink31.xml"/><Relationship Id="rId76" Type="http://schemas.openxmlformats.org/officeDocument/2006/relationships/image" Target="../media/image44.png"/><Relationship Id="rId97" Type="http://schemas.openxmlformats.org/officeDocument/2006/relationships/customXml" Target="../ink/ink52.xml"/><Relationship Id="rId120" Type="http://schemas.openxmlformats.org/officeDocument/2006/relationships/image" Target="../media/image67.png"/><Relationship Id="rId141" Type="http://schemas.openxmlformats.org/officeDocument/2006/relationships/customXml" Target="../ink/ink74.xml"/><Relationship Id="rId7" Type="http://schemas.openxmlformats.org/officeDocument/2006/relationships/customXml" Target="../ink/ink7.xml"/><Relationship Id="rId162" Type="http://schemas.openxmlformats.org/officeDocument/2006/relationships/image" Target="../media/image88.png"/><Relationship Id="rId183" Type="http://schemas.openxmlformats.org/officeDocument/2006/relationships/customXml" Target="../ink/ink95.xml"/><Relationship Id="rId2" Type="http://schemas.openxmlformats.org/officeDocument/2006/relationships/image" Target="../media/image7.png"/><Relationship Id="rId29" Type="http://schemas.openxmlformats.org/officeDocument/2006/relationships/customXml" Target="../ink/ink18.xml"/><Relationship Id="rId24" Type="http://schemas.openxmlformats.org/officeDocument/2006/relationships/image" Target="../media/image18.png"/><Relationship Id="rId40" Type="http://schemas.openxmlformats.org/officeDocument/2006/relationships/image" Target="../media/image26.png"/><Relationship Id="rId45" Type="http://schemas.openxmlformats.org/officeDocument/2006/relationships/customXml" Target="../ink/ink26.xml"/><Relationship Id="rId66" Type="http://schemas.openxmlformats.org/officeDocument/2006/relationships/image" Target="../media/image39.png"/><Relationship Id="rId87" Type="http://schemas.openxmlformats.org/officeDocument/2006/relationships/customXml" Target="../ink/ink47.xml"/><Relationship Id="rId110" Type="http://schemas.openxmlformats.org/officeDocument/2006/relationships/image" Target="../media/image62.png"/><Relationship Id="rId115" Type="http://schemas.openxmlformats.org/officeDocument/2006/relationships/customXml" Target="../ink/ink61.xml"/><Relationship Id="rId131" Type="http://schemas.openxmlformats.org/officeDocument/2006/relationships/customXml" Target="../ink/ink69.xml"/><Relationship Id="rId136" Type="http://schemas.openxmlformats.org/officeDocument/2006/relationships/image" Target="../media/image75.png"/><Relationship Id="rId157" Type="http://schemas.openxmlformats.org/officeDocument/2006/relationships/customXml" Target="../ink/ink82.xml"/><Relationship Id="rId178" Type="http://schemas.openxmlformats.org/officeDocument/2006/relationships/image" Target="../media/image96.png"/><Relationship Id="rId61" Type="http://schemas.openxmlformats.org/officeDocument/2006/relationships/customXml" Target="../ink/ink34.xml"/><Relationship Id="rId82" Type="http://schemas.openxmlformats.org/officeDocument/2006/relationships/image" Target="../media/image47.png"/><Relationship Id="rId152" Type="http://schemas.openxmlformats.org/officeDocument/2006/relationships/image" Target="../media/image83.png"/><Relationship Id="rId173" Type="http://schemas.openxmlformats.org/officeDocument/2006/relationships/customXml" Target="../ink/ink90.xml"/><Relationship Id="rId194" Type="http://schemas.openxmlformats.org/officeDocument/2006/relationships/image" Target="../media/image104.png"/><Relationship Id="rId199" Type="http://schemas.openxmlformats.org/officeDocument/2006/relationships/customXml" Target="../ink/ink103.xml"/><Relationship Id="rId203" Type="http://schemas.openxmlformats.org/officeDocument/2006/relationships/customXml" Target="../ink/ink105.xml"/><Relationship Id="rId19" Type="http://schemas.openxmlformats.org/officeDocument/2006/relationships/customXml" Target="../ink/ink13.xml"/><Relationship Id="rId14" Type="http://schemas.openxmlformats.org/officeDocument/2006/relationships/image" Target="../media/image13.png"/><Relationship Id="rId30" Type="http://schemas.openxmlformats.org/officeDocument/2006/relationships/image" Target="../media/image21.png"/><Relationship Id="rId35" Type="http://schemas.openxmlformats.org/officeDocument/2006/relationships/customXml" Target="../ink/ink21.xml"/><Relationship Id="rId56" Type="http://schemas.openxmlformats.org/officeDocument/2006/relationships/image" Target="../media/image34.png"/><Relationship Id="rId77" Type="http://schemas.openxmlformats.org/officeDocument/2006/relationships/customXml" Target="../ink/ink42.xml"/><Relationship Id="rId100" Type="http://schemas.openxmlformats.org/officeDocument/2006/relationships/image" Target="../media/image57.png"/><Relationship Id="rId105" Type="http://schemas.openxmlformats.org/officeDocument/2006/relationships/customXml" Target="../ink/ink56.xml"/><Relationship Id="rId126" Type="http://schemas.openxmlformats.org/officeDocument/2006/relationships/image" Target="../media/image70.png"/><Relationship Id="rId147" Type="http://schemas.openxmlformats.org/officeDocument/2006/relationships/customXml" Target="../ink/ink77.xml"/><Relationship Id="rId168" Type="http://schemas.openxmlformats.org/officeDocument/2006/relationships/image" Target="../media/image91.png"/><Relationship Id="rId8" Type="http://schemas.openxmlformats.org/officeDocument/2006/relationships/image" Target="../media/image10.png"/><Relationship Id="rId51" Type="http://schemas.openxmlformats.org/officeDocument/2006/relationships/customXml" Target="../ink/ink29.xml"/><Relationship Id="rId72" Type="http://schemas.openxmlformats.org/officeDocument/2006/relationships/image" Target="../media/image42.png"/><Relationship Id="rId93" Type="http://schemas.openxmlformats.org/officeDocument/2006/relationships/customXml" Target="../ink/ink50.xml"/><Relationship Id="rId98" Type="http://schemas.openxmlformats.org/officeDocument/2006/relationships/image" Target="../media/image56.png"/><Relationship Id="rId121" Type="http://schemas.openxmlformats.org/officeDocument/2006/relationships/customXml" Target="../ink/ink64.xml"/><Relationship Id="rId142" Type="http://schemas.openxmlformats.org/officeDocument/2006/relationships/image" Target="../media/image78.png"/><Relationship Id="rId163" Type="http://schemas.openxmlformats.org/officeDocument/2006/relationships/customXml" Target="../ink/ink85.xml"/><Relationship Id="rId184" Type="http://schemas.openxmlformats.org/officeDocument/2006/relationships/image" Target="../media/image99.png"/><Relationship Id="rId189" Type="http://schemas.openxmlformats.org/officeDocument/2006/relationships/customXml" Target="../ink/ink98.xml"/><Relationship Id="rId3" Type="http://schemas.openxmlformats.org/officeDocument/2006/relationships/customXml" Target="../ink/ink5.xml"/><Relationship Id="rId25" Type="http://schemas.openxmlformats.org/officeDocument/2006/relationships/customXml" Target="../ink/ink16.xml"/><Relationship Id="rId46" Type="http://schemas.openxmlformats.org/officeDocument/2006/relationships/image" Target="../media/image29.png"/><Relationship Id="rId67" Type="http://schemas.openxmlformats.org/officeDocument/2006/relationships/customXml" Target="../ink/ink37.xml"/><Relationship Id="rId116" Type="http://schemas.openxmlformats.org/officeDocument/2006/relationships/image" Target="../media/image65.png"/><Relationship Id="rId137" Type="http://schemas.openxmlformats.org/officeDocument/2006/relationships/customXml" Target="../ink/ink72.xml"/><Relationship Id="rId158" Type="http://schemas.openxmlformats.org/officeDocument/2006/relationships/image" Target="../media/image86.png"/><Relationship Id="rId20" Type="http://schemas.openxmlformats.org/officeDocument/2006/relationships/image" Target="../media/image16.png"/><Relationship Id="rId41" Type="http://schemas.openxmlformats.org/officeDocument/2006/relationships/customXml" Target="../ink/ink24.xml"/><Relationship Id="rId62" Type="http://schemas.openxmlformats.org/officeDocument/2006/relationships/image" Target="../media/image37.png"/><Relationship Id="rId83" Type="http://schemas.openxmlformats.org/officeDocument/2006/relationships/customXml" Target="../ink/ink45.xml"/><Relationship Id="rId88" Type="http://schemas.openxmlformats.org/officeDocument/2006/relationships/image" Target="../media/image51.png"/><Relationship Id="rId111" Type="http://schemas.openxmlformats.org/officeDocument/2006/relationships/customXml" Target="../ink/ink59.xml"/><Relationship Id="rId132" Type="http://schemas.openxmlformats.org/officeDocument/2006/relationships/image" Target="../media/image73.png"/><Relationship Id="rId153" Type="http://schemas.openxmlformats.org/officeDocument/2006/relationships/customXml" Target="../ink/ink80.xml"/><Relationship Id="rId174" Type="http://schemas.openxmlformats.org/officeDocument/2006/relationships/image" Target="../media/image94.png"/><Relationship Id="rId179" Type="http://schemas.openxmlformats.org/officeDocument/2006/relationships/customXml" Target="../ink/ink93.xml"/><Relationship Id="rId195" Type="http://schemas.openxmlformats.org/officeDocument/2006/relationships/customXml" Target="../ink/ink101.xml"/><Relationship Id="rId190" Type="http://schemas.openxmlformats.org/officeDocument/2006/relationships/image" Target="../media/image102.png"/><Relationship Id="rId204" Type="http://schemas.openxmlformats.org/officeDocument/2006/relationships/image" Target="../media/image109.png"/><Relationship Id="rId15" Type="http://schemas.openxmlformats.org/officeDocument/2006/relationships/customXml" Target="../ink/ink11.xml"/><Relationship Id="rId36" Type="http://schemas.openxmlformats.org/officeDocument/2006/relationships/image" Target="../media/image24.png"/><Relationship Id="rId57" Type="http://schemas.openxmlformats.org/officeDocument/2006/relationships/customXml" Target="../ink/ink32.xml"/><Relationship Id="rId106" Type="http://schemas.openxmlformats.org/officeDocument/2006/relationships/image" Target="../media/image60.png"/><Relationship Id="rId127" Type="http://schemas.openxmlformats.org/officeDocument/2006/relationships/customXml" Target="../ink/ink67.xml"/><Relationship Id="rId10" Type="http://schemas.openxmlformats.org/officeDocument/2006/relationships/image" Target="../media/image11.png"/><Relationship Id="rId31" Type="http://schemas.openxmlformats.org/officeDocument/2006/relationships/customXml" Target="../ink/ink19.xml"/><Relationship Id="rId52" Type="http://schemas.openxmlformats.org/officeDocument/2006/relationships/image" Target="../media/image32.png"/><Relationship Id="rId73" Type="http://schemas.openxmlformats.org/officeDocument/2006/relationships/customXml" Target="../ink/ink40.xml"/><Relationship Id="rId78" Type="http://schemas.openxmlformats.org/officeDocument/2006/relationships/image" Target="../media/image45.png"/><Relationship Id="rId94" Type="http://schemas.openxmlformats.org/officeDocument/2006/relationships/image" Target="../media/image54.png"/><Relationship Id="rId99" Type="http://schemas.openxmlformats.org/officeDocument/2006/relationships/customXml" Target="../ink/ink53.xml"/><Relationship Id="rId101" Type="http://schemas.openxmlformats.org/officeDocument/2006/relationships/customXml" Target="../ink/ink54.xml"/><Relationship Id="rId122" Type="http://schemas.openxmlformats.org/officeDocument/2006/relationships/image" Target="../media/image68.png"/><Relationship Id="rId143" Type="http://schemas.openxmlformats.org/officeDocument/2006/relationships/customXml" Target="../ink/ink75.xml"/><Relationship Id="rId148" Type="http://schemas.openxmlformats.org/officeDocument/2006/relationships/image" Target="../media/image81.png"/><Relationship Id="rId164" Type="http://schemas.openxmlformats.org/officeDocument/2006/relationships/image" Target="../media/image89.png"/><Relationship Id="rId169" Type="http://schemas.openxmlformats.org/officeDocument/2006/relationships/customXml" Target="../ink/ink88.xml"/><Relationship Id="rId185" Type="http://schemas.openxmlformats.org/officeDocument/2006/relationships/customXml" Target="../ink/ink96.xml"/><Relationship Id="rId4" Type="http://schemas.openxmlformats.org/officeDocument/2006/relationships/image" Target="../media/image8.png"/><Relationship Id="rId9" Type="http://schemas.openxmlformats.org/officeDocument/2006/relationships/customXml" Target="../ink/ink8.xml"/><Relationship Id="rId180" Type="http://schemas.openxmlformats.org/officeDocument/2006/relationships/image" Target="../media/image97.png"/><Relationship Id="rId26" Type="http://schemas.openxmlformats.org/officeDocument/2006/relationships/image" Target="../media/image19.png"/><Relationship Id="rId47" Type="http://schemas.openxmlformats.org/officeDocument/2006/relationships/customXml" Target="../ink/ink27.xml"/><Relationship Id="rId68" Type="http://schemas.openxmlformats.org/officeDocument/2006/relationships/image" Target="../media/image40.png"/><Relationship Id="rId89" Type="http://schemas.openxmlformats.org/officeDocument/2006/relationships/customXml" Target="../ink/ink48.xml"/><Relationship Id="rId112" Type="http://schemas.openxmlformats.org/officeDocument/2006/relationships/image" Target="../media/image63.png"/><Relationship Id="rId133" Type="http://schemas.openxmlformats.org/officeDocument/2006/relationships/customXml" Target="../ink/ink70.xml"/><Relationship Id="rId154" Type="http://schemas.openxmlformats.org/officeDocument/2006/relationships/image" Target="../media/image84.png"/><Relationship Id="rId175" Type="http://schemas.openxmlformats.org/officeDocument/2006/relationships/customXml" Target="../ink/ink91.xml"/><Relationship Id="rId196" Type="http://schemas.openxmlformats.org/officeDocument/2006/relationships/image" Target="../media/image105.png"/><Relationship Id="rId200" Type="http://schemas.openxmlformats.org/officeDocument/2006/relationships/image" Target="../media/image107.png"/><Relationship Id="rId16" Type="http://schemas.openxmlformats.org/officeDocument/2006/relationships/image" Target="../media/image14.png"/><Relationship Id="rId37" Type="http://schemas.openxmlformats.org/officeDocument/2006/relationships/customXml" Target="../ink/ink22.xml"/><Relationship Id="rId58" Type="http://schemas.openxmlformats.org/officeDocument/2006/relationships/image" Target="../media/image35.png"/><Relationship Id="rId79" Type="http://schemas.openxmlformats.org/officeDocument/2006/relationships/customXml" Target="../ink/ink43.xml"/><Relationship Id="rId102" Type="http://schemas.openxmlformats.org/officeDocument/2006/relationships/image" Target="../media/image58.png"/><Relationship Id="rId123" Type="http://schemas.openxmlformats.org/officeDocument/2006/relationships/customXml" Target="../ink/ink65.xml"/><Relationship Id="rId144" Type="http://schemas.openxmlformats.org/officeDocument/2006/relationships/image" Target="../media/image79.png"/><Relationship Id="rId90" Type="http://schemas.openxmlformats.org/officeDocument/2006/relationships/image" Target="../media/image52.png"/><Relationship Id="rId165" Type="http://schemas.openxmlformats.org/officeDocument/2006/relationships/customXml" Target="../ink/ink86.xml"/><Relationship Id="rId186" Type="http://schemas.openxmlformats.org/officeDocument/2006/relationships/image" Target="../media/image100.png"/><Relationship Id="rId27" Type="http://schemas.openxmlformats.org/officeDocument/2006/relationships/customXml" Target="../ink/ink17.xml"/><Relationship Id="rId48" Type="http://schemas.openxmlformats.org/officeDocument/2006/relationships/image" Target="../media/image30.png"/><Relationship Id="rId69" Type="http://schemas.openxmlformats.org/officeDocument/2006/relationships/customXml" Target="../ink/ink38.xml"/><Relationship Id="rId113" Type="http://schemas.openxmlformats.org/officeDocument/2006/relationships/customXml" Target="../ink/ink60.xml"/><Relationship Id="rId134" Type="http://schemas.openxmlformats.org/officeDocument/2006/relationships/image" Target="../media/image74.png"/><Relationship Id="rId80" Type="http://schemas.openxmlformats.org/officeDocument/2006/relationships/image" Target="../media/image46.png"/><Relationship Id="rId155" Type="http://schemas.openxmlformats.org/officeDocument/2006/relationships/customXml" Target="../ink/ink81.xml"/><Relationship Id="rId176" Type="http://schemas.openxmlformats.org/officeDocument/2006/relationships/image" Target="../media/image95.png"/><Relationship Id="rId197" Type="http://schemas.openxmlformats.org/officeDocument/2006/relationships/customXml" Target="../ink/ink102.xml"/><Relationship Id="rId201" Type="http://schemas.openxmlformats.org/officeDocument/2006/relationships/customXml" Target="../ink/ink104.xml"/><Relationship Id="rId17" Type="http://schemas.openxmlformats.org/officeDocument/2006/relationships/customXml" Target="../ink/ink12.xml"/><Relationship Id="rId38" Type="http://schemas.openxmlformats.org/officeDocument/2006/relationships/image" Target="../media/image25.png"/><Relationship Id="rId59" Type="http://schemas.openxmlformats.org/officeDocument/2006/relationships/customXml" Target="../ink/ink33.xml"/><Relationship Id="rId103" Type="http://schemas.openxmlformats.org/officeDocument/2006/relationships/customXml" Target="../ink/ink55.xml"/><Relationship Id="rId124" Type="http://schemas.openxmlformats.org/officeDocument/2006/relationships/image" Target="../media/image69.png"/><Relationship Id="rId70" Type="http://schemas.openxmlformats.org/officeDocument/2006/relationships/image" Target="../media/image41.png"/><Relationship Id="rId91" Type="http://schemas.openxmlformats.org/officeDocument/2006/relationships/customXml" Target="../ink/ink49.xml"/><Relationship Id="rId145" Type="http://schemas.openxmlformats.org/officeDocument/2006/relationships/customXml" Target="../ink/ink76.xml"/><Relationship Id="rId166" Type="http://schemas.openxmlformats.org/officeDocument/2006/relationships/image" Target="../media/image90.png"/><Relationship Id="rId187" Type="http://schemas.openxmlformats.org/officeDocument/2006/relationships/customXml" Target="../ink/ink97.xml"/><Relationship Id="rId1" Type="http://schemas.openxmlformats.org/officeDocument/2006/relationships/customXml" Target="../ink/ink4.xml"/><Relationship Id="rId28" Type="http://schemas.openxmlformats.org/officeDocument/2006/relationships/image" Target="../media/image20.png"/><Relationship Id="rId49" Type="http://schemas.openxmlformats.org/officeDocument/2006/relationships/customXml" Target="../ink/ink28.xml"/><Relationship Id="rId114" Type="http://schemas.openxmlformats.org/officeDocument/2006/relationships/image" Target="../media/image64.png"/><Relationship Id="rId60" Type="http://schemas.openxmlformats.org/officeDocument/2006/relationships/image" Target="../media/image36.png"/><Relationship Id="rId81" Type="http://schemas.openxmlformats.org/officeDocument/2006/relationships/customXml" Target="../ink/ink44.xml"/><Relationship Id="rId135" Type="http://schemas.openxmlformats.org/officeDocument/2006/relationships/customXml" Target="../ink/ink71.xml"/><Relationship Id="rId156" Type="http://schemas.openxmlformats.org/officeDocument/2006/relationships/image" Target="../media/image85.png"/><Relationship Id="rId177" Type="http://schemas.openxmlformats.org/officeDocument/2006/relationships/customXml" Target="../ink/ink92.xml"/><Relationship Id="rId198" Type="http://schemas.openxmlformats.org/officeDocument/2006/relationships/image" Target="../media/image106.png"/><Relationship Id="rId202" Type="http://schemas.openxmlformats.org/officeDocument/2006/relationships/image" Target="../media/image108.png"/><Relationship Id="rId18" Type="http://schemas.openxmlformats.org/officeDocument/2006/relationships/image" Target="../media/image15.png"/><Relationship Id="rId39" Type="http://schemas.openxmlformats.org/officeDocument/2006/relationships/customXml" Target="../ink/ink23.xml"/><Relationship Id="rId50" Type="http://schemas.openxmlformats.org/officeDocument/2006/relationships/image" Target="../media/image31.png"/><Relationship Id="rId104" Type="http://schemas.openxmlformats.org/officeDocument/2006/relationships/image" Target="../media/image59.png"/><Relationship Id="rId125" Type="http://schemas.openxmlformats.org/officeDocument/2006/relationships/customXml" Target="../ink/ink66.xml"/><Relationship Id="rId146" Type="http://schemas.openxmlformats.org/officeDocument/2006/relationships/image" Target="../media/image80.png"/><Relationship Id="rId167" Type="http://schemas.openxmlformats.org/officeDocument/2006/relationships/customXml" Target="../ink/ink87.xml"/><Relationship Id="rId188" Type="http://schemas.openxmlformats.org/officeDocument/2006/relationships/image" Target="../media/image101.png"/><Relationship Id="rId71" Type="http://schemas.openxmlformats.org/officeDocument/2006/relationships/customXml" Target="../ink/ink39.xml"/><Relationship Id="rId92" Type="http://schemas.openxmlformats.org/officeDocument/2006/relationships/image" Target="../media/image53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22.png"/><Relationship Id="rId21" Type="http://schemas.openxmlformats.org/officeDocument/2006/relationships/customXml" Target="../ink/ink116.xml"/><Relationship Id="rId42" Type="http://schemas.openxmlformats.org/officeDocument/2006/relationships/image" Target="../media/image130.png"/><Relationship Id="rId47" Type="http://schemas.openxmlformats.org/officeDocument/2006/relationships/customXml" Target="../ink/ink129.xml"/><Relationship Id="rId63" Type="http://schemas.openxmlformats.org/officeDocument/2006/relationships/customXml" Target="../ink/ink137.xml"/><Relationship Id="rId68" Type="http://schemas.openxmlformats.org/officeDocument/2006/relationships/image" Target="../media/image143.png"/><Relationship Id="rId84" Type="http://schemas.openxmlformats.org/officeDocument/2006/relationships/image" Target="../media/image151.png"/><Relationship Id="rId89" Type="http://schemas.openxmlformats.org/officeDocument/2006/relationships/customXml" Target="../ink/ink150.xml"/><Relationship Id="rId16" Type="http://schemas.openxmlformats.org/officeDocument/2006/relationships/image" Target="../media/image117.png"/><Relationship Id="rId107" Type="http://schemas.openxmlformats.org/officeDocument/2006/relationships/customXml" Target="../ink/ink159.xml"/><Relationship Id="rId11" Type="http://schemas.openxmlformats.org/officeDocument/2006/relationships/customXml" Target="../ink/ink111.xml"/><Relationship Id="rId32" Type="http://schemas.openxmlformats.org/officeDocument/2006/relationships/image" Target="../media/image125.png"/><Relationship Id="rId37" Type="http://schemas.openxmlformats.org/officeDocument/2006/relationships/customXml" Target="../ink/ink124.xml"/><Relationship Id="rId53" Type="http://schemas.openxmlformats.org/officeDocument/2006/relationships/customXml" Target="../ink/ink132.xml"/><Relationship Id="rId58" Type="http://schemas.openxmlformats.org/officeDocument/2006/relationships/image" Target="../media/image138.png"/><Relationship Id="rId74" Type="http://schemas.openxmlformats.org/officeDocument/2006/relationships/image" Target="../media/image146.png"/><Relationship Id="rId79" Type="http://schemas.openxmlformats.org/officeDocument/2006/relationships/customXml" Target="../ink/ink145.xml"/><Relationship Id="rId102" Type="http://schemas.openxmlformats.org/officeDocument/2006/relationships/image" Target="../media/image160.png"/><Relationship Id="rId5" Type="http://schemas.openxmlformats.org/officeDocument/2006/relationships/customXml" Target="../ink/ink108.xml"/><Relationship Id="rId90" Type="http://schemas.openxmlformats.org/officeDocument/2006/relationships/image" Target="../media/image154.png"/><Relationship Id="rId95" Type="http://schemas.openxmlformats.org/officeDocument/2006/relationships/customXml" Target="../ink/ink153.xml"/><Relationship Id="rId22" Type="http://schemas.openxmlformats.org/officeDocument/2006/relationships/image" Target="../media/image120.png"/><Relationship Id="rId27" Type="http://schemas.openxmlformats.org/officeDocument/2006/relationships/customXml" Target="../ink/ink119.xml"/><Relationship Id="rId43" Type="http://schemas.openxmlformats.org/officeDocument/2006/relationships/customXml" Target="../ink/ink127.xml"/><Relationship Id="rId48" Type="http://schemas.openxmlformats.org/officeDocument/2006/relationships/image" Target="../media/image133.png"/><Relationship Id="rId64" Type="http://schemas.openxmlformats.org/officeDocument/2006/relationships/image" Target="../media/image141.png"/><Relationship Id="rId69" Type="http://schemas.openxmlformats.org/officeDocument/2006/relationships/customXml" Target="../ink/ink140.xml"/><Relationship Id="rId80" Type="http://schemas.openxmlformats.org/officeDocument/2006/relationships/image" Target="../media/image149.png"/><Relationship Id="rId85" Type="http://schemas.openxmlformats.org/officeDocument/2006/relationships/customXml" Target="../ink/ink148.xml"/><Relationship Id="rId12" Type="http://schemas.openxmlformats.org/officeDocument/2006/relationships/image" Target="../media/image115.png"/><Relationship Id="rId17" Type="http://schemas.openxmlformats.org/officeDocument/2006/relationships/customXml" Target="../ink/ink114.xml"/><Relationship Id="rId33" Type="http://schemas.openxmlformats.org/officeDocument/2006/relationships/customXml" Target="../ink/ink122.xml"/><Relationship Id="rId38" Type="http://schemas.openxmlformats.org/officeDocument/2006/relationships/image" Target="../media/image128.png"/><Relationship Id="rId59" Type="http://schemas.openxmlformats.org/officeDocument/2006/relationships/customXml" Target="../ink/ink135.xml"/><Relationship Id="rId103" Type="http://schemas.openxmlformats.org/officeDocument/2006/relationships/customXml" Target="../ink/ink157.xml"/><Relationship Id="rId108" Type="http://schemas.openxmlformats.org/officeDocument/2006/relationships/image" Target="../media/image163.png"/><Relationship Id="rId20" Type="http://schemas.openxmlformats.org/officeDocument/2006/relationships/image" Target="../media/image119.png"/><Relationship Id="rId41" Type="http://schemas.openxmlformats.org/officeDocument/2006/relationships/customXml" Target="../ink/ink126.xml"/><Relationship Id="rId54" Type="http://schemas.openxmlformats.org/officeDocument/2006/relationships/image" Target="../media/image136.png"/><Relationship Id="rId62" Type="http://schemas.openxmlformats.org/officeDocument/2006/relationships/image" Target="../media/image140.png"/><Relationship Id="rId70" Type="http://schemas.openxmlformats.org/officeDocument/2006/relationships/image" Target="../media/image144.png"/><Relationship Id="rId75" Type="http://schemas.openxmlformats.org/officeDocument/2006/relationships/customXml" Target="../ink/ink143.xml"/><Relationship Id="rId83" Type="http://schemas.openxmlformats.org/officeDocument/2006/relationships/customXml" Target="../ink/ink147.xml"/><Relationship Id="rId88" Type="http://schemas.openxmlformats.org/officeDocument/2006/relationships/image" Target="../media/image153.png"/><Relationship Id="rId91" Type="http://schemas.openxmlformats.org/officeDocument/2006/relationships/customXml" Target="../ink/ink151.xml"/><Relationship Id="rId96" Type="http://schemas.openxmlformats.org/officeDocument/2006/relationships/image" Target="../media/image157.png"/><Relationship Id="rId1" Type="http://schemas.openxmlformats.org/officeDocument/2006/relationships/customXml" Target="../ink/ink106.xml"/><Relationship Id="rId6" Type="http://schemas.openxmlformats.org/officeDocument/2006/relationships/image" Target="../media/image112.png"/><Relationship Id="rId15" Type="http://schemas.openxmlformats.org/officeDocument/2006/relationships/customXml" Target="../ink/ink113.xml"/><Relationship Id="rId23" Type="http://schemas.openxmlformats.org/officeDocument/2006/relationships/customXml" Target="../ink/ink117.xml"/><Relationship Id="rId28" Type="http://schemas.openxmlformats.org/officeDocument/2006/relationships/image" Target="../media/image123.png"/><Relationship Id="rId36" Type="http://schemas.openxmlformats.org/officeDocument/2006/relationships/image" Target="../media/image127.png"/><Relationship Id="rId49" Type="http://schemas.openxmlformats.org/officeDocument/2006/relationships/customXml" Target="../ink/ink130.xml"/><Relationship Id="rId57" Type="http://schemas.openxmlformats.org/officeDocument/2006/relationships/customXml" Target="../ink/ink134.xml"/><Relationship Id="rId106" Type="http://schemas.openxmlformats.org/officeDocument/2006/relationships/image" Target="../media/image162.png"/><Relationship Id="rId10" Type="http://schemas.openxmlformats.org/officeDocument/2006/relationships/image" Target="../media/image114.png"/><Relationship Id="rId31" Type="http://schemas.openxmlformats.org/officeDocument/2006/relationships/customXml" Target="../ink/ink121.xml"/><Relationship Id="rId44" Type="http://schemas.openxmlformats.org/officeDocument/2006/relationships/image" Target="../media/image131.png"/><Relationship Id="rId52" Type="http://schemas.openxmlformats.org/officeDocument/2006/relationships/image" Target="../media/image135.png"/><Relationship Id="rId60" Type="http://schemas.openxmlformats.org/officeDocument/2006/relationships/image" Target="../media/image139.png"/><Relationship Id="rId65" Type="http://schemas.openxmlformats.org/officeDocument/2006/relationships/customXml" Target="../ink/ink138.xml"/><Relationship Id="rId73" Type="http://schemas.openxmlformats.org/officeDocument/2006/relationships/customXml" Target="../ink/ink142.xml"/><Relationship Id="rId78" Type="http://schemas.openxmlformats.org/officeDocument/2006/relationships/image" Target="../media/image148.png"/><Relationship Id="rId81" Type="http://schemas.openxmlformats.org/officeDocument/2006/relationships/customXml" Target="../ink/ink146.xml"/><Relationship Id="rId86" Type="http://schemas.openxmlformats.org/officeDocument/2006/relationships/image" Target="../media/image152.png"/><Relationship Id="rId94" Type="http://schemas.openxmlformats.org/officeDocument/2006/relationships/image" Target="../media/image156.png"/><Relationship Id="rId99" Type="http://schemas.openxmlformats.org/officeDocument/2006/relationships/customXml" Target="../ink/ink155.xml"/><Relationship Id="rId101" Type="http://schemas.openxmlformats.org/officeDocument/2006/relationships/customXml" Target="../ink/ink156.xml"/><Relationship Id="rId4" Type="http://schemas.openxmlformats.org/officeDocument/2006/relationships/image" Target="../media/image111.png"/><Relationship Id="rId9" Type="http://schemas.openxmlformats.org/officeDocument/2006/relationships/customXml" Target="../ink/ink110.xml"/><Relationship Id="rId13" Type="http://schemas.openxmlformats.org/officeDocument/2006/relationships/customXml" Target="../ink/ink112.xml"/><Relationship Id="rId18" Type="http://schemas.openxmlformats.org/officeDocument/2006/relationships/image" Target="../media/image118.png"/><Relationship Id="rId39" Type="http://schemas.openxmlformats.org/officeDocument/2006/relationships/customXml" Target="../ink/ink125.xml"/><Relationship Id="rId34" Type="http://schemas.openxmlformats.org/officeDocument/2006/relationships/image" Target="../media/image126.png"/><Relationship Id="rId50" Type="http://schemas.openxmlformats.org/officeDocument/2006/relationships/image" Target="../media/image134.png"/><Relationship Id="rId55" Type="http://schemas.openxmlformats.org/officeDocument/2006/relationships/customXml" Target="../ink/ink133.xml"/><Relationship Id="rId76" Type="http://schemas.openxmlformats.org/officeDocument/2006/relationships/image" Target="../media/image147.png"/><Relationship Id="rId97" Type="http://schemas.openxmlformats.org/officeDocument/2006/relationships/customXml" Target="../ink/ink154.xml"/><Relationship Id="rId104" Type="http://schemas.openxmlformats.org/officeDocument/2006/relationships/image" Target="../media/image161.png"/><Relationship Id="rId7" Type="http://schemas.openxmlformats.org/officeDocument/2006/relationships/customXml" Target="../ink/ink109.xml"/><Relationship Id="rId71" Type="http://schemas.openxmlformats.org/officeDocument/2006/relationships/customXml" Target="../ink/ink141.xml"/><Relationship Id="rId92" Type="http://schemas.openxmlformats.org/officeDocument/2006/relationships/image" Target="../media/image155.png"/><Relationship Id="rId2" Type="http://schemas.openxmlformats.org/officeDocument/2006/relationships/image" Target="../media/image110.png"/><Relationship Id="rId29" Type="http://schemas.openxmlformats.org/officeDocument/2006/relationships/customXml" Target="../ink/ink120.xml"/><Relationship Id="rId24" Type="http://schemas.openxmlformats.org/officeDocument/2006/relationships/image" Target="../media/image121.png"/><Relationship Id="rId40" Type="http://schemas.openxmlformats.org/officeDocument/2006/relationships/image" Target="../media/image129.png"/><Relationship Id="rId45" Type="http://schemas.openxmlformats.org/officeDocument/2006/relationships/customXml" Target="../ink/ink128.xml"/><Relationship Id="rId66" Type="http://schemas.openxmlformats.org/officeDocument/2006/relationships/image" Target="../media/image142.png"/><Relationship Id="rId87" Type="http://schemas.openxmlformats.org/officeDocument/2006/relationships/customXml" Target="../ink/ink149.xml"/><Relationship Id="rId61" Type="http://schemas.openxmlformats.org/officeDocument/2006/relationships/customXml" Target="../ink/ink136.xml"/><Relationship Id="rId82" Type="http://schemas.openxmlformats.org/officeDocument/2006/relationships/image" Target="../media/image150.png"/><Relationship Id="rId19" Type="http://schemas.openxmlformats.org/officeDocument/2006/relationships/customXml" Target="../ink/ink115.xml"/><Relationship Id="rId14" Type="http://schemas.openxmlformats.org/officeDocument/2006/relationships/image" Target="../media/image116.png"/><Relationship Id="rId30" Type="http://schemas.openxmlformats.org/officeDocument/2006/relationships/image" Target="../media/image124.png"/><Relationship Id="rId35" Type="http://schemas.openxmlformats.org/officeDocument/2006/relationships/customXml" Target="../ink/ink123.xml"/><Relationship Id="rId56" Type="http://schemas.openxmlformats.org/officeDocument/2006/relationships/image" Target="../media/image137.png"/><Relationship Id="rId77" Type="http://schemas.openxmlformats.org/officeDocument/2006/relationships/customXml" Target="../ink/ink144.xml"/><Relationship Id="rId100" Type="http://schemas.openxmlformats.org/officeDocument/2006/relationships/image" Target="../media/image159.png"/><Relationship Id="rId105" Type="http://schemas.openxmlformats.org/officeDocument/2006/relationships/customXml" Target="../ink/ink158.xml"/><Relationship Id="rId8" Type="http://schemas.openxmlformats.org/officeDocument/2006/relationships/image" Target="../media/image113.png"/><Relationship Id="rId51" Type="http://schemas.openxmlformats.org/officeDocument/2006/relationships/customXml" Target="../ink/ink131.xml"/><Relationship Id="rId72" Type="http://schemas.openxmlformats.org/officeDocument/2006/relationships/image" Target="../media/image145.png"/><Relationship Id="rId93" Type="http://schemas.openxmlformats.org/officeDocument/2006/relationships/customXml" Target="../ink/ink152.xml"/><Relationship Id="rId98" Type="http://schemas.openxmlformats.org/officeDocument/2006/relationships/image" Target="../media/image158.png"/><Relationship Id="rId3" Type="http://schemas.openxmlformats.org/officeDocument/2006/relationships/customXml" Target="../ink/ink107.xml"/><Relationship Id="rId25" Type="http://schemas.openxmlformats.org/officeDocument/2006/relationships/customXml" Target="../ink/ink118.xml"/><Relationship Id="rId46" Type="http://schemas.openxmlformats.org/officeDocument/2006/relationships/image" Target="../media/image132.png"/><Relationship Id="rId67" Type="http://schemas.openxmlformats.org/officeDocument/2006/relationships/customXml" Target="../ink/ink139.xml"/></Relationships>
</file>

<file path=xl/drawings/_rels/drawing9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18.xml"/><Relationship Id="rId21" Type="http://schemas.openxmlformats.org/officeDocument/2006/relationships/customXml" Target="../ink/ink170.xml"/><Relationship Id="rId42" Type="http://schemas.openxmlformats.org/officeDocument/2006/relationships/image" Target="../media/image184.png"/><Relationship Id="rId63" Type="http://schemas.openxmlformats.org/officeDocument/2006/relationships/customXml" Target="../ink/ink191.xml"/><Relationship Id="rId84" Type="http://schemas.openxmlformats.org/officeDocument/2006/relationships/image" Target="../media/image205.png"/><Relationship Id="rId138" Type="http://schemas.openxmlformats.org/officeDocument/2006/relationships/image" Target="../media/image232.png"/><Relationship Id="rId159" Type="http://schemas.openxmlformats.org/officeDocument/2006/relationships/customXml" Target="../ink/ink239.xml"/><Relationship Id="rId170" Type="http://schemas.openxmlformats.org/officeDocument/2006/relationships/image" Target="../media/image248.png"/><Relationship Id="rId107" Type="http://schemas.openxmlformats.org/officeDocument/2006/relationships/customXml" Target="../ink/ink213.xml"/><Relationship Id="rId11" Type="http://schemas.openxmlformats.org/officeDocument/2006/relationships/customXml" Target="../ink/ink165.xml"/><Relationship Id="rId32" Type="http://schemas.openxmlformats.org/officeDocument/2006/relationships/image" Target="../media/image179.png"/><Relationship Id="rId53" Type="http://schemas.openxmlformats.org/officeDocument/2006/relationships/customXml" Target="../ink/ink186.xml"/><Relationship Id="rId74" Type="http://schemas.openxmlformats.org/officeDocument/2006/relationships/image" Target="../media/image200.png"/><Relationship Id="rId128" Type="http://schemas.openxmlformats.org/officeDocument/2006/relationships/image" Target="../media/image227.png"/><Relationship Id="rId149" Type="http://schemas.openxmlformats.org/officeDocument/2006/relationships/customXml" Target="../ink/ink234.xml"/><Relationship Id="rId5" Type="http://schemas.openxmlformats.org/officeDocument/2006/relationships/customXml" Target="../ink/ink162.xml"/><Relationship Id="rId95" Type="http://schemas.openxmlformats.org/officeDocument/2006/relationships/customXml" Target="../ink/ink207.xml"/><Relationship Id="rId160" Type="http://schemas.openxmlformats.org/officeDocument/2006/relationships/image" Target="../media/image243.png"/><Relationship Id="rId22" Type="http://schemas.openxmlformats.org/officeDocument/2006/relationships/image" Target="../media/image174.png"/><Relationship Id="rId43" Type="http://schemas.openxmlformats.org/officeDocument/2006/relationships/customXml" Target="../ink/ink181.xml"/><Relationship Id="rId64" Type="http://schemas.openxmlformats.org/officeDocument/2006/relationships/image" Target="../media/image195.png"/><Relationship Id="rId118" Type="http://schemas.openxmlformats.org/officeDocument/2006/relationships/image" Target="../media/image222.png"/><Relationship Id="rId139" Type="http://schemas.openxmlformats.org/officeDocument/2006/relationships/customXml" Target="../ink/ink229.xml"/><Relationship Id="rId85" Type="http://schemas.openxmlformats.org/officeDocument/2006/relationships/customXml" Target="../ink/ink202.xml"/><Relationship Id="rId150" Type="http://schemas.openxmlformats.org/officeDocument/2006/relationships/image" Target="../media/image238.png"/><Relationship Id="rId171" Type="http://schemas.openxmlformats.org/officeDocument/2006/relationships/customXml" Target="../ink/ink245.xml"/><Relationship Id="rId12" Type="http://schemas.openxmlformats.org/officeDocument/2006/relationships/image" Target="../media/image169.png"/><Relationship Id="rId33" Type="http://schemas.openxmlformats.org/officeDocument/2006/relationships/customXml" Target="../ink/ink176.xml"/><Relationship Id="rId108" Type="http://schemas.openxmlformats.org/officeDocument/2006/relationships/image" Target="../media/image217.png"/><Relationship Id="rId129" Type="http://schemas.openxmlformats.org/officeDocument/2006/relationships/customXml" Target="../ink/ink224.xml"/><Relationship Id="rId54" Type="http://schemas.openxmlformats.org/officeDocument/2006/relationships/image" Target="../media/image190.png"/><Relationship Id="rId75" Type="http://schemas.openxmlformats.org/officeDocument/2006/relationships/customXml" Target="../ink/ink197.xml"/><Relationship Id="rId96" Type="http://schemas.openxmlformats.org/officeDocument/2006/relationships/image" Target="../media/image211.png"/><Relationship Id="rId140" Type="http://schemas.openxmlformats.org/officeDocument/2006/relationships/image" Target="../media/image233.png"/><Relationship Id="rId161" Type="http://schemas.openxmlformats.org/officeDocument/2006/relationships/customXml" Target="../ink/ink240.xml"/><Relationship Id="rId1" Type="http://schemas.openxmlformats.org/officeDocument/2006/relationships/customXml" Target="../ink/ink160.xml"/><Relationship Id="rId6" Type="http://schemas.openxmlformats.org/officeDocument/2006/relationships/image" Target="../media/image166.png"/><Relationship Id="rId23" Type="http://schemas.openxmlformats.org/officeDocument/2006/relationships/customXml" Target="../ink/ink171.xml"/><Relationship Id="rId28" Type="http://schemas.openxmlformats.org/officeDocument/2006/relationships/image" Target="../media/image177.png"/><Relationship Id="rId49" Type="http://schemas.openxmlformats.org/officeDocument/2006/relationships/customXml" Target="../ink/ink184.xml"/><Relationship Id="rId114" Type="http://schemas.openxmlformats.org/officeDocument/2006/relationships/image" Target="../media/image220.png"/><Relationship Id="rId119" Type="http://schemas.openxmlformats.org/officeDocument/2006/relationships/customXml" Target="../ink/ink219.xml"/><Relationship Id="rId44" Type="http://schemas.openxmlformats.org/officeDocument/2006/relationships/image" Target="../media/image185.png"/><Relationship Id="rId60" Type="http://schemas.openxmlformats.org/officeDocument/2006/relationships/image" Target="../media/image193.png"/><Relationship Id="rId65" Type="http://schemas.openxmlformats.org/officeDocument/2006/relationships/customXml" Target="../ink/ink192.xml"/><Relationship Id="rId81" Type="http://schemas.openxmlformats.org/officeDocument/2006/relationships/customXml" Target="../ink/ink200.xml"/><Relationship Id="rId86" Type="http://schemas.openxmlformats.org/officeDocument/2006/relationships/image" Target="../media/image206.png"/><Relationship Id="rId130" Type="http://schemas.openxmlformats.org/officeDocument/2006/relationships/image" Target="../media/image228.png"/><Relationship Id="rId135" Type="http://schemas.openxmlformats.org/officeDocument/2006/relationships/customXml" Target="../ink/ink227.xml"/><Relationship Id="rId151" Type="http://schemas.openxmlformats.org/officeDocument/2006/relationships/customXml" Target="../ink/ink235.xml"/><Relationship Id="rId156" Type="http://schemas.openxmlformats.org/officeDocument/2006/relationships/image" Target="../media/image241.png"/><Relationship Id="rId172" Type="http://schemas.openxmlformats.org/officeDocument/2006/relationships/image" Target="../media/image249.png"/><Relationship Id="rId13" Type="http://schemas.openxmlformats.org/officeDocument/2006/relationships/customXml" Target="../ink/ink166.xml"/><Relationship Id="rId18" Type="http://schemas.openxmlformats.org/officeDocument/2006/relationships/image" Target="../media/image172.png"/><Relationship Id="rId39" Type="http://schemas.openxmlformats.org/officeDocument/2006/relationships/customXml" Target="../ink/ink179.xml"/><Relationship Id="rId109" Type="http://schemas.openxmlformats.org/officeDocument/2006/relationships/customXml" Target="../ink/ink214.xml"/><Relationship Id="rId34" Type="http://schemas.openxmlformats.org/officeDocument/2006/relationships/image" Target="../media/image180.png"/><Relationship Id="rId50" Type="http://schemas.openxmlformats.org/officeDocument/2006/relationships/image" Target="../media/image188.png"/><Relationship Id="rId55" Type="http://schemas.openxmlformats.org/officeDocument/2006/relationships/customXml" Target="../ink/ink187.xml"/><Relationship Id="rId76" Type="http://schemas.openxmlformats.org/officeDocument/2006/relationships/image" Target="../media/image201.png"/><Relationship Id="rId97" Type="http://schemas.openxmlformats.org/officeDocument/2006/relationships/customXml" Target="../ink/ink208.xml"/><Relationship Id="rId104" Type="http://schemas.openxmlformats.org/officeDocument/2006/relationships/image" Target="../media/image215.png"/><Relationship Id="rId120" Type="http://schemas.openxmlformats.org/officeDocument/2006/relationships/image" Target="../media/image223.png"/><Relationship Id="rId125" Type="http://schemas.openxmlformats.org/officeDocument/2006/relationships/customXml" Target="../ink/ink222.xml"/><Relationship Id="rId141" Type="http://schemas.openxmlformats.org/officeDocument/2006/relationships/customXml" Target="../ink/ink230.xml"/><Relationship Id="rId146" Type="http://schemas.openxmlformats.org/officeDocument/2006/relationships/image" Target="../media/image236.png"/><Relationship Id="rId167" Type="http://schemas.openxmlformats.org/officeDocument/2006/relationships/customXml" Target="../ink/ink243.xml"/><Relationship Id="rId7" Type="http://schemas.openxmlformats.org/officeDocument/2006/relationships/customXml" Target="../ink/ink163.xml"/><Relationship Id="rId71" Type="http://schemas.openxmlformats.org/officeDocument/2006/relationships/customXml" Target="../ink/ink195.xml"/><Relationship Id="rId92" Type="http://schemas.openxmlformats.org/officeDocument/2006/relationships/image" Target="../media/image209.png"/><Relationship Id="rId162" Type="http://schemas.openxmlformats.org/officeDocument/2006/relationships/image" Target="../media/image244.png"/><Relationship Id="rId2" Type="http://schemas.openxmlformats.org/officeDocument/2006/relationships/image" Target="../media/image164.png"/><Relationship Id="rId29" Type="http://schemas.openxmlformats.org/officeDocument/2006/relationships/customXml" Target="../ink/ink174.xml"/><Relationship Id="rId24" Type="http://schemas.openxmlformats.org/officeDocument/2006/relationships/image" Target="../media/image175.png"/><Relationship Id="rId40" Type="http://schemas.openxmlformats.org/officeDocument/2006/relationships/image" Target="../media/image183.png"/><Relationship Id="rId45" Type="http://schemas.openxmlformats.org/officeDocument/2006/relationships/customXml" Target="../ink/ink182.xml"/><Relationship Id="rId66" Type="http://schemas.openxmlformats.org/officeDocument/2006/relationships/image" Target="../media/image196.png"/><Relationship Id="rId87" Type="http://schemas.openxmlformats.org/officeDocument/2006/relationships/customXml" Target="../ink/ink203.xml"/><Relationship Id="rId110" Type="http://schemas.openxmlformats.org/officeDocument/2006/relationships/image" Target="../media/image218.png"/><Relationship Id="rId115" Type="http://schemas.openxmlformats.org/officeDocument/2006/relationships/customXml" Target="../ink/ink217.xml"/><Relationship Id="rId131" Type="http://schemas.openxmlformats.org/officeDocument/2006/relationships/customXml" Target="../ink/ink225.xml"/><Relationship Id="rId136" Type="http://schemas.openxmlformats.org/officeDocument/2006/relationships/image" Target="../media/image231.png"/><Relationship Id="rId157" Type="http://schemas.openxmlformats.org/officeDocument/2006/relationships/customXml" Target="../ink/ink238.xml"/><Relationship Id="rId61" Type="http://schemas.openxmlformats.org/officeDocument/2006/relationships/customXml" Target="../ink/ink190.xml"/><Relationship Id="rId82" Type="http://schemas.openxmlformats.org/officeDocument/2006/relationships/image" Target="../media/image204.png"/><Relationship Id="rId152" Type="http://schemas.openxmlformats.org/officeDocument/2006/relationships/image" Target="../media/image239.png"/><Relationship Id="rId173" Type="http://schemas.openxmlformats.org/officeDocument/2006/relationships/customXml" Target="../ink/ink246.xml"/><Relationship Id="rId19" Type="http://schemas.openxmlformats.org/officeDocument/2006/relationships/customXml" Target="../ink/ink169.xml"/><Relationship Id="rId14" Type="http://schemas.openxmlformats.org/officeDocument/2006/relationships/image" Target="../media/image170.png"/><Relationship Id="rId30" Type="http://schemas.openxmlformats.org/officeDocument/2006/relationships/image" Target="../media/image178.png"/><Relationship Id="rId35" Type="http://schemas.openxmlformats.org/officeDocument/2006/relationships/customXml" Target="../ink/ink177.xml"/><Relationship Id="rId56" Type="http://schemas.openxmlformats.org/officeDocument/2006/relationships/image" Target="../media/image191.png"/><Relationship Id="rId77" Type="http://schemas.openxmlformats.org/officeDocument/2006/relationships/customXml" Target="../ink/ink198.xml"/><Relationship Id="rId100" Type="http://schemas.openxmlformats.org/officeDocument/2006/relationships/image" Target="../media/image213.png"/><Relationship Id="rId105" Type="http://schemas.openxmlformats.org/officeDocument/2006/relationships/customXml" Target="../ink/ink212.xml"/><Relationship Id="rId126" Type="http://schemas.openxmlformats.org/officeDocument/2006/relationships/image" Target="../media/image226.png"/><Relationship Id="rId147" Type="http://schemas.openxmlformats.org/officeDocument/2006/relationships/customXml" Target="../ink/ink233.xml"/><Relationship Id="rId168" Type="http://schemas.openxmlformats.org/officeDocument/2006/relationships/image" Target="../media/image247.png"/><Relationship Id="rId8" Type="http://schemas.openxmlformats.org/officeDocument/2006/relationships/image" Target="../media/image167.png"/><Relationship Id="rId51" Type="http://schemas.openxmlformats.org/officeDocument/2006/relationships/customXml" Target="../ink/ink185.xml"/><Relationship Id="rId72" Type="http://schemas.openxmlformats.org/officeDocument/2006/relationships/image" Target="../media/image199.png"/><Relationship Id="rId93" Type="http://schemas.openxmlformats.org/officeDocument/2006/relationships/customXml" Target="../ink/ink206.xml"/><Relationship Id="rId98" Type="http://schemas.openxmlformats.org/officeDocument/2006/relationships/image" Target="../media/image212.png"/><Relationship Id="rId121" Type="http://schemas.openxmlformats.org/officeDocument/2006/relationships/customXml" Target="../ink/ink220.xml"/><Relationship Id="rId142" Type="http://schemas.openxmlformats.org/officeDocument/2006/relationships/image" Target="../media/image234.png"/><Relationship Id="rId163" Type="http://schemas.openxmlformats.org/officeDocument/2006/relationships/customXml" Target="../ink/ink241.xml"/><Relationship Id="rId3" Type="http://schemas.openxmlformats.org/officeDocument/2006/relationships/customXml" Target="../ink/ink161.xml"/><Relationship Id="rId25" Type="http://schemas.openxmlformats.org/officeDocument/2006/relationships/customXml" Target="../ink/ink172.xml"/><Relationship Id="rId46" Type="http://schemas.openxmlformats.org/officeDocument/2006/relationships/image" Target="../media/image186.png"/><Relationship Id="rId67" Type="http://schemas.openxmlformats.org/officeDocument/2006/relationships/customXml" Target="../ink/ink193.xml"/><Relationship Id="rId116" Type="http://schemas.openxmlformats.org/officeDocument/2006/relationships/image" Target="../media/image221.png"/><Relationship Id="rId137" Type="http://schemas.openxmlformats.org/officeDocument/2006/relationships/customXml" Target="../ink/ink228.xml"/><Relationship Id="rId158" Type="http://schemas.openxmlformats.org/officeDocument/2006/relationships/image" Target="../media/image242.png"/><Relationship Id="rId20" Type="http://schemas.openxmlformats.org/officeDocument/2006/relationships/image" Target="../media/image173.png"/><Relationship Id="rId41" Type="http://schemas.openxmlformats.org/officeDocument/2006/relationships/customXml" Target="../ink/ink180.xml"/><Relationship Id="rId62" Type="http://schemas.openxmlformats.org/officeDocument/2006/relationships/image" Target="../media/image194.png"/><Relationship Id="rId83" Type="http://schemas.openxmlformats.org/officeDocument/2006/relationships/customXml" Target="../ink/ink201.xml"/><Relationship Id="rId88" Type="http://schemas.openxmlformats.org/officeDocument/2006/relationships/image" Target="../media/image207.png"/><Relationship Id="rId111" Type="http://schemas.openxmlformats.org/officeDocument/2006/relationships/customXml" Target="../ink/ink215.xml"/><Relationship Id="rId132" Type="http://schemas.openxmlformats.org/officeDocument/2006/relationships/image" Target="../media/image229.png"/><Relationship Id="rId153" Type="http://schemas.openxmlformats.org/officeDocument/2006/relationships/customXml" Target="../ink/ink236.xml"/><Relationship Id="rId174" Type="http://schemas.openxmlformats.org/officeDocument/2006/relationships/image" Target="../media/image250.png"/><Relationship Id="rId15" Type="http://schemas.openxmlformats.org/officeDocument/2006/relationships/customXml" Target="../ink/ink167.xml"/><Relationship Id="rId36" Type="http://schemas.openxmlformats.org/officeDocument/2006/relationships/image" Target="../media/image181.png"/><Relationship Id="rId57" Type="http://schemas.openxmlformats.org/officeDocument/2006/relationships/customXml" Target="../ink/ink188.xml"/><Relationship Id="rId106" Type="http://schemas.openxmlformats.org/officeDocument/2006/relationships/image" Target="../media/image216.png"/><Relationship Id="rId127" Type="http://schemas.openxmlformats.org/officeDocument/2006/relationships/customXml" Target="../ink/ink223.xml"/><Relationship Id="rId10" Type="http://schemas.openxmlformats.org/officeDocument/2006/relationships/image" Target="../media/image168.png"/><Relationship Id="rId31" Type="http://schemas.openxmlformats.org/officeDocument/2006/relationships/customXml" Target="../ink/ink175.xml"/><Relationship Id="rId52" Type="http://schemas.openxmlformats.org/officeDocument/2006/relationships/image" Target="../media/image189.png"/><Relationship Id="rId73" Type="http://schemas.openxmlformats.org/officeDocument/2006/relationships/customXml" Target="../ink/ink196.xml"/><Relationship Id="rId78" Type="http://schemas.openxmlformats.org/officeDocument/2006/relationships/image" Target="../media/image202.png"/><Relationship Id="rId94" Type="http://schemas.openxmlformats.org/officeDocument/2006/relationships/image" Target="../media/image210.png"/><Relationship Id="rId99" Type="http://schemas.openxmlformats.org/officeDocument/2006/relationships/customXml" Target="../ink/ink209.xml"/><Relationship Id="rId101" Type="http://schemas.openxmlformats.org/officeDocument/2006/relationships/customXml" Target="../ink/ink210.xml"/><Relationship Id="rId122" Type="http://schemas.openxmlformats.org/officeDocument/2006/relationships/image" Target="../media/image224.png"/><Relationship Id="rId143" Type="http://schemas.openxmlformats.org/officeDocument/2006/relationships/customXml" Target="../ink/ink231.xml"/><Relationship Id="rId148" Type="http://schemas.openxmlformats.org/officeDocument/2006/relationships/image" Target="../media/image237.png"/><Relationship Id="rId164" Type="http://schemas.openxmlformats.org/officeDocument/2006/relationships/image" Target="../media/image245.png"/><Relationship Id="rId169" Type="http://schemas.openxmlformats.org/officeDocument/2006/relationships/customXml" Target="../ink/ink244.xml"/><Relationship Id="rId4" Type="http://schemas.openxmlformats.org/officeDocument/2006/relationships/image" Target="../media/image165.png"/><Relationship Id="rId9" Type="http://schemas.openxmlformats.org/officeDocument/2006/relationships/customXml" Target="../ink/ink164.xml"/><Relationship Id="rId26" Type="http://schemas.openxmlformats.org/officeDocument/2006/relationships/image" Target="../media/image176.png"/><Relationship Id="rId47" Type="http://schemas.openxmlformats.org/officeDocument/2006/relationships/customXml" Target="../ink/ink183.xml"/><Relationship Id="rId68" Type="http://schemas.openxmlformats.org/officeDocument/2006/relationships/image" Target="../media/image197.png"/><Relationship Id="rId89" Type="http://schemas.openxmlformats.org/officeDocument/2006/relationships/customXml" Target="../ink/ink204.xml"/><Relationship Id="rId112" Type="http://schemas.openxmlformats.org/officeDocument/2006/relationships/image" Target="../media/image219.png"/><Relationship Id="rId133" Type="http://schemas.openxmlformats.org/officeDocument/2006/relationships/customXml" Target="../ink/ink226.xml"/><Relationship Id="rId154" Type="http://schemas.openxmlformats.org/officeDocument/2006/relationships/image" Target="../media/image240.png"/><Relationship Id="rId16" Type="http://schemas.openxmlformats.org/officeDocument/2006/relationships/image" Target="../media/image171.png"/><Relationship Id="rId37" Type="http://schemas.openxmlformats.org/officeDocument/2006/relationships/customXml" Target="../ink/ink178.xml"/><Relationship Id="rId58" Type="http://schemas.openxmlformats.org/officeDocument/2006/relationships/image" Target="../media/image192.png"/><Relationship Id="rId79" Type="http://schemas.openxmlformats.org/officeDocument/2006/relationships/customXml" Target="../ink/ink199.xml"/><Relationship Id="rId102" Type="http://schemas.openxmlformats.org/officeDocument/2006/relationships/image" Target="../media/image214.png"/><Relationship Id="rId123" Type="http://schemas.openxmlformats.org/officeDocument/2006/relationships/customXml" Target="../ink/ink221.xml"/><Relationship Id="rId144" Type="http://schemas.openxmlformats.org/officeDocument/2006/relationships/image" Target="../media/image235.png"/><Relationship Id="rId90" Type="http://schemas.openxmlformats.org/officeDocument/2006/relationships/image" Target="../media/image208.png"/><Relationship Id="rId165" Type="http://schemas.openxmlformats.org/officeDocument/2006/relationships/customXml" Target="../ink/ink242.xml"/><Relationship Id="rId27" Type="http://schemas.openxmlformats.org/officeDocument/2006/relationships/customXml" Target="../ink/ink173.xml"/><Relationship Id="rId48" Type="http://schemas.openxmlformats.org/officeDocument/2006/relationships/image" Target="../media/image187.png"/><Relationship Id="rId69" Type="http://schemas.openxmlformats.org/officeDocument/2006/relationships/customXml" Target="../ink/ink194.xml"/><Relationship Id="rId113" Type="http://schemas.openxmlformats.org/officeDocument/2006/relationships/customXml" Target="../ink/ink216.xml"/><Relationship Id="rId134" Type="http://schemas.openxmlformats.org/officeDocument/2006/relationships/image" Target="../media/image230.png"/><Relationship Id="rId80" Type="http://schemas.openxmlformats.org/officeDocument/2006/relationships/image" Target="../media/image203.png"/><Relationship Id="rId155" Type="http://schemas.openxmlformats.org/officeDocument/2006/relationships/customXml" Target="../ink/ink237.xml"/><Relationship Id="rId17" Type="http://schemas.openxmlformats.org/officeDocument/2006/relationships/customXml" Target="../ink/ink168.xml"/><Relationship Id="rId38" Type="http://schemas.openxmlformats.org/officeDocument/2006/relationships/image" Target="../media/image182.png"/><Relationship Id="rId59" Type="http://schemas.openxmlformats.org/officeDocument/2006/relationships/customXml" Target="../ink/ink189.xml"/><Relationship Id="rId103" Type="http://schemas.openxmlformats.org/officeDocument/2006/relationships/customXml" Target="../ink/ink211.xml"/><Relationship Id="rId124" Type="http://schemas.openxmlformats.org/officeDocument/2006/relationships/image" Target="../media/image225.png"/><Relationship Id="rId70" Type="http://schemas.openxmlformats.org/officeDocument/2006/relationships/image" Target="../media/image198.png"/><Relationship Id="rId91" Type="http://schemas.openxmlformats.org/officeDocument/2006/relationships/customXml" Target="../ink/ink205.xml"/><Relationship Id="rId145" Type="http://schemas.openxmlformats.org/officeDocument/2006/relationships/customXml" Target="../ink/ink232.xml"/><Relationship Id="rId166" Type="http://schemas.openxmlformats.org/officeDocument/2006/relationships/image" Target="../media/image24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49</xdr:row>
      <xdr:rowOff>0</xdr:rowOff>
    </xdr:from>
    <xdr:to>
      <xdr:col>8</xdr:col>
      <xdr:colOff>571500</xdr:colOff>
      <xdr:row>68</xdr:row>
      <xdr:rowOff>76200</xdr:rowOff>
    </xdr:to>
    <xdr:pic>
      <xdr:nvPicPr>
        <xdr:cNvPr id="4" name="Picture 3" descr="The Spider Network: The Wild Story of a Math Genius, a Gang of Backstabbing Bankers, and One of the Greatest Scams in Financial Histor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59F146-64D0-4295-86F5-DEBB9578B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6179800"/>
          <a:ext cx="6350000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609080</xdr:colOff>
      <xdr:row>5</xdr:row>
      <xdr:rowOff>148400</xdr:rowOff>
    </xdr:from>
    <xdr:to>
      <xdr:col>3</xdr:col>
      <xdr:colOff>429060</xdr:colOff>
      <xdr:row>8</xdr:row>
      <xdr:rowOff>155720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C41576E-7349-5641-A759-BB99A4160093}"/>
                </a:ext>
              </a:extLst>
            </xdr14:cNvPr>
            <xdr14:cNvContentPartPr/>
          </xdr14:nvContentPartPr>
          <xdr14:nvPr macro=""/>
          <xdr14:xfrm>
            <a:off x="2260080" y="8733600"/>
            <a:ext cx="645480" cy="997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EC41576E-7349-5641-A759-BB99A416009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249640" y="8723160"/>
              <a:ext cx="666720" cy="101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582060</xdr:colOff>
      <xdr:row>7</xdr:row>
      <xdr:rowOff>128800</xdr:rowOff>
    </xdr:from>
    <xdr:to>
      <xdr:col>4</xdr:col>
      <xdr:colOff>25840</xdr:colOff>
      <xdr:row>8</xdr:row>
      <xdr:rowOff>101720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8E79AEB6-4B2D-F14F-9581-0CFD940EE9C3}"/>
                </a:ext>
              </a:extLst>
            </xdr14:cNvPr>
            <xdr14:cNvContentPartPr/>
          </xdr14:nvContentPartPr>
          <xdr14:nvPr macro=""/>
          <xdr14:xfrm>
            <a:off x="3058560" y="9374400"/>
            <a:ext cx="269280" cy="30312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E79AEB6-4B2D-F14F-9581-0CFD940EE9C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48120" y="9363600"/>
              <a:ext cx="290520" cy="32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333640</xdr:colOff>
      <xdr:row>5</xdr:row>
      <xdr:rowOff>262880</xdr:rowOff>
    </xdr:from>
    <xdr:to>
      <xdr:col>4</xdr:col>
      <xdr:colOff>398800</xdr:colOff>
      <xdr:row>8</xdr:row>
      <xdr:rowOff>93440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69CDBDE2-EB55-C04E-83DB-3035AE0C3996}"/>
                </a:ext>
              </a:extLst>
            </xdr14:cNvPr>
            <xdr14:cNvContentPartPr/>
          </xdr14:nvContentPartPr>
          <xdr14:nvPr macro=""/>
          <xdr14:xfrm>
            <a:off x="3635640" y="8848080"/>
            <a:ext cx="65160" cy="82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69CDBDE2-EB55-C04E-83DB-3035AE0C399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624840" y="8837280"/>
              <a:ext cx="86400" cy="84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182780</xdr:colOff>
      <xdr:row>5</xdr:row>
      <xdr:rowOff>212120</xdr:rowOff>
    </xdr:from>
    <xdr:to>
      <xdr:col>5</xdr:col>
      <xdr:colOff>200060</xdr:colOff>
      <xdr:row>7</xdr:row>
      <xdr:rowOff>288280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8169A90F-5B53-FC45-BE0D-A53C1B9917F8}"/>
                </a:ext>
              </a:extLst>
            </xdr14:cNvPr>
            <xdr14:cNvContentPartPr/>
          </xdr14:nvContentPartPr>
          <xdr14:nvPr macro=""/>
          <xdr14:xfrm>
            <a:off x="4310280" y="8797320"/>
            <a:ext cx="17280" cy="7365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8169A90F-5B53-FC45-BE0D-A53C1B9917F8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299840" y="8786880"/>
              <a:ext cx="38520" cy="75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794440</xdr:colOff>
      <xdr:row>6</xdr:row>
      <xdr:rowOff>279000</xdr:rowOff>
    </xdr:from>
    <xdr:to>
      <xdr:col>5</xdr:col>
      <xdr:colOff>411740</xdr:colOff>
      <xdr:row>6</xdr:row>
      <xdr:rowOff>286560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D88EACD7-1ABF-B444-B2FC-5697F2F412F9}"/>
                </a:ext>
              </a:extLst>
            </xdr14:cNvPr>
            <xdr14:cNvContentPartPr/>
          </xdr14:nvContentPartPr>
          <xdr14:nvPr macro=""/>
          <xdr14:xfrm>
            <a:off x="4096440" y="9194400"/>
            <a:ext cx="442800" cy="75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D88EACD7-1ABF-B444-B2FC-5697F2F412F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086000" y="9183960"/>
              <a:ext cx="46404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488420</xdr:colOff>
      <xdr:row>6</xdr:row>
      <xdr:rowOff>303120</xdr:rowOff>
    </xdr:from>
    <xdr:to>
      <xdr:col>5</xdr:col>
      <xdr:colOff>783620</xdr:colOff>
      <xdr:row>8</xdr:row>
      <xdr:rowOff>99200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D9961A0F-E506-1845-A973-82CA750FB7F9}"/>
                </a:ext>
              </a:extLst>
            </xdr14:cNvPr>
            <xdr14:cNvContentPartPr/>
          </xdr14:nvContentPartPr>
          <xdr14:nvPr macro=""/>
          <xdr14:xfrm>
            <a:off x="4615920" y="9218520"/>
            <a:ext cx="295200" cy="4564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D9961A0F-E506-1845-A973-82CA750FB7F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05480" y="9208080"/>
              <a:ext cx="31644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567560</xdr:colOff>
      <xdr:row>6</xdr:row>
      <xdr:rowOff>131760</xdr:rowOff>
    </xdr:from>
    <xdr:to>
      <xdr:col>9</xdr:col>
      <xdr:colOff>236700</xdr:colOff>
      <xdr:row>7</xdr:row>
      <xdr:rowOff>305200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11C3C021-7400-6D4B-9CE6-C70B225F4162}"/>
                </a:ext>
              </a:extLst>
            </xdr14:cNvPr>
            <xdr14:cNvContentPartPr/>
          </xdr14:nvContentPartPr>
          <xdr14:nvPr macro=""/>
          <xdr14:xfrm>
            <a:off x="7171560" y="9047160"/>
            <a:ext cx="494640" cy="50364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1C3C021-7400-6D4B-9CE6-C70B225F416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161120" y="9036720"/>
              <a:ext cx="515880" cy="52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336420</xdr:colOff>
      <xdr:row>6</xdr:row>
      <xdr:rowOff>327240</xdr:rowOff>
    </xdr:from>
    <xdr:to>
      <xdr:col>9</xdr:col>
      <xdr:colOff>652140</xdr:colOff>
      <xdr:row>7</xdr:row>
      <xdr:rowOff>282520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965B619D-F01A-AB48-BF57-FE67B583946B}"/>
                </a:ext>
              </a:extLst>
            </xdr14:cNvPr>
            <xdr14:cNvContentPartPr/>
          </xdr14:nvContentPartPr>
          <xdr14:nvPr macro=""/>
          <xdr14:xfrm>
            <a:off x="7765920" y="9242640"/>
            <a:ext cx="315720" cy="28548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965B619D-F01A-AB48-BF57-FE67B583946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755480" y="9231840"/>
              <a:ext cx="33696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202840</xdr:colOff>
      <xdr:row>5</xdr:row>
      <xdr:rowOff>164240</xdr:rowOff>
    </xdr:from>
    <xdr:to>
      <xdr:col>10</xdr:col>
      <xdr:colOff>239200</xdr:colOff>
      <xdr:row>7</xdr:row>
      <xdr:rowOff>283960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12EF140E-2A95-544C-93AA-345CCEAA1AA7}"/>
                </a:ext>
              </a:extLst>
            </xdr14:cNvPr>
            <xdr14:cNvContentPartPr/>
          </xdr14:nvContentPartPr>
          <xdr14:nvPr macro=""/>
          <xdr14:xfrm>
            <a:off x="8457840" y="8749440"/>
            <a:ext cx="36360" cy="7801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12EF140E-2A95-544C-93AA-345CCEAA1AA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8447040" y="8738640"/>
              <a:ext cx="57600" cy="80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461320</xdr:colOff>
      <xdr:row>6</xdr:row>
      <xdr:rowOff>226080</xdr:rowOff>
    </xdr:from>
    <xdr:to>
      <xdr:col>10</xdr:col>
      <xdr:colOff>713320</xdr:colOff>
      <xdr:row>7</xdr:row>
      <xdr:rowOff>248680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DB544B1-4C3C-7F4B-BDD2-5CB83255F74E}"/>
                </a:ext>
              </a:extLst>
            </xdr14:cNvPr>
            <xdr14:cNvContentPartPr/>
          </xdr14:nvContentPartPr>
          <xdr14:nvPr macro=""/>
          <xdr14:xfrm>
            <a:off x="8716320" y="9141480"/>
            <a:ext cx="252000" cy="3528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0DB544B1-4C3C-7F4B-BDD2-5CB83255F74E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05880" y="9131040"/>
              <a:ext cx="273240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236300</xdr:colOff>
      <xdr:row>6</xdr:row>
      <xdr:rowOff>175680</xdr:rowOff>
    </xdr:from>
    <xdr:to>
      <xdr:col>11</xdr:col>
      <xdr:colOff>446180</xdr:colOff>
      <xdr:row>7</xdr:row>
      <xdr:rowOff>102160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6BEBDFA-8965-0841-B08A-5C6D85C883DA}"/>
                </a:ext>
              </a:extLst>
            </xdr14:cNvPr>
            <xdr14:cNvContentPartPr/>
          </xdr14:nvContentPartPr>
          <xdr14:nvPr macro=""/>
          <xdr14:xfrm>
            <a:off x="9316800" y="9091080"/>
            <a:ext cx="209880" cy="2566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6BEBDFA-8965-0841-B08A-5C6D85C883D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9306000" y="9080280"/>
              <a:ext cx="23112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715100</xdr:colOff>
      <xdr:row>5</xdr:row>
      <xdr:rowOff>194120</xdr:rowOff>
    </xdr:from>
    <xdr:to>
      <xdr:col>11</xdr:col>
      <xdr:colOff>755060</xdr:colOff>
      <xdr:row>7</xdr:row>
      <xdr:rowOff>159760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C394FBD1-963E-AD40-86E7-4A501CF306EB}"/>
                </a:ext>
              </a:extLst>
            </xdr14:cNvPr>
            <xdr14:cNvContentPartPr/>
          </xdr14:nvContentPartPr>
          <xdr14:nvPr macro=""/>
          <xdr14:xfrm>
            <a:off x="9795600" y="8779320"/>
            <a:ext cx="39960" cy="6260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C394FBD1-963E-AD40-86E7-4A501CF306E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9785160" y="8768880"/>
              <a:ext cx="61200" cy="64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124680</xdr:colOff>
      <xdr:row>6</xdr:row>
      <xdr:rowOff>298440</xdr:rowOff>
    </xdr:from>
    <xdr:to>
      <xdr:col>12</xdr:col>
      <xdr:colOff>297840</xdr:colOff>
      <xdr:row>7</xdr:row>
      <xdr:rowOff>126280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EF98B311-7924-8A4F-B019-8E9DDF0369DF}"/>
                </a:ext>
              </a:extLst>
            </xdr14:cNvPr>
            <xdr14:cNvContentPartPr/>
          </xdr14:nvContentPartPr>
          <xdr14:nvPr macro=""/>
          <xdr14:xfrm>
            <a:off x="10030680" y="9213840"/>
            <a:ext cx="173160" cy="15804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EF98B311-7924-8A4F-B019-8E9DDF0369D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0020240" y="9203040"/>
              <a:ext cx="194400" cy="17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419160</xdr:colOff>
      <xdr:row>6</xdr:row>
      <xdr:rowOff>190080</xdr:rowOff>
    </xdr:from>
    <xdr:to>
      <xdr:col>12</xdr:col>
      <xdr:colOff>513480</xdr:colOff>
      <xdr:row>7</xdr:row>
      <xdr:rowOff>138160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5B356349-ED97-424D-A469-75182EB9E642}"/>
                </a:ext>
              </a:extLst>
            </xdr14:cNvPr>
            <xdr14:cNvContentPartPr/>
          </xdr14:nvContentPartPr>
          <xdr14:nvPr macro=""/>
          <xdr14:xfrm>
            <a:off x="10325160" y="9105480"/>
            <a:ext cx="94320" cy="278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B356349-ED97-424D-A469-75182EB9E64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0314360" y="9094680"/>
              <a:ext cx="115560" cy="29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551260</xdr:colOff>
      <xdr:row>5</xdr:row>
      <xdr:rowOff>148760</xdr:rowOff>
    </xdr:from>
    <xdr:to>
      <xdr:col>14</xdr:col>
      <xdr:colOff>197720</xdr:colOff>
      <xdr:row>7</xdr:row>
      <xdr:rowOff>224200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B0518C18-A3BB-1943-85A2-86598ED84D5B}"/>
                </a:ext>
              </a:extLst>
            </xdr14:cNvPr>
            <xdr14:cNvContentPartPr/>
          </xdr14:nvContentPartPr>
          <xdr14:nvPr macro=""/>
          <xdr14:xfrm>
            <a:off x="11282760" y="8733960"/>
            <a:ext cx="471960" cy="7358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B0518C18-A3BB-1943-85A2-86598ED84D5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1271960" y="8723520"/>
              <a:ext cx="493200" cy="75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337040</xdr:colOff>
      <xdr:row>6</xdr:row>
      <xdr:rowOff>262080</xdr:rowOff>
    </xdr:from>
    <xdr:to>
      <xdr:col>14</xdr:col>
      <xdr:colOff>661040</xdr:colOff>
      <xdr:row>7</xdr:row>
      <xdr:rowOff>193240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2ED7A734-56F6-994C-89AF-775140055F6E}"/>
                </a:ext>
              </a:extLst>
            </xdr14:cNvPr>
            <xdr14:cNvContentPartPr/>
          </xdr14:nvContentPartPr>
          <xdr14:nvPr macro=""/>
          <xdr14:xfrm>
            <a:off x="11894040" y="9177480"/>
            <a:ext cx="324000" cy="2613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2ED7A734-56F6-994C-89AF-775140055F6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883240" y="9167040"/>
              <a:ext cx="34524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13020</xdr:colOff>
      <xdr:row>5</xdr:row>
      <xdr:rowOff>14840</xdr:rowOff>
    </xdr:from>
    <xdr:to>
      <xdr:col>15</xdr:col>
      <xdr:colOff>100140</xdr:colOff>
      <xdr:row>7</xdr:row>
      <xdr:rowOff>138160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C6E72118-51A9-BE47-B60E-6211EB0A7BA1}"/>
                </a:ext>
              </a:extLst>
            </xdr14:cNvPr>
            <xdr14:cNvContentPartPr/>
          </xdr14:nvContentPartPr>
          <xdr14:nvPr macro=""/>
          <xdr14:xfrm>
            <a:off x="12395520" y="8600040"/>
            <a:ext cx="87120" cy="78372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C6E72118-51A9-BE47-B60E-6211EB0A7BA1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2385080" y="8589600"/>
              <a:ext cx="108360" cy="80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322260</xdr:colOff>
      <xdr:row>5</xdr:row>
      <xdr:rowOff>134000</xdr:rowOff>
    </xdr:from>
    <xdr:to>
      <xdr:col>15</xdr:col>
      <xdr:colOff>374460</xdr:colOff>
      <xdr:row>7</xdr:row>
      <xdr:rowOff>158320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4146B1B1-DCB7-7340-95E4-AC8EDA8E90B1}"/>
                </a:ext>
              </a:extLst>
            </xdr14:cNvPr>
            <xdr14:cNvContentPartPr/>
          </xdr14:nvContentPartPr>
          <xdr14:nvPr macro=""/>
          <xdr14:xfrm>
            <a:off x="12704760" y="8719200"/>
            <a:ext cx="52200" cy="684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4146B1B1-DCB7-7340-95E4-AC8EDA8E90B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694320" y="8708760"/>
              <a:ext cx="73440" cy="70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307860</xdr:colOff>
      <xdr:row>6</xdr:row>
      <xdr:rowOff>158760</xdr:rowOff>
    </xdr:from>
    <xdr:to>
      <xdr:col>15</xdr:col>
      <xdr:colOff>528540</xdr:colOff>
      <xdr:row>6</xdr:row>
      <xdr:rowOff>169920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20EE5A4C-79B1-5445-A375-B5C1E5BCA0D8}"/>
                </a:ext>
              </a:extLst>
            </xdr14:cNvPr>
            <xdr14:cNvContentPartPr/>
          </xdr14:nvContentPartPr>
          <xdr14:nvPr macro=""/>
          <xdr14:xfrm>
            <a:off x="12690360" y="9074160"/>
            <a:ext cx="220680" cy="1116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20EE5A4C-79B1-5445-A375-B5C1E5BCA0D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679920" y="9063720"/>
              <a:ext cx="24192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577500</xdr:colOff>
      <xdr:row>6</xdr:row>
      <xdr:rowOff>119160</xdr:rowOff>
    </xdr:from>
    <xdr:to>
      <xdr:col>15</xdr:col>
      <xdr:colOff>742740</xdr:colOff>
      <xdr:row>7</xdr:row>
      <xdr:rowOff>150400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1A22DBF0-1479-7840-9514-1D9A108E3524}"/>
                </a:ext>
              </a:extLst>
            </xdr14:cNvPr>
            <xdr14:cNvContentPartPr/>
          </xdr14:nvContentPartPr>
          <xdr14:nvPr macro=""/>
          <xdr14:xfrm>
            <a:off x="12960000" y="9034560"/>
            <a:ext cx="165240" cy="3614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1A22DBF0-1479-7840-9514-1D9A108E352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2949200" y="9023760"/>
              <a:ext cx="18648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350640</xdr:colOff>
      <xdr:row>4</xdr:row>
      <xdr:rowOff>205720</xdr:rowOff>
    </xdr:from>
    <xdr:to>
      <xdr:col>18</xdr:col>
      <xdr:colOff>678600</xdr:colOff>
      <xdr:row>6</xdr:row>
      <xdr:rowOff>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4484BCFF-E12A-1142-B4B5-11D551523FBB}"/>
                </a:ext>
              </a:extLst>
            </xdr14:cNvPr>
            <xdr14:cNvContentPartPr/>
          </xdr14:nvContentPartPr>
          <xdr14:nvPr macro=""/>
          <xdr14:xfrm>
            <a:off x="15209640" y="8460720"/>
            <a:ext cx="327960" cy="4626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4484BCFF-E12A-1142-B4B5-11D551523FB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5199200" y="8449920"/>
              <a:ext cx="349200" cy="48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96820</xdr:colOff>
      <xdr:row>4</xdr:row>
      <xdr:rowOff>269440</xdr:rowOff>
    </xdr:from>
    <xdr:to>
      <xdr:col>19</xdr:col>
      <xdr:colOff>402820</xdr:colOff>
      <xdr:row>5</xdr:row>
      <xdr:rowOff>300680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7A6BCFC-4AAD-7D48-B0F5-376E20898341}"/>
                </a:ext>
              </a:extLst>
            </xdr14:cNvPr>
            <xdr14:cNvContentPartPr/>
          </xdr14:nvContentPartPr>
          <xdr14:nvPr macro=""/>
          <xdr14:xfrm>
            <a:off x="15781320" y="8524440"/>
            <a:ext cx="306000" cy="36144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7A6BCFC-4AAD-7D48-B0F5-376E2089834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5770880" y="8513640"/>
              <a:ext cx="32724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536040</xdr:colOff>
      <xdr:row>6</xdr:row>
      <xdr:rowOff>56520</xdr:rowOff>
    </xdr:from>
    <xdr:to>
      <xdr:col>19</xdr:col>
      <xdr:colOff>444940</xdr:colOff>
      <xdr:row>6</xdr:row>
      <xdr:rowOff>81000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C4AB437-81AF-804C-B030-B81C60E425C4}"/>
                </a:ext>
              </a:extLst>
            </xdr14:cNvPr>
            <xdr14:cNvContentPartPr/>
          </xdr14:nvContentPartPr>
          <xdr14:nvPr macro=""/>
          <xdr14:xfrm>
            <a:off x="15395040" y="8971920"/>
            <a:ext cx="734400" cy="244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0C4AB437-81AF-804C-B030-B81C60E425C4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5384600" y="8961120"/>
              <a:ext cx="755640" cy="4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541080</xdr:colOff>
      <xdr:row>6</xdr:row>
      <xdr:rowOff>232200</xdr:rowOff>
    </xdr:from>
    <xdr:to>
      <xdr:col>18</xdr:col>
      <xdr:colOff>769680</xdr:colOff>
      <xdr:row>7</xdr:row>
      <xdr:rowOff>205480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7E1AF4DA-FE02-5C4B-84F2-F191189F32AC}"/>
                </a:ext>
              </a:extLst>
            </xdr14:cNvPr>
            <xdr14:cNvContentPartPr/>
          </xdr14:nvContentPartPr>
          <xdr14:nvPr macro=""/>
          <xdr14:xfrm>
            <a:off x="15400080" y="9147600"/>
            <a:ext cx="228600" cy="3034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7E1AF4DA-FE02-5C4B-84F2-F191189F32AC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5389280" y="9136800"/>
              <a:ext cx="249840" cy="32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154780</xdr:colOff>
      <xdr:row>6</xdr:row>
      <xdr:rowOff>159840</xdr:rowOff>
    </xdr:from>
    <xdr:to>
      <xdr:col>19</xdr:col>
      <xdr:colOff>435580</xdr:colOff>
      <xdr:row>7</xdr:row>
      <xdr:rowOff>170560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1D787D91-1C64-3C4A-9A90-42A2D1825045}"/>
                </a:ext>
              </a:extLst>
            </xdr14:cNvPr>
            <xdr14:cNvContentPartPr/>
          </xdr14:nvContentPartPr>
          <xdr14:nvPr macro=""/>
          <xdr14:xfrm>
            <a:off x="15839280" y="9075240"/>
            <a:ext cx="280800" cy="340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1D787D91-1C64-3C4A-9A90-42A2D182504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5828480" y="9064800"/>
              <a:ext cx="30204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397800</xdr:colOff>
      <xdr:row>10</xdr:row>
      <xdr:rowOff>252040</xdr:rowOff>
    </xdr:from>
    <xdr:to>
      <xdr:col>0</xdr:col>
      <xdr:colOff>791640</xdr:colOff>
      <xdr:row>13</xdr:row>
      <xdr:rowOff>21760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463B272C-1F34-C947-BF50-C57AAC8F79AC}"/>
                </a:ext>
              </a:extLst>
            </xdr14:cNvPr>
            <xdr14:cNvContentPartPr/>
          </xdr14:nvContentPartPr>
          <xdr14:nvPr macro=""/>
          <xdr14:xfrm>
            <a:off x="397800" y="10488240"/>
            <a:ext cx="393840" cy="7603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463B272C-1F34-C947-BF50-C57AAC8F79A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387000" y="10477800"/>
              <a:ext cx="415080" cy="78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55780</xdr:colOff>
      <xdr:row>11</xdr:row>
      <xdr:rowOff>281120</xdr:rowOff>
    </xdr:from>
    <xdr:to>
      <xdr:col>1</xdr:col>
      <xdr:colOff>210220</xdr:colOff>
      <xdr:row>12</xdr:row>
      <xdr:rowOff>242520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5AD22D0-118D-DE42-93C9-DAC546B84972}"/>
                </a:ext>
              </a:extLst>
            </xdr14:cNvPr>
            <xdr14:cNvContentPartPr/>
          </xdr14:nvContentPartPr>
          <xdr14:nvPr macro=""/>
          <xdr14:xfrm>
            <a:off x="881280" y="10847520"/>
            <a:ext cx="154440" cy="291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5AD22D0-118D-DE42-93C9-DAC546B84972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870840" y="10837080"/>
              <a:ext cx="175680" cy="31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419380</xdr:colOff>
      <xdr:row>10</xdr:row>
      <xdr:rowOff>175720</xdr:rowOff>
    </xdr:from>
    <xdr:to>
      <xdr:col>1</xdr:col>
      <xdr:colOff>550780</xdr:colOff>
      <xdr:row>12</xdr:row>
      <xdr:rowOff>237480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CE804F4A-905B-6F4A-88FE-A5BAB750BD1C}"/>
                </a:ext>
              </a:extLst>
            </xdr14:cNvPr>
            <xdr14:cNvContentPartPr/>
          </xdr14:nvContentPartPr>
          <xdr14:nvPr macro=""/>
          <xdr14:xfrm>
            <a:off x="1244880" y="10411920"/>
            <a:ext cx="131400" cy="722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CE804F4A-905B-6F4A-88FE-A5BAB750BD1C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234080" y="10401480"/>
              <a:ext cx="152640" cy="74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624940</xdr:colOff>
      <xdr:row>10</xdr:row>
      <xdr:rowOff>221440</xdr:rowOff>
    </xdr:from>
    <xdr:to>
      <xdr:col>1</xdr:col>
      <xdr:colOff>708460</xdr:colOff>
      <xdr:row>12</xdr:row>
      <xdr:rowOff>179880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FD204B4-03F0-0840-A673-9BCCB1F97D7C}"/>
                </a:ext>
              </a:extLst>
            </xdr14:cNvPr>
            <xdr14:cNvContentPartPr/>
          </xdr14:nvContentPartPr>
          <xdr14:nvPr macro=""/>
          <xdr14:xfrm>
            <a:off x="1450440" y="10457640"/>
            <a:ext cx="83520" cy="61884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FD204B4-03F0-0840-A673-9BCCB1F97D7C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440000" y="10447200"/>
              <a:ext cx="104760" cy="64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33080</xdr:colOff>
      <xdr:row>11</xdr:row>
      <xdr:rowOff>318560</xdr:rowOff>
    </xdr:from>
    <xdr:to>
      <xdr:col>2</xdr:col>
      <xdr:colOff>196880</xdr:colOff>
      <xdr:row>12</xdr:row>
      <xdr:rowOff>141720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834A4B98-F8E2-2F44-9C5F-337C14FA572D}"/>
                </a:ext>
              </a:extLst>
            </xdr14:cNvPr>
            <xdr14:cNvContentPartPr/>
          </xdr14:nvContentPartPr>
          <xdr14:nvPr macro=""/>
          <xdr14:xfrm>
            <a:off x="1684080" y="10884960"/>
            <a:ext cx="163800" cy="1533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834A4B98-F8E2-2F44-9C5F-337C14FA572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673280" y="10874160"/>
              <a:ext cx="185040" cy="17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313160</xdr:colOff>
      <xdr:row>11</xdr:row>
      <xdr:rowOff>311360</xdr:rowOff>
    </xdr:from>
    <xdr:to>
      <xdr:col>2</xdr:col>
      <xdr:colOff>455360</xdr:colOff>
      <xdr:row>12</xdr:row>
      <xdr:rowOff>57480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A85442EB-3BCE-6B44-84EE-7AB3DA9C17E7}"/>
                </a:ext>
              </a:extLst>
            </xdr14:cNvPr>
            <xdr14:cNvContentPartPr/>
          </xdr14:nvContentPartPr>
          <xdr14:nvPr macro=""/>
          <xdr14:xfrm>
            <a:off x="1964160" y="10877760"/>
            <a:ext cx="142200" cy="7632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A85442EB-3BCE-6B44-84EE-7AB3DA9C17E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53720" y="10866960"/>
              <a:ext cx="163440" cy="9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139980</xdr:colOff>
      <xdr:row>10</xdr:row>
      <xdr:rowOff>234760</xdr:rowOff>
    </xdr:from>
    <xdr:to>
      <xdr:col>3</xdr:col>
      <xdr:colOff>569820</xdr:colOff>
      <xdr:row>12</xdr:row>
      <xdr:rowOff>213720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270EAFBD-909C-BA4F-B6F8-2DD224710B23}"/>
                </a:ext>
              </a:extLst>
            </xdr14:cNvPr>
            <xdr14:cNvContentPartPr/>
          </xdr14:nvContentPartPr>
          <xdr14:nvPr macro=""/>
          <xdr14:xfrm>
            <a:off x="2616480" y="10470960"/>
            <a:ext cx="429840" cy="6393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270EAFBD-909C-BA4F-B6F8-2DD224710B23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605680" y="10460520"/>
              <a:ext cx="451080" cy="66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732540</xdr:colOff>
      <xdr:row>11</xdr:row>
      <xdr:rowOff>174200</xdr:rowOff>
    </xdr:from>
    <xdr:to>
      <xdr:col>4</xdr:col>
      <xdr:colOff>200440</xdr:colOff>
      <xdr:row>12</xdr:row>
      <xdr:rowOff>187080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5820BF11-4DEF-E14B-95C3-46E05B443A95}"/>
                </a:ext>
              </a:extLst>
            </xdr14:cNvPr>
            <xdr14:cNvContentPartPr/>
          </xdr14:nvContentPartPr>
          <xdr14:nvPr macro=""/>
          <xdr14:xfrm>
            <a:off x="3209040" y="10740600"/>
            <a:ext cx="293400" cy="3430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5820BF11-4DEF-E14B-95C3-46E05B443A9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198240" y="10729800"/>
              <a:ext cx="314640" cy="36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304480</xdr:colOff>
      <xdr:row>10</xdr:row>
      <xdr:rowOff>67720</xdr:rowOff>
    </xdr:from>
    <xdr:to>
      <xdr:col>4</xdr:col>
      <xdr:colOff>426160</xdr:colOff>
      <xdr:row>12</xdr:row>
      <xdr:rowOff>248280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FEC4552-8092-CD4C-A1BB-AF7DF3AE52AE}"/>
                </a:ext>
              </a:extLst>
            </xdr14:cNvPr>
            <xdr14:cNvContentPartPr/>
          </xdr14:nvContentPartPr>
          <xdr14:nvPr macro=""/>
          <xdr14:xfrm>
            <a:off x="3606480" y="10303920"/>
            <a:ext cx="121680" cy="8409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0FEC4552-8092-CD4C-A1BB-AF7DF3AE52AE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596040" y="10293120"/>
              <a:ext cx="142920" cy="86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759520</xdr:colOff>
      <xdr:row>10</xdr:row>
      <xdr:rowOff>49360</xdr:rowOff>
    </xdr:from>
    <xdr:to>
      <xdr:col>5</xdr:col>
      <xdr:colOff>49940</xdr:colOff>
      <xdr:row>12</xdr:row>
      <xdr:rowOff>140280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42816E82-AAEB-F946-9123-40E0E7CA7F72}"/>
                </a:ext>
              </a:extLst>
            </xdr14:cNvPr>
            <xdr14:cNvContentPartPr/>
          </xdr14:nvContentPartPr>
          <xdr14:nvPr macro=""/>
          <xdr14:xfrm>
            <a:off x="4061520" y="10285560"/>
            <a:ext cx="115920" cy="7513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42816E82-AAEB-F946-9123-40E0E7CA7F7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050720" y="10275120"/>
              <a:ext cx="137160" cy="77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740080</xdr:colOff>
      <xdr:row>11</xdr:row>
      <xdr:rowOff>32000</xdr:rowOff>
    </xdr:from>
    <xdr:to>
      <xdr:col>5</xdr:col>
      <xdr:colOff>223100</xdr:colOff>
      <xdr:row>11</xdr:row>
      <xdr:rowOff>44240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222FF776-04E8-C64E-B38D-7F859337E89D}"/>
                </a:ext>
              </a:extLst>
            </xdr14:cNvPr>
            <xdr14:cNvContentPartPr/>
          </xdr14:nvContentPartPr>
          <xdr14:nvPr macro=""/>
          <xdr14:xfrm>
            <a:off x="4042080" y="10598400"/>
            <a:ext cx="308520" cy="122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222FF776-04E8-C64E-B38D-7F859337E89D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4031640" y="10587960"/>
              <a:ext cx="32976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292580</xdr:colOff>
      <xdr:row>11</xdr:row>
      <xdr:rowOff>68360</xdr:rowOff>
    </xdr:from>
    <xdr:to>
      <xdr:col>5</xdr:col>
      <xdr:colOff>489140</xdr:colOff>
      <xdr:row>12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EC66D474-0088-AE46-8AE6-86F2D1F63298}"/>
                </a:ext>
              </a:extLst>
            </xdr14:cNvPr>
            <xdr14:cNvContentPartPr/>
          </xdr14:nvContentPartPr>
          <xdr14:nvPr macro=""/>
          <xdr14:xfrm>
            <a:off x="4420080" y="10634760"/>
            <a:ext cx="196560" cy="42372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EC66D474-0088-AE46-8AE6-86F2D1F6329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409280" y="10623960"/>
              <a:ext cx="217800" cy="44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112500</xdr:colOff>
      <xdr:row>9</xdr:row>
      <xdr:rowOff>129360</xdr:rowOff>
    </xdr:from>
    <xdr:to>
      <xdr:col>9</xdr:col>
      <xdr:colOff>232380</xdr:colOff>
      <xdr:row>11</xdr:row>
      <xdr:rowOff>262400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537A2B4A-E1E2-F747-A7A3-3B5F594D7466}"/>
                </a:ext>
              </a:extLst>
            </xdr14:cNvPr>
            <xdr14:cNvContentPartPr/>
          </xdr14:nvContentPartPr>
          <xdr14:nvPr macro=""/>
          <xdr14:xfrm>
            <a:off x="7542000" y="10035360"/>
            <a:ext cx="119880" cy="79344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37A2B4A-E1E2-F747-A7A3-3B5F594D7466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7531560" y="10024920"/>
              <a:ext cx="141120" cy="81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793640</xdr:colOff>
      <xdr:row>10</xdr:row>
      <xdr:rowOff>114520</xdr:rowOff>
    </xdr:from>
    <xdr:to>
      <xdr:col>9</xdr:col>
      <xdr:colOff>489420</xdr:colOff>
      <xdr:row>10</xdr:row>
      <xdr:rowOff>143680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72D1E67-FD82-DE4A-B829-10B11A0C30F0}"/>
                </a:ext>
              </a:extLst>
            </xdr14:cNvPr>
            <xdr14:cNvContentPartPr/>
          </xdr14:nvContentPartPr>
          <xdr14:nvPr macro=""/>
          <xdr14:xfrm>
            <a:off x="7397640" y="10350720"/>
            <a:ext cx="521280" cy="291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72D1E67-FD82-DE4A-B829-10B11A0C30F0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387200" y="10339920"/>
              <a:ext cx="54252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622620</xdr:colOff>
      <xdr:row>10</xdr:row>
      <xdr:rowOff>232240</xdr:rowOff>
    </xdr:from>
    <xdr:to>
      <xdr:col>10</xdr:col>
      <xdr:colOff>156040</xdr:colOff>
      <xdr:row>11</xdr:row>
      <xdr:rowOff>188600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91EC2B0E-1B6A-2F48-9911-60BAC92ECBF2}"/>
                </a:ext>
              </a:extLst>
            </xdr14:cNvPr>
            <xdr14:cNvContentPartPr/>
          </xdr14:nvContentPartPr>
          <xdr14:nvPr macro=""/>
          <xdr14:xfrm>
            <a:off x="8052120" y="10468440"/>
            <a:ext cx="358920" cy="2865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91EC2B0E-1B6A-2F48-9911-60BAC92ECBF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041680" y="10458000"/>
              <a:ext cx="380160" cy="30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179800</xdr:colOff>
      <xdr:row>10</xdr:row>
      <xdr:rowOff>233680</xdr:rowOff>
    </xdr:from>
    <xdr:to>
      <xdr:col>10</xdr:col>
      <xdr:colOff>335320</xdr:colOff>
      <xdr:row>11</xdr:row>
      <xdr:rowOff>197960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CCEACEBA-4D7E-FB48-A678-4D28E113BEC3}"/>
                </a:ext>
              </a:extLst>
            </xdr14:cNvPr>
            <xdr14:cNvContentPartPr/>
          </xdr14:nvContentPartPr>
          <xdr14:nvPr macro=""/>
          <xdr14:xfrm>
            <a:off x="8434800" y="10469880"/>
            <a:ext cx="155520" cy="2944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CCEACEBA-4D7E-FB48-A678-4D28E113BEC3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24360" y="10459080"/>
              <a:ext cx="176760" cy="31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569680</xdr:colOff>
      <xdr:row>9</xdr:row>
      <xdr:rowOff>242400</xdr:rowOff>
    </xdr:from>
    <xdr:to>
      <xdr:col>11</xdr:col>
      <xdr:colOff>51260</xdr:colOff>
      <xdr:row>11</xdr:row>
      <xdr:rowOff>188240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8F48983-0414-694E-A084-26047D9039C1}"/>
                </a:ext>
              </a:extLst>
            </xdr14:cNvPr>
            <xdr14:cNvContentPartPr/>
          </xdr14:nvContentPartPr>
          <xdr14:nvPr macro=""/>
          <xdr14:xfrm>
            <a:off x="8824680" y="10148400"/>
            <a:ext cx="307080" cy="60624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08F48983-0414-694E-A084-26047D9039C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8814240" y="10137960"/>
              <a:ext cx="328320" cy="62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256820</xdr:colOff>
      <xdr:row>10</xdr:row>
      <xdr:rowOff>207040</xdr:rowOff>
    </xdr:from>
    <xdr:to>
      <xdr:col>11</xdr:col>
      <xdr:colOff>499100</xdr:colOff>
      <xdr:row>11</xdr:row>
      <xdr:rowOff>162320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DECBF525-926A-5242-8810-883267E97B33}"/>
                </a:ext>
              </a:extLst>
            </xdr14:cNvPr>
            <xdr14:cNvContentPartPr/>
          </xdr14:nvContentPartPr>
          <xdr14:nvPr macro=""/>
          <xdr14:xfrm>
            <a:off x="9337320" y="10443240"/>
            <a:ext cx="242280" cy="2854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DECBF525-926A-5242-8810-883267E97B33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9326520" y="10432800"/>
              <a:ext cx="26352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616460</xdr:colOff>
      <xdr:row>10</xdr:row>
      <xdr:rowOff>293800</xdr:rowOff>
    </xdr:from>
    <xdr:to>
      <xdr:col>12</xdr:col>
      <xdr:colOff>4440</xdr:colOff>
      <xdr:row>11</xdr:row>
      <xdr:rowOff>121640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B700D64B-1485-B142-9E5E-56A4D0081ECC}"/>
                </a:ext>
              </a:extLst>
            </xdr14:cNvPr>
            <xdr14:cNvContentPartPr/>
          </xdr14:nvContentPartPr>
          <xdr14:nvPr macro=""/>
          <xdr14:xfrm>
            <a:off x="9696960" y="10530000"/>
            <a:ext cx="213480" cy="1580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B700D64B-1485-B142-9E5E-56A4D0081ECC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9686520" y="10519200"/>
              <a:ext cx="234720" cy="17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183360</xdr:colOff>
      <xdr:row>10</xdr:row>
      <xdr:rowOff>207040</xdr:rowOff>
    </xdr:from>
    <xdr:to>
      <xdr:col>12</xdr:col>
      <xdr:colOff>287040</xdr:colOff>
      <xdr:row>11</xdr:row>
      <xdr:rowOff>141800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E075D0C-0414-8D41-9256-82C5572DC181}"/>
                </a:ext>
              </a:extLst>
            </xdr14:cNvPr>
            <xdr14:cNvContentPartPr/>
          </xdr14:nvContentPartPr>
          <xdr14:nvPr macro=""/>
          <xdr14:xfrm>
            <a:off x="10089360" y="10443240"/>
            <a:ext cx="103680" cy="2649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E075D0C-0414-8D41-9256-82C5572DC18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078560" y="10432800"/>
              <a:ext cx="124920" cy="28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210720</xdr:colOff>
      <xdr:row>9</xdr:row>
      <xdr:rowOff>326640</xdr:rowOff>
    </xdr:from>
    <xdr:to>
      <xdr:col>12</xdr:col>
      <xdr:colOff>351840</xdr:colOff>
      <xdr:row>10</xdr:row>
      <xdr:rowOff>112360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276220E-E963-8C4D-8EE6-D484B23C065C}"/>
                </a:ext>
              </a:extLst>
            </xdr14:cNvPr>
            <xdr14:cNvContentPartPr/>
          </xdr14:nvContentPartPr>
          <xdr14:nvPr macro=""/>
          <xdr14:xfrm>
            <a:off x="10116720" y="10232640"/>
            <a:ext cx="141120" cy="1159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276220E-E963-8C4D-8EE6-D484B23C065C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0106280" y="10222200"/>
              <a:ext cx="162360" cy="13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410500</xdr:colOff>
      <xdr:row>9</xdr:row>
      <xdr:rowOff>137280</xdr:rowOff>
    </xdr:from>
    <xdr:to>
      <xdr:col>14</xdr:col>
      <xdr:colOff>12320</xdr:colOff>
      <xdr:row>11</xdr:row>
      <xdr:rowOff>124160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F79D1AB7-3AF6-FF47-A907-E53B33A8F9C9}"/>
                </a:ext>
              </a:extLst>
            </xdr14:cNvPr>
            <xdr14:cNvContentPartPr/>
          </xdr14:nvContentPartPr>
          <xdr14:nvPr macro=""/>
          <xdr14:xfrm>
            <a:off x="11142000" y="10043280"/>
            <a:ext cx="427320" cy="647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F79D1AB7-3AF6-FF47-A907-E53B33A8F9C9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131200" y="10032480"/>
              <a:ext cx="448560" cy="66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113120</xdr:colOff>
      <xdr:row>10</xdr:row>
      <xdr:rowOff>196240</xdr:rowOff>
    </xdr:from>
    <xdr:to>
      <xdr:col>14</xdr:col>
      <xdr:colOff>411920</xdr:colOff>
      <xdr:row>11</xdr:row>
      <xdr:rowOff>117320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AB42C283-BD11-A54A-B65C-3446407CF755}"/>
                </a:ext>
              </a:extLst>
            </xdr14:cNvPr>
            <xdr14:cNvContentPartPr/>
          </xdr14:nvContentPartPr>
          <xdr14:nvPr macro=""/>
          <xdr14:xfrm>
            <a:off x="11670120" y="10432440"/>
            <a:ext cx="298800" cy="251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B42C283-BD11-A54A-B65C-3446407CF755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659680" y="10422000"/>
              <a:ext cx="320040" cy="27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586160</xdr:colOff>
      <xdr:row>9</xdr:row>
      <xdr:rowOff>148800</xdr:rowOff>
    </xdr:from>
    <xdr:to>
      <xdr:col>14</xdr:col>
      <xdr:colOff>666080</xdr:colOff>
      <xdr:row>11</xdr:row>
      <xdr:rowOff>162680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20B1E37F-59C8-3C45-8971-95A9B611C61F}"/>
                </a:ext>
              </a:extLst>
            </xdr14:cNvPr>
            <xdr14:cNvContentPartPr/>
          </xdr14:nvContentPartPr>
          <xdr14:nvPr macro=""/>
          <xdr14:xfrm>
            <a:off x="12143160" y="10054800"/>
            <a:ext cx="79920" cy="674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20B1E37F-59C8-3C45-8971-95A9B611C61F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2132360" y="10044000"/>
              <a:ext cx="101160" cy="69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67380</xdr:colOff>
      <xdr:row>9</xdr:row>
      <xdr:rowOff>152400</xdr:rowOff>
    </xdr:from>
    <xdr:to>
      <xdr:col>15</xdr:col>
      <xdr:colOff>143700</xdr:colOff>
      <xdr:row>11</xdr:row>
      <xdr:rowOff>56840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82E7559-F7A5-C94C-B739-DA89D415F3C7}"/>
                </a:ext>
              </a:extLst>
            </xdr14:cNvPr>
            <xdr14:cNvContentPartPr/>
          </xdr14:nvContentPartPr>
          <xdr14:nvPr macro=""/>
          <xdr14:xfrm>
            <a:off x="12449880" y="10058400"/>
            <a:ext cx="76320" cy="5648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82E7559-F7A5-C94C-B739-DA89D415F3C7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2439080" y="10047600"/>
              <a:ext cx="97560" cy="58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56580</xdr:colOff>
      <xdr:row>10</xdr:row>
      <xdr:rowOff>125320</xdr:rowOff>
    </xdr:from>
    <xdr:to>
      <xdr:col>15</xdr:col>
      <xdr:colOff>319380</xdr:colOff>
      <xdr:row>10</xdr:row>
      <xdr:rowOff>150880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AC4BAF98-D2CB-0744-B412-119D15602404}"/>
                </a:ext>
              </a:extLst>
            </xdr14:cNvPr>
            <xdr14:cNvContentPartPr/>
          </xdr14:nvContentPartPr>
          <xdr14:nvPr macro=""/>
          <xdr14:xfrm>
            <a:off x="12439080" y="10361520"/>
            <a:ext cx="262800" cy="255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C4BAF98-D2CB-0744-B412-119D15602404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2428280" y="10351080"/>
              <a:ext cx="284040" cy="4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340260</xdr:colOff>
      <xdr:row>10</xdr:row>
      <xdr:rowOff>133600</xdr:rowOff>
    </xdr:from>
    <xdr:to>
      <xdr:col>15</xdr:col>
      <xdr:colOff>530700</xdr:colOff>
      <xdr:row>11</xdr:row>
      <xdr:rowOff>141800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D53DE778-D854-404E-B8D1-BAB58155A1A0}"/>
                </a:ext>
              </a:extLst>
            </xdr14:cNvPr>
            <xdr14:cNvContentPartPr/>
          </xdr14:nvContentPartPr>
          <xdr14:nvPr macro=""/>
          <xdr14:xfrm>
            <a:off x="12722760" y="10369800"/>
            <a:ext cx="190440" cy="33840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D53DE778-D854-404E-B8D1-BAB58155A1A0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712320" y="10359360"/>
              <a:ext cx="211680" cy="35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340220</xdr:colOff>
      <xdr:row>9</xdr:row>
      <xdr:rowOff>125760</xdr:rowOff>
    </xdr:from>
    <xdr:to>
      <xdr:col>18</xdr:col>
      <xdr:colOff>42120</xdr:colOff>
      <xdr:row>11</xdr:row>
      <xdr:rowOff>162320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87F54C77-7653-F442-88CC-99DD71BCE5F9}"/>
                </a:ext>
              </a:extLst>
            </xdr14:cNvPr>
            <xdr14:cNvContentPartPr/>
          </xdr14:nvContentPartPr>
          <xdr14:nvPr macro=""/>
          <xdr14:xfrm>
            <a:off x="14373720" y="10031760"/>
            <a:ext cx="527400" cy="69696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87F54C77-7653-F442-88CC-99DD71BCE5F9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4362920" y="10021320"/>
              <a:ext cx="548640" cy="71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441000</xdr:colOff>
      <xdr:row>9</xdr:row>
      <xdr:rowOff>65640</xdr:rowOff>
    </xdr:from>
    <xdr:to>
      <xdr:col>18</xdr:col>
      <xdr:colOff>693000</xdr:colOff>
      <xdr:row>10</xdr:row>
      <xdr:rowOff>118480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EAE2F019-6445-2744-B088-DE0DB4282D3C}"/>
                </a:ext>
              </a:extLst>
            </xdr14:cNvPr>
            <xdr14:cNvContentPartPr/>
          </xdr14:nvContentPartPr>
          <xdr14:nvPr macro=""/>
          <xdr14:xfrm>
            <a:off x="15300000" y="9971640"/>
            <a:ext cx="252000" cy="3830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EAE2F019-6445-2744-B088-DE0DB4282D3C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289560" y="9961200"/>
              <a:ext cx="273240" cy="40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50380</xdr:colOff>
      <xdr:row>9</xdr:row>
      <xdr:rowOff>50160</xdr:rowOff>
    </xdr:from>
    <xdr:to>
      <xdr:col>19</xdr:col>
      <xdr:colOff>347380</xdr:colOff>
      <xdr:row>10</xdr:row>
      <xdr:rowOff>106600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C368FAB1-D903-C043-8301-D9145E6E30CE}"/>
                </a:ext>
              </a:extLst>
            </xdr14:cNvPr>
            <xdr14:cNvContentPartPr/>
          </xdr14:nvContentPartPr>
          <xdr14:nvPr macro=""/>
          <xdr14:xfrm>
            <a:off x="15734880" y="9956160"/>
            <a:ext cx="297000" cy="386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368FAB1-D903-C043-8301-D9145E6E30C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5724080" y="9945360"/>
              <a:ext cx="318240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474840</xdr:colOff>
      <xdr:row>10</xdr:row>
      <xdr:rowOff>252760</xdr:rowOff>
    </xdr:from>
    <xdr:to>
      <xdr:col>19</xdr:col>
      <xdr:colOff>377620</xdr:colOff>
      <xdr:row>10</xdr:row>
      <xdr:rowOff>303520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D8062571-C16E-594E-A876-63A768AF314A}"/>
                </a:ext>
              </a:extLst>
            </xdr14:cNvPr>
            <xdr14:cNvContentPartPr/>
          </xdr14:nvContentPartPr>
          <xdr14:nvPr macro=""/>
          <xdr14:xfrm>
            <a:off x="15333840" y="10488960"/>
            <a:ext cx="728280" cy="507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D8062571-C16E-594E-A876-63A768AF314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5323040" y="10478520"/>
              <a:ext cx="74952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510840</xdr:colOff>
      <xdr:row>11</xdr:row>
      <xdr:rowOff>82760</xdr:rowOff>
    </xdr:from>
    <xdr:to>
      <xdr:col>18</xdr:col>
      <xdr:colOff>758160</xdr:colOff>
      <xdr:row>12</xdr:row>
      <xdr:rowOff>69360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A4910ED0-8D7D-1841-BFEF-B540980A11D0}"/>
                </a:ext>
              </a:extLst>
            </xdr14:cNvPr>
            <xdr14:cNvContentPartPr/>
          </xdr14:nvContentPartPr>
          <xdr14:nvPr macro=""/>
          <xdr14:xfrm>
            <a:off x="15369840" y="10649160"/>
            <a:ext cx="247320" cy="31680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A4910ED0-8D7D-1841-BFEF-B540980A11D0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5359400" y="10638360"/>
              <a:ext cx="26856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60820</xdr:colOff>
      <xdr:row>11</xdr:row>
      <xdr:rowOff>82760</xdr:rowOff>
    </xdr:from>
    <xdr:to>
      <xdr:col>19</xdr:col>
      <xdr:colOff>272860</xdr:colOff>
      <xdr:row>12</xdr:row>
      <xdr:rowOff>51360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F11C9E74-D4BE-994D-9934-2B05DADBEA09}"/>
                </a:ext>
              </a:extLst>
            </xdr14:cNvPr>
            <xdr14:cNvContentPartPr/>
          </xdr14:nvContentPartPr>
          <xdr14:nvPr macro=""/>
          <xdr14:xfrm>
            <a:off x="15745320" y="10649160"/>
            <a:ext cx="212040" cy="2988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F11C9E74-D4BE-994D-9934-2B05DADBEA0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5734520" y="10638360"/>
              <a:ext cx="233280" cy="32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515520</xdr:colOff>
      <xdr:row>15</xdr:row>
      <xdr:rowOff>156240</xdr:rowOff>
    </xdr:from>
    <xdr:to>
      <xdr:col>0</xdr:col>
      <xdr:colOff>545040</xdr:colOff>
      <xdr:row>17</xdr:row>
      <xdr:rowOff>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2B97C4D3-92D5-8E46-8D61-6B6D996954A0}"/>
                </a:ext>
              </a:extLst>
            </xdr14:cNvPr>
            <xdr14:cNvContentPartPr/>
          </xdr14:nvContentPartPr>
          <xdr14:nvPr macro=""/>
          <xdr14:xfrm>
            <a:off x="515520" y="12043440"/>
            <a:ext cx="29520" cy="5346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2B97C4D3-92D5-8E46-8D61-6B6D996954A0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505080" y="12033000"/>
              <a:ext cx="50760" cy="55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534960</xdr:colOff>
      <xdr:row>15</xdr:row>
      <xdr:rowOff>54000</xdr:rowOff>
    </xdr:from>
    <xdr:to>
      <xdr:col>0</xdr:col>
      <xdr:colOff>767520</xdr:colOff>
      <xdr:row>15</xdr:row>
      <xdr:rowOff>304560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9CA2FE8A-4A92-B047-B61D-71FBA6FE7002}"/>
                </a:ext>
              </a:extLst>
            </xdr14:cNvPr>
            <xdr14:cNvContentPartPr/>
          </xdr14:nvContentPartPr>
          <xdr14:nvPr macro=""/>
          <xdr14:xfrm>
            <a:off x="534960" y="11941200"/>
            <a:ext cx="232560" cy="2505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9CA2FE8A-4A92-B047-B61D-71FBA6FE7002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524160" y="11930760"/>
              <a:ext cx="253800" cy="27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124540</xdr:colOff>
      <xdr:row>15</xdr:row>
      <xdr:rowOff>114120</xdr:rowOff>
    </xdr:from>
    <xdr:to>
      <xdr:col>1</xdr:col>
      <xdr:colOff>272860</xdr:colOff>
      <xdr:row>15</xdr:row>
      <xdr:rowOff>314280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BB5D594A-9A84-3245-B2CF-564A0C785799}"/>
                </a:ext>
              </a:extLst>
            </xdr14:cNvPr>
            <xdr14:cNvContentPartPr/>
          </xdr14:nvContentPartPr>
          <xdr14:nvPr macro=""/>
          <xdr14:xfrm>
            <a:off x="950040" y="12001320"/>
            <a:ext cx="148320" cy="2001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BB5D594A-9A84-3245-B2CF-564A0C785799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939240" y="11990880"/>
              <a:ext cx="169560" cy="22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410740</xdr:colOff>
      <xdr:row>15</xdr:row>
      <xdr:rowOff>164880</xdr:rowOff>
    </xdr:from>
    <xdr:to>
      <xdr:col>1</xdr:col>
      <xdr:colOff>537460</xdr:colOff>
      <xdr:row>15</xdr:row>
      <xdr:rowOff>292320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BBC11926-78B3-2D4E-BBAE-C77B527DD000}"/>
                </a:ext>
              </a:extLst>
            </xdr14:cNvPr>
            <xdr14:cNvContentPartPr/>
          </xdr14:nvContentPartPr>
          <xdr14:nvPr macro=""/>
          <xdr14:xfrm>
            <a:off x="1236240" y="12052080"/>
            <a:ext cx="126720" cy="12744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BC11926-78B3-2D4E-BBAE-C77B527DD000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225800" y="12041280"/>
              <a:ext cx="147960" cy="14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670660</xdr:colOff>
      <xdr:row>15</xdr:row>
      <xdr:rowOff>129960</xdr:rowOff>
    </xdr:from>
    <xdr:to>
      <xdr:col>1</xdr:col>
      <xdr:colOff>745540</xdr:colOff>
      <xdr:row>15</xdr:row>
      <xdr:rowOff>306720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8071B056-57AE-2E45-AF0B-FCC07B161664}"/>
                </a:ext>
              </a:extLst>
            </xdr14:cNvPr>
            <xdr14:cNvContentPartPr/>
          </xdr14:nvContentPartPr>
          <xdr14:nvPr macro=""/>
          <xdr14:xfrm>
            <a:off x="1496160" y="12017160"/>
            <a:ext cx="74880" cy="1767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8071B056-57AE-2E45-AF0B-FCC07B161664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485720" y="12006360"/>
              <a:ext cx="96120" cy="19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817540</xdr:colOff>
      <xdr:row>15</xdr:row>
      <xdr:rowOff>146880</xdr:rowOff>
    </xdr:from>
    <xdr:to>
      <xdr:col>2</xdr:col>
      <xdr:colOff>322160</xdr:colOff>
      <xdr:row>15</xdr:row>
      <xdr:rowOff>310320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FB7C22A3-1D9B-D247-9DCC-EDF9C23F41AE}"/>
                </a:ext>
              </a:extLst>
            </xdr14:cNvPr>
            <xdr14:cNvContentPartPr/>
          </xdr14:nvContentPartPr>
          <xdr14:nvPr macro=""/>
          <xdr14:xfrm>
            <a:off x="1643040" y="12034080"/>
            <a:ext cx="330120" cy="16344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B7C22A3-1D9B-D247-9DCC-EDF9C23F41AE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632240" y="12023280"/>
              <a:ext cx="351360" cy="18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439520</xdr:colOff>
      <xdr:row>14</xdr:row>
      <xdr:rowOff>254240</xdr:rowOff>
    </xdr:from>
    <xdr:to>
      <xdr:col>2</xdr:col>
      <xdr:colOff>449600</xdr:colOff>
      <xdr:row>15</xdr:row>
      <xdr:rowOff>313200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C138A95E-81BE-5442-9907-8A61A896DD62}"/>
                </a:ext>
              </a:extLst>
            </xdr14:cNvPr>
            <xdr14:cNvContentPartPr/>
          </xdr14:nvContentPartPr>
          <xdr14:nvPr macro=""/>
          <xdr14:xfrm>
            <a:off x="2090520" y="11811240"/>
            <a:ext cx="10080" cy="38916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C138A95E-81BE-5442-9907-8A61A896DD62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080080" y="11800800"/>
              <a:ext cx="3132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395240</xdr:colOff>
      <xdr:row>15</xdr:row>
      <xdr:rowOff>56520</xdr:rowOff>
    </xdr:from>
    <xdr:to>
      <xdr:col>2</xdr:col>
      <xdr:colOff>608720</xdr:colOff>
      <xdr:row>15</xdr:row>
      <xdr:rowOff>68760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F8CC3CE0-892E-2144-9952-4C312862BD16}"/>
                </a:ext>
              </a:extLst>
            </xdr14:cNvPr>
            <xdr14:cNvContentPartPr/>
          </xdr14:nvContentPartPr>
          <xdr14:nvPr macro=""/>
          <xdr14:xfrm>
            <a:off x="2046240" y="11943720"/>
            <a:ext cx="213480" cy="122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F8CC3CE0-892E-2144-9952-4C312862BD16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2035440" y="11932920"/>
              <a:ext cx="23472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375780</xdr:colOff>
      <xdr:row>14</xdr:row>
      <xdr:rowOff>45080</xdr:rowOff>
    </xdr:from>
    <xdr:to>
      <xdr:col>3</xdr:col>
      <xdr:colOff>688980</xdr:colOff>
      <xdr:row>15</xdr:row>
      <xdr:rowOff>310680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4C0A5205-E58F-3C41-8ECC-8DD52AC1C44C}"/>
                </a:ext>
              </a:extLst>
            </xdr14:cNvPr>
            <xdr14:cNvContentPartPr/>
          </xdr14:nvContentPartPr>
          <xdr14:nvPr macro=""/>
          <xdr14:xfrm>
            <a:off x="2852280" y="11602080"/>
            <a:ext cx="313200" cy="5958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4C0A5205-E58F-3C41-8ECC-8DD52AC1C44C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2841480" y="11591280"/>
              <a:ext cx="334440" cy="61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801660</xdr:colOff>
      <xdr:row>14</xdr:row>
      <xdr:rowOff>294200</xdr:rowOff>
    </xdr:from>
    <xdr:to>
      <xdr:col>4</xdr:col>
      <xdr:colOff>273520</xdr:colOff>
      <xdr:row>15</xdr:row>
      <xdr:rowOff>238320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EFE05754-ACB2-D540-A30A-E585F5EDEBCA}"/>
                </a:ext>
              </a:extLst>
            </xdr14:cNvPr>
            <xdr14:cNvContentPartPr/>
          </xdr14:nvContentPartPr>
          <xdr14:nvPr macro=""/>
          <xdr14:xfrm>
            <a:off x="3278160" y="11851200"/>
            <a:ext cx="297360" cy="27432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FE05754-ACB2-D540-A30A-E585F5EDEBC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3267360" y="11840400"/>
              <a:ext cx="318600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390160</xdr:colOff>
      <xdr:row>13</xdr:row>
      <xdr:rowOff>295720</xdr:rowOff>
    </xdr:from>
    <xdr:to>
      <xdr:col>4</xdr:col>
      <xdr:colOff>492760</xdr:colOff>
      <xdr:row>15</xdr:row>
      <xdr:rowOff>200520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EAD02A8A-8592-4848-8054-82322DF0BC06}"/>
                </a:ext>
              </a:extLst>
            </xdr14:cNvPr>
            <xdr14:cNvContentPartPr/>
          </xdr14:nvContentPartPr>
          <xdr14:nvPr macro=""/>
          <xdr14:xfrm>
            <a:off x="3692160" y="11522520"/>
            <a:ext cx="102600" cy="56520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EAD02A8A-8592-4848-8054-82322DF0BC0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3681360" y="11512080"/>
              <a:ext cx="123840" cy="58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766720</xdr:colOff>
      <xdr:row>13</xdr:row>
      <xdr:rowOff>232000</xdr:rowOff>
    </xdr:from>
    <xdr:to>
      <xdr:col>4</xdr:col>
      <xdr:colOff>804520</xdr:colOff>
      <xdr:row>15</xdr:row>
      <xdr:rowOff>197640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CD963224-0761-464D-847A-2F5CDF6F961D}"/>
                </a:ext>
              </a:extLst>
            </xdr14:cNvPr>
            <xdr14:cNvContentPartPr/>
          </xdr14:nvContentPartPr>
          <xdr14:nvPr macro=""/>
          <xdr14:xfrm>
            <a:off x="4068720" y="11458800"/>
            <a:ext cx="37800" cy="62604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CD963224-0761-464D-847A-2F5CDF6F961D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4057920" y="11448000"/>
              <a:ext cx="59040" cy="64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753400</xdr:colOff>
      <xdr:row>14</xdr:row>
      <xdr:rowOff>162800</xdr:rowOff>
    </xdr:from>
    <xdr:to>
      <xdr:col>5</xdr:col>
      <xdr:colOff>194300</xdr:colOff>
      <xdr:row>14</xdr:row>
      <xdr:rowOff>173960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42693858-EE50-5D4A-8102-00DC310CA514}"/>
                </a:ext>
              </a:extLst>
            </xdr14:cNvPr>
            <xdr14:cNvContentPartPr/>
          </xdr14:nvContentPartPr>
          <xdr14:nvPr macro=""/>
          <xdr14:xfrm>
            <a:off x="4055400" y="11719800"/>
            <a:ext cx="266400" cy="111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42693858-EE50-5D4A-8102-00DC310CA514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4044600" y="11709360"/>
              <a:ext cx="28764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14</xdr:row>
      <xdr:rowOff>116000</xdr:rowOff>
    </xdr:from>
    <xdr:to>
      <xdr:col>5</xdr:col>
      <xdr:colOff>504260</xdr:colOff>
      <xdr:row>15</xdr:row>
      <xdr:rowOff>106200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164AEC12-EC0E-A341-8C03-C18A4C613386}"/>
                </a:ext>
              </a:extLst>
            </xdr14:cNvPr>
            <xdr14:cNvContentPartPr/>
          </xdr14:nvContentPartPr>
          <xdr14:nvPr macro=""/>
          <xdr14:xfrm>
            <a:off x="4440240" y="11673000"/>
            <a:ext cx="191520" cy="3204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164AEC12-EC0E-A341-8C03-C18A4C613386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4429800" y="11662200"/>
              <a:ext cx="21276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194580</xdr:colOff>
      <xdr:row>13</xdr:row>
      <xdr:rowOff>280240</xdr:rowOff>
    </xdr:from>
    <xdr:to>
      <xdr:col>9</xdr:col>
      <xdr:colOff>547020</xdr:colOff>
      <xdr:row>15</xdr:row>
      <xdr:rowOff>46080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9993DA93-47CA-5D4B-9879-0A5F28FB16D0}"/>
                </a:ext>
              </a:extLst>
            </xdr14:cNvPr>
            <xdr14:cNvContentPartPr/>
          </xdr14:nvContentPartPr>
          <xdr14:nvPr macro=""/>
          <xdr14:xfrm>
            <a:off x="7624080" y="11507040"/>
            <a:ext cx="352440" cy="4262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9993DA93-47CA-5D4B-9879-0A5F28FB16D0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7613280" y="11496240"/>
              <a:ext cx="373680" cy="44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648180</xdr:colOff>
      <xdr:row>14</xdr:row>
      <xdr:rowOff>14840</xdr:rowOff>
    </xdr:from>
    <xdr:to>
      <xdr:col>10</xdr:col>
      <xdr:colOff>75760</xdr:colOff>
      <xdr:row>14</xdr:row>
      <xdr:rowOff>276200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C58F7FEC-0163-BE45-B399-289EF8922373}"/>
                </a:ext>
              </a:extLst>
            </xdr14:cNvPr>
            <xdr14:cNvContentPartPr/>
          </xdr14:nvContentPartPr>
          <xdr14:nvPr macro=""/>
          <xdr14:xfrm>
            <a:off x="8077680" y="11571840"/>
            <a:ext cx="253080" cy="26136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C58F7FEC-0163-BE45-B399-289EF8922373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8066880" y="11561400"/>
              <a:ext cx="27432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160000</xdr:colOff>
      <xdr:row>14</xdr:row>
      <xdr:rowOff>87200</xdr:rowOff>
    </xdr:from>
    <xdr:to>
      <xdr:col>10</xdr:col>
      <xdr:colOff>401920</xdr:colOff>
      <xdr:row>15</xdr:row>
      <xdr:rowOff>183240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E0609598-A72D-9444-8CBC-E23A5B254FAC}"/>
                </a:ext>
              </a:extLst>
            </xdr14:cNvPr>
            <xdr14:cNvContentPartPr/>
          </xdr14:nvContentPartPr>
          <xdr14:nvPr macro=""/>
          <xdr14:xfrm>
            <a:off x="8415000" y="11644200"/>
            <a:ext cx="241920" cy="42624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E0609598-A72D-9444-8CBC-E23A5B254FAC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8404200" y="11633400"/>
              <a:ext cx="263160" cy="44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704320</xdr:colOff>
      <xdr:row>14</xdr:row>
      <xdr:rowOff>18440</xdr:rowOff>
    </xdr:from>
    <xdr:to>
      <xdr:col>11</xdr:col>
      <xdr:colOff>90860</xdr:colOff>
      <xdr:row>14</xdr:row>
      <xdr:rowOff>262880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FA8DA2FA-341F-BD46-A354-12F598CDD230}"/>
                </a:ext>
              </a:extLst>
            </xdr14:cNvPr>
            <xdr14:cNvContentPartPr/>
          </xdr14:nvContentPartPr>
          <xdr14:nvPr macro=""/>
          <xdr14:xfrm>
            <a:off x="8959320" y="11575440"/>
            <a:ext cx="212040" cy="2444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FA8DA2FA-341F-BD46-A354-12F598CDD230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8948880" y="11565000"/>
              <a:ext cx="233280" cy="26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256820</xdr:colOff>
      <xdr:row>13</xdr:row>
      <xdr:rowOff>69640</xdr:rowOff>
    </xdr:from>
    <xdr:to>
      <xdr:col>11</xdr:col>
      <xdr:colOff>327020</xdr:colOff>
      <xdr:row>14</xdr:row>
      <xdr:rowOff>248840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A9E7D4DB-0D9E-9241-90CB-326B6ED0C0AE}"/>
                </a:ext>
              </a:extLst>
            </xdr14:cNvPr>
            <xdr14:cNvContentPartPr/>
          </xdr14:nvContentPartPr>
          <xdr14:nvPr macro=""/>
          <xdr14:xfrm>
            <a:off x="9337320" y="11296440"/>
            <a:ext cx="70200" cy="50940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A9E7D4DB-0D9E-9241-90CB-326B6ED0C0AE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9326520" y="11285640"/>
              <a:ext cx="91440" cy="53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511700</xdr:colOff>
      <xdr:row>14</xdr:row>
      <xdr:rowOff>100160</xdr:rowOff>
    </xdr:from>
    <xdr:to>
      <xdr:col>11</xdr:col>
      <xdr:colOff>708260</xdr:colOff>
      <xdr:row>15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A3036F88-14EC-4644-9ED5-4E8E22C332BF}"/>
                </a:ext>
              </a:extLst>
            </xdr14:cNvPr>
            <xdr14:cNvContentPartPr/>
          </xdr14:nvContentPartPr>
          <xdr14:nvPr macro=""/>
          <xdr14:xfrm>
            <a:off x="9592200" y="11657160"/>
            <a:ext cx="196560" cy="2304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A3036F88-14EC-4644-9ED5-4E8E22C332BF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9581760" y="11646720"/>
              <a:ext cx="217800" cy="25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132600</xdr:colOff>
      <xdr:row>13</xdr:row>
      <xdr:rowOff>69640</xdr:rowOff>
    </xdr:from>
    <xdr:to>
      <xdr:col>12</xdr:col>
      <xdr:colOff>172560</xdr:colOff>
      <xdr:row>14</xdr:row>
      <xdr:rowOff>243080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3F35147-19BD-584B-BAF8-DF851099C208}"/>
                </a:ext>
              </a:extLst>
            </xdr14:cNvPr>
            <xdr14:cNvContentPartPr/>
          </xdr14:nvContentPartPr>
          <xdr14:nvPr macro=""/>
          <xdr14:xfrm>
            <a:off x="10038600" y="11296440"/>
            <a:ext cx="39960" cy="5036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3F35147-19BD-584B-BAF8-DF851099C208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028160" y="11285640"/>
              <a:ext cx="61200" cy="52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79680</xdr:colOff>
      <xdr:row>13</xdr:row>
      <xdr:rowOff>301840</xdr:rowOff>
    </xdr:from>
    <xdr:to>
      <xdr:col>12</xdr:col>
      <xdr:colOff>302520</xdr:colOff>
      <xdr:row>13</xdr:row>
      <xdr:rowOff>325240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F560213F-9D40-6B44-81FA-FE67F5634B4F}"/>
                </a:ext>
              </a:extLst>
            </xdr14:cNvPr>
            <xdr14:cNvContentPartPr/>
          </xdr14:nvContentPartPr>
          <xdr14:nvPr macro=""/>
          <xdr14:xfrm>
            <a:off x="9985680" y="11528640"/>
            <a:ext cx="222840" cy="2340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F560213F-9D40-6B44-81FA-FE67F5634B4F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9975240" y="11517840"/>
              <a:ext cx="244080" cy="4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329880</xdr:colOff>
      <xdr:row>13</xdr:row>
      <xdr:rowOff>328120</xdr:rowOff>
    </xdr:from>
    <xdr:to>
      <xdr:col>12</xdr:col>
      <xdr:colOff>415560</xdr:colOff>
      <xdr:row>14</xdr:row>
      <xdr:rowOff>159560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CA4213C-4486-1645-9804-95CB0584E320}"/>
                </a:ext>
              </a:extLst>
            </xdr14:cNvPr>
            <xdr14:cNvContentPartPr/>
          </xdr14:nvContentPartPr>
          <xdr14:nvPr macro=""/>
          <xdr14:xfrm>
            <a:off x="10235880" y="11554920"/>
            <a:ext cx="85680" cy="16164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CA4213C-4486-1645-9804-95CB0584E320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0225440" y="11544480"/>
              <a:ext cx="10692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494760</xdr:colOff>
      <xdr:row>14</xdr:row>
      <xdr:rowOff>440</xdr:rowOff>
    </xdr:from>
    <xdr:to>
      <xdr:col>12</xdr:col>
      <xdr:colOff>632280</xdr:colOff>
      <xdr:row>14</xdr:row>
      <xdr:rowOff>92240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5D46051E-DFD3-9443-9D55-BCD3D1F1E57B}"/>
                </a:ext>
              </a:extLst>
            </xdr14:cNvPr>
            <xdr14:cNvContentPartPr/>
          </xdr14:nvContentPartPr>
          <xdr14:nvPr macro=""/>
          <xdr14:xfrm>
            <a:off x="10400760" y="11557440"/>
            <a:ext cx="137520" cy="9180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5D46051E-DFD3-9443-9D55-BCD3D1F1E57B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0390320" y="11547000"/>
              <a:ext cx="158760" cy="11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648480</xdr:colOff>
      <xdr:row>14</xdr:row>
      <xdr:rowOff>32840</xdr:rowOff>
    </xdr:from>
    <xdr:to>
      <xdr:col>13</xdr:col>
      <xdr:colOff>13780</xdr:colOff>
      <xdr:row>15</xdr:row>
      <xdr:rowOff>200160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07FB6D5-585C-EA4B-A412-C59665A3896C}"/>
                </a:ext>
              </a:extLst>
            </xdr14:cNvPr>
            <xdr14:cNvContentPartPr/>
          </xdr14:nvContentPartPr>
          <xdr14:nvPr macro=""/>
          <xdr14:xfrm>
            <a:off x="10554480" y="11589840"/>
            <a:ext cx="190800" cy="49752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07FB6D5-585C-EA4B-A412-C59665A3896C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0543680" y="11579400"/>
              <a:ext cx="212040" cy="51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712540</xdr:colOff>
      <xdr:row>13</xdr:row>
      <xdr:rowOff>17800</xdr:rowOff>
    </xdr:from>
    <xdr:to>
      <xdr:col>14</xdr:col>
      <xdr:colOff>243440</xdr:colOff>
      <xdr:row>14</xdr:row>
      <xdr:rowOff>289520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BDDF8BD0-0632-0C4F-B266-1CD4642B516C}"/>
                </a:ext>
              </a:extLst>
            </xdr14:cNvPr>
            <xdr14:cNvContentPartPr/>
          </xdr14:nvContentPartPr>
          <xdr14:nvPr macro=""/>
          <xdr14:xfrm>
            <a:off x="11444040" y="11244600"/>
            <a:ext cx="356400" cy="60192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DDF8BD0-0632-0C4F-B266-1CD4642B516C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1433240" y="11234160"/>
              <a:ext cx="377640" cy="62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322640</xdr:colOff>
      <xdr:row>13</xdr:row>
      <xdr:rowOff>207880</xdr:rowOff>
    </xdr:from>
    <xdr:to>
      <xdr:col>14</xdr:col>
      <xdr:colOff>617840</xdr:colOff>
      <xdr:row>14</xdr:row>
      <xdr:rowOff>189080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54A8CB11-C090-1F42-96B3-48D429DA5C17}"/>
                </a:ext>
              </a:extLst>
            </xdr14:cNvPr>
            <xdr14:cNvContentPartPr/>
          </xdr14:nvContentPartPr>
          <xdr14:nvPr macro=""/>
          <xdr14:xfrm>
            <a:off x="11879640" y="11434680"/>
            <a:ext cx="295200" cy="3114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54A8CB11-C090-1F42-96B3-48D429DA5C17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1868840" y="11424240"/>
              <a:ext cx="316440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640160</xdr:colOff>
      <xdr:row>12</xdr:row>
      <xdr:rowOff>303360</xdr:rowOff>
    </xdr:from>
    <xdr:to>
      <xdr:col>14</xdr:col>
      <xdr:colOff>782360</xdr:colOff>
      <xdr:row>14</xdr:row>
      <xdr:rowOff>223640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11E7E845-CAD7-0644-B345-0873C86E1C21}"/>
                </a:ext>
              </a:extLst>
            </xdr14:cNvPr>
            <xdr14:cNvContentPartPr/>
          </xdr14:nvContentPartPr>
          <xdr14:nvPr macro=""/>
          <xdr14:xfrm>
            <a:off x="12197160" y="11199960"/>
            <a:ext cx="142200" cy="5806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11E7E845-CAD7-0644-B345-0873C86E1C21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186360" y="11189520"/>
              <a:ext cx="163440" cy="60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133620</xdr:colOff>
      <xdr:row>13</xdr:row>
      <xdr:rowOff>21400</xdr:rowOff>
    </xdr:from>
    <xdr:to>
      <xdr:col>15</xdr:col>
      <xdr:colOff>155580</xdr:colOff>
      <xdr:row>14</xdr:row>
      <xdr:rowOff>227600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A01CFB92-6899-D54B-910B-092E6801B84D}"/>
                </a:ext>
              </a:extLst>
            </xdr14:cNvPr>
            <xdr14:cNvContentPartPr/>
          </xdr14:nvContentPartPr>
          <xdr14:nvPr macro=""/>
          <xdr14:xfrm>
            <a:off x="12516120" y="11248200"/>
            <a:ext cx="21960" cy="53640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A01CFB92-6899-D54B-910B-092E6801B84D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2505320" y="11237760"/>
              <a:ext cx="43200" cy="55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78180</xdr:colOff>
      <xdr:row>13</xdr:row>
      <xdr:rowOff>276640</xdr:rowOff>
    </xdr:from>
    <xdr:to>
      <xdr:col>15</xdr:col>
      <xdr:colOff>291300</xdr:colOff>
      <xdr:row>13</xdr:row>
      <xdr:rowOff>316600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769217E7-4568-6D41-9B55-32D89A2FB387}"/>
                </a:ext>
              </a:extLst>
            </xdr14:cNvPr>
            <xdr14:cNvContentPartPr/>
          </xdr14:nvContentPartPr>
          <xdr14:nvPr macro=""/>
          <xdr14:xfrm>
            <a:off x="12460680" y="11503440"/>
            <a:ext cx="213120" cy="399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69217E7-4568-6D41-9B55-32D89A2FB387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2449880" y="11492640"/>
              <a:ext cx="23436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347460</xdr:colOff>
      <xdr:row>13</xdr:row>
      <xdr:rowOff>225880</xdr:rowOff>
    </xdr:from>
    <xdr:to>
      <xdr:col>15</xdr:col>
      <xdr:colOff>511620</xdr:colOff>
      <xdr:row>14</xdr:row>
      <xdr:rowOff>181160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CB0451FE-6318-DC4F-B473-B75E37365E72}"/>
                </a:ext>
              </a:extLst>
            </xdr14:cNvPr>
            <xdr14:cNvContentPartPr/>
          </xdr14:nvContentPartPr>
          <xdr14:nvPr macro=""/>
          <xdr14:xfrm>
            <a:off x="12729960" y="11452680"/>
            <a:ext cx="164160" cy="2854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CB0451FE-6318-DC4F-B473-B75E37365E72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2719520" y="11442240"/>
              <a:ext cx="18540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413280</xdr:colOff>
      <xdr:row>13</xdr:row>
      <xdr:rowOff>278800</xdr:rowOff>
    </xdr:from>
    <xdr:to>
      <xdr:col>18</xdr:col>
      <xdr:colOff>699840</xdr:colOff>
      <xdr:row>14</xdr:row>
      <xdr:rowOff>285920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9D0917DA-B7D2-5E47-81A3-D2A4080D43E4}"/>
                </a:ext>
              </a:extLst>
            </xdr14:cNvPr>
            <xdr14:cNvContentPartPr/>
          </xdr14:nvContentPartPr>
          <xdr14:nvPr macro=""/>
          <xdr14:xfrm>
            <a:off x="15272280" y="11505600"/>
            <a:ext cx="286560" cy="33732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9D0917DA-B7D2-5E47-81A3-D2A4080D43E4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5261840" y="11495160"/>
              <a:ext cx="307800" cy="35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132820</xdr:colOff>
      <xdr:row>13</xdr:row>
      <xdr:rowOff>270520</xdr:rowOff>
    </xdr:from>
    <xdr:to>
      <xdr:col>19</xdr:col>
      <xdr:colOff>417220</xdr:colOff>
      <xdr:row>14</xdr:row>
      <xdr:rowOff>302840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8B8454DF-E4D0-9E4B-8F13-46D4C502EF1B}"/>
                </a:ext>
              </a:extLst>
            </xdr14:cNvPr>
            <xdr14:cNvContentPartPr/>
          </xdr14:nvContentPartPr>
          <xdr14:nvPr macro=""/>
          <xdr14:xfrm>
            <a:off x="15817320" y="11497320"/>
            <a:ext cx="284400" cy="36252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8B8454DF-E4D0-9E4B-8F13-46D4C502EF1B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5806880" y="11486520"/>
              <a:ext cx="305640" cy="38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424080</xdr:colOff>
      <xdr:row>15</xdr:row>
      <xdr:rowOff>106920</xdr:rowOff>
    </xdr:from>
    <xdr:to>
      <xdr:col>19</xdr:col>
      <xdr:colOff>400300</xdr:colOff>
      <xdr:row>15</xdr:row>
      <xdr:rowOff>150480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A70DBB51-5113-E146-8897-FF4E6798E17A}"/>
                </a:ext>
              </a:extLst>
            </xdr14:cNvPr>
            <xdr14:cNvContentPartPr/>
          </xdr14:nvContentPartPr>
          <xdr14:nvPr macro=""/>
          <xdr14:xfrm>
            <a:off x="15283080" y="11994120"/>
            <a:ext cx="801720" cy="435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A70DBB51-5113-E146-8897-FF4E6798E17A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5272640" y="11983680"/>
              <a:ext cx="822960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495360</xdr:colOff>
      <xdr:row>15</xdr:row>
      <xdr:rowOff>310320</xdr:rowOff>
    </xdr:from>
    <xdr:to>
      <xdr:col>18</xdr:col>
      <xdr:colOff>679680</xdr:colOff>
      <xdr:row>16</xdr:row>
      <xdr:rowOff>267040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FCBF8D5B-30FB-FD4A-A8E0-9D37706E6722}"/>
                </a:ext>
              </a:extLst>
            </xdr14:cNvPr>
            <xdr14:cNvContentPartPr/>
          </xdr14:nvContentPartPr>
          <xdr14:nvPr macro=""/>
          <xdr14:xfrm>
            <a:off x="15354360" y="12197520"/>
            <a:ext cx="184320" cy="28692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FCBF8D5B-30FB-FD4A-A8E0-9D37706E6722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5343560" y="12187080"/>
              <a:ext cx="205560" cy="30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786240</xdr:colOff>
      <xdr:row>15</xdr:row>
      <xdr:rowOff>289080</xdr:rowOff>
    </xdr:from>
    <xdr:to>
      <xdr:col>19</xdr:col>
      <xdr:colOff>150100</xdr:colOff>
      <xdr:row>16</xdr:row>
      <xdr:rowOff>262000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C2FA350-3C63-8642-B74C-AB81CF1CFE1F}"/>
                </a:ext>
              </a:extLst>
            </xdr14:cNvPr>
            <xdr14:cNvContentPartPr/>
          </xdr14:nvContentPartPr>
          <xdr14:nvPr macro=""/>
          <xdr14:xfrm>
            <a:off x="15645240" y="12176280"/>
            <a:ext cx="189360" cy="30312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0C2FA350-3C63-8642-B74C-AB81CF1CFE1F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5634800" y="12165840"/>
              <a:ext cx="210600" cy="32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494980</xdr:colOff>
      <xdr:row>13</xdr:row>
      <xdr:rowOff>320920</xdr:rowOff>
    </xdr:from>
    <xdr:to>
      <xdr:col>20</xdr:col>
      <xdr:colOff>124520</xdr:colOff>
      <xdr:row>16</xdr:row>
      <xdr:rowOff>159760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C0180410-7506-8543-AA49-D9F727820F5D}"/>
                </a:ext>
              </a:extLst>
            </xdr14:cNvPr>
            <xdr14:cNvContentPartPr/>
          </xdr14:nvContentPartPr>
          <xdr14:nvPr macro=""/>
          <xdr14:xfrm>
            <a:off x="16179480" y="11547720"/>
            <a:ext cx="455040" cy="8294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C0180410-7506-8543-AA49-D9F727820F5D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6169040" y="11537280"/>
              <a:ext cx="476280" cy="85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164120</xdr:colOff>
      <xdr:row>14</xdr:row>
      <xdr:rowOff>253160</xdr:rowOff>
    </xdr:from>
    <xdr:to>
      <xdr:col>20</xdr:col>
      <xdr:colOff>217400</xdr:colOff>
      <xdr:row>15</xdr:row>
      <xdr:rowOff>263880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352A2457-D6FD-DF4B-9400-D0374D0FF7C6}"/>
                </a:ext>
              </a:extLst>
            </xdr14:cNvPr>
            <xdr14:cNvContentPartPr/>
          </xdr14:nvContentPartPr>
          <xdr14:nvPr macro=""/>
          <xdr14:xfrm>
            <a:off x="16674120" y="11810160"/>
            <a:ext cx="53280" cy="34092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52A2457-D6FD-DF4B-9400-D0374D0FF7C6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6663320" y="11799360"/>
              <a:ext cx="7452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390200</xdr:colOff>
      <xdr:row>14</xdr:row>
      <xdr:rowOff>302480</xdr:rowOff>
    </xdr:from>
    <xdr:to>
      <xdr:col>20</xdr:col>
      <xdr:colOff>403880</xdr:colOff>
      <xdr:row>14</xdr:row>
      <xdr:rowOff>318680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67790B97-4309-E74D-8E66-0955B5344FDD}"/>
                </a:ext>
              </a:extLst>
            </xdr14:cNvPr>
            <xdr14:cNvContentPartPr/>
          </xdr14:nvContentPartPr>
          <xdr14:nvPr macro=""/>
          <xdr14:xfrm>
            <a:off x="16900200" y="11859480"/>
            <a:ext cx="13680" cy="1620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67790B97-4309-E74D-8E66-0955B5344FDD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6889760" y="11848680"/>
              <a:ext cx="3492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413240</xdr:colOff>
      <xdr:row>14</xdr:row>
      <xdr:rowOff>280880</xdr:rowOff>
    </xdr:from>
    <xdr:to>
      <xdr:col>20</xdr:col>
      <xdr:colOff>577040</xdr:colOff>
      <xdr:row>16</xdr:row>
      <xdr:rowOff>34840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BD3D6647-9BC2-5A4E-ACAD-84E1B7694E7F}"/>
                </a:ext>
              </a:extLst>
            </xdr14:cNvPr>
            <xdr14:cNvContentPartPr/>
          </xdr14:nvContentPartPr>
          <xdr14:nvPr macro=""/>
          <xdr14:xfrm>
            <a:off x="16923240" y="11837880"/>
            <a:ext cx="163800" cy="414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BD3D6647-9BC2-5A4E-ACAD-84E1B7694E7F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6912440" y="11827080"/>
              <a:ext cx="18504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559760</xdr:colOff>
      <xdr:row>16</xdr:row>
      <xdr:rowOff>1720</xdr:rowOff>
    </xdr:from>
    <xdr:to>
      <xdr:col>20</xdr:col>
      <xdr:colOff>564800</xdr:colOff>
      <xdr:row>16</xdr:row>
      <xdr:rowOff>19000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1ADEF36D-6163-BB4A-8348-D22D2B8CC424}"/>
                </a:ext>
              </a:extLst>
            </xdr14:cNvPr>
            <xdr14:cNvContentPartPr/>
          </xdr14:nvContentPartPr>
          <xdr14:nvPr macro=""/>
          <xdr14:xfrm>
            <a:off x="17069760" y="12219120"/>
            <a:ext cx="5040" cy="1728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1ADEF36D-6163-BB4A-8348-D22D2B8CC424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7059320" y="12208680"/>
              <a:ext cx="26280" cy="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230380</xdr:colOff>
      <xdr:row>15</xdr:row>
      <xdr:rowOff>302040</xdr:rowOff>
    </xdr:from>
    <xdr:to>
      <xdr:col>19</xdr:col>
      <xdr:colOff>251260</xdr:colOff>
      <xdr:row>15</xdr:row>
      <xdr:rowOff>316800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37D02EDA-BD27-BD40-8F1B-7D1182843DC6}"/>
                </a:ext>
              </a:extLst>
            </xdr14:cNvPr>
            <xdr14:cNvContentPartPr/>
          </xdr14:nvContentPartPr>
          <xdr14:nvPr macro=""/>
          <xdr14:xfrm>
            <a:off x="15914880" y="12189240"/>
            <a:ext cx="20880" cy="14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37D02EDA-BD27-BD40-8F1B-7D1182843DC6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15904440" y="12178440"/>
              <a:ext cx="4212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145060</xdr:colOff>
      <xdr:row>15</xdr:row>
      <xdr:rowOff>317520</xdr:rowOff>
    </xdr:from>
    <xdr:to>
      <xdr:col>19</xdr:col>
      <xdr:colOff>334420</xdr:colOff>
      <xdr:row>16</xdr:row>
      <xdr:rowOff>303040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2CBC5892-1714-8340-916A-7FD4951D8609}"/>
                </a:ext>
              </a:extLst>
            </xdr14:cNvPr>
            <xdr14:cNvContentPartPr/>
          </xdr14:nvContentPartPr>
          <xdr14:nvPr macro=""/>
          <xdr14:xfrm>
            <a:off x="15829560" y="12204720"/>
            <a:ext cx="189360" cy="31572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2CBC5892-1714-8340-916A-7FD4951D8609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15818760" y="12194280"/>
              <a:ext cx="210600" cy="33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373660</xdr:colOff>
      <xdr:row>16</xdr:row>
      <xdr:rowOff>306280</xdr:rowOff>
    </xdr:from>
    <xdr:to>
      <xdr:col>19</xdr:col>
      <xdr:colOff>385900</xdr:colOff>
      <xdr:row>16</xdr:row>
      <xdr:rowOff>327160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115A8E42-2E5A-9E4F-9466-C9197B7556E1}"/>
                </a:ext>
              </a:extLst>
            </xdr14:cNvPr>
            <xdr14:cNvContentPartPr/>
          </xdr14:nvContentPartPr>
          <xdr14:nvPr macro=""/>
          <xdr14:xfrm>
            <a:off x="16058160" y="12523680"/>
            <a:ext cx="12240" cy="2088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115A8E42-2E5A-9E4F-9466-C9197B7556E1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6047360" y="12512880"/>
              <a:ext cx="33480" cy="42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187180</xdr:colOff>
      <xdr:row>5</xdr:row>
      <xdr:rowOff>72280</xdr:rowOff>
    </xdr:from>
    <xdr:to>
      <xdr:col>1</xdr:col>
      <xdr:colOff>772180</xdr:colOff>
      <xdr:row>6</xdr:row>
      <xdr:rowOff>326000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FC38DB9-E326-A345-AABA-C710FD7B50AC}"/>
                </a:ext>
              </a:extLst>
            </xdr14:cNvPr>
            <xdr14:cNvContentPartPr/>
          </xdr14:nvContentPartPr>
          <xdr14:nvPr macro=""/>
          <xdr14:xfrm>
            <a:off x="1012680" y="402480"/>
            <a:ext cx="585000" cy="583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EFC38DB9-E326-A345-AABA-C710FD7B50A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01880" y="392040"/>
              <a:ext cx="606240" cy="60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130280</xdr:colOff>
      <xdr:row>5</xdr:row>
      <xdr:rowOff>67600</xdr:rowOff>
    </xdr:from>
    <xdr:to>
      <xdr:col>2</xdr:col>
      <xdr:colOff>450680</xdr:colOff>
      <xdr:row>6</xdr:row>
      <xdr:rowOff>264800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682DEA99-9F99-F445-BB2B-1627B8B2979D}"/>
                </a:ext>
              </a:extLst>
            </xdr14:cNvPr>
            <xdr14:cNvContentPartPr/>
          </xdr14:nvContentPartPr>
          <xdr14:nvPr macro=""/>
          <xdr14:xfrm>
            <a:off x="1781280" y="397800"/>
            <a:ext cx="320400" cy="5274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682DEA99-9F99-F445-BB2B-1627B8B297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770840" y="387000"/>
              <a:ext cx="341640" cy="54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230360</xdr:colOff>
      <xdr:row>6</xdr:row>
      <xdr:rowOff>38000</xdr:rowOff>
    </xdr:from>
    <xdr:to>
      <xdr:col>2</xdr:col>
      <xdr:colOff>354560</xdr:colOff>
      <xdr:row>6</xdr:row>
      <xdr:rowOff>66080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268AD697-A0F5-604B-B583-88521B118390}"/>
                </a:ext>
              </a:extLst>
            </xdr14:cNvPr>
            <xdr14:cNvContentPartPr/>
          </xdr14:nvContentPartPr>
          <xdr14:nvPr macro=""/>
          <xdr14:xfrm>
            <a:off x="1881360" y="698400"/>
            <a:ext cx="124200" cy="280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268AD697-A0F5-604B-B583-88521B11839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870560" y="687960"/>
              <a:ext cx="14544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422980</xdr:colOff>
      <xdr:row>8</xdr:row>
      <xdr:rowOff>318640</xdr:rowOff>
    </xdr:from>
    <xdr:to>
      <xdr:col>2</xdr:col>
      <xdr:colOff>441320</xdr:colOff>
      <xdr:row>11</xdr:row>
      <xdr:rowOff>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7BBFDD2B-FD04-D245-A1BC-5649C3096140}"/>
                </a:ext>
              </a:extLst>
            </xdr14:cNvPr>
            <xdr14:cNvContentPartPr/>
          </xdr14:nvContentPartPr>
          <xdr14:nvPr macro=""/>
          <xdr14:xfrm>
            <a:off x="1248480" y="1639440"/>
            <a:ext cx="843840" cy="693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7BBFDD2B-FD04-D245-A1BC-5649C309614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237680" y="1628640"/>
              <a:ext cx="865080" cy="71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78800</xdr:colOff>
      <xdr:row>8</xdr:row>
      <xdr:rowOff>109120</xdr:rowOff>
    </xdr:from>
    <xdr:to>
      <xdr:col>2</xdr:col>
      <xdr:colOff>290840</xdr:colOff>
      <xdr:row>8</xdr:row>
      <xdr:rowOff>268960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2F500CEB-707C-AF4E-A786-22D94302EF96}"/>
                </a:ext>
              </a:extLst>
            </xdr14:cNvPr>
            <xdr14:cNvContentPartPr/>
          </xdr14:nvContentPartPr>
          <xdr14:nvPr macro=""/>
          <xdr14:xfrm>
            <a:off x="1729800" y="1429920"/>
            <a:ext cx="212040" cy="1598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2F500CEB-707C-AF4E-A786-22D94302EF9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719000" y="1419480"/>
              <a:ext cx="233280" cy="18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271040</xdr:colOff>
      <xdr:row>10</xdr:row>
      <xdr:rowOff>256200</xdr:rowOff>
    </xdr:from>
    <xdr:to>
      <xdr:col>2</xdr:col>
      <xdr:colOff>325400</xdr:colOff>
      <xdr:row>12</xdr:row>
      <xdr:rowOff>96560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6BCB05B7-D48B-594B-A1BB-854430546374}"/>
                </a:ext>
              </a:extLst>
            </xdr14:cNvPr>
            <xdr14:cNvContentPartPr/>
          </xdr14:nvContentPartPr>
          <xdr14:nvPr macro=""/>
          <xdr14:xfrm>
            <a:off x="1922040" y="2237400"/>
            <a:ext cx="54360" cy="5007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6BCB05B7-D48B-594B-A1BB-85443054637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11600" y="2226960"/>
              <a:ext cx="75600" cy="52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199400</xdr:colOff>
      <xdr:row>10</xdr:row>
      <xdr:rowOff>206880</xdr:rowOff>
    </xdr:from>
    <xdr:to>
      <xdr:col>2</xdr:col>
      <xdr:colOff>403880</xdr:colOff>
      <xdr:row>11</xdr:row>
      <xdr:rowOff>105640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A3B41C73-CF56-1D43-BFE6-0084BE90CAFB}"/>
                </a:ext>
              </a:extLst>
            </xdr14:cNvPr>
            <xdr14:cNvContentPartPr/>
          </xdr14:nvContentPartPr>
          <xdr14:nvPr macro=""/>
          <xdr14:xfrm>
            <a:off x="1850400" y="2188080"/>
            <a:ext cx="204480" cy="228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A3B41C73-CF56-1D43-BFE6-0084BE90CAF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839600" y="2177640"/>
              <a:ext cx="225720" cy="25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36300</xdr:colOff>
      <xdr:row>9</xdr:row>
      <xdr:rowOff>205160</xdr:rowOff>
    </xdr:from>
    <xdr:to>
      <xdr:col>3</xdr:col>
      <xdr:colOff>145020</xdr:colOff>
      <xdr:row>9</xdr:row>
      <xdr:rowOff>217400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F0AD5033-EA1A-8547-BF3E-7CB871ACCBC4}"/>
                </a:ext>
              </a:extLst>
            </xdr14:cNvPr>
            <xdr14:cNvContentPartPr/>
          </xdr14:nvContentPartPr>
          <xdr14:nvPr macro=""/>
          <xdr14:xfrm>
            <a:off x="2512800" y="1856160"/>
            <a:ext cx="108720" cy="1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0AD5033-EA1A-8547-BF3E-7CB871ACCBC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502360" y="1845360"/>
              <a:ext cx="12996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2820</xdr:colOff>
      <xdr:row>9</xdr:row>
      <xdr:rowOff>305960</xdr:rowOff>
    </xdr:from>
    <xdr:to>
      <xdr:col>3</xdr:col>
      <xdr:colOff>143940</xdr:colOff>
      <xdr:row>9</xdr:row>
      <xdr:rowOff>312440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99A65BC-4EE9-2B48-9D75-727BBBF64B04}"/>
                </a:ext>
              </a:extLst>
            </xdr14:cNvPr>
            <xdr14:cNvContentPartPr/>
          </xdr14:nvContentPartPr>
          <xdr14:nvPr macro=""/>
          <xdr14:xfrm>
            <a:off x="2479320" y="1956960"/>
            <a:ext cx="141120" cy="64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099A65BC-4EE9-2B48-9D75-727BBBF64B04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468520" y="1946520"/>
              <a:ext cx="16236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342980</xdr:colOff>
      <xdr:row>8</xdr:row>
      <xdr:rowOff>199480</xdr:rowOff>
    </xdr:from>
    <xdr:to>
      <xdr:col>6</xdr:col>
      <xdr:colOff>138480</xdr:colOff>
      <xdr:row>10</xdr:row>
      <xdr:rowOff>37680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4F261189-CAB8-1947-BFC5-131B5AE92A5A}"/>
                </a:ext>
              </a:extLst>
            </xdr14:cNvPr>
            <xdr14:cNvContentPartPr/>
          </xdr14:nvContentPartPr>
          <xdr14:nvPr macro=""/>
          <xdr14:xfrm>
            <a:off x="4470480" y="1520280"/>
            <a:ext cx="621000" cy="498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4F261189-CAB8-1947-BFC5-131B5AE92A5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459680" y="1509840"/>
              <a:ext cx="642240" cy="51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415360</xdr:colOff>
      <xdr:row>9</xdr:row>
      <xdr:rowOff>166640</xdr:rowOff>
    </xdr:from>
    <xdr:to>
      <xdr:col>4</xdr:col>
      <xdr:colOff>750160</xdr:colOff>
      <xdr:row>10</xdr:row>
      <xdr:rowOff>141360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D87D1F4-377B-C44C-BAB5-612F1FF6867F}"/>
                </a:ext>
              </a:extLst>
            </xdr14:cNvPr>
            <xdr14:cNvContentPartPr/>
          </xdr14:nvContentPartPr>
          <xdr14:nvPr macro=""/>
          <xdr14:xfrm>
            <a:off x="3717360" y="1817640"/>
            <a:ext cx="334800" cy="3049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D87D1F4-377B-C44C-BAB5-612F1FF6867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706560" y="1806840"/>
              <a:ext cx="356040" cy="32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65060</xdr:colOff>
      <xdr:row>8</xdr:row>
      <xdr:rowOff>244120</xdr:rowOff>
    </xdr:from>
    <xdr:to>
      <xdr:col>5</xdr:col>
      <xdr:colOff>79820</xdr:colOff>
      <xdr:row>9</xdr:row>
      <xdr:rowOff>211280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A2B6636-4168-C44B-B86E-EDC28F4DF771}"/>
                </a:ext>
              </a:extLst>
            </xdr14:cNvPr>
            <xdr14:cNvContentPartPr/>
          </xdr14:nvContentPartPr>
          <xdr14:nvPr macro=""/>
          <xdr14:xfrm>
            <a:off x="4192560" y="1564920"/>
            <a:ext cx="14760" cy="29736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A2B6636-4168-C44B-B86E-EDC28F4DF771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181760" y="1554120"/>
              <a:ext cx="36000" cy="31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790840</xdr:colOff>
      <xdr:row>9</xdr:row>
      <xdr:rowOff>95360</xdr:rowOff>
    </xdr:from>
    <xdr:to>
      <xdr:col>5</xdr:col>
      <xdr:colOff>177380</xdr:colOff>
      <xdr:row>9</xdr:row>
      <xdr:rowOff>101840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53FF9337-6CC9-1344-870F-B07E18D0BF95}"/>
                </a:ext>
              </a:extLst>
            </xdr14:cNvPr>
            <xdr14:cNvContentPartPr/>
          </xdr14:nvContentPartPr>
          <xdr14:nvPr macro=""/>
          <xdr14:xfrm>
            <a:off x="4092840" y="1746360"/>
            <a:ext cx="212040" cy="64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53FF9337-6CC9-1344-870F-B07E18D0BF9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082040" y="1735920"/>
              <a:ext cx="23328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396960</xdr:colOff>
      <xdr:row>9</xdr:row>
      <xdr:rowOff>89600</xdr:rowOff>
    </xdr:from>
    <xdr:to>
      <xdr:col>6</xdr:col>
      <xdr:colOff>689640</xdr:colOff>
      <xdr:row>10</xdr:row>
      <xdr:rowOff>18600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42DB55C3-B5B6-6E46-8A0E-7BF4A0C92E52}"/>
                </a:ext>
              </a:extLst>
            </xdr14:cNvPr>
            <xdr14:cNvContentPartPr/>
          </xdr14:nvContentPartPr>
          <xdr14:nvPr macro=""/>
          <xdr14:xfrm>
            <a:off x="5349960" y="1740600"/>
            <a:ext cx="292680" cy="2592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42DB55C3-B5B6-6E46-8A0E-7BF4A0C92E5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339520" y="1729800"/>
              <a:ext cx="313920" cy="2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763160</xdr:colOff>
      <xdr:row>14</xdr:row>
      <xdr:rowOff>142120</xdr:rowOff>
    </xdr:from>
    <xdr:to>
      <xdr:col>3</xdr:col>
      <xdr:colOff>111180</xdr:colOff>
      <xdr:row>14</xdr:row>
      <xdr:rowOff>155800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1840F310-17A5-724D-BC95-001262299AFD}"/>
                </a:ext>
              </a:extLst>
            </xdr14:cNvPr>
            <xdr14:cNvContentPartPr/>
          </xdr14:nvContentPartPr>
          <xdr14:nvPr macro=""/>
          <xdr14:xfrm>
            <a:off x="2414160" y="3444120"/>
            <a:ext cx="173520" cy="136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1840F310-17A5-724D-BC95-001262299AFD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2403720" y="3433680"/>
              <a:ext cx="194760" cy="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734360</xdr:colOff>
      <xdr:row>14</xdr:row>
      <xdr:rowOff>307000</xdr:rowOff>
    </xdr:from>
    <xdr:to>
      <xdr:col>3</xdr:col>
      <xdr:colOff>82380</xdr:colOff>
      <xdr:row>14</xdr:row>
      <xdr:rowOff>315640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5D28135C-880B-564E-A56B-85E90995A330}"/>
                </a:ext>
              </a:extLst>
            </xdr14:cNvPr>
            <xdr14:cNvContentPartPr/>
          </xdr14:nvContentPartPr>
          <xdr14:nvPr macro=""/>
          <xdr14:xfrm>
            <a:off x="2385360" y="3609000"/>
            <a:ext cx="173520" cy="86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D28135C-880B-564E-A56B-85E90995A330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374920" y="3598560"/>
              <a:ext cx="19476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704100</xdr:colOff>
      <xdr:row>13</xdr:row>
      <xdr:rowOff>165600</xdr:rowOff>
    </xdr:from>
    <xdr:to>
      <xdr:col>4</xdr:col>
      <xdr:colOff>448120</xdr:colOff>
      <xdr:row>14</xdr:row>
      <xdr:rowOff>270280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C5BB7231-EAFA-2D4C-8D30-7D1B7573DD66}"/>
                </a:ext>
              </a:extLst>
            </xdr14:cNvPr>
            <xdr14:cNvContentPartPr/>
          </xdr14:nvContentPartPr>
          <xdr14:nvPr macro=""/>
          <xdr14:xfrm>
            <a:off x="3180600" y="3137400"/>
            <a:ext cx="569520" cy="4348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C5BB7231-EAFA-2D4C-8D30-7D1B7573DD66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170160" y="3126600"/>
              <a:ext cx="590760" cy="45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732880</xdr:colOff>
      <xdr:row>13</xdr:row>
      <xdr:rowOff>142560</xdr:rowOff>
    </xdr:from>
    <xdr:to>
      <xdr:col>5</xdr:col>
      <xdr:colOff>328940</xdr:colOff>
      <xdr:row>14</xdr:row>
      <xdr:rowOff>206200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D63AFB86-295D-4B4B-AD3F-C0B4154D3B78}"/>
                </a:ext>
              </a:extLst>
            </xdr14:cNvPr>
            <xdr14:cNvContentPartPr/>
          </xdr14:nvContentPartPr>
          <xdr14:nvPr macro=""/>
          <xdr14:xfrm>
            <a:off x="4034880" y="3114360"/>
            <a:ext cx="421560" cy="3938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D63AFB86-295D-4B4B-AD3F-C0B4154D3B7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024440" y="3103920"/>
              <a:ext cx="44280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138520</xdr:colOff>
      <xdr:row>15</xdr:row>
      <xdr:rowOff>192080</xdr:rowOff>
    </xdr:from>
    <xdr:to>
      <xdr:col>4</xdr:col>
      <xdr:colOff>155800</xdr:colOff>
      <xdr:row>16</xdr:row>
      <xdr:rowOff>10200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7714B69F-1B3A-7646-8E93-3B6142F9442C}"/>
                </a:ext>
              </a:extLst>
            </xdr14:cNvPr>
            <xdr14:cNvContentPartPr/>
          </xdr14:nvContentPartPr>
          <xdr14:nvPr macro=""/>
          <xdr14:xfrm>
            <a:off x="3440520" y="3824280"/>
            <a:ext cx="17280" cy="1483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7714B69F-1B3A-7646-8E93-3B6142F9442C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430080" y="3813840"/>
              <a:ext cx="3852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130240</xdr:colOff>
      <xdr:row>15</xdr:row>
      <xdr:rowOff>72920</xdr:rowOff>
    </xdr:from>
    <xdr:to>
      <xdr:col>4</xdr:col>
      <xdr:colOff>147520</xdr:colOff>
      <xdr:row>15</xdr:row>
      <xdr:rowOff>83000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F69E98F2-9DE7-5449-8212-6E3A40E357FD}"/>
                </a:ext>
              </a:extLst>
            </xdr14:cNvPr>
            <xdr14:cNvContentPartPr/>
          </xdr14:nvContentPartPr>
          <xdr14:nvPr macro=""/>
          <xdr14:xfrm>
            <a:off x="3432240" y="3705120"/>
            <a:ext cx="17280" cy="10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F69E98F2-9DE7-5449-8212-6E3A40E357F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421440" y="3694680"/>
              <a:ext cx="3852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793000</xdr:colOff>
      <xdr:row>15</xdr:row>
      <xdr:rowOff>202880</xdr:rowOff>
    </xdr:from>
    <xdr:to>
      <xdr:col>5</xdr:col>
      <xdr:colOff>79820</xdr:colOff>
      <xdr:row>16</xdr:row>
      <xdr:rowOff>203880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566246F3-6334-884C-8465-8BCCA39B5610}"/>
                </a:ext>
              </a:extLst>
            </xdr14:cNvPr>
            <xdr14:cNvContentPartPr/>
          </xdr14:nvContentPartPr>
          <xdr14:nvPr macro=""/>
          <xdr14:xfrm>
            <a:off x="4095000" y="3835080"/>
            <a:ext cx="112320" cy="3312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566246F3-6334-884C-8465-8BCCA39B561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4084560" y="3824640"/>
              <a:ext cx="13356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99980</xdr:colOff>
      <xdr:row>15</xdr:row>
      <xdr:rowOff>79040</xdr:rowOff>
    </xdr:from>
    <xdr:to>
      <xdr:col>5</xdr:col>
      <xdr:colOff>105020</xdr:colOff>
      <xdr:row>15</xdr:row>
      <xdr:rowOff>114320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837AC9D6-4B93-4246-A91F-84FE3D90D3C3}"/>
                </a:ext>
              </a:extLst>
            </xdr14:cNvPr>
            <xdr14:cNvContentPartPr/>
          </xdr14:nvContentPartPr>
          <xdr14:nvPr macro=""/>
          <xdr14:xfrm>
            <a:off x="4227480" y="3711240"/>
            <a:ext cx="5040" cy="352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837AC9D6-4B93-4246-A91F-84FE3D90D3C3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16680" y="3700800"/>
              <a:ext cx="26280" cy="5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82320</xdr:colOff>
      <xdr:row>13</xdr:row>
      <xdr:rowOff>182520</xdr:rowOff>
    </xdr:from>
    <xdr:to>
      <xdr:col>6</xdr:col>
      <xdr:colOff>427200</xdr:colOff>
      <xdr:row>14</xdr:row>
      <xdr:rowOff>142480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B2F27BF-406B-CF47-9740-DA6A628749A7}"/>
                </a:ext>
              </a:extLst>
            </xdr14:cNvPr>
            <xdr14:cNvContentPartPr/>
          </xdr14:nvContentPartPr>
          <xdr14:nvPr macro=""/>
          <xdr14:xfrm>
            <a:off x="5035320" y="3154320"/>
            <a:ext cx="344880" cy="29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B2F27BF-406B-CF47-9740-DA6A628749A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024880" y="3143880"/>
              <a:ext cx="366120" cy="31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551040</xdr:colOff>
      <xdr:row>13</xdr:row>
      <xdr:rowOff>191880</xdr:rowOff>
    </xdr:from>
    <xdr:to>
      <xdr:col>6</xdr:col>
      <xdr:colOff>711600</xdr:colOff>
      <xdr:row>14</xdr:row>
      <xdr:rowOff>44920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823B7071-FC05-4144-919B-E79E5A2B1205}"/>
                </a:ext>
              </a:extLst>
            </xdr14:cNvPr>
            <xdr14:cNvContentPartPr/>
          </xdr14:nvContentPartPr>
          <xdr14:nvPr macro=""/>
          <xdr14:xfrm>
            <a:off x="5504040" y="3163680"/>
            <a:ext cx="160560" cy="1832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823B7071-FC05-4144-919B-E79E5A2B120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5493240" y="3153240"/>
              <a:ext cx="181800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814560</xdr:colOff>
      <xdr:row>13</xdr:row>
      <xdr:rowOff>162000</xdr:rowOff>
    </xdr:from>
    <xdr:to>
      <xdr:col>7</xdr:col>
      <xdr:colOff>222700</xdr:colOff>
      <xdr:row>14</xdr:row>
      <xdr:rowOff>56080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59B4991B-B865-7A46-9992-0C4A0B835202}"/>
                </a:ext>
              </a:extLst>
            </xdr14:cNvPr>
            <xdr14:cNvContentPartPr/>
          </xdr14:nvContentPartPr>
          <xdr14:nvPr macro=""/>
          <xdr14:xfrm>
            <a:off x="5767560" y="3133800"/>
            <a:ext cx="233640" cy="2242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59B4991B-B865-7A46-9992-0C4A0B83520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756760" y="3123000"/>
              <a:ext cx="254880" cy="24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459580</xdr:colOff>
      <xdr:row>12</xdr:row>
      <xdr:rowOff>263240</xdr:rowOff>
    </xdr:from>
    <xdr:to>
      <xdr:col>7</xdr:col>
      <xdr:colOff>610420</xdr:colOff>
      <xdr:row>14</xdr:row>
      <xdr:rowOff>99280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F7F0D4B5-6A9E-BC4F-868D-A2E650E6F998}"/>
                </a:ext>
              </a:extLst>
            </xdr14:cNvPr>
            <xdr14:cNvContentPartPr/>
          </xdr14:nvContentPartPr>
          <xdr14:nvPr macro=""/>
          <xdr14:xfrm>
            <a:off x="6238080" y="2904840"/>
            <a:ext cx="150840" cy="4964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F7F0D4B5-6A9E-BC4F-868D-A2E650E6F99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227280" y="2894400"/>
              <a:ext cx="172080" cy="51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787900</xdr:colOff>
      <xdr:row>13</xdr:row>
      <xdr:rowOff>51120</xdr:rowOff>
    </xdr:from>
    <xdr:to>
      <xdr:col>8</xdr:col>
      <xdr:colOff>303320</xdr:colOff>
      <xdr:row>14</xdr:row>
      <xdr:rowOff>25840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22980A4-F6DA-EA41-AA05-D2F7C002B195}"/>
                </a:ext>
              </a:extLst>
            </xdr14:cNvPr>
            <xdr14:cNvContentPartPr/>
          </xdr14:nvContentPartPr>
          <xdr14:nvPr macro=""/>
          <xdr14:xfrm>
            <a:off x="6566400" y="3022920"/>
            <a:ext cx="340920" cy="30492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22980A4-F6DA-EA41-AA05-D2F7C002B19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555600" y="3012480"/>
              <a:ext cx="362160" cy="32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733900</xdr:colOff>
      <xdr:row>13</xdr:row>
      <xdr:rowOff>28440</xdr:rowOff>
    </xdr:from>
    <xdr:to>
      <xdr:col>8</xdr:col>
      <xdr:colOff>309440</xdr:colOff>
      <xdr:row>14</xdr:row>
      <xdr:rowOff>48880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500D37EF-599A-014E-B5BD-0A97FAB078F8}"/>
                </a:ext>
              </a:extLst>
            </xdr14:cNvPr>
            <xdr14:cNvContentPartPr/>
          </xdr14:nvContentPartPr>
          <xdr14:nvPr macro=""/>
          <xdr14:xfrm>
            <a:off x="6512400" y="3000240"/>
            <a:ext cx="401040" cy="35064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500D37EF-599A-014E-B5BD-0A97FAB078F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501600" y="2989440"/>
              <a:ext cx="4222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515720</xdr:colOff>
      <xdr:row>14</xdr:row>
      <xdr:rowOff>103600</xdr:rowOff>
    </xdr:from>
    <xdr:to>
      <xdr:col>8</xdr:col>
      <xdr:colOff>519680</xdr:colOff>
      <xdr:row>14</xdr:row>
      <xdr:rowOff>224200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D1FEB957-C507-8649-B859-36146759292D}"/>
                </a:ext>
              </a:extLst>
            </xdr14:cNvPr>
            <xdr14:cNvContentPartPr/>
          </xdr14:nvContentPartPr>
          <xdr14:nvPr macro=""/>
          <xdr14:xfrm>
            <a:off x="7119720" y="3405600"/>
            <a:ext cx="3960" cy="1206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D1FEB957-C507-8649-B859-36146759292D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109280" y="3395160"/>
              <a:ext cx="25200" cy="14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552080</xdr:colOff>
      <xdr:row>13</xdr:row>
      <xdr:rowOff>241200</xdr:rowOff>
    </xdr:from>
    <xdr:to>
      <xdr:col>8</xdr:col>
      <xdr:colOff>593480</xdr:colOff>
      <xdr:row>13</xdr:row>
      <xdr:rowOff>251280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8340F57D-D931-DC40-8174-9520FEE85761}"/>
                </a:ext>
              </a:extLst>
            </xdr14:cNvPr>
            <xdr14:cNvContentPartPr/>
          </xdr14:nvContentPartPr>
          <xdr14:nvPr macro=""/>
          <xdr14:xfrm>
            <a:off x="7156080" y="3213000"/>
            <a:ext cx="41400" cy="10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8340F57D-D931-DC40-8174-9520FEE85761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45280" y="3202560"/>
              <a:ext cx="6264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633800</xdr:colOff>
      <xdr:row>14</xdr:row>
      <xdr:rowOff>131320</xdr:rowOff>
    </xdr:from>
    <xdr:to>
      <xdr:col>8</xdr:col>
      <xdr:colOff>794360</xdr:colOff>
      <xdr:row>15</xdr:row>
      <xdr:rowOff>146720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6E44E0A2-1090-F14B-ACB2-1C2E315D5ACD}"/>
                </a:ext>
              </a:extLst>
            </xdr14:cNvPr>
            <xdr14:cNvContentPartPr/>
          </xdr14:nvContentPartPr>
          <xdr14:nvPr macro=""/>
          <xdr14:xfrm>
            <a:off x="7237800" y="3433320"/>
            <a:ext cx="160560" cy="345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E44E0A2-1090-F14B-ACB2-1C2E315D5ACD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227000" y="3422880"/>
              <a:ext cx="18180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152460</xdr:colOff>
      <xdr:row>13</xdr:row>
      <xdr:rowOff>80280</xdr:rowOff>
    </xdr:from>
    <xdr:to>
      <xdr:col>9</xdr:col>
      <xdr:colOff>526860</xdr:colOff>
      <xdr:row>14</xdr:row>
      <xdr:rowOff>116200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FFB71CC8-F775-0342-9881-2F2CAA3DDC30}"/>
                </a:ext>
              </a:extLst>
            </xdr14:cNvPr>
            <xdr14:cNvContentPartPr/>
          </xdr14:nvContentPartPr>
          <xdr14:nvPr macro=""/>
          <xdr14:xfrm>
            <a:off x="7581960" y="3052080"/>
            <a:ext cx="374400" cy="3661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FFB71CC8-F775-0342-9881-2F2CAA3DDC30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571160" y="3041280"/>
              <a:ext cx="395640" cy="38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166860</xdr:colOff>
      <xdr:row>13</xdr:row>
      <xdr:rowOff>21240</xdr:rowOff>
    </xdr:from>
    <xdr:to>
      <xdr:col>9</xdr:col>
      <xdr:colOff>550980</xdr:colOff>
      <xdr:row>14</xdr:row>
      <xdr:rowOff>134200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DC586C20-52A6-AD47-9AAA-491D90DAB1F0}"/>
                </a:ext>
              </a:extLst>
            </xdr14:cNvPr>
            <xdr14:cNvContentPartPr/>
          </xdr14:nvContentPartPr>
          <xdr14:nvPr macro=""/>
          <xdr14:xfrm>
            <a:off x="7596360" y="2993040"/>
            <a:ext cx="384120" cy="4431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DC586C20-52A6-AD47-9AAA-491D90DAB1F0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85560" y="2982240"/>
              <a:ext cx="40536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578340</xdr:colOff>
      <xdr:row>14</xdr:row>
      <xdr:rowOff>79480</xdr:rowOff>
    </xdr:from>
    <xdr:to>
      <xdr:col>9</xdr:col>
      <xdr:colOff>646020</xdr:colOff>
      <xdr:row>15</xdr:row>
      <xdr:rowOff>12080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41DC0AD2-B7C0-A04C-ADB1-65882C1578E5}"/>
                </a:ext>
              </a:extLst>
            </xdr14:cNvPr>
            <xdr14:cNvContentPartPr/>
          </xdr14:nvContentPartPr>
          <xdr14:nvPr macro=""/>
          <xdr14:xfrm>
            <a:off x="8007840" y="3381480"/>
            <a:ext cx="67680" cy="2628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41DC0AD2-B7C0-A04C-ADB1-65882C1578E5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997040" y="3371040"/>
              <a:ext cx="88920" cy="28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649260</xdr:colOff>
      <xdr:row>13</xdr:row>
      <xdr:rowOff>302760</xdr:rowOff>
    </xdr:from>
    <xdr:to>
      <xdr:col>9</xdr:col>
      <xdr:colOff>671220</xdr:colOff>
      <xdr:row>13</xdr:row>
      <xdr:rowOff>321120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26B23224-350E-FE40-BBDA-FD3F9C55D999}"/>
                </a:ext>
              </a:extLst>
            </xdr14:cNvPr>
            <xdr14:cNvContentPartPr/>
          </xdr14:nvContentPartPr>
          <xdr14:nvPr macro=""/>
          <xdr14:xfrm>
            <a:off x="8078760" y="3274560"/>
            <a:ext cx="21960" cy="1836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26B23224-350E-FE40-BBDA-FD3F9C55D99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8067960" y="3263760"/>
              <a:ext cx="432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822420</xdr:colOff>
      <xdr:row>12</xdr:row>
      <xdr:rowOff>189080</xdr:rowOff>
    </xdr:from>
    <xdr:to>
      <xdr:col>10</xdr:col>
      <xdr:colOff>177640</xdr:colOff>
      <xdr:row>14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C799640F-D9B6-9841-B784-C8F4710C602C}"/>
                </a:ext>
              </a:extLst>
            </xdr14:cNvPr>
            <xdr14:cNvContentPartPr/>
          </xdr14:nvContentPartPr>
          <xdr14:nvPr macro=""/>
          <xdr14:xfrm>
            <a:off x="8251920" y="2830680"/>
            <a:ext cx="180720" cy="665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C799640F-D9B6-9841-B784-C8F4710C602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8241480" y="2819880"/>
              <a:ext cx="201960" cy="68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724840</xdr:colOff>
      <xdr:row>12</xdr:row>
      <xdr:rowOff>319040</xdr:rowOff>
    </xdr:from>
    <xdr:to>
      <xdr:col>11</xdr:col>
      <xdr:colOff>355820</xdr:colOff>
      <xdr:row>14</xdr:row>
      <xdr:rowOff>16480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9A0F34BF-1618-5F47-B8C9-B2912596CA2A}"/>
                </a:ext>
              </a:extLst>
            </xdr14:cNvPr>
            <xdr14:cNvContentPartPr/>
          </xdr14:nvContentPartPr>
          <xdr14:nvPr macro=""/>
          <xdr14:xfrm>
            <a:off x="8979840" y="2960640"/>
            <a:ext cx="456480" cy="357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9A0F34BF-1618-5F47-B8C9-B2912596CA2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969400" y="2949840"/>
              <a:ext cx="477720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423860</xdr:colOff>
      <xdr:row>14</xdr:row>
      <xdr:rowOff>36280</xdr:rowOff>
    </xdr:from>
    <xdr:to>
      <xdr:col>11</xdr:col>
      <xdr:colOff>437540</xdr:colOff>
      <xdr:row>14</xdr:row>
      <xdr:rowOff>141400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5BE36987-EDDA-0E4C-B69D-569326F3F9D6}"/>
                </a:ext>
              </a:extLst>
            </xdr14:cNvPr>
            <xdr14:cNvContentPartPr/>
          </xdr14:nvContentPartPr>
          <xdr14:nvPr macro=""/>
          <xdr14:xfrm>
            <a:off x="9504360" y="3338280"/>
            <a:ext cx="13680" cy="1051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BE36987-EDDA-0E4C-B69D-569326F3F9D6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9493920" y="3327840"/>
              <a:ext cx="349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474620</xdr:colOff>
      <xdr:row>13</xdr:row>
      <xdr:rowOff>190800</xdr:rowOff>
    </xdr:from>
    <xdr:to>
      <xdr:col>11</xdr:col>
      <xdr:colOff>492980</xdr:colOff>
      <xdr:row>13</xdr:row>
      <xdr:rowOff>221400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7F360D6A-5ABC-4148-8EB9-BB0480F9D079}"/>
                </a:ext>
              </a:extLst>
            </xdr14:cNvPr>
            <xdr14:cNvContentPartPr/>
          </xdr14:nvContentPartPr>
          <xdr14:nvPr macro=""/>
          <xdr14:xfrm>
            <a:off x="9555120" y="3162600"/>
            <a:ext cx="18360" cy="306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7F360D6A-5ABC-4148-8EB9-BB0480F9D079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9544320" y="3152160"/>
              <a:ext cx="3960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711500</xdr:colOff>
      <xdr:row>13</xdr:row>
      <xdr:rowOff>69480</xdr:rowOff>
    </xdr:from>
    <xdr:to>
      <xdr:col>12</xdr:col>
      <xdr:colOff>213600</xdr:colOff>
      <xdr:row>14</xdr:row>
      <xdr:rowOff>21160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2DDF2304-339C-1A4F-B535-EA6D30DD3226}"/>
                </a:ext>
              </a:extLst>
            </xdr14:cNvPr>
            <xdr14:cNvContentPartPr/>
          </xdr14:nvContentPartPr>
          <xdr14:nvPr macro=""/>
          <xdr14:xfrm>
            <a:off x="9792000" y="3041280"/>
            <a:ext cx="327600" cy="2818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2DDF2304-339C-1A4F-B535-EA6D30DD3226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781560" y="3030480"/>
              <a:ext cx="348840" cy="30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280560</xdr:colOff>
      <xdr:row>13</xdr:row>
      <xdr:rowOff>271440</xdr:rowOff>
    </xdr:from>
    <xdr:to>
      <xdr:col>12</xdr:col>
      <xdr:colOff>401160</xdr:colOff>
      <xdr:row>14</xdr:row>
      <xdr:rowOff>271360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CE87CE11-CC81-8441-81B2-B11C70C121FF}"/>
                </a:ext>
              </a:extLst>
            </xdr14:cNvPr>
            <xdr14:cNvContentPartPr/>
          </xdr14:nvContentPartPr>
          <xdr14:nvPr macro=""/>
          <xdr14:xfrm>
            <a:off x="10186560" y="3243240"/>
            <a:ext cx="120600" cy="33012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CE87CE11-CC81-8441-81B2-B11C70C121FF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0176120" y="3232440"/>
              <a:ext cx="141840" cy="35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424140</xdr:colOff>
      <xdr:row>10</xdr:row>
      <xdr:rowOff>179160</xdr:rowOff>
    </xdr:from>
    <xdr:to>
      <xdr:col>18</xdr:col>
      <xdr:colOff>7200</xdr:colOff>
      <xdr:row>15</xdr:row>
      <xdr:rowOff>192440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37667C54-C6F6-A740-84BB-A16A2121F225}"/>
                </a:ext>
              </a:extLst>
            </xdr14:cNvPr>
            <xdr14:cNvContentPartPr/>
          </xdr14:nvContentPartPr>
          <xdr14:nvPr macro=""/>
          <xdr14:xfrm>
            <a:off x="12806640" y="2160360"/>
            <a:ext cx="2059560" cy="16642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7667C54-C6F6-A740-84BB-A16A2121F225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2795840" y="2149920"/>
              <a:ext cx="2080800" cy="168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824720</xdr:colOff>
      <xdr:row>18</xdr:row>
      <xdr:rowOff>214520</xdr:rowOff>
    </xdr:from>
    <xdr:to>
      <xdr:col>3</xdr:col>
      <xdr:colOff>323220</xdr:colOff>
      <xdr:row>18</xdr:row>
      <xdr:rowOff>247280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3581231E-0FE0-5E4B-B4C3-82EA36CFAFDA}"/>
                </a:ext>
              </a:extLst>
            </xdr14:cNvPr>
            <xdr14:cNvContentPartPr/>
          </xdr14:nvContentPartPr>
          <xdr14:nvPr macro=""/>
          <xdr14:xfrm>
            <a:off x="2475720" y="4837320"/>
            <a:ext cx="324000" cy="32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581231E-0FE0-5E4B-B4C3-82EA36CFAFD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464920" y="4826880"/>
              <a:ext cx="34524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793400</xdr:colOff>
      <xdr:row>19</xdr:row>
      <xdr:rowOff>130920</xdr:rowOff>
    </xdr:from>
    <xdr:to>
      <xdr:col>3</xdr:col>
      <xdr:colOff>208740</xdr:colOff>
      <xdr:row>19</xdr:row>
      <xdr:rowOff>161520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35ED3753-AFCA-944E-8A76-31390965CE04}"/>
                </a:ext>
              </a:extLst>
            </xdr14:cNvPr>
            <xdr14:cNvContentPartPr/>
          </xdr14:nvContentPartPr>
          <xdr14:nvPr macro=""/>
          <xdr14:xfrm>
            <a:off x="2444400" y="5083920"/>
            <a:ext cx="240840" cy="306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35ED3753-AFCA-944E-8A76-31390965CE04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2433600" y="5073480"/>
              <a:ext cx="26208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802740</xdr:colOff>
      <xdr:row>18</xdr:row>
      <xdr:rowOff>24440</xdr:rowOff>
    </xdr:from>
    <xdr:to>
      <xdr:col>5</xdr:col>
      <xdr:colOff>398780</xdr:colOff>
      <xdr:row>19</xdr:row>
      <xdr:rowOff>269880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5F6953BE-639C-FC48-894F-D718C6B39A75}"/>
                </a:ext>
              </a:extLst>
            </xdr14:cNvPr>
            <xdr14:cNvContentPartPr/>
          </xdr14:nvContentPartPr>
          <xdr14:nvPr macro=""/>
          <xdr14:xfrm>
            <a:off x="3279240" y="4647240"/>
            <a:ext cx="1247040" cy="57564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5F6953BE-639C-FC48-894F-D718C6B39A75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3268797" y="4636800"/>
              <a:ext cx="1268286" cy="59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146040</xdr:colOff>
      <xdr:row>18</xdr:row>
      <xdr:rowOff>125600</xdr:rowOff>
    </xdr:from>
    <xdr:to>
      <xdr:col>7</xdr:col>
      <xdr:colOff>502060</xdr:colOff>
      <xdr:row>19</xdr:row>
      <xdr:rowOff>148200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27C5C2A1-F049-8244-9D2E-441F88B16925}"/>
                </a:ext>
              </a:extLst>
            </xdr14:cNvPr>
            <xdr14:cNvContentPartPr/>
          </xdr14:nvContentPartPr>
          <xdr14:nvPr macro=""/>
          <xdr14:xfrm>
            <a:off x="5099040" y="4748400"/>
            <a:ext cx="1181520" cy="3528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27C5C2A1-F049-8244-9D2E-441F88B16925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5088597" y="4737600"/>
              <a:ext cx="1202766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185320</xdr:colOff>
      <xdr:row>20</xdr:row>
      <xdr:rowOff>236320</xdr:rowOff>
    </xdr:from>
    <xdr:to>
      <xdr:col>5</xdr:col>
      <xdr:colOff>90620</xdr:colOff>
      <xdr:row>22</xdr:row>
      <xdr:rowOff>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2E507764-FE19-6342-8FA5-13D5372CBA06}"/>
                </a:ext>
              </a:extLst>
            </xdr14:cNvPr>
            <xdr14:cNvContentPartPr/>
          </xdr14:nvContentPartPr>
          <xdr14:nvPr macro=""/>
          <xdr14:xfrm>
            <a:off x="3487320" y="5519520"/>
            <a:ext cx="730800" cy="43236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2E507764-FE19-6342-8FA5-13D5372CBA0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476880" y="5509080"/>
              <a:ext cx="752040" cy="45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28280</xdr:colOff>
      <xdr:row>17</xdr:row>
      <xdr:rowOff>115240</xdr:rowOff>
    </xdr:from>
    <xdr:to>
      <xdr:col>8</xdr:col>
      <xdr:colOff>623360</xdr:colOff>
      <xdr:row>19</xdr:row>
      <xdr:rowOff>114360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A532833D-3590-9146-A4C2-3055ED5C2B79}"/>
                </a:ext>
              </a:extLst>
            </xdr14:cNvPr>
            <xdr14:cNvContentPartPr/>
          </xdr14:nvContentPartPr>
          <xdr14:nvPr macro=""/>
          <xdr14:xfrm>
            <a:off x="6632280" y="4407840"/>
            <a:ext cx="595080" cy="65952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532833D-3590-9146-A4C2-3055ED5C2B79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621834" y="4397400"/>
              <a:ext cx="616333" cy="68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28260</xdr:colOff>
      <xdr:row>17</xdr:row>
      <xdr:rowOff>23800</xdr:rowOff>
    </xdr:from>
    <xdr:to>
      <xdr:col>10</xdr:col>
      <xdr:colOff>363040</xdr:colOff>
      <xdr:row>19</xdr:row>
      <xdr:rowOff>280680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209F6C-1C2A-C248-9B4F-5F8D049D6F35}"/>
                </a:ext>
              </a:extLst>
            </xdr14:cNvPr>
            <xdr14:cNvContentPartPr/>
          </xdr14:nvContentPartPr>
          <xdr14:nvPr macro=""/>
          <xdr14:xfrm>
            <a:off x="7457760" y="4316400"/>
            <a:ext cx="1160280" cy="917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00209F6C-1C2A-C248-9B4F-5F8D049D6F35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7447320" y="4305960"/>
              <a:ext cx="1181520" cy="9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700720</xdr:colOff>
      <xdr:row>18</xdr:row>
      <xdr:rowOff>26960</xdr:rowOff>
    </xdr:from>
    <xdr:to>
      <xdr:col>11</xdr:col>
      <xdr:colOff>554540</xdr:colOff>
      <xdr:row>19</xdr:row>
      <xdr:rowOff>250440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5D59ECB1-7919-B84B-80BF-F20BA778EB79}"/>
                </a:ext>
              </a:extLst>
            </xdr14:cNvPr>
            <xdr14:cNvContentPartPr/>
          </xdr14:nvContentPartPr>
          <xdr14:nvPr macro=""/>
          <xdr14:xfrm>
            <a:off x="8955720" y="4649760"/>
            <a:ext cx="679320" cy="55368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5D59ECB1-7919-B84B-80BF-F20BA778EB7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945274" y="4638960"/>
              <a:ext cx="700571" cy="57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799340</xdr:colOff>
      <xdr:row>18</xdr:row>
      <xdr:rowOff>75200</xdr:rowOff>
    </xdr:from>
    <xdr:to>
      <xdr:col>12</xdr:col>
      <xdr:colOff>531120</xdr:colOff>
      <xdr:row>19</xdr:row>
      <xdr:rowOff>288960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505840DA-D759-9043-9BD3-1CD2A84F2B29}"/>
                </a:ext>
              </a:extLst>
            </xdr14:cNvPr>
            <xdr14:cNvContentPartPr/>
          </xdr14:nvContentPartPr>
          <xdr14:nvPr macro=""/>
          <xdr14:xfrm>
            <a:off x="9879840" y="4698000"/>
            <a:ext cx="557280" cy="543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505840DA-D759-9043-9BD3-1CD2A84F2B2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869400" y="4687207"/>
              <a:ext cx="578520" cy="5651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276940</xdr:colOff>
      <xdr:row>17</xdr:row>
      <xdr:rowOff>312160</xdr:rowOff>
    </xdr:from>
    <xdr:to>
      <xdr:col>13</xdr:col>
      <xdr:colOff>574300</xdr:colOff>
      <xdr:row>19</xdr:row>
      <xdr:rowOff>47400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7CEDB386-BE62-B545-8FBB-8D22C0A0A228}"/>
                </a:ext>
              </a:extLst>
            </xdr14:cNvPr>
            <xdr14:cNvContentPartPr/>
          </xdr14:nvContentPartPr>
          <xdr14:nvPr macro=""/>
          <xdr14:xfrm>
            <a:off x="11008440" y="4604760"/>
            <a:ext cx="297360" cy="3956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7CEDB386-BE62-B545-8FBB-8D22C0A0A228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997640" y="4593960"/>
              <a:ext cx="318600" cy="41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435680</xdr:colOff>
      <xdr:row>17</xdr:row>
      <xdr:rowOff>147640</xdr:rowOff>
    </xdr:from>
    <xdr:to>
      <xdr:col>16</xdr:col>
      <xdr:colOff>240880</xdr:colOff>
      <xdr:row>19</xdr:row>
      <xdr:rowOff>266280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2AA5637E-BB38-D54D-B85A-7757FDB3B982}"/>
                </a:ext>
              </a:extLst>
            </xdr14:cNvPr>
            <xdr14:cNvContentPartPr/>
          </xdr14:nvContentPartPr>
          <xdr14:nvPr macro=""/>
          <xdr14:xfrm>
            <a:off x="11992680" y="4440240"/>
            <a:ext cx="1456200" cy="7790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2AA5637E-BB38-D54D-B85A-7757FDB3B982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1981880" y="4429795"/>
              <a:ext cx="1477440" cy="800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621760</xdr:colOff>
      <xdr:row>17</xdr:row>
      <xdr:rowOff>149080</xdr:rowOff>
    </xdr:from>
    <xdr:to>
      <xdr:col>17</xdr:col>
      <xdr:colOff>444260</xdr:colOff>
      <xdr:row>19</xdr:row>
      <xdr:rowOff>90240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5C2F633D-0C8D-BB4D-9B8D-97698D029A0D}"/>
                </a:ext>
              </a:extLst>
            </xdr14:cNvPr>
            <xdr14:cNvContentPartPr/>
          </xdr14:nvContentPartPr>
          <xdr14:nvPr macro=""/>
          <xdr14:xfrm>
            <a:off x="13829760" y="4441680"/>
            <a:ext cx="648000" cy="60156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5C2F633D-0C8D-BB4D-9B8D-97698D029A0D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3819314" y="4430886"/>
              <a:ext cx="669252" cy="62278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674240</xdr:colOff>
      <xdr:row>4</xdr:row>
      <xdr:rowOff>2520</xdr:rowOff>
    </xdr:from>
    <xdr:to>
      <xdr:col>2</xdr:col>
      <xdr:colOff>685400</xdr:colOff>
      <xdr:row>4</xdr:row>
      <xdr:rowOff>21960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4559908-7E35-A847-B5BE-D56CB777C211}"/>
                </a:ext>
              </a:extLst>
            </xdr14:cNvPr>
            <xdr14:cNvContentPartPr/>
          </xdr14:nvContentPartPr>
          <xdr14:nvPr macro=""/>
          <xdr14:xfrm>
            <a:off x="2325240" y="14861520"/>
            <a:ext cx="11160" cy="1944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04559908-7E35-A847-B5BE-D56CB777C21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317680" y="14853960"/>
              <a:ext cx="2628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276460</xdr:colOff>
      <xdr:row>3</xdr:row>
      <xdr:rowOff>252800</xdr:rowOff>
    </xdr:from>
    <xdr:to>
      <xdr:col>2</xdr:col>
      <xdr:colOff>34520</xdr:colOff>
      <xdr:row>5</xdr:row>
      <xdr:rowOff>220600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3B6590DF-02CB-FD4B-87D5-9D9BDF033B54}"/>
                </a:ext>
              </a:extLst>
            </xdr14:cNvPr>
            <xdr14:cNvContentPartPr/>
          </xdr14:nvContentPartPr>
          <xdr14:nvPr macro=""/>
          <xdr14:xfrm>
            <a:off x="1101960" y="14781600"/>
            <a:ext cx="583560" cy="6282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B6590DF-02CB-FD4B-87D5-9D9BDF033B5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094400" y="14774040"/>
              <a:ext cx="598680" cy="64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402100</xdr:colOff>
      <xdr:row>3</xdr:row>
      <xdr:rowOff>19160</xdr:rowOff>
    </xdr:from>
    <xdr:to>
      <xdr:col>3</xdr:col>
      <xdr:colOff>159780</xdr:colOff>
      <xdr:row>7</xdr:row>
      <xdr:rowOff>198480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93FA9410-F1E9-5B4D-ACD2-73EC0C78613A}"/>
                </a:ext>
              </a:extLst>
            </xdr14:cNvPr>
            <xdr14:cNvContentPartPr/>
          </xdr14:nvContentPartPr>
          <xdr14:nvPr macro=""/>
          <xdr14:xfrm>
            <a:off x="1227600" y="14547960"/>
            <a:ext cx="1408680" cy="150012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93FA9410-F1E9-5B4D-ACD2-73EC0C78613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216800" y="14537520"/>
              <a:ext cx="1429920" cy="152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196480</xdr:colOff>
      <xdr:row>3</xdr:row>
      <xdr:rowOff>266480</xdr:rowOff>
    </xdr:from>
    <xdr:to>
      <xdr:col>6</xdr:col>
      <xdr:colOff>256560</xdr:colOff>
      <xdr:row>5</xdr:row>
      <xdr:rowOff>242920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DF5776E4-6E9E-D84A-BAAD-A0673A0B39B5}"/>
                </a:ext>
              </a:extLst>
            </xdr14:cNvPr>
            <xdr14:cNvContentPartPr/>
          </xdr14:nvContentPartPr>
          <xdr14:nvPr macro=""/>
          <xdr14:xfrm>
            <a:off x="3498480" y="14795280"/>
            <a:ext cx="1711080" cy="63684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DF5776E4-6E9E-D84A-BAAD-A0673A0B39B5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87680" y="14784840"/>
              <a:ext cx="1732320" cy="65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569060</xdr:colOff>
      <xdr:row>6</xdr:row>
      <xdr:rowOff>233840</xdr:rowOff>
    </xdr:from>
    <xdr:to>
      <xdr:col>5</xdr:col>
      <xdr:colOff>767780</xdr:colOff>
      <xdr:row>8</xdr:row>
      <xdr:rowOff>117400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35B99C83-B918-C34D-AC61-F82B3DE3A3FB}"/>
                </a:ext>
              </a:extLst>
            </xdr14:cNvPr>
            <xdr14:cNvContentPartPr/>
          </xdr14:nvContentPartPr>
          <xdr14:nvPr macro=""/>
          <xdr14:xfrm>
            <a:off x="4696560" y="15753240"/>
            <a:ext cx="198720" cy="54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35B99C83-B918-C34D-AC61-F82B3DE3A3F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686120" y="15742447"/>
              <a:ext cx="219960" cy="5651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508960</xdr:colOff>
      <xdr:row>6</xdr:row>
      <xdr:rowOff>179480</xdr:rowOff>
    </xdr:from>
    <xdr:to>
      <xdr:col>4</xdr:col>
      <xdr:colOff>632080</xdr:colOff>
      <xdr:row>7</xdr:row>
      <xdr:rowOff>234840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9247EA0C-D52A-A547-94BA-C7BEC1BE169E}"/>
                </a:ext>
              </a:extLst>
            </xdr14:cNvPr>
            <xdr14:cNvContentPartPr/>
          </xdr14:nvContentPartPr>
          <xdr14:nvPr macro=""/>
          <xdr14:xfrm>
            <a:off x="3810960" y="15698880"/>
            <a:ext cx="123120" cy="3855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9247EA0C-D52A-A547-94BA-C7BEC1BE169E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800520" y="15688430"/>
              <a:ext cx="144360" cy="4068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126580</xdr:colOff>
      <xdr:row>4</xdr:row>
      <xdr:rowOff>147600</xdr:rowOff>
    </xdr:from>
    <xdr:to>
      <xdr:col>8</xdr:col>
      <xdr:colOff>515000</xdr:colOff>
      <xdr:row>5</xdr:row>
      <xdr:rowOff>201880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167E0E9-1798-3E4A-80FF-097CDCF52C20}"/>
                </a:ext>
              </a:extLst>
            </xdr14:cNvPr>
            <xdr14:cNvContentPartPr/>
          </xdr14:nvContentPartPr>
          <xdr14:nvPr macro=""/>
          <xdr14:xfrm>
            <a:off x="5905080" y="15006600"/>
            <a:ext cx="1213920" cy="3844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0167E0E9-1798-3E4A-80FF-097CDCF52C2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894280" y="14995800"/>
              <a:ext cx="1235160" cy="40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233780</xdr:colOff>
      <xdr:row>3</xdr:row>
      <xdr:rowOff>301400</xdr:rowOff>
    </xdr:from>
    <xdr:to>
      <xdr:col>12</xdr:col>
      <xdr:colOff>331680</xdr:colOff>
      <xdr:row>6</xdr:row>
      <xdr:rowOff>80840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5B84DD52-6F6B-F14C-AA9B-09D0D52CACC8}"/>
                </a:ext>
              </a:extLst>
            </xdr14:cNvPr>
            <xdr14:cNvContentPartPr/>
          </xdr14:nvContentPartPr>
          <xdr14:nvPr macro=""/>
          <xdr14:xfrm>
            <a:off x="9314280" y="14830200"/>
            <a:ext cx="923400" cy="7700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B84DD52-6F6B-F14C-AA9B-09D0D52CACC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303836" y="14819755"/>
              <a:ext cx="944648" cy="7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190980</xdr:colOff>
      <xdr:row>3</xdr:row>
      <xdr:rowOff>264320</xdr:rowOff>
    </xdr:from>
    <xdr:to>
      <xdr:col>10</xdr:col>
      <xdr:colOff>666520</xdr:colOff>
      <xdr:row>6</xdr:row>
      <xdr:rowOff>160760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7131A049-9CF5-0F47-9B69-EC8E9C6D7461}"/>
                </a:ext>
              </a:extLst>
            </xdr14:cNvPr>
            <xdr14:cNvContentPartPr/>
          </xdr14:nvContentPartPr>
          <xdr14:nvPr macro=""/>
          <xdr14:xfrm>
            <a:off x="7620480" y="14793120"/>
            <a:ext cx="1301040" cy="8870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7131A049-9CF5-0F47-9B69-EC8E9C6D7461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609680" y="14782316"/>
              <a:ext cx="1322280" cy="9082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485000</xdr:colOff>
      <xdr:row>3</xdr:row>
      <xdr:rowOff>107000</xdr:rowOff>
    </xdr:from>
    <xdr:to>
      <xdr:col>15</xdr:col>
      <xdr:colOff>303540</xdr:colOff>
      <xdr:row>6</xdr:row>
      <xdr:rowOff>296840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8BEC3B08-460E-704B-A92C-95B086AC63A0}"/>
                </a:ext>
              </a:extLst>
            </xdr14:cNvPr>
            <xdr14:cNvContentPartPr/>
          </xdr14:nvContentPartPr>
          <xdr14:nvPr macro=""/>
          <xdr14:xfrm>
            <a:off x="12042000" y="14635800"/>
            <a:ext cx="644040" cy="11804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8BEC3B08-460E-704B-A92C-95B086AC63A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031200" y="14625357"/>
              <a:ext cx="665280" cy="1201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314380</xdr:colOff>
      <xdr:row>3</xdr:row>
      <xdr:rowOff>141560</xdr:rowOff>
    </xdr:from>
    <xdr:to>
      <xdr:col>14</xdr:col>
      <xdr:colOff>174680</xdr:colOff>
      <xdr:row>6</xdr:row>
      <xdr:rowOff>121160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CDE81B97-C713-BB49-88B9-72C2852ACD80}"/>
                </a:ext>
              </a:extLst>
            </xdr14:cNvPr>
            <xdr14:cNvContentPartPr/>
          </xdr14:nvContentPartPr>
          <xdr14:nvPr macro=""/>
          <xdr14:xfrm>
            <a:off x="11045880" y="14670360"/>
            <a:ext cx="685800" cy="9702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CDE81B97-C713-BB49-88B9-72C2852ACD8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1035086" y="14659560"/>
              <a:ext cx="707029" cy="9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673160</xdr:colOff>
      <xdr:row>11</xdr:row>
      <xdr:rowOff>270880</xdr:rowOff>
    </xdr:from>
    <xdr:to>
      <xdr:col>3</xdr:col>
      <xdr:colOff>226740</xdr:colOff>
      <xdr:row>12</xdr:row>
      <xdr:rowOff>105920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D327EA2-4413-B044-BC24-BF01B55FE6B9}"/>
                </a:ext>
              </a:extLst>
            </xdr14:cNvPr>
            <xdr14:cNvContentPartPr/>
          </xdr14:nvContentPartPr>
          <xdr14:nvPr macro=""/>
          <xdr14:xfrm>
            <a:off x="2324160" y="17441280"/>
            <a:ext cx="379080" cy="1652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D327EA2-4413-B044-BC24-BF01B55FE6B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313370" y="17430480"/>
              <a:ext cx="40030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209440</xdr:colOff>
      <xdr:row>10</xdr:row>
      <xdr:rowOff>114720</xdr:rowOff>
    </xdr:from>
    <xdr:to>
      <xdr:col>6</xdr:col>
      <xdr:colOff>248280</xdr:colOff>
      <xdr:row>12</xdr:row>
      <xdr:rowOff>203480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C509E4D6-B475-1D4D-A5C9-A632CC8D08D9}"/>
                </a:ext>
              </a:extLst>
            </xdr14:cNvPr>
            <xdr14:cNvContentPartPr/>
          </xdr14:nvContentPartPr>
          <xdr14:nvPr macro=""/>
          <xdr14:xfrm>
            <a:off x="3511440" y="16954920"/>
            <a:ext cx="1689840" cy="74916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C509E4D6-B475-1D4D-A5C9-A632CC8D08D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500640" y="16944475"/>
              <a:ext cx="1711080" cy="7704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736440</xdr:colOff>
      <xdr:row>11</xdr:row>
      <xdr:rowOff>54520</xdr:rowOff>
    </xdr:from>
    <xdr:to>
      <xdr:col>8</xdr:col>
      <xdr:colOff>10640</xdr:colOff>
      <xdr:row>15</xdr:row>
      <xdr:rowOff>246800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2030DC0E-F813-8D4B-B8B2-BEF955C70F4B}"/>
                </a:ext>
              </a:extLst>
            </xdr14:cNvPr>
            <xdr14:cNvContentPartPr/>
          </xdr14:nvContentPartPr>
          <xdr14:nvPr macro=""/>
          <xdr14:xfrm>
            <a:off x="5689440" y="17224920"/>
            <a:ext cx="925200" cy="15130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2030DC0E-F813-8D4B-B8B2-BEF955C70F4B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78640" y="17214480"/>
              <a:ext cx="946440" cy="153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4860</xdr:colOff>
      <xdr:row>10</xdr:row>
      <xdr:rowOff>96720</xdr:rowOff>
    </xdr:from>
    <xdr:to>
      <xdr:col>11</xdr:col>
      <xdr:colOff>163580</xdr:colOff>
      <xdr:row>13</xdr:row>
      <xdr:rowOff>240120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9B9C143-1FD9-614C-9BF0-9C65572894CB}"/>
                </a:ext>
              </a:extLst>
            </xdr14:cNvPr>
            <xdr14:cNvContentPartPr/>
          </xdr14:nvContentPartPr>
          <xdr14:nvPr macro=""/>
          <xdr14:xfrm>
            <a:off x="7434360" y="16936920"/>
            <a:ext cx="1809720" cy="11340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9B9C143-1FD9-614C-9BF0-9C65572894C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423558" y="16926477"/>
              <a:ext cx="1830964" cy="11552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782780</xdr:colOff>
      <xdr:row>9</xdr:row>
      <xdr:rowOff>134600</xdr:rowOff>
    </xdr:from>
    <xdr:to>
      <xdr:col>12</xdr:col>
      <xdr:colOff>436080</xdr:colOff>
      <xdr:row>11</xdr:row>
      <xdr:rowOff>302920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156C0006-AC5B-984C-9E65-E7B38CBF4C42}"/>
                </a:ext>
              </a:extLst>
            </xdr14:cNvPr>
            <xdr14:cNvContentPartPr/>
          </xdr14:nvContentPartPr>
          <xdr14:nvPr macro=""/>
          <xdr14:xfrm>
            <a:off x="9863280" y="16644600"/>
            <a:ext cx="478800" cy="82872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156C0006-AC5B-984C-9E65-E7B38CBF4C42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852840" y="16634160"/>
              <a:ext cx="500040" cy="84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719760</xdr:colOff>
      <xdr:row>11</xdr:row>
      <xdr:rowOff>192400</xdr:rowOff>
    </xdr:from>
    <xdr:to>
      <xdr:col>12</xdr:col>
      <xdr:colOff>816600</xdr:colOff>
      <xdr:row>12</xdr:row>
      <xdr:rowOff>298880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5A23A6E4-87BE-504D-8B8C-3FACC62F77EA}"/>
                </a:ext>
              </a:extLst>
            </xdr14:cNvPr>
            <xdr14:cNvContentPartPr/>
          </xdr14:nvContentPartPr>
          <xdr14:nvPr macro=""/>
          <xdr14:xfrm>
            <a:off x="10625760" y="17362800"/>
            <a:ext cx="96840" cy="436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5A23A6E4-87BE-504D-8B8C-3FACC62F77E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615281" y="17352360"/>
              <a:ext cx="118159" cy="45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302140</xdr:colOff>
      <xdr:row>9</xdr:row>
      <xdr:rowOff>61160</xdr:rowOff>
    </xdr:from>
    <xdr:to>
      <xdr:col>14</xdr:col>
      <xdr:colOff>147320</xdr:colOff>
      <xdr:row>13</xdr:row>
      <xdr:rowOff>213480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2FD58316-0916-E94C-82AF-D7E3F44EDC97}"/>
                </a:ext>
              </a:extLst>
            </xdr14:cNvPr>
            <xdr14:cNvContentPartPr/>
          </xdr14:nvContentPartPr>
          <xdr14:nvPr macro=""/>
          <xdr14:xfrm>
            <a:off x="11033640" y="16571160"/>
            <a:ext cx="670680" cy="14731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FD58316-0916-E94C-82AF-D7E3F44EDC97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023200" y="16560363"/>
              <a:ext cx="691920" cy="14943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703040</xdr:colOff>
      <xdr:row>18</xdr:row>
      <xdr:rowOff>282560</xdr:rowOff>
    </xdr:from>
    <xdr:to>
      <xdr:col>3</xdr:col>
      <xdr:colOff>345900</xdr:colOff>
      <xdr:row>19</xdr:row>
      <xdr:rowOff>114000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69A2840E-21F0-BF4E-BE66-17E5C5DFE667}"/>
                </a:ext>
              </a:extLst>
            </xdr14:cNvPr>
            <xdr14:cNvContentPartPr/>
          </xdr14:nvContentPartPr>
          <xdr14:nvPr macro=""/>
          <xdr14:xfrm>
            <a:off x="2354040" y="19764360"/>
            <a:ext cx="468360" cy="161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69A2840E-21F0-BF4E-BE66-17E5C5DFE66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343600" y="19753920"/>
              <a:ext cx="48960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447460</xdr:colOff>
      <xdr:row>16</xdr:row>
      <xdr:rowOff>323400</xdr:rowOff>
    </xdr:from>
    <xdr:to>
      <xdr:col>2</xdr:col>
      <xdr:colOff>466520</xdr:colOff>
      <xdr:row>20</xdr:row>
      <xdr:rowOff>325240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B4DD9B67-8CFA-6248-A9B5-58BF5E7A66B4}"/>
                </a:ext>
              </a:extLst>
            </xdr14:cNvPr>
            <xdr14:cNvContentPartPr/>
          </xdr14:nvContentPartPr>
          <xdr14:nvPr macro=""/>
          <xdr14:xfrm>
            <a:off x="1272960" y="19144800"/>
            <a:ext cx="844560" cy="13226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B4DD9B67-8CFA-6248-A9B5-58BF5E7A66B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262520" y="19134360"/>
              <a:ext cx="865800" cy="13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29480</xdr:colOff>
      <xdr:row>19</xdr:row>
      <xdr:rowOff>250800</xdr:rowOff>
    </xdr:from>
    <xdr:to>
      <xdr:col>2</xdr:col>
      <xdr:colOff>277520</xdr:colOff>
      <xdr:row>21</xdr:row>
      <xdr:rowOff>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3D59921F-B464-1C4B-A1F4-A0E64640E8EB}"/>
                </a:ext>
              </a:extLst>
            </xdr14:cNvPr>
            <xdr14:cNvContentPartPr/>
          </xdr14:nvContentPartPr>
          <xdr14:nvPr macro=""/>
          <xdr14:xfrm>
            <a:off x="1680480" y="20062800"/>
            <a:ext cx="248040" cy="438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3D59921F-B464-1C4B-A1F4-A0E64640E8E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69680" y="20052369"/>
              <a:ext cx="269280" cy="4593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105400</xdr:colOff>
      <xdr:row>17</xdr:row>
      <xdr:rowOff>185440</xdr:rowOff>
    </xdr:from>
    <xdr:to>
      <xdr:col>5</xdr:col>
      <xdr:colOff>2780</xdr:colOff>
      <xdr:row>20</xdr:row>
      <xdr:rowOff>72520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42A2DA8-5DD7-F044-BB22-FCEDD477E1EA}"/>
                </a:ext>
              </a:extLst>
            </xdr14:cNvPr>
            <xdr14:cNvContentPartPr/>
          </xdr14:nvContentPartPr>
          <xdr14:nvPr macro=""/>
          <xdr14:xfrm>
            <a:off x="3407400" y="19337040"/>
            <a:ext cx="722880" cy="8776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42A2DA8-5DD7-F044-BB22-FCEDD477E1E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396600" y="19326600"/>
              <a:ext cx="744120" cy="89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526940</xdr:colOff>
      <xdr:row>17</xdr:row>
      <xdr:rowOff>291640</xdr:rowOff>
    </xdr:from>
    <xdr:to>
      <xdr:col>6</xdr:col>
      <xdr:colOff>263760</xdr:colOff>
      <xdr:row>19</xdr:row>
      <xdr:rowOff>282480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839B29C-3820-144D-BD6E-08FDBD74BCB7}"/>
                </a:ext>
              </a:extLst>
            </xdr14:cNvPr>
            <xdr14:cNvContentPartPr/>
          </xdr14:nvContentPartPr>
          <xdr14:nvPr macro=""/>
          <xdr14:xfrm>
            <a:off x="4654440" y="19443240"/>
            <a:ext cx="562320" cy="6512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839B29C-3820-144D-BD6E-08FDBD74BCB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44000" y="19432440"/>
              <a:ext cx="583560" cy="67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446680</xdr:colOff>
      <xdr:row>20</xdr:row>
      <xdr:rowOff>229840</xdr:rowOff>
    </xdr:from>
    <xdr:to>
      <xdr:col>4</xdr:col>
      <xdr:colOff>526600</xdr:colOff>
      <xdr:row>21</xdr:row>
      <xdr:rowOff>230840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35D795F4-E8CC-5146-92CF-7FFDC6F17B3D}"/>
                </a:ext>
              </a:extLst>
            </xdr14:cNvPr>
            <xdr14:cNvContentPartPr/>
          </xdr14:nvContentPartPr>
          <xdr14:nvPr macro=""/>
          <xdr14:xfrm>
            <a:off x="3748680" y="20372040"/>
            <a:ext cx="79920" cy="3312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5D795F4-E8CC-5146-92CF-7FFDC6F17B3D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37880" y="20361600"/>
              <a:ext cx="10116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609040</xdr:colOff>
      <xdr:row>13</xdr:row>
      <xdr:rowOff>9720</xdr:rowOff>
    </xdr:from>
    <xdr:to>
      <xdr:col>5</xdr:col>
      <xdr:colOff>745100</xdr:colOff>
      <xdr:row>14</xdr:row>
      <xdr:rowOff>104680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B5CCD86B-2757-D34F-997E-3BEE77376465}"/>
                </a:ext>
              </a:extLst>
            </xdr14:cNvPr>
            <xdr14:cNvContentPartPr/>
          </xdr14:nvContentPartPr>
          <xdr14:nvPr macro=""/>
          <xdr14:xfrm>
            <a:off x="3911040" y="17840520"/>
            <a:ext cx="961560" cy="4251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5CCD86B-2757-D34F-997E-3BEE7737646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00240" y="17830080"/>
              <a:ext cx="982800" cy="44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575180</xdr:colOff>
      <xdr:row>21</xdr:row>
      <xdr:rowOff>21680</xdr:rowOff>
    </xdr:from>
    <xdr:to>
      <xdr:col>5</xdr:col>
      <xdr:colOff>662300</xdr:colOff>
      <xdr:row>22</xdr:row>
      <xdr:rowOff>35640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B0B3F93-8028-1648-97E1-12BC5392BFCE}"/>
                </a:ext>
              </a:extLst>
            </xdr14:cNvPr>
            <xdr14:cNvContentPartPr/>
          </xdr14:nvContentPartPr>
          <xdr14:nvPr macro=""/>
          <xdr14:xfrm>
            <a:off x="4702680" y="20494080"/>
            <a:ext cx="87120" cy="3441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B0B3F93-8028-1648-97E1-12BC5392BFC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2240" y="20483280"/>
              <a:ext cx="10836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704060</xdr:colOff>
      <xdr:row>20</xdr:row>
      <xdr:rowOff>134800</xdr:rowOff>
    </xdr:from>
    <xdr:to>
      <xdr:col>5</xdr:col>
      <xdr:colOff>732140</xdr:colOff>
      <xdr:row>20</xdr:row>
      <xdr:rowOff>138760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2E2ADEA8-07A2-904B-9FDA-22B5F24A348E}"/>
                </a:ext>
              </a:extLst>
            </xdr14:cNvPr>
            <xdr14:cNvContentPartPr/>
          </xdr14:nvContentPartPr>
          <xdr14:nvPr macro=""/>
          <xdr14:xfrm>
            <a:off x="4831560" y="20277000"/>
            <a:ext cx="28080" cy="39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2E2ADEA8-07A2-904B-9FDA-22B5F24A348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820760" y="20266560"/>
              <a:ext cx="4932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44140</xdr:colOff>
      <xdr:row>18</xdr:row>
      <xdr:rowOff>303080</xdr:rowOff>
    </xdr:from>
    <xdr:to>
      <xdr:col>8</xdr:col>
      <xdr:colOff>3080</xdr:colOff>
      <xdr:row>22</xdr:row>
      <xdr:rowOff>263880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EC88C0A5-0FEB-884E-933F-3A7CA6698960}"/>
                </a:ext>
              </a:extLst>
            </xdr14:cNvPr>
            <xdr14:cNvContentPartPr/>
          </xdr14:nvContentPartPr>
          <xdr14:nvPr macro=""/>
          <xdr14:xfrm>
            <a:off x="5822640" y="19784880"/>
            <a:ext cx="784440" cy="12816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EC88C0A5-0FEB-884E-933F-3A7CA6698960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12200" y="19774440"/>
              <a:ext cx="805680" cy="130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693200</xdr:colOff>
      <xdr:row>17</xdr:row>
      <xdr:rowOff>167800</xdr:rowOff>
    </xdr:from>
    <xdr:to>
      <xdr:col>9</xdr:col>
      <xdr:colOff>666540</xdr:colOff>
      <xdr:row>20</xdr:row>
      <xdr:rowOff>225520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C3A31C6F-F7BA-3747-A1C5-A804D0F01BC9}"/>
                </a:ext>
              </a:extLst>
            </xdr14:cNvPr>
            <xdr14:cNvContentPartPr/>
          </xdr14:nvContentPartPr>
          <xdr14:nvPr macro=""/>
          <xdr14:xfrm>
            <a:off x="7297200" y="19319400"/>
            <a:ext cx="798840" cy="104832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C3A31C6F-F7BA-3747-A1C5-A804D0F01BC9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286760" y="19308600"/>
              <a:ext cx="820080" cy="10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253240</xdr:colOff>
      <xdr:row>18</xdr:row>
      <xdr:rowOff>305600</xdr:rowOff>
    </xdr:from>
    <xdr:to>
      <xdr:col>10</xdr:col>
      <xdr:colOff>781720</xdr:colOff>
      <xdr:row>20</xdr:row>
      <xdr:rowOff>292840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71C0C08-AC10-AF43-A3A1-F862C422881D}"/>
                </a:ext>
              </a:extLst>
            </xdr14:cNvPr>
            <xdr14:cNvContentPartPr/>
          </xdr14:nvContentPartPr>
          <xdr14:nvPr macro=""/>
          <xdr14:xfrm>
            <a:off x="8508240" y="19787400"/>
            <a:ext cx="528480" cy="6476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71C0C08-AC10-AF43-A3A1-F862C422881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497800" y="19776600"/>
              <a:ext cx="549720" cy="66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598480</xdr:colOff>
      <xdr:row>17</xdr:row>
      <xdr:rowOff>154480</xdr:rowOff>
    </xdr:from>
    <xdr:to>
      <xdr:col>11</xdr:col>
      <xdr:colOff>148820</xdr:colOff>
      <xdr:row>18</xdr:row>
      <xdr:rowOff>174920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6756A343-6459-3247-BED0-A2D20867B925}"/>
                </a:ext>
              </a:extLst>
            </xdr14:cNvPr>
            <xdr14:cNvContentPartPr/>
          </xdr14:nvContentPartPr>
          <xdr14:nvPr macro=""/>
          <xdr14:xfrm>
            <a:off x="8853480" y="19306080"/>
            <a:ext cx="375840" cy="35064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756A343-6459-3247-BED0-A2D20867B925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843040" y="19295280"/>
              <a:ext cx="3970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819860</xdr:colOff>
      <xdr:row>17</xdr:row>
      <xdr:rowOff>30640</xdr:rowOff>
    </xdr:from>
    <xdr:to>
      <xdr:col>12</xdr:col>
      <xdr:colOff>608160</xdr:colOff>
      <xdr:row>20</xdr:row>
      <xdr:rowOff>178360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C5DF02C1-9AB1-C14F-B73F-448FD0709898}"/>
                </a:ext>
              </a:extLst>
            </xdr14:cNvPr>
            <xdr14:cNvContentPartPr/>
          </xdr14:nvContentPartPr>
          <xdr14:nvPr macro=""/>
          <xdr14:xfrm>
            <a:off x="9900360" y="19182240"/>
            <a:ext cx="613800" cy="11383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C5DF02C1-9AB1-C14F-B73F-448FD0709898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889560" y="19171443"/>
              <a:ext cx="635040" cy="11595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112060</xdr:colOff>
      <xdr:row>16</xdr:row>
      <xdr:rowOff>274080</xdr:rowOff>
    </xdr:from>
    <xdr:to>
      <xdr:col>13</xdr:col>
      <xdr:colOff>693460</xdr:colOff>
      <xdr:row>21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C08585B2-9DE4-4742-9BF6-2579B491DDD4}"/>
                </a:ext>
              </a:extLst>
            </xdr14:cNvPr>
            <xdr14:cNvContentPartPr/>
          </xdr14:nvContentPartPr>
          <xdr14:nvPr macro=""/>
          <xdr14:xfrm>
            <a:off x="10843560" y="19095480"/>
            <a:ext cx="581400" cy="13780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C08585B2-9DE4-4742-9BF6-2579B491DDD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0833120" y="19085040"/>
              <a:ext cx="602640" cy="139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303760</xdr:colOff>
      <xdr:row>24</xdr:row>
      <xdr:rowOff>209360</xdr:rowOff>
    </xdr:from>
    <xdr:to>
      <xdr:col>6</xdr:col>
      <xdr:colOff>173760</xdr:colOff>
      <xdr:row>28</xdr:row>
      <xdr:rowOff>28680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FFD589C2-E122-504E-95CD-C620849EB3AC}"/>
                </a:ext>
              </a:extLst>
            </xdr14:cNvPr>
            <xdr14:cNvContentPartPr/>
          </xdr14:nvContentPartPr>
          <xdr14:nvPr macro=""/>
          <xdr14:xfrm>
            <a:off x="3605760" y="21672360"/>
            <a:ext cx="1521000" cy="114012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FFD589C2-E122-504E-95CD-C620849EB3A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595318" y="21661563"/>
              <a:ext cx="1542245" cy="11613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383980</xdr:colOff>
      <xdr:row>26</xdr:row>
      <xdr:rowOff>101200</xdr:rowOff>
    </xdr:from>
    <xdr:to>
      <xdr:col>8</xdr:col>
      <xdr:colOff>587000</xdr:colOff>
      <xdr:row>28</xdr:row>
      <xdr:rowOff>36600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2B7348B3-AD5B-A444-9C41-C9B0F10E83A2}"/>
                </a:ext>
              </a:extLst>
            </xdr14:cNvPr>
            <xdr14:cNvContentPartPr/>
          </xdr14:nvContentPartPr>
          <xdr14:nvPr macro=""/>
          <xdr14:xfrm>
            <a:off x="6162480" y="22224600"/>
            <a:ext cx="1028520" cy="5958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2B7348B3-AD5B-A444-9C41-C9B0F10E83A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152040" y="22213800"/>
              <a:ext cx="1049760" cy="61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26100</xdr:colOff>
      <xdr:row>25</xdr:row>
      <xdr:rowOff>132960</xdr:rowOff>
    </xdr:from>
    <xdr:to>
      <xdr:col>10</xdr:col>
      <xdr:colOff>646000</xdr:colOff>
      <xdr:row>27</xdr:row>
      <xdr:rowOff>286520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841C92CA-67E2-E14E-9479-B50EB31CEE38}"/>
                </a:ext>
              </a:extLst>
            </xdr14:cNvPr>
            <xdr14:cNvContentPartPr/>
          </xdr14:nvContentPartPr>
          <xdr14:nvPr macro=""/>
          <xdr14:xfrm>
            <a:off x="7455600" y="21926160"/>
            <a:ext cx="1445400" cy="81396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841C92CA-67E2-E14E-9479-B50EB31CEE3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444800" y="21915360"/>
              <a:ext cx="1466640" cy="83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112060</xdr:colOff>
      <xdr:row>23</xdr:row>
      <xdr:rowOff>202600</xdr:rowOff>
    </xdr:from>
    <xdr:to>
      <xdr:col>13</xdr:col>
      <xdr:colOff>112420</xdr:colOff>
      <xdr:row>23</xdr:row>
      <xdr:rowOff>202960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1C252C67-FD89-1A48-9DE1-894722745F6D}"/>
                </a:ext>
              </a:extLst>
            </xdr14:cNvPr>
            <xdr14:cNvContentPartPr/>
          </xdr14:nvContentPartPr>
          <xdr14:nvPr macro=""/>
          <xdr14:xfrm>
            <a:off x="10843560" y="21335400"/>
            <a:ext cx="360" cy="3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1C252C67-FD89-1A48-9DE1-894722745F6D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0833120" y="21324600"/>
              <a:ext cx="2160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13020</xdr:colOff>
      <xdr:row>25</xdr:row>
      <xdr:rowOff>213600</xdr:rowOff>
    </xdr:from>
    <xdr:to>
      <xdr:col>18</xdr:col>
      <xdr:colOff>719280</xdr:colOff>
      <xdr:row>29</xdr:row>
      <xdr:rowOff>31480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DA217D5D-8258-A347-8842-98B0D4F48DCB}"/>
                </a:ext>
              </a:extLst>
            </xdr14:cNvPr>
            <xdr14:cNvContentPartPr/>
          </xdr14:nvContentPartPr>
          <xdr14:nvPr macro=""/>
          <xdr14:xfrm>
            <a:off x="12395520" y="22006800"/>
            <a:ext cx="3182760" cy="11386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DA217D5D-8258-A347-8842-98B0D4F48DCB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2385080" y="21996000"/>
              <a:ext cx="3204000" cy="115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443540</xdr:colOff>
      <xdr:row>24</xdr:row>
      <xdr:rowOff>299360</xdr:rowOff>
    </xdr:from>
    <xdr:to>
      <xdr:col>17</xdr:col>
      <xdr:colOff>664220</xdr:colOff>
      <xdr:row>28</xdr:row>
      <xdr:rowOff>220560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19ED30D-7263-0A4F-93B5-0619654989EA}"/>
                </a:ext>
              </a:extLst>
            </xdr14:cNvPr>
            <xdr14:cNvContentPartPr/>
          </xdr14:nvContentPartPr>
          <xdr14:nvPr macro=""/>
          <xdr14:xfrm>
            <a:off x="14477040" y="21762360"/>
            <a:ext cx="220680" cy="12420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19ED30D-7263-0A4F-93B5-0619654989EA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4466600" y="21751920"/>
              <a:ext cx="241920" cy="126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229320</xdr:colOff>
      <xdr:row>25</xdr:row>
      <xdr:rowOff>14880</xdr:rowOff>
    </xdr:from>
    <xdr:to>
      <xdr:col>18</xdr:col>
      <xdr:colOff>322200</xdr:colOff>
      <xdr:row>29</xdr:row>
      <xdr:rowOff>81520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542E2BA4-25BE-3045-884A-10625176F152}"/>
                </a:ext>
              </a:extLst>
            </xdr14:cNvPr>
            <xdr14:cNvContentPartPr/>
          </xdr14:nvContentPartPr>
          <xdr14:nvPr macro=""/>
          <xdr14:xfrm>
            <a:off x="15088320" y="21808080"/>
            <a:ext cx="92880" cy="138744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542E2BA4-25BE-3045-884A-10625176F15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5077520" y="21797640"/>
              <a:ext cx="114120" cy="140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76700</xdr:colOff>
      <xdr:row>29</xdr:row>
      <xdr:rowOff>125800</xdr:rowOff>
    </xdr:from>
    <xdr:to>
      <xdr:col>17</xdr:col>
      <xdr:colOff>298460</xdr:colOff>
      <xdr:row>30</xdr:row>
      <xdr:rowOff>102680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C5BF6EC-1B02-1A43-AE1F-D6F0D0BC660D}"/>
                </a:ext>
              </a:extLst>
            </xdr14:cNvPr>
            <xdr14:cNvContentPartPr/>
          </xdr14:nvContentPartPr>
          <xdr14:nvPr macro=""/>
          <xdr14:xfrm>
            <a:off x="14110200" y="23239800"/>
            <a:ext cx="221760" cy="3070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C5BF6EC-1B02-1A43-AE1F-D6F0D0BC660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4099400" y="23229360"/>
              <a:ext cx="24300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312500</xdr:colOff>
      <xdr:row>29</xdr:row>
      <xdr:rowOff>293200</xdr:rowOff>
    </xdr:from>
    <xdr:to>
      <xdr:col>17</xdr:col>
      <xdr:colOff>387380</xdr:colOff>
      <xdr:row>30</xdr:row>
      <xdr:rowOff>115640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D6BB8F1E-1C16-C947-AD59-48BD1E171051}"/>
                </a:ext>
              </a:extLst>
            </xdr14:cNvPr>
            <xdr14:cNvContentPartPr/>
          </xdr14:nvContentPartPr>
          <xdr14:nvPr macro=""/>
          <xdr14:xfrm>
            <a:off x="14346000" y="23407200"/>
            <a:ext cx="74880" cy="15264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6BB8F1E-1C16-C947-AD59-48BD1E17105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335200" y="23396760"/>
              <a:ext cx="96120" cy="17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466580</xdr:colOff>
      <xdr:row>29</xdr:row>
      <xdr:rowOff>252160</xdr:rowOff>
    </xdr:from>
    <xdr:to>
      <xdr:col>17</xdr:col>
      <xdr:colOff>495740</xdr:colOff>
      <xdr:row>30</xdr:row>
      <xdr:rowOff>141200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69910CB9-65CA-3A44-A8BD-0F2CA7C42346}"/>
                </a:ext>
              </a:extLst>
            </xdr14:cNvPr>
            <xdr14:cNvContentPartPr/>
          </xdr14:nvContentPartPr>
          <xdr14:nvPr macro=""/>
          <xdr14:xfrm>
            <a:off x="14500080" y="23366160"/>
            <a:ext cx="29160" cy="21924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69910CB9-65CA-3A44-A8BD-0F2CA7C42346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4489280" y="23355720"/>
              <a:ext cx="504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536420</xdr:colOff>
      <xdr:row>29</xdr:row>
      <xdr:rowOff>190960</xdr:rowOff>
    </xdr:from>
    <xdr:to>
      <xdr:col>17</xdr:col>
      <xdr:colOff>627140</xdr:colOff>
      <xdr:row>30</xdr:row>
      <xdr:rowOff>70640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DDE2CA5-9DA0-8641-AC62-EAFDB72B8646}"/>
                </a:ext>
              </a:extLst>
            </xdr14:cNvPr>
            <xdr14:cNvContentPartPr/>
          </xdr14:nvContentPartPr>
          <xdr14:nvPr macro=""/>
          <xdr14:xfrm>
            <a:off x="14569920" y="23304960"/>
            <a:ext cx="90720" cy="20988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0DDE2CA5-9DA0-8641-AC62-EAFDB72B8646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559120" y="23294520"/>
              <a:ext cx="111960" cy="23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254920</xdr:colOff>
      <xdr:row>31</xdr:row>
      <xdr:rowOff>183960</xdr:rowOff>
    </xdr:from>
    <xdr:to>
      <xdr:col>16</xdr:col>
      <xdr:colOff>672880</xdr:colOff>
      <xdr:row>32</xdr:row>
      <xdr:rowOff>296920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173E5971-86FC-DE48-8988-026A1499BF81}"/>
                </a:ext>
              </a:extLst>
            </xdr14:cNvPr>
            <xdr14:cNvContentPartPr/>
          </xdr14:nvContentPartPr>
          <xdr14:nvPr macro=""/>
          <xdr14:xfrm>
            <a:off x="13462920" y="23958360"/>
            <a:ext cx="417960" cy="443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173E5971-86FC-DE48-8988-026A1499BF8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452120" y="23947560"/>
              <a:ext cx="4392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725440</xdr:colOff>
      <xdr:row>31</xdr:row>
      <xdr:rowOff>217440</xdr:rowOff>
    </xdr:from>
    <xdr:to>
      <xdr:col>16</xdr:col>
      <xdr:colOff>751000</xdr:colOff>
      <xdr:row>32</xdr:row>
      <xdr:rowOff>42760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41BA7610-E803-2A4F-934E-2FAF1671DF4B}"/>
                </a:ext>
              </a:extLst>
            </xdr14:cNvPr>
            <xdr14:cNvContentPartPr/>
          </xdr14:nvContentPartPr>
          <xdr14:nvPr macro=""/>
          <xdr14:xfrm>
            <a:off x="13933440" y="23991840"/>
            <a:ext cx="25560" cy="1555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41BA7610-E803-2A4F-934E-2FAF1671DF4B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3922640" y="23981400"/>
              <a:ext cx="46800" cy="17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676120</xdr:colOff>
      <xdr:row>31</xdr:row>
      <xdr:rowOff>312480</xdr:rowOff>
    </xdr:from>
    <xdr:to>
      <xdr:col>17</xdr:col>
      <xdr:colOff>3980</xdr:colOff>
      <xdr:row>31</xdr:row>
      <xdr:rowOff>320040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8E55498C-8565-3947-9E39-0749ABCE7C01}"/>
                </a:ext>
              </a:extLst>
            </xdr14:cNvPr>
            <xdr14:cNvContentPartPr/>
          </xdr14:nvContentPartPr>
          <xdr14:nvPr macro=""/>
          <xdr14:xfrm>
            <a:off x="13884120" y="24086880"/>
            <a:ext cx="153360" cy="756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8E55498C-8565-3947-9E39-0749ABCE7C0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873320" y="24076440"/>
              <a:ext cx="17460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137900</xdr:colOff>
      <xdr:row>31</xdr:row>
      <xdr:rowOff>97200</xdr:rowOff>
    </xdr:from>
    <xdr:to>
      <xdr:col>17</xdr:col>
      <xdr:colOff>153740</xdr:colOff>
      <xdr:row>32</xdr:row>
      <xdr:rowOff>69400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3CC0EE0-FF92-DC45-AE7C-6A8D9B462D2B}"/>
                </a:ext>
              </a:extLst>
            </xdr14:cNvPr>
            <xdr14:cNvContentPartPr/>
          </xdr14:nvContentPartPr>
          <xdr14:nvPr macro=""/>
          <xdr14:xfrm>
            <a:off x="14171400" y="23871600"/>
            <a:ext cx="15840" cy="3024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03CC0EE0-FF92-DC45-AE7C-6A8D9B462D2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4160960" y="23861160"/>
              <a:ext cx="37080" cy="32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17660</xdr:colOff>
      <xdr:row>31</xdr:row>
      <xdr:rowOff>108000</xdr:rowOff>
    </xdr:from>
    <xdr:to>
      <xdr:col>17</xdr:col>
      <xdr:colOff>246620</xdr:colOff>
      <xdr:row>31</xdr:row>
      <xdr:rowOff>220680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856C6F7E-120E-484E-804E-396B9335558D}"/>
                </a:ext>
              </a:extLst>
            </xdr14:cNvPr>
            <xdr14:cNvContentPartPr/>
          </xdr14:nvContentPartPr>
          <xdr14:nvPr macro=""/>
          <xdr14:xfrm>
            <a:off x="14051160" y="23882400"/>
            <a:ext cx="228960" cy="1126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856C6F7E-120E-484E-804E-396B9335558D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4040720" y="23871600"/>
              <a:ext cx="25020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55100</xdr:colOff>
      <xdr:row>32</xdr:row>
      <xdr:rowOff>73720</xdr:rowOff>
    </xdr:from>
    <xdr:to>
      <xdr:col>17</xdr:col>
      <xdr:colOff>277940</xdr:colOff>
      <xdr:row>32</xdr:row>
      <xdr:rowOff>81280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25BC23B5-50B6-CE4D-B2CE-6722C9EC840F}"/>
                </a:ext>
              </a:extLst>
            </xdr14:cNvPr>
            <xdr14:cNvContentPartPr/>
          </xdr14:nvContentPartPr>
          <xdr14:nvPr macro=""/>
          <xdr14:xfrm>
            <a:off x="14088600" y="24178320"/>
            <a:ext cx="222840" cy="75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25BC23B5-50B6-CE4D-B2CE-6722C9EC840F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4077800" y="24167880"/>
              <a:ext cx="24408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281180</xdr:colOff>
      <xdr:row>31</xdr:row>
      <xdr:rowOff>109440</xdr:rowOff>
    </xdr:from>
    <xdr:to>
      <xdr:col>17</xdr:col>
      <xdr:colOff>365780</xdr:colOff>
      <xdr:row>31</xdr:row>
      <xdr:rowOff>109800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4F62F685-EE9F-B749-9105-323FAB560C3A}"/>
                </a:ext>
              </a:extLst>
            </xdr14:cNvPr>
            <xdr14:cNvContentPartPr/>
          </xdr14:nvContentPartPr>
          <xdr14:nvPr macro=""/>
          <xdr14:xfrm>
            <a:off x="14314680" y="23883840"/>
            <a:ext cx="84600" cy="3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4F62F685-EE9F-B749-9105-323FAB560C3A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4304240" y="23873040"/>
              <a:ext cx="10584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395660</xdr:colOff>
      <xdr:row>31</xdr:row>
      <xdr:rowOff>44280</xdr:rowOff>
    </xdr:from>
    <xdr:to>
      <xdr:col>17</xdr:col>
      <xdr:colOff>402140</xdr:colOff>
      <xdr:row>31</xdr:row>
      <xdr:rowOff>159120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7EF47264-99CA-7641-8A36-FC3BFFE1A728}"/>
                </a:ext>
              </a:extLst>
            </xdr14:cNvPr>
            <xdr14:cNvContentPartPr/>
          </xdr14:nvContentPartPr>
          <xdr14:nvPr macro=""/>
          <xdr14:xfrm>
            <a:off x="14429160" y="23818680"/>
            <a:ext cx="6480" cy="1148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7EF47264-99CA-7641-8A36-FC3BFFE1A728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4418360" y="23808240"/>
              <a:ext cx="27720" cy="13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482060</xdr:colOff>
      <xdr:row>31</xdr:row>
      <xdr:rowOff>70920</xdr:rowOff>
    </xdr:from>
    <xdr:to>
      <xdr:col>17</xdr:col>
      <xdr:colOff>561980</xdr:colOff>
      <xdr:row>32</xdr:row>
      <xdr:rowOff>66520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453406A5-BAC0-BE42-8ED4-BFD2A5107DFA}"/>
                </a:ext>
              </a:extLst>
            </xdr14:cNvPr>
            <xdr14:cNvContentPartPr/>
          </xdr14:nvContentPartPr>
          <xdr14:nvPr macro=""/>
          <xdr14:xfrm>
            <a:off x="14515560" y="23845320"/>
            <a:ext cx="79920" cy="325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453406A5-BAC0-BE42-8ED4-BFD2A5107DFA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4505120" y="23834520"/>
              <a:ext cx="101160" cy="34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562700</xdr:colOff>
      <xdr:row>31</xdr:row>
      <xdr:rowOff>181440</xdr:rowOff>
    </xdr:from>
    <xdr:to>
      <xdr:col>17</xdr:col>
      <xdr:colOff>622100</xdr:colOff>
      <xdr:row>31</xdr:row>
      <xdr:rowOff>323280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7F75574C-5CE2-6F48-9017-B1206E92B27E}"/>
                </a:ext>
              </a:extLst>
            </xdr14:cNvPr>
            <xdr14:cNvContentPartPr/>
          </xdr14:nvContentPartPr>
          <xdr14:nvPr macro=""/>
          <xdr14:xfrm>
            <a:off x="14596200" y="23955840"/>
            <a:ext cx="59400" cy="1418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7F75574C-5CE2-6F48-9017-B1206E92B27E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4585760" y="23945400"/>
              <a:ext cx="8064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666380</xdr:colOff>
      <xdr:row>31</xdr:row>
      <xdr:rowOff>70920</xdr:rowOff>
    </xdr:from>
    <xdr:to>
      <xdr:col>17</xdr:col>
      <xdr:colOff>730460</xdr:colOff>
      <xdr:row>32</xdr:row>
      <xdr:rowOff>47800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C265DBA8-8716-774A-BFE3-119C1396E58F}"/>
                </a:ext>
              </a:extLst>
            </xdr14:cNvPr>
            <xdr14:cNvContentPartPr/>
          </xdr14:nvContentPartPr>
          <xdr14:nvPr macro=""/>
          <xdr14:xfrm>
            <a:off x="14699880" y="23845320"/>
            <a:ext cx="64080" cy="3070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265DBA8-8716-774A-BFE3-119C1396E58F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4689080" y="23834520"/>
              <a:ext cx="8532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22700</xdr:colOff>
      <xdr:row>31</xdr:row>
      <xdr:rowOff>272880</xdr:rowOff>
    </xdr:from>
    <xdr:to>
      <xdr:col>17</xdr:col>
      <xdr:colOff>126020</xdr:colOff>
      <xdr:row>32</xdr:row>
      <xdr:rowOff>97120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BD84E7A2-556C-2F43-9E54-5EF5F685D473}"/>
                </a:ext>
              </a:extLst>
            </xdr14:cNvPr>
            <xdr14:cNvContentPartPr/>
          </xdr14:nvContentPartPr>
          <xdr14:nvPr macro=""/>
          <xdr14:xfrm>
            <a:off x="14056200" y="24047280"/>
            <a:ext cx="103320" cy="154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BD84E7A2-556C-2F43-9E54-5EF5F685D473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4045400" y="24036840"/>
              <a:ext cx="124560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211320</xdr:colOff>
      <xdr:row>32</xdr:row>
      <xdr:rowOff>229240</xdr:rowOff>
    </xdr:from>
    <xdr:to>
      <xdr:col>18</xdr:col>
      <xdr:colOff>221400</xdr:colOff>
      <xdr:row>33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78B96F0C-0D7A-E847-BA9C-8952D9E8544F}"/>
                </a:ext>
              </a:extLst>
            </xdr14:cNvPr>
            <xdr14:cNvContentPartPr/>
          </xdr14:nvContentPartPr>
          <xdr14:nvPr macro=""/>
          <xdr14:xfrm>
            <a:off x="15070320" y="24333840"/>
            <a:ext cx="10080" cy="2084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8B96F0C-0D7A-E847-BA9C-8952D9E8544F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5059520" y="24323040"/>
              <a:ext cx="31320" cy="22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180000</xdr:colOff>
      <xdr:row>32</xdr:row>
      <xdr:rowOff>165160</xdr:rowOff>
    </xdr:from>
    <xdr:to>
      <xdr:col>18</xdr:col>
      <xdr:colOff>428040</xdr:colOff>
      <xdr:row>32</xdr:row>
      <xdr:rowOff>186040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21DF91CC-82CF-974D-9581-15A2A508FAEC}"/>
                </a:ext>
              </a:extLst>
            </xdr14:cNvPr>
            <xdr14:cNvContentPartPr/>
          </xdr14:nvContentPartPr>
          <xdr14:nvPr macro=""/>
          <xdr14:xfrm>
            <a:off x="15039000" y="24269760"/>
            <a:ext cx="248040" cy="2088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21DF91CC-82CF-974D-9581-15A2A508FAEC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5028560" y="24259320"/>
              <a:ext cx="26928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257040</xdr:colOff>
      <xdr:row>33</xdr:row>
      <xdr:rowOff>14240</xdr:rowOff>
    </xdr:from>
    <xdr:to>
      <xdr:col>18</xdr:col>
      <xdr:colOff>373680</xdr:colOff>
      <xdr:row>33</xdr:row>
      <xdr:rowOff>37640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6A2CF9CB-8517-D246-92F7-ECAE81243716}"/>
                </a:ext>
              </a:extLst>
            </xdr14:cNvPr>
            <xdr14:cNvContentPartPr/>
          </xdr14:nvContentPartPr>
          <xdr14:nvPr macro=""/>
          <xdr14:xfrm>
            <a:off x="15116040" y="24449040"/>
            <a:ext cx="116640" cy="234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6A2CF9CB-8517-D246-92F7-ECAE81243716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5105240" y="24438600"/>
              <a:ext cx="137880" cy="4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266760</xdr:colOff>
      <xdr:row>33</xdr:row>
      <xdr:rowOff>116480</xdr:rowOff>
    </xdr:from>
    <xdr:to>
      <xdr:col>18</xdr:col>
      <xdr:colOff>430920</xdr:colOff>
      <xdr:row>33</xdr:row>
      <xdr:rowOff>155360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1B328BB9-95E3-E44C-8F59-5395B960716C}"/>
                </a:ext>
              </a:extLst>
            </xdr14:cNvPr>
            <xdr14:cNvContentPartPr/>
          </xdr14:nvContentPartPr>
          <xdr14:nvPr macro=""/>
          <xdr14:xfrm>
            <a:off x="15125760" y="24551280"/>
            <a:ext cx="164160" cy="388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1B328BB9-95E3-E44C-8F59-5395B960716C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5114960" y="24540840"/>
              <a:ext cx="185400" cy="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513360</xdr:colOff>
      <xdr:row>32</xdr:row>
      <xdr:rowOff>229240</xdr:rowOff>
    </xdr:from>
    <xdr:to>
      <xdr:col>18</xdr:col>
      <xdr:colOff>630360</xdr:colOff>
      <xdr:row>33</xdr:row>
      <xdr:rowOff>147080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1CBEA956-2B7E-F946-9E89-DA5ADC74FDA6}"/>
                </a:ext>
              </a:extLst>
            </xdr14:cNvPr>
            <xdr14:cNvContentPartPr/>
          </xdr14:nvContentPartPr>
          <xdr14:nvPr macro=""/>
          <xdr14:xfrm>
            <a:off x="15372360" y="24333840"/>
            <a:ext cx="117000" cy="2480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1CBEA956-2B7E-F946-9E89-DA5ADC74FDA6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5361560" y="24323040"/>
              <a:ext cx="138240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330520</xdr:colOff>
      <xdr:row>35</xdr:row>
      <xdr:rowOff>150520</xdr:rowOff>
    </xdr:from>
    <xdr:to>
      <xdr:col>16</xdr:col>
      <xdr:colOff>657040</xdr:colOff>
      <xdr:row>36</xdr:row>
      <xdr:rowOff>31280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FB317735-86CC-BB44-85DA-F685C6053E19}"/>
                </a:ext>
              </a:extLst>
            </xdr14:cNvPr>
            <xdr14:cNvContentPartPr/>
          </xdr14:nvContentPartPr>
          <xdr14:nvPr macro=""/>
          <xdr14:xfrm>
            <a:off x="13538520" y="25245720"/>
            <a:ext cx="326520" cy="2109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FB317735-86CC-BB44-85DA-F685C6053E19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3528080" y="25234920"/>
              <a:ext cx="34776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201620</xdr:colOff>
      <xdr:row>35</xdr:row>
      <xdr:rowOff>67360</xdr:rowOff>
    </xdr:from>
    <xdr:to>
      <xdr:col>17</xdr:col>
      <xdr:colOff>248780</xdr:colOff>
      <xdr:row>35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D4D851B2-B2C0-F742-A8E9-D7BDC087730C}"/>
                </a:ext>
              </a:extLst>
            </xdr14:cNvPr>
            <xdr14:cNvContentPartPr/>
          </xdr14:nvContentPartPr>
          <xdr14:nvPr macro=""/>
          <xdr14:xfrm>
            <a:off x="14235120" y="25162560"/>
            <a:ext cx="47160" cy="2217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D4D851B2-B2C0-F742-A8E9-D7BDC087730C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4224680" y="25152120"/>
              <a:ext cx="6840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171740</xdr:colOff>
      <xdr:row>35</xdr:row>
      <xdr:rowOff>186520</xdr:rowOff>
    </xdr:from>
    <xdr:to>
      <xdr:col>17</xdr:col>
      <xdr:colOff>332300</xdr:colOff>
      <xdr:row>35</xdr:row>
      <xdr:rowOff>196600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A493F547-C1DB-5B46-A283-E71938ECCB15}"/>
                </a:ext>
              </a:extLst>
            </xdr14:cNvPr>
            <xdr14:cNvContentPartPr/>
          </xdr14:nvContentPartPr>
          <xdr14:nvPr macro=""/>
          <xdr14:xfrm>
            <a:off x="14205240" y="25281720"/>
            <a:ext cx="160560" cy="1008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A493F547-C1DB-5B46-A283-E71938ECCB15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4194440" y="25271280"/>
              <a:ext cx="18180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590780</xdr:colOff>
      <xdr:row>35</xdr:row>
      <xdr:rowOff>67360</xdr:rowOff>
    </xdr:from>
    <xdr:to>
      <xdr:col>18</xdr:col>
      <xdr:colOff>90000</xdr:colOff>
      <xdr:row>36</xdr:row>
      <xdr:rowOff>46760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28346630-EF9C-CD42-9410-DF410EC540A0}"/>
                </a:ext>
              </a:extLst>
            </xdr14:cNvPr>
            <xdr14:cNvContentPartPr/>
          </xdr14:nvContentPartPr>
          <xdr14:nvPr macro=""/>
          <xdr14:xfrm>
            <a:off x="14624280" y="25162560"/>
            <a:ext cx="324720" cy="30960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28346630-EF9C-CD42-9410-DF410EC540A0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4613840" y="25152120"/>
              <a:ext cx="34596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579600</xdr:colOff>
      <xdr:row>34</xdr:row>
      <xdr:rowOff>29640</xdr:rowOff>
    </xdr:from>
    <xdr:to>
      <xdr:col>18</xdr:col>
      <xdr:colOff>716040</xdr:colOff>
      <xdr:row>35</xdr:row>
      <xdr:rowOff>43960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C4985DC1-7488-1942-A07B-9C109B61A2F1}"/>
                </a:ext>
              </a:extLst>
            </xdr14:cNvPr>
            <xdr14:cNvContentPartPr/>
          </xdr14:nvContentPartPr>
          <xdr14:nvPr macro=""/>
          <xdr14:xfrm>
            <a:off x="15438600" y="24794640"/>
            <a:ext cx="136440" cy="3445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4985DC1-7488-1942-A07B-9C109B61A2F1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5427800" y="24783840"/>
              <a:ext cx="157680" cy="36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12580</xdr:colOff>
      <xdr:row>34</xdr:row>
      <xdr:rowOff>96960</xdr:rowOff>
    </xdr:from>
    <xdr:to>
      <xdr:col>19</xdr:col>
      <xdr:colOff>223540</xdr:colOff>
      <xdr:row>34</xdr:row>
      <xdr:rowOff>316200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1645113-4AD2-6646-8FD9-E53934D337D1}"/>
                </a:ext>
              </a:extLst>
            </xdr14:cNvPr>
            <xdr14:cNvContentPartPr/>
          </xdr14:nvContentPartPr>
          <xdr14:nvPr macro=""/>
          <xdr14:xfrm>
            <a:off x="15697080" y="24861960"/>
            <a:ext cx="210960" cy="21924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01645113-4AD2-6646-8FD9-E53934D337D1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5686640" y="24851160"/>
              <a:ext cx="2322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21220</xdr:colOff>
      <xdr:row>34</xdr:row>
      <xdr:rowOff>206400</xdr:rowOff>
    </xdr:from>
    <xdr:to>
      <xdr:col>19</xdr:col>
      <xdr:colOff>217780</xdr:colOff>
      <xdr:row>34</xdr:row>
      <xdr:rowOff>228360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36E6061F-4E9A-154A-B1BA-6386F609767C}"/>
                </a:ext>
              </a:extLst>
            </xdr14:cNvPr>
            <xdr14:cNvContentPartPr/>
          </xdr14:nvContentPartPr>
          <xdr14:nvPr macro=""/>
          <xdr14:xfrm>
            <a:off x="15705720" y="24971400"/>
            <a:ext cx="196560" cy="219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36E6061F-4E9A-154A-B1BA-6386F609767C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694920" y="24960600"/>
              <a:ext cx="217800" cy="4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320740</xdr:colOff>
      <xdr:row>34</xdr:row>
      <xdr:rowOff>236280</xdr:rowOff>
    </xdr:from>
    <xdr:to>
      <xdr:col>19</xdr:col>
      <xdr:colOff>430540</xdr:colOff>
      <xdr:row>35</xdr:row>
      <xdr:rowOff>36400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DDACD4AC-7D1F-B14B-92E9-E3365B4EF07E}"/>
                </a:ext>
              </a:extLst>
            </xdr14:cNvPr>
            <xdr14:cNvContentPartPr/>
          </xdr14:nvContentPartPr>
          <xdr14:nvPr macro=""/>
          <xdr14:xfrm>
            <a:off x="16005240" y="25001280"/>
            <a:ext cx="109800" cy="1303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DDACD4AC-7D1F-B14B-92E9-E3365B4EF07E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994440" y="24990840"/>
              <a:ext cx="131040" cy="15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534940</xdr:colOff>
      <xdr:row>33</xdr:row>
      <xdr:rowOff>315920</xdr:rowOff>
    </xdr:from>
    <xdr:to>
      <xdr:col>19</xdr:col>
      <xdr:colOff>622060</xdr:colOff>
      <xdr:row>35</xdr:row>
      <xdr:rowOff>25600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72220E29-0410-0D4A-8A9F-68BE9D9FB422}"/>
                </a:ext>
              </a:extLst>
            </xdr14:cNvPr>
            <xdr14:cNvContentPartPr/>
          </xdr14:nvContentPartPr>
          <xdr14:nvPr macro=""/>
          <xdr14:xfrm>
            <a:off x="16219440" y="24750720"/>
            <a:ext cx="87120" cy="37008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72220E29-0410-0D4A-8A9F-68BE9D9FB422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6208640" y="24740280"/>
              <a:ext cx="108360" cy="39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221040</xdr:colOff>
      <xdr:row>35</xdr:row>
      <xdr:rowOff>98680</xdr:rowOff>
    </xdr:from>
    <xdr:to>
      <xdr:col>19</xdr:col>
      <xdr:colOff>461860</xdr:colOff>
      <xdr:row>35</xdr:row>
      <xdr:rowOff>177160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A5029864-ADAD-FA4E-9A1D-044912795F32}"/>
                </a:ext>
              </a:extLst>
            </xdr14:cNvPr>
            <xdr14:cNvContentPartPr/>
          </xdr14:nvContentPartPr>
          <xdr14:nvPr macro=""/>
          <xdr14:xfrm>
            <a:off x="15080040" y="25193880"/>
            <a:ext cx="1066320" cy="7848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A5029864-ADAD-FA4E-9A1D-044912795F32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5069240" y="25183440"/>
              <a:ext cx="1087560" cy="9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483120</xdr:colOff>
      <xdr:row>35</xdr:row>
      <xdr:rowOff>298480</xdr:rowOff>
    </xdr:from>
    <xdr:to>
      <xdr:col>18</xdr:col>
      <xdr:colOff>535320</xdr:colOff>
      <xdr:row>36</xdr:row>
      <xdr:rowOff>211640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904D17EE-2251-B84F-91C6-17258ACEF83F}"/>
                </a:ext>
              </a:extLst>
            </xdr14:cNvPr>
            <xdr14:cNvContentPartPr/>
          </xdr14:nvContentPartPr>
          <xdr14:nvPr macro=""/>
          <xdr14:xfrm>
            <a:off x="15342120" y="25393680"/>
            <a:ext cx="52200" cy="243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04D17EE-2251-B84F-91C6-17258ACEF83F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331680" y="25382880"/>
              <a:ext cx="7344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661320</xdr:colOff>
      <xdr:row>36</xdr:row>
      <xdr:rowOff>33080</xdr:rowOff>
    </xdr:from>
    <xdr:to>
      <xdr:col>19</xdr:col>
      <xdr:colOff>87820</xdr:colOff>
      <xdr:row>36</xdr:row>
      <xdr:rowOff>64760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EA753609-891D-3E43-8C4A-D4900AAAAE1B}"/>
                </a:ext>
              </a:extLst>
            </xdr14:cNvPr>
            <xdr14:cNvContentPartPr/>
          </xdr14:nvContentPartPr>
          <xdr14:nvPr macro=""/>
          <xdr14:xfrm>
            <a:off x="15520320" y="25458480"/>
            <a:ext cx="252000" cy="3168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EA753609-891D-3E43-8C4A-D4900AAAAE1B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5509520" y="25448040"/>
              <a:ext cx="27324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321820</xdr:colOff>
      <xdr:row>35</xdr:row>
      <xdr:rowOff>250240</xdr:rowOff>
    </xdr:from>
    <xdr:to>
      <xdr:col>19</xdr:col>
      <xdr:colOff>641140</xdr:colOff>
      <xdr:row>36</xdr:row>
      <xdr:rowOff>260960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672E6F21-0484-A34B-A1ED-8680B0220F18}"/>
                </a:ext>
              </a:extLst>
            </xdr14:cNvPr>
            <xdr14:cNvContentPartPr/>
          </xdr14:nvContentPartPr>
          <xdr14:nvPr macro=""/>
          <xdr14:xfrm>
            <a:off x="16006320" y="25345440"/>
            <a:ext cx="319320" cy="34092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72E6F21-0484-A34B-A1ED-8680B0220F18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5995880" y="25335000"/>
              <a:ext cx="34056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272520</xdr:colOff>
      <xdr:row>34</xdr:row>
      <xdr:rowOff>150960</xdr:rowOff>
    </xdr:from>
    <xdr:to>
      <xdr:col>18</xdr:col>
      <xdr:colOff>297000</xdr:colOff>
      <xdr:row>34</xdr:row>
      <xdr:rowOff>222240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73C44FD7-3479-6842-8C39-1F2C97F3D300}"/>
                </a:ext>
              </a:extLst>
            </xdr14:cNvPr>
            <xdr14:cNvContentPartPr/>
          </xdr14:nvContentPartPr>
          <xdr14:nvPr macro=""/>
          <xdr14:xfrm>
            <a:off x="15131520" y="24915960"/>
            <a:ext cx="24480" cy="712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73C44FD7-3479-6842-8C39-1F2C97F3D300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5121080" y="24905520"/>
              <a:ext cx="45720" cy="9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279720</xdr:colOff>
      <xdr:row>33</xdr:row>
      <xdr:rowOff>300800</xdr:rowOff>
    </xdr:from>
    <xdr:to>
      <xdr:col>18</xdr:col>
      <xdr:colOff>466560</xdr:colOff>
      <xdr:row>35</xdr:row>
      <xdr:rowOff>81040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BC6CDEDA-B1C0-7242-BFBD-E61518189A46}"/>
                </a:ext>
              </a:extLst>
            </xdr14:cNvPr>
            <xdr14:cNvContentPartPr/>
          </xdr14:nvContentPartPr>
          <xdr14:nvPr macro=""/>
          <xdr14:xfrm>
            <a:off x="15138720" y="24735600"/>
            <a:ext cx="186840" cy="4406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C6CDEDA-B1C0-7242-BFBD-E61518189A46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5128280" y="24724800"/>
              <a:ext cx="208080" cy="46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138280</xdr:colOff>
      <xdr:row>35</xdr:row>
      <xdr:rowOff>203440</xdr:rowOff>
    </xdr:from>
    <xdr:to>
      <xdr:col>16</xdr:col>
      <xdr:colOff>386320</xdr:colOff>
      <xdr:row>36</xdr:row>
      <xdr:rowOff>240440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18D47490-D6A0-C141-BDB0-F18C772C6080}"/>
                </a:ext>
              </a:extLst>
            </xdr14:cNvPr>
            <xdr14:cNvContentPartPr/>
          </xdr14:nvContentPartPr>
          <xdr14:nvPr macro=""/>
          <xdr14:xfrm>
            <a:off x="13346280" y="25298640"/>
            <a:ext cx="248040" cy="36720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18D47490-D6A0-C141-BDB0-F18C772C608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3335480" y="25287840"/>
              <a:ext cx="269280" cy="38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268700</xdr:colOff>
      <xdr:row>23</xdr:row>
      <xdr:rowOff>121960</xdr:rowOff>
    </xdr:from>
    <xdr:to>
      <xdr:col>13</xdr:col>
      <xdr:colOff>139420</xdr:colOff>
      <xdr:row>26</xdr:row>
      <xdr:rowOff>61960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AE323CC8-C371-C544-843E-55C6EC511A72}"/>
                </a:ext>
              </a:extLst>
            </xdr14:cNvPr>
            <xdr14:cNvContentPartPr/>
          </xdr14:nvContentPartPr>
          <xdr14:nvPr macro=""/>
          <xdr14:xfrm>
            <a:off x="9349200" y="21254760"/>
            <a:ext cx="1521720" cy="9306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AE323CC8-C371-C544-843E-55C6EC511A7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9338760" y="21243960"/>
              <a:ext cx="1542960" cy="9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237340</xdr:colOff>
      <xdr:row>23</xdr:row>
      <xdr:rowOff>165160</xdr:rowOff>
    </xdr:from>
    <xdr:to>
      <xdr:col>13</xdr:col>
      <xdr:colOff>766540</xdr:colOff>
      <xdr:row>25</xdr:row>
      <xdr:rowOff>267960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13272111-08A4-AC41-AF4E-3F209EA7BF50}"/>
                </a:ext>
              </a:extLst>
            </xdr14:cNvPr>
            <xdr14:cNvContentPartPr/>
          </xdr14:nvContentPartPr>
          <xdr14:nvPr macro=""/>
          <xdr14:xfrm>
            <a:off x="10968840" y="21297960"/>
            <a:ext cx="529200" cy="76320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13272111-08A4-AC41-AF4E-3F209EA7BF50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958047" y="21287520"/>
              <a:ext cx="550426" cy="78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130460</xdr:colOff>
      <xdr:row>26</xdr:row>
      <xdr:rowOff>147640</xdr:rowOff>
    </xdr:from>
    <xdr:to>
      <xdr:col>13</xdr:col>
      <xdr:colOff>536140</xdr:colOff>
      <xdr:row>28</xdr:row>
      <xdr:rowOff>197880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8B734ADA-11A0-D043-BAC0-5A6B6ED56FE6}"/>
                </a:ext>
              </a:extLst>
            </xdr14:cNvPr>
            <xdr14:cNvContentPartPr/>
          </xdr14:nvContentPartPr>
          <xdr14:nvPr macro=""/>
          <xdr14:xfrm>
            <a:off x="9210960" y="22271040"/>
            <a:ext cx="2056680" cy="7106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8B734ADA-11A0-D043-BAC0-5A6B6ED56FE6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9200160" y="22260595"/>
              <a:ext cx="2077920" cy="7318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240760</xdr:colOff>
      <xdr:row>30</xdr:row>
      <xdr:rowOff>257840</xdr:rowOff>
    </xdr:from>
    <xdr:to>
      <xdr:col>5</xdr:col>
      <xdr:colOff>738980</xdr:colOff>
      <xdr:row>33</xdr:row>
      <xdr:rowOff>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D396C3E2-4567-E245-87A9-4231F941EFE6}"/>
                </a:ext>
              </a:extLst>
            </xdr14:cNvPr>
            <xdr14:cNvContentPartPr/>
          </xdr14:nvContentPartPr>
          <xdr14:nvPr macro=""/>
          <xdr14:xfrm>
            <a:off x="3542760" y="23702040"/>
            <a:ext cx="1323720" cy="74232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D396C3E2-4567-E245-87A9-4231F941EFE6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3532320" y="23691240"/>
              <a:ext cx="1344960" cy="76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531900</xdr:colOff>
      <xdr:row>30</xdr:row>
      <xdr:rowOff>64160</xdr:rowOff>
    </xdr:from>
    <xdr:to>
      <xdr:col>12</xdr:col>
      <xdr:colOff>266520</xdr:colOff>
      <xdr:row>32</xdr:row>
      <xdr:rowOff>291880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E6A1FDC0-5135-9340-9790-1E0A2E71084D}"/>
                </a:ext>
              </a:extLst>
            </xdr14:cNvPr>
            <xdr14:cNvContentPartPr/>
          </xdr14:nvContentPartPr>
          <xdr14:nvPr macro=""/>
          <xdr14:xfrm>
            <a:off x="7961400" y="23508360"/>
            <a:ext cx="2211120" cy="88812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6A1FDC0-5135-9340-9790-1E0A2E71084D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7950960" y="23497560"/>
              <a:ext cx="2232360" cy="90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492000</xdr:colOff>
      <xdr:row>30</xdr:row>
      <xdr:rowOff>85760</xdr:rowOff>
    </xdr:from>
    <xdr:to>
      <xdr:col>8</xdr:col>
      <xdr:colOff>667640</xdr:colOff>
      <xdr:row>32</xdr:row>
      <xdr:rowOff>205120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88CCA0DE-D2CC-AD4B-AF0A-C874868D4DE1}"/>
                </a:ext>
              </a:extLst>
            </xdr14:cNvPr>
            <xdr14:cNvContentPartPr/>
          </xdr14:nvContentPartPr>
          <xdr14:nvPr macro=""/>
          <xdr14:xfrm>
            <a:off x="5445000" y="23529960"/>
            <a:ext cx="1826640" cy="7797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88CCA0DE-D2CC-AD4B-AF0A-C874868D4DE1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5434560" y="23519165"/>
              <a:ext cx="1847880" cy="800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698360</xdr:colOff>
      <xdr:row>37</xdr:row>
      <xdr:rowOff>290040</xdr:rowOff>
    </xdr:from>
    <xdr:to>
      <xdr:col>3</xdr:col>
      <xdr:colOff>153660</xdr:colOff>
      <xdr:row>38</xdr:row>
      <xdr:rowOff>113200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40399F7F-45C9-3E41-87D5-C7CD20799DC1}"/>
                </a:ext>
              </a:extLst>
            </xdr14:cNvPr>
            <xdr14:cNvContentPartPr/>
          </xdr14:nvContentPartPr>
          <xdr14:nvPr macro=""/>
          <xdr14:xfrm>
            <a:off x="2349360" y="26045640"/>
            <a:ext cx="280800" cy="15336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40399F7F-45C9-3E41-87D5-C7CD20799DC1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2338560" y="26035200"/>
              <a:ext cx="302040" cy="17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146080</xdr:colOff>
      <xdr:row>35</xdr:row>
      <xdr:rowOff>180400</xdr:rowOff>
    </xdr:from>
    <xdr:to>
      <xdr:col>6</xdr:col>
      <xdr:colOff>286440</xdr:colOff>
      <xdr:row>38</xdr:row>
      <xdr:rowOff>39760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AFF4BDBC-0ECF-5740-850F-3C69654EE444}"/>
                </a:ext>
              </a:extLst>
            </xdr14:cNvPr>
            <xdr14:cNvContentPartPr/>
          </xdr14:nvContentPartPr>
          <xdr14:nvPr macro=""/>
          <xdr14:xfrm>
            <a:off x="3448080" y="25275600"/>
            <a:ext cx="1791360" cy="84996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FF4BDBC-0ECF-5740-850F-3C69654EE444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3437640" y="25265160"/>
              <a:ext cx="1812600" cy="87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5620</xdr:colOff>
      <xdr:row>35</xdr:row>
      <xdr:rowOff>103000</xdr:rowOff>
    </xdr:from>
    <xdr:to>
      <xdr:col>9</xdr:col>
      <xdr:colOff>238140</xdr:colOff>
      <xdr:row>39</xdr:row>
      <xdr:rowOff>21320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F945C7B4-6640-AB4F-BF76-7C0986CD35CA}"/>
                </a:ext>
              </a:extLst>
            </xdr14:cNvPr>
            <xdr14:cNvContentPartPr/>
          </xdr14:nvContentPartPr>
          <xdr14:nvPr macro=""/>
          <xdr14:xfrm>
            <a:off x="5784120" y="25198200"/>
            <a:ext cx="1883520" cy="123912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F945C7B4-6640-AB4F-BF76-7C0986CD35CA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5773320" y="25187760"/>
              <a:ext cx="1904760" cy="126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46240</xdr:colOff>
      <xdr:row>35</xdr:row>
      <xdr:rowOff>57640</xdr:rowOff>
    </xdr:from>
    <xdr:to>
      <xdr:col>11</xdr:col>
      <xdr:colOff>810140</xdr:colOff>
      <xdr:row>37</xdr:row>
      <xdr:rowOff>261600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3E45FD75-225E-4143-8B9B-07BAFBCBD916}"/>
                </a:ext>
              </a:extLst>
            </xdr14:cNvPr>
            <xdr14:cNvContentPartPr/>
          </xdr14:nvContentPartPr>
          <xdr14:nvPr macro=""/>
          <xdr14:xfrm>
            <a:off x="8301240" y="25152840"/>
            <a:ext cx="1589400" cy="86436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3E45FD75-225E-4143-8B9B-07BAFBCBD916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8290798" y="25142040"/>
              <a:ext cx="1610645" cy="885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  <sheetName val="Options0_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  <sheetName val="Excel"/>
      <sheetName val="VaR0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  <sheetName val="Bond2"/>
      <sheetName val="Bond3"/>
      <sheetName val="FX_Intro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1094 1765 20179,'3'-63'881,"-1"0"0,1 6 1,-1 5-5916,-2-2 6042,-18-21-767,-4 18 1330,-23-16-1403,-11 38 0,-8 7-61,-21-5 256,13 10 0,-1 8-296,-13 19 45,-4 25-67,41-2 0,3 9-3,-6 17 0,3 10 8,-2 16 1,4 7-739,15-22 1,2 2 0,3 0 711,4 0 0,3 0 1,2-2 17,-2 22 0,5-4 943,7-17 0,3-4-968,5-8 0,3-3 28,13 39-48,3-26 0,5-1 3,23 23 17,-15-34 0,4-5 33,18-6 12,5-19-6,6-9 22,7-20-5,15-27-43,-35 1 1,2-9-398,12-17 0,4-14 370,-22 18 0,5-9 1,1-4-1,0-1 0,-4 3-279,1-2 0,-3 2 0,0-1 0,1-5 274,2-2 1,3-6 0,0-1 0,-4 1 0,-5 6 136,2-14 0,-7 5 0,-4 1-169,-3 3 1,-3 2 0,-4 1-7,-4 10 1,-3 1 0,-3 2-106,4-23 1,-5 4 90,-5 16 1,-4 4 28,-2 9 0,-2 4-59,-2-36 84,-5 27 0,-2 2 34,-3-21 394,-8-12-417,5 55 1521,4 20-1621,1 8 2263,3 14-2174,-1 36 141,0 18 1,-1 18 0,0 1-404,0-5 1,0 0-1,0 6 320,-1 6 1,-2 8 0,1 2 0,0-6-555,-1 7 0,-1-4 0,1-3 589,1-10 1,0-1-1,0-4 50,-3 22 0,1-8-154,3-21 1,0-6 144,1-11 0,0-1 82,-2 12 1,1 0-217,-4 28 0,5-32 0,0-1 0,0 15 0,2-16 0,3-10 0,1-14 0,1-8 0,0-10 0,0-5 1310,0-7-1814,0-1 448,0-2-3064,7 0 756,23-14-3327,13-7 5691,22-19 0,-29 17 0,-7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156 186 16034,'7'7'1641,"-1"-1"-1020,-6-6 590,0 0-612,82 5 50,-39-15-327,10 7 0,0-4 188,-8-19-50,-9-3 94,-6 0-10,-15 3-124,-6 2-168,-9 4-107,-18 5-22,-13 5 45,-23 5 68,-13 13 49,-5 18 24,-2 18-669,4 21 651,9 11 79,13 4-101,17 3-163,23-28 0,8-1 6,19 25-45,0-30 1,5-4 21,38 6-39,-12-23 1,1-3-51,25 5-28,17 0-67,-38-22 267,-8-5-1454,-4-1-631,-4-2-1476,5-17 3389,14-18 0,-27 11 0,4-7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170 0 17776,'4'0'2750,"-1"0"-2162,0 55 0,-6 30 104,1-17 0,0 7-1741,-1 14 1,-1 12 0,-1-2 1391,0-11 1,-1-2-1,0 0-35,-2 1 0,-1 1 1,1-3-59,0-8 0,0-2 0,0-2 290,-3 22 0,0-5-333,2-21 0,0-5 274,1-11 0,1-4-234,-5 36-61,2-7-186,2 2 0,3-7 0,2-6 0,1-17 0,2-10 0,0-12 2017,0-6-2650,2-9-1817,7-6-916,17-29 3366,34-49 0,-26 30 0,12-23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19548,'7'69'774,"0"0"0,0 1 0,-1 7 0,0 1 0,-2 1-1912,-1 2 1,-1 1 0,0 0 1383,-1 6 1,0 1 0,0-1-6,-1-5 0,0-2 0,0-2 324,-1 21 0,0-6-319,0-20 1,-1-6 89,-2 28-118,1-17 727,0-12-872,3 1-28,-2-10-10,2-8-35,0-15 2340,0-10-2379,0-8 516,0-7-1138,0-4-610,0-4-572,0-1-1115,0-8-279,0-34-4216,0-11 7453,0-36 0,0 42 0,0 6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 21 17916,'-9'-2'3175,"77"0"-2435,3 2-784,0 0 0,5 0 243,-13 0 0,0 0-622,1 1 1,1-2 553,-3 0 1,0-1-54,-5 2 1,-2-2 321,40-4-400,-15 4-101,-19-1-492,-12 3-920,-12 0-1296,-1 0-1806,-4 0 4870,0 6 0,-14-5 0,-6 5 1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499 1 23595,'-65'51'612,"0"0"1,2 3 0,8 4-440,20-1 1,5 3-1069,-1 4 1,2 2 1017,1 0 0,4 0-45,3-4 1,3-1-15,6-8 1,2-2 581,-1 32-691,10-26 40,10-19 297,8-20-292,16-10 89,13-15-22,10-21-67,10-20-8,-30 13 0,0-5-1524,2-3 0,-1-3 1526,1-3 0,-2-1-8,-1 0 0,-1 1 321,-3 3 1,-2 1-303,18-29-5,-11 19-11,-9 20-39,-15 19 50,-3 14 117,-9 26 3655,0 23-3324,0 27-45,0 22-1095,0-44 0,0 2 891,0-1 1,0 0-443,0-2 0,-1-2 243,-2 38-147,-1 10 147,0-32 0,3 5 0,1-36 0,0-10-141,0-8 1060,0-7-2431,0-5-1213,4-3-1285,14-22 4010,25-33 0,-18 21 0,9-16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1247 406 13037,'9'0'3014,"-1"0"-1967,-8 0 2062,0 0-2247,15-66 40,-12 35-112,12-52-230,-16 53-118,-13-3-78,-12 0-224,-19-3-39,-17 4-17,-16 2-460,-17 11 460,40 12 0,-1 3 8,-5 3 0,-2 5 26,-1 5 0,-1 5 16,-1 5 0,1 5 17,2 8 1,2 6-364,3 5 1,3 4 354,5 5-1,5 4-41,5 3 0,5 4 0,8 1 0,6 3 13,4-2 1,9 2 78,14 20 1,10 0-110,1-25 0,7-2 33,13 13 1,7-7-51,-4-26 0,4-8-25,2-2 0,2-3 3,-1-5 0,1-2 5,1-4 1,-1-2-115,48 7 165,-3-11-34,-3-4-25,-30-4 0,0-2-36,27-2-6,-33 1 0,-3-2 0,10-4 6,-10-3-6,-10 1 387,-11 2-387,-10 4 566,-8 1-1053,-7 2-342,-4 0-2207,-1 0 487,0-1-672,6-11-1399,2-5 4620,8-12 0,-8 13 0,1 1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425 7 16857,'0'-4'2846,"0"1"-1698,0 3-12,-82 70-723,34-11 54,-9 2 1,0 5-618,25-17 1,5-1 390,3 0 0,1-2 118,-16 39 278,18-19-609,9-16-28,10-18-67,15-14 262,12-10-515,26-8-49,16-20-7,15-13 124,-39 8 0,2-4 17,15-12 0,-1-1 229,21-14-28,-34 24 1,-3 4-51,-7 12 1049,-11 11-915,-7 24 286,-3 9 6,-3 21 134,1 30-308,-4-21-84,-1 14-84,-2-33-40,-1-11-525,2-6-4297,6-9 286,5-6-3585,5-13 8161,5-10 0,-15 4 0,-1-1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 0 20839,'5'69'656,"-1"-1"1,1 1-1,-2 7 1,0 2 0,0 0-1839,-1-2 0,-1 1 0,0 1 1443,-1 8 1,0 1-1,-2-1-58,0-3 1,-1-2 0,-1-2-617,1-9 1,-1-2 0,0-3 613,-3 13 1,-1-5-48,2-17 0,2-3 1134,-2 33-1123,4-28 0,2-1-58,-2 22-68,2-27 0,0-4-5,0 2-34,0-11 1665,0-11-1665,0-10 3314,0-8-3589,0-5-324,0-3-1877,2-2-116,2-5-321,12-15-4798,4-7 7711,10-15 0,-15 20 0,-2 4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572 1 21887,'-73'8'728,"0"0"0,5 3 0,3 14-1212,18 23 0,5 16 0,5-3 641,2-3 0,3 1-79,0 5 0,0 6 1,9-8 915,11 33-876,30-14-12,11-11-10,24-15 10,12-8-11,4-12-22,4-8-73,-1-9 0,-3-10 261,-4-3-1101,-8-5-588,-7 0-1154,-11-8-7214,-15-32 10251,-12 5 0,-9-8 1,-3 25-1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0 19636,'-1'76'701,"0"0"1,0-4 0,0-5-141,6 17 83,6-5-123,7-9-96,7-11-89,-1-13-101,-1-11-44,-1-11-57,-5-11 17,-1-5 34,-4-6 85,1-1-18,-1-4-56,5-11-96,5-13-49,10-18-51,4-14-17,-8 9 0,2-1-67,11-27 25,-14 27 1,-1 1-82,1-9 11,-4 12-23,-9 12-89,-5 14-196,-5 11-436,-3 5-881,-1 5-4530,3 0 3484,4 0 2800,9 14 0,-7-11 0,3 10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 14 14936,'4'-7'2224,"-1"1"-1116,-3 6 142,0 0-175,7 77-140,-2-9-722,0 4 0,0 7 209,-3-9 1,-1 0-486,0 5 1,0 2 384,-2 6 0,-1 1-62,-2-3 1,-2-1-57,0-7 1,-2-1-15,0-1 1,-1-2-48,0-10 0,2-1-26,2-5 1,1-1 39,-4 33-56,6-18-23,1-19-72,1-11 27,0-11 291,0-9-369,0-3 861,0-5-1270,0-2-431,0-4-521,0-1-616,3-2-1019,12-9-4418,5-8 7459,16-17 0,-18 14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3 191 20537,'-1'59'1221,"0"0"0,1 36-549,5-74-218,2-13-68,4-3 40,4-5-62,7 0-95,8-13-117,10-10-68,34-43-84,-17 11-48,-12 10 0,-1 1-299,-4-2-393,3-5-632,-26 26-404,-6 5-935,-5 5-1243,0 4-2812,-4 2 6766,1 1 0,-1 4 0,-2 1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184 0 20190,'-2'30'409,"1"6"-409,2 3 84,8 11-23,4 4 96,6 5 95,-3 4 106,-4-1 74,-5 2-96,-4-6 112,-3-3 101,-9-7-129,-7-7-190,-12-7-163,-5-6-67,0-8-454,3-4-654,5-7-758,2-4-2385,3-4-1305,2-7 5556,4-7 0,7 4 0,2-3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475 862 19412,'-65'59'653,"0"-1"0,3 3 0,9 2-983,23-7 0,6 2 501,-3 5 0,2 2 30,1-1 1,2 1 16,4-2 1,1-1 127,4-5 0,3-1-60,-3 41-84,8-19 30,3-18-192,10-16-35,7-15-5,12-13 593,14-8-437,16-19-77,18-21-79,-28 4 0,0-5-507,7-11 0,0-6 440,5-11 0,0-6-517,-18 15 0,0-4 0,-2-3 418,4-8 0,-2-4 0,-1-3-1,-1-5 1,-2-2 0,0-5-49,-7 7 1,0-4 0,-2-1 0,-3 7 167,-1 4 0,-3 4 1,-2-1 46,3-8 0,-2 0 0,-5 10 0,-1-22-591,-4 15 697,-2 6 270,-4 19-146,-1 15 591,-3 21-676,0 21 259,0 26 184,-5 43-292,1-16 1,0 8-138,-3 19 1,0 6 4,2-24 1,-1 1 0,2 0 1,-1-3 0,1 0 0,1 0-126,-2 34 1,2-5 68,1-30 0,0-4-83,1 1 1,1-4 74,0 19-45,0-10-56,0-4-39,0-15-264,4-11-660,3-9-594,10-12-7208,39-17 8765,-12-15 0,9 2 0,-30-3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0 161 17176,'6'6'2157,"-2"-2"-1322,-4-4-113,86-15-28,-40-2-372,11 3 1,-1-3 315,-13-13-33,-8 4-50,-14 3-57,-10 9-246,-8 5-106,-6 5-146,-8 3 61,-7 1-5,-8 4 45,-6 17 117,-6 16-15,-5 27 77,-2 15-154,19-17 0,3 2-121,-5 30-5,13-36 0,5-2-5,7 4-119,15-12-72,6-11-426,40-10-212,-1-14-729,33-20-1336,-5-26 1252,-36 5 1,-1-7-600,11-16 0,0-10 2246,-9 2 0,2-6 0,-5 6 0,-4 6 0,-4 2 0,4-12 0,0 1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178 17 14566,'11'-9'2829,"-2"2"-1232,-9 7-220,0 0-167,2 124-532,-2-67 0,0 5-1719,-3 19 1,-2 10 0,0 0 1365,-2-11 0,0-2 0,-2 2-45,-3 7 0,-2 1 0,1-2-254,0-5 1,-1-2-1,2-3 246,-4 23 0,1-7-210,4-20 1,1-5 262,-2 30-73,4-14-107,3-5-72,0 4-45,3-5-28,1-11-73,1-16-190,0-13-409,0-15 697,9-9-2545,2-14-281,31-44 2801,-4-8 0,-1-3 0,9-12 0,-17 22 0,0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145 1 18705,'-7'76'813,"1"0"1,-1 0-1,0 4 1,0 0-1,-1-1-1273,-1-6 1,0-1 0,0-1 716,1-3 1,0 0 0,0-4 44,-2 17 0,2-6 29,2-15 0,0-4 712,-2 41-668,3-3-277,2-43 0,1 0 9,0 49-63,1-5-44,1-16-33,0-11-219,3-18-504,2-11-673,4-18-3621,-1-32 233,-3-21 4817,-2-35 0,-3 28 0,0 2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17 18481,'73'4'-123,"0"0"0,-5-1 0,-8 0-757,2-3-503,-4 0-454,2-3-7994,-4-3 9725,-3-4 1,-24 4-1,-10 1 1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415 0 20274,'-44'52'703,"1"-1"0,0 1 0,-18 23 0,6-4-451,23-24 0,5-2 123,-20 43-207,12-13-168,18-20-129,8-15-190,7-17 134,7-13-22,9-5-62,15-13-257,13-11 190,12-16 251,3-9 85,-1-1 6,3 8 62,-24 16 480,-4 21 119,-25 28 257,-3 56-633,-3-10-216,0-22 1,0-1 3,0 13-79,0-9-152,0-11-424,0-13-696,0-8-1321,11-12-2471,0-5 5064,12-12 0,-11 4 0,-2-4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23 20985,'-3'-13'1086,"12"3"-911,16 10 273,28 10 112,26 12-788,-29-3 1,2 4 375,6 5 0,0 4 20,3 6 0,-2 3-6,-2 5 1,-2 3-43,-5 4 1,-3 3 27,-5 3 1,-5 1-88,-5 0 1,-4 1 11,-8-3 0,-3 0 53,-5-5 0,-5 1 195,-5 8 1,-7-2-98,-18 22-115,4-34 0,-6-5 54,-35 3-74,-11-13-27,-3-13-12,2-10 34,11-12-84,13-14-28,16-11 23,17-12-34,8-3-6,8 0 6,13 4 665,12 1-637,16 3 227,13 6-221,5 6-1,4 7-39,-2 8 6,-6 4-28,-11 3 16,-10 5 40,-12 2-28,-8 2-230,-7 2-638,-4-5-1160,-3-2-1842,-1 1-2337,0 0 6246,0 1 0,0-2 0,0-2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849 231 22845,'-40'-56'289,"0"-1"0,3 5 1,-1 13-72,-13 23 6,-8 8-5,-11 5-46,-6 15 40,-5 10 11,2 20 45,3 14 115,32-9 0,4 4-31,-11 27-191,23-26 0,6 0 186,10 16 21,8-5-167,15-1 5,39 21-106,4-22-619,-11-23 0,2-2 591,32 9-196,4-8 128,-2-6 63,-3-9-63,-9-4 6,-8-8-11,-9-1-16,-12-6-85,-8 0-62,-8-3-61,-9 2 488,-3-2-1333,-6 0 20,-1 0-1578,-2 0-1137,0-8 3764,0-16 0,-1 11 0,0-9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61 22111,'76'0'642,"-1"0"0,6 0 1,0 0-391,-6-2 0,1-1-1380,17-1 1,4 0 1235,-28 0 0,1 0 1,0-1-5,-1 1 1,-1-1 0,-1 1 29,20-1 1,-5 0-51,-15 2 0,-3 1-26,-10-1 1,-2 1 76,45 2-35,-46-1 1,0 0 698,47 1-732,-10 0-22,-19 0 417,-20 0-417,-16 0-45,-16 0 0,-8 0 1346,-7 2-1469,-1 0-218,-1 0-600,0 1-717,0-2-1266,0 3-1456,-16 4-779,-4 2 5159,-22 7 0,21-8 0,0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24 14706,'-2'-13'2980,"0"2"-2566,2 11 1430,0 0-1262,64 0-123,-14 2-241,3 1 1,2 2 218,22 10 23,0 10 184,-6 11-202,-9 8-112,-12 11 23,-15 7-45,-15 5 101,-10 5 28,-19 0-190,-16-1-57,-21-1-758,-19-8 669,-14-5-34,-7-10-29,-1-12 68,8-10 46,14-13 10,18-6-162,19-8-39,15-9-96,8-8 51,7-10 28,10-6 699,7-1-648,19-1-6,34-18 5,-8 19 56,19-8-45,-28 28 34,-11 8-33,-8 5-6,-9 4 0,-7 8 6,-4 4 61,-4 7-22,-2 0-12,-2-3-33,-1-2 6,-2-5 5,-2-3-11,0-4-235,-2-1-1703,0-2-712,2 0-615,4-2-1530,5-10 4795,3-4 0,-6 1 0,-1 3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775 141 15950,'2'-5'3512,"0"0"-2605,-2 5 1653,0 0-2067,-27-28-96,11 15-61,-24-23-117,13 23-12,-8 0-73,-6 1 6,-7 3 12,-4 4-40,0 4-56,2 1-12,6 0-38,9 7 28,8 4 10,8 11 47,8 1-30,5 7-55,4-1 22,2 4 33,3 0-21,7 4-35,6 3 40,8 5-11,5 4-29,4 3-5,3 0 39,11 23-27,-15-22 38,3 16-16,-22-32 83,-5 5 141,-4-17 11,-3 3-40,-7-16-72,-6 1-28,-11 0 11,-31 11-90,5-6 12,-21 5-23,15-12 11,3-1-38,-1-5 72,-8 0-84,20-4-34,2 1-100,24-2-320,10 0-408,2 0-4370,3 0-453,0 3 5685,0 2 0,0-1 0,0 1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826 969 16840,'-73'-12'433,"0"0"0,7 2 1,7 3-5815,5 4 5605,8 3-67,4 2 877,-17 40-710,13 7-145,11-3 1,2 6-1,6-1 0,2 5-21,0 4 1,1 7 0,1-3-30,-2 12 0,3 1-57,4-12 1,0 4 0,5-6 498,4-2 1,4-5-449,-1 36-95,11-24-28,11-26 0,13-21 168,18-13 0,13-25-34,12-19-109,-29 3 1,0-5 1097,4-10 0,1-5-1101,7-13 0,1-5-320,-17 17 0,0-2 1,-1-3 308,3-9 0,1-3 1,-3-1-9,1-4 1,-1-2 0,-3 0-4,-3 1 0,-3 0 0,-2 1-2,-4 6 0,-2 2 0,-3 3-1,0-14 1,-4 6-107,-6 14 1,-3 3 108,-2-33-6,-4 7 9,-3 29 0,-3 1 47,-3-14 825,-8-3-791,4 51 1868,3 10-1913,3 17 12,4 34 162,-2 51-552,3-17 1,0 7 480,0-18 0,-2 1 0,1 1-32,0 4 0,0 0 0,0-2 41,-3 22 1,0-5-15,3-16 0,-1-4-381,0-14 1,0-2 540,1 37-45,-4 3-101,5-6-83,-1-10-35,3-19-27,0-7-152,0-23-493,0-4 528,3-19-1940,4-2-926,17-20 2977,24-32 0,-20 20 0,9-15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429 228 17457,'-27'82'1275,"1"0"0,0-6 0,-2-8-344,-19 14-86,0-15-117,3-13 274,8-16-508,7-16 97,6-11-277,6-11-244,2-16-171,2-10-78,0-14 150,-1-5-341,4-1-280,2 1-268,4 2-331,3-2-169,5-2-222,11-5-1004,10-4-414,30-24 2492,-10 19 1,0 2 0,8-9-1,-22 28 1,0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13917,'8'0'4906,"11"95"-5486,-12-45 0,0 5 994,2 13 0,0 8 1,1 0-51,-2-4 0,0 1 1,-1 0-72,1 1 0,0 1 0,-2-1-41,0-5 0,-1-1 0,-1-4 30,2 16 1,-2-6-65,-1-15 1,-1 0 620,1 31 0,-1-2-733,-1-36 1,0-1-35,1 31 1,0-5 23,0-14-29,2-13-67,1-10 1300,-2-10-1328,2-8-39,-2-7-135,1-8-837,1-3-674,0-8-158,6-17-1176,4-19 1338,0-7 1,1-6-2044,1-4 1,1-2 3751,3-21 0,0 3 0,2-6 0,-6 16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14454,'5'0'4991,"0"0"-4367,5 47 1,-2 23-1064,4 20 851,-4-25 1,1 10 0,-1-5 82,-1 8 1,-2-3-65,0 10 0,-2 0-75,-1-4 0,0-1-37,-2-5 1,1-2-96,-1-1 0,0-2-70,0-10 0,0-1-48,0-3 1,0-2 10,0 36 448,0-20-559,0-15 262,0-18-268,0-12-162,0-12-493,0-7 277,0-4-2271,0-2-516,7 0-884,13-2 4049,29-6 0,-22 5 0,10-4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224 0 22654,'-53'75'602,"0"0"1,4-8 0,10-9-306,22-13-224,7-13-73,7-15-235,3-10-224,2-5 275,8-2-1,6-9 17,14-4 101,2-8 16,5-1-72,-3 5 6,-3 7 72,-4 5 45,-3 15 117,-3 6 18,-1 13-68,-1 0-67,-4-1-50,0-9-2068,-2-6-851,10-18 2969,14-38 0,-15 22 0,5-20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 77 24671,'-21'74'1714,"5"-14"-1440,16-60-274,3-8-151,4-2 151,3-10 28,5-4-28,3 0-39,2 1 0,5 4 5,1 6 0,-1 5-10,-2 5-7,8 1 46,-11 2-7,7 0-374,-10 0-309,0 0-666,0 0-4089,10-1 96,-6-12 5354,6-3 0,-16 1 0,-4 3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562 826 20436,'-65'10'569,"1"0"1,1 6 0,8 8-63,19 14 0,6 8-673,-3 6 1,1 4 557,-1 6 0,4 3-98,2 1 0,3 1-101,4-3 1,3 0-10,5-9 1,3-1 17,-1 31-168,7-27 249,5-23-300,10-19 259,9-10-114,20-18-94,16-19-34,18-31-397,-30 18 0,1-6 310,2-8 0,0-6-276,3-9 0,-2-5 252,-16 19 1,-2-1 0,-1-2-359,-1-1 1,-1 0 0,-1-1 357,-2 0 1,-1-1 0,-3 2-27,7-23 0,-4 3-81,-7 12 0,-2 4 218,-3 7 0,-2 0 22,-2-4 1,-1 2 33,2-16 567,-1-1-494,-6 59 987,-2 12-830,0 7 1157,0 29-923,5 29-209,0 1 0,1 8-364,3 21 1,1 5 214,-4-23 0,1 2 1,0 0-5,-1 0 1,0 0 0,-1-2 79,2 19 1,-1-5-239,-2-18 0,-1-5 0,0 39 0,0-14 0,-3 6 0,2-6 0,-2 14 0,1-33 0,1 4-275,3-38-1293,5-10-2543,21-32 4111,37-63 0,-28 36 0,13-34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82 378 21311,'68'-68'282,"0"0"0,-7 7 0,-10 7 222,-19 3 103,-15 15-120,-10 12-46,-16 13-194,-11 6-12,-15 13 135,-12 19 162,-8 24-185,26-11 1,2 5-80,-1 6 1,2 2-527,1 8 0,3 1 431,4-2 1,2 1-62,5-4 0,2 0-22,2 6 0,5-4-118,14 18-543,8 0 174,18-48-960,40-15 197,-6-26 284,-19-2 0,0-8-971,-7-9 0,-2-7 15,9-15 1,0-5-440,-2 0 0,-1-2 2271,3-12 0,-4 4 0,4-5 0,-17 18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258 13 15743,'11'-7'4240,"-2"1"-2840,-9 6 168,5 89-274,-4-1-1610,1-28 1,0 10 0,-2 0 675,-2 0 1,-1 1-1,-2 2-80,-2 12 0,0 3 0,-3 1-73,-1 5 0,-2 1 1,-2-1-48,-1-1 1,-1-1-1,0-4-76,1-11 1,0-2-1,0-4-84,-5 22 0,2-8 0,4-20 0,2-6 480,-5 34-480,5-18 0,4 17 0,4-33 0,2 7-483,3-49-2541,34-43-751,16-55 3625,-12 23 1,5-9-1,-5 6 1,-7 7-1,-2 2 1,8-16-1,0 1 1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321 1 22901,'-1'71'822,"0"0"0,0-1 0,-3 8 1,-1 2-1,-2-1-550,0 1 1,-2 0 0,-1 1-1721,-2 8 0,-3 1 0,0-1 1530,1-1 1,-2 0-1,1-2-82,0-8 0,0-3 0,1-2 531,-5 20 0,1-5-531,4-21 0,2-6 0,-8 32 804,8-24-804,2-14 0,5-5-192,2-14-1017,1-14-1654,2-16 2863,-6-72 0,-1-28 0,3 51 0,-2-36 0,-1-1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24 19132,'13'0'3702,"-3"0"-2969,72 5-229,-26-4-403,6 1 0,2 0-28,16-2-73,-2 0-135,-3-3-839,-5-3-1015,4-2-2643,-7-1 4632,-1 5 0,-31 1 0,-12 3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338 0 21371,'-32'61'882,"1"-1"0,0 0 1,-14 27-1,3-4-551,15-21 0,2-3-21,1-4 1,3-1 176,-11 38-240,13-23-247,12-26-252,5-21-146,15-13 12,13-24-158,20-19 57,14-27 302,-27 23 0,0-3 98,0-3 1,1 1 86,28-35 263,2 16 543,-24 32 169,-1 45-230,-25 36-191,-6 43-355,-6-40 0,-1 2-14,0 4 0,-2 1-99,0-4 1,-1 0-90,-1 7 1,-1-4-250,0 16-448,-2-4-812,6-53-1412,0-10-1630,6-7 4554,15-20 0,-11 13 0,10-13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225 18 16292,'5'-10'1892,"0"3"-1219,-5 7 738,0 0-106,27 90-577,-18-36 1,0 7-959,3 11 0,1 10 0,-2 1 547,-5 2 0,-2 1 1,-1 1-616,0 7 1,-2 0 0,-2 0 536,-2-5 0,-2-2 0,-1-3-99,1-11 0,-1-3 0,-1-4-970,-5 14 0,-1-7 958,2-16 1,0-3 67,-7 40-39,0-5-101,7-32 0,2 0 695,-6 26-863,4-8 1386,8-47-2466,3-24 2677,0-8-4952,-3-18-1449,-16-34 1,-7-11 4140,5 15 1,1-1 0,-6-13 0,1 5 0,-2 4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81 18976,'80'-6'507,"1"1"1,-1 0-1,0 0 1,-1 0-1,-1-1-281,-9-1 0,-3 0 0,0 1-345,22-3 1,-5 2 392,-15 3 1,-5 0-79,-10 1 0,-3 1 3,36 2-115,-3 0 313,-11 0-397,-14 0-48,-23 0-1369,-14 3-1295,-13 7-3763,-9 6 6475,-11 6 0,5-9 0,-3-3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44 268 20963,'-9'94'890,"-1"0"1,1-10 0,2-8-303,2 0-73,2-22 219,3-23-96,0-16-386,0-11-44,3-20-57,7-16-56,5-30-95,10-24-233,-11 37 1,1-1 229,2-3 1,2 0-32,0 3 0,2 2-33,28-37 17,4 18-12,6 16 29,4 13-6,3 11-12,-1 10-66,-1 9-113,-6 5-207,-6 3-2061,29 9 537,-34-1-1724,29 11-4689,-39-5 8374,0 1 0,-18-8 0,-7-2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325 20 17697,'9'-11'2958,"-1"2"-1687,-8 9-38,0 0-242,-75 115-609,33-45-38,-9 11 1,-1 1 244,7 2-264,8-15-124,14-16-156,11-21-45,8-15-364,5-11-106,11-6 490,11-11-188,15-6-28,9-14 123,4-3 28,-2 6-5,-9 7 50,-8 12 11,-11 12 274,-6 18 410,-6 67-650,-5-26-45,-2-10 0,-2-3-526,0-9-987,0-15-1803,1-10-1092,12-10-1288,3-11 5696,12-7 0,-13 3 0,-1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254 1020 20828,'-46'87'1275,"0"0"0,4-5 1,5-5-960,16-25 1,4-3 120,-8 38-17,11-20-230,9-23-190,5-21-67,10-14-56,10-14-6,19-18-140,13-20 1,13-29-3,-30 29 0,1-9 142,3-14 0,3-12 1,-3 1-400,-7 9 1,-2 1 0,1-5 447,0 1 0,1-5 0,0-1 0,-4 5 24,-1-4 0,-3 4 1,0 3-13,7-21 1,-3 6 67,-7 22 0,-1 5 56,9-23 23,-9 30 38,-5 12 68,-5 12 112,-5 13 72,-4 9 151,-1 20-65,0 30-69,1 1 0,-2 8-530,-2 23 0,-2 7 306,0-15 1,1 2-1,-2 1-7,0 2 0,-2 1 0,0-1 24,0-5 1,0-1 0,1-3-380,-3 13 1,1-5 199,2-16 0,-1-1 0,0 6 0,0-2 0,-1 29 0,2-35 0,1-3 0,2 6 0,1-23-578,3-15-1135,3-12-1861,20-33-2307,7-12 5881,18-30 0,-22 30 0,-5 4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0 459 17787,'4'3'1641,"-1"0"-1249,-3-3 51,86-67 100,-36 21-185,10-4 1,0-2 425,-3-12-11,-7 7-202,-14 8 23,-15 13-90,-11 12-246,-18 11-79,-13 8-62,-17 4 35,-14 17 72,-5 12 146,-3 28 33,6 18-126,28-31 0,3 2-3,4 3 1,3 1 184,-6 45-131,14-35 1,5-2-329,9 17 0,23 16-13,3-60-328,19-6-3482,-4-19 3033,7-14-526,6-11-583,2-19-1327,2-13 794,-30 13 1,0-2-210,-3 2 0,-1-2 2641,1-8 0,-3 3 0,2-3 0,-11 12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77 17854,'5'64'1551,"0"0"1,0-6 0,-2-7-275,-1 0-292,-2-15-127,0-13-57,0-13-191,1-6-246,4-8-230,3-14-106,9-14-28,3-18-39,26-38-6,-9 25 6,14-13-28,-19 42-84,-4 11-118,-4 11-235,-3 4-297,-1 7-297,2-1-632,1 2-158,6 0-919,1 0-822,11 0-1669,-3-6 5298,4-1 0,-21-1 0,-6 2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287 1 12617,'-7'4'4554,"1"-1"-3277,6-3 1154,0 0-2123,-44 35-73,28-13 106,-30 35 103,42-17-75,4 8-100,10 6-34,5 2 118,10 2 56,-1-2 72,-3-4-49,-6-5 587,-6 6-660,-5-18-124,-12 5-101,-11-18-72,-12-4-62,-7-3-39,-1-3-241,2-7-515,5-2-936,6-3-4940,0-36 1265,12 4 5406,0-34 0,13 37 0,-1 5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1 322 22092,'59'-58'246,"0"1"1,-5 4 0,-7 8-186,-12 17 378,-3 3-674,-5 5-359,-4 5-488,-3 5-521,-5 3-2027,-3 5-1800,-7 1 5430,-2 5 0,-3-2 0,0 2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422 905 20862,'-67'53'704,"1"0"0,3 1 0,9 2-352,24-5 1,5 2-922,0 0 1,3 2 848,3 0 0,3 0-87,3-5 0,4-1 71,-1 35-113,7-16 416,15-21-483,27-8 191,8-22-326,7-20 1,3-9-106,30-28-396,-25 4 1,0-6 425,-12-2 0,-3-4 30,2-5 1,-3-4-48,1-7 1,-2-5-336,0-11 0,-3-5 332,-14 22 1,-2-4-1,-1 0-50,0-4 0,-2 0 0,-2-1 71,-2 3 0,-2 0 0,-1 0 94,4-31 0,-2 6 37,-7 30 0,-2 4 22,-2 2 0,-1 7 78,-1 0 112,-4 14 46,1 16 38,-2 11-145,0 16 739,0 76-622,0-29 1,0 6-342,0 6 1,0 7-1,0 0 253,0-1 1,0 0 0,0 1-19,0 0 0,-1 0 0,0-2 64,-1 22 1,0-6-49,-1-18 1,0-4 305,-1-11 1,0-4-295,-3 34-73,2 1-39,0 8-84,3-30-179,1-5-499,1-40 903,0-9-3328,7-7-371,17-32-5549,10-6 9023,13-35 0,-21 34 0,-7 6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1 308 20688,'77'-26'457,"1"-1"1,-6 1-1,-8-1 37,-4-18-35,-10 0-28,-16 8-39,-16 7-73,-10 9-139,-16 7-68,-10 8 0,-11 3 39,-13 21 67,-5 13 118,-4 29 23,-2 19-135,27-35 0,2 3-31,3 0 1,3 1 91,-9 41-100,14-12-179,9-16-264,20-11-190,6-24 45,24-6-236,9-26-803,-2-16 0,2-7 411,-12 4 0,1-3-1109,16-16 1,-1-7 461,-15 2 1,-2-4 1677,10-23 0,-3 0 0,4-7 0,-25 34 0,-1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23 0 21243,'22'17'3528,"-3"23"-3113,-16 9 0,-3 8-1521,1 5 0,0 2 1453,0 12 0,-1 2-81,1 0 0,-2 1-81,-2-4 0,-1 0-48,0 3 0,-1-2 74,-4-7 0,1-2-85,1-1 1,0-1-127,1-6 0,1-3 153,1-5 1,1-2-154,0 38 0,1-9 0,2-7 0,0-6 0,3-8 1402,1-7-1863,2-12-47,1-11-4870,12-13 1802,11-34 3576,38-50 0,-32 29 0,12-23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211 0 21933,'0'72'693,"0"1"0,0-1 1,-1-1-1,0 0 1,-2-2-350,0 25 0,-3-3-840,0-4 0,-1-3 717,1-11 0,-1-2-53,0-4 0,0-3-45,1-6 0,-1-2-53,2-2 0,0-1 20,-4 42 313,6-21-403,2-21-8,1-18-428,0-15 395,0-12-1387,1-5-88,-1-15-1627,2-16-1696,-15-45-1098,-12-16 5823,6 31 0,-1 2 0,-6-5 0,5 13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57 21892,'73'4'536,"0"0"0,-5-1 0,-6 0-418,8-3-118,-3-5-51,-5-3-565,-7-6-387,-6-1-402,-11 1-696,-2 6-5783,-8 3 7884,-2 4 0,-13 1 0,-4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292 8 15776,'0'-4'3580,"0"1"-1430,0 3-1242,-82 107-141,42-43-2661,-11 10 1,1 1 2268,16-5 34,14-14 664,9-18-1073,8-17-247,9-11-78,10-7 292,13-12-57,18-11 79,7-14-28,6-12-291,18-11 380,-28 21 124,5 3 246,-37 27 285,-3 27 2,-8 13-102,-1 30-202,-4 14-219,-1-17 1,-1 1-112,0 28-73,0-34 0,0-4-33,0 3 2838,0-15-3841,3-14-3,3-11-1789,2-8-1278,7-6-766,0-1 4872,4 0 0,-8 0 0,-4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187 104 15580,'0'-11'3075,"0"2"-2352,0 9 1830,0 0-1997,0 3 60,-3 17 100,1 33-324,-1-6 0,-2 12 39,1 24 1,-1 15 0,0-3-445,0-22 1,1-2-1,-2 6 182,0 7 1,0 8-1,-1-2 1,1-11-628,-2 3 1,-1-7 532,0 7 1,-1-6 53,-5 9-182,1 3 148,1-8-22,1-7-23,4-14-16,0-14 522,3-10-545,0-9 1179,3-13-1139,0-4 171,2-9-177,0 0-45,0-3-67,3-4-1,1-8 68,4-10-44,4-13 44,3-18 0,6-18-12,6-20-384,-11 41 0,2-3 346,0-5 0,1-1-43,1-3 1,0-1 24,-1-3 1,0-1-9,1 2 1,-1-1 50,-2 1 0,-1 0 2,1 3 1,-2 2-23,-1 2 0,-1 1 28,-1 4 1,-1 2 16,-1 4 0,-1 1 5,6-38 40,-2-6-45,-4 34 0,-1-2 6,-3 34-6,-2 5 0,0 7 725,-1 2-692,0 6-27,-2 2-12,0 4-139,0 1 49,1 13 96,7 13 146,7 30-392,13 24 338,-9-25 1,1 2-408,3 8 1,1 2 364,1 6 1,1 3-1,0 0 0,-1 2 26,-1-2 0,-1 0-15,0-1 1,-1-1-4,-2-4 1,-1-1-28,-1-4 0,-1 0-14,-3-4 0,0-2-15,0-4 1,-1-1 19,0 9 1,0-2 11,5 20-1,0 5 1,-10-49 369,-3-11-353,0-11 781,-2-7-826,2-5 103,0-3-108,5-4 0,2-13 0,8-19 0,1-17 0,1-9 0,-2 8 0,1-4-1466,9-33 1,0-4 1465,-7 17 0,-1 1 0,1-8 0,-1 0-312,-1 5 0,-2 1 312,-2 7 0,-1 2 0,-1 3 0,-1 2 0,-3 12 0,-2 3 0,8-37 0,-7 25 0,-4 21 0,-4 16 2680,0 10-2680,-1 7 875,0 5-875,0 1 0,-1 2 0,-1 3 0,0-2 0,0 2-3277,1-3 0,0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21 20621,'27'-11'1462,"5"2"-907,5 9-62,13 3-124,9 8-78,9 12 73,3 14-4274,0 16 4213,-5 13 66,-8 12 737,-10 10-765,-13 4-111,-11-2-76,-17-31 0,-3-1-42,-7 24-6,-15 15-11,-16-42-22,-15-4-6,-8-10-5,-3-7-23,1-11 73,7-8-5,9-8-23,5-9 3174,18-12-3415,4-12 477,15-14-415,10-7 11,9-7 28,15 1-28,9-1-84,27-11 123,-19 22 11,12-3 29,-33 28-342,-8 6-409,-9 6-208,-3 1-453,-4 3-359,3-1-1977,13 0-4030,4-3 7783,15-2 0,-20 4 0,-2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744 268 14589,'12'0'2867,"-3"0"-1859,-9 0 1569,0 0-1939,13-35 13,-7 16 60,8-31-78,-11 25-112,-3-3-370,-6 1 140,-8 3-157,-9 1 6,-9 7-11,0 3 11,-5 8 28,-4 2-55,-10 12-7,-6 8-11,-9 17 12,-1 8 27,0 10 12,5 1-45,7 6-12,8-2-5,7 1-33,8-2 27,-2 25-72,14-21 120,9-8 0,4-1 137,9 6-90,16 16-72,16-25-39,16-4-6,13-2-23,9-9 1,6-6 0,0-7-23,-2-8-6,-7-3 40,-8-2-6,-9-2 6,-7 0-11,-10-3-29,-5 1-5,-9-3 0,-7 2-50,-7-2-174,-4 0-476,-3 1-426,0 0-297,1 0-441,0-1-903,2 0-1177,0 0-1842,1-4 5786,-1-2 0,-1 0 0,-2 2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20000,'68'3'440,"-1"0"0,1 0 0,3 0 1,1 0-1,-1 0-118,27 4 0,0 0-1084,-27-3 0,1 0 0,0-1 851,0 0 1,0-1 0,-2 0 10,20 1 1,-5-1-1319,-15-1 1,-5 0 1365,-10-1 1,-3 1 109,43 1 522,4 3-478,-6 3-208,-9 1 12,-18 4 810,-17-3-910,-14 2 3065,-12-4-3071,-12-1 651,-4-2-1491,-6-3-914,-1-1-1259,-10-1-1726,-6 0 4739,-11 0 0,10 0 0,4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 50 17708,'-6'-3'3551,"2"0"-3248,4 3 414,0 0-112,16-15-45,-3 8-89,16-10-91,-3 14-72,8 1-72,6 2-35,8 0 6,6 6 46,3 9 268,30 34-269,-23 0-177,-23-13 1,-2 3 75,6 23-67,-6 3-17,-12 0 29,-9 20-57,-10-23 22,-15 12-21,-17-26 10,-17-1-5,-14-2-12,-7-4 1,0-6 0,2-10 16,8-8 0,8-8-10,9-5-7,10-3-33,7-2-39,9-10-163,5-7 191,4-11-22,1-7-7,9-2-10,4-1-12,9 2 23,5 7-11,6 3 44,6 7-27,4 5-1,2 2 28,0 5-55,6 1 5,-19 4-79,-2 1-268,-24 2-365,-5 0-1864,-2 0 1316,0 2-655,0-1-1681,0 4 117,0 0 3535,9-1 0,-7-1 0,7-3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589 14 22453,'-51'-4'383,"1"0"1,-41-2-1066,43 17 816,3 5 200,5 11-334,8 4 151,9 3-157,9 4-5,8 2-28,4 5 5,7 2 34,8 3 34,8 1-29,7 2 46,-1-3 421,-2-1-405,-8-3-5,-4-6 55,-7-4 85,-3-7 72,-3-5-33,-3-4-73,-6-1-84,-6-3-5,-5 0-40,-4-2-39,2-3-1266,-7-2-195,6-5-427,-9-1-1512,-6-3 3400,-20-7 0,25 5 0,-6-6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 16477,'13'96'997,"0"1"0,0-2 0,-3-4-617,-6-22 1,-1-3-2639,-1 3 1,0-2 2585,-1 0 0,-2-2 638,0-4 1,-2 0-628,-4 16 0,-1 0-194,0-8 1,-2-2 317,0-3 0,0-4-514,-5 37-38,10-64-656,2-4 2523,3-24-5015,0-3-40,6-37 3277,3-41 0,-1 24 0,-1-16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37 15743,'89'-10'991,"0"0"1,-6 0 0,-6 4-410,22 16 12,-16 12-102,-21 15 782,-24 14-361,-20 4-263,-11 7-113,-20 4-156,-11 4-34,-21 0-78,-11-5-11,-8-6-79,2-11-78,3-9 133,11-16-234,10-10-225,11-8-622,9-8-1006,6-13-763,7-22-5212,6-11 7828,12-16 0,-5 32 0,4 6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48 16986,'58'5'1056,"-1"1"0,41 3-373,-63-9-240,-5 0-85,-8-3 140,-6-3 258,-7-1 107,-4-1-101,-4 2-292,-4-3-184,-11 1-202,-8-1-34,-15 3-10,-2 2 94,-3 3-100,4 8 16,1 11 0,6 15 34,6 12 0,10 7 6,7 5-28,13 19 55,8-20 6,13 9-11,4-31-27,3-3 5,2-8-62,17 2-225,-13-11-262,11 0-667,-20-11-644,-3-1-1904,-7-16 3674,-2-29 0,-10 19 0,-2-16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1 268 23724,'7'48'1445,"-1"-11"-1311,-1-43-83,0-8-11,3-9-29,4-9-11,5-8-11,6-4-24,7 0 2,5 3 33,6 7-11,-2 4 5,-1 10-212,-2 5-113,-15 8-100,-3 4-135,-16 3-156,-1 0-556,1 2-1421,-2 8-2202,3 3 4901,-3 8 0,2-11 0,-2-2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0 21707,'-24'89'1720,"6"-9"-1462,17-33-129,1-4-124,4-1-5,5-5-28,5-2 28,4-6-16,-1-4 16,2-4-84,-3-4-583,2-3-1215,-3-6-1524,5-5-1444,-1-6 4850,1-8 0,-9 4 0,-4-4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0 231 19008,'52'-18'532,"0"1"0,34-15-263,-73 13 11,-3 1-22,-7 4-6,-1 3-90,-7 4 51,-6 4-62,-7 1 95,-5 2-83,0 9-28,1 8 151,-1 17 50,4 11-79,0 7-10,9 4-180,4-7-67,4-8 5,11-8-5,4-16-235,31-7 28,-5-25-196,23-11-52,-12-18 13,2-8 117,-1-3 84,-8 1 45,-6 5 90,-9 11 78,-9 11 28,-8 11 0,-4 9 28,-5 4-22,-1 3 94,-1 0-27,2 3 56,-1 1 45,3 4 50,-2 0-79,-1 4 23,-1 0 56,0 3 63,2 0 15,-2 1-61,1 1-101,1-3-23,-2-1-83,3-5 33,-2-2-56,2-2 79,-1-4-90,1 2-39,2-2 39,-2 0 39,2 0-39,-3-2-6,1-2 1,0-5-40,4-4-95,3-7-202,3-5-94,4-6 82,2-1 136,2 4 100,1 4 79,0 8-6,0 4-22,-4 7 67,0 2-11,-1 3 11,-2 5 44,0 6 35,-4 6 128,-2 10 96,-2 0 100,-2 5-11,0-1 17,-2 16-342,-1-13-61,0 6-6,-2-18-140,0-7-510,0-5-448,3-5-823,0-4 1921,32-60 0,-24 44 0,20-45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 1 18621,'0'69'1283,"0"1"0,0-1 0,0-2-768,0-12 0,0-1-534,0 3 1,0 0 228,1 0 0,-2 0 13,0-2 0,0 0-159,-2-4 1,0-1-9,-4 37-56,1-15-112,2-22-324,3-17-4336,1-18-3894,0-66 8666,0 0 0,0-15 0,0 29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20 20050,'66'4'160,"0"0"1,-4-1 0,-5 0-6001,8-3 4373,9-3-2606,-5-4 4425,2-3 0,-35 2 1,-10 2-1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371 732 20257,'-58'22'670,"0"0"1,3 6-1,9 9-3069,22 11 0,8 8 2724,-3 5 0,1 2-90,1 5 0,2 0 242,2-2 0,2-2-379,4-6 0,1-2 945,0 31-981,4-26 229,7-26-140,6-18-89,11-11-11,15-24 0,11-18-51,13-33 1145,-26 24 0,0-5-1202,2-11 1,-2-6-28,2-10 0,-2-5-394,-11 19 0,-2-3 0,-1 0 382,-1-3 1,-1 0 0,-2 0-1,-2 1 1,-1 1 0,-1 2 11,3-19 0,-3 6-1164,-4 17 0,-3 5 1176,6-29-242,-7 23 347,0 8 401,-2 17-272,-1 15 1468,-1 13-1546,-1 18 656,0 72-443,0-30 0,0 5 292,1 40 1,0 6-397,0-2 0,0-1 20,0 2 0,0-3-72,-1-12 1,1-4-52,-1-19 0,0-3 10,2 39-66,0-40 0,0-2-124,4 24-274,4 17-963,1-57-1776,7-19-521,18-27 3624,25-67 0,-25 40 0,7-36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34 150 15788,'13'6'3461,"-3"-2"-2946,-10-4 437,0 0-313,85-32-51,-55 12-269,19-2 1,-5-2 212,-34 2-101,-4 4-145,-9 6-102,-11 5 85,-9 4-95,-13 12 61,-6 18 140,-2 24 74,2 25-435,23-30 0,3 2 162,2 0 1,4 2-79,2 0 0,3 0-93,0 39 1,13-12 72,10-18-78,11-16-145,13-18-174,6-12-219,9-13-504,10-22-459,8-19 574,-34 10 0,-1-5-533,2-4 1,-1-4-470,5-9 0,-1-6 1929,11-19 0,-4 1 0,-21 33 0,-2 1 0,0-5 0,1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 1 20901,'2'93'1448,"0"0"1,0-1 0,-1-2-3086,-1-19 0,0-1 1942,0 4 0,0 0-56,0-1 1,0-1 205,0-3 1,0 0-338,-2-6-1,0-1-67,0-4 1,0-3-17,-5 41-29,4-13-5,1-17 655,2-13-1064,0-13-801,3-12-1512,8-11 2087,11-9-2994,27-38-5687,7-15 9316,-18 5 0,-3 0 0,4-7 0,-8 6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17 18716,'13'-9'3081,"-3"1"-1507,-4 107-832,-4-47 0,-1 6-333,1 12 0,0 9 0,0 0-1975,-1-3 0,0-1 0,-1 0 1724,-2 2 1,-1 1 0,0-2-36,1-6 0,-1-1 1,-1-4 465,-3 15 1,-1-6-557,0-15 1,1-5 17,-5 32-51,2-11 0,2-3-6,3-12-162,1-15 519,3-20-1734,1-14-4611,0-81-1096,-2-5 7090,-1 1 0,0 1 0,0 1 0,-3 11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19692,'4'0'3663,"-1"0"-3137,-3 0-95,98 13-123,-42-10-297,11 4 1,3 0-12,-1-7-448,-3 0-941,-2-5-1356,3 0-2302,-5-4 5047,-2 4 0,-28 2 0,-11 3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282 0 20637,'-36'59'666,"1"-1"1,-1 0 0,-13 23-1,7-7-313,5 12 382,10-17-735,14-18-23,7-19-3946,9-17 3768,13-9 991,11-12-852,18-12-27,12-11-12,2-12 95,2 1 6,-9 9 174,-10 13 537,-9 10-5,-10 21 302,0 41-751,-10 1-89,-1 30-123,-8-26-146,-3 14-212,1-26-432,-1 5-532,4-30-1373,2-5 2273,3-9 377,6-3 0,-7-4 0,1-1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0 595 17641,'6'75'728,"0"0"0,0-4 0,-2-6-297,1 14 73,-3-9-67,-1-14-28,-1-15-34,0-13-38,0-11-59,0-9 81,0-5 46,2-3-69,1-3 39,2-14-279,5-17-96,2-30-6,9-27-397,-8 35 0,3-4 400,3-6 1,3-2-21,3-1 1,2 0 22,2 1 0,3 1 16,-2 6 1,4 1 28,12-7 0,2 4 22,-14 21 0,2 4 79,9-5 0,1 7 201,13 11-11,-3 14-111,-4 6-63,-5 16-22,-5 8-95,4 29-90,-15-5-347,1 12-807,-17-17-684,-7-4-2161,-3-1 4044,-11-1 0,4-15 0,-5-3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0 231 18364,'68'-3'709,"1"1"1,-5-4-1,-6-3-289,11-20 56,-7-9-56,-10 0 107,-13 4 190,-16 6-168,-12 8-196,-12 6-196,-17 8-6,-11 3 174,-18 9 89,-7 16 96,-3 19 89,3 21-195,9 14-63,13 3-72,14-1-84,10-4-17,7-10-90,11-8-11,6-11-33,14-8-34,4-7-45,4-8-128,2-5-231,2-7-396,3-6-433,-1-2-783,1-2-1983,7 0 3999,19-3 0,-32 2 0,6-2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671 0 22285,'-71'12'761,"0"1"1,7-2 0,10 3-449,19 15-206,10-1-107,13-4-45,6 0-5,8-2 50,10 3 162,9 3-39,14 9 6,7 7 28,0 12 123,-2 9 23,-9 11 22,-11 6-6,-11 0 11,-7 1 23,-19-5-76,-8-27 0,-7-2-58,-29 22-152,16-29 0,-2-4 6,-25 3-73,3-12-28,5-11-190,11-10-421,9-5-626,14-6-528,9-8-1932,12-12-4405,11-7 8130,12-5 0,-4 17 0,3 5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7 23360,'-4'81'661,"1"0"0,-1-5 0,2-6-224,3 15-783,9-7 682,2-10 268,10-16-262,1-12 497,26-13-755,-13-14-17,23-14 0,-18-21-61,8-15-6,3-15-45,0-8-22,-6-3-3090,-8 3 2889,-11 5-332,-10 8-508,-8 7-293,-6 5-660,-1 4-3535,4-17 768,1 10 5676,7-14 0,-7 32 0,-1 4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17020,'15'4'4435,"-3"-1"-3676,-5 42 1,-5 17 489,5 17-2847,-1 6 0,1 6 2074,-4-27 1,0-2-122,-1 2 1,0 1 240,-1-1 1,-1-1-404,0-2 0,0-1-45,0-6 1,0-1 42,0 42-96,0-16-39,0-11 580,0-15-647,0-5-140,0-12-437,2-6 1201,2-13-4416,15-8-4124,6-10 7927,13-14 0,-17 8 0,-3-7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305 1 22772,'-22'0'1484,"-5"12"-1142,-2 13-34,-8 19 5,-7 13-38,1 4-45,4 1-62,7-7-62,13-9-72,10-11-34,6-11 78,6-8-78,11-7-162,10-5 78,15-3-34,4-5 29,6-5 78,-5-2-17,-4 3 28,-8 3 72,-9 14-10,-6 13-45,-4 11-17,-3 12-404,3 8-486,-2-20-1805,4-3-290,14-33 2985,24-42 0,-20 25 0,7-23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 0 21454,'-1'95'1361,"0"0"0,-1-2 0,-2-4-941,0-18 0,-1-3-754,-1 4 1,-1-1 495,0 0 1,-1 0-65,1-4 0,-1-1-62,0-4 0,1-3-36,0-6 0,0-2-424,1 11 0,1-4-875,-1 2-3774,2 4 1046,4-92 4027,0-50 0,0 26 0,0-18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64 16695,'0'-6'3725,"0"2"-3317,0 4-223,0 0-112,101-6-73,-49-2-59,14 3 0,1-1-478,-11-6-617,-4 5-958,-2 1-1254,0 4-1737,-6 0 5103,0 4 0,-23-2 0,-6 2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104 138 18908,'-4'57'1713,"-1"0"1,-7 40-661,-7-62-246,1-7-197,3-9-173,2-8-151,6-6-286,0-3-106,5-10-209,1-11-222,2-16-326,9-13-66,2-6 32,11 0-21,1 4-566,4 7-1670,7 1 3154,13-4 0,-22 22 0,4-1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1 161 21192,'16'52'2051,"-1"-10"-1867,-3-48-111,4-9-62,9-11-4262,6-9 4150,4-2 669,0 0-1027,-3 5-130,-3 5-150,-6 9-1092,3 5 402,-8 8 2049,4 2-4317,-6 3 3697,-1 0 0,-6 0 0,-3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78 101 19479,'57'21'-155,"0"1"0,-4-7 0,-4-9-456,1-25 107,-1-14 190,-4-2 202,-7 2 112,-10 8 370,-12 12 615,-8 7 651,-7 22 5,-8 19-89,-10 31-348,-13 28-1006,10-40 0,-2 3 328,-2 5 1,-1 1-132,-1 2 0,-1-1-124,-1 1 1,1-1-123,-1-1 0,0-1-149,1-3 0,1-2 0,1-1 0,1-2 0,3-6 0,0-1 0,-14 36-600,11-18-4777,8-16 638,15-24 4739,10-17 0,0-10 0,1-4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508 803 22099,'-47'33'564,"0"1"0,1 2 0,3 3-909,10 1 0,4 2 558,-4 5 0,2 1-9,1 3 1,1 1-63,2-1 1,2-1-28,5-2 1,2 0 102,-9 34 338,12-15-517,9-19 238,4-16-165,4-17-112,12-9 0,10-12 0,21-17-22,16-20-71,-24 10 1,1-3-15,4-7 1,2-6-25,-3-2 1,2-6-1,-3 1-17,7-13 1,-2-1 57,-6 8 0,1-4 1,-5 3-724,1-10 0,-5 2 693,1-1 0,-2 0 86,-3 1 0,-1 1-220,-2 4 1,-1 2 253,-2 6 0,-2 0-45,1-2 0,-2 4 157,6-14 563,-7 7-328,-12 49 1227,-5 8-1388,0 15 183,-2 19 213,-7 37-61,-7 25 0,-2 11-303,3-23 1,-1 3-442,1-4 0,-2 4 1,1-7 393,1-3 0,1-6-171,0-1 0,0-3-221,2-6 1,1-1 220,0-2 0,1-1 0,-6 36 0,4-19 0,7-21-1267,2-12 987,4-19-2594,12-6 543,19-28 2331,39-32 0,-30 20 0,11-16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0 559 16846,'4'4'2538,"-1"-1"-2062,-3-3 50,0 0 90,92-42 33,-50 15-318,15-3 0,-2-2 324,-23-3 56,-12 3-223,-10 7-231,-7 7 40,-9 7-11,-6 7 33,-9 2 23,-7 20 5,-5 12-28,-6 25-39,12-5 0,2 3-128,-9 27-110,14-28 0,5-1-31,7 4 45,9-2-230,14-24-128,9-3-1,16-21-301,10-7-310,10-13-346,11-11-162,1-19-169,3-9-190,-6-11-726,-26 10 1,-3-5 1475,-8 2 0,-1-5 940,-3-5 0,1-8 1,-5 10-1,-6 16 1,-4 3-1,3-10 1,-1 0-1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121 148 10046,'38'-47'4915,"0"0"0,23-6-518,-61 126-3902,0-19 1,-2 4-1264,-2 5 1,-2 3 1128,-2 11 1,-2 2-94,-4 1 1,-2-2-115,0-2 0,-2 0-113,-1 1 0,0 0 40,1-10 0,0-1-5,1-1 0,1-1-40,3-9 0,1-3 566,-7 36-602,11-18-84,3-15-34,5-13-324,2-12-1709,25-12 353,4-12-941,28-25-991,8-35 3839,-18-3 0,-2-2 0,6-8 0,-23 26 0,0-1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1 23735,'0'84'909,"0"0"1,0 0-1,0-1-2058,0-15 1,0 0 1411,0 3 0,-1 2-73,-1-2 1,-1-1 138,0-3 1,0-1-159,1-5 1,-1-3-172,1-4 0,1-1 0,1 39 579,0-13-579,2-13-57,4-14-195,3-13-341,4-13-634,-1-13-621,-2-6 534,-5-10-2338,-2-34-3035,-9-11 6687,-8-31 0,4 36 0,-3 7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0 110 16818,'0'-5'4447,"0"0"-3337,0 5 15,0 0-990,81 0-135,-36-3-9,11 2 1,1-3-390,-1-6-531,-1-2-511,-5 0-1467,3-3-2347,-4 2 5254,-2-3 0,-20 8 0,-11 2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285 4 16695,'4'-2'3489,"-1"1"-509,-3 1-2308,-24 16-61,2 12-57,-25 25-66,5 18-330,-2 10 166,3 7-144,8-3-57,11-8-45,10-16-78,8-12 0,4-17-5,0-13-152,9-10-22,5-6-73,34-23-56,-4-4 28,23-22 173,-12 0 62,-1-1 39,-5 8 296,-2 3-222,-19 19 201,-5 4 95,-18 26-6,-3 12-38,-2 20-124,0 9-124,0 5 7,0-4-79,0-8-39,0-7-297,0-13-488,0-6-946,0-9 1770,4-5 0,-3-4 0,4-3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24 175 13138,'-2'-4'4010,"1"1"-1158,1 3-2102,-9-22-117,7 13-57,-7-18 69,9 18-303,0-1-174,0-1-51,1-1 113,28-9 5,2 6 84,31-5-27,0 13-102,10 3-56,7 4 1,1 12-40,0 10-45,-4 21 23,-8 16 33,-30-6 1,-5 3-23,8 33-202,-21-29 1,-6 0 280,-10 22 78,-23-3-73,-13-4-6,-26-6-27,-11-9-1,13-28 0,-2-4-61,-28 3-73,32-16 0,1-4 0,-6-11-67,13-16-219,12-8 141,14-15 318,11-1-296,6 0 22,13 4 28,33 0 68,2 18 5,27 1 5,-14 15 79,-2 16 6,-1 5 5,-8 17 12,-4 2 21,0 11-77,-16-17-51,-1 3-62,-18-23-257,-3-6-488,-2-3-1803,3-3-129,13-6 2739,21-28 0,-16 20 0,7-19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602 87 13110,'0'-13'4257,"0"3"-3417,0 10 1462,0 0-1664,-72-28-22,37 21-60,-60-22-24,54 35-51,-6 12 46,-5 13-180,-5 16-151,2 10-28,3 7-23,10 4 12,11 4 90,16-2-12,8 1-44,11-5 106,14-2 39,11-5-62,18-4-39,7-5-67,7-5-56,2-5-5,3-5-23,-5-8 100,20-1-172,-27-13-12,10-2-129,-31-8-230,-3-3-296,-5 2-370,-1-1-386,-3 0-483,-2 0-945,-3-1-1631,-5 0 4470,-5 2 0,-4-2 0,-2 1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15546,'95'5'0,"0"0"0,0 0 0,0 0 0,1 1 0,-1-1 0,0 0 0,0 0 0,0 0 0,0 0 0,0 0 0,0 0 0,1 1 0,2-1 0,1 0 0,0 1 0,0-1 0,0 0 0,0 1 0,0-1 0,0 0 0,0 1 0,0-1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54 12920,'-11'-7'3808,"2"1"-3040,9 6 1052,0 0-1131,0-15-56,0 10-45,0-11-146,0 15-179,0 1-100,0-2 22,9 2 84,10-1 39,16 1-151,12 0-45,8 0-45,1 7 90,-1 8-6,-5 12-50,-6 10 33,-4 7-22,-8 6 90,-7 4-62,-7 4-22,-8-1 100,-5 24 0,-15-22-50,-11 16-11,-16-26 22,-12-4-39,-1-3-38,-7-8-35,6-8 67,-10-6-134,25-11-39,-1-3-28,29-10 17,5-8-113,5-10 39,9-8-38,5-9 156,27-25 6,-8 12-5,17-18-1,-13 25 6,-1 3-11,-1 7 5,-5 7 1,-4 5 5,3 4 0,-12 7 0,1 4 0,-15 5-56,-2 3-4442,-3 0 2566,0 3-2381,5 2 4313,0 2 0,1-2 0,-1-2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526 43 16012,'0'-9'4357,"0"1"-3814,0 8 224,0 0-515,-63-12 40,40 9-107,-46-7-101,57 21-50,4 6-29,4 15 35,2 6 4,2 9-10,0 5 16,5 5 18,0 2 156,5 1 184,-3-2 74,-2 1 380,-3 15-520,-14-18-45,-6 8-28,-17-26-168,-7-6-34,-4-4-285,-18 0-264,20-13-454,-7-1-632,28-12-348,5-2-1909,6-18 3825,4-19 0,4 11 0,3-7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1261 21 12466,'2'-11'3674,"-1"2"-3063,-1 9 2386,0 0-2561,-4 1 124,-6 16 263,-16 29-310,3-3 0,-2 8-1136,-12 22 1,-5 7 851,9-16 1,-2 2 0,-1 3-49,-5 5 0,0 3 0,-2-1-551,0 1 0,0-1 0,0-1 489,1-3 1,1-2 0,0-1-16,3-5 1,1-3 0,1 0 29,-12 18 1,3-3-231,7-11 0,2-4 185,6-10 1,2-1 44,-20 37 34,5-5-11,1 2-56,3-5 11,6-12-62,6-12 1,7-17 33,5-5 1573,8-17-1657,3-2 1830,4-12-2368,0 0 785,1-2-852,1 0-235,2-2-303,0 2-212,0-3-231,2 2-401,9-5-2002,2 2 3989,10-5 0,-12 5 0,-3-1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147 37 12124,'0'-16'2997,"0"2"-2431,0 14 1343,0 0-1253,0-3 179,0 2 554,0-2-645,-3 21 203,0 13-118,-7 31-207,-2 17-219,-4 17-252,6-45 0,-1 0-19,1 0 0,0 1 114,-9 44-11,3-9-33,6-13 17,2-12-34,3-15-34,3-12-62,0-10-21,2-10-57,0-6 0,0-5-11,0-3-2834,0-1 1360,2 0-155,1 0-1026,7-1 2655,8-14 0,-7 9 0,2-9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0 19994,'-2'6'319,"1"-2"-319,1-4-117,0 0-281,0 3-408,0 0-528,0 2-744,0-1 0,6 2-1764,1-1 3842,5 0 0,-5-4 0,-2 1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455 0 14426,'0'4'4330,"0"-1"-1983,0-3-1670,-21 97 46,4-41-2510,-1 13 0,-1 3 2381,-13 8 183,-3 7-446,-5 3-2116,-1 1 2020,0-6 17,4-8-44,3-10-62,6-12 2070,6-8-2115,4-10 535,4-7-552,3-5 3437,0 1-3471,3-8-5,2 3-45,4-14-454,2-1-157,0-6-2222,0 0 906,6 0-947,9-12-822,6-1 3696,7-12 0,-13 12 0,-3 2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13866,'7'0'5170,"-1"0"-4066,-6 0 1506,0 0-2084,-4 4-291,3-3-167,-4 5-68,5-4-196,0 1-734,0 2-639,0 0-1702,0 2-2296,0 0 5567,0-3 0,0-2 0,0-2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 40 8035,'-3'-2'1709,"0"1"-1054,3 1-358,-14-12 50,11 8 12,-12-9-68,13 10-6,-1 3 69,1-3 55,1 3 5090,1-2-5739,4 2-1188,5 6-2157,4 0 3585,3 6 0,-8-7 0,-2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525 1 17378,'-19'50'498,"-1"0"1,-15 37-197,19-52-77,-1 1-51,-1 1-46,-1 2-44,-2 1-5,-1 2-23,-3-2-6,1 0 23,-1-3 73,3-5-18,2-4-10,2-3-12,1-5 23,4-3-11,0-4-17,4-4-23,1-1-28,3-3-38,-2 1 27,4-2-34,-2 1 1,3 0 0,-2 0-1,0 3 6,-4 2 23,-4 3-29,-2 6 46,-4 0-46,1 2 1,2-2-6,2-4 6,4-2-6,4-5-118,2-1-419,3-2-685,0-3-984,0-1-981,8-1 3187,22-4 0,-16 3 0,14-4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18442,'0'9'1283,"0"-2"-1188,0-6-95,0 0-89,0 1-454,0 3-388,0 0-1023,3 4-1872,4-2 3826,3-1 0,-2-2 0,-2-3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1604 111 20845,'11'-1'3742,"-3"-1"-2650,-6-2-101,-2-2-274,-8-2-258,-10-7-145,-20-4-180,-20-3-75,2 9 0,-10 3-18,-1 4 0,-6 3 0,2 2-10,-17 1 0,-1 4-444,16 0 0,-2 4 1,9 2 409,11 6 0,4 3-207,-13 10 0,1 2 176,-19 14-31,35-16 0,5 2-47,10 7 73,16-1 39,10 1 1168,12 3-1174,15 5 6,18 4 6,21 3 22,-2-12 0,4 0-11,-12-9 0,1 0-149,19 10 1,0-1 133,-18-12 1,-3-2-3,-1-1 0,0 0 0,-1-1 0,-1 0 6,37 18-6,-7-3 19,3 7-19,-31-17 11,-5 4 73,-34-15-17,-15 3 68,-21 9-135,-24 14 0,11-16 0,-4-1 0,-7 5 0,-3-1 235,-7 1 0,-3-1-235,-2-2 0,-1-1-376,-3-4 1,1-2 375,0-2 0,0-4 0,2-2 0,0-3 0,5-2 0,2-2 0,5-2 0,1-2 0,-2-1 0,3-1 0,-14 0 0,8-2 0,41 0 215,11 0-215,4 0-3080,3 0-623,8 0-665,26-14 4368,50-20 0,-34 13 0,18-11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215 94 16493,'0'-6'3014,"0"2"-2437,0 4 313,0 0-481,0 16 588,0 17-151,0 33-519,0 25-42,-3-34 1,-2 2-356,0 5 1,-2 1 245,-4 2 1,-1 0-34,-1 0 0,0 0-14,-2-4 0,0-2-29,3-3 1,-1-2-25,-1-6 0,1-2 52,-6 39-60,2-17 4,6-11-10,3-16-28,5-11 440,0-12-357,2-10 615,0-6-625,1-4-40,0 0-61,0-3-6,0-8 67,1-12 11,7-17-72,6-19-34,3 2 0,3-4-48,-3 11 1,1 0 35,6-20 1,1 1-142,-5 19 0,0 2 181,0 1 0,0 0 0,0 1 0,0 0-45,18-39 45,-1 4-34,-3 8 34,-6 6 6,-3 5 5,-5 7-5,-2 3-1,-1 6 6,-2 5-5,-1 6 5,-4 9 357,-2 4-356,-3 7 16,-2 3-23,0 4 23,-2 4-22,0 1-40,-1 3-162,2 2 39,1 10 157,4 12 68,4 19 32,6 18 18,5 11 44,3 12-852,0 6 920,2 5-113,-15-45 1,0 0-148,-1 1 1,1 1 138,-1-1 0,-1 1-17,1-2 1,-1-1 42,8 46 95,-1-11-230,-2-9 0,-2-11 0,-1-12 0,-2-11 0,-2-9 0,-3-9 0,2-3 807,-5-9-807,1-3 290,-2-7-290,0-1 0,0 0 0,1 0-74,-2 0-245,3 0-174,-3 0-1551,2 0-757,-2-1-677,0-12 3478,0-13 0,0 8 0,0-4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1 16527,'-13'0'3187,"2"0"-2705,11 0 1298,0 0-1057,30 9-179,-8-4-152,28 6-124,-15-4-55,2-4-90,-3 2-44,-1-2-46,-6 1 7,-4-2-35,-4-1 1,-6 1-1,-3-2 1,-5 1-6,0-1-101,-5 0-2324,1 0-1518,-1 3 3943,-13 6 0,10-5 0,-11 4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1193 565 19552,'2'-8'2519,"0"-2"-7607,-2-3 5715,0-5 1292,0-6-1471,-5-4-1482,-3-7 1353,-10-2-75,-6-5 3,-8 0 5,-5-1 2220,-4 1-2304,-8 3-62,-3 4-22,-6 6-39,-4 8 39,-35 6-51,20 8 1538,25 5 0,1 4-1633,-25 15 23,1 14 39,1 28 25,36-15 1,3 5 7,1 6 1,3 4-313,0 13 1,3 2 320,3 3 0,3 1-17,4-2 0,4 0-22,2 2 0,2-1 13,5-7 1,2-1-14,1-2 0,1-1-1,5-5 1,3-3-121,1-4 1,3-3 123,22 41-1,11-12 1,6-10 33,5-11-5,8-11-29,3-11 1,7-12-1,1-11 40,8-8-45,3-14 11,9-16 3,-45 4 0,0-4-14,4-9 0,-1-4-643,2-5 1,0-4 645,1-3 0,-1-4 13,-2-1 1,-2-2-405,-2 0 1,-2-1 387,-6 3 0,-3-1 220,-6 4 0,-3 0-136,8-41 0,-18 6-45,-12 7 6,-21 6 5,-6 4 6,-19 7-44,-7 5 21,-7 7 204,-1 5-142,-30-7-56,21 16-33,-17-7 27,31 19-21,5 2 21,8 4 1229,4 1-1251,8 4 1207,3 0-1218,7 4 262,4 2-251,4 3 40,2 2-12,2 0 22,1 2 203,1 0-264,14-1 0,21-4 39,43-8-14,-17 2 0,8-1-465,18-5 1,6 0 442,-25 3 1,2 0 0,0 0 7,-1 1 0,-1 0 1,1-1 1,0 0 0,1-2 0,-5 3-10,5-1 0,-5 2-3,2-2 0,-6 1 11,12 1 28,-16 4 12,-16 3 16,-17 3 29,-15 2-96,-5 0 374,-3 0-1449,-6 0-1502,-4 0-1254,-25 5 2983,-36 8 0,31-6 0,-15 5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98 14034,'2'-6'2700,"0"2"-2258,-2 4 1009,0 0-1058,77-33-113,-39 21-171,12-7 0,-1 2 59,-13 12-39,-7 4 0,-9 1 83,-8 7-10,-8 10 106,-2 12 168,-5 14-84,-5 3-45,-4 6 18,-2-7 139,4-4 190,5-10-195,4-6-292,3-5-95,8-2-39,4-1-6,8-2-62,0 0-5,1-5-280,17-1-778,-7-6-1636,19-3-1916,-14-11 4610,-3-2 0,-16 1 0,-9 3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21 14857,'0'-12'3249,"0"4"-2683,0 8 1210,0 0-657,27 89-43,-7-14-662,1 4 1,0 6-2160,-8-18 0,-1 0 2056,-2 3 0,-2 1-82,-1 2 1,-2-1 328,-2-4 1,-1 2-355,-1 16 1,-1-3-146,0-27 0,0-2-29,0 8 1,0-6 9,0-10-35,0-16 6,0-14 3345,0-6-3462,0-7-945,0-1-696,0-13-2633,-4-43-1820,-3-19 6119,0 15 0,0 0 0,0-4 1,-1 10-1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176 1 16689,'69'8'898,"0"1"0,-6 0 1,-7 4-110,-4 19 96,-12 5 50,-15 0-245,-12 3 99,-8 1 57,-17 5-152,-12 4-228,-17 3-192,-14 1-72,-4-3-85,-3-8-55,0-8-6,7-10-56,2-5-555,-5-4-229,20-8-448,1 0-1295,25-8-1617,12-2-1592,19-10 5736,10-8 0,-7 5 0,-2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33 18638,'8'0'2123,"1"-3"-1574,-3 0-230,-1-2-45,-1 1 270,-1 3-331,-3-1-67,3 2-34,2-2-11,5 1 16,5 1 135,17-5-168,-6 4-28,10-3-11,-12 4-39,-6-2-1,-3 2 1,-5 0 5,-2 0-11,-3 0 6,0 0-6,-3 0-17,0 0-22,-1 0-141,-1 0-172,3 0-568,-1 0-575,3 2-1731,3 1 3226,6 4 0,-6-3 0,1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1 14566,'-2'5'2353,"0"0"-1592,2-5 763,0 0-1025,27-2 111,-10 2-162,24-1-106,-15 1-68,3 0 23,2 0 50,4 0-10,0 0-124,0 0-90,-3 0-45,-4 0 17,-7 0-27,-5 0-18,-6 0-16,-5 0-1,-2 0-850,-3 0-310,0 1-967,0 1 2094,0 1 0,0-1 0,0-1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1708 24 15501,'10'0'3558,"-3"0"-2757,-7 0 1035,0 0-1292,-83-9-90,41 5-188,-13-1 0,-2 1 204,4 3-117,-9 1-101,-8 0-45,-12 8-887,-12 5 747,42-1 1,-1 3-10,-5 0 1,-1 1-14,-3 3 0,0 1-3,-3 2 0,0 1 5,0-1 1,0 2 5,3 0 0,0 1-125,6-2 1,2-1 113,6-1 0,4-1 14,-25 12-23,22-7-27,21-10 27,15-7-117,6-5 797,5-3-713,3 0 403,5 0-263,9 0-22,10 0 44,36 8-112,-2 1 1,31 8-18,-14-3 18,4-1-51,0-5 0,-3-1 45,-5-2-45,-9-2 0,-8 2 11,0 3 34,-22-2-40,-4 3 29,-21-5 16,-7 1 17,-1 0-16,-2 1 50,-7 4 246,-7 7-174,-17 9-120,-10 8 1,-5 3-49,5-4 1,-3 2-1133,-20 15 1,-2 1 1126,13-11 0,0-1 2,0-1 1,1-1-141,2-2 0,1 0 141,4-3 0,1 0-3,-31 21 0,16-8 0,19-13-56,17-10-112,13-11 2178,7-6-2010,12-2 474,11 2-322,17 5-80,18 4 12,16 1-16,13-2-10,-12-7 1,5-3-20,-18 0 1,1-1-1101,24-1 1,-1-1 1093,-24-3 1,-1-1 5,0 0 1,1-1 10,-4-3 1,2-1 61,14-1 0,-1 0-45,25-4-28,-40 7 0,-4 1 0,-6-1 45,-17 5 0,-12 0 186,-8 1-270,-4 0 2177,-3 1-5326,-1 0-526,0-11-2979,0-2 6654,3-15 0,-2 14 0,2-1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94 10489,'0'-6'2526,"0"2"-1641,0 4 1647,0 0-1748,0-21-96,0 14-44,0-15 29,0 18-57,0-1-84,0 2-22,0-1-68,0 1-50,0 1-67,0 1-72,0-2-18,0 1-6,2-2-21,-2 3-18,2-1 398,-2 2-375,1 0-208,1 0 29,3 2-23,2 10 40,4 9 16,6 18 34,3 10 78,2 13-78,0 5 27,-2 5-10,-2 2-34,-1-2 73,-2-2-62,-5-5-56,1-6 12,-4-7 33,2-10-23,-3-7-5,2-12 29,-2-6-40,0-9-40,-2-5 1,-1-1-6,-1-2 5,1 0-5,0 0 6,5-2 44,6-10-44,7-9-6,8-16 0,5-8-6,2-7-27,-2 0 27,-2 0-33,-9 7 28,-3 6 11,-7 9-6,-2 9 6,-5 7 0,-1 8-45,-3 3 40,-1 3-225,-1 0 78,2 0 85,0 7 62,3 8-1,0 14 6,3 9 6,0 6 27,1 5-27,5 14 27,-6-17-21,9 13-12,-10-35 84,3-2-51,-6-17-27,1-2 33,-3-3-33,1 0 38,-3 0-38,3 0 33,-1 0 12,4 0 33,3-9-22,6-8-12,3-15-11,16-34-33,-9 10 39,8-21-40,-13 20 29,-2 1-28,-1 2 27,2-19-27,-5 20-1,1-8 35,-7 30 4,-3 6 24,0 6 16,-3 5-34,-1 2 40,1 4-23,-2 1 28,1 2 6,-1 2 5,0 1-8939,0 0 3781,-4 5 5052,-2 0 0,1 0 0,0-2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27 11810,'0'-15'2235,"0"3"-1759,0 12 2465,0 0-2179,0 9 90,1 8-63,1 17-212,3 11-96,-1 12 40,2 5-39,-2 8-101,1-2-61,-2 0-12,0-5-68,-1-5-27,0-7-56,-2-6-28,0-5-12,0-3-33,0-7-16,0-3-35,0-9 1,0-4-29,0-8 1,0-1 39,0-5-6050,0 2 2309,-6-5-3311,-2-8 7007,-5-7 0,5 5 0,2 1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23 1 13082,'-13'0'3254,"3"0"-2066,10 0 862,0 0-1333,94 0-180,-43 0-338,12 0 0,2 0 81,-7 0-79,-6 0-33,-7 0-100,-10 0-63,-8 1-5,-7 1-218,-7 2-751,-3 0-1675,3-1-2452,-1 0 5096,3-3 0,-6 0 0,-3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14 13211,'-10'-4'3030,"3"1"-2083,7 3 1221,0 0-1653,-2-2-39,2 2 5,-1-3-89,1 3 1547,0-2-1889,0 13 79,0 8 156,0 19 35,0 14-136,0 10 80,0 10-12,0-7 0,0 0-118,0 14-75,0-19 0,0-6 41,0-14-49,1-11 50,2-5-34,1-11 45,1-4-22,-2-6 56,2-3-23,-1 0-28,1 0-39,-2 0-22,0 0-29,-1 0 34,1 0-33,-2 0-6,0 0-34,0 0-10,0 0 4,2 0 35,0-1 5,5-5 39,7-8-39,7-8 6,7-6-6,6-6 0,0-1 5,3 0-5,-4 3-33,-4 4 27,-6 6 6,-8 5-34,-4 5 29,-4 6 5,-4 2-39,-1 3-12,-2 1-296,0 0 196,2 0 27,-3 1 57,4 10 67,0 5 0,4 12 5,1 3 57,1 4-56,0-3-6,-2 1 11,1-6-6,-3-2 35,0-6-40,0-5 0,-1-2 0,0-5 11,0-1 23,-2-2-28,1-1-6,-1 0 11,2 2-6,-1-1-5,-1-1 0,0-1 0,-3-2-11,2 0-40,-1 0 51,1 0 0,1-3 68,5-7-57,3-8 34,37-60-39,-16 23 24,3-6 1,-1-2-31,-1 1-337,6-19 342,-16 33-5,-4 8 6,-6 12-6,-3 10 33,-7 8-33,0 3 45,-1 4 293,-2 1-327,2 1-3288,-2 1 0,0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37 16936,'11'0'3394,"-2"0"-2403,-9 0 208,0 0-790,-3 0 565,4-1-621,0 1-78,7-3 10,8 2 23,7-2-22,12 0-123,12-1-90,5-2-40,2 2-27,-2-1-6,-7 2 5,-5 1-5,-8 1 0,-7 1-50,-10 0-79,-4 0-308,-7 0-599,-1 0-7870,-3 0 4218,-3 1 4688,-5 5 0,3-3 0,-2 3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15592,'0'9'3982,"0"-2"-2924,0-7-173,75 3-123,-32-2-448,9 1 0,2-1 201,-4-1-62,0 0-195,-8 0-157,-4-2-51,-8 1-44,-8-1-6,-7-1-6,-8 2-246,-4 0-3713,-3 1 3965,-2 4 0,2-3 0,-2 4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1475 14 13536,'11'0'3758,"-2"0"-2823,-9 0 1675,0 0-1859,3-6 6,-3 4 71,3-4 1,-3 6-140,0 0-230,-9 0-274,-3 0-50,-16 0-34,-9 0-17,-10 0 28,-13 0 5,-7 0 18,-8 0-29,-9 0-44,-4 0-9,19 4 0,-2 0-20,16-1 1,0 2-136,-16 1 0,1 1 186,-18 6-28,8-3-11,13 2-94,8-4 55,14 1 44,3-4 0,19 0-5,5-3-39,15-1-29,3-1 321,7 0-293,5 0 91,12 0-57,33 6-33,-3 4 18,6 4 0,15 4 1,-7-1-23,-15-4 1,1 1 4,26 7 1,13 2 0,-16-3-3,3 0-2,-25-7 0,-6 0 3,-19-3 33,-15-1 22,-7-3 113,-7 7 28,-8-2-90,-5 7-45,-16 2 6,-12 9-6,-19 13-56,-19 14 6,32-24 0,-2 1-552,-6 3 0,-1 0 538,-2 1 0,0 1 2,0 1 1,0-1-4,2-1 1,1 0 3,5-2 0,1 0-47,5-4 1,2-1 40,-26 21 6,19-12-1,13-9-5,17-12 0,7-6 1032,7-7-1116,3-4 46,1-1 38,4 0 128,8 0-27,11 2 6,15 2-40,17 6-17,17 3-39,20-3 17,-39-6 0,3-2-1195,6 0 0,1-2 1192,5 0 0,0 0-22,4-3 0,0-2-467,-2 1 1,0-2 479,-2-3 1,-1-1-150,-7 2 0,-1-1 163,-7 1 1,-2 0-75,32-4 94,-24 2 2020,-18 5-1969,-17 0 1087,-11 5-1188,-7-2 399,-4 2-2309,-1 0-1126,5-18 3036,15-28 0,-11 18 0,11-13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1040 88 14191,'2'-4'3977,"-1"1"594,-1 3-3642,3-13-128,-12 6-235,-6-10-309,-17 11 13,-9-2-102,-12-1-40,-11 0 24,-13 3 38,-10 2 79,-6 3-107,0 4-730,1 5 675,11 4-6,8 5 11,14-2-45,14-1-62,12-4 46,11-2-46,9-3 7,3 0 690,6-3-697,1-1-229,3-1 252,3 0-22,6 0 61,7 0-16,13 3 94,64 23-145,-26-8-1693,-10 0 0,-1-1 1698,7 0-155,-4-2 150,-9-3 0,-6-1 0,-13-2 0,-9 0-6,-9-2 3010,-8 12-3021,-15 2 17,-9 17 112,-21 10-45,-12 16-50,19-27 0,-1 2-294,-3 2 0,-2 2 282,-1-2 1,-2 1-243,-11 13 1,2-1 238,14-16 1,1-2-3,-4 7 0,4-2 0,4-2 0,13-12-5,10-10-79,5-7-17,4-7 728,0-2-627,3-1 614,6 0-530,5 2 0,9 1-5,7 2-6,10 4 22,17-2 6,15-2-51,18-2-269,-39-3 0,2 0 224,3-1 1,0-1-3,2-2 0,-2 0 2,-1-2 1,-2-1 0,45-8 27,-15 0-22,-14 5-5,-15 2 28,-16 3-1,-11 3 29,-12 1 44,-9 1 163,-3 0-1042,-3 0-1209,0-5-2231,-3 1 4213,-8-6 0,6 6 0,-6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4 14807,'2'-2'3142,"-1"1"-1399,-1 1-1105,5 16 56,-3 6-50,6 18-66,-3 6-125,1 3-128,-3 2-118,-2-3-89,-1-7 11,0-6-56,0-10 11,0-7-6,2-6-72,-2-7 44,3-2-5,-2-3-45,0 0 39,1 0-834,-2 0-186,1-3-1040,-1-5-1508,-3-16-1148,-6-5 4677,-5-12 0,3 20 0,2 3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28 14101,'0'-10'2773,"0"3"-2258,0 7 1457,0 0-1283,8-2-163,-7 2-179,7-1-78,-8 1-3680,0 0-313,3-2-3199,2 2 6923,5-3 0,-4 2 0,0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312 1 14544,'0'5'3030,"0"0"-1804,0-5-88,0 0-287,0 82 45,0-31-693,0 9 0,0 2 474,0 12-89,-6 1-100,-8 1-108,-10-1-145,-1-24 1,-4-1-68,-15 24-87,14-29 0,-1-4 43,-5 1-29,7-14-72,12-13-23,4-9-90,8-4-112,2-2-95,0 0-836,2-3 2,0-2-85,1-7-559,0-3-287,0-7-1030,0-18 3092,3-29 0,-3 28 0,3-9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 15569,'4'13'2828,"-1"-3"-1998,-3-10 861,0 0-1540,-6 31-89,4-22-57,-4 23 6,6-30-2035,0-2 0,0 0 1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741 7 19540,'-63'-3'556,"0"0"1,1 5-1,7 5-5841,-6 18 5778,-11 21-73,-3 11 340,36-23 0,0 3-548,3-1 1,0 3 47,-2 16 1,4 2-115,-7 22 69,23-19 1,10-2 551,27-2-391,24 7-231,23-28-55,11-9-12,11-6-22,3-12 12,6-3-21,-34-12 1,0-3-15,29-3-30,-38 0 0,-3-1 31,1-3 880,-14 3-880,-13 6 11,-10 3-6,-8 4 3230,-4-1-6372,-3 2 904,0-7-1448,3-3 3647,0-11 0,1 11 0,-1-2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 48 18852,'65'1'610,"0"0"0,-5 2 1,-9 6-35,-16 20-150,-8 9 51,-9 4 374,-10 2-4436,-3-4 3904,-5 0 798,-6-5-674,-21 12-292,-2-13 0,-18 6-17,6-18 265,-22-3-226,14-9-10,-10-3-163,25-9 3364,0-22-3364,14 4-96,-1-19-44,14 10-107,3 4-122,2-1-68,0 0 39,2-3-89,9-2-168,4-2-151,10 1-203,1 2-2033,14-7-464,-4 5 3506,23-16 0,-32 27 0,3-3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34 18425,'18'61'946,"-1"1"1,-1-3 0,-1-6-230,-1 9-11,-3-1-79,-2-4-223,-2-7-85,-2-8 17,0-9-23,-1-9-27,-1-10 11,2-7 62,0-4 78,3-3-208,-1 0-111,1 0-51,-1-1-28,-2-3-5,3-1 44,2-6 6,8-4-11,9-12-28,8-8-40,6-12 17,-11 8 1,1-1 28,12-22-46,10-17 40,-25 31 5,2-6-44,-12 19 28,1-3-23,-11 21-6,-2 4 40,-2 3-39,-2 3 27,0 2-27,-2 4-6173,0-1 1535,10 2-4974,2-4 9606,11-5 0,-12 3 0,0-2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418 38 21931,'-34'-24'1295,"3"11"-1054,6 26 61,-5 15 68,-10 13-46,-4 14-44,-3 9-11,3 9 17,4 7-59,18-19 0,3 1-25,-2 34-110,10-33 0,2-2 110,8 24 39,14-3 22,6-3-22,14-7-73,4-5 285,19 8-257,-11-22-89,10 3-29,-20-28-22,-8-6-45,-4-7 29,-7-4-29,-4-2-6,-2-4 1,-5-2 39,-1 0-40,-3-3-5,-1 2 6,2-2-7377,-2 0 3618,3 1-918,0 3 4671,2 0 0,-1-1 0,-1-2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 18347,'-9'0'2436,"1"0"-1775,8 0 1485,0 0-1435,36 12-218,0 13 39,37 22-5,-1 16-557,-34-27 1,2 1 138,1 1 0,1 0-6,-2 0 1,-1 1 39,0-2 0,-1-1 176,30 33-84,-6-6-33,-5-6-90,-10-7-45,-5-6 23,-8-9-40,-5-7-39,-6-8-5,-4-5 27,-7-6 374,-3-4-407,-5-2-499,0-3-329,-3 1-3692,0-1 576,-1-4-2856,0-9 6800,0-9 0,0 6 0,0 1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0 973 19120,'0'-4'2643,"0"1"-1768,0 3-175,85-108-112,-30 45-1394,8-13 1,3-1 1040,-26 36 0,-1 3-22,1-1 0,0 0-40,-1 2 1,1 0-28,-2 2 0,0 0 537,33-27-482,-8 7-38,-11 10-29,-8 8-28,-13 9-27,-6 8-46,-6 5 1601,-8 5-1634,-1 3 67,-3 2-67,-1 3-11,0-1 6,0 3-46,-2-1-150,-1 1-29,0 0 6,-1 0 28,1 0-22,2 0-169,3 0-476,4 0-1680,15-6 2543,21-12 0,-20 8 0,8-7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14454,'5'11'4420,"0"-2"-3300,-5-9 1389,0 0-1730,0 46-225,0-17-117,0 39-163,0-29-72,0-4-96,0-3-27,-2-8-46,0-6-33,1-7-5,-1-4-163,2-4-347,0-1-2017,0-2 460,0-8-2062,0-26-229,0-13 4363,2-29 0,-2 36 0,1 4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20464,'24'7'-7085,"2"-1"7085,6 1 0,-14-3 0,-4-1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395 4 14997,'2'-2'3064,"-1"1"347,-1 1-2296,18 41-168,-11-1-219,12 46-403,-16-7 404,-12 12-309,-11 0-185,-16 2-22,-12-7-39,-8-5-23,-2-9-34,2-10-38,4-11 23,12-15-147,8-11-258,12-10-525,9-8-534,6-4-1231,3-12-824,23-32-2508,8-13 5987,-2 11 0,1 1 1,3-3-1,-3 8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13 18128,'0'-7'2409,"0"1"-1731,0 6 258,0 0-371,100 89-807,-44-40 502,12 11 1,2 1 439,2-2-179,-1-4-123,-1 1-62,-4 0-33,-2 1 174,-4-1-281,-5-2-56,-4-1-28,-8-6-11,-5-2-34,-6-5-61,-4-4 39,-3-5-45,-4-5 0,-5-6-84,-3-5 385,-4-7-1012,-2-3-426,-4-2-991,-1-3-1182,-2 6-1541,-3 0 4851,-9 5 0,7-5 0,-6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1230 20963,'31'-75'864,"0"-1"1,2 2-1,2 5-595,0 19 0,3 4-378,3-5 1,1 1 295,2-1 1,1 1-740,-1 1 1,0 1 700,-1 3 0,0 0 2,-3 4 0,0 0 140,-4 4 1,0 1-23,29-28-67,-8 11-51,-7 8-67,-8 8-22,-6 7-29,-9 5 271,-5 6-271,-9 6 1243,-5 6-1276,-4 4 3,-3 3-2182,-1 0-1025,5 0 3204,9 0 0,-6 0 0,5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161 11 15507,'5'-6'3569,"0"2"-2892,-5 4 762,0 0-1024,4 0 425,-1 12-72,3 10-152,-4 19-163,-1 9-173,-1 7 17,0 0 11,0 1 45,0-4 11,-3-1 28,-3-4 12,-6-4-158,-3-2-39,-2-7-95,0-3-56,0-6-50,1-4-6,-1-4 0,0-3-51,1-4-66,2-2-34,4-3-101,4-4-152,4-2-111,0-1-1025,2 0 184,0-9-526,0-5-734,0-21-4198,0-4 6814,0-12 0,0 24 0,0 5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16622,'4'0'3165,"-1"0"-600,-3 0-2447,0 3-118,2 4-336,-1 2-589,4 2-1652,3-2-4774,3-2 7351,2-4 0,-5-1 0,-2-2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20851,'64'20'1692,"0"5"-1060,-17 12-77,6 11-57,1 12-515,-2 13 509,-6 16-251,-26-40 1,-2 1-63,-2 4 0,-2 1-48,-1 1 1,-3 0-6,-1 1 0,-2 0-42,-2-2 0,-1 0 62,-2-1 0,0-1-4,-1-2 1,-1 0 87,0 47-37,-6-33 0,-3 0-75,-5 33-90,0-39 0,-1-3-17,-9 15 123,-10 8-129,11-27 1,-2 2 28,15-32-29,4-9-5,4-6 0,0-4 365,2-2-10196,0-1 6554,2 0 0,0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1 100 20431,'3'-3'1871,"-1"0"-1345,-1 3-72,-1 0 229,5 0-280,0 7 23,8 8-51,4 15-5,4 14-51,3 13-16,0 10-68,3 8-89,-4 4-23,2-3-11,-3-5 22,-2-9-11,-3-7 107,-1 10-146,-4-22-34,-2 6-16,-2-25 0,-4-7-1,-1-6 18,0-6 5,-2-2 78,0-3-84,1 0 102,-2 0-119,3 0-22,-3 0 62,2 0-84,-1-3 5,3-2 6,4-8 6,5-7-6,9-10 0,5-10 0,6-4-11,1-5-28,-1 6-23,-2 2 6,-6 8-22,-4 5 5,-2 6-6,-6 5 7,-1 4-74,-4 6 56,-4 2-61,0 4-101,-2 1 90,6 7 134,1 10 28,7 15 0,0 15 45,3 8-40,-3 6 34,5 18-33,-10-26 33,5 6-5,-11-36 33,2-8-5,-4-8-12,-1-4 51,1-3-45,-1 0-11,3-2 55,3-12-16,8-13-44,8-24-29,11-23-9,-15 29 1,0-4-256,2-5 1,0-2 255,0-2 0,-1-4-1,7-20 1,-1 1-3,-7 24 0,-2 2 3,3-11 0,0 7 3,-2 9 44,-8 20 0,-4 15 12,-5 11-6,0 2-1915,-2 2 296,3 0 24,3 5-1402,6 5-1053,8 19-2094,-1 6 6088,0 13 0,-9-22 0,-6-5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 21528,'1'59'403,"-1"0"1,0-4 0,0-9-158,-2-19-117,-1-7-73,2-7-51,0-7-5,1-2-487,0-3-3159,0-1 179,1-12-2196,7-7 5663,3-16 0,-2 14 0,-1 1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16790,'9'45'-1679,"5"-10"0,0-32 0,-1-3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37 14079,'0'-6'3237,"0"2"-2229,0 4 1239,0 0-1648,0-5-6,0 3-65,1-3-30,-1 3 2291,2 2-2727,-1 0 28,3 8 44,2 9 17,6 14 34,3 18 28,4 10-28,1 11-1673,-2 5 1617,-1 3-109,-8-28 0,0 0 81,2 22 34,2 8-18,-5-35-44,-1-13-11,0-5 27,0-12-38,-3-7 1659,1-5-1677,-3-3 186,-1 0-186,1 0-27,3-4 0,3-6 27,5-10-33,8-11-5,4-6-46,5-6-27,12-14 22,-13 17 11,4 1-56,-21 26-56,-4 8-44,-3 3 55,0 5 107,1 11 33,9 31 12,-4-1 28,7 19-23,-8-22 45,0-8-11,-2-9-6,-1-11 28,-2-7-5,0-4 5,-2-2 6,4-5 22,3-11-45,8-14-44,6-20-1,9-14-5,2-12 0,7-6-671,-2-3 671,0 3-445,-4 5 450,-6 13-5,-8 11 6,-6 16 0,-6 12 44,-5 10-5,0 10-40,-5 2-8993,2 3 3427,-2 10 5561,0 3 0,0 0 0,0-2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292 301 11771,'-6'-15'3182,"1"4"-2062,5 11 5350,0 0-5563,0 13 17,0 7-263,0 19-174,0 10-78,0 7-140,0 4-118,0 0-39,0-4 39,-4-2-16,-3-7-12,-5-5-11,-1-5-45,-1-9-11,1-4 6,-2-6-29,0-5-27,-3-3-6,-2-1-34,-1-6-33,0 0-50,4-3-1,2 0-16,5 0 10,2 0-38,2 0 11,2 0-252,-3 0 167,3 0-4,-2 0-47,3 0-149,1 0-259,0 0-240,1 0-225,0 0-402,-2-1-1009,0-14 2571,-4-19 0,3 12 0,0-6 0</inkml:trace>
  <inkml:trace contextRef="#ctx0" brushRef="#br0" timeOffset="1">281 0 13435,'13'35'1938,"1"-9"-6178,-5-23 4240,1-3 0,-5 0 0,-2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426 585 23002,'0'55'901,"0"-5"1,0 9-2604,-1 34 0,-2 13 1943,0-16 0,0 6 0,-1 2-86,-1-13 0,0 2 1,0 1-1,-2 1-34,0 0 1,-1 2 0,0-1 0,-1-2-40,1-4 1,-1-1 0,-1-2 0,0-1 8,-4 20 1,-2-2-1,1-4-7,2-14 0,1-3 0,-2 1 15,-2 5 1,-2 1-1,2-6 36,0 1 0,0-4-135,-3 12 0,0-6 0,-1 11 579,-2 5-579,4-8 0,8-38 0,0-2 0,-2 12 0,-1-3 2118,8-40-2118,1-9 960,3-6-960,-1-3 357,2 0-357,3 0 0,19 0 0,47 5-1376,2 0 1,12 1 1375,3-1 0,10 0 0,5 0 0,-26-1 0,4-1 0,2-1 0,2 1 0,2-1-414,-5 0 1,3 0-1,1-1 1,1 0-1,1 0 1,-1 0 413,3 0 0,1 0 0,1-1 0,-1 1 0,0-1 0,0 0-277,-3 0 1,-1 1-1,0-2 1,0 1-1,-1 0 1,-1 0 276,13 0 0,-2 0 0,0 1 0,-1-1 0,-2-1-192,-8 1 1,0-1 0,-2 1-1,0-1 1,-1 0 191,14 0 0,-1 0 0,-1 0 0,-2-1 10,-7 1 0,-1-1 0,-1 0 0,-3 0-10,16-1 0,-2 0 0,-4-1 215,-12 2 0,-3 0 1,-4-1-216,14 1 0,-7-1 718,-18 1 0,-4 0-718,28 1 1806,-18 0-1806,-3 1 2180,-4 0-2180,-16 0 1544,-9 0-1544,-18 1 196,-5 1-196,-3 0 0,-2 0 0,-1-2 0,-3 0 0,1 0 0,-1-9 0,0-13 0,0-36 0,0 8 0,3-14-566,5 0 1,3-16 0,2-10-1,2-4 1,0 3 0,-2 10 565,2-6 0,-2 6 0,2 0 0,1-8 0,-1 11 0,1-8 0,1-4 0,1-1 0,0 2 0,-1 6 0,0 10-354,8-26 1,-1 12 0,-1 4 353,-2 9 0,-1 4 0,-1 3-195,3-13 0,-2 6 195,-4 17 0,-2 4 0,4-29 0,-9 31 0,0 1 0,2-22 2674,0-19-2674,-8 39 1478,0-16-1478,-1 17 0,2-17 0,-1 20 0,-1 1 0,-1 5 0,-1 10 690,0 9-690,0 9 0,0 6 0,0 5 0,0 1 0,0 2 0,-4 0 0,-2 0 0,-4 0 0,-1 0 0,-46-3 0,1-2 0,6 1 0,-5-1-379,-2 1 0,-2 0 379,-15 0 0,-5 1-338,12 1 0,-4 1 0,-2-1 338,-12 1 0,-2 0 0,-2 0 0,15 0 0,-2 0 0,-1 1 0,0-1 0,-4 0 0,-1 0 0,0 0 0,-1 0-561,0 1 1,0-1-1,0 1 1,-1 0 560,-3-1 0,0 1 0,0-1 0,0 1 0,0 0 0,0 0 0,0 0 0,-1 0 0,-1 0 0,-1 0 0,1 0 0,-1 0 0,3 0 0,0 0 0,0 1 0,1 0 0,4 0 0,-1 0 0,2 0 0,1 0-461,-21 0 1,2 0-1,2 0 461,7 0 0,3 1 0,1-1 0,9 0 0,2-1 0,3-1 0,-24 1 0,5 0 0,15 0 0,5 0-13,12 0 1,2 0 12,4 0 0,2 0 452,-43 0-452,-3-3 0,14 1 0,14-3 1899,22 2-1899,17 0 2044,11 1-2044,10-1 789,5 3-789,3-3 237,2-1-429,6 0-536,-1 1-532,5 0-314,-4 3-1249,4-3-201,4 1-1099,27 0 4123,49 1 0,-39 1 0,19 0 0</inkml:trace>
  <inkml:trace contextRef="#ctx0" brushRef="#br0" timeOffset="1">2261 669 18460,'1'82'536,"-1"0"1,1 0 0,-1 0 0,0 4 0,1 1 0,-1 1 0,-1-1-243,-1-1 0,0-1 0,-2 1 0,1 1-1070,0 3 1,-1 0 0,0 1 0,-1-1 981,-1 0 0,-1-1 0,0-1 0,-1 0-44,1-2 1,-1-2-1,0 0 1,1-1-37,-1-4 0,0-1 0,0-1 0,0 0-7,-2 21 1,0-2-1,1 0-524,1-6 0,1-1 0,0-1 483,2-7 1,0-1-1,2-2-17,0-8 1,1-1 0,0-3 377,1 22 0,1-6-411,0-18 0,0-6 25,0 30-13,1-29 1604,4-16-1644,1-6 3120,1-11-3283,-3-10 472,0-10-858,1-4-255,1-16-775,10-29 254,-2-4 1,0-8-1738,9-29 0,3-14 3062,-7 21 0,3-10 0,0 1 0,-3 9 0,4-14 0,-2 5 0,-3 14 0,0-1 0,0 0 0</inkml:trace>
  <inkml:trace contextRef="#ctx0" brushRef="#br0" timeOffset="2">3210 27 18011,'10'-14'1109,"-3"2"-101,18 108-2882,-15-35 0,-2 8 2393,5 14 0,2 12 0,-2 3-199,-6-20 1,-1 3 0,-2 1 0,1 2-427,0 9 1,-1 3 0,-1 1 0,0 1 392,0 1 0,-1 1 0,0 0 0,-1-1-87,0-6 0,-1-2 1,0 1-1,0 3-115,0-8 0,0 3 1,0 0-1,0-2 1,0-6 9,0 14 0,1-6 1,0 3-133,1-6 1,0 6-1,1-4 1,1-13 36,0-7 0,2-6 404,2 7 1,1-5-405,5 6 1546,-1 4-1546,1-6 0,-4-4 0,0-13 2595,-5-11-2595,0-9 421,-2-7-1765,-1-12-93,-1-5-1857,-1-10-884,-4-44-2034,-9-11 6317,3 5 0,-1 0 0,-4-4 0,2 7 0</inkml:trace>
  <inkml:trace contextRef="#ctx0" brushRef="#br0" timeOffset="3">329 1962 20285,'65'0'984,"0"0"0,20 0 0,6 0-753,-17 0 1,3 0-1,12 0-1010,-14 0 1,9 0 0,6 0 0,2 0 0,-1 0 0,-5 0 852,2 0 0,-2 0 0,-2 0 0,3 0 0,4 0-26,3 0 1,7 0 0,1 0-1,1 0 1,-4 0 0,-7 0 14,11 0 0,-7 0 0,-1 0 0,6 0-132,-19 0 1,5 0-1,2 0 1,-1 0-1,-2 0 1,-5 0 132,16 0 0,-6 0 1,0 0-1,3 0-89,-4 0 0,5 1 0,0-1 0,-4 0 0,-8-1 53,6 1 0,-8-1 0,-2-1-138,-10 1 1,-1 0-1,-5 0 113,12-2 0,-7 1 2,31-3 46,-24 1 27,-12 1 1380,-5 1-1380,-10 1 1834,-12 1-1811,-16 0 828,-9 0-851,-6-2 3364,-3 2-3391,-1-2-46,1 2-2895,-2 0 342,2-3-1043,-11-2-5429,-10-5 9020,-13 1 0,11 3 0,1 3 0</inkml:trace>
  <inkml:trace contextRef="#ctx0" brushRef="#br0" timeOffset="4">523 2848 20604,'68'-12'1019,"-1"0"1,19-1 0,6 3-2567,-16 5 1,5 1 0,4 0 1694,-7 1 1,3 0-1,3 0 1,2 0-50,-9 1 1,3 0 0,1 0 0,1 1 0,-1 0-272,4-1 1,1 1 0,1 0 0,-1 0 0,-1 1 211,-2-1 0,-1 1 1,0 0-1,-1-1 0,0 1-62,15 0 0,-1 0 0,-1 0 0,-1 0 51,-10 0 1,-2 0-1,0 0 1,3 0-159,13 1 1,5 1 0,-2-1 0,-6 1 191,-2 0 1,-5 0-1,0 0 146,16 1 0,1 1 0,-12 1-148,-18-1 1,-5 2 804,7 0 1,-2 1-828,-21-2 0,-1 0 6,12 1 0,-2 0 17,17 2-29,-9-3 6,-18 0 1728,-14-2-1672,-10 1 1977,-6-2-1960,-5 1 1947,-3-2-1992,0 3-16,-4-2-1,0-1 29,-6-1-23,-1 0-2442,-3 0 509,0 2-1886,-5 3-2388,-9 0 6151,-12 5 0,8-6 0,0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886 1 18476,'7'0'2207,"-1"0"-1535,-6 0 3775,0 0-3909,-1 1-62,-6 3-230,-1-1-78,-9 1-50,-7-3-51,-12-1 0,-17 0-33,-15 2 33,-15-1-11,-10 6-331,-3 0 359,2 4 22,8 0 23,14 0-11,16-2 50,7-1-135,23-4 1,3 0-1,19-3-27,1 0-947,3-1 192,3 0-1150,2 0-1624,8 0-2297,3 0 5820,4 0 0,-9 0 0,-2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74 16342,'-8'6'3926,"2"-2"-3007,6-4 386,0 0-812,14-4 45,-2 1-6,18-4-101,4 1-78,11 0-40,10-2-4,9-1-74,0-1-3481,-2 1 3318,-8 1 29,-2 2-56,-21 2 11,-1 1-6,-21 3-5,-2 0-11,-3 0 3397,-1 0-3420,0 0 28,-2 0-3646,0 0 264,11 1-752,4 6 4095,16-1 0,-15 0 0,0-3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1652 94 17132,'7'-7'5511,"-1"1"-4715,-6 6 962,0 0-1141,-98-12-74,37 9-303,-13-3 1,-3 0-1513,-21 6 1440,37 1 0,-2 1-42,-2 3 0,-2 1-34,-9 3 1,-2 1 16,3 4 0,0 1-31,5-1 1,0 1-15,0 0 1,2 0 39,10-3 0,2 1-104,3-2 0,3 0-82,-29 7 82,23-6 0,19-4 0,19-5 1254,8-1-1254,9-2 350,8 0-362,5 0 76,45 7-64,0 7 23,-9-3 0,4 2-23,42 14-209,-42-13 1,0-1 208,0-1 0,0-1 0,44 9 0,-13-3 0,-17-2 0,-20-4-41,-17 2-110,-16 1 112,-18 8 39,-27 16 3,-21 14 0,-10 6-3,6-7 0,-3 3-409,4-3 0,-5 4 0,4-2 415,-11 11 0,5-3 22,5-3 0,3 0-26,8-9 1,4 0-199,10 2 1,7-1 223,6 12 403,44 6-431,41-32 0,-15-19 0,4-2-129,8-2 0,3-1 129,5-3 0,1-3 0,3-1 0,0-2 0,-3-2 0,-1-1 607,-3 0 0,-2-1-607,-7-2 0,-2 0 0,39-5-2828,-18-3 2828,-22 2 0,-15 2 0,-17 4 208,-10 1-208,-8 2 0,-3-1 0,-2 1 3392,0-2-4228,0-1-1785,7-17-2621,2-7 5242,12-24 0,-10 25 0,1-1 0</inkml:trace>
  <inkml:trace contextRef="#ctx0" brushRef="#br0" timeOffset="1">3457 31 19322,'3'-4'3949,"0"1"-2874,-3 3 1233,0 0-1972,-47-9-40,7 6 12,-49-7-28,10 9-11,-13 1-411,41 4 0,-2 2 288,-3 2 0,-1 2-146,-2 5 0,0 3 0,0 2 0,1 0 0,1 3 0,0 0 0,5-1 0,2 1-94,-39 19 94,19-7 0,21-8 0,21-10 0,16-8 0,9-5 514,13-3-514,13 4 100,23 2-100,19 6 0,17 2 0,12 1 0,-45-9 0,1-1 0,47 5 0,-8-1 0,-13 2 0,-16 0 0,-20 1 0,-41 51 0,-32-12 0,-12 4 0,1 7 0,-5 3-575,4-16 1,-4 0 0,3-2 574,-5 4 0,4-2 0,6-4 0,5-2 0,-16 28 0,26-15 0,15-14 0,44 5 0,3-15 0,38 9 0,-2-18 0,5-4 0,1-5 0,-3-5 0,-5-4 1723,-5-2-1723,-3-3 0,-7-1 0,-8 0 0,-8 0-74,-11 0-1220,-5 0-2022,4 0-2363,3 0 5679,5 0 0,-15 0 0,-5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721 37 21164,'-57'-10'306,"0"0"0,4-1 1,5 5-5749,-6 20 5610,-6 13 40,-10 26-562,32-17 0,0 4 530,0 5 1,1 2 456,0 4 0,3 2-490,6-1 0,4 1-23,6-4 1,4 0 188,-1 38 448,34-12 728,15-32 0,8-4-1334,40 14-95,-20-23 0,1-4 28,33-1-45,-4-9-33,-8-6 250,-11-5-452,-11-3-908,-11-2-1002,-4-2-1915,7-26-3575,-4-9 7628,8-28 0,-29 29 0,-6 6 0</inkml:trace>
  <inkml:trace contextRef="#ctx0" brushRef="#br0" timeOffset="1">1560 275 20214,'38'57'939,"1"0"0,-4-5 0,-10-8 30,-20-13-172,-3-8-355,-2-5 86,-5-3-125,-5-3-19,-7-2 53,-5-3-41,0-4-273,1-2-89,1-8 11,0-8-90,-1-11 39,1-7-178,2-3-130,1 1-123,4 2-33,4 1-135,4 4-286,4 1-498,1 0-588,4 2-1171,20-6-1036,7 2 4184,15-1 0,-20 14 0,-7 5 0</inkml:trace>
  <inkml:trace contextRef="#ctx0" brushRef="#br0" timeOffset="2">2589 178 15109,'0'-8'5641,"0"2"-5333,6 3-45,-3 13 600,8 10 33,-4 26-229,3 19-242,0 13-117,0 4-28,-1-2-22,-1-11 22,-2-9 6,1-15-28,-2-13-79,2-11-62,-2-12 23,0-5-5,3-4 10,0-1 113,10-11 61,7-9-84,12-16-55,32-35-141,-11 9-23,-18 20 1,-1 0 17,18-22-28,-3 4-1,-4 5 1,-8 10-1,-9 9-5,-11 14 6,-7 10-6,-10 6-6,-2 6-5544,-3 1 1522,0 1-5667,0 3 9695,-4 2 0,2-1 0,-2-1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24 218 12517,'6'-11'2335,"-2"2"-1567,-4 9 296,0 0 772,0 43-1040,0-10-96,2 16 0,-1 4-145,2 10-186,-1-9 1,0 1-173,0 3-57,0 12-28,-1-23-40,1-8-60,0-7-7,-1-11 29,1-15-29,-2-1-5,2-3-28,-2 0-3153,0-2 492,-6-6-1842,-5-9 4531,-7-9 0,6 7 0,2 2 0</inkml:trace>
  <inkml:trace contextRef="#ctx0" brushRef="#br0" timeOffset="1">11 58 13855,'0'7'1658,"0"-1"-1064,0-6 1304,0 0-1399,7 6 5,-3-5-61,4 5-174,-7-6-73,-1 2-2364,0-2 0,0 2 1</inkml:trace>
  <inkml:trace contextRef="#ctx0" brushRef="#br0" timeOffset="2">676 469 20867,'0'-13'628,"3"2"-371,6 11 164,7 0 49,7 0-94,8 0-68,7 0 5,20 0-206,-13 0-40,11 0-6,-22 0-5,-4 0 6,-2 0-28,-3 0-29,0 2 46,-3 0-7,-2 1-44,1 2 6,-8-3 5,0 2-5,-8-3-1,-3 0 7,1-1-7,-3 0 68,1 0-73,-1 2-118,0-2-83,0 3-102,0-2-245,0 2-236,0-2-231,0 3-452,0 1-1222,-1 0-1158,-2 6 3847,-6 4 0,5-5 0,-2 1 0</inkml:trace>
  <inkml:trace contextRef="#ctx0" brushRef="#br0" timeOffset="3">783 850 13844,'-9'2'3556,"1"-1"-2844,8-1 1881,0 0-2134,5-1 17,5-3 12,10 0-129,10-3-18,9 1 40,7-2-73,6 0-22,4 1-68,0-1-39,1 1-61,-4 0-23,-4 2 0,-8 0-44,-8 2 16,-6-1-62,-10 3 35,-4-2-40,-7 2 5,-2 0 40,-3 1-2879,-1 0 1070,-4 0-2392,-15 0-5675,-8 0 9585,-10 0 0,15 0 1,8 0-1</inkml:trace>
  <inkml:trace contextRef="#ctx0" brushRef="#br0" timeOffset="4">1127 124 17456,'-10'72'765,"0"-1"1,0-4 0,0-6-111,-5 7 23,-1 1-118,-3 1-89,-1 1-96,-2-4-5,2-2-118,0-8 5,3-7-61,4-8-106,4-12-28,3-5-6,4-12-56,1-3-68,1-7-72,0-1-3797,0-2 1209,10 0-1355,6-5 4083,11-2 0,-10 1 0,-4 0 0</inkml:trace>
  <inkml:trace contextRef="#ctx0" brushRef="#br0" timeOffset="5">1996 519 14163,'4'0'3893,"-1"0"-359,-3 0-2677,9 77-140,-4-34-2574,0 9 0,0 2 2311,-2-1-29,-3-4 805,0 0-833,-8-3-43,-3-1-114,-7-5-60,-2-2-74,-2-4 3381,-1-6-3369,-1-4 22,1-6-6,1-6-83,2-2-51,0-7-62,0 2-28,0-5-206,-6 2 139,7-2-22,-1 0-12,10 0-448,1 0 40,6 0-415,-2 0-324,5 0-567,-3 0-1691,0-6 3596,-3-21 0,3 15 0,0-14 0</inkml:trace>
  <inkml:trace contextRef="#ctx0" brushRef="#br0" timeOffset="6">2026 1 21657,'0'64'975,"0"-11"-913,0-48-62,0 0-459,0-3-1021,0 1-1634,0-2-1170,0 4 4284,0-1 0,0-1 0,0-1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372 1 14230,'-15'7'2739,"3"-1"-908,12-6-1012,-78 100-63,42-46-434,-14 15 0,1 3-491,13 7 797,4 8-292,18-38 0,2 0-51,1 1 1,2 1 16,2 2 1,3-1 13,0 0 0,2-1-106,2 0 0,2-1 132,10 48 28,7-2-141,13-4-94,5-2 16,3-3-28,2-8-22,1-7-39,1-13-23,-2-11-6,-2-10-16,7-2 17,-17-14-29,3-1-5,-21-15 570,-4-2-637,-3-3 42,-3-1-9806,0 0 0,-2-7 9672,0-6 0,0 3 0,0 0 0</inkml:trace>
  <inkml:trace contextRef="#ctx0" brushRef="#br0" timeOffset="1">807 589 16936,'9'-13'2369,"-2"2"-1590,-7 11 1792,0 0-1810,75 55 1,-33-20-516,9 5 1,2 2 122,3 9-55,0-1-62,1 2-44,-2-4-46,-5 1-5,0-4-62,-6 0-56,-2-5-33,-6-1-1,-4-6-5,-4-6-100,-7-4-410,-5-9-745,-6-4-1271,-3-7-3955,-2-5 1743,-2-9 4738,0-6 0,-1 3 0,0 2 0</inkml:trace>
  <inkml:trace contextRef="#ctx0" brushRef="#br0" timeOffset="2">823 1327 17008,'-7'-1'2448,"1"-1"-1546,6 2-202,56-76-56,-12 29-590,3-9 0,3-2 301,-14 22 1,0 2-62,2-3 0,1 0-84,-1-1 0,1 1-84,-1 0 0,-1 2 98,32-32-39,-10 10 116,-11 8-150,-10 13-16,-9 7 49,-6 8-99,-11 9-23,-4 4 330,-7 6-4851,-1 2 1378,2 2-537,6 7-2846,4 2 6464,5 10 0,-6-11 0,-4 1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1378 14762,'1'91'1807,"0"1"0,1 0 0,-1-6 0,0-3 0,0-32-1829,-1-43-281,0-5-374,0-1-371,-3-2-464,0-2-2812,-3-32 615,1-9 3709,0-35 0,1 36 0,3 7 0</inkml:trace>
  <inkml:trace contextRef="#ctx0" brushRef="#br0" timeOffset="1">48 1094 17529,'30'0'-5293,"-2"0"5293,1 0 0,-15 0 0,-2 0 0</inkml:trace>
  <inkml:trace contextRef="#ctx0" brushRef="#br0" timeOffset="2">596 1648 14975,'15'0'2689,"-3"0"-1984,-12 0 1922,0 0-1949,14 101 45,-10-41-666,4 11 1,-1 1 619,-10 4-105,-10-3-164,-7-2-57,-12-5-172,-5-4-45,-2-5 86,1-7-119,-1-6-45,6-10-56,2-8 267,8-9-447,5-6-82,5-6-371,3-2-599,4-3-600,3 0-1249,3 0-1254,3-6 4335,5-5 0,-3 2 0,3-1 0</inkml:trace>
  <inkml:trace contextRef="#ctx0" brushRef="#br0" timeOffset="3">1147 552 17759,'-5'-2'3162,"22"45"0,15 20-2737,8-1-221,3 14 1,2 3-445,-14-36 1,0-3 393,1 3 1,0 0-24,-1-2 1,0 0 109,27 36-56,-3-5 27,-5-7-27,-1-5-95,-5-7-40,-3-6 278,8 2-328,-17-19 117,4 0-318,-19-22-331,-4-3-298,-3-3-172,-3-2-953,-4 0-1176,-1 0-739,-2-6 3870,-8-3 0,6 1 0,-5 1 0</inkml:trace>
  <inkml:trace contextRef="#ctx0" brushRef="#br0" timeOffset="4">903 1665 19860,'46'-72'673,"-1"0"1,0 2 0,1 4-304,-9 18 0,0 3-40,3-2 1,0 1-63,-2 0 1,0 1-48,-1 3 1,1 0-2169,-4 2 1,0 1 2231,31-32-72,-6 6 787,-5 11-922,-9 8-44,-8 14-29,-11 7 1,-9 12-6,-7 5 3364,-5 4-3459,-4 3-197,1 1-464,-2 0-3646,1 0-561,3 0 4963,2 3 0,-2-3 0,1 3 0</inkml:trace>
  <inkml:trace contextRef="#ctx0" brushRef="#br0" timeOffset="5">2434 1461 14314,'7'4'3770,"-1"-1"-2689,-6-3-112,0 0-241,6 95-17,-4-45-344,1 15 0,0 0 445,-3-1-162,-2 0-180,-4-1-44,-6-4-56,-5-7-11,-3-6-130,-2-9-72,0-3-62,-1-8-39,0-2-56,1-6-67,2-3-11,3-5-29,2-3-89,3-4-96,2-1-223,2-2-347,1 0-342,2 0-471,2-9-2229,1-22-5117,2-10 9021,2-20 0,-2 29 0,2 5 0</inkml:trace>
  <inkml:trace contextRef="#ctx0" brushRef="#br0" timeOffset="6">2511 1094 17300,'4'-2'2576,"-2"0"-1142,-2 2-1434,2 22-291,0-12-986,3 20-2661,1-21-3366,3-1 7304,1-5 0,-4-1 0,-2-2 0</inkml:trace>
  <inkml:trace contextRef="#ctx0" brushRef="#br0" timeOffset="7">2852 1 13121,'9'0'3669,"-2"0"-2678,-7 0-33,48 95-56,-18-39-1187,4 14 1,1 4 934,7 13-309,-22-38 1,-1 2 64,1 3 1,-2 1-55,-2 2 1,-1 1-76,-1 2 1,-2-1-18,-3 1 1,-2-1-65,-1-2 0,-1 0-34,-3-2 0,-1 0 12,0-4 0,0-1 196,-1 45 151,-8-8-269,-2-6-117,-11-7-79,0-7-12,-3-10-44,4-10 0,2-12 88,4-9-440,4-11-186,3-5-325,4-7-2061,-1-1-235,0-2 3206,-6-6 0,6 5 1,-2-5-1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20 14706,'0'-11'2566,"0"2"-1710,0 9 1111,0 0-7000,13 12 5895,-2 15 1398,13 25-1616,-4 22-291,2 19-191,-9-42 0,-1 1 279,-1 3 1,0 1-299,1-4 0,-1 0-31,-1-2 0,0-2 101,10 35-62,-1-15-28,-2-16-5,-2-17 3139,-2-10-3178,-3-13 417,3-6-429,-6-5 373,3-1-474,-2-3 28,5-6-27,6-10 27,9-9-44,6-9-17,6-2 16,-1 0-94,9 1-7,-16 19 29,3 3-6,-15 20 129,-2 14 50,4 13 34,0 13-50,0 6 16,-1-4-44,-2-5 44,-3-10 17,-2-10 12,-3-9 89,-2-7 6,-3-4-56,1-1-40,-4 0 12,5-6 61,1-7 118,19-42-191,0-4-50,-7 11 0,1-2 17,13-43-279,-17 43 0,-1-2 236,0 0 1,-1 0-3,0 1 0,-1 0 12,14-43 21,-5 14-27,-2 16-1,-9 19 1,-1 17 61,-9 12 0,0 9 1,-3 4-18,0 3-3536,2 0 680,0 0-1619,8 4 4425,13 8 0,-9-5 0,5 3 0</inkml:trace>
  <inkml:trace contextRef="#ctx0" brushRef="#br0" timeOffset="1">1765 976 13429,'0'-5'3288,"0"0"-1955,0 5 1294,0 0-1697,0 92-235,0-37-362,0 9 0,0 1 306,0-1-203,0-4-189,0-10-107,0-8-101,0-9-28,0-12-5,0-7-6,0-9 0,0 0-252,0-5-2795,0 2 117,-4-27-5127,-2-8 8057,-4-31 0,5 30 0,0 3 0</inkml:trace>
  <inkml:trace contextRef="#ctx0" brushRef="#br0" timeOffset="2">1802 525 15872,'0'17'1590,"0"-4"-1215,0-13 68,0 0-527,5 25-1423,6-3-5385,7 20 6892,6-12 0,-10-14 0,-2-4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30 18324,'-2'-16'1866,"1"2"-1497,1 16 107,0 10 174,0 12 107,0 16-309,0 15-101,0 10-61,0 8 22,3 4-40,2 0-32,2-4-12,2-1-45,-2-5 6,3-6-62,-3-7-11,1-8-67,1-9-96,1-9 46,0-14-57,3-5 56,2-9 6,6-6-84,9-7-50,11-13-96,6-11-10,3-5 66,0-3 90,-7 4 0,-8 9-50,-10 11-34,-10 11-12,-6 5 180,-2 5 12,-2 12 94,3 8-5,1 12-34,1 6-22,0-1 28,-2 0 5,0-7 79,-1-5 11,0-8-34,-1-7 269,5-5-279,-1-7 10,3-10-16,1-13-40,2-17-38,7-17-7,2-11 1,2-11-15,-9 20 1,-2 0-20,7-31-350,-10 34 1,-1 2 349,-2-10-155,0 14 155,-5 14 0,-1 15-34,-1 8-33,-3 10-57,1 2-4605,-1 3 910,6 0 3862,9 0 0,-6 0 0,5 0 0</inkml:trace>
  <inkml:trace contextRef="#ctx0" brushRef="#br0" timeOffset="1">1381 816 13032,'0'5'3562,"0"0"-2750,0-5 470,0 0-732,3 14-46,-1-8-67,1 10-57,-1-12-111,-1 1-67,0 1 89,2 3-17,-1 4 85,1 2-6,0 7-22,1 3 50,-3 6-62,1 5 11,-2 2-61,0 2-34,-6 2 6,-3-2 179,-23 21-252,3-14-34,-17 11-16,6-20 67,-17 5-117,13-15 21,-8 0-10,22-18-23,5-4-51,5-4 1,4 0-6,2-2-45,6 0-123,1 0-157,6 0-3574,-1 0 1839,2-11-2007,5-3 4067,0-16 0,1 14 0,-2 0 0</inkml:trace>
  <inkml:trace contextRef="#ctx0" brushRef="#br0" timeOffset="2">1548 287 16051,'0'8'2677,"0"-2"-2010,0-6 89,0 0-756,0 3-303,0 1-693,0 2-887,0 1-1472,0 3-6476,0-2 9651,0 3 0,0-6 1,0-2-1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218 12 16454,'0'-6'2526,"0"2"-1876,0 4 817,0 0-1058,3-2 420,3 8 123,5 13-145,4 20-169,0 25-11,2 18-172,-4 12-212,-6-43 1,-1 0-51,-2 0 0,-1 0 76,4 47-123,-4-8 22,2-11-34,0-10-28,2-10 29,-1-10-51,1-8-34,-2-11-5,0-5-39,-2-7 5,1-6-6,-2-2 7,-1-5 21,1-1-33,-2-3-6822,1-1 3439,-4-7-3019,-6-6 6402,-7-9 0,5 9 0,0 1 0</inkml:trace>
  <inkml:trace contextRef="#ctx0" brushRef="#br0" timeOffset="1">0 623 20224,'80'0'847,"-1"0"1,-3 0 0,-5 0-126,20 0-598,-3 0 363,-6 0-128,-11 0 53,-11 3-233,-16 0 12,-10 3-91,-13-2-10,-7 0 22,-7-2 226,-2 0-215,-4-2 95,1 0-167,-2 1-51,0 0-151,0 2-376,0-2-381,0 1-8923,0 0 9744,0-16 1,0 11 0,0-10-1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1548 392 20671,'0'-6'2051,"0"0"-1346,0 5 533,0-4-768,-5 0 18,-5-1-90,-7-1 11,-6 1-157,-3-5 151,-20-4-269,7 1-22,-19-4-11,8 4-28,-8 2 11,-8 1-37,12 7 1,-4 1-42,-35-2-167,31 4 0,0 1 195,-33 1-1,2 8-27,-2 5 28,5 8 10,3 3 7,8-1-12,10-1-22,-7 8 16,28-12-27,-3 5 44,31-14-5,9-3-11,6-4-29,3-2 1,2-1 355,12 2-361,9 3 33,22 3 6,17 7-5,19 1 16,13 3-47,-41-10 0,0 0-451,2-1 0,0 0 451,-2-1 0,0 0-300,15 1 1,-2 0 296,21 1 0,8 4-6,-56-7-128,-17 7 16,-11 1 959,-22 14-729,-14 10 398,-30 17-488,21-19 1,-2 2-278,-7 3 0,-1 1 255,-1 2 0,0 0 6,2-3 0,1-1-4,4-3 1,3-1 3,-25 26-6,16-11 0,12-7-56,14-10-23,10-4 29,7-8 50,8-3 0,11-3 95,13 0-11,18-2 6,13-1-23,15-3 0,12-5-42,-37-3 1,0-1 107,2 0 1,2-2-134,23-7 0,1-2 0,-22 4 0,-1-1-144,14-6 1,-4-1 143,6-5-277,-16 6 277,-17 1 0,-11 4 0,-16 4-353,-5 1 353,-6 3-1169,0 0-1788,8-3-1680,3-5 4637,7-6 0,-7 5 0,-2 0 0</inkml:trace>
  <inkml:trace contextRef="#ctx0" brushRef="#br0" timeOffset="1">2453 255 16213,'-3'0'3120,"0"0"-7016,3 0 4893,46 91 123,-11-20-518,2 4 0,2 5-362,-12-21 1,-1-2 362,1-1 1,0 0-349,-2-1 1,0-1-49,0-6 0,0-1 163,19 37-113,-4-13-22,-7-13-22,-7-12-22,-7-12-12,-5-11-6,-4-8 2834,-4-9-2834,-1-3 1435,0-3-1462,-1 0 421,1 0-499,-2 0-12,-1 0 1,1-1-57,-1-4 0,2-5 0,6-11 0,8-14 0,9-21 0,13-26-181,-14 26 1,1-4 180,3-6 0,0-1-782,5-10 1,0-1 781,-1 1 0,-1 1 0,-2 6 0,0 1-232,0 2 0,-2 3 232,-5 11 0,-1 4 0,17-36 0,-11 28 0,-13 22 287,-6 18-287,-7 10 1529,-1 4-4352,-2 3-185,7 3 3008,19-1 0,-13 1 0,11-1 0</inkml:trace>
  <inkml:trace contextRef="#ctx0" brushRef="#br0" timeOffset="2">3941 1455 14734,'7'-8'5014,"-1"2"-4370,-6 6 1551,0 0-5371,0 84 3971,0-24-365,0 6 0,-1 2 58,-3 19-159,-1-5 29,-2-10-39,2-10-106,0-14 2974,2-9-3120,1-14 850,1-9-917,1-8 79,0-4-331,0-3-1041,0-1 189,0-7-929,0-10-1333,4-39-4256,3-13 7622,-1 18 0,0 1 0,1-5 0,-1 9 0</inkml:trace>
  <inkml:trace contextRef="#ctx0" brushRef="#br0" timeOffset="3">4044 1050 22015,'0'36'-750,"0"-5"-1372,0-13-2556,0-1 4678,0 4 0,0-11 0,0-2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1 505 15748,'0'9'2532,"0"-1"-1966,0-8 22,0 0 420,6 0 67,-3-2-582,3 2-22,-5-2-1,-1 1 813,0 0-1076,0-2-22,0 3 1395,0-1-1580,3 4 5,3 6 85,2 8-29,5 12 46,-1 4 10,3 9 35,-1 5 44,-1 5-23,-1 6 6,-1 3-95,-1 1 56,3 16-106,-2-25 50,7 21-34,-9-46-16,2 3 0,-7-25 16,-1-2-44,-3-3 89,2-1-84,-1 0-11,-1 0-6,3 0-38,-1 0 10,3-6-5,3-4-45,9-13-45,6-9-28,9-9-5,5-3 61,-1 3 45,-3 5 6,-6 11 5,-9 9 11,-5 8 1,-7 4-23,-2 3-28,-4 1-62,3 1 146,-1 14 129,2 10-12,0 20-5,-1 7-11,1 7-34,-2-2-27,1-4-29,1-7 45,-1-11-51,0-9 7,1-12-7,-1-6 62,0-7-27,2-1-35,3-3 62,6-9-11,24-37-50,-1-4-3,-9 12 0,1-2 2,18-31 1,3-5-6,-4-2-725,0 1 725,-7 5-41,5-5 47,-21 32 39,0 4-12,-18 33-27,-4 7 39,1 3-4740,-2 1 1520,0 4-1179,0 17-2737,0 6 7091,0 16 0,0-21 0,0-2 0</inkml:trace>
  <inkml:trace contextRef="#ctx0" brushRef="#br0" timeOffset="1">1224 1414 20621,'-4'56'526,"1"0"1,-3 36-202,6-68-22,0-9-118,0-6-185,0-5-79,0-3-106,1-1-101,1 0-78,0 0-224,1 0-459,-3 0-499,2 0-1350,1-12-4109,2-5 7005,2-14 0,-2 13 0,-2 3 0</inkml:trace>
  <inkml:trace contextRef="#ctx0" brushRef="#br0" timeOffset="2">1251 906 16364,'-4'11'2263,"1"-2"-1814,3-9 55,0 0-504,-2 21-476,2-14-964,-1 15-1619,2-20-934,5-1 3993,5-1 0,-3 0 0,-1 0 0</inkml:trace>
  <inkml:trace contextRef="#ctx0" brushRef="#br0" timeOffset="3">1314 4 13491,'4'-2'3226,"-1"0"-1221,-3 2-1455,43 0-170,-16 0-55,37 0-50,-28 0-23,-2 0-79,-4 0 29,-6 3 55,-6 2 96,-8 5 78,-4 5 203,-4 2 10,-2 6-319,-9 3-141,-1 5-55,-8 3 39,3 3 151,2 13-190,5-13-17,4 9 6,8-17 72,7-2-44,7-4-40,4-3-22,3-5-84,-1-2-145,1-4-410,-2-2-621,4-1-689,-4-2-1871,1-1-5355,-7-1 9091,-6-2 0,-6 0 0,-3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0 54 13345,'10'0'1456,"-3"0"-1248,-7 0-203,2 0-5,-2 0 0,2 0 0,-1 0-5,-1 0 9527,2 0-9388,-2-1 0,0 0 85,0 0-124,0-1-11,0 2-45,0-1-28,0-1-5,0 2-1591,0-2-1165,0-2-2919,3-3 5669,-2-8 0,2 7 0,-3-1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0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1146 239 21780,'-43'-55'666,"0"0"1,3 5 0,1 10-101,-10 19-191,-6 10-134,-10 4-56,-13 15 16,-14 22-1936,39-5 1,1 6 1818,-6 11 0,2 6-3,-4 11 1,4 7-115,-1 11 0,5 5 75,4 5 0,6 4 11,6 2 1,7 0-12,10-9 0,6-2-744,3-13 0,10 0 904,19 16 0,13-2-32,11-10 1,7-4-169,3 2 1,8-6 97,-3-25 1,7-5 0,-4-7-37,-2-9 1,1-5 406,20 2 0,0-6-421,-22-10 1,-3-5-18,2-4 1,0-4-1,-2-4 1,2-6-9,19-20 0,-2-7-8,-19 13 0,-3-1-14,13-14 0,-5 0 2,3-14 650,-16 7-621,-16 7 2997,-11 7-2998,-10 7-21,-5 3-7,-4 8 290,-1 5-290,0 9 525,0 3-524,0 6 304,0 1-304,0 3-7081,0 0 2550,0-1-2700,0-10 7225,0-3 0,0 1 0,0 2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1325 1246 23237,'-20'-92'1887,"-3"9"-1522,-10 43-242,-11-2-73,-9-2-38,-14 5 44,-8 6 56,-11 12-530,-9 10 437,45 9 1,0 4 56,-3 5 1,-1 6-44,-24 19 1,1 9-31,18-2 0,3 4-1042,-18 19 1,6 6 1038,25-8 0,7 2 16,2 5 1,6 2-14,4 5 0,6 1-1,6 0 1,4 1-27,1-1 1,8 1 65,20 20 0,9-3 17,-6-25 0,5-3-339,17 14 0,8-7 319,-9-30 0,2-7-22,0-3 0,1-4 53,3-4 0,2-4-106,0-5 0,1-4 126,1-2 0,2-5-15,2-1 1,0-6-9,2-5 0,2-9-22,-3-5 0,4-7 0,-4-1-29,10-12 1,-2-4-159,-9 5 0,1-4 0,-7-1 164,-1-8 1,-6-2-21,-6 0 1,-4-2-594,-7 0 1,-6-1 592,-5 1 1,-6 1 264,-4 2 0,-3 0-267,-5 4 0,-3 1-101,-18-38 51,-17 12 50,-20 12-6,-13 8 12,-9 9-6,-4 4 0,2 9 0,5 6 229,11 8-229,14 6 2092,14 6-2092,13 5 1882,13 1-1921,6 2 283,6 0-345,0 0 101,11 0 56,12 0 96,21 8 16,23 1 44,18 6-41,-6-7 0,4-1-107,-17-2 1,1-1-782,24 0 0,-1-2 742,-28-1 0,-5 0 3,-2-1 0,-3 0 34,38 0 5,-16 0 7,-17 0-74,-16 0 0,-14 0 0,-11 0 0,-9 0 0,-4 0-914,-3 0-2485,-7 1-511,-15 4-2050,-8 2 5960,-13 0 0,21-2 0,2-4 0</inkml:trace>
  <inkml:trace contextRef="#ctx0" brushRef="#br0" timeOffset="1">1779 83 17512,'-1'-6'2280,"-1"2"-2022,2 4 291,0 0-325,103-31-79,-56 21 42,16-8 1,-3 5 333,-28 20-229,-15 21-51,-17 24 185,-24 27-497,6-31 0,-4 2 314,-5 0 1,-2 1-34,1-2 0,0-1-225,-15 33 200,17-18 39,14-18 140,18-9-106,17-6-146,13-1-78,19-4-34,7-5 390,7-7-1119,3-6-732,3-4-325,-1-3 1786,-10 1 0,-3-1 0,-7 1 0,29 0 0</inkml:trace>
  <inkml:trace contextRef="#ctx0" brushRef="#br0" timeOffset="2">2040 2793 17227,'0'-11'3209,"0"2"-5342,2 63 0,1 32 2732,0-32 1,1 4-324,-1 15 1,0 10-1,1-6 663,1 6 0,0-6-699,-2-8 1,-1-2-65,0-4 1,-1-1-56,-1-7 0,0-1-71,0-2 0,0-1-16,0 42-34,0-21-134,0-17-1268,0-18-1365,2-18-101,1-39-2560,2-24 6257,-1-41 1,-1 36-1,-3 3 1</inkml:trace>
  <inkml:trace contextRef="#ctx0" brushRef="#br0" timeOffset="3">2227 2616 17647,'68'-8'933,"0"0"1,-5 1 0,-5 2-223,12 3 471,-16 7-185,-21 9-118,-17 12-5,-19 17-347,-24 11-180,-18 11-73,-25 4-173,31-35 0,-1-1-23,-39 26-72,5-12-6,15-12-319,17-13-808,16-9-1622,14-9-842,20-14-3371,17-14 6962,19-17 0,-15 15 0,-2 2 0</inkml:trace>
  <inkml:trace contextRef="#ctx0" brushRef="#br0" timeOffset="4">3447 1938 21770,'79'8'157,"0"-1"0,-6 0 0,-9 1-157,-7 4-33,-7-1-675,-15 1-2003,-14 7-2369,-14 2 5093,-25 8 0,10-15 0,-10-2 0</inkml:trace>
  <inkml:trace contextRef="#ctx0" brushRef="#br0" timeOffset="5">3410 2399 19484,'65'17'45,"0"1"0,-5-3 0,-6-3-1821,4-9-8055,-5-1 9487,-2-2 1,-25 0-1,-10 0 1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1571 18 22856,'-6'-6'2784,"-6"0"-7806,-11 4 5436,-18 0 398,-32 1 1,-13 2-729,1 9 0,-8 4-5,2-2 1,-8 1-1,-1 4-9,17 3 0,-1 4 0,1 1 0,6-2-20,4-2 1,5 0-1,0 1-15,-7 2 1,0 2 0,14-4 3,4 2-39,19-7 2838,18-4-3106,47 3 268,55-2-433,-7-5 0,8-1 447,-15-2 1,3-2 0,1 1-13,3-1 0,1 0 0,-1 0 11,-6 0 0,-1-1 0,-3 1-10,14 2 0,-6 0 547,-18 0 0,-5 1-556,16 8-33,-18 7 45,-42 36 36,-32-20 0,-14 4-575,-4 2 0,-8 3 0,-5 1 564,-14 5 1,-7-1 0,-2 2 7,18-12 0,-2 1 1,0-1-1,2 0 28,-15 9 0,2-1 1,5-3 55,-11 9 1,10-6-124,22-15 0,9-2 0,6 8 0,21-6 0,71 27 0,-16-36 0,7-1-269,26 10 1,7-2 268,2-10 0,0-4 0,-3-4 0,-3-3-80,-8-4 1,-3-2 79,-5-2 0,-1-3 0,-7-1 0,-1 0 0,42 0 0,-15 0 1506,-23 0-1506,-23 0-1367,-11 0-1669,-5 0 588,11-13 2448,22-20 0,-21 12 0,7-9 0</inkml:trace>
  <inkml:trace contextRef="#ctx0" brushRef="#br0" timeOffset="1">4562 268 26463,'-78'-24'360,"0"0"0,-15 1 1,-4 9-277,28 15 0,-2 7 0,-2 1-1654,-15 1 1,-3 2-1,-2 3 1626,19-1 0,-1 1 0,0 2 0,1 0 62,-19 7 0,2 0 0,4 1 12,12-3 1,3 0 0,5 0-131,-10 4 0,9-1 908,-18 10-908,32-9 0,25-1 0,121 9 0,-32-17 0,8-3-3,10 0 1,10-2-1,-1-1 3,-8-3 0,-1-1 0,1-1 0,7 2 0,0 0 0,-6-2 209,-1 1 0,-6-1-209,1 2 0,-11 3 0,-17 6 0,-19 38 0,-59 10-294,3-14 0,-9 2 294,-23 3 0,-8-1 737,-2 4 1,-1-1-738,4-4 0,1-1 0,2-2 0,5-2 207,17-12 0,5-1-207,-10 27 0,48-14 0,75-8 0,-9-23 0,10-4-911,-9-5 1,4-2 0,3-2 910,6 0 0,3-2 0,-2-1 0,-3-2 0,-2-1 0,-2-1 6,23-1 1,-6-3-7,-20 0 0,-6-2 531,25-3-531,-20 1 0,-17 3 0,-4 2 3001,-15 2-3001,-11 1 585,-13 2-2512,-7 0-7904,-6 3 8872,-9 1 1,7 0-1,-6-1 1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291 421 16331,'10'0'2806,"-3"0"-1490,13 76-78,-11-14-720,2 2 0,0 5 294,-6 30-459,-4-48 0,-1 0-58,-12 44 142,-7-1-101,-19-8-50,-8-5-84,-8-6-51,4-11-101,3-14-50,12-13-11,10-16-120,8-11-541,7-5-824,4-10-1243,2-39-5459,3-13 8198,4-42 0,-3 46 0,3 7 0</inkml:trace>
  <inkml:trace contextRef="#ctx0" brushRef="#br0" timeOffset="1">509 0 21058,'4'62'-6570,"5"-5"6570,5-20 0,-5-16 0,-2-7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1 365 13194,'9'0'2117,"-1"0"-1232,-8 0 107,0 0 133,9 19-183,-3 1 474,16 42-861,-10-14-6,6 23-78,-10-13-51,0 0-112,-4 1-51,-1-6-44,-3-2-28,0-8-11,0-5-40,0-6-39,0-4-56,0-6-27,0-5-7,0-6 1,0-4-1,0-2-5,0-3-4318,0-1 1573,-6-2-862,-6-22-2100,-5-8 5707,-2-21 0,9 23 0,4 5 0</inkml:trace>
  <inkml:trace contextRef="#ctx0" brushRef="#br0" timeOffset="1">245 4 20145,'3'-2'168,"1"1"-610,0 1-1166,11 3-2598,2 8 4206,10 3 0,-12-1 0,-3-4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1092 116 15636,'-88'23'886,"-1"1"0,0 0 0,1-1 0,-1 1 0,0 0 0,-7 1 1,-3-1-1,3 1 0,14 2 0,22 4-3548,17 13 0,17 4 2813,-13 42-62,20-3 709,48-6-756,-2-42 0,13-3 8,27-8 0,18-6 1,-1-4-51,-13-3 0,-1-3 0,6-2-209,1-3 1,7-1 0,0-2 0,-6-5 208,3-5 0,-5-5 0,-1-2 13,-7 0 0,-1-1 0,-2-2-129,23-11 1,-5-2 67,-15 4 1,-4-1-4,-8 2 1,-1-1 5,-4 2 0,0-2 42,-2-1 1,1 0 2,3-1 0,0 1-6,-5 1 1,0 0-9,5 0 0,-3 1 14,9-1 2144,-6 4-2172,-41 18 701,-8 33-398,-16 9 5,-10 35-540,-20 7 445,15-38 0,-3 0-6,-2-1 0,-3 0-17,-2-3 0,-1-1-22,-1-5 0,-1-2 95,-40 22-112,4-16-39,7-12 11,14-14-140,4-20-72,24-19-135,5-26-101,17-23-17,23-17 134,-6 42 1,5-3-141,23-29 1,9-1 212,-12 20 1,3 2 1287,15-20 0,2 5-1125,-15 30 0,-1 6-17,-1 4 0,1 5 17,34-12 475,-6 21-430,-11 14-45,-5 19 67,-4 15 180,11 54-6,-16-5-151,-18-19 1,-2 2 228,2 31-89,-4-2-23,-7-5-5,0-13-51,-5-11 735,0-14-701,0-9-28,-2-9-28,2-7 11,6-6 106,6-6-27,13-2 33,15-12-106,12-14-146,12-13 0,0-16 0,-2-2 0,-11 1 0,-10 1 0,-11 5 370,-7 7-370,-10 3 0,-3 7 0,-12 11 0,0 6 0,-8 10-3121,0 3-778,4 0-1679,3 0 5578,5 0 0,-5 0 0,-1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1 325 18268,'0'-17'1592,"0"4"-1335,0 13 1081,0 0-458,41 21-84,-2 9-491,1-2 0,3 4-106,-5 2 0,-1 3-87,4 2 0,1 1-12,0 1 1,1 0-48,-2-2 1,-1-1-21,-3-2 1,-1-2 11,26 26-40,-9-8 1,-11-7-1,-4-5-5,-7-3-61,-3-4-208,-5-1-778,-1-4-903,-5 1-1976,-5 0-2398,-6-3 6324,-5 1 0,-1-15 0,0-3 0</inkml:trace>
  <inkml:trace contextRef="#ctx0" brushRef="#br0" timeOffset="1">41 1087 21226,'51'-67'806,"-1"0"1,0 4 0,-1 4-625,-10 18 0,-1 3-28,1 0 0,1 1 14,-2 3 0,1 1 0,34-28-84,-4 9-51,-5 8-33,-8 9 0,-5 8-302,-5 6-672,-3 4-886,1 2 1860,50-11 0,-57 15 0,32-8 0</inkml:trace>
  <inkml:trace contextRef="#ctx0" brushRef="#br0" timeOffset="2">1612 1314 16191,'15'-2'3702,"-4"1"-2571,-11 1 35,0 0-147,2 89-117,-2-44-471,1 12 0,-3 1 264,-9-10-141,-8 1-150,-13-1-152,-8 4-124,-9 0-77,-6 1-51,-2-1 5,0-3-5,7-4-5,5-6-68,9-7-89,8-6-242,10-9-273,5-6-1625,7-6 486,3-12-2087,12-35-483,4-16 4386,10-32 0,-9 41 0,-2 9 0</inkml:trace>
  <inkml:trace contextRef="#ctx0" brushRef="#br0" timeOffset="3">1565 960 16835,'4'-7'2476,"-1"1"-1877,-3 6-196,0 0-459,3-2-728,2 2-2341,14-2-1894,4 2 5019,12 0 0,-16 0 0,-3 0 0</inkml:trace>
  <inkml:trace contextRef="#ctx0" brushRef="#br0" timeOffset="4">2253 41 12886,'0'-7'4016,"0"1"-2750,0 6 1086,0 0-1797,0-9-46,0 5-27,0-7-78,0 9 486,0 1-823,2 1-61,4 0-6,9 10 101,12 15 44,13 25 63,7 26-391,-21-29 0,-1 3 370,0 7 1,-3 3 11,-3 4 0,-3 3-20,-2 3 1,-3 2-46,-4 1 1,-2 0-29,-2-1 1,-2 0 21,-5-3 1,-4-1-14,0-5 0,-3-2-12,-4-4 1,-2-2 13,-2-6 1,-1-1 44,-18 37 6,-4-13 34,-12 4-202,17-28 0,-6 1-28,26-30-218,6-8-247,6-5-2263,3-4 73,2 0-398,6-8-4183,5-7 7264,3-8 0,-4 6 0,-4 3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408 64 20436,'-57'-36'1585,"9"8"-1203,31 34-30,-7 18 40,-13 23 45,-10 30-354,19-26 1,2 3 134,-1 7 0,3 1-390,2 7 1,3 1 342,7 1 0,2 1 19,3-1 1,4-1-20,10-4 0,4 0-65,1-5 0,4-2-22,7-5 0,5-4-234,-1-4 0,1-4 156,28 29-6,-5-15-34,-5-14-84,-5-9-638,-4-11-661,-2-9-1115,-2-6-4469,35-47 722,-14-11 6319,-14 4 0,-4-1 0,-4-3 0,-11 8 1</inkml:trace>
  <inkml:trace contextRef="#ctx0" brushRef="#br0" timeOffset="1">1046 181 20294,'41'55'640,"0"0"0,0 0 0,18 23 0,-4-7-262,-18-27 0,-2-3-485,3 2 0,0 1 328,0-1 1,0 0-68,0 0 0,0 0-62,-3-2 1,0-1-51,-1-2 0,-1 1-14,25 32-28,-3-5-118,-4-6-364,-5-5-817,-2-7-591,-4-3-1964,-3-8-4585,-8-5 8439,-9-12 0,-11-8 0,-6-8 0</inkml:trace>
  <inkml:trace contextRef="#ctx0" brushRef="#br0" timeOffset="2">956 1060 21380,'35'-60'478,"0"0"1,-1 0 0,19-24 0,1 10-261,-10 29 1,2 6-9,0 2 1,2 2-85,-4 3 0,0 2 25,35-15 508,-12 10-659,-12 13-45,-10 6-375,-5 6-1037,1 3-1931,17 4-6005,7 1 9393,10 2 0,-33 0 0,-13 0 0</inkml:trace>
  <inkml:trace contextRef="#ctx0" brushRef="#br0" timeOffset="3">2510 1377 15098,'6'0'3523,"-2"0"-2066,-4 0-332,0 0-194,9 94-321,-7-43-392,3 11 1,-1 1 106,-4-8-96,0-11-128,0-8-95,-1-11-6,0-5-258,0-7-884,1-4-3463,0-4-2203,0-28 6808,0-8 0,0 1 0,0 5 0</inkml:trace>
  <inkml:trace contextRef="#ctx0" brushRef="#br0" timeOffset="4">2737 903 16980,'0'-4'650,"0"1"-10481,0 3 9199,46 13 0,-34-9 0,34 9 0</inkml:trace>
  <inkml:trace contextRef="#ctx0" brushRef="#br0" timeOffset="5">3613 1591 21175,'0'82'833,"-1"1"0,-2-5 0,-7-7-5833,-22 17 5527,-18-3-281,-11-7 503,28-41 0,-2 0-724,-14 8 1,0-3-390,-20 15-532,-7 5-924,45-42-194,19-13-2994,22-23 5008,16-17 0,-6 9 0,0 1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19 21243,'23'-11'1708,"9"4"-1080,17 19-175,20 10-134,17 19-756,-37-17 0,1 2 577,2 4 0,1 2-28,0 2 0,0 2-1779,0 2 1,-1 1 1784,-2 4 0,-1 1-603,-2 0 0,-2 1 622,-2 1 0,-3 1-221,-2 0 0,-4 1 271,-2 0 1,-3 1-26,-5 2 1,-2 0-4,-3 2 1,-3 1-57,-3 2 1,-4 2-23,-2 0 1,-2 1-38,-2 1 1,-2 0-6,-4-1 1,-3-2-15,-1-1 0,-6 0 36,-17 15 1,-7-1-40,8-18 1,-4-3-20,-13 13 0,-2-5 1972,-24 10-1970,3-12 29,4-16 2953,-7-13-2925,23-14-29,-5-18 939,27-14-1005,5-19 536,10-12-548,6-9-5,7-7 22,16 15 0,6 0-6,15-27 34,-5 27 0,5 4 0,22-6 6,1 11 28,0 15-1,0 8 1,-3 11 33,1 5 34,-6 4 22,-2 0-4,-6 1-119,-8 6 0,-4 0 0,-9 5 0,-5-4 0,-7 0 0,-4-1 0,-4-2 0,-3-1 0,-1-1 0,0-3 0,0 1 0,2-1 0,-2 0 0,3 0 0,-1 0-1065,1 0-1658,3 0-2429,0-4-4679,2-5 9362,-4-1 0,-1 1 0,-3 5 0</inkml:trace>
  <inkml:trace contextRef="#ctx0" brushRef="#br0" timeOffset="1">1551 2372 14622,'6'0'3417,"-2"0"-2656,-4 0 2337,0 0-2106,0 49-68,0-8-297,-3 49-89,-5-18-73,-9 10-95,-8 2-34,-7 1-34,-6-4-95,-3-6-56,-2-11-33,1-9 16,3-13-38,7-9-46,6-11-44,9-7 27,1-6-128,9-5-252,-1-1-308,6-3-152,-1 0-5,3-6-471,-3-4-437,2-12-452,0-21 2172,1-41 0,0 37 0,0-15 0</inkml:trace>
  <inkml:trace contextRef="#ctx0" brushRef="#br0" timeOffset="2">1762 1851 16325,'14'-13'3103,"-2"3"-2251,-12 10 1091,0 0-1377,-13 17-185,8-8-96,-9 12-100,13-15-90,1-3-89,0 1 28,0-1-34,-2 0 0,2 1-773,-1 3-611,1-2-1635,0 6-2324,0-6 5343,0 2 0,0-4 0,0-1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64 21909,'-4'-24'2297,"1"4"-857,3 14-1093,0 0-95,0 3-11,0 0-62,0 3-78,0-2-29,2 2-10,-1 0-56,4 0 44,0 0 135,20 0 33,2 6 12,24 8 11,6 11-96,12 10-10,10 10-35,-17-7 1,1 3-65,-13-8 1,-1 1-304,16 11 1,-1 2 308,-19-11 0,-2 1 34,0 0 0,-2 2-76,0 2 0,0 1 0,-3 0 0,-1 1 0,-1 0 0,-2 2 0,-2-1 0,-3 1 0,-2-1 0,-3 1 0,15 45-303,-9 1 303,-13 0 0,-8 3 0,-5-27 0,-5 0 0,-3-16 0,-3-1 0,-2 13 0,-3-1 0,-27 18 0,-14-5 0,-12-1 0,26-39 0,-2 0 0,-3-2 0,0-2 0,-2-3 0,0-1 0,-42 16 0,36-25 0,1-4 0,-20 1 0,-4-6 0,40-23 0,13-9 0,11-24 566,7-12-566,14-14 0,12 14 0,6-2 0,-3 14 0,3 1-354,15-14 1,4 4 353,-10 19 0,0 6-578,40-25 578,-3 13 0,-4 10 0,-7 12 0,-6 7 0,-4 9 0,17 2 0,-20 4 0,13 4 0,-31 4 963,-4-1-963,-11 4 643,-4-7-643,-8 3 0,0-3 0,-5 0 0,1-1 0,-1-1 0,0-3 0,0 2-248,2-2-1393,4 0-3036,22-8-2380,10-6 7057,25-15 0,-30 12 0,-2-2 0</inkml:trace>
  <inkml:trace contextRef="#ctx0" brushRef="#br0" timeOffset="1">1745 2250 13015,'3'-2'2560,"0"0"1506,-3 2-3052,0 24-270,0 1-167,0 28-33,0-6-135,0 5-107,0-4-89,0-2-90,0-5-22,0-7-22,0-6-23,0-8-51,0-5 34,0-6-27,0-4-12,0-4-3221,0-1 1059,0-7-2386,0-10 4548,0-14 0,0 12 0,0-1 0</inkml:trace>
  <inkml:trace contextRef="#ctx0" brushRef="#br0" timeOffset="2">1835 1738 20252,'0'6'224,"0"-2"-824,1-1-2133,9 1-2163,4 3 4896,8-1 0,-9-2 0,-3-1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7 100 20296,'85'-10'763,"0"0"1,-5 0 0,0 0-3236,1 0 1,-4-1 2611,-17 3 0,-1 1-54,14 0 1,-2 0 1434,12 1-1465,1 4 809,-31 0-865,-4 2-11,-33 0-465,-9 0 2165,-4 0-5946,-27 9-5574,-9 4 9414,-33 10 1,31-9 0,-1-3 0</inkml:trace>
  <inkml:trace contextRef="#ctx0" brushRef="#br0" timeOffset="1">0 448 21181,'71'0'683,"0"0"1,-4 0-1,-4 0-492,16 0-96,-2 0-95,-10 0-342,-8 0-1495,-6 2-6652,-11-1 8489,-2 3 0,-20-2 0,-7-1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1689 262 15564,'9'-6'4161,"-2"2"-2845,-7 4 1630,0 0-2184,-16-12-213,-5 4-196,-23-11-146,-11 8-95,-30 0-964,25 7 1,-6 1 867,-19 1 1,-6 3-14,21 3 1,-2 2 0,-1 1 13,-1-1 0,-1 2 0,1 1-1,6 2 1,1 2 0,4 0 58,-16 3 1,7 0-1405,16-2 1,4 0 1412,-25 9 28,11-1-45,7 0-67,15-5 0,16-2-202,21-1 1368,27 2-1082,25 10 17,29 3 1414,-26-11 0,3 1-1468,7 0 1,2 0-328,6 0 0,1-1 338,2 0 1,3 1 0,24 4 0,-1 0-56,-27-6 0,-3 0 2,14 5 1,-6-1-1,-6 5-159,-29 0 166,-19 4 88,-43 17-47,-9-11 1,-10 3-754,-27 17 1,-10 3 701,16-14 0,-3 1 0,-2 1-385,-4 2 0,-2 1 0,3-1 383,7-7 0,3 0 0,3-3 39,-13 10 0,7-3-163,15-11 0,6 0 174,-16 20-11,11 1-33,23-5 102,12 1 15,55-4 225,43-13 0,19-7-277,-9-6 1,7-5-72,-28-5 0,7-1 0,0-2 0,-4-2 0,1-2 0,-4-3 0,-2-1 0,24-2 0,-4-3 0,-18 1 0,-4-2 0,-15-1 0,-2 0 0,41-11 600,-33 5 0,-1 0-600,20-4 839,10-4-839,-60 13 0,-17 4 0,-8 1 1388,-4 2-1546,0 0-1222,5-4-2860,23-23-5591,8-9 9504,27-25 0,-31 28 0,-2 4 1</inkml:trace>
  <inkml:trace contextRef="#ctx0" brushRef="#br0" timeOffset="1">4680 64 17686,'7'-3'3999,"-1"0"-2693,-6 3 1718,0 0-2447,-37-21-79,2 11-162,-54-12-218,35 18 0,-5 4-371,-21 6 1,-7 4 339,18-2 1,-3 1 0,0 2-683,-4 4 1,0 2 0,1 0 693,5 0 0,2 0 1,2 0-100,-14 7 0,7-1-77,17-4 1,5-1 76,-20 10 0,16-3 0,13-3 0,16-2 564,13-2-564,32 0 0,25 7 0,37 2 374,-27-10 0,4 0-374,6-2 0,3 0 0,2-1 0,0-1 90,-3-2 0,-1 1-90,6 3 0,-5 2 0,10 13 0,-10 19 0,-72 7-243,-17-14 0,-10 2 243,-5 4 0,-9 3 0,-14 6 0,-10 4 0,4-4 0,-1 3 0,0-2 0,7-5 0,-4 2 0,9-5 0,14-8 0,8-1 0,3 10 0,10 0-1886,16 21 1886,43 9 0,3-52 0,10-6-362,7 0 1,5-3 361,10-1 0,4-4 0,0-4 0,0-3 0,-2-2 0,-1-3 0,1-1 0,-2-2 0,-9-1 0,-2 0-841,-5 0 1,-2-1 840,28-3 0,-28 0 0,-22 1 0,-18 3 2015,-9 1-4026,-4-2 2202,-2-6 0,0 5 1,0-4-1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3987 20604,'12'-43'1675,"4"-7"-6685,1-2 5547,9-21-50,6-20 102,-10 32 1,1-4-397,3-14 0,2-6-113,-5 17 0,2-4 1,-1-1-137,4-10 0,-1-2 1,1-1 100,3-6 0,1-2 0,1 1-23,0-1 0,0 0 1,1 2-133,-2 6 0,1 2 1,1-2 111,-3 15 1,1-3 0,1 2 0,-2 5 13,11-24 1,2 2-4,-3 6 0,4-4 1,-3 10 2,-6 11 1,0 4 754,13-24 0,1 0-754,-9 17 0,1 2-12,1-2 1,2 1-4,0 0 1,2 2 0,0 3 0,3 2-3,1 1 0,3 2 0,1 3 0,2 2-3,1 4 0,1 3 0,0 4 1,1 2-1,-2 6 0,0 3-14,-6 5 1,0 3 502,43-7-547,-18 16 61,-12 15 84,-14 23 22,-10 16 90,-14 22-39,-13 11 128,-12 9 214,-28 10-253,4-43 1,-6-1 191,-16 8 1,-8-1-269,-3 0 1,-6-2-28,-10 3 0,-4-1-121,0-3 1,-1-4-23,2-5 0,1-4 0,-1 0 0,1-3 0,8-8 0,2-3 0,4-2 0,2-1 0,-38 6 810,24-11-810,20-11 37,19-4-37,11-2 1479,13 0-1479,3-3 1081,5 0-1081,0 0-158,0 1-2418,0 2-1143,-4 2-1731,-2 6 5450,-5 2 0,5 0 0,0-3 0</inkml:trace>
  <inkml:trace contextRef="#ctx0" brushRef="#br0" timeOffset="1">1464 3268 14387,'-6'-2'2347,"2"1"-1804,4 1 1648,0 0-1021,0 28-353,0 3-268,0 30-66,0-4-159,0 0-100,0-2-61,0-9-57,0-6-27,0-12-23,0-6-23,0-9-22,0-6-5,0-4-1844,0-3-1141,-2-9-880,-10-35-4372,-4-15 8231,-10-38 0,12 46 0,4 7 0</inkml:trace>
  <inkml:trace contextRef="#ctx0" brushRef="#br0" timeOffset="2">1377 2840 15233,'17'-5'2890,"-4"0"-2353,-13 5 909,0 0-1569,4 0-476,1 0-2017,7 9-1042,-1 5 3658,5 9 0,-8-9 0,0-3 0</inkml:trace>
  <inkml:trace contextRef="#ctx0" brushRef="#br0" timeOffset="3">2082 3379 20845,'19'79'607,"-1"1"0,0-5 0,-6-7-210,-12 5-61,-10 1 51,-6-2-40,-12-3-50,-3-9-28,-1-6-107,0-11-95,2-10-67,5-9-33,3-11-847,6-6-973,-1-9-847,3-21-913,4-42-1047,4-26 4404,4 26 0,2 3 0,0-7 0,0 12 0</inkml:trace>
  <inkml:trace contextRef="#ctx0" brushRef="#br0" timeOffset="4">2085 2760 17115,'12'0'2190,"-3"0"-2223,-9 0-18,4 11-420,0 0-1691,10 12-6422,0-2 8584,5-4 0,-8-7 0,-4-6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1112 255 20951,'-25'-72'1429,"-2"10"-6820,1 45 5564,-6 2 1432,-6 5-1555,-9 5 124,-13 2-65,2 15 0,-3 6-53,9-2 1,-1 3 27,-23 15 0,1 5 22,16-1 1,4 4-236,-1 4 1,3 3 198,3 2 0,3 6 17,-3 26 0,8 4-29,15-23 1,7 3 109,7 3 0,4 7 0,8-9-87,12-9 1,6-4-29,6 17 0,6-6-14,3-26 1,3-5 16,42 27 6,7-12-264,8-18 331,5-12-70,-47-15 0,2-2 19,2-5 0,0-4-14,3-4 1,0-6-20,1-3 0,1-8 3,-4-6 1,3-6-1,-4-1-23,6-7 1,-2-3 6,15-19 0,-7-3 13,-29 19 0,-8-1-12,-7-1 1,-4-2 196,-5 4 1,-7-1-189,-13-19 0,-8 2-37,-1 20 1,-5 3 1412,-10-13 1,-9 5-1397,-17 11 1,-4 8-6,16 9 0,-2 2 173,-15-6 0,0 3-128,-15-2 5,10 7 39,13 6 1436,18 5-1469,13 6 5,13 2-27,5 2-51,5 1-17,3 0 220,13-1-102,17 3 16,29-2 51,26 2-233,-31 0 1,2 0 128,8 0 0,2 0-30,3 0 0,4 0 33,-9 0 0,5 0 0,-4 0-44,5 0 0,-1 0-23,15 0 0,-5 0 0,-4 0 0,-23 0 0,-22 0 0,-16 0 0,-11 0 0,-5 0-729,-1 0-1797,-1 3-1938,-5 4-5367,-3 4 9807,-6 0 1,7-4-1,1-2 1</inkml:trace>
  <inkml:trace contextRef="#ctx0" brushRef="#br0" timeOffset="1">1857 1786 14057,'17'-2'3047,"-4"0"-1810,-13 2 58,0 0-86,2 85-391,-2-27-423,1 6 0,0 2 199,-1 14-141,-3-8-83,-1-7-113,-1-11-72,1-12-50,2-8-79,1-10-23,-2-6-27,3-6-1,-2-5-5,2-4 0,0-2-2178,0-1-852,0-35 3030,8-53 0,-6 33 0,5-24 0</inkml:trace>
  <inkml:trace contextRef="#ctx0" brushRef="#br0" timeOffset="2">2008 1311 21024,'5'17'-2172,"6"5"-7659,-1 1 9550,10 2 0,-10-11 1,1-5-1</inkml:trace>
  <inkml:trace contextRef="#ctx0" brushRef="#br0" timeOffset="3">3949 378 18453,'3'-62'754,"0"-1"1,0 5-1,-2 9-99,-1 17 6,-6 2-111,-1 8-225,-9 1-135,-3 6-56,-6 3-38,-6 4 10,-9 4 12,-13 3-74,-14 10 63,-15 14-1736,36-6 0,-2 7 1811,-26 24 0,1 8-207,19-11 1,2 2 85,-18 22 1,7 3-14,27-17 0,7 4 120,-1 28 0,7 3-31,8-23 0,5 0-298,0 20 0,8-3 261,10-30 1,4-4 84,21 44-90,19-14 12,9-12 3027,4-12-3048,-17-29 1,2-5 98,28 2-87,-27-12 0,1-5 25,25-17-44,6-15-60,-38 4 1,-1-5-20,2-6 0,-1-5-12,0-3 1,-2-4-14,0-3 0,-4-4-397,-2-2 0,-3-1 354,-4-3 1,-3 0-6,-5 0 1,-4 0-113,-4 2 1,-3 1 49,0-45 0,-10 41 1,-5 2 129,-9-18 5,-13-8 0,-6 42 680,-3 5-680,-3 6 101,-13 0-62,17 11 1175,-4 2-1114,26 9 281,6 4-213,5 1-78,4 1 78,12-1 0,16 2 101,27-3-23,24 0-179,-31 1 0,2 0-182,7-1 0,2-1 148,1 2 1,0-1 2,0 1 1,-2 1 27,-4-1 0,-1 1 88,39 1 4,-18 0-4,-17 0 27,-11 0-66,-20 0-113,-9 0 0,-15 0 0,-5 0 315,0 1-315,0 1-259,0 0-755,0 1-1506,0-1-1815,0 2-5496,0 2 9793,0 0 1,0-2-1,0-1 1</inkml:trace>
  <inkml:trace contextRef="#ctx0" brushRef="#br0" timeOffset="4">4718 1665 15608,'0'-3'3002,"0"0"785,0 3-2790,55 75-34,-34-14-490,10 5 0,-3 6-120,-21-15 1,-7 0-1301,-1 7 0,-4 1 1207,-4 5 1,-6-1-76,-4 1 0,-4-2-70,-8 0 1,-4-1-46,-1-4 0,-4-2-28,-1-4 0,-1-2-17,1-5 1,-1-3-122,4-5 0,-1-4 102,-28 23 27,15-17-27,13-18-6,12-13 1375,6-9-2142,5-17 164,3-17-2492,7-29 1,4-11 609,1 13 1,3-3 2484,3-35 0,2 6 0,1 10 0,4 20 0</inkml:trace>
  <inkml:trace contextRef="#ctx0" brushRef="#br0" timeOffset="5">4969 1288 14591,'2'60'-3282,"-1"-1"-3045,5-33 6327,3 3 0,-1-13 0,-1-6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 44 22828,'-5'-22'1008,"5"4"-834,10 16-6,10 1-51,11 1 51,16 10 73,21 14 5,-5 11 1,11 14 0,-5-1-124,2 4 0,1 5-727,-13-11 0,6 6 0,0 2 1,-9-2 703,-5 3 1,-8-1 0,0 2 14,2 8 1,-1 3 0,-3 1-281,-1 2 1,-3 0 0,-3 1 240,-4-3 1,-3 1 0,-3-3 18,6 19 0,-7-4-3,-10-16 1,-5-3-12,-2-9 0,-3-2 87,-3 39-28,0 5 70,-13-35 0,-5-2-30,-15 28-135,0-35 0,-6-4-45,-35 5 0,31-27 0,-2-4 0,-3-3 0,-2-3-656,-47 5 656,5-11 0,14-16 739,15-13-739,18-38 0,21 6 0,21-22 0,31 22 0,21-3 0,23 5-284,12 1 284,5 11 0,0 9 0,-9 9 0,11 12 0,-33 3 0,1 5 0,-38 0 3252,-9 0-3252,-7 2 0,-4 0 0,-1 1 424,0 0-424,0-1 0,0 0 0,0-1-785,0 0-1921,9 0 2706,18-13 0,-11 9 0,9-9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61 456 20627,'-7'89'920,"0"0"1,-1-4-1,2-8-343,-1 14-196,-2-6-157,4-16-107,0-11-4363,4-17 4246,-2-10 860,2-11-994,0-8-695,1-4-863,0-6-1366,0-19 3058,0-48 0,0 32 0,0-28 0</inkml:trace>
  <inkml:trace contextRef="#ctx0" brushRef="#br0" timeOffset="1">94 1 19608,'66'35'-2024,"-3"-5"1,-39-21-1,-3-3 1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14 21343,'20'-9'538,"6"4"-331,7 26 248,20 16-892,-17-4 1,2 5 663,11 12 0,6 8 51,5 13 0,5 11 0,-3-3-733,-14-16 0,-2-3 0,1 4 518,-2-3 0,2 4 0,-1 1 0,-5-3 53,-4 8 0,-4-3 0,-3-2 235,4 12 0,-3 0-161,-1 15 1,-5-1-4,-12-27 1,-5-1 139,-4 14 1,-6-1-227,-5-22 0,-5-2 8,-4 10 0,-6-5 26,-39 7-18,-15-11-33,30-31 0,-2-2-37,-2-2 1,-2-2-20,0-3 0,1-1 124,-43 2-57,17-7-39,22-8-56,20-14-241,19-31 191,22-2 44,16-25-78,17 19 78,10 1-5,0 6 6,-4 8-1,-7 11 538,-3 4-526,-14 14 1753,0 2-1703,-13 7 487,0 0-509,-2 0-29,0 0 7,-4 0-12,2 1-90,-3 2-448,3 3-1175,0 3 1713,41 22 0,-31-18 0,27 14 0</inkml:trace>
  <inkml:trace contextRef="#ctx0" brushRef="#br0" timeOffset="1">1672 2608 18240,'5'0'2627,"0"0"-2352,-5 0 1098,0 0-332,29 28-111,-14 13-90,23 42-493,-32-33 1,-3 2-40,1 8 0,-2 3-360,-4 4 0,-2 2 253,-4 0 1,-4-1-48,-2 0 0,-4-2 11,-5-4 1,-3-2-49,-2-4 1,-2-2 17,-2-4 0,-2-3-135,-1-4 0,-3-2 0,-2-3 0,0-3 0,0-3 0,-1-2 0,-41 22 0,10-10 0,8-12 0,13-12 0,9-8-315,0-13-575,17-18-605,2-16-1687,18-23-766,17-40-968,-2 48 1,2-2 4846,7-14 1,1 4-1,5-6 1,-4 17 0</inkml:trace>
  <inkml:trace contextRef="#ctx0" brushRef="#br0" timeOffset="2">1852 2043 21114,'6'22'-9831,"-2"-1"9716,-4-2 1,0-8-1,0-4 1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188 24 22599,'-6'-9'1327,"2"0"-958,4 9-21,6-2 761,26 1-426,12 0-240,33 0-74,7 1-238,-35 0 1,2 0-31,3 0 0,1 0-48,2 0 0,0 0-11,-2 0 0,1 0 22,14 0 1,-2 0-26,24 0-33,-39 0 0,-5 0 33,-3 1-28,-15 1-5,-10 0 38,-8 1-44,-7-3 0,-2 3-33,-3-2-191,0 0-426,0 1-694,0-2-784,0 3-976,0-1-1219,-2 4 4323,-22 4 0,17-4 0,-17 2 0</inkml:trace>
  <inkml:trace contextRef="#ctx0" brushRef="#br0" timeOffset="1">21 432 17686,'-11'9'3876,"2"-1"-2839,9-8 357,95 0-1383,-13 0 510,1-2 0,7-1-118,-19 1 1,-1-1-136,2-2 1,0 0-26,-2 0 1,-1 1 9,-4 0 0,-3 0-253,-7 1 0,-2 1 0,34-3 0,-24 3 410,-21 1-410,-18 1 212,-12 0-790,-8 0-1135,-2 0 538,-2 0 1,0 0-1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1222 1000 14202,'0'-9'3915,"0"1"-1915,0 8-1132,0 0-157,-68-41 18,41 27-40,-55-31-62,57 40-140,-1 1-196,-7 3-22,-11 1-151,-12 12-34,-19 13-320,30-2 0,-1 4 314,-6 7 1,0 4 64,-4 8 0,1 3-740,-2 6 1,2 4 730,2 6 1,2 3-18,2 3 1,4 3-444,6 2 1,4 1 387,6 0 0,5 1-20,7-1 0,5-1-17,3-4 0,5 0-185,7-5 1,7-2 187,3-5 0,6-3-6,5-5 1,7-3 27,4-5 1,5-4 172,-1-3 1,5-5-143,25-2 1,4-6-40,-18-8 0,2-5 98,20 0 0,0-8-123,-20-13 0,-3-7-12,4-4 1,-1-6 88,1-10 1,-1-6-95,3-6 0,-1-4 0,-2-4 0,0-5 2,-7 2 0,0-5 0,-4 3-2,3-9 0,-5-1 1,-8 12 1,0-2 0,-8 3 1,-10 1 0,-6 2 14,-3 3 0,-4-1 130,-8 4 0,-5 0-147,-19-42-33,-20 10 33,-15 10 5,-7 14 29,16 25 0,-2 3 44,-24-8-50,26 17 0,2 3 34,-8 3-23,7 5 28,12 5 11,12 0 1138,9 5-1183,11-5 705,5 3-766,8-3 236,8 4-96,12-1 40,18 2 4,14 0 29,17 0-103,-11 0 0,2 0-82,-13-1 0,-1-1-407,19 0 0,-3-1 407,21-6 0,-11 1 0,-17-1 0,-15 4 0,-17 0 0,-11 4 0,-11-1 0,-3 2-4521,-3 0 853,-10 0-3098,-3 0 6766,-9-1 0,9 0 0,4 0 0</inkml:trace>
  <inkml:trace contextRef="#ctx0" brushRef="#br0" timeOffset="1">1430 81 17406,'-12'-2'2980,"4"0"-2778,8 2 1209,0 0-1041,95-31-68,-52 20-179,14-6 1,-1 3 55,-25 11-5,-12 3 55,-8 4 40,-6 9 117,-3 9-27,-1 12-51,-1 4-39,0 4 34,3 3 27,3-1-11,5 0-112,3-4-61,4-5-40,12 7-94,-4-14-12,10 4-6,-9-16-179,-2-1-1014,1-3 1199,12 12 0,-21-16 0,7 8 0</inkml:trace>
  <inkml:trace contextRef="#ctx0" brushRef="#br0" timeOffset="2">1884 2634 20553,'14'96'916,"0"-1"1,-1-5 0,-2-7-640,-5-29 0,-2-4-39,0 1 0,-1-1 177,2 40-79,-4-9-100,2-12-80,-2-10-60,0-9 359,-1-8-443,0-12 164,0-7-176,0-8-105,0-8-567,0-2-334,0-5-853,0-5-5339,0-49 1816,-3 0 5388,-3-43 0,1 53 1,-1 10-1</inkml:trace>
  <inkml:trace contextRef="#ctx0" brushRef="#br0" timeOffset="3">1684 2484 18609,'87'-3'823,"1"0"0,-5 0 1,-7 2 129,13 11-153,-9 5-105,-14 8 421,-19 2-432,-19-1 207,-15-2-320,-9 2-94,-13 3-247,-11 5-79,-15 3 166,-14 2-317,-6-3-17,-1-3-240,4-6-460,7-3-767,11-5-1714,6 1 3198,7 5 0,10-11 0,2 3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 1 19462,'7'76'2767,"-2"3"-4878,-4-21 1,-1 2 2631,0 36-489,0-29 0,0-1 366,-1 27 1006,-3-3-1147,-1-6-89,-2-9-84,2-8-33,2-13-18,1-11-27,2-15 2584,0-9-2584,0-10 2436,0-5-2442,0-3-4487,0-1 2494,0-10-1312,-1-23-706,-2-11 4011,-1-21 0,1 31 0,1 6 0</inkml:trace>
  <inkml:trace contextRef="#ctx0" brushRef="#br0" timeOffset="1">57 4 18560,'49'17'1100,"-1"0"1,32 25-591,-58 12 33,-8 7-66,-6 1-35,-5-2-56,-3-5 6,-5-5-44,-3-9-57,-4-10-62,-2-9-72,6-10-34,1-5 73,4-5-162,1 0 5,1-2 376,1 0-348,3 6 118,6 7 106,8 12 45,9 14-5,5 11-6,5 9-29,4 8 46,2 0-62,1 1-73,-3-5-22,-1-7-51,-6-9-33,-6-10-34,-4-9-5,-6-8-56,-5-7 44,-4-4-44,-5-5-6,0-2-230,-2 0-397,2-2-902,-3 0-6078,5 1 7607,-3 0 0,1 0 0,-1-1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2008 85 23567,'-81'-17'2107,"0"0"-7129,9 2 5598,-15 5 1,-7 2-423,29 4 0,-2 0-6,-3 1 0,-6 0 1,5 0-48,1 3 0,3 0 308,-2 3 1,-1 2-321,3 0 1,0 2-42,3 2 1,-1 2-49,-9 6 0,3 0 0,-24 6 0,0 4 0,62-15 0,17-7 0,10-2 2686,4-3-2686,4 2 1506,7 2-1506,10 8 0,12 9 0,17 10 0,13 12 0,14 5 0,-12-10 0,1 2 0,-15-10 0,0 0 138,17 9 1,-2-1-139,14 11 0,-10-4 0,-16-7-32,-17-1 32,-16-1 0,-15 9 0,-42 26 0,2-19 0,-8 3-343,-16 11 1,-9 3 342,16-19 0,-7 4 0,0-1 0,4-4-239,1-1 0,4-2 0,-2 0 239,-16 12 0,-2 2 0,7-6 0,8-5 0,6-4 0,2 0 0,3-1-23,8-3 0,4-2 23,-9 25 0,23-11 0,32-7 0,26 1 0,38 3-253,-21-23 0,5-2 253,6 1 0,3-1 0,10-2 0,2-1 0,-1-2 0,1-2 0,-3-3 0,0-1 0,1-2 0,0-1 170,-5-2 1,-2-2-171,-2 0 0,-1-2 0,10 2 0,-5-1 0,17 0-145,-1 2 145,-66-5 0,-12-1 0,-9 1 1162,-2-1-1162,-2 0 708,0 1-708,0-3 267,0 3-267,0-3-2846,0 2-3455,0-7 6301,0-8 0,0 6 0,0-5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1518 34 12685,'-5'-15'9830,"-12"3"-5865,-18 9-3416,-23 1-40,-21 0-285,24 3 0,-4 1-81,-14 7 0,-3 2-496,-8 2 1,-2 3 431,-5 6 0,1 1-79,6 0 0,4 1 0,11-2 0,3 0 0,6-1 0,2 1 0,9-2 0,3 0 0,-34 16 228,20-6-228,24-12 0,21-6 0,9-9 0,7-2 0,41 4 718,7 0-718,48 5 0,-46-5 0,0-1-986,7 0 0,0 0 986,4-2 0,0 0 0,0 0 0,0 0 0,-4 0 0,0 0-130,10 3 0,-3 1 130,18 5 0,-1 7 0,-59 2 0,-14 8 0,-30 16 0,-32 26 0,13-29 0,-9 3 134,-10 7 0,-8 4 1,3-2-135,-5 3 0,0 1 0,5-6 0,-2 4 0,7-5 0,8-3 0,6-3 0,5-2 0,4 0 272,-9 33-272,22-13 0,22-6 0,30-4 0,21-4 0,15-14 0,9-5 0,-15-7 0,2-2-312,26 5 1,1-3 311,-21-10 0,-3-3 0,0-1 0,1-2 0,-3-1 0,-1-1 0,-3-1 0,-2 0 0,-4-2 0,-2 0-7,6 0 0,-4 0 7,13-1 1443,-2 0-1443,-45 0 0,-8 0 0,-7 0 733,-1 0-1048,-2 0-2893,-8 0-3878,-7 0 7086,-15-9 0,12 6 0,-2-6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0 382 16364,'4'0'4128,"-1"0"-1125,-3 0-2488,7 90-123,-5-48-264,3 16 1,-1-1 73,-4-15-40,2-1-89,-2-3-62,0-3-5,0-5 0,0-4-6,0-2-45,0-4-140,0-5-302,0-4-723,0-5-39,0-3-683,1-11-152,4-17-162,4-23-1356,0-25 1,0-10 3417,-3 23 1,-1 1 0,2-13 0,-1 7 0,-3 10 0</inkml:trace>
  <inkml:trace contextRef="#ctx0" brushRef="#br0" timeOffset="1">137 1 20621,'2'14'599,"0"-2"-599,-2-8-308,0 0-873,4 3-1777,8 6-5066,4 1 8024,8 6 0,-12-10 0,0-2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64 469 18924,'4'63'558,"1"1"0,-2-6 1,0-6-212,-1 1-84,-1-7-106,-1-3-68,2-9-38,-2-6-46,0-8-5,0-6-44,0-6-119,0-3-419,0-4-868,0 1-634,-2-9-5851,1-13 7935,-3-16 0,2 12 0,1 1 0</inkml:trace>
  <inkml:trace contextRef="#ctx0" brushRef="#br0" timeOffset="1">0 34 19361,'40'0'-1276,"4"2"0,-21-2 1,-3 1-1</inkml:trace>
  <inkml:trace contextRef="#ctx0" brushRef="#br0" timeOffset="2">2651 519 21293,'5'51'1092,"1"-1"1,3 44-6278,-11-37 5605,-7 0 1209,-7-3-1377,-10-4-78,-8-3 866,-6-3-955,-2-5-18,-3-2-33,6-10-29,2-4 29,10-9 3301,0-3-3638,12-7-528,-2-1-1224,8-8-1727,4-29-1645,-1-10 5427,5-29 0,0 34 0,1 6 0</inkml:trace>
  <inkml:trace contextRef="#ctx0" brushRef="#br0" timeOffset="3">2554 1 15429,'7'0'2447,"-1"0"-2027,-6 0-364,0 0-890,15 13-1306,-4 1-7691,12 11 9803,-10-5 1,-6-9 0,-2-4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184 6 17249,'4'-6'5714,"14"12"-4723,-11 9-129,11 20-21,-13 15-136,-1 21-178,-3 16-57,-1 11-737,-4-48 0,-2 0 535,-10 47-100,-14-6-164,-3-11 69,-2-13-28,5-10-40,3-15-5,7-12-61,8-12-253,5-10 545,3-5-1278,1-4-3051,-3-37 1343,3-23 2755,0-9 0,2-2 0,1-2 0,0-18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 18184,'6'0'3619,"-2"0"-3221,-4 0-998,0 0-1578,10 0-3944,2 0 6122,11-5 0,-11 4 0,-2-3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3560 16185,'13'-76'834,"1"0"1,1 0-1,2 2-408,1 13 0,2 0-1828,5-11 1,2-5 1759,5-12 1,2-5-139,-7 18 0,2-4 1,1-2-69,-5 15 1,-1-2 0,2-3 0,2-4 9,4-11 0,3-6 1,1-4-1,1 1 1,-2 7-126,0 1 1,-2 5 0,1 0 0,5-6 6,0 5 1,3-6 0,3-3 0,1 1 0,-2 6 0,-4 10-8,9-10 0,-4 12 1,4-1-16,-5 8 1,3-3-1,0 5 1,-4 9 44,8-1 0,-3 9-291,-2 6 0,1 4 291,-2 4 0,3 1 82,23-10 1,0 2-97,-18 13 1,-2 2-48,15-4 0,-4 5 134,5 12 1557,-13 9-1350,-11 21 79,-13 12-11,-10 26-63,-15-5 1,-8 4 286,-24 35-8,0-24 1,-11-2-341,-16-12 1,-8-5-268,-9 3 0,-5-3-24,-6-2 0,-2-3 0,4-6 0,2-4-230,13-9 1,2-4 229,5-4 0,3-3 0,-32-1 0,3-4 0,37-3 729,12-11-1994,32-4 314,14-13-1939,8-5-690,28-9-3181,5 3 6932,13 3 0,-30 15 0,-10 8 1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1015 1307 20117,'-45'-63'668,"1"0"1,2 7 0,3 8-132,-10 17-134,-1 9-201,-5 10-62,-8 6 11,-7 17 0,-12 12 96,-4 18-197,41-13 1,1 4-1,1 0 0,2 3-8,2 4 0,3 2-22,3 0 0,4 2-247,5 1 0,4 2 412,-5 46 72,15 2-352,23 0 291,19-4-87,-8-46 1,8-3 49,25 12 1,7-5-85,-14-14 1,2-4-26,18 6 1,0-6 24,-18-16 1,-2-6 14,48 2-23,-2-9 0,-4-18-22,-2-10-20,-45 3 1,-1-3-10,-2-2 1,-2-2 0,0-4 0,-1-2-1533,-5-1 0,-3-2 1611,24-43-5,-19-3-118,-16 2 112,-13-1-50,-26 3-34,-16 0-45,6 42 0,-6 3 45,-3 0 0,-4 3 11,-3 3 1,-1 2 4,0 4 1,0 3-11,-46-11 28,11 11 10,9 11 334,18 4-294,15 5 191,15 1-191,13 1 3243,8 0-3175,21 0 338,16 6-131,28 4-74,23 9-436,-35-9 1,1 0 150,5 1 0,4-2 0,24 1 0,1-1 0,-21-3 0,-1 0 0,16-2 0,-3 0 0,10 0 0,-17-3 0,-19 0 0,-17 1 0,-16-2 0,-9 2 0,-7-1 0,-1 0 549,0 0-549,0 1 0,0-2 0,0 3 0,0-1-769,0 1-2558,0 5-2340,0-1 5667,0 8 0,0-9 0,0 2 0</inkml:trace>
  <inkml:trace contextRef="#ctx0" brushRef="#br0" timeOffset="1">1680 2427 20536,'-5'77'692,"0"0"1,1-6 0,1-9-262,0-6 59,3-9-204,0-14-113,0-10-55,0-6-16,0-7-91,0-5 12,0-1-23,0-3-3106,0 0 81,2-28-5424,2-4 8449,3-32 0,-1 30 0,-1 3 0</inkml:trace>
  <inkml:trace contextRef="#ctx0" brushRef="#br0" timeOffset="2">1777 1822 16930,'0'-4'2616,"0"1"-2106,0 3-678,2 24-1284,-1-11-2793,4 20 4245,-1-19 0,-1-5 0,-1-5 0</inkml:trace>
  <inkml:trace contextRef="#ctx0" brushRef="#br0" timeOffset="3">1647 17 14605,'0'-9'3081,"0"1"-2790,0 8 1239,0 0-746,15 25-140,-4 3-118,13 29-117,-7-3-50,-1 8-107,-1-3 45,0-1-40,-1-8-72,-1-6 50,2-3-179,-6-17-11,-1-3 6,-5-15 16,-3-3 73,3-3 78,-1 0-22,2 0-22,-3 0-40,2 0 6,1 0-95,-2 0-11,2 0-29,-3-2 6,3-1-5,1-4 39,20-19-40,0-2 1,16-20 0,-5 3-6,0-4 0,0-1-34,-5 0 28,-3 3-5,-6 5 6,-4 9 5,-6 8-6,-4 10 6,-3 5 6,-3 7-1,-1 1 404,-1 2-347,-4 0-23,-3 3 39,-8 4-4,-8 5 38,-10 6 30,-20 5 1,-5 1-70,-20 7-428,12-5 0,-1-1 428,-8-2-11,3-4-29,5-1-27,8-6 39,10 1-40,13-6 6,11-1-5,10-2 0,8-2 765,4-1-939,3-1 101,3 0 67,4 0 0,6 0 61,12 5-10,9 2-46,15 4 46,10 3-46,13-1 1,4 1 0,6-1-6,-3 2 5,-4 0-5,-7 2 0,-9-1 0,-10 0 0,-11-4 6,-11-3-6,-9-4 5,-8-1 57,-5-1 106,-4-3 644,-1 2-566,-4-2-162,-8-3-78,-10-10 0,-11-8-1,-11-14-5,-10-8-5,-10-6-1,-8-5 0,-2 1-38,0 2 44,8 6 5,8 7-5,14 8 0,11 8 6,13 7-6,7 5 5,8 5-5,2 2 0,3 1 6,0 1-3210,0 0 359,10 0-6524,8 7 9369,14-2 0,-13 3 0,-1-4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552 231 14359,'4'-7'3719,"-1"1"-2665,-3 6 1320,0 0-1763,3-76-6,-6 49-101,-3-56-95,-13 70-163,-6 2-168,-10 6-72,-5 2 56,-7 3-57,-7 15 62,-4 13-16,0 24-18,0 16-33,6 14 48,24-15 0,5 3-20,7-17 0,3 1-93,-1 16 0,5-1 166,6 20 84,14-8-45,9-8-39,17-9 11,5-12 31,30-3-65,-16-23-43,20-5 4,-21-18 23,3-14-57,3-12 29,3-16 16,2-9-16,-2-7-23,-4-1 28,-10-4 12,-8 2 44,-12-1 28,-11-2 240,-10 2-268,-7-5-11,-37-23-45,1 20-22,4 25 0,-3 2-11,-21-11 42,1 5-48,2 6-11,4 8 11,9 7 0,2 7 0,16 9 33,3 3-27,12 6 0,3 0 240,0 0-156,17 0 190,10 0 89,24 0-100,17 3-3471,17 1 3365,12 1-96,-43-3 0,1 0-120,-1-1 0,0-1 120,0 0 1,0 0 49,43 0 7,-11 0-50,-14 0-74,-16 0 0,-16 0 0,-15 0 3273,-10 0-3273,-8 0 359,-3 0-2365,-2 0-1204,0 2-1354,0 11-5267,0 4 8705,0 13 1,0-15 0,0-2 0</inkml:trace>
  <inkml:trace contextRef="#ctx0" brushRef="#br0" timeOffset="1">1307 1143 16331,'8'0'3316,"-2"0"-2633,-6 0 1866,0 0-1911,6 55-100,-5-23-62,2 47-135,-14-37-94,-7 1-63,-10-3-60,-2 0-23,-4-5-23,-1-3-38,2 0-29,-2-5 22,3 1-27,0 0-6,2 1 0,3-1 0,4-1-6,5-5-5,4-2 6,7-11-242,3-2-274,4-7-2061,0 0 1047,0-6-1182,0-4-744,3-17-1389,3-7 4850,5-8 0,-4 19 0,-1 5 0</inkml:trace>
  <inkml:trace contextRef="#ctx0" brushRef="#br0" timeOffset="2">1451 619 20257,'4'32'-1097,"-1"-3"-1979,-3-22-2043,0 1 5119,0-2 0,0-3 0,0-1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469 17 11654,'2'-9'2011,"-1"1"-1502,-1 8 2062,0 0-7173,1 32 5554,0 7-1149,0 38 986,-1 10 752,0 11-1334,0-45 1,0 1 13,-1-1 0,-1 0-64,1-3 0,-1 0 84,-4 40-23,3-16-66,2-14-147,1-18 1,0-12 61,0-12 0,0-9 2177,0-5-2144,0-4 3269,0 0-3318,3-1 340,2-9-397,5-7-380,18-34 128,-3 6 73,17-23 17,-7 19 68,4-1 27,2 5-6,1 4 73,3 4-28,-1 6 34,-1 3 0,-2 6 0,-6 2 6,5 2 0,-15 6-1,0 0 34,-17 8 91,-3 2-7,-3 0 96,-1 2 772,-1 0-734,-2 0-38,-7 0-23,-10 0-123,-13 0-40,-20 2 1,-15 1 16,-21 2-271,38-1 0,-1 0 260,-5 0 0,0-1 3,-1 2 0,1-1 8,1-2 1,1 1 117,-43 2-37,14-3-47,19 1-17,17-3-67,20 1-11,13-1-90,9 0 487,4 0-453,1 0 194,7 5-37,17 9-29,7 5-10,18 7-12,3-1 6,10 1-40,11 2 1,9 3-283,6-2 283,0 2-1,-5-1 1,-34-9 0,-1-1-1,15 8-5,4 5 6,-39-17 5,-10-5 23,-8-6-28,-3 0 44,-5-5 1,-1 2 436,-1-2-166,-7-6-270,-7-9-18,-10-11-27,-7-12-1,-5-7 1,-5-10-6,-6-6-6,-3-7 1,-2 0-29,3-2 23,7 8-73,0-11 84,16 25-6,4-3-38,14 28 38,6 6-39,1 6 40,1 4-1,0 4-39,0 1 12,-2 2-394,2 0 114,-3 0-230,2 0-751,0 0-1277,-1 0-469,2 0 1,-1 0-1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47 19249,'-11'-24'2195,"2"6"-1534,9 15-106,0 3 224,0-2-595,3 2-111,3 0 190,17 6-78,4 8-17,18 11-39,4 12-45,9 11 11,7 10 129,4 14-727,-34-31 0,0 2 666,0 4 0,-2 3-49,1 2 1,-2 3-301,-1 3 0,-2 1 306,-1 2 1,-1 0 13,-2 2 1,-1 0-9,-2-3 0,1 4 50,5 22 1,-2 1-79,-6-22 0,-2 0-14,5 20 0,-3-1 16,-9-24 1,-3-3-23,-2 2 1,-2-1-15,-1 2 1,-2-1-32,0-2 1,-2 0-1,-2-2 1,-1 0-53,-2-5 1,-2-1 69,-17 41 49,-6-16 18,-2-12-34,-2-14-78,-2-11 38,0-11 46,-3-7-12,2-11 1137,-5-3-1215,-1-11 622,-3-11-622,3-10 77,3-12-111,5-1-11,6 0 45,8 1-5,8 4-57,7 2 23,4 0-62,21-13 96,4 11-29,24-8 28,3 16 6,6 5 0,4 4 0,-4 4 6,2 6 0,11 2 5,-21 4-6,4 0 7,-30 2-7,-9 0 1,-4 0-6,-6 0-835,-1 0-1013,-1 2-1821,17 4-5116,3 1 8785,20 5 0,-19-6 0,-2-2 0</inkml:trace>
  <inkml:trace contextRef="#ctx0" brushRef="#br0" timeOffset="1">1578 2711 20660,'-3'65'730,"1"0"0,0-5 1,-1-7-239,-4 0-27,2-10-207,2-6-141,1-9-72,2-7-45,0-8-50,0-6-365,0-3-492,0-4-1893,0 2 693,0-8-1388,0-28-5549,0-13 9044,0-28 0,0 34 0,0 7 0</inkml:trace>
  <inkml:trace contextRef="#ctx0" brushRef="#br0" timeOffset="2">1702 2169 14320,'1'-15'2084,"1"3"-3127,-2 12 358,0 0 0,0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19837,'42'11'1870,"5"13"-7008,3 22 5524,12 19-179,-26-26 0,2 4 690,2 4 1,3 6-702,-1 2 0,3 5 0,-2-2-104,7 11 0,0 3 46,1 4 0,3 8 1,-5 5 78,-18-15 0,-3 3 0,-2 1 0,-2-5-139,4 2 1,-3-3 0,-2 3-86,0 19 1,-3 4-1,-8-14 99,-11-25 1,-5-6-23,-2 2 0,-2 0-41,-2-2 0,-4-2 30,-4-2 0,-3-1 109,-24 37 39,-4-10 11,-5-13-70,13-28 1,-2-4-59,-24 7 2813,-19-1-2797,36-27 116,10-5-222,11-16 1616,13-11-1756,8-23 45,5-14 39,7-11 5,13-3-10,11 2 61,19 7-12,5 8-21,8 9-1,1 11 157,-3 8-129,-6 13 6,-8 7-44,-11 6 38,-6 3-44,-7 5 5,-2 5 39,0 12 1,-5-5-124,-1 3-230,-6-10-761,-3-3-1008,-2 1-1922,-1-3-3091,0 0 7141,0 0 0,0-3 0,0-1 0</inkml:trace>
  <inkml:trace contextRef="#ctx0" brushRef="#br0" timeOffset="1">1561 2838 17126,'2'9'4122,"0"-1"-3523,-2-8 91,-14 101-1522,-2-34 1184,1 9 1,-2 4-39,0-32 0,-1-2-54,-1 1 0,0-1 178,-23 41 183,-2-8-319,1-9-95,1-10-89,0-9 252,5-10-370,4-10-95,7-8-280,5-12 607,7-4-1151,1-6-547,6-16-1397,2-36 2863,11-9 0,2-3 0,-4-9 0,10-24 0</inkml:trace>
  <inkml:trace contextRef="#ctx0" brushRef="#br0" timeOffset="2">1595 2220 20448,'7'48'-9231,"-2"-7"9231,0-33 0,-4-3 0,1-4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1183 1882 20196,'21'-20'2419,"-2"-2"-7183,-8 0 5570,-2-2 2161,-2-14-2334,-4 9 1116,-31-25-1525,-3 24-128,-33-7-29,-2 18 67,-13 11-95,-13 6-374,39 11 0,-1 4 337,-6 5 1,1 5 25,-5 10 0,0 6 3,0 5 0,1 4-12,0 5 1,3 3 5,5 2 0,5 3-22,5 0 0,6 2 1247,7-1 0,7 1-1234,7 0 1,6 0 0,3-3 0,6 0-14,8-1 0,5-2 19,2-3 0,5-1-123,8-4 0,4-3 104,4-3 0,3-2 33,2-4 0,2-3 6,4-3 0,1-3 0,2-3 0,1-3-11,3-4 1,2-3-32,1-4 0,1-3 0,0-2 0,2-3 0,1-5 0,0-3 0,0-4 0,2-5 0,26-22 0,0-8 0,-21 8 0,-3-4-925,20-17 0,-6-4 925,-29 16 0,-5-2 0,-5-1 0,-4-2 359,-6 1 1,-4-3-360,-5-18 0,-6-2 0,-3 19 0,-4 0 155,-7-14 0,-7 4-155,-18-13 0,-21 8 0,-13 11 0,-7 7 0,-9 6 0,-4 6 0,-4 5 0,3 5 0,2 6 228,8 2-228,8 5 0,9 2 0,11 3 0,8 1 2205,11 4-2205,6 2 0,9 0 0,6 3 221,2-2-221,2 1 0,0 0 0,0-2 0,0 1 0,8 1 0,10-1 0,21 2 0,38 0 0,-18 0 0,6 0-354,20-1 0,10-2 354,-21-1 0,8 0 0,0 0 0,-5 0 0,1 0 0,-5 0 0,2-1 0,16-2 0,2 0 0,-12 1 0,-22 1 0,-7 1 0,32-4 0,-10 3 0,11-3 0,-35 5 0,-4-1 0,-38 4 0,-7 0-3914,-1 0 2290,-4-9 1624,-20-16 0,14 11 0,-12-8 0</inkml:trace>
  <inkml:trace contextRef="#ctx0" brushRef="#br0" timeOffset="1">1871 318 14477,'0'-10'2895,"0"3"-2211,0 7 767,0 0-1031,3-4-39,-2 2-23,2-2-190,-2 4 101,3 15 179,4 11 157,4 26-218,3 13-152,3 12-56,-2 4 6,0-2 0,-4-7 61,-1-7-56,-2-11-27,-1-8-46,-3-12-16,0-8-34,-3-9-16,1-7-12,-3-5 23,2-4-57,-2-1 6,1 0 68,1 0 201,5 0-23,-1-6-105,9-7-91,5-17-61,12-14 6,13-17-6,10-13 0,-22 33 0,1-1 0,1-1 0,1 0 0,0 0 0,0 2 0,-1 0 0,0 1 0,30-32 0,-6 10 0,-10 9 5,-10 13-5,-12 8 6,-7 12 33,-10 7 6,-5 7 11,-4 2 73,-1 3 275,0 1-298,-1 0-44,-8 1 5,-8 3 17,-20 4-51,-16 8-27,-27 8 25,30-8 0,-4 1-160,-7 4 0,-2 0 171,-5 1 0,-2 1-346,1 2 0,-1-1 357,3 0 0,2-1-20,6-2 1,0 0-81,-4 2 0,4 0 86,-13 4-33,3 0-6,50-19 272,12-3-323,5-3 678,2-1-727,0-1 318,2 0-252,7 2 34,8 3 0,16 5 11,14 4 23,16 4-29,15 0 7,12-1-7,6 1-357,2-6 358,-2 1-6,-7-4 5,-9-2 1,-12-2-6,-11-4 5,-12 1 29,-13-2-28,-9 0 61,-11 0 34,-6 0 402,-4 0 119,-2 0-527,-8-5-62,-5-8-27,-15-13 28,-13-13-34,-11-11-182,-11-6 238,-6-2 28,-5 0 11,2 2-62,4 5 18,4 3 33,9 5-11,6 1-6,9 5-6,5 1-55,8 5 56,4 3-57,8 7 12,2 4-11,8 9-1,-1 2-5,5 6 93,0 0-99,-1 0-7981,2 0 3719,7 0 4268,18 0 0,-11 0 0,9 0 0</inkml:trace>
  <inkml:trace contextRef="#ctx0" brushRef="#br0" timeOffset="2">3512 2377 17126,'6'-8'2297,"-2"2"-1440,-4 6 761,0 0-1029,95 0-125,-43 2-223,13-2 0,2 0 134,-2 3-106,1-3-51,-3 2-94,-6-2 21,8 3-111,-25-2-29,1 3 29,-28-4-23,-5 3 23,-5-2-85,-1 2-576,-2-1-767,0 2-477,0 5-1092,-18 8-1664,-4 5 4627,-20 7 0,20-14 0,2-1 0</inkml:trace>
  <inkml:trace contextRef="#ctx0" brushRef="#br0" timeOffset="3">3352 2731 21282,'67'1'780,"1"0"1,-3-1-1,-5 1-360,19 1-117,-7 1-130,-11 2-38,-16 2-4303,-11 0 4179,-10-2 849,-9 1-860,-5-2-482,-7 1-1080,-2-1-1250,-1 5-1888,0 1 4700,-7 3 0,5-5 0,-5-2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1126 632 15490,'9'-9'3877,"-2"1"-2712,-7 8 1921,0 0-2431,-13-80-168,-4 44-1965,2-15 1,-4 1 1847,-20 15-135,-9 1-67,-9 6 6,-8 4-45,-12 9-129,-7 7-74,-9 5 198,-4 12-57,47 0 0,1 3-20,1 5 1,2 4-15,2 5 1,2 3 17,-31 38-51,33-8 0,5 7 25,11-14 0,5 3-8,-4 21 0,7 2-15,9-18 1,6-1 11,3 1 0,5-1 25,2-1 1,7-1 55,20 14 0,9-3-62,-8-19 1,5-4-3,16 12 0,4-7 5,-13-21 1,2-6-171,3-1 1,1-4 167,3-4 0,1-3-1,0-3 1,1-3-9,0-1 0,2-3 87,22-12 0,1-5-70,-21 3 0,-1-3 1049,17-10 0,-3-6-1032,-27 6 0,-4-3 5,-4 0 1,-2-1 24,27-31 26,-34 15 1,-4-1-116,5-25 142,-17 24 1,-5 0-143,-6-16 0,-6-1 478,-3 3-478,-7 3 0,-6 3 0,-6 7 1067,-2 3-1067,-2 5 0,-2 6 0,1 2 0,-3 5 0,3 1 0,-1 2 0,3 3 0,-2 1 0,4 2 0,-1 1 0,-6-3 0,9 6 0,-6-3 0,9 10 0,1 1 0,-3 1 0,1 2 0,-2-2 0,-12 2 0,10 1 0,-4 1 0,14 2 0,5 0 0,1 0 0,4 0 0,1 0 0,2 0 0,0-1 0,0-1 0,0-1 0,5-1 0,6 1 0,19-1 0,30-2 0,-8 0 0,7-1-739,23-3 0,8-2 739,-19 3 0,2-1 0,2 0 0,4 0 0,0 0 0,-1 0 0,-6 1 0,-2 0 0,-3 0 0,15-1 0,-7 2 0,-16 1 0,-6 1 0,23-3 0,4 3 0,-33 2 0,-2 1 0,-35 3 0,-9 0 0,-1 0 88,0-1-1527,0-1-572,5-5-1540,24-15-3053,8-5 6604,25-16 0,-29 21 0,-5 2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1354 18028,'82'-46'1529,"-9"7"-6433,-18 19 5229,-9 9-17,14-3 857,-15 7-992,2 2 865,0 0-697,10 3-72,-15 1-61,4 1-12,-20 0 3151,-5 0-3167,-4 0 692,-5 0-604,-4 0 304,-5 0-332,-1 7 63,-2 11-68,0 21 6,0 21 39,0 22-56,-8 17-157,4-46 1,-2 3-4,-6 22 1,0-1-184,4-21 0,0-1 178,-1 12 0,2-3 36,0 6-22,6-16-6,-1-11-33,2-12-1,0-9-22,0-7 316,0-8-237,0-4 392,0-3-359,0-5-22,2-3-51,2-9-39,7-8 23,2-10-29,8-9 29,2-11-28,5-5-1,1-8 1,2-6-295,3-8 295,1-8-271,-16 40 1,0-2 267,1-4 0,0-3-3,1-2 0,0-5 28,-2 0 0,1-5 0,-2 2-28,2-9 0,-1 0 0,-3 10 0,-1-2 0,-1 5 22,-3 3 0,-2 5-2,-1 6 0,-1 2 92,1-31 22,-3 20 40,-3 12 122,-2-4-212,0 14 266,0-7-232,-3 12 545,-3 2-607,-1 0 45,-4-8-49,4 11-52,-1-4 0,3 14 0,1 3 0,1 4 0,0 5 0,-1 4 0,1 2 0,1 0 0,1 0 0,19 0 0,26 0 0,4 0 0,9 0-504,24 0 0,15 0 504,-9 2 0,13 0 0,3 1 0,-6-1-655,-16 0 0,-3 0 0,1 0 1,3 1 654,1 0 0,5 0 0,1 1 0,-2 0 0,-7-1 0,13 1 0,-6 0 0,-3 1 0,-8-1 0,-2 0 0,-2 1-305,25 0 0,-5 0 305,-17-2 0,-5 1 0,-13 0 0,-3 0 0,38-1-120,-10 4 120,2-2 0,-11 0 0,-11 1 0,-18-2 0,-14-1 0,-8 0 643,-7-2-643,-5 0 2584,-4 1-2584,-2-2 926,-3 1-926,-1-1 204,0 2-204,0 0-349,0 0-1039,0 1-1335,0-1-637,0 5-2275,-3 2 5635,-4 6 0,3-7 0,-2-1 0</inkml:trace>
  <inkml:trace contextRef="#ctx0" brushRef="#br0" timeOffset="1">2383 716 13978,'0'-11'4044,"0"2"-3158,0 9 2771,0 0-2862,2 6 51,2 11-225,2 19-111,4 19-39,-5 18-1,0 19-218,-4-39 0,0 2-59,-1 6 1,0 1-643,-1 3 0,-1 0 558,-3 2 0,0 0-20,-1-3 1,-1-1-160,-1-4 0,-2-2 159,2-4 1,-1-2 50,-4 37-22,0-13-36,4-14-15,2-13-27,4-11-40,2-13 1159,1-8-1159,0-7 336,0-6-336,0-2-5054,0-1 2018,0-2-1293,3-23-3513,0-8 7842,5-22 0,-3 25 0,-1 5 0</inkml:trace>
  <inkml:trace contextRef="#ctx0" brushRef="#br0" timeOffset="2">1955 1140 15872,'8'-4'4604,"-2"1"-3854,40 2 0,15 2 360,19-1-1554,5 1 1,4 1 796,-28 1 0,-2 0-59,-2 0 0,-1 1-14,-3 0 1,-1 0 217,35 4 160,-15-1-423,-19 0 216,-14-1-401,-14-4-50,-12 3-235,-5-5-132,-6 3-2937,0-3-2785,0 3 6089,2-2 0,-2 0 0,-1-1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4269 0 8091,'0'0'0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2547 18641,'83'2'661,"0"-1"0,-5 0 0,-5 0-5758,15 1 5573,5-2-146,2 0 1395,-1 0-1515,-32-3 0,3-2-87,0-2 0,1-2-81,-1-1 0,-1-2 8,-4-3 1,-4-1 978,24-11-912,-20 0 1,0-3-87,-12 6 0,-1-2-175,16-12 0,0-2 172,-17 7 0,-3-1 14,0-3 0,-1-2-9,0-1 1,-2-1-17,-3-2 0,0-1-12,-3 1 1,0-3 1625,7-17 1,-1-1-1629,-12 16 0,0-1-137,6-12 1,-2 0 133,8-22 5,2 2 1,2-2 5,2 1-5,6-1-6,-24 40 0,1 1 2,1-1 1,2 0 0,1 0 0,2 1-3,0 0 0,2 0 0,18-13 0,3 2 0,-13 12 0,2 2-252,14-10 1,1 2 251,-15 16 0,1 3-3,1 1 1,0 1-4,4 1 1,1 2 5,2 0 0,2 1-3,1 1 0,5 0-14,-1 3 0,4-1 1,-2 2-1297,11-2 1,-1 1 1312,-10 3 0,3 0 0,-4 2 2,3 1 1,-4 1-131,-3 0 0,-1 2 128,-2 0 0,-1 1 0,-4 1 0,-2 1 5,43-6 40,-9 4 22,-11 2 17,-4 3-33,-8 3 156,25 3-140,-22 4-61,18 6 39,-30 4 39,-4 6 56,-3 4 609,19 30-648,-12-5-62,-19-13 0,0 0-5,17 28 33,-1 5 2973,1 4-3006,-2 1 440,1 1-406,-3-1-1,1 3-3129,-1 0 3157,-3 4-28,-1 3 1,-4 3-46,-11-25 0,-1 2-8,-7-17 0,0 1-84,5 15 0,0-1 70,6 22 45,-2 0-39,2 0-6,-3-3 5,1 1 63,-1-3-35,1 1-126,1-2 127,6 2 52,-8-25 1,3 0-54,-4-14 1,0 0-17,9 12 0,1-2 17,20 15-23,2-5-6,1-8 7,5-6 21,5-5-14,-13-17 1,3-2 0,-12-7 0,1-1 2,17 5 0,-1-3 18,33 4-24,-47-14 1,1 0-12,0-1 1,1 0-3,0-2 0,0 0-3,1-1 0,-1 1 5,-1-3 1,-1 0 0,48 6 13,-32-6 1,0 0-20,33 3 0,-36-3 0,-2-1 6,17 0-6,-6 0 3164,-8 2-3164,-8-1 0,-7 1 0,-6-2 0,-3 0 6,-8-1 27,0 0 29,-10-1 439,-2-1-440,-9 2 221,-2-2-221,-5 0-10,-2 0-2376,0 0 225,-19-2-2454,-5-10 4554,-18-9 0,18 5 0,2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582 11 12377,'10'-6'2441,"-3"2"-1763,-7 4 2122,0 0-1897,6 27-203,-5 3-51,5 31-128,-6 4-56,0 7-112,-3 10-84,-3 4-23,-2-21 1,-1 3-51,2-14 0,0 1-555,-3 19 1,0 0 568,3-16 0,1 0-59,-2 4 1,1 2-204,0 1 1,0 1 230,-1 4 0,0 0-17,0 1 1,-1-1 55,0 2 1,0 0-51,-2-3 0,-1 3 115,-6 24 0,-2 1-196,5-25 0,-1-1-288,-6 19 1,0-2 300,7-28 1,0-5 22,-1 2 1,0 0-38,1-3 1,0 1-14,2 0 0,1 0-20,0-2 0,1-1 14,2-2 1,1-1 77,-2 45-27,2-12 0,6-12 892,0-10-959,2-13 362,0-12-379,0-7 703,0-5-692,0-9-40,0 1 29,0-10-1,0 1 18,0-2 79,0 2-130,0-1 0,0 5 0,0-4 0,2 3 0,-2-5 0,2-1 0,-1 0 0,0-2 0,0 0 0,1-1 0,-2 0 0,3 0 0,-3 0-3972,2 0 1283,-5 0-1064,-19-6 3753,-32-18 0,22 13 0,-14-12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245 1 13082,'-17'0'2683,"3"0"-1921,14 0 2207,0 0-2510,3 0-17,-2 0-33,2 0 2369,-3 0-2559,2 0-7,-1 0-38,3 7-12,-1 1-22,-1 10-22,1-1-28,-1 5 44,0 1-16,1 4-1,-1 3 51,1 3 1,0 4-18,-1 3-67,0 4 17,-2 2 0,0 3 11,0 6 106,0 2 17,0 8-39,0-14 0,0 2-33,0 30-9,0-11 0,0 1-42,-2 12-51,1-29 1,0-1-3275,-1 19 3314,1-1-28,1-6 11,0 0 0,0-7 16,0-1-16,0-4-16,0-2 27,0 1-6,1-2 7,0 1 17,2-3-113,-3 3 0,3-2 0,-3-1 3392,2 0-3392,-2-3 0,0 1 0,0-1 0,0 3 0,0 0 0,0 5 0,0-1 0,0 0 0,0 16 0,0-18 0,0 13 0,0-25 0,0-3 0,0-3 0,0 0 0,0-2 0,0-2 0,0-2 0,0-4 0,0-1 0,0 4 0,0-5 0,0 6 0,0-5 0,0-1 0,0 4 0,0 9 0,0-8 0,0 7 0,0-11 0,0 1 0,0-2 0,-2-2 0,2-2 0,-1-4 0,1-1 0,0-3 0,0 0 0,-2 1 0,2 1 0,-3 3 0,1 0 0,-1 0 0,-1 2 0,1-2 0,-1 2 0,1-1 0,-2 8 0,2-5 0,-2 5 0,1-9 0,1 2 0,0-4 0,-2 4 0,0 0 0,-3 8 0,2-6 0,1 5 0,2-12 0,3 0 0,-2-5 0,1-3 0,0-1 0,0-1 0,1 2 0,0 0 0,0 0 0,-2 2 0,2-3 0,-3 1 0,3-4 0,-2 2 0,1-1 0,0 0 0,0 2 0,-1 0 0,2 2 0,-3 2 0,3 0 0,-2-2 0,2 0 0,-1-2 0,0 2 0,0-1 0,-1 0 0,2-2 0,-3 0 0,3-1 0,-2 0 0,2 0 0,0 1 0,0-1 0,-1 1 0,0 1 0,0-1 0,-1 2 0,1-1 0,-1-1 0,0 1 0,2-3 0,0 3 0,0-3 0,0 2 0,0-1 0,0 0 0,-1 0 0,0 1 0,0-2 0,1 2 0,-2-2 0,2 1 0,-3 1 0,3 1 0,-3 1 0,2-1 0,0-1 0,1-1 0,0 1 0,-2-2 0,2 3 0,-2-1 0,1 1 0,-1 2 0,0-1 0,-1 1 0,3-3 0,-2 1 0,2-3-3704,0 1 854,-11-1 2002,-28 0 0,18 0 0,-15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18291,'18'86'885,"0"1"0,-2-7 0,-1-2-3080,-3-14 1,-1-4 2648,6 32-275,-8-34 0,-1-4 1566,2 6-1134,-2 0-449,-2-26 815,-1-3-714,-2-24-61,0-6-90,1-1 3336,3-3-3386,2-8 22,22-26-45,1-2-34,20-24 40,-5 9-45,2-8 6,-4 2 11,7-20 16,-18 26-27,1-6-6,-22 33 0,-5 9-6,-3 6-212,-3 7-12,-1 2-3629,-1 3 1182,5-3-1804,0-2 4481,5-5 0,-4 4 0,-2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 1 14376,'-9'5'2834,"1"0"-2548,8-5 279,0 0-307,-25 86-73,19-56-96,-20 63-38,26-81-46,0-8 1,2-2-1,4-2 29,6 0-28,5 0-1,2-2 1,-1 1-1,-4-1 187,-1 0 194,-5 2 191,2 9-213,-2 7-174,1 11-95,-1 5-67,0 9-112,-2-14-218,0 4-605,-2-21 59,14-13 0,-13 3 0,12-9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 1 19529,'-16'87'597,"0"-1"1,2-7-1,2-8-244,4-1-51,2-10-77,3-10-79,0-11-96,3-9-50,-2-12-404,2-6-531,0-7-252,0-4-57,0-7-935,0-9-795,0-24-1361,0-7 4335,0-16 0,0 30 0,0 5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20162,'42'27'896,"0"1"0,25 22-425,-67-27 33,-5 7-45,-2 2-106,-3 8-118,1 0-106,4 5-62,4-1-16,1-1-12,9-1-39,2-6 0,9-3-118,0-8-391,0-5-7428,7-7 7937,-14-6 0,4-4 0,-17-3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1220 11346,'-11'6'2727,"2"-2"-2116,9-4 509,0 0-795,6 0 196,-1 0 28,3-3-208,0-2-133,0-6 167,43-40-330,-9 7 27,11-10 1,3-2-26,-20 18 1,-1 1-287,12-14 0,0-1 261,-13 11 0,-2 0 0,-2-1 1,-1 0-6,0-1 0,-1-1-12,17-43 57,-5 2 2,-21 29 1,-2 0-60,5-22 74,0-12 67,-15 47-45,-1 11-28,-4 12-40,0 6 1,-1 7 641,0 2-602,0 3 207,-1 2-185,0 3 62,0 8-68,-4 10-44,-5 14-45,-6 10 84,-4 12 0,2 5-6,2 4 18,8-4 71,3-7 18,4-8 17,1-9-45,9-9-79,2-11-33,11-8-12,2-7-21,9-5 21,4-11-27,7-10-6,7-17 5,-1-6-5,-1-4 6,-7 3 5,0-8-11,-17 19 0,-4 0-28,-17 22-140,-4 6-375,-1 5-582,0 1-1654,0 1 2779,0 1 0,0-2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14813,'11'0'3175,"-2"0"-2743,-9 0-29,0 0-44,15 82-79,-8-38-118,1 10 1,1 0 83,-4-6-100,-2-7-79,-1-6-67,-1-8-34,-1-7-498,0-6-521,0-6-784,0-4 112,0-4-224,0-4-4602,0-8 6551,-7-5 0,5 4 0,-5 2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14460,'13'0'2884,"-3"0"-2598,-10 0-163,88 9-89,-44-7-34,13 3 0,0-1-123,-11-4-426,-8 0-745,-8 0-526,-10 0-2521,-7-2 4341,-7-2 0,-3 1 0,-3-1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1 16330,'0'80'590,"0"0"0,-1-3 0,-1-5-634,-1 20 391,-3-2-95,0-9 474,1-9-620,0-14-61,-2-9 260,5-14-305,-2-9 237,3-11-690,0-6 132,1-7-845,0-2-88,0-10-444,0-10-357,0-31-3507,0-8 5562,0-16 0,0 34 0,0 10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14 12689,'98'-7'3831,"-38"1"-3689,9 5 1,3 2 64,5-1 101,-8 1-95,-7 4 522,-15 2-674,-11 3 161,-13-1-222,-9 0-11,-8 1-594,-4 4-422,-2 7-772,-6 6-1203,-12 19-2649,-5 1 5651,-11 8 0,18-26 0,2-8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 13054,'6'0'2885,"-2"0"-2090,-4 0 375,0 0-929,83-5 22,-44 4-131,14-1 0,1 0 19,-12 2-66,3 0-46,-1 0 0,1 0-28,-3 0-11,-2 0 0,-5 0 0,-5 1-145,-7 1-315,-6 2-380,-7-1-532,-5 0-214,-3-1 1586,-2 1 0,0-3 0,0 2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14353,'54'0'20,"1"0"0,35 0-104,-75 0-471,-4 0-895,-5 0 1450,-3 0 0,-3 0 0,0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13357,'7'7'2985,"-1"-1"-2425,-6-6-95,0 76-118,0-41 11,0 58-61,0-61-118,-1-8-78,1-6-101,-2-7-140,2-4-414,0-2-869,0-3-7107,0-1 8530,3-2 0,-2 0 0,2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221 13 10808,'0'-7'2991,"0"1"-2330,0 6 2302,0 0-2263,-3 10 5,-8 8-183,-6 18-113,-10 13 39,-2 16-40,-1 11-156,2 8-84,2 3-44,6-2-40,6-4-34,5-8-33,4-8 22,4-11-39,1-9-45,0-12-106,0-9-767,1-11-146,4-7 150,7-10-872,11-32 1786,18-47 0,-18 32 0,5-17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128 1 18750,'0'55'1056,"0"0"0,-5 37-429,-2-65-84,-5-5-195,-3-6-157,0-4-191,-2-7 0,1-2-152,2-3-72,1 0-79,6-3 68,2-4 33,4-2-94,1 1-18,0 2 101,0 4 62,4 0 146,2 2 5,5 0 0,0 0 5,2 0 57,-2 2 22,1 4-28,0 4-56,-4 9-6,1 1-257,-1 2-549,-1 1-404,1-6-923,-1 0-1087,1-10 3226,5-7 0,-7-1 0,3-4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70 4 12701,'9'-2'2464,"-1"0"-2335,-8 2 1373,0 0-674,40 79 18,-30-28-448,11 8 0,-2 2 274,-19 15-56,-10 3-157,-5-2-73,-11-4-134,-2-6-112,2-7-56,2-8-78,6-10-6,3-9-90,6-12-341,5-7-493,2-9-2487,2-2 471,0-18-751,3 0 3691,1-13 0,-1 13 0,0 5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 17 15098,'6'-9'1350,"-2"3"-986,-4 5 868,0 1-1075,-1 0-22,-1 0-68,-1 3-17,-1 0 1,2 2-46,-1 3 85,2-1-57,-4 5 7,0 0-7,-4 3-27,2 3 67,-2 2 11,2 7 17,-2 4 0,4 5-62,-1 4 51,2-1-29,-1-3 7,4-2-12,-1-7 16,2-4-21,0-8-40,0-5 23,0-5-34,0-4-376,0-1 376,2-4 0,2-2 0,2-5 0,4-1 6,-2-3 0,2 0 10,-1-3-10,0 1 0,-3 0 27,2 2-27,-3 3-6,0 1 0,1-2 0,-3 3 39,1-2-5,-4 5-29,2-2 6,-2 1 45,1 0-44,0-2-7,0 0 62,-1 0-55,0-3 21,0 2-27,0-2-1,0 3-5,0-2 6,0 2-6,0 0 6,0 2-6,0 1 0,0 2 11,-4 0 39,1 2-11,-2 1-27,2 0-7,3 2 57,-1 0-17,-1 0 33,2 0-72,-2-1-6,2 1 1299,0-2-1299,3 2 5,1 0 34,6 0 1,1-3-29,8-2 22,4-5-27,4-2 5,2 2-5,-3 0-1,-4 3-5,-5 4-1461,-7 0-1709,-5 3 3170,-8 11 0,2-8 0,-4 9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0 15025,'0'17'3120,"0"-4"-2341,-6 73-504,4-39-2982,-1 11 0,0 0 2925,3-4 1460,0-6-1471,0-3 787,0-8-927,0-3-67,0-8-45,2-5 3202,0-5-3594,1-6-571,0-5-986,1-2-790,1-7-1478,-2-11 4262,1-9 0,-3 7 0,-1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11 13351,'14'-2'2694,"-2"1"-2033,-12 1-219,112-3-145,-46 2-714,12-1 0,2 1 759,2 1-96,-9 0 196,-12 0-375,-15 0-67,-13 0-50,-15 0-594,-8 0-1148,-7 0-1,-10 7-2088,-10 4 3881,-11 8 0,9-8 0,3-2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14936,'62'7'0,"0"0"0,-7 0 0,-7-1-207,-12-3-208,-9 0-251,-7-1-673,-10 4-453,-7-2 1792,-14 6 0,7-6 0,-6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1 12230,'-1'7'3748,"-1"-1"-3278,2-6 813,0 0-1048,79 40-106,-37-28-129,11 9 0,0-2-140,-4-17-487,-4-2-773,-3 0-673,-8-8-5268,-6-1 7341,-11-8 0,-7 8 0,-7 2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324 30 14460,'0'-17'3971,"0"4"-3550,0 13 161,0 0-498,-32 22-78,24 0-6,-25 22 5,33-1 1,0 5 5,1 5 39,3 4 1,-1 0 5,1 1 45,-3-2 106,-1-6 118,-1-5 94,-7-7-127,-6-7-287,-8-6-5,-4-7-582,-3-6-885,-1-5-2236,-5-5-5074,3-2 8777,-3-4 0,17 3 0,4-4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1 522 16336,'14'-63'509,"0"0"1,-2 5 0,0 9-140,3 16-23,0 1-89,-3 4-34,1 1-33,-3 4-62,0-1-40,0 4-33,0-1 140,1-4-101,-2 8 17,0 1 34,-5 12-12,-2 2-5,1 2-17,-2 0-50,0 0-57,2 4 68,4 8-11,6 10 5,7 11 90,19 38-101,-9-11 5,12 24-5,-15-25 23,-2-4-7,0-8 52,7 3-40,-6-20-34,6-2-3347,-10-20 3482,1-4 123,0-3-72,4-4-46,2-11 29,2-11-79,0-16-11,2-9-79,-4-4 6,-1-3 6,-3 0-29,-5 4-27,-2-1 39,-3 9 3352,-3 3-3397,-2 9 0,-2 8 6,-4 8 44,0 7-16,-3 7 11,0 1-1396,-1 2 304,0 3-790,0 1-1770,0 9-510,0 1 4117,2 6 0,-2-9 0,2-2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115 14 12774,'0'-4'2790,"0"1"-769,0 3-1618,0-3-111,0 3 60,0-3 176,3 12 20,-1 11-66,3 15-174,-2 13-101,-1 6-22,-1 1-62,-1 0-22,0-5-51,0-5-44,0 12-6,-3-19-79,0 10-122,-6-19-275,2-4-538,-2-5-543,2-5-1345,-12-8 2902,-11-2 0,11-5 0,-5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27 17221,'64'-4'384,"1"0"1,-6 0 0,-6 1-318,6-2-56,-10 2-11,-11 1-353,-13 1-1399,-7 1-1598,-9 0 3350,-5 4 0,-2-3 0,-2 4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390 88 20044,'-2'-49'1736,"-7"11"-1225,-4 38-231,-6 0-73,-4 3-56,-4 8 67,-8 9 118,-6 27 0,-1 9-168,-11 20-625,11-8 1,5 2 506,11 14 0,12-4-114,8-7 76,7-7-7,15-8 29,10-9-34,16-9 0,8-10 0,7-13-34,6-8 1,6-7-29,-17-16 0,1-5-55,24-11 61,-27 1 0,-4-4-262,6-21 251,-15 0 1054,-14-1-1043,-13 2-22,-11-1 72,-18 2-53,-14 2-59,-43-9 152,19 21 78,-15-2 62,38 25 44,16 8-5,8 4 177,9 3-284,7 0 118,25 0 129,2 3 117,25 5-184,-10 5-50,2 2-57,-5-2-78,-5-3-68,-5-3-33,-6-2-201,-3-2-371,-4-1-487,-2-1-794,-2 1-735,-4-2-1366,-3 3 3954,-4 1 0,-4-2 0,-1 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378 20 12769,'0'-4'3663,"0"1"-2588,0 3 157,-18-5-733,6 3 55,-18-4 96,7 13-180,-8 13-212,-5 16 78,-6 17 67,-5 14-55,1 10-771,6 10 681,10 2 67,15 2 44,7-6-50,14-33 1,4-1-113,9 17-78,18 7-56,-3-40-23,-1-10 17,-1-7-16,-4-6-18,-3-7 776,3-2-814,-13-3-63,2 0-16,-13 0-89,0 0-230,-3 0-3462,0 0 263,1-2-1400,2-7 5002,4-3 0,-3 0 0,0 3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47 14107,'0'-7'3568,"0"1"-3395,0 6 606,0 0-258,90-11-106,-42 7-1935,11-2 1,1 0 1827,-7 4-28,-7-1-62,-4 3 17,-10-2-45,-9 2 85,-8 0 139,-8 0 3219,-4 0-3330,-3 0-152,-11 12 34,-5 6-45,-12 20-67,-7 6-11,-1 8-23,1 1 6,3-1 44,2 10-5,14-19 0,2 3 84,13-21 118,4-2-23,11 2-123,7-3-28,12 3-45,4-6-5,2-3-6,14 0-45,-14-9 17,6 2-28,-20-9-84,-7 1-123,-3-1-213,-6 0-510,-3 0-258,-4 0-2089,-1 0 0,-1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60 13323,'-1'-5'3736,"-1"1"-3014,2 4 836,0 0-634,62-9-325,-21 5-241,55-7-123,-38 8-33,1-2-62,-4 1-28,-5-1-50,-8 2-29,-8 0-22,-11 1 23,-8 0-34,-8 2-112,-4 0-9719,-3 0 9631,0 3 0,0-2 0,0 2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288 8 13138,'9'-4'3148,"-2"1"-2885,-7 3 1193,0 0-750,-1 25 0,-7-7-45,-3 21-135,-5-14-72,-3-3-113,-1-2-89,-3-2 6,-2-3-73,-5 2-61,1-5-40,-3 1 61,5-6-27,4-1-45,6-4-62,4-1-95,8-1 17,0 0 0,5-4-68,8-5 6,2 0 90,4 0-3353,1 4 3398,-2 1 67,1 1-23,4 1 0,1 1 146,8 1-72,-7 7-7,5 4 3415,-11 7-3420,-2 4-39,0-2-6,-4 1-33,2-3-23,-4-3-11,1-3-45,-3-3-436,1-2-383,-2-3-306,1-1-712,-1-3-1815,5 0 3697,2-21 0,-2 16 0,-1-16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32 12405,'9'-8'3355,"-1"2"-3019,-8 6 677,0 0-296,25-10 246,-11 7 24,23-1-467,-16 25 1,5 16-11,0 23-23,0 16-10,-4 10-288,-6 6 220,-8-2 28,-5-3-62,-3-8-61,0-7-68,-8-10-84,-1-7-72,-9-9-6,1-6-112,-7 1-207,8-14-387,-3-1-459,9-14-78,2-4-1849,0-3 3008,4-2 0,1-1 0,3-2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0 218 17148,'80'-10'653,"-1"-1"1,11 1 0,2-1-546,-27 4 0,1 0 1,2 0-1877,11-1 1,2 1 0,2-1 1914,5 1 1,2 0-1,0-1 2,0 2 1,0-1-1,-1 1 28,-4 1 1,-2 1 0,0-1-59,-5 0 1,0 0 0,-3 1-44,-6 0 1,-3 1-1,-1-1 19,24-1 1,-4 0 127,-14 1 1,-3 0-173,-13 1 0,1-1 24,14 0 1,0 0-57,-19 1 1,0-1-3,12 1 0,-2 1 2509,8-2-2481,-23 3 1503,-18 0-1302,-11 1 1351,-11 0-1507,-3 0-2740,-3 0-1271,0 1-3365,-7 4 7286,-7 1 0,4-1 0,-2-2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10 14745,'9'-5'3753,"-2"0"-3248,-7 5 1376,0 0-1052,17 33-67,-7-1-134,12 33-91,-13-7-134,-3 2-83,-4-3-57,-1-1-34,-1-4-61,0-2-78,0-3-40,0-5-38,0-5-7,0-8-5,0-6-5,0-8-96,0-4-1322,0-5-89,0-3-297,0-3-1485,8-18 3294,13-28 0,-9 17 0,7-12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88 20375,'69'-12'285,"0"-1"1,-3 2-1,-4 0-201,20-1-11,-1 1-22,-9 3-46,-10 2 6,-12 4-11,-14 1-252,-11 1-559,-10 0-960,-8 0-1853,-4 3-3763,-3 4 7387,-6 3 0,4-3 0,-3-1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793 41 14639,'1'-9'3411,"1"1"-3025,-2 8 786,0 0-540,13-10-5,-9 7-78,9-7-196,-13 10 477,0 0-461,0 7-94,-6 7 38,-3 14-22,-10 11-22,-8 6-6,-9 7-55,-8-2-85,-10 2-45,-8-2-11,-8-3 1,-5-2-63,-4-6 51,2-6-11,5-6-45,10-8 34,11-8 5,15-6-39,11-3-90,11-2-61,8-5 67,5-3-129,1-6-33,5-4 117,4-1 45,10-3 45,2 1 33,8 0 1,3 0 5,4 5 5,6 2 34,2 3 6,3 6-6,1 2 23,2 3 39,1 11 330,22 31-179,-20 6-118,-19-11 1,-2 2 95,6 26 5,-16-19 0,-2-1 1,8 21-29,2 7-39,-16-36-84,-4-11-51,-3-7-33,-4-6-89,0-8-718,-3 0-834,5-5-1272,7 2 2913,16-13 0,-10 9 0,4-9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68 1 25494,'-19'54'0,"1"1"0,-12 33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31 458 12118,'-13'-9'2885,"3"1"-2319,10 8 1187,0 0-1243,-2 2-6,2 3-112,-2 3-84,2 4-78,0 3-28,0-1-46,0 2 12,0-1 0,0 2 40,-1 0-18,0 1-33,0 1-6,1 2 67,0 8-117,0-3 0,0 3-17,0-7-11,0-1-6,3-2-11,1 2-45,4-5-5,0 0-1,4-3 6,0-1 29,1 0-35,2-1-5,2 1 11,1 0-5,2 1-6,-1-2 0,-1 0 6,-3-2-1,3-1 1,-5-3-6,1 0 5,-2-3 1,-2-1 0,3 1-1,0-2 46,1 1-51,8-1 5,-6 0 6,4 0-5,-6 0 0,-2 0-6,-1 0 0,-1-5-6,2-3 6,-2-7 0,3-1 17,2-13 11,-2 6-23,0-9-5,-5 10 0,0-3 6,-1 1-6,1 0 34,-3 0 61,0-7-56,-1 8 28,-3-6 23,1 10-23,-2 1 0,0 3-4,-9-6-30,2 7-27,-7-6-1,4 8 1,0-3 0,0 2-1,-2-1 29,2 1-1,0 1-27,0 2 28,3 2-29,-2 1 1,-6-1-6,2 2 0,-5 1 0,3 4 0,0 1 28,-2 0 73,-7 0-90,6 0 22,-5 0-27,7 0-6,0 1 6,1 4 38,-6 7-3430,8-1 3431,-4 3-6,8-4 45,1 2 0,1 0-17,2 3 40,0 1 27,2 5 3376,1-1-3415,1 1-28,1-1 34,0 6-45,0-7-51,0 0-5,0-9-5,0-5-1,0 0 1,0-3-376,0-1 0,1-1-863,-1 0 141,3 2-561,-2 1-1562,2 4-549,0 1 3775,1 0 0,-1-4 0,-1-2 0</inkml:trace>
  <inkml:trace contextRef="#ctx0" brushRef="#br0" timeOffset="1">238 10 13418,'17'-5'1731,"-4"0"-1339,-11 5 5741,-2 0-5786,2 6-44,-2 3-17,0 8-62,0 1-11,0 2-57,1 1-60,-1-1 38,3-2 56,-2 2 107,2 6-146,-3-4 6,2 5-6,-2-8-11,0-3-39,0-1-22,0-1-29,0-1 0,0 0 1,0 2 16,0 12-17,0-2-10,0 9 4,1-9-4,-1-2 4,2-1 7,-1-4-18,0-1 18,0 0-18,-1-7-33,0 0 12,0-7-12,0 0 5,2-1 1,-2 3-1,2 0 40,-2 5-5,0 0 72,0 12-39,0-6 5,0 6-27,0-10-18,0-2-27,0-2-1,1-1 1,0 0 0,1-1 27,-1 3-27,0-1 5,1 4 28,-2 0 12,2 1 16,-2 2 34,0 0 27,0 5-21,0 0-23,0 4-23,1-1-55,1-1 28,0-1-23,-1-2 45,-1-2 11,0-1 0,0-4 0,0 1-22,0-3-6,0-1-27,0-3 38,0 2 0,0-2 18,0 4-12,0-2-6,0 2 12,0-1-23,0-1-28,0-3 28,0 0 0,0-2 57,0 2-7,0 0 40,0 5-90,0-3-33,0 1 39,0-3-40,0 0 34,0-1 45,0 2 28,0-1 90,0 8-146,0-5-6,0 5-16,0-8-23,0 0-5,0-2-1,0 0 29,0 1-28,0-1-1,0 0-5,0-1 0,0 0 0,0-1-5,0 0 5,0 2-6,0-3-9825,0 2 9010,0-11 1,0 6 0,0-6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682 0 16773,'4'0'1025,"-1"0"2117,-3 0-3091,0 3-18,0 4 6,0 3 29,0 4-7,0 1 29,0-2 44,0 4-44,-2-2 39,0 0 5,-3 2-11,2-5 0,-2 2-27,2-3 39,-2 3-62,1-3 11,-2 2 0,1 0-6,-2 1 12,0 4 22,1 0-34,-1 1 140,-4 10-139,1-9-40,-3 8 23,3-8 5,0-3-17,0 1-16,-1 0-1,0-1 40,-8 10-39,6-8-1,-6 7-21,5-11 38,2 0 6,-1 0 6,3-2-23,-1 2 22,1-1-21,0-1 94,-6 5-33,3-4 28,-4 3-45,3-4-12,2-1-32,-5 2 4,2 2 29,-3 2 6,-1-1-7,1 3 12,-2-2-5,1 1-12,-1 0 84,-7 6-16,0-1-79,2 0 5,4-6-10,9-8-45,2-2 44,2 0-39,1-2-5,1 2 28,0-5-29,3 2 1,0-1-6,1-1 5,0 0 1,-1 1 0,2-1-6,-3 2 5,1-1 1,0 0-1,1-2 46,-1 1-46,1-1 29,0 0-23,1-1 34,1 1 5,0-2-5,-2 2-6,2-2-2380,-2 0 918,5-2-391,1 0-1435,17-8 3249,27-13 0,-20 9 0,12-6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271 976 15361,'71'-26'745,"-1"-1"0,0 1 0,-4 3-3278,-14 9 0,-1 1 2782,1 1 0,0 1 1194,42-1-978,-8 4 1041,-15 11-554,4 47-543,-32 4-275,-21-5 1,-6 5 258,-8 43-150,-11-43 1,-5 1-32,-3-1 1,-5 2 224,-22 19 0,-9-2 983,7-20 0,-3-3-1266,-18 13 0,-4-6-3,12-22 0,-1-7 25,-1-3 1,-2-4-17,0-4 0,-1-4 89,-16-5 0,1-6-148,21-8 0,2-4-40,-9-4 1,5-7 117,-1-34-62,15-10-55,13-6-62,14-2-34,7 3 716,13-11-682,7 28 6,11-6 533,6 32-506,2 2 19,-1 7-58,-4 3-117,-4 3-683,-9 5-365,-4 4-2717,-1 0 332,2-5 3556,8-14 0,-10 9 0,2-6 0</inkml:trace>
  <inkml:trace contextRef="#ctx0" brushRef="#br0" timeOffset="1">545 0 20814,'1'88'551,"0"0"0,-1 0 0,1 7 1,0 1-1,-1-1-1089,-1-5 0,0 0 1,0 1 731,-1 8 0,-1 1 0,0-1-694,-1-1 0,-1-1 0,0-3 630,0-11 1,-1-2 0,0-4 54,-3 24 0,1-8 292,1-23 0,1-5-309,0-12 0,0-2 162,-4 35-61,0-5-55,-1 2-91,2-7-22,-1-11-51,6-18-16,0-16 911,4-12-945,-2-10 2540,2-5-2540,0-3-2763,0-1-598,12 0 3361,15-7 0,-9 5 0,5-6 0</inkml:trace>
  <inkml:trace contextRef="#ctx0" brushRef="#br0" timeOffset="2">2420 151 13928,'0'-4'2935,"0"1"538,0 3-2902,-1-9-34,-1 7-83,-3-7-112,-3 9-118,-7 2-56,-10 13 6,-11 15 123,-13 29-476,19-15 1,1 6 413,-1 5 1,1 4-24,-1 12 1,3 3-62,3 2 1,3 0 7,3-1 1,4-1-9,2 4 0,4-1-56,3-8 1,2-2-40,1-1 0,1-2 20,1-8 0,3-2 30,10 40-56,6-16 85,9-11 16,2-9-56,1-8-28,-1-5-11,-2-6 45,0-3-22,-2-5 714,-3-3-743,-3-5 0,-3-1-16,-2-5 39,3 4-62,-7-10-5,3 3 5,-10-9 28,0-1 6,-3-3-90,0-1-397,1 0-365,0 0-543,1 0-431,2 0-1131,-3-3-1497,1-2 4409,-3-6 0,0 4 0,0 0 0</inkml:trace>
  <inkml:trace contextRef="#ctx0" brushRef="#br0" timeOffset="3">3052 488 16269,'-6'-1'3221,"2"-1"-2605,4 2 554,0 0-688,88-21-73,-19 13-219,6-4 1,5 0-82,-19 7 1,0 3-599,3-1 0,1 1 553,2 0 1,0 0-15,-4 2 1,-2-1-9,-2 1 0,-2 0 25,37 0 17,-21 4 408,-24 5-212,-26 9 348,-14 10-175,-35 18-128,-19 17-140,-19 4 0,-10 4-112,13-13 0,-2 0-699,5-4 1,-2 4 0,2-4 695,-6 5 0,4-3 5,5-3 1,3 1-129,7-8 0,4 0 215,-22 31-106,22-19-22,19-12-34,11-14 5,10-4 2689,8-6-2515,10 1 429,13-1-406,14 1-6,9 1-62,11-2-25,-13-10 1,2-1-38,30 3-50,-30-7 1,-2-1 11,15-2-1,-13-2-27,-8 0 0,-11-2 5,-11 0-6,-8 0 7,-8 0 21,-4 0-4469,-3 0 1630,0-6-2039,1-25-1585,1-11 6430,0-21 0,-1 28 0,-1 8 0</inkml:trace>
  <inkml:trace contextRef="#ctx0" brushRef="#br0" timeOffset="4">3306 980 19294,'87'14'795,"-1"0"0,-2-1 0,-7-1-256,17 4-63,-2-2-151,-8-2-141,-14-2-100,-11-3-39,-17-2-3437,-14-3 3392,-12 1-403,-9-3-919,-4 1-1546,0-1-2016,-1 0 4884,4-1 0,-3 1 0,0-2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625 1371 11782,'0'-4'2448,"0"2"375,0 2-2319,0-8-56,0 6-84,-1-5 51,0 7-51,-2 0-140,3-2-39,-3 2-78,1-3-7,-3 1-10,2 0-23,-4-1 0,4 3 6,-2-3-22,3 2-18,0 0 1,1 1-23,1 0 28,-3 0-28,1 0 29,-8 0-35,1 0 29,-9 1-29,1 7 1,-6 5 28,-1 7-23,-2 2-6,-3 2 46,-11 14 16,7-7-11,-9 8 22,13-13-11,1-1 1,4-4 10,0-3 17,5-5-5,-2-1 5,4-4-22,-2 1-6,3-3 0,-1-1-33,2 0-29,1-1 57,4-3-12,2 1 18,3-2 32,0 0 7,0 0-46,2 0-55,-5 0 0,2-2-1,-2-1 79,3-5-50,2-1 5,1-5-39,2-2-6,0-1-27,0-2 16,0-9-22,0 6 39,0-6-6,0 12 6,0 2-5,0 4-51,0 2 11,0 3-6,0 2 23,0 0 28,3 1 0,2-2 6,7 2 28,2 1-1,4 1 1,2 0-29,3 0 35,2 3-7,4 5-22,-1 6 34,4 4 17,0 4 11,1 0 6,1 0-23,-4-1 5,-2-1 12,-4-1 45,-6 1 335,4 9-229,-8-4-39,3 9-56,-5-7 11,-2 0 22,2 0 12,-1-2-23,0-2-39,2-4-39,-4-3-28,0-5-6,-3-3 45,0-3-78,-4-4-6,1 1 0,-2-2-280,0 0-521,2 0-314,-1 0-437,4 0-599,4 0-1859,14-13 4010,19-19 0,-17 12 0,5-9 0</inkml:trace>
  <inkml:trace contextRef="#ctx0" brushRef="#br0" timeOffset="1">779 34 13256,'4'-18'2364,"-1"3"-1636,-3 15 28,0 0-213,78 3-62,-40 4-271,13-3 0,0 3 262,-9 13 155,0 7 90,3 13-85,0 15-306,4 18-94,-24-27 1,0 3-376,0 6 1,-2 3 388,2 10 1,-3 6 90,-5-4 1,-1 5 0,-2-2-108,1 17 0,-3 1-115,-3-19 1,-1 2 0,-3-4 10,-3 6 0,-3-5-23,-4-5 1,-2-1-12,-1 0 1,-3-2-26,-4-5 1,-2-1 4,-1-7 1,0-1 118,-15 33-29,0-17 6,6-16-50,0-12-68,7-10-50,2-9 0,6-6 26,3-7-698,6-2 213,2-3-1545,1 0 2004,17-21 0,-12 16 0,13-16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65 15586,'-13'0'2470,"2"0"-1782,11 0 411,0 0-942,27-3 162,30-1-42,4 1 0,11-2-810,-5 2 0,5 0 0,4-1 690,19 0 0,6 0 0,3 0-730,-15 1 1,3 0-1,1 0 1,1 0 649,5 1 0,1 0 0,0 0 0,0 0-16,-19 1 1,-1 0-1,1 0 1,-1 0 0,1 0-212,-1 1 0,0-1 0,1 1 0,-1 0 0,0 0 235,18 0 1,-1 0-1,0 0 1,1 0-319,-2 0 0,1 0 0,0 0 1,-1 0 275,-1-1 0,-1 1 1,0 0-1,-1 1-11,-4 0 0,-1 1 1,1 0-1,3 2 24,-2-1 0,4 1 0,2 0 0,-3 1 0,-5 0-28,-4 1 0,-5 0 0,-1 0 0,2 0-7,14 1 0,3 1 0,-2 0 0,-11-1 254,14 1 1,-11 0-246,-18-1 1,-5-1 9,35 3-40,-23-3 50,-12 1-16,-2-3-29,-13 0 961,-11 0-955,-16-2 1786,-11-1-1797,-6 1 438,-3-2-1188,-1 3 2473,-1-3-1723,-49 2 0,37-2 0,-37 0 0</inkml:trace>
  <inkml:trace contextRef="#ctx0" brushRef="#br0" timeOffset="1">739 520 21027,'20'68'591,"0"0"0,0 0 0,8 29 0,-4-6-1230,-9-30 1,-3-4 842,-1 1 1,0-1-14,-2-4 0,0-2 872,7 44-856,-3-13-89,1-12 387,1 3-505,-2-28-6,-2-1 141,-3-29-370,-4-7-382,3-4-839,2-3-631,18-19-2422,5-9 4509,16-23 0,-22 21 0,-4 3 0</inkml:trace>
  <inkml:trace contextRef="#ctx0" brushRef="#br0" timeOffset="2">1588 981 21287,'68'5'458,"0"0"0,0 0 0,30 2 0,-6-1-270,-29 0 0,-4 0-397,1-2 1,-2 1 317,-3-1 1,-1 1-4,38 2-61,-14 1-25,-16 1-20,-12-4-70,-15 3-1022,-9-3-449,-9 0-1137,-5-1-1461,-6-3 4139,1-1 0,-5 0 0,1 0 0</inkml:trace>
  <inkml:trace contextRef="#ctx0" brushRef="#br0" timeOffset="3">4516 567 16017,'5'0'2638,"0"0"-2173,-5 0 1490,0 0-1283,-15 75 28,-4-16-336,3 5 0,-3 4-48,0-17 1,-2-3-57,-1 5 1,-1 0-54,-2 0 0,-2-1-206,0-2 1,-3-1 172,0-2 0,-1-2-29,-1-4 1,0-2 89,-35 30-22,2-11-56,1-14-62,8-11-39,7-14-50,13-10-6,8-6-303,13-12 186,5-8 220,7-34-170,4 7-90,12-17 45,9 21 45,15 5 16,7 5 57,31 8 28,-15 10 11,21 6 11,-24 18 73,-2 8 11,0 21 28,-2 9 78,-1 9-70,-16-14 1,-1 1 64,17 22-118,-20-23 0,-1-2 84,6 9-39,-7-6-17,-5-8-5,-7-8-45,-4-8-51,-5-6-11,-4-6 6,-1-4-39,-1-4 27,-3-2-33,2 0 0,-1 0-168,-1 0-347,3 0-560,-1 0-561,3 0-1109,5 0-531,9-2-2890,8-8 6166,1-4 0,-10 3 0,-8 2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94 12701,'0'-7'2532,"0"1"-880,0 6-901,-1-23-46,-1 15 46,0-17-62,1 20-106,1 4 408,0-2-459,0 1 17,0 0 1775,0 0-2223,0 10 56,0 17 230,4 39-147,1-10 1,2 7-601,2 22 0,1 6 457,-3-20 0,2 3 0,-2 1-621,1 0 1,-2 0 0,1 0 640,1 29 1,-1-5-17,-1-19 0,-1-4-127,-2-13 1,1-2 243,6 40-129,-6-49 1,0 0-23,1 2 1,0-1 49,5 43-33,0-13-44,-1-23 880,-1-20-915,-3-16 1964,0-11-1964,-2-8 507,1-1-439,3-11-6,23-45 7,5-11-445,-7 10 0,2-4 371,-4 5 0,1-1 0,3-3 0,-1-1 0,-1 0 0,-1 1 0,2 1 0,-1 1 0,-3 6 0,0 0 0,6-6 0,0 4 0,7-11-12,3 3-67,-28 47-27,0 15 106,0 26 67,10 36-48,-9-18 1,0 5 23,2 13 1,1 3-41,0 3 0,-1 3 10,-2-8 0,1 3 0,-1-3-13,3 10 0,0-2 23,2 13 0,-1-7-23,9 6 0,-5-23 0,-2-22 0,-4-18 0,2-13 0,26-61 0,-19 10 0,1-8-591,0-8 1,3-8-1,-2-4 591,1-9 0,0-3 0,-2-3-608,-4 14 1,0-2-1,-1-1 1,0 1 607,5-19 0,0-1 0,0 1 0,2-2 0,0-1 0,-1 8 15,-1-1 0,-1 6-15,3 0 0,-1 7 0,3-2 0,-3 7 0,-3 12 0,-7 9 0,-9 24 1227,-3 5-1227,-5 16 2999,0 1-2999,0 3-28,1 0-2010,4 2-1535,5 4-679,18 19 4252,31 30 0,-25-22 0,12 10 0</inkml:trace>
  <inkml:trace contextRef="#ctx0" brushRef="#br0" timeOffset="1">3012 869 24010,'94'-4'1848,"-8"5"-1461,-29 9-29,-3 3-173,-2 1-101,-8-4-50,-5 0-29,2-3-5,-15-2-162,-1 0-482,-15-2-2745,-6 6-324,-6 8-5180,-14 7 8893,-11 8 0,7-15 0,1-3 0</inkml:trace>
  <inkml:trace contextRef="#ctx0" brushRef="#br0" timeOffset="2">2982 1301 17848,'9'5'3378,"-1"-1"-2476,-8-4-179,0 0-281,86 18-89,-39-7-177,10 1 1,2-1 2,-4 1-123,-2-3-56,-2-1-459,0-3-1093,-5-2-1590,6-1-3238,-9-2 6380,0 0 0,-21 0 0,-9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2 475 22666,'0'6'1702,"-1"16"-957,4 27-95,-1 31-365,-1-29 1,1 4-706,0 7 0,-1 3 638,1 4 1,0 0-85,0 2 1,0 0-26,1-3 0,1 0 31,4 15 0,2-2-121,-3-26 1,1-3-15,3 8 1,2-6 28,5-9 267,6-17-301,1-15 190,8-7-286,7-15-4,7-9 49,4-12 46,-3-2 624,-6 5-742,-8 14 256,-7 5-15,-5 25 16,0 12-61,-2 25-28,2 13-11,-4 4-29,4-4 29,-4-10-29,1-15 1,0-15 39,0-14 33,6-9 6,3-22-11,7-17-6,7-34-45,-20 17 1,0-5-279,2-14 0,0-8 245,-4-1 0,0-8 0,-1 4-351,2-13 1,-1 2 361,-5 22 0,0-1 0,-2 9 3,-4 11 0,-2 8 2,6-22 1,-6 21-6,-2 16-84,-3 20-756,-2 8-465,0 5-1139,0 0-1779,0 3 4411,0 3 1,0-4 0,0 2 0</inkml:trace>
  <inkml:trace contextRef="#ctx0" brushRef="#br0" timeOffset="1">1352 1728 15221,'13'10'4303,"-2"-3"-3553,-11-7-61,0 0-101,95-36-73,-50 10-241,13-1 1,-1-3 257,-21-8 6,-12 4-34,-11 1 22,-7 6-156,-7 3-107,-12 8 113,-4 7-180,-12 5 56,-3 8 56,2 15-39,-3 14 50,2 22-84,4 8-39,6 7-45,10-3 17,5 16-112,17-28-5,5 8-40,11-33-106,19-7-73,-9-11-191,12-4-525,-14-8-231,-5 0-633,-3-3-1231,-10-7 2979,-6-12 0,-7 10 0,-3-5 0</inkml:trace>
  <inkml:trace contextRef="#ctx0" brushRef="#br0" timeOffset="2">2318 1688 24066,'0'64'302,"-1"0"0,1-6 1,-1-8-303,0-10-241,1-11-924,0-11-1568,1-10-1961,12-11 4694,3-11 0,-1 4 0,-3-3 0</inkml:trace>
  <inkml:trace contextRef="#ctx0" brushRef="#br0" timeOffset="3">3070 1575 17820,'0'-12'4033,"0"3"-3271,0 9 73,0 0-835,-52 67-67,39-37 61,-39 54-5,52-51 11,6 1 0,0 7 45,6 6 156,-5 7 158,-2 7 133,-4 3 57,-7 1-44,-9 0-68,-9-5-96,-11-4-61,0-9-112,-4-7-168,6-10 0,2-10-347,7-10-465,5-5-404,4-11-481,5-13-969,3-14-930,4-32-1232,2-3 4828,4-17 0,-3 41 0,3 9 0</inkml:trace>
  <inkml:trace contextRef="#ctx0" brushRef="#br0" timeOffset="4">3638 585 16695,'6'0'4559,"-1"0"-3974,-3 50 1,-4 22-919,-1 15 725,-2 7 0,-2 4-84,1-33 0,-2-4-65,-3-2 1,0-2-37,2-3 1,1-3 145,-5 35 157,5-18-342,4-19 283,3-12-451,1-21-39,3-4 5,2-12 735,5 0-735,1 0 201,6 0-167,-6 0 0,5 0 0,-7 0 5,-1 0-5,-1 0 0,-2-1-5,3-1-186,9-9 63,3 1-96,10-6 44,-3 3 91,-2 2-6,-3 5-12,-2 3 107,-5 4 56,-2 14 79,-1 10-12,-2 18 39,-3 9 23,-2 28-185,-4-20-11,-1 9-292,0-34-240,2-12-801,1-10-4123,24-17 964,1-13 4503,19-17 0,-25 13 0,-4 1 0</inkml:trace>
  <inkml:trace contextRef="#ctx0" brushRef="#br0" timeOffset="5">4905 609 20296,'-13'95'1247,"1"1"0,-1-3 1,-1-5-873,4-26 0,-1-2-115,0 2 1,0 0-54,0-2 1,2-1-74,0-3 1,1-2 22,-5 45-79,4-13-72,3-16-6,4-14-157,0-15-308,2-12-376,0-12-833,0-9-959,2-5-1019,3-25-4938,-1-7 8590,1-26 0,-4 24 0,-1 4 0</inkml:trace>
  <inkml:trace contextRef="#ctx0" brushRef="#br0" timeOffset="6">4568 1130 23007,'66'12'384,"0"0"1,-3-1 0,-4-1-301,11 2-84,-2-2-67,-6-6-555,-6-1-643,-9-3-791,-9 0-2503,-10 0 4559,-6-5 0,-12 4 0,-4-4 0</inkml:trace>
  <inkml:trace contextRef="#ctx0" brushRef="#br0" timeOffset="7">5096 0 18632,'65'67'450,"0"-1"0,-5-5 0,-6-5-131,-7-1-151,-4-6-95,-5-3-62,-6-9 546,-6-7-781,-7-8-909,-5-10-2251,-4-6-1914,-2-8 5298,-3-9 0,-2 6 0,-1-6 0</inkml:trace>
  <inkml:trace contextRef="#ctx0" brushRef="#br0" timeOffset="8">5617 64 20944,'50'49'224,"0"0"0,0 1 0,18 16 0,-8-7-151,-9-10-73,-7-7-78,-6-6-6047,-7-7 4182,-5-8 1682,2-6 1,-14-9 0,1-3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726 181 16325,'-49'65'1644,"1"1"1,0-1-1,4-4 1,1-1-1,7-15-1644,3-7-5,1-2-124,1-2-347,3-6-571,5-4-600,3-8-1260,5-7-1608,2-5 4515,3-15 0,4 8 0,4-9 0</inkml:trace>
  <inkml:trace contextRef="#ctx0" brushRef="#br0" timeOffset="1">465 7 15401,'0'-4'4251,"0"1"-3192,0 3-63,-92 101-1428,45-47 860,-13 13 1,0 1 282,10-10-252,4-6-199,8-7-165,6-9 228,12-8-525,7-10-733,8-3-768,4-7 214,4 1-2611,27-6-4057,10 0 8157,28-3 0,-30 0 0,-7 0 0</inkml:trace>
  <inkml:trace contextRef="#ctx0" brushRef="#br0" timeOffset="2">1528 676 19025,'0'-15'3658,"0"3"-3096,0 55 1,0 27 456,0 17-1674,0 7 1,0 5 1004,0-25 0,0-3-70,0 2 0,0 0-64,0 0 0,0-1-48,-1-5 0,0-1-65,-1-5 1,0-1-6,-2-6 0,1-2 637,-6 40-701,1-18 365,3-16-394,0-15-5,3-14 0,0-11 974,2-9-1494,0-5-2027,0-3 649,0-16-1032,0-12-806,0-50 3736,0 4 0,0-1 0,0-9 0,0 28 0,0 1 0</inkml:trace>
  <inkml:trace contextRef="#ctx0" brushRef="#br0" timeOffset="3">1214 348 19014,'83'-6'537,"0"1"1,-3-1 0,-4 3-3125,-20 5 1,-3 3 2885,-1 2 1,-1 3 255,36 18 1038,-19 8-1324,-21 3 970,-20 3-729,-14 1 10,-19 4-234,-19 4-96,-15 3-5,-15 0 62,-1-5-12,6-8-50,10-6 3311,11-2-3328,13 4 346,6 8-273,7 11-29,1 13 12,8 10-28,11 6-322,9 3 334,13-2-26,-7-29 0,1-2-65,19 24-81,-18-33 1,0-3 58,8 2-61,-4-10-29,-6-10-5,-5-7-39,-6-6-666,-3-5-326,-4-4-565,1-2-997,-1-1-995,15-23-5077,5-4 8665,11-26 0,-21 26 0,-5 4 0</inkml:trace>
  <inkml:trace contextRef="#ctx0" brushRef="#br0" timeOffset="4">2721 1561 21875,'-8'75'997,"0"-1"0,1-5 1,0-7-780,0 7-218,1-16-252,4-14-694,0-21-1166,2-9-2067,8-46-4676,4-14 8797,8-44 1,-7 42-1,-2 5 1</inkml:trace>
  <inkml:trace contextRef="#ctx0" brushRef="#br0" timeOffset="5">2778 883 9985,'0'0'0</inkml:trace>
  <inkml:trace contextRef="#ctx0" brushRef="#br0" timeOffset="6">3366 1050 15210,'0'5'4706,"0"0"-3671,0-5 1257,0 0-1979,-21 91-106,16-41-151,-4 13 0,5 2 12,17 2-12,11 1-51,3 0 34,0-3 96,-7-7 167,-6-3 141,-8-6 72,-6-4-106,-17-5-106,-7-5-74,-21-5-145,-4-6-84,-2-9-291,6-7-409,8-5-617,12-3-570,11-12-1361,8-6-724,23-30-5458,8-5 9430,18-17 0,-16 33 0,-5 8 0</inkml:trace>
  <inkml:trace contextRef="#ctx0" brushRef="#br0" timeOffset="7">4041 549 23265,'7'81'1219,"0"0"0,0-1 0,-1 0-852,-2-3 0,-1-1-98,0 2 0,-1 0-31,-1-3 1,-1-1-239,0 2 0,0-2 0,0-11 0,0-2-419,-1-2 1,-1-2 418,-1 36 203,-3-22-203,3-21 0,2-15 0,1-17-500,0-8-726,0-7 280,1-10-1042,10-15-857,8-15-499,32-39-647,-23 35 0,2-1 3991,10-11 0,-1 2 0,3-5 0,-9 13 0</inkml:trace>
  <inkml:trace contextRef="#ctx0" brushRef="#br0" timeOffset="8">4937 1016 16908,'5'-1'4990,"0"-1"-3500,-5 2-286,0 0-111,-104 88-1238,45-34 456,-12 9 0,0 3 425,9 6-338,10-2-12,19-2-167,14-1-219,12-1 0,17-1 0,14-3 0,15-2 0,13-6 0,5-6 0,0-11 645,0-9-1171,-2-11-1165,-5-9-1899,8-18-1021,-8-14 4611,1-19 0,-24 16 0,-9 4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16745,'4'2'2756,"-1"-1"-1311,-3-1-678,71 0-161,-22 0-371,7 0 0,2 0 207,15-1-5,3 0-151,-6 0-135,-8 1-61,-10 0-40,-12 0-16,-10 0-29,-8 0-5,-9 0 0,-3 0-907,-3 4-494,-2 0-1376,-2 5-1654,-1 0 4431,-22 6 0,15-6 0,-14 1 0</inkml:trace>
  <inkml:trace contextRef="#ctx0" brushRef="#br0" timeOffset="1">37 425 14482,'93'0'3194,"1"0"1,3 0 0,-13 0-3094,-26 0-73,10 0-28,-34 0-521,-5 0-1042,-4 0-431,-1 0-2067,9-4-5391,-1-3 9452,6-5 0,-20 4 0,-3 3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2139 412 16118,'5'0'4755,"0"0"-3483,-5 0 1058,0 0-1894,-100-4 1,13 2-1070,-8-1 1,-10 2 811,13 7 1,-2 4-386,22-3 1,-1 1-1,-1 2 295,1 2 1,0 3 0,1-1-12,4 0 1,2 0-1,4 0 31,-15 4 1,5-1-159,14-2 0,4 0 206,-35 11 28,7 0-17,1 0-56,12-2-39,16-4-68,21-7 1074,17-4-1079,11-6 1579,22 3-1417,18 3 6,44 10-81,-21-5 1,7 1-88,6-1 0,9 2 0,-4-2-396,14 3 1,0 0 395,-17-5 0,1 0 0,-6-1 0,-3-3 0,-5 0-316,-6-1 0,-1 1 316,-3-1 0,-1 0 0,34 7 0,-26-3 0,-28 1 0,-16 2 0,-38 12 0,-37 21 0,2-9 0,-10 4-284,8-5 1,-5 3 0,-3 1 283,-10 6 0,-3 2 0,-1 0 0,-2 1 0,-1 1 0,2-2 0,6-3 0,3 0 0,3-3 0,-16 9 0,8-2 0,19-11 0,5-3 568,-25 21-568,17-7 0,10-4 0,22-7 0,13-4 0,29-7 0,27 3 0,33 3 0,-15-14 0,4-1 780,7 0 1,2-1-781,11-1 0,3-2 0,-2-2 0,0-3 0,-3-2 0,-1-2-652,1-2 1,-1-2 651,-7-1 0,-2-1 0,-3 0 0,-1 0-86,-8 0 0,-3 0 86,31 0 0,-24-1 0,-20 1 0,-20-2 425,-10 2-425,-7 0-898,-2 0-3129,9-16-5659,0-6 9686,13-18 0,-12 17 0,0 4 0</inkml:trace>
  <inkml:trace contextRef="#ctx0" brushRef="#br0" timeOffset="1">4969 21 19591,'4'-11'3288,"-1"2"-2504,-3 9-112,0 0-79,-117 0-262,64 10 0,-4 4-1303,-17-2 1,-11 0-1,1 5 1175,10 6 1,1 3-1,-1 1 2,-3 1 1,-1 1-1,1 1-68,5-2 0,1 2 0,3-1 39,-16 8 1,5 0-54,15-6 0,4 0-1147,11-4 0,2 0 1024,3-2 0,-1 1-53,-9 7 1,2 0 52,-10 10 1625,3 4-1625,58-29 733,31-1-733,26-1 0,36 0 0,-35-8 0,5-1 717,3-3 1,5-1-1,-2 0-717,12 0 0,0-1 0,-13 0 0,3-1 0,-6 0-13,-3 1 0,-6 0 13,33 3 0,-24 2 0,-31 1 0,-16 6 0,-75 50 0,-10 3-429,2-8 1,-6 2 428,3-6 0,1-1 0,2 1 0,0 0-196,1 0 1,2-1 195,13-6 0,4 0 0,6-4 0,6-1 0,-7 35 0,22-11 0,28-4 0,25-4 0,28-4-166,-19-29 0,4-3 166,5-1 0,2-2 0,2-4 0,2-2 0,1-1 0,0-3 0,-1-3 0,-2-2 0,1-1 0,-2-2 0,-2-1 0,0 0 0,-2-1 0,-1 0 0,44-2 0,-8-3 0,-14 0 0,-17-3 0,-17 2 1830,-15 3-1830,-11 2 729,-6 1-729,-4 0 450,0 0-450,-1 0 0,-1 0 0,3 0 0,-1 0 0,3 0-444,-1 0-1628,2 0-1972,-1 0-2011,3 0 6055,-2-3 0,-1 2 0,-4-2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1 199 21265,'-1'-25'998,"11"5"-606,30 18 296,15 8-217,16 12-135,11 14-364,-38-8 0,-1 3 207,3 3 1,-2 2-7,1 2 1,-2 2-65,-1 3 1,-1 1 16,-2 0 0,-2 2 33,-2-1 1,0 2-31,-4-1 0,-2 1 100,25 39-38,-10-1 128,-10-3-89,-7 0-130,-11-3-3293,-7 0 3302,-6-23 0,-6 3-150,-19 11 1,-6-1 90,9-10 0,-3-3-135,-16 6 1,-5-8 123,-18-6-34,-5-7 7,-6-9 259,-4-9-266,4-10-5,3-6 3010,12-16-3089,7-8 29,13-18-17,8-5 11,12 2-40,7 2 682,7 7-592,12 4 401,12 3-395,17 6 39,17 3 28,7 8 52,10 5-35,2 4 51,0 7-23,-4 4-45,-8 8-17,-10-1-44,-12-1 39,-4-2-45,-18-6-6,-1-2-179,-12-5-285,-3 0-840,1-1-757,-1 0-1546,7 0 3613,11-8 0,-9 5 0,6-6 0</inkml:trace>
  <inkml:trace contextRef="#ctx0" brushRef="#br0" timeOffset="1">1378 29 15916,'-9'-8'3910,"1"2"-3182,8 6 986,0 0-1294,-9-11-162,18 8 218,4 4 78,29 28 57,21 24-772,-25-16 1,1 3 370,6 5 0,1 3-62,2 4 1,1 1 30,-1 2 0,0 1 56,-2 1 1,0 1-63,-3-1 1,-1 0-12,-5-1 1,-2 0-23,-3-2 0,-2-1 2,-6-3 1,-3 0-143,-3-2 0,-3-1 112,4 41-62,-10-5 0,-6-8 51,-7-5-62,-12-5 40,-10-6 5,-16-4-51,-5-9-27,-5-10 0,-1-11-68,-16-13-67,18-22 6,-7-14 11,25-19 749,6-3-715,10 0 210,7 2-199,9 4 56,19 0 5,12 5 6,20 1 0,12 6 34,4 9 0,4 6 22,1 8 28,0 4 11,-1 7 22,-6 6-27,-7 9-12,-10 5-10,-11 2-12,-7-4 11,-9-2-34,-5-6-33,-4-4-28,-4-2-184,-1-6-399,-2-1-811,-1-3-1317,2 0 2739,14-60 0,-12 45 0,9-44 0</inkml:trace>
  <inkml:trace contextRef="#ctx0" brushRef="#br0" timeOffset="2">1221 2067 21041,'8'63'491,"0"-1"0,-1-5 1,-2-8-5895,-3-7 5604,-2-5 1309,0-4-1443,0-3 826,0-2-893,0-2 0,0-3-151,0-6 3045,0-4-3836,0-8-553,0-2-1278,1-3-369,7-22-2935,3-7 6077,4-26 0,-6 24 0,-3 5 0</inkml:trace>
  <inkml:trace contextRef="#ctx0" brushRef="#br0" timeOffset="3">1221 2067 1815,'75'-39'0,"0"-1"0,-15 8 0,1 0 0</inkml:trace>
  <inkml:trace contextRef="#ctx0" brushRef="#br0" timeOffset="4">2775 2071 16280,'6'0'4184,"-2"0"-3333,-4 0 46,0 0-163,0 96-163,-6-51-330,2 17 0,-2-1 134,-13-17-101,-4-3-78,-3-4-11,0-4-79,0-4-44,2-6-62,3-4-39,3-8-68,6-1-139,2-5-185,7-1-236,-2-3-469,5-1-215,-2-1-1220,2-15-1176,0-23-5352,0-15 9099,2-21 0,-2 35 0,2 8 0</inkml:trace>
  <inkml:trace contextRef="#ctx0" brushRef="#br0" timeOffset="5">2715 1733 15905,'0'6'3075,"0"-2"-2834,0-4-347,0 0-561,-6 36-621,4-21-1384,11 25-1932,8-31 4604,16-5 0,-15-1 0,-4-3 0</inkml:trace>
  <inkml:trace contextRef="#ctx0" brushRef="#br0" timeOffset="6">3253 3428 12461,'-6'7'4010,"2"-1"-3131,4-6 1104,0 0-1468,-3-3-61,2-4-174,0-2-112,3-2-17,1-1-17,0 1-50,4-7-44,3-6 4,6-9-38,11-11 28,5-9 16,11-6 51,7-8-392,7-3 358,8-5-31,-30 34 1,0 0-4,3-3 1,0 0-9,0-1 0,3-4-3,16-25 1,1-1-201,-14 16 1,0 0 180,14-20 0,-2 0-1,-16 22 1,-3 2 0,1-2 0,1-1-323,-1 1 1,1 0 319,-1 1 0,1 0 0,-2 2 0,1 1 0,-1 4 0,-1 1 2,-1 3 1,-1 3 3,30-30 111,-6 12-117,-5 13 5,-4 12 68,-4 7 113,8 4-13,-14 9 355,8 1-377,-20 10 715,-2 3-698,-2 1 279,-3 0-346,0 1 50,7 10-78,-9-1-12,4 6 23,-12-4 73,-3 0 95,-4-1 168,-2 7-168,-1 4 336,-1 29-330,-8-6-78,-7 20-12,-12-13 0,-6-2 72,-6-1 40,-6-3-72,-6-4-29,-10-2-56,-5-3-3381,-5-4 3410,0-6-1,3-4-17,7-7 1,11-6-7,10-4-38,14-4-40,9-1-44,10-1 3386,5 0-5509,3 0 1125,3 0-368,0 0-416,4 0-1949,7 0-1260,2 0 4985,8 0 0,-11 0 0,-3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121 4 20582,'0'-4'1871,"0"15"-6703,0 22 5650,0 43-152,-2-18 1,0 7-376,-3 21 1,0 5-113,-1-25 0,1 3 1,-2-1-29,1 2 0,-1-1 0,0-2 25,-3 18 1,0-2 61,1 5 0,0-4-146,2-25 1,2-2-21,-2 12 1,2-2 1043,2 26-974,1-40 1,1-1-3,1 14-45,3-1-39,0-40 3029,3-11-3023,-2-7 1068,-2-4-1097,1-3-33,-1 0 6,0 0-6,2 0-28,2-1 28,20-18 0,3-3-11,19-19 5,1-6 0,1-5-27,3-10 5,-16 17 0,-1-2 17,18-25-6,-20 27 0,-1 1 11,8-11 1,-4 10-6,-7 8 5,-7 10 0,-8 9 1,-5 8-46,-5 5 1,-3 4-84,-1 1 50,2 3 84,1 11 5,5 15 1,3 19 39,4 18-40,-3 11 1,2 5-1,-6 0 1,2-3 0,-4-10 27,3-6-33,-3-13 0,1-8 6,-2-6-6,-2-17 0,1-4-6,-4-14-67,3-1 62,2 0 11,6-7 118,8-14-17,13-23-6,11-25-67,-18 24 0,1-3-477,4-8 1,-1-4 451,0-5 0,0-2-1,1-6 1,-2-1 19,-1-1 1,0-4-10,-5 7 0,0-5 0,-1 4-13,1-6 0,-2 2 3,6-19 0,-3 6 31,-2 5-10,-7 27 10,-7 25 17,-4 15-51,-3 11 0,-1 5-936,0 2 370,0 2-2632,0 5-763,6 12-3232,3 4 7193,6 11 0,-6-17 0,-1-2 0</inkml:trace>
  <inkml:trace contextRef="#ctx0" brushRef="#br0" timeOffset="1">1682 1919 13833,'0'-11'4581,"0"2"-3471,0 9 1847,0 0-2218,0 88-196,0-38-361,0 10 0,0 0 20,-2-3-96,2-10-100,-3-7 0,1-10-6,0-7-118,1-5-319,1-6-380,0-2-287,0-6-257,0-1-538,0-3-1596,0-17-4322,0-9 7817,1-23 0,0 20 0,0 3 0</inkml:trace>
  <inkml:trace contextRef="#ctx0" brushRef="#br0" timeOffset="2">1689 1435 20252,'-9'25'-2275,"10"-2"147,30-14-2364,9-1 4492,7-1 0,-20-4 0,-7-1 0</inkml:trace>
  <inkml:trace contextRef="#ctx0" brushRef="#br0" timeOffset="3">2501 399 15967,'3'-8'3002,"0"2"-2391,-3 6 1231,0 0-996,15 110-1425,-8-29 965,2 7 0,-1 4-84,-6-28 1,-1-3-43,1 3 1,-1 0-48,-1-2 0,1 0 155,0-2 0,1-2-217,-1-3 0,1-1 8,1-3 1,1-2 176,6 39-84,2-15 235,17 14-341,-11-41 341,17 20-386,-23-47-29,5 3-10,-11-12 726,3-3-782,-6-4 64,1-1-31,-2-2-28,-2 0-11,3 0 0,-1 0-33,3-3 21,3-9 7,8-8-46,11-16 46,13-14-107,9-14 22,9-9-764,1-4 753,0 3 34,-5 9 0,-11 10 17,-8 16-1,-10 13-5,-10 12-61,-6 8-85,-5 5 202,-2 14 759,4 14-675,0 27-28,3 19-51,-2 15-233,0 8 228,-2-5 11,-2-8-6,1-16 29,0-14-34,2-17 6,2-13-1,-3-13 90,5-6-27,-2-10 295,12-16-279,7-22 0,16-31-65,-17 26 1,0-4-411,5-9 1,0-2 393,2-6 0,0-2 2,-1-4 1,-1 1-4,0 1 1,-2 0 3,-1 4 0,-2 3 13,-3 6 1,-1 4 25,15-35 61,-9 20-11,-12 35-22,-7 12 5,-7 22-240,-2 3 489,1 0-735,0 2-259,0 1-374,-1 1-595,0 2-1064,0-1-806,0 14-1115,0 2 4621,0 14 0,0-16 0,0-2 0</inkml:trace>
  <inkml:trace contextRef="#ctx0" brushRef="#br0" timeOffset="4">4392 1588 14695,'9'4'3736,"-1"-1"-3153,-8-3 1948,0 0-1808,3 88-40,-2-35-333,0 10 0,-2 2 272,-10 7-45,-7-1-101,-9-3-11,-1-7-90,-2-8-106,1-8-90,4-10-123,2-7-11,7-9-45,3-8-123,5-6-129,3-3-179,0-2-62,3-2 22,-1-3-369,1-3-476,-2-4-359,-3-4-274,0-6 1949,0-73 0,4 61 0,1-50 0</inkml:trace>
  <inkml:trace contextRef="#ctx0" brushRef="#br0" timeOffset="5">4389 1197 14549,'4'0'5591,"-1"0"-3648,-3 0-1892,0 69-51,0-45-292,0 51-375,0-62-934,0-3-1715,0-1-1165,3-3 4481,2-1 0,-1-3 0,0-1 0</inkml:trace>
</inkml: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vestopedia.com/secured-overnight-financing-rate-sofr-4683954" TargetMode="External"/><Relationship Id="rId2" Type="http://schemas.openxmlformats.org/officeDocument/2006/relationships/hyperlink" Target="https://www.investopedia.com/terms/s/sonia.asp" TargetMode="External"/><Relationship Id="rId1" Type="http://schemas.openxmlformats.org/officeDocument/2006/relationships/hyperlink" Target="https://www.investopedia.com/terms/e/eonia.asp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www.investopedia.com/terms/l/libor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urldefense.proofpoint.com/v2/url?u=https-3A__columbia.hosted.panopto.com_Panopto_Pages_Viewer.aspx-3Fid-3D114b4388-2Db3fc-2D4431-2Daa32-2Dafa1003972ef&amp;d=DwMFaQ&amp;c=009klHSCxuh5AI1vNQzSO0KGjl4nbi2Q0M1QLJX9BeE&amp;r=jKLJL5u2jLImwxsNz535Q0LgVKkt2qBwpRUba2rgexc&amp;m=7YWRzOSTmY_aw6mU9X4OF_Z0AvVZoppI_CVgBaZXlWYQF0JFxB1aQu1490QEWW6q&amp;s=mIrw7CNKoR4D6IKgSUATF_LCCMMrmzu-C0wNfKbp8AU&amp;e=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Relationship Id="rId1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Relationship Id="rId1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5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file/d/16EFLHOTf8LijdD6yIqrIA_9hEw9IUfqe/view?usp=sharing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file/d/16EafJoJNJbuuVqcUJcw64pmiBAnlNToi/view?usp=sharing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file/d/16EWxVtj9l5G_0tFyyZ1r5UJxSdJvLyE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tabSelected="1"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23</v>
      </c>
    </row>
    <row r="4" spans="2:3" x14ac:dyDescent="0.3">
      <c r="B4" s="1" t="s">
        <v>19</v>
      </c>
    </row>
    <row r="5" spans="2:3" x14ac:dyDescent="0.3">
      <c r="C5" s="1" t="s">
        <v>41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42</v>
      </c>
    </row>
    <row r="11" spans="2:3" x14ac:dyDescent="0.3">
      <c r="B11" s="1" t="s">
        <v>21</v>
      </c>
    </row>
    <row r="12" spans="2:3" x14ac:dyDescent="0.3">
      <c r="C12" s="1" t="s">
        <v>43</v>
      </c>
    </row>
    <row r="14" spans="2:3" x14ac:dyDescent="0.3">
      <c r="B14" s="1" t="s">
        <v>1</v>
      </c>
    </row>
    <row r="15" spans="2:3" x14ac:dyDescent="0.3">
      <c r="C15" s="1" t="s">
        <v>22</v>
      </c>
    </row>
    <row r="17" spans="2:3" x14ac:dyDescent="0.3">
      <c r="B17" s="1" t="s">
        <v>20</v>
      </c>
    </row>
    <row r="18" spans="2:3" x14ac:dyDescent="0.3">
      <c r="C18" s="1" t="s">
        <v>3</v>
      </c>
    </row>
    <row r="19" spans="2:3" x14ac:dyDescent="0.3">
      <c r="C19" s="1" t="s">
        <v>68</v>
      </c>
    </row>
    <row r="20" spans="2:3" x14ac:dyDescent="0.3">
      <c r="C20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348</v>
      </c>
    </row>
    <row r="4" spans="2:2" x14ac:dyDescent="0.3">
      <c r="B4" s="1" t="s">
        <v>349</v>
      </c>
    </row>
    <row r="5" spans="2:2" x14ac:dyDescent="0.3">
      <c r="B5" s="1" t="s">
        <v>350</v>
      </c>
    </row>
    <row r="7" spans="2:2" x14ac:dyDescent="0.3">
      <c r="B7" s="1" t="s">
        <v>351</v>
      </c>
    </row>
    <row r="9" spans="2:2" x14ac:dyDescent="0.3">
      <c r="B9" s="1" t="s">
        <v>352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4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120</v>
      </c>
    </row>
    <row r="2" spans="1:1" x14ac:dyDescent="0.3">
      <c r="A2" s="2" t="s">
        <v>322</v>
      </c>
    </row>
    <row r="3" spans="1:1" x14ac:dyDescent="0.3">
      <c r="A3" s="2" t="s">
        <v>323</v>
      </c>
    </row>
    <row r="4" spans="1:1" x14ac:dyDescent="0.3">
      <c r="A4" s="2" t="s">
        <v>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75AE-21DE-794E-B273-170B499985FA}">
  <sheetPr>
    <tabColor rgb="FFFF0000"/>
  </sheetPr>
  <dimension ref="B2:B5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120</v>
      </c>
    </row>
    <row r="3" spans="2:2" x14ac:dyDescent="0.3">
      <c r="B3" s="4" t="s">
        <v>473</v>
      </c>
    </row>
    <row r="5" spans="2:2" x14ac:dyDescent="0.3">
      <c r="B5" s="1" t="s">
        <v>475</v>
      </c>
    </row>
    <row r="6" spans="2:2" x14ac:dyDescent="0.3">
      <c r="B6" s="4" t="s">
        <v>474</v>
      </c>
    </row>
    <row r="8" spans="2:2" x14ac:dyDescent="0.3">
      <c r="B8" s="1" t="s">
        <v>479</v>
      </c>
    </row>
    <row r="9" spans="2:2" x14ac:dyDescent="0.3">
      <c r="B9" s="4" t="s">
        <v>478</v>
      </c>
    </row>
    <row r="11" spans="2:2" x14ac:dyDescent="0.3">
      <c r="B11" s="1" t="s">
        <v>477</v>
      </c>
    </row>
    <row r="12" spans="2:2" x14ac:dyDescent="0.3">
      <c r="B12" s="4" t="s">
        <v>476</v>
      </c>
    </row>
    <row r="50" spans="2:2" x14ac:dyDescent="0.3">
      <c r="B50"/>
    </row>
  </sheetData>
  <hyperlinks>
    <hyperlink ref="B9" r:id="rId1" xr:uid="{ABA00832-35B6-F14F-A0DE-8DF199D89223}"/>
    <hyperlink ref="B12" r:id="rId2" xr:uid="{8E0A2228-E6D2-9540-98BF-0ACA7E325B3C}"/>
    <hyperlink ref="B6" r:id="rId3" xr:uid="{D0A3A16F-10F8-0D49-A5B9-2F6BCB9BE306}"/>
    <hyperlink ref="B3" r:id="rId4" xr:uid="{5404F076-25E5-BA40-83FC-0C51F110411D}"/>
  </hyperlinks>
  <pageMargins left="0.7" right="0.7" top="0.75" bottom="0.75" header="0.3" footer="0.3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A1:T26"/>
  <sheetViews>
    <sheetView zoomScaleNormal="100" workbookViewId="0"/>
  </sheetViews>
  <sheetFormatPr baseColWidth="10" defaultColWidth="9.1640625" defaultRowHeight="15" x14ac:dyDescent="0.2"/>
  <cols>
    <col min="1" max="1" width="9.1640625" style="3"/>
    <col min="2" max="2" width="19.83203125" style="3" customWidth="1"/>
    <col min="3" max="3" width="19.6640625" style="3" bestFit="1" customWidth="1"/>
    <col min="4" max="4" width="10.6640625" style="3" customWidth="1"/>
    <col min="5" max="5" width="18" style="3" bestFit="1" customWidth="1"/>
    <col min="6" max="6" width="24.83203125" style="3" customWidth="1"/>
    <col min="7" max="7" width="14.1640625" style="3" bestFit="1" customWidth="1"/>
    <col min="8" max="8" width="19" style="3" customWidth="1"/>
    <col min="9" max="9" width="9.1640625" style="3"/>
    <col min="10" max="10" width="21.5" style="3" bestFit="1" customWidth="1"/>
    <col min="11" max="16384" width="9.1640625" style="3"/>
  </cols>
  <sheetData>
    <row r="1" spans="1:20" x14ac:dyDescent="0.2">
      <c r="A1" s="181" t="s">
        <v>472</v>
      </c>
    </row>
    <row r="2" spans="1:20" ht="22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6" x14ac:dyDescent="0.3">
      <c r="B3" s="61" t="s">
        <v>18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6" x14ac:dyDescent="0.3">
      <c r="B4" s="2" t="s">
        <v>93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26" x14ac:dyDescent="0.3">
      <c r="B5" s="2" t="s">
        <v>94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26" x14ac:dyDescent="0.3">
      <c r="B6" s="2" t="s">
        <v>95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" x14ac:dyDescent="0.3">
      <c r="B7" s="2"/>
      <c r="C7" s="2" t="s">
        <v>96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26" x14ac:dyDescent="0.3">
      <c r="B8" s="2"/>
      <c r="C8" s="2" t="s">
        <v>97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6" x14ac:dyDescent="0.3">
      <c r="B9" s="2"/>
      <c r="C9" s="2" t="s">
        <v>220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2" spans="1:20" ht="26" x14ac:dyDescent="0.3">
      <c r="B12" s="61" t="s">
        <v>99</v>
      </c>
    </row>
    <row r="13" spans="1:20" ht="26" x14ac:dyDescent="0.3">
      <c r="B13" s="2" t="s">
        <v>17</v>
      </c>
    </row>
    <row r="14" spans="1:20" ht="26" x14ac:dyDescent="0.3">
      <c r="B14" s="2" t="s">
        <v>16</v>
      </c>
    </row>
    <row r="15" spans="1:20" ht="26" x14ac:dyDescent="0.3">
      <c r="B15" s="2" t="s">
        <v>15</v>
      </c>
    </row>
    <row r="16" spans="1:20" ht="26" x14ac:dyDescent="0.3">
      <c r="B16" s="2" t="s">
        <v>14</v>
      </c>
    </row>
    <row r="17" spans="2:2" ht="26" x14ac:dyDescent="0.3">
      <c r="B17" s="2" t="s">
        <v>13</v>
      </c>
    </row>
    <row r="18" spans="2:2" ht="26" x14ac:dyDescent="0.3">
      <c r="B18" s="2" t="s">
        <v>12</v>
      </c>
    </row>
    <row r="21" spans="2:2" ht="26" x14ac:dyDescent="0.3">
      <c r="B21" s="61" t="s">
        <v>10</v>
      </c>
    </row>
    <row r="22" spans="2:2" ht="26" x14ac:dyDescent="0.3">
      <c r="B22" s="2" t="s">
        <v>9</v>
      </c>
    </row>
    <row r="23" spans="2:2" ht="26" x14ac:dyDescent="0.3">
      <c r="B23" s="2" t="s">
        <v>8</v>
      </c>
    </row>
    <row r="24" spans="2:2" ht="26" x14ac:dyDescent="0.3">
      <c r="B24" s="2" t="s">
        <v>7</v>
      </c>
    </row>
    <row r="25" spans="2:2" ht="26" x14ac:dyDescent="0.3">
      <c r="B25" s="2" t="s">
        <v>6</v>
      </c>
    </row>
    <row r="26" spans="2:2" ht="26" x14ac:dyDescent="0.3">
      <c r="B26" s="2" t="s">
        <v>5</v>
      </c>
    </row>
  </sheetData>
  <hyperlinks>
    <hyperlink ref="A1" r:id="rId1" display="Swaps" xr:uid="{2730CF38-E3BB-8D4B-B55A-8C1B5EE791E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A1:U35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21" x14ac:dyDescent="0.2">
      <c r="A1" s="181" t="s">
        <v>472</v>
      </c>
    </row>
    <row r="2" spans="1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26" x14ac:dyDescent="0.3">
      <c r="B3" s="179" t="s">
        <v>99</v>
      </c>
      <c r="D3" s="2"/>
      <c r="E3" s="2"/>
      <c r="F3" s="2"/>
      <c r="G3" s="2"/>
      <c r="H3" s="2"/>
      <c r="I3" s="2"/>
      <c r="J3" s="2"/>
      <c r="K3" s="2" t="s">
        <v>100</v>
      </c>
      <c r="L3" s="2"/>
      <c r="M3" s="2"/>
      <c r="O3" s="2"/>
      <c r="P3" s="2"/>
      <c r="Q3" s="2"/>
      <c r="R3" s="2"/>
      <c r="S3" s="2"/>
      <c r="T3" s="2"/>
      <c r="U3" s="2"/>
    </row>
    <row r="4" spans="1:21" ht="26" x14ac:dyDescent="0.3">
      <c r="B4" s="2"/>
      <c r="C4" s="2"/>
      <c r="D4" s="2" t="s">
        <v>98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ht="26" x14ac:dyDescent="0.3">
      <c r="B5" s="2"/>
      <c r="C5" s="2"/>
      <c r="D5" s="2" t="s">
        <v>101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ht="26" x14ac:dyDescent="0.3">
      <c r="B6" s="2"/>
      <c r="C6" s="2"/>
      <c r="D6" s="2" t="s">
        <v>103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ht="26" x14ac:dyDescent="0.3">
      <c r="B7" s="2"/>
      <c r="C7" s="2"/>
      <c r="D7" s="2" t="s">
        <v>102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ht="26" x14ac:dyDescent="0.3">
      <c r="B9" s="2"/>
      <c r="C9" s="2"/>
      <c r="D9" s="38"/>
      <c r="E9" s="54"/>
      <c r="F9" s="45"/>
      <c r="G9" s="59">
        <v>0.03</v>
      </c>
      <c r="H9" s="57"/>
      <c r="I9" s="38"/>
      <c r="J9" s="54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ht="26" x14ac:dyDescent="0.3">
      <c r="B10" s="2"/>
      <c r="C10" s="2"/>
      <c r="D10" s="41" t="s">
        <v>118</v>
      </c>
      <c r="E10" s="56"/>
      <c r="F10" s="2"/>
      <c r="G10" s="35"/>
      <c r="I10" s="41" t="s">
        <v>119</v>
      </c>
      <c r="J10" s="55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ht="26" x14ac:dyDescent="0.3">
      <c r="B11" s="2"/>
      <c r="C11" s="2"/>
      <c r="D11" s="45"/>
      <c r="E11" s="47"/>
      <c r="F11" s="38"/>
      <c r="G11" s="60" t="s">
        <v>120</v>
      </c>
      <c r="H11" s="58"/>
      <c r="I11" s="45"/>
      <c r="J11" s="47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ht="26" x14ac:dyDescent="0.3">
      <c r="B13" s="61" t="s">
        <v>104</v>
      </c>
      <c r="D13" s="2" t="s">
        <v>105</v>
      </c>
      <c r="E13" s="2"/>
      <c r="G13" s="36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ht="26" x14ac:dyDescent="0.3">
      <c r="B14" s="2"/>
      <c r="C14" s="2"/>
      <c r="D14" s="2" t="s">
        <v>108</v>
      </c>
      <c r="E14" s="2"/>
      <c r="G14" s="37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ht="26" x14ac:dyDescent="0.3">
      <c r="B15" s="2"/>
      <c r="C15" s="2"/>
      <c r="D15" s="2" t="s">
        <v>109</v>
      </c>
      <c r="E15" s="2"/>
      <c r="G15" s="34" t="s">
        <v>110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ht="26" x14ac:dyDescent="0.3">
      <c r="B16" s="2"/>
      <c r="C16" s="2"/>
      <c r="D16" s="2" t="s">
        <v>107</v>
      </c>
      <c r="E16" s="2"/>
      <c r="F16" s="35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8" t="s">
        <v>106</v>
      </c>
      <c r="E18" s="39"/>
      <c r="F18" s="39" t="s">
        <v>111</v>
      </c>
      <c r="G18" s="40" t="s">
        <v>112</v>
      </c>
      <c r="H18" s="2"/>
      <c r="I18" s="48" t="s">
        <v>113</v>
      </c>
      <c r="J18" s="2"/>
      <c r="K18" s="48" t="s">
        <v>116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1"/>
      <c r="E19" s="53" t="s">
        <v>117</v>
      </c>
      <c r="F19" s="46"/>
      <c r="G19" s="52" t="s">
        <v>114</v>
      </c>
      <c r="H19" s="2"/>
      <c r="I19" s="50" t="s">
        <v>115</v>
      </c>
      <c r="J19" s="2"/>
      <c r="K19" s="50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3">
        <v>43527</v>
      </c>
      <c r="D20" s="41"/>
      <c r="E20" s="42">
        <v>2.1999999999999999E-2</v>
      </c>
      <c r="F20" s="43">
        <v>2.6826300000000001E-2</v>
      </c>
      <c r="G20" s="44">
        <f>$G$13*(E20/$G$16)</f>
        <v>1100000</v>
      </c>
      <c r="H20" s="2"/>
      <c r="I20" s="49">
        <f>-$G$13*($G$14/$G$16)</f>
        <v>-1500000</v>
      </c>
      <c r="J20" s="2"/>
      <c r="K20" s="49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3">
        <v>43711</v>
      </c>
      <c r="D21" s="41"/>
      <c r="E21" s="42">
        <v>2.8000000000000001E-2</v>
      </c>
      <c r="F21" s="43">
        <v>2.0123800000000001E-2</v>
      </c>
      <c r="G21" s="44">
        <f t="shared" ref="G21:G25" si="0">$G$13*(E21/$G$16)</f>
        <v>1400000</v>
      </c>
      <c r="H21" s="2"/>
      <c r="I21" s="49">
        <f t="shared" ref="I21:I25" si="1">-$G$13*($G$14/$G$16)</f>
        <v>-1500000</v>
      </c>
      <c r="J21" s="2"/>
      <c r="K21" s="49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3">
        <v>43893</v>
      </c>
      <c r="D22" s="41"/>
      <c r="E22" s="42">
        <v>3.3000000000000002E-2</v>
      </c>
      <c r="F22" s="43">
        <v>1.252E-2</v>
      </c>
      <c r="G22" s="44">
        <f t="shared" si="0"/>
        <v>1650000</v>
      </c>
      <c r="H22" s="2"/>
      <c r="I22" s="49">
        <f t="shared" si="1"/>
        <v>-1500000</v>
      </c>
      <c r="J22" s="2"/>
      <c r="K22" s="49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3">
        <v>44258</v>
      </c>
      <c r="D23" s="41"/>
      <c r="E23" s="42">
        <v>3.5000000000000003E-2</v>
      </c>
      <c r="F23" s="43">
        <v>2.8774999999999998E-3</v>
      </c>
      <c r="G23" s="44">
        <f t="shared" si="0"/>
        <v>1750000.0000000002</v>
      </c>
      <c r="H23" s="2"/>
      <c r="I23" s="49">
        <f t="shared" si="1"/>
        <v>-1500000</v>
      </c>
      <c r="J23" s="2"/>
      <c r="K23" s="49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3">
        <v>44442</v>
      </c>
      <c r="D24" s="41"/>
      <c r="E24" s="42">
        <v>3.5999999999999997E-2</v>
      </c>
      <c r="F24" s="43">
        <v>2.1099999999999999E-3</v>
      </c>
      <c r="G24" s="44">
        <f t="shared" si="0"/>
        <v>1799999.9999999998</v>
      </c>
      <c r="H24" s="2"/>
      <c r="I24" s="49">
        <f t="shared" si="1"/>
        <v>-1500000</v>
      </c>
      <c r="J24" s="2"/>
      <c r="K24" s="49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3">
        <v>44623</v>
      </c>
      <c r="D25" s="41"/>
      <c r="E25" s="42">
        <v>3.9E-2</v>
      </c>
      <c r="F25" s="2"/>
      <c r="G25" s="44">
        <f t="shared" si="0"/>
        <v>1950000</v>
      </c>
      <c r="H25" s="2"/>
      <c r="I25" s="49">
        <f t="shared" si="1"/>
        <v>-1500000</v>
      </c>
      <c r="J25" s="2"/>
      <c r="K25" s="49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5"/>
      <c r="E26" s="46"/>
      <c r="F26" s="46"/>
      <c r="G26" s="47"/>
      <c r="H26" s="2"/>
      <c r="I26" s="50"/>
      <c r="J26" s="2"/>
      <c r="K26" s="50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hyperlinks>
    <hyperlink ref="B3" r:id="rId1" xr:uid="{A88B38A8-154D-8148-AF75-0C818849DD5C}"/>
    <hyperlink ref="A1" r:id="rId2" display="Interest Rate Swaps (IRS)" xr:uid="{7E3FE10D-3FF6-424B-8567-559805F7EBD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4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3071 3073:6143 6145:9215 9217:12287 12289:15359 15361:16384" ht="26" x14ac:dyDescent="0.3">
      <c r="A1" s="180" t="s">
        <v>472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3071 3073:6143 6145:9215 9217:12287 12289:15359 15361:16384" ht="26" x14ac:dyDescent="0.3">
      <c r="A2" s="180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3071 3073:6143 6145:9215 9217:12287 12289:15359 15361:16384" ht="26" x14ac:dyDescent="0.3">
      <c r="B3" s="179" t="s">
        <v>11</v>
      </c>
      <c r="E3" s="2"/>
      <c r="F3" s="2"/>
      <c r="G3" s="2"/>
      <c r="H3" s="2"/>
      <c r="I3" s="2"/>
      <c r="J3" s="2"/>
      <c r="K3" s="2" t="s">
        <v>222</v>
      </c>
      <c r="L3" s="2"/>
      <c r="M3" s="2"/>
      <c r="N3" s="2"/>
      <c r="O3" s="2"/>
      <c r="P3" s="2"/>
      <c r="Q3" s="2"/>
      <c r="R3" s="2"/>
      <c r="S3" s="2"/>
      <c r="T3" s="2"/>
      <c r="U3" s="2"/>
    </row>
    <row r="4" spans="1:3071 3073:6143 6145:9215 9217:12287 12289:15359 15361:16384" ht="26" x14ac:dyDescent="0.3">
      <c r="B4" s="2"/>
      <c r="C4" s="61"/>
      <c r="D4" s="2" t="s">
        <v>232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3071 3073:6143 6145:9215 9217:12287 12289:15359 15361:16384" ht="26" x14ac:dyDescent="0.3">
      <c r="B5" s="2"/>
      <c r="C5" s="2"/>
      <c r="D5" s="2" t="s">
        <v>231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3071 3073:6143 6145:9215 9217:12287 12289:15359 15361:16384" ht="26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3071 3073:6143 6145:9215 9217:12287 12289:15359 15361:16384" ht="26" x14ac:dyDescent="0.3">
      <c r="B7" s="61" t="s">
        <v>104</v>
      </c>
      <c r="C7" s="2"/>
      <c r="F7" s="35" t="s">
        <v>205</v>
      </c>
      <c r="G7" s="35" t="s">
        <v>227</v>
      </c>
      <c r="H7" s="35" t="s">
        <v>224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3071 3073:6143 6145:9215 9217:12287 12289:15359 15361:16384" ht="26" x14ac:dyDescent="0.3">
      <c r="B8" s="2"/>
      <c r="D8" s="2" t="s">
        <v>225</v>
      </c>
      <c r="E8" s="2"/>
      <c r="F8" s="35" t="s">
        <v>223</v>
      </c>
      <c r="G8" s="76">
        <v>5000000</v>
      </c>
      <c r="H8" s="75">
        <v>0.04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3071 3073:6143 6145:9215 9217:12287 12289:15359 15361:16384" ht="26" x14ac:dyDescent="0.3">
      <c r="B9" s="2"/>
      <c r="D9" s="2" t="s">
        <v>226</v>
      </c>
      <c r="E9" s="2"/>
      <c r="F9" s="35" t="s">
        <v>206</v>
      </c>
      <c r="G9" s="76">
        <v>10000000</v>
      </c>
      <c r="H9" s="75">
        <v>0.06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3071 3073:6143 6145:9215 9217:12287 12289:15359 15361:16384" ht="26" x14ac:dyDescent="0.3">
      <c r="B10" s="2"/>
      <c r="C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3071 3073:6143 6145:9215 9217:12287 12289:15359 15361:16384" s="2" customFormat="1" ht="26" x14ac:dyDescent="0.3">
      <c r="D11" s="83" t="s">
        <v>206</v>
      </c>
      <c r="E11" s="78"/>
      <c r="F11" s="87" t="s">
        <v>223</v>
      </c>
      <c r="G11" s="88" t="s">
        <v>230</v>
      </c>
      <c r="H11" s="89"/>
      <c r="I11" s="90" t="s">
        <v>228</v>
      </c>
      <c r="K11" s="81" t="s">
        <v>229</v>
      </c>
    </row>
    <row r="12" spans="1:3071 3073:6143 6145:9215 9217:12287 12289:15359 15361:16384" s="2" customFormat="1" ht="26" x14ac:dyDescent="0.3">
      <c r="C12" s="91">
        <v>0</v>
      </c>
      <c r="D12" s="92">
        <f>G9</f>
        <v>10000000</v>
      </c>
      <c r="E12" s="93"/>
      <c r="F12" s="94">
        <f>-G8</f>
        <v>-5000000</v>
      </c>
      <c r="G12" s="182">
        <v>1.7999999999999998</v>
      </c>
      <c r="H12" s="95"/>
      <c r="I12" s="96">
        <f>F12*G12</f>
        <v>-9000000</v>
      </c>
      <c r="J12" s="95"/>
      <c r="K12" s="97">
        <f>D12+I12</f>
        <v>1000000</v>
      </c>
    </row>
    <row r="13" spans="1:3071 3073:6143 6145:9215 9217:12287 12289:15359 15361:16384" ht="26" x14ac:dyDescent="0.3">
      <c r="C13" s="35">
        <v>1</v>
      </c>
      <c r="D13" s="79">
        <f>-$G$9*$H$9</f>
        <v>-600000</v>
      </c>
      <c r="E13" s="35"/>
      <c r="F13" s="84">
        <f>$G$8*$H$8</f>
        <v>200000</v>
      </c>
      <c r="G13" s="183">
        <v>1.7999999999999998</v>
      </c>
      <c r="I13" s="44">
        <f>F13*G13</f>
        <v>359999.99999999994</v>
      </c>
      <c r="J13" s="35"/>
      <c r="K13" s="79">
        <f>D13+I13</f>
        <v>-240000.00000000006</v>
      </c>
      <c r="O13" s="35"/>
      <c r="P13" s="35"/>
      <c r="Q13" s="35"/>
      <c r="U13" s="35"/>
      <c r="V13" s="35"/>
      <c r="W13" s="35"/>
      <c r="AA13" s="35"/>
      <c r="AB13" s="35"/>
      <c r="AC13" s="35"/>
      <c r="AG13" s="35"/>
      <c r="AH13" s="35"/>
      <c r="AI13" s="35"/>
      <c r="AM13" s="35"/>
      <c r="AN13" s="35"/>
      <c r="AO13" s="35"/>
      <c r="AS13" s="35"/>
      <c r="AT13" s="35"/>
      <c r="AU13" s="35"/>
      <c r="AY13" s="35"/>
      <c r="AZ13" s="35"/>
      <c r="BA13" s="35"/>
      <c r="BE13" s="35"/>
      <c r="BF13" s="35"/>
      <c r="BG13" s="35"/>
      <c r="BK13" s="35"/>
      <c r="BL13" s="35"/>
      <c r="BM13" s="35"/>
      <c r="BQ13" s="35"/>
      <c r="BR13" s="35"/>
      <c r="BS13" s="35"/>
      <c r="BW13" s="35"/>
      <c r="BX13" s="35"/>
      <c r="BY13" s="35"/>
      <c r="CC13" s="35"/>
      <c r="CD13" s="35"/>
      <c r="CE13" s="35"/>
      <c r="CI13" s="35"/>
      <c r="CJ13" s="35"/>
      <c r="CK13" s="35"/>
      <c r="CO13" s="35"/>
      <c r="CP13" s="35"/>
      <c r="CQ13" s="35"/>
      <c r="CU13" s="35"/>
      <c r="CV13" s="35"/>
      <c r="CW13" s="35"/>
      <c r="DA13" s="35"/>
      <c r="DB13" s="35"/>
      <c r="DC13" s="35"/>
      <c r="DG13" s="35"/>
      <c r="DH13" s="35"/>
      <c r="DI13" s="35"/>
      <c r="DM13" s="35"/>
      <c r="DN13" s="35"/>
      <c r="DO13" s="35"/>
      <c r="DS13" s="35"/>
      <c r="DT13" s="35"/>
      <c r="DU13" s="35"/>
      <c r="DY13" s="35"/>
      <c r="DZ13" s="35"/>
      <c r="EA13" s="35"/>
      <c r="EE13" s="35"/>
      <c r="EF13" s="35"/>
      <c r="EG13" s="35"/>
      <c r="EK13" s="35"/>
      <c r="EL13" s="35"/>
      <c r="EM13" s="35"/>
      <c r="EQ13" s="35"/>
      <c r="ER13" s="35"/>
      <c r="ES13" s="35"/>
      <c r="EW13" s="35"/>
      <c r="EX13" s="35"/>
      <c r="EY13" s="35"/>
      <c r="FC13" s="35"/>
      <c r="FD13" s="35"/>
      <c r="FE13" s="35"/>
      <c r="FI13" s="35"/>
      <c r="FJ13" s="35"/>
      <c r="FK13" s="35"/>
      <c r="FO13" s="35"/>
      <c r="FP13" s="35"/>
      <c r="FQ13" s="35"/>
      <c r="FU13" s="35"/>
      <c r="FV13" s="35"/>
      <c r="FW13" s="35"/>
      <c r="GA13" s="35"/>
      <c r="GB13" s="35"/>
      <c r="GC13" s="35"/>
      <c r="GG13" s="35"/>
      <c r="GH13" s="35"/>
      <c r="GI13" s="35"/>
      <c r="GM13" s="35"/>
      <c r="GN13" s="35"/>
      <c r="GO13" s="35"/>
      <c r="GS13" s="35"/>
      <c r="GT13" s="35"/>
      <c r="GU13" s="35"/>
      <c r="GY13" s="35"/>
      <c r="GZ13" s="35"/>
      <c r="HA13" s="35"/>
      <c r="HE13" s="35"/>
      <c r="HF13" s="35"/>
      <c r="HG13" s="35"/>
      <c r="HK13" s="35"/>
      <c r="HL13" s="35"/>
      <c r="HM13" s="35"/>
      <c r="HQ13" s="35"/>
      <c r="HR13" s="35"/>
      <c r="HS13" s="35"/>
      <c r="HW13" s="35"/>
      <c r="HX13" s="35"/>
      <c r="HY13" s="35"/>
      <c r="IC13" s="35"/>
      <c r="ID13" s="35"/>
      <c r="IE13" s="35"/>
      <c r="II13" s="35"/>
      <c r="IJ13" s="35"/>
      <c r="IK13" s="35"/>
      <c r="IO13" s="35"/>
      <c r="IP13" s="35"/>
      <c r="IQ13" s="35"/>
      <c r="IU13" s="35"/>
      <c r="IV13" s="35"/>
      <c r="IW13" s="35"/>
      <c r="JA13" s="35"/>
      <c r="JB13" s="35"/>
      <c r="JC13" s="35"/>
      <c r="JG13" s="35"/>
      <c r="JH13" s="35"/>
      <c r="JI13" s="35"/>
      <c r="JM13" s="35"/>
      <c r="JN13" s="35"/>
      <c r="JO13" s="35"/>
      <c r="JS13" s="35"/>
      <c r="JT13" s="35"/>
      <c r="JU13" s="35"/>
      <c r="JY13" s="35"/>
      <c r="JZ13" s="35"/>
      <c r="KA13" s="35"/>
      <c r="KE13" s="35"/>
      <c r="KF13" s="35"/>
      <c r="KG13" s="35"/>
      <c r="KK13" s="35"/>
      <c r="KL13" s="35"/>
      <c r="KM13" s="35"/>
      <c r="KQ13" s="35"/>
      <c r="KR13" s="35"/>
      <c r="KS13" s="35"/>
      <c r="KW13" s="35"/>
      <c r="KX13" s="35"/>
      <c r="KY13" s="35"/>
      <c r="LC13" s="35"/>
      <c r="LD13" s="35"/>
      <c r="LE13" s="35"/>
      <c r="LI13" s="35"/>
      <c r="LJ13" s="35"/>
      <c r="LK13" s="35"/>
      <c r="LO13" s="35"/>
      <c r="LP13" s="35"/>
      <c r="LQ13" s="35"/>
      <c r="LU13" s="35"/>
      <c r="LV13" s="35"/>
      <c r="LW13" s="35"/>
      <c r="MA13" s="35"/>
      <c r="MB13" s="35"/>
      <c r="MC13" s="35"/>
      <c r="MG13" s="35"/>
      <c r="MH13" s="35"/>
      <c r="MI13" s="35"/>
      <c r="MM13" s="35"/>
      <c r="MN13" s="35"/>
      <c r="MO13" s="35"/>
      <c r="MS13" s="35"/>
      <c r="MT13" s="35"/>
      <c r="MU13" s="35"/>
      <c r="MY13" s="35"/>
      <c r="MZ13" s="35"/>
      <c r="NA13" s="35"/>
      <c r="NE13" s="35"/>
      <c r="NF13" s="35"/>
      <c r="NG13" s="35"/>
      <c r="NK13" s="35"/>
      <c r="NL13" s="35"/>
      <c r="NM13" s="35"/>
      <c r="NQ13" s="35"/>
      <c r="NR13" s="35"/>
      <c r="NS13" s="35"/>
      <c r="NW13" s="35"/>
      <c r="NX13" s="35"/>
      <c r="NY13" s="35"/>
      <c r="OC13" s="35"/>
      <c r="OD13" s="35"/>
      <c r="OE13" s="35"/>
      <c r="OI13" s="35"/>
      <c r="OJ13" s="35"/>
      <c r="OK13" s="35"/>
      <c r="OO13" s="35"/>
      <c r="OP13" s="35"/>
      <c r="OQ13" s="35"/>
      <c r="OU13" s="35"/>
      <c r="OV13" s="35"/>
      <c r="OW13" s="35"/>
      <c r="PA13" s="35"/>
      <c r="PB13" s="35"/>
      <c r="PC13" s="35"/>
      <c r="PG13" s="35"/>
      <c r="PH13" s="35"/>
      <c r="PI13" s="35"/>
      <c r="PM13" s="35"/>
      <c r="PN13" s="35"/>
      <c r="PO13" s="35"/>
      <c r="PS13" s="35"/>
      <c r="PT13" s="35"/>
      <c r="PU13" s="35"/>
      <c r="PY13" s="35"/>
      <c r="PZ13" s="35"/>
      <c r="QA13" s="35"/>
      <c r="QE13" s="35"/>
      <c r="QF13" s="35"/>
      <c r="QG13" s="35"/>
      <c r="QK13" s="35"/>
      <c r="QL13" s="35"/>
      <c r="QM13" s="35"/>
      <c r="QQ13" s="35"/>
      <c r="QR13" s="35"/>
      <c r="QS13" s="35"/>
      <c r="QW13" s="35"/>
      <c r="QX13" s="35"/>
      <c r="QY13" s="35"/>
      <c r="RC13" s="35"/>
      <c r="RD13" s="35"/>
      <c r="RE13" s="35"/>
      <c r="RI13" s="35"/>
      <c r="RJ13" s="35"/>
      <c r="RK13" s="35"/>
      <c r="RO13" s="35"/>
      <c r="RP13" s="35"/>
      <c r="RQ13" s="35"/>
      <c r="RU13" s="35"/>
      <c r="RV13" s="35"/>
      <c r="RW13" s="35"/>
      <c r="SA13" s="35"/>
      <c r="SB13" s="35"/>
      <c r="SC13" s="35"/>
      <c r="SG13" s="35"/>
      <c r="SH13" s="35"/>
      <c r="SI13" s="35"/>
      <c r="SM13" s="35"/>
      <c r="SN13" s="35"/>
      <c r="SO13" s="35"/>
      <c r="SS13" s="35"/>
      <c r="ST13" s="35"/>
      <c r="SU13" s="35"/>
      <c r="SY13" s="35"/>
      <c r="SZ13" s="35"/>
      <c r="TA13" s="35"/>
      <c r="TE13" s="35"/>
      <c r="TF13" s="35"/>
      <c r="TG13" s="35"/>
      <c r="TK13" s="35"/>
      <c r="TL13" s="35"/>
      <c r="TM13" s="35"/>
      <c r="TQ13" s="35"/>
      <c r="TR13" s="35"/>
      <c r="TS13" s="35"/>
      <c r="TW13" s="35"/>
      <c r="TX13" s="35"/>
      <c r="TY13" s="35"/>
      <c r="UC13" s="35"/>
      <c r="UD13" s="35"/>
      <c r="UE13" s="35"/>
      <c r="UI13" s="35"/>
      <c r="UJ13" s="35"/>
      <c r="UK13" s="35"/>
      <c r="UO13" s="35"/>
      <c r="UP13" s="35"/>
      <c r="UQ13" s="35"/>
      <c r="UU13" s="35"/>
      <c r="UV13" s="35"/>
      <c r="UW13" s="35"/>
      <c r="VA13" s="35"/>
      <c r="VB13" s="35"/>
      <c r="VC13" s="35"/>
      <c r="VG13" s="35"/>
      <c r="VH13" s="35"/>
      <c r="VI13" s="35"/>
      <c r="VM13" s="35"/>
      <c r="VN13" s="35"/>
      <c r="VO13" s="35"/>
      <c r="VS13" s="35"/>
      <c r="VT13" s="35"/>
      <c r="VU13" s="35"/>
      <c r="VY13" s="35"/>
      <c r="VZ13" s="35"/>
      <c r="WA13" s="35"/>
      <c r="WE13" s="35"/>
      <c r="WF13" s="35"/>
      <c r="WG13" s="35"/>
      <c r="WK13" s="35"/>
      <c r="WL13" s="35"/>
      <c r="WM13" s="35"/>
      <c r="WQ13" s="35"/>
      <c r="WR13" s="35"/>
      <c r="WS13" s="35"/>
      <c r="WW13" s="35"/>
      <c r="WX13" s="35"/>
      <c r="WY13" s="35"/>
      <c r="XC13" s="35"/>
      <c r="XD13" s="35"/>
      <c r="XE13" s="35"/>
      <c r="XI13" s="35"/>
      <c r="XJ13" s="35"/>
      <c r="XK13" s="35"/>
      <c r="XO13" s="35"/>
      <c r="XP13" s="35"/>
      <c r="XQ13" s="35"/>
      <c r="XU13" s="35"/>
      <c r="XV13" s="35"/>
      <c r="XW13" s="35"/>
      <c r="YA13" s="35"/>
      <c r="YB13" s="35"/>
      <c r="YC13" s="35"/>
      <c r="YG13" s="35"/>
      <c r="YH13" s="35"/>
      <c r="YI13" s="35"/>
      <c r="YM13" s="35"/>
      <c r="YN13" s="35"/>
      <c r="YO13" s="35"/>
      <c r="YS13" s="35"/>
      <c r="YT13" s="35"/>
      <c r="YU13" s="35"/>
      <c r="YY13" s="35"/>
      <c r="YZ13" s="35"/>
      <c r="ZA13" s="35"/>
      <c r="ZE13" s="35"/>
      <c r="ZF13" s="35"/>
      <c r="ZG13" s="35"/>
      <c r="ZK13" s="35"/>
      <c r="ZL13" s="35"/>
      <c r="ZM13" s="35"/>
      <c r="ZQ13" s="35"/>
      <c r="ZR13" s="35"/>
      <c r="ZS13" s="35"/>
      <c r="ZW13" s="35"/>
      <c r="ZX13" s="35"/>
      <c r="ZY13" s="35"/>
      <c r="AAC13" s="35"/>
      <c r="AAD13" s="35"/>
      <c r="AAE13" s="35"/>
      <c r="AAI13" s="35"/>
      <c r="AAJ13" s="35"/>
      <c r="AAK13" s="35"/>
      <c r="AAO13" s="35"/>
      <c r="AAP13" s="35"/>
      <c r="AAQ13" s="35"/>
      <c r="AAU13" s="35"/>
      <c r="AAV13" s="35"/>
      <c r="AAW13" s="35"/>
      <c r="ABA13" s="35"/>
      <c r="ABB13" s="35"/>
      <c r="ABC13" s="35"/>
      <c r="ABG13" s="35"/>
      <c r="ABH13" s="35"/>
      <c r="ABI13" s="35"/>
      <c r="ABM13" s="35"/>
      <c r="ABN13" s="35"/>
      <c r="ABO13" s="35"/>
      <c r="ABS13" s="35"/>
      <c r="ABT13" s="35"/>
      <c r="ABU13" s="35"/>
      <c r="ABY13" s="35"/>
      <c r="ABZ13" s="35"/>
      <c r="ACA13" s="35"/>
      <c r="ACE13" s="35"/>
      <c r="ACF13" s="35"/>
      <c r="ACG13" s="35"/>
      <c r="ACK13" s="35"/>
      <c r="ACL13" s="35"/>
      <c r="ACM13" s="35"/>
      <c r="ACQ13" s="35"/>
      <c r="ACR13" s="35"/>
      <c r="ACS13" s="35"/>
      <c r="ACW13" s="35"/>
      <c r="ACX13" s="35"/>
      <c r="ACY13" s="35"/>
      <c r="ADC13" s="35"/>
      <c r="ADD13" s="35"/>
      <c r="ADE13" s="35"/>
      <c r="ADI13" s="35"/>
      <c r="ADJ13" s="35"/>
      <c r="ADK13" s="35"/>
      <c r="ADO13" s="35"/>
      <c r="ADP13" s="35"/>
      <c r="ADQ13" s="35"/>
      <c r="ADU13" s="35"/>
      <c r="ADV13" s="35"/>
      <c r="ADW13" s="35"/>
      <c r="AEA13" s="35"/>
      <c r="AEB13" s="35"/>
      <c r="AEC13" s="35"/>
      <c r="AEG13" s="35"/>
      <c r="AEH13" s="35"/>
      <c r="AEI13" s="35"/>
      <c r="AEM13" s="35"/>
      <c r="AEN13" s="35"/>
      <c r="AEO13" s="35"/>
      <c r="AES13" s="35"/>
      <c r="AET13" s="35"/>
      <c r="AEU13" s="35"/>
      <c r="AEY13" s="35"/>
      <c r="AEZ13" s="35"/>
      <c r="AFA13" s="35"/>
      <c r="AFE13" s="35"/>
      <c r="AFF13" s="35"/>
      <c r="AFG13" s="35"/>
      <c r="AFK13" s="35"/>
      <c r="AFL13" s="35"/>
      <c r="AFM13" s="35"/>
      <c r="AFQ13" s="35"/>
      <c r="AFR13" s="35"/>
      <c r="AFS13" s="35"/>
      <c r="AFW13" s="35"/>
      <c r="AFX13" s="35"/>
      <c r="AFY13" s="35"/>
      <c r="AGC13" s="35"/>
      <c r="AGD13" s="35"/>
      <c r="AGE13" s="35"/>
      <c r="AGI13" s="35"/>
      <c r="AGJ13" s="35"/>
      <c r="AGK13" s="35"/>
      <c r="AGO13" s="35"/>
      <c r="AGP13" s="35"/>
      <c r="AGQ13" s="35"/>
      <c r="AGU13" s="35"/>
      <c r="AGV13" s="35"/>
      <c r="AGW13" s="35"/>
      <c r="AHA13" s="35"/>
      <c r="AHB13" s="35"/>
      <c r="AHC13" s="35"/>
      <c r="AHG13" s="35"/>
      <c r="AHH13" s="35"/>
      <c r="AHI13" s="35"/>
      <c r="AHM13" s="35"/>
      <c r="AHN13" s="35"/>
      <c r="AHO13" s="35"/>
      <c r="AHS13" s="35"/>
      <c r="AHT13" s="35"/>
      <c r="AHU13" s="35"/>
      <c r="AHY13" s="35"/>
      <c r="AHZ13" s="35"/>
      <c r="AIA13" s="35"/>
      <c r="AIE13" s="35"/>
      <c r="AIF13" s="35"/>
      <c r="AIG13" s="35"/>
      <c r="AIK13" s="35"/>
      <c r="AIL13" s="35"/>
      <c r="AIM13" s="35"/>
      <c r="AIQ13" s="35"/>
      <c r="AIR13" s="35"/>
      <c r="AIS13" s="35"/>
      <c r="AIW13" s="35"/>
      <c r="AIX13" s="35"/>
      <c r="AIY13" s="35"/>
      <c r="AJC13" s="35"/>
      <c r="AJD13" s="35"/>
      <c r="AJE13" s="35"/>
      <c r="AJI13" s="35"/>
      <c r="AJJ13" s="35"/>
      <c r="AJK13" s="35"/>
      <c r="AJO13" s="35"/>
      <c r="AJP13" s="35"/>
      <c r="AJQ13" s="35"/>
      <c r="AJU13" s="35"/>
      <c r="AJV13" s="35"/>
      <c r="AJW13" s="35"/>
      <c r="AKA13" s="35"/>
      <c r="AKB13" s="35"/>
      <c r="AKC13" s="35"/>
      <c r="AKG13" s="35"/>
      <c r="AKH13" s="35"/>
      <c r="AKI13" s="35"/>
      <c r="AKM13" s="35"/>
      <c r="AKN13" s="35"/>
      <c r="AKO13" s="35"/>
      <c r="AKS13" s="35"/>
      <c r="AKT13" s="35"/>
      <c r="AKU13" s="35"/>
      <c r="AKY13" s="35"/>
      <c r="AKZ13" s="35"/>
      <c r="ALA13" s="35"/>
      <c r="ALE13" s="35"/>
      <c r="ALF13" s="35"/>
      <c r="ALG13" s="35"/>
      <c r="ALK13" s="35"/>
      <c r="ALL13" s="35"/>
      <c r="ALM13" s="35"/>
      <c r="ALQ13" s="35"/>
      <c r="ALR13" s="35"/>
      <c r="ALS13" s="35"/>
      <c r="ALW13" s="35"/>
      <c r="ALX13" s="35"/>
      <c r="ALY13" s="35"/>
      <c r="AMC13" s="35"/>
      <c r="AMD13" s="35"/>
      <c r="AME13" s="35"/>
      <c r="AMI13" s="35"/>
      <c r="AMJ13" s="35"/>
      <c r="AMK13" s="35"/>
      <c r="AMO13" s="35"/>
      <c r="AMP13" s="35"/>
      <c r="AMQ13" s="35"/>
      <c r="AMU13" s="35"/>
      <c r="AMV13" s="35"/>
      <c r="AMW13" s="35"/>
      <c r="ANA13" s="35"/>
      <c r="ANB13" s="35"/>
      <c r="ANC13" s="35"/>
      <c r="ANG13" s="35"/>
      <c r="ANH13" s="35"/>
      <c r="ANI13" s="35"/>
      <c r="ANM13" s="35"/>
      <c r="ANN13" s="35"/>
      <c r="ANO13" s="35"/>
      <c r="ANS13" s="35"/>
      <c r="ANT13" s="35"/>
      <c r="ANU13" s="35"/>
      <c r="ANY13" s="35"/>
      <c r="ANZ13" s="35"/>
      <c r="AOA13" s="35"/>
      <c r="AOE13" s="35"/>
      <c r="AOF13" s="35"/>
      <c r="AOG13" s="35"/>
      <c r="AOK13" s="35"/>
      <c r="AOL13" s="35"/>
      <c r="AOM13" s="35"/>
      <c r="AOQ13" s="35"/>
      <c r="AOR13" s="35"/>
      <c r="AOS13" s="35"/>
      <c r="AOW13" s="35"/>
      <c r="AOX13" s="35"/>
      <c r="AOY13" s="35"/>
      <c r="APC13" s="35"/>
      <c r="APD13" s="35"/>
      <c r="APE13" s="35"/>
      <c r="API13" s="35"/>
      <c r="APJ13" s="35"/>
      <c r="APK13" s="35"/>
      <c r="APO13" s="35"/>
      <c r="APP13" s="35"/>
      <c r="APQ13" s="35"/>
      <c r="APU13" s="35"/>
      <c r="APV13" s="35"/>
      <c r="APW13" s="35"/>
      <c r="AQA13" s="35"/>
      <c r="AQB13" s="35"/>
      <c r="AQC13" s="35"/>
      <c r="AQG13" s="35"/>
      <c r="AQH13" s="35"/>
      <c r="AQI13" s="35"/>
      <c r="AQM13" s="35"/>
      <c r="AQN13" s="35"/>
      <c r="AQO13" s="35"/>
      <c r="AQS13" s="35"/>
      <c r="AQT13" s="35"/>
      <c r="AQU13" s="35"/>
      <c r="AQY13" s="35"/>
      <c r="AQZ13" s="35"/>
      <c r="ARA13" s="35"/>
      <c r="ARE13" s="35"/>
      <c r="ARF13" s="35"/>
      <c r="ARG13" s="35"/>
      <c r="ARK13" s="35"/>
      <c r="ARL13" s="35"/>
      <c r="ARM13" s="35"/>
      <c r="ARQ13" s="35"/>
      <c r="ARR13" s="35"/>
      <c r="ARS13" s="35"/>
      <c r="ARW13" s="35"/>
      <c r="ARX13" s="35"/>
      <c r="ARY13" s="35"/>
      <c r="ASC13" s="35"/>
      <c r="ASD13" s="35"/>
      <c r="ASE13" s="35"/>
      <c r="ASI13" s="35"/>
      <c r="ASJ13" s="35"/>
      <c r="ASK13" s="35"/>
      <c r="ASO13" s="35"/>
      <c r="ASP13" s="35"/>
      <c r="ASQ13" s="35"/>
      <c r="ASU13" s="35"/>
      <c r="ASV13" s="35"/>
      <c r="ASW13" s="35"/>
      <c r="ATA13" s="35"/>
      <c r="ATB13" s="35"/>
      <c r="ATC13" s="35"/>
      <c r="ATG13" s="35"/>
      <c r="ATH13" s="35"/>
      <c r="ATI13" s="35"/>
      <c r="ATM13" s="35"/>
      <c r="ATN13" s="35"/>
      <c r="ATO13" s="35"/>
      <c r="ATS13" s="35"/>
      <c r="ATT13" s="35"/>
      <c r="ATU13" s="35"/>
      <c r="ATY13" s="35"/>
      <c r="ATZ13" s="35"/>
      <c r="AUA13" s="35"/>
      <c r="AUE13" s="35"/>
      <c r="AUF13" s="35"/>
      <c r="AUG13" s="35"/>
      <c r="AUK13" s="35"/>
      <c r="AUL13" s="35"/>
      <c r="AUM13" s="35"/>
      <c r="AUQ13" s="35"/>
      <c r="AUR13" s="35"/>
      <c r="AUS13" s="35"/>
      <c r="AUW13" s="35"/>
      <c r="AUX13" s="35"/>
      <c r="AUY13" s="35"/>
      <c r="AVC13" s="35"/>
      <c r="AVD13" s="35"/>
      <c r="AVE13" s="35"/>
      <c r="AVI13" s="35"/>
      <c r="AVJ13" s="35"/>
      <c r="AVK13" s="35"/>
      <c r="AVO13" s="35"/>
      <c r="AVP13" s="35"/>
      <c r="AVQ13" s="35"/>
      <c r="AVU13" s="35"/>
      <c r="AVV13" s="35"/>
      <c r="AVW13" s="35"/>
      <c r="AWA13" s="35"/>
      <c r="AWB13" s="35"/>
      <c r="AWC13" s="35"/>
      <c r="AWG13" s="35"/>
      <c r="AWH13" s="35"/>
      <c r="AWI13" s="35"/>
      <c r="AWM13" s="35"/>
      <c r="AWN13" s="35"/>
      <c r="AWO13" s="35"/>
      <c r="AWS13" s="35"/>
      <c r="AWT13" s="35"/>
      <c r="AWU13" s="35"/>
      <c r="AWY13" s="35"/>
      <c r="AWZ13" s="35"/>
      <c r="AXA13" s="35"/>
      <c r="AXE13" s="35"/>
      <c r="AXF13" s="35"/>
      <c r="AXG13" s="35"/>
      <c r="AXK13" s="35"/>
      <c r="AXL13" s="35"/>
      <c r="AXM13" s="35"/>
      <c r="AXQ13" s="35"/>
      <c r="AXR13" s="35"/>
      <c r="AXS13" s="35"/>
      <c r="AXW13" s="35"/>
      <c r="AXX13" s="35"/>
      <c r="AXY13" s="35"/>
      <c r="AYC13" s="35"/>
      <c r="AYD13" s="35"/>
      <c r="AYE13" s="35"/>
      <c r="AYI13" s="35"/>
      <c r="AYJ13" s="35"/>
      <c r="AYK13" s="35"/>
      <c r="AYO13" s="35"/>
      <c r="AYP13" s="35"/>
      <c r="AYQ13" s="35"/>
      <c r="AYU13" s="35"/>
      <c r="AYV13" s="35"/>
      <c r="AYW13" s="35"/>
      <c r="AZA13" s="35"/>
      <c r="AZB13" s="35"/>
      <c r="AZC13" s="35"/>
      <c r="AZG13" s="35"/>
      <c r="AZH13" s="35"/>
      <c r="AZI13" s="35"/>
      <c r="AZM13" s="35"/>
      <c r="AZN13" s="35"/>
      <c r="AZO13" s="35"/>
      <c r="AZS13" s="35"/>
      <c r="AZT13" s="35"/>
      <c r="AZU13" s="35"/>
      <c r="AZY13" s="35"/>
      <c r="AZZ13" s="35"/>
      <c r="BAA13" s="35"/>
      <c r="BAE13" s="35"/>
      <c r="BAF13" s="35"/>
      <c r="BAG13" s="35"/>
      <c r="BAK13" s="35"/>
      <c r="BAL13" s="35"/>
      <c r="BAM13" s="35"/>
      <c r="BAQ13" s="35"/>
      <c r="BAR13" s="35"/>
      <c r="BAS13" s="35"/>
      <c r="BAW13" s="35"/>
      <c r="BAX13" s="35"/>
      <c r="BAY13" s="35"/>
      <c r="BBC13" s="35"/>
      <c r="BBD13" s="35"/>
      <c r="BBE13" s="35"/>
      <c r="BBI13" s="35"/>
      <c r="BBJ13" s="35"/>
      <c r="BBK13" s="35"/>
      <c r="BBO13" s="35"/>
      <c r="BBP13" s="35"/>
      <c r="BBQ13" s="35"/>
      <c r="BBU13" s="35"/>
      <c r="BBV13" s="35"/>
      <c r="BBW13" s="35"/>
      <c r="BCA13" s="35"/>
      <c r="BCB13" s="35"/>
      <c r="BCC13" s="35"/>
      <c r="BCG13" s="35"/>
      <c r="BCH13" s="35"/>
      <c r="BCI13" s="35"/>
      <c r="BCM13" s="35"/>
      <c r="BCN13" s="35"/>
      <c r="BCO13" s="35"/>
      <c r="BCS13" s="35"/>
      <c r="BCT13" s="35"/>
      <c r="BCU13" s="35"/>
      <c r="BCY13" s="35"/>
      <c r="BCZ13" s="35"/>
      <c r="BDA13" s="35"/>
      <c r="BDE13" s="35"/>
      <c r="BDF13" s="35"/>
      <c r="BDG13" s="35"/>
      <c r="BDK13" s="35"/>
      <c r="BDL13" s="35"/>
      <c r="BDM13" s="35"/>
      <c r="BDQ13" s="35"/>
      <c r="BDR13" s="35"/>
      <c r="BDS13" s="35"/>
      <c r="BDW13" s="35"/>
      <c r="BDX13" s="35"/>
      <c r="BDY13" s="35"/>
      <c r="BEC13" s="35"/>
      <c r="BED13" s="35"/>
      <c r="BEE13" s="35"/>
      <c r="BEI13" s="35"/>
      <c r="BEJ13" s="35"/>
      <c r="BEK13" s="35"/>
      <c r="BEO13" s="35"/>
      <c r="BEP13" s="35"/>
      <c r="BEQ13" s="35"/>
      <c r="BEU13" s="35"/>
      <c r="BEV13" s="35"/>
      <c r="BEW13" s="35"/>
      <c r="BFA13" s="35"/>
      <c r="BFB13" s="35"/>
      <c r="BFC13" s="35"/>
      <c r="BFG13" s="35"/>
      <c r="BFH13" s="35"/>
      <c r="BFI13" s="35"/>
      <c r="BFM13" s="35"/>
      <c r="BFN13" s="35"/>
      <c r="BFO13" s="35"/>
      <c r="BFS13" s="35"/>
      <c r="BFT13" s="35"/>
      <c r="BFU13" s="35"/>
      <c r="BFY13" s="35"/>
      <c r="BFZ13" s="35"/>
      <c r="BGA13" s="35"/>
      <c r="BGE13" s="35"/>
      <c r="BGF13" s="35"/>
      <c r="BGG13" s="35"/>
      <c r="BGK13" s="35"/>
      <c r="BGL13" s="35"/>
      <c r="BGM13" s="35"/>
      <c r="BGQ13" s="35"/>
      <c r="BGR13" s="35"/>
      <c r="BGS13" s="35"/>
      <c r="BGW13" s="35"/>
      <c r="BGX13" s="35"/>
      <c r="BGY13" s="35"/>
      <c r="BHC13" s="35"/>
      <c r="BHD13" s="35"/>
      <c r="BHE13" s="35"/>
      <c r="BHI13" s="35"/>
      <c r="BHJ13" s="35"/>
      <c r="BHK13" s="35"/>
      <c r="BHO13" s="35"/>
      <c r="BHP13" s="35"/>
      <c r="BHQ13" s="35"/>
      <c r="BHU13" s="35"/>
      <c r="BHV13" s="35"/>
      <c r="BHW13" s="35"/>
      <c r="BIA13" s="35"/>
      <c r="BIB13" s="35"/>
      <c r="BIC13" s="35"/>
      <c r="BIG13" s="35"/>
      <c r="BIH13" s="35"/>
      <c r="BII13" s="35"/>
      <c r="BIM13" s="35"/>
      <c r="BIN13" s="35"/>
      <c r="BIO13" s="35"/>
      <c r="BIS13" s="35"/>
      <c r="BIT13" s="35"/>
      <c r="BIU13" s="35"/>
      <c r="BIY13" s="35"/>
      <c r="BIZ13" s="35"/>
      <c r="BJA13" s="35"/>
      <c r="BJE13" s="35"/>
      <c r="BJF13" s="35"/>
      <c r="BJG13" s="35"/>
      <c r="BJK13" s="35"/>
      <c r="BJL13" s="35"/>
      <c r="BJM13" s="35"/>
      <c r="BJQ13" s="35"/>
      <c r="BJR13" s="35"/>
      <c r="BJS13" s="35"/>
      <c r="BJW13" s="35"/>
      <c r="BJX13" s="35"/>
      <c r="BJY13" s="35"/>
      <c r="BKC13" s="35"/>
      <c r="BKD13" s="35"/>
      <c r="BKE13" s="35"/>
      <c r="BKI13" s="35"/>
      <c r="BKJ13" s="35"/>
      <c r="BKK13" s="35"/>
      <c r="BKO13" s="35"/>
      <c r="BKP13" s="35"/>
      <c r="BKQ13" s="35"/>
      <c r="BKU13" s="35"/>
      <c r="BKV13" s="35"/>
      <c r="BKW13" s="35"/>
      <c r="BLA13" s="35"/>
      <c r="BLB13" s="35"/>
      <c r="BLC13" s="35"/>
      <c r="BLG13" s="35"/>
      <c r="BLH13" s="35"/>
      <c r="BLI13" s="35"/>
      <c r="BLM13" s="35"/>
      <c r="BLN13" s="35"/>
      <c r="BLO13" s="35"/>
      <c r="BLS13" s="35"/>
      <c r="BLT13" s="35"/>
      <c r="BLU13" s="35"/>
      <c r="BLY13" s="35"/>
      <c r="BLZ13" s="35"/>
      <c r="BMA13" s="35"/>
      <c r="BME13" s="35"/>
      <c r="BMF13" s="35"/>
      <c r="BMG13" s="35"/>
      <c r="BMK13" s="35"/>
      <c r="BML13" s="35"/>
      <c r="BMM13" s="35"/>
      <c r="BMQ13" s="35"/>
      <c r="BMR13" s="35"/>
      <c r="BMS13" s="35"/>
      <c r="BMW13" s="35"/>
      <c r="BMX13" s="35"/>
      <c r="BMY13" s="35"/>
      <c r="BNC13" s="35"/>
      <c r="BND13" s="35"/>
      <c r="BNE13" s="35"/>
      <c r="BNI13" s="35"/>
      <c r="BNJ13" s="35"/>
      <c r="BNK13" s="35"/>
      <c r="BNO13" s="35"/>
      <c r="BNP13" s="35"/>
      <c r="BNQ13" s="35"/>
      <c r="BNU13" s="35"/>
      <c r="BNV13" s="35"/>
      <c r="BNW13" s="35"/>
      <c r="BOA13" s="35"/>
      <c r="BOB13" s="35"/>
      <c r="BOC13" s="35"/>
      <c r="BOG13" s="35"/>
      <c r="BOH13" s="35"/>
      <c r="BOI13" s="35"/>
      <c r="BOM13" s="35"/>
      <c r="BON13" s="35"/>
      <c r="BOO13" s="35"/>
      <c r="BOS13" s="35"/>
      <c r="BOT13" s="35"/>
      <c r="BOU13" s="35"/>
      <c r="BOY13" s="35"/>
      <c r="BOZ13" s="35"/>
      <c r="BPA13" s="35"/>
      <c r="BPE13" s="35"/>
      <c r="BPF13" s="35"/>
      <c r="BPG13" s="35"/>
      <c r="BPK13" s="35"/>
      <c r="BPL13" s="35"/>
      <c r="BPM13" s="35"/>
      <c r="BPQ13" s="35"/>
      <c r="BPR13" s="35"/>
      <c r="BPS13" s="35"/>
      <c r="BPW13" s="35"/>
      <c r="BPX13" s="35"/>
      <c r="BPY13" s="35"/>
      <c r="BQC13" s="35"/>
      <c r="BQD13" s="35"/>
      <c r="BQE13" s="35"/>
      <c r="BQI13" s="35"/>
      <c r="BQJ13" s="35"/>
      <c r="BQK13" s="35"/>
      <c r="BQO13" s="35"/>
      <c r="BQP13" s="35"/>
      <c r="BQQ13" s="35"/>
      <c r="BQU13" s="35"/>
      <c r="BQV13" s="35"/>
      <c r="BQW13" s="35"/>
      <c r="BRA13" s="35"/>
      <c r="BRB13" s="35"/>
      <c r="BRC13" s="35"/>
      <c r="BRG13" s="35"/>
      <c r="BRH13" s="35"/>
      <c r="BRI13" s="35"/>
      <c r="BRM13" s="35"/>
      <c r="BRN13" s="35"/>
      <c r="BRO13" s="35"/>
      <c r="BRS13" s="35"/>
      <c r="BRT13" s="35"/>
      <c r="BRU13" s="35"/>
      <c r="BRY13" s="35"/>
      <c r="BRZ13" s="35"/>
      <c r="BSA13" s="35"/>
      <c r="BSE13" s="35"/>
      <c r="BSF13" s="35"/>
      <c r="BSG13" s="35"/>
      <c r="BSK13" s="35"/>
      <c r="BSL13" s="35"/>
      <c r="BSM13" s="35"/>
      <c r="BSQ13" s="35"/>
      <c r="BSR13" s="35"/>
      <c r="BSS13" s="35"/>
      <c r="BSW13" s="35"/>
      <c r="BSX13" s="35"/>
      <c r="BSY13" s="35"/>
      <c r="BTC13" s="35"/>
      <c r="BTD13" s="35"/>
      <c r="BTE13" s="35"/>
      <c r="BTI13" s="35"/>
      <c r="BTJ13" s="35"/>
      <c r="BTK13" s="35"/>
      <c r="BTO13" s="35"/>
      <c r="BTP13" s="35"/>
      <c r="BTQ13" s="35"/>
      <c r="BTU13" s="35"/>
      <c r="BTV13" s="35"/>
      <c r="BTW13" s="35"/>
      <c r="BUA13" s="35"/>
      <c r="BUB13" s="35"/>
      <c r="BUC13" s="35"/>
      <c r="BUG13" s="35"/>
      <c r="BUH13" s="35"/>
      <c r="BUI13" s="35"/>
      <c r="BUM13" s="35"/>
      <c r="BUN13" s="35"/>
      <c r="BUO13" s="35"/>
      <c r="BUS13" s="35"/>
      <c r="BUT13" s="35"/>
      <c r="BUU13" s="35"/>
      <c r="BUY13" s="35"/>
      <c r="BUZ13" s="35"/>
      <c r="BVA13" s="35"/>
      <c r="BVE13" s="35"/>
      <c r="BVF13" s="35"/>
      <c r="BVG13" s="35"/>
      <c r="BVK13" s="35"/>
      <c r="BVL13" s="35"/>
      <c r="BVM13" s="35"/>
      <c r="BVQ13" s="35"/>
      <c r="BVR13" s="35"/>
      <c r="BVS13" s="35"/>
      <c r="BVW13" s="35"/>
      <c r="BVX13" s="35"/>
      <c r="BVY13" s="35"/>
      <c r="BWC13" s="35"/>
      <c r="BWD13" s="35"/>
      <c r="BWE13" s="35"/>
      <c r="BWI13" s="35"/>
      <c r="BWJ13" s="35"/>
      <c r="BWK13" s="35"/>
      <c r="BWO13" s="35"/>
      <c r="BWP13" s="35"/>
      <c r="BWQ13" s="35"/>
      <c r="BWU13" s="35"/>
      <c r="BWV13" s="35"/>
      <c r="BWW13" s="35"/>
      <c r="BXA13" s="35"/>
      <c r="BXB13" s="35"/>
      <c r="BXC13" s="35"/>
      <c r="BXG13" s="35"/>
      <c r="BXH13" s="35"/>
      <c r="BXI13" s="35"/>
      <c r="BXM13" s="35"/>
      <c r="BXN13" s="35"/>
      <c r="BXO13" s="35"/>
      <c r="BXS13" s="35"/>
      <c r="BXT13" s="35"/>
      <c r="BXU13" s="35"/>
      <c r="BXY13" s="35"/>
      <c r="BXZ13" s="35"/>
      <c r="BYA13" s="35"/>
      <c r="BYE13" s="35"/>
      <c r="BYF13" s="35"/>
      <c r="BYG13" s="35"/>
      <c r="BYK13" s="35"/>
      <c r="BYL13" s="35"/>
      <c r="BYM13" s="35"/>
      <c r="BYQ13" s="35"/>
      <c r="BYR13" s="35"/>
      <c r="BYS13" s="35"/>
      <c r="BYW13" s="35"/>
      <c r="BYX13" s="35"/>
      <c r="BYY13" s="35"/>
      <c r="BZC13" s="35"/>
      <c r="BZD13" s="35"/>
      <c r="BZE13" s="35"/>
      <c r="BZI13" s="35"/>
      <c r="BZJ13" s="35"/>
      <c r="BZK13" s="35"/>
      <c r="BZO13" s="35"/>
      <c r="BZP13" s="35"/>
      <c r="BZQ13" s="35"/>
      <c r="BZU13" s="35"/>
      <c r="BZV13" s="35"/>
      <c r="BZW13" s="35"/>
      <c r="CAA13" s="35"/>
      <c r="CAB13" s="35"/>
      <c r="CAC13" s="35"/>
      <c r="CAG13" s="35"/>
      <c r="CAH13" s="35"/>
      <c r="CAI13" s="35"/>
      <c r="CAM13" s="35"/>
      <c r="CAN13" s="35"/>
      <c r="CAO13" s="35"/>
      <c r="CAS13" s="35"/>
      <c r="CAT13" s="35"/>
      <c r="CAU13" s="35"/>
      <c r="CAY13" s="35"/>
      <c r="CAZ13" s="35"/>
      <c r="CBA13" s="35"/>
      <c r="CBE13" s="35"/>
      <c r="CBF13" s="35"/>
      <c r="CBG13" s="35"/>
      <c r="CBK13" s="35"/>
      <c r="CBL13" s="35"/>
      <c r="CBM13" s="35"/>
      <c r="CBQ13" s="35"/>
      <c r="CBR13" s="35"/>
      <c r="CBS13" s="35"/>
      <c r="CBW13" s="35"/>
      <c r="CBX13" s="35"/>
      <c r="CBY13" s="35"/>
      <c r="CCC13" s="35"/>
      <c r="CCD13" s="35"/>
      <c r="CCE13" s="35"/>
      <c r="CCI13" s="35"/>
      <c r="CCJ13" s="35"/>
      <c r="CCK13" s="35"/>
      <c r="CCO13" s="35"/>
      <c r="CCP13" s="35"/>
      <c r="CCQ13" s="35"/>
      <c r="CCU13" s="35"/>
      <c r="CCV13" s="35"/>
      <c r="CCW13" s="35"/>
      <c r="CDA13" s="35"/>
      <c r="CDB13" s="35"/>
      <c r="CDC13" s="35"/>
      <c r="CDG13" s="35"/>
      <c r="CDH13" s="35"/>
      <c r="CDI13" s="35"/>
      <c r="CDM13" s="35"/>
      <c r="CDN13" s="35"/>
      <c r="CDO13" s="35"/>
      <c r="CDS13" s="35"/>
      <c r="CDT13" s="35"/>
      <c r="CDU13" s="35"/>
      <c r="CDY13" s="35"/>
      <c r="CDZ13" s="35"/>
      <c r="CEA13" s="35"/>
      <c r="CEE13" s="35"/>
      <c r="CEF13" s="35"/>
      <c r="CEG13" s="35"/>
      <c r="CEK13" s="35"/>
      <c r="CEL13" s="35"/>
      <c r="CEM13" s="35"/>
      <c r="CEQ13" s="35"/>
      <c r="CER13" s="35"/>
      <c r="CES13" s="35"/>
      <c r="CEW13" s="35"/>
      <c r="CEX13" s="35"/>
      <c r="CEY13" s="35"/>
      <c r="CFC13" s="35"/>
      <c r="CFD13" s="35"/>
      <c r="CFE13" s="35"/>
      <c r="CFI13" s="35"/>
      <c r="CFJ13" s="35"/>
      <c r="CFK13" s="35"/>
      <c r="CFO13" s="35"/>
      <c r="CFP13" s="35"/>
      <c r="CFQ13" s="35"/>
      <c r="CFU13" s="35"/>
      <c r="CFV13" s="35"/>
      <c r="CFW13" s="35"/>
      <c r="CGA13" s="35"/>
      <c r="CGB13" s="35"/>
      <c r="CGC13" s="35"/>
      <c r="CGG13" s="35"/>
      <c r="CGH13" s="35"/>
      <c r="CGI13" s="35"/>
      <c r="CGM13" s="35"/>
      <c r="CGN13" s="35"/>
      <c r="CGO13" s="35"/>
      <c r="CGS13" s="35"/>
      <c r="CGT13" s="35"/>
      <c r="CGU13" s="35"/>
      <c r="CGY13" s="35"/>
      <c r="CGZ13" s="35"/>
      <c r="CHA13" s="35"/>
      <c r="CHE13" s="35"/>
      <c r="CHF13" s="35"/>
      <c r="CHG13" s="35"/>
      <c r="CHK13" s="35"/>
      <c r="CHL13" s="35"/>
      <c r="CHM13" s="35"/>
      <c r="CHQ13" s="35"/>
      <c r="CHR13" s="35"/>
      <c r="CHS13" s="35"/>
      <c r="CHW13" s="35"/>
      <c r="CHX13" s="35"/>
      <c r="CHY13" s="35"/>
      <c r="CIC13" s="35"/>
      <c r="CID13" s="35"/>
      <c r="CIE13" s="35"/>
      <c r="CII13" s="35"/>
      <c r="CIJ13" s="35"/>
      <c r="CIK13" s="35"/>
      <c r="CIO13" s="35"/>
      <c r="CIP13" s="35"/>
      <c r="CIQ13" s="35"/>
      <c r="CIU13" s="35"/>
      <c r="CIV13" s="35"/>
      <c r="CIW13" s="35"/>
      <c r="CJA13" s="35"/>
      <c r="CJB13" s="35"/>
      <c r="CJC13" s="35"/>
      <c r="CJG13" s="35"/>
      <c r="CJH13" s="35"/>
      <c r="CJI13" s="35"/>
      <c r="CJM13" s="35"/>
      <c r="CJN13" s="35"/>
      <c r="CJO13" s="35"/>
      <c r="CJS13" s="35"/>
      <c r="CJT13" s="35"/>
      <c r="CJU13" s="35"/>
      <c r="CJY13" s="35"/>
      <c r="CJZ13" s="35"/>
      <c r="CKA13" s="35"/>
      <c r="CKE13" s="35"/>
      <c r="CKF13" s="35"/>
      <c r="CKG13" s="35"/>
      <c r="CKK13" s="35"/>
      <c r="CKL13" s="35"/>
      <c r="CKM13" s="35"/>
      <c r="CKQ13" s="35"/>
      <c r="CKR13" s="35"/>
      <c r="CKS13" s="35"/>
      <c r="CKW13" s="35"/>
      <c r="CKX13" s="35"/>
      <c r="CKY13" s="35"/>
      <c r="CLC13" s="35"/>
      <c r="CLD13" s="35"/>
      <c r="CLE13" s="35"/>
      <c r="CLI13" s="35"/>
      <c r="CLJ13" s="35"/>
      <c r="CLK13" s="35"/>
      <c r="CLO13" s="35"/>
      <c r="CLP13" s="35"/>
      <c r="CLQ13" s="35"/>
      <c r="CLU13" s="35"/>
      <c r="CLV13" s="35"/>
      <c r="CLW13" s="35"/>
      <c r="CMA13" s="35"/>
      <c r="CMB13" s="35"/>
      <c r="CMC13" s="35"/>
      <c r="CMG13" s="35"/>
      <c r="CMH13" s="35"/>
      <c r="CMI13" s="35"/>
      <c r="CMM13" s="35"/>
      <c r="CMN13" s="35"/>
      <c r="CMO13" s="35"/>
      <c r="CMS13" s="35"/>
      <c r="CMT13" s="35"/>
      <c r="CMU13" s="35"/>
      <c r="CMY13" s="35"/>
      <c r="CMZ13" s="35"/>
      <c r="CNA13" s="35"/>
      <c r="CNE13" s="35"/>
      <c r="CNF13" s="35"/>
      <c r="CNG13" s="35"/>
      <c r="CNK13" s="35"/>
      <c r="CNL13" s="35"/>
      <c r="CNM13" s="35"/>
      <c r="CNQ13" s="35"/>
      <c r="CNR13" s="35"/>
      <c r="CNS13" s="35"/>
      <c r="CNW13" s="35"/>
      <c r="CNX13" s="35"/>
      <c r="CNY13" s="35"/>
      <c r="COC13" s="35"/>
      <c r="COD13" s="35"/>
      <c r="COE13" s="35"/>
      <c r="COI13" s="35"/>
      <c r="COJ13" s="35"/>
      <c r="COK13" s="35"/>
      <c r="COO13" s="35"/>
      <c r="COP13" s="35"/>
      <c r="COQ13" s="35"/>
      <c r="COU13" s="35"/>
      <c r="COV13" s="35"/>
      <c r="COW13" s="35"/>
      <c r="CPA13" s="35"/>
      <c r="CPB13" s="35"/>
      <c r="CPC13" s="35"/>
      <c r="CPG13" s="35"/>
      <c r="CPH13" s="35"/>
      <c r="CPI13" s="35"/>
      <c r="CPM13" s="35"/>
      <c r="CPN13" s="35"/>
      <c r="CPO13" s="35"/>
      <c r="CPS13" s="35"/>
      <c r="CPT13" s="35"/>
      <c r="CPU13" s="35"/>
      <c r="CPY13" s="35"/>
      <c r="CPZ13" s="35"/>
      <c r="CQA13" s="35"/>
      <c r="CQE13" s="35"/>
      <c r="CQF13" s="35"/>
      <c r="CQG13" s="35"/>
      <c r="CQK13" s="35"/>
      <c r="CQL13" s="35"/>
      <c r="CQM13" s="35"/>
      <c r="CQQ13" s="35"/>
      <c r="CQR13" s="35"/>
      <c r="CQS13" s="35"/>
      <c r="CQW13" s="35"/>
      <c r="CQX13" s="35"/>
      <c r="CQY13" s="35"/>
      <c r="CRC13" s="35"/>
      <c r="CRD13" s="35"/>
      <c r="CRE13" s="35"/>
      <c r="CRI13" s="35"/>
      <c r="CRJ13" s="35"/>
      <c r="CRK13" s="35"/>
      <c r="CRO13" s="35"/>
      <c r="CRP13" s="35"/>
      <c r="CRQ13" s="35"/>
      <c r="CRU13" s="35"/>
      <c r="CRV13" s="35"/>
      <c r="CRW13" s="35"/>
      <c r="CSA13" s="35"/>
      <c r="CSB13" s="35"/>
      <c r="CSC13" s="35"/>
      <c r="CSG13" s="35"/>
      <c r="CSH13" s="35"/>
      <c r="CSI13" s="35"/>
      <c r="CSM13" s="35"/>
      <c r="CSN13" s="35"/>
      <c r="CSO13" s="35"/>
      <c r="CSS13" s="35"/>
      <c r="CST13" s="35"/>
      <c r="CSU13" s="35"/>
      <c r="CSY13" s="35"/>
      <c r="CSZ13" s="35"/>
      <c r="CTA13" s="35"/>
      <c r="CTE13" s="35"/>
      <c r="CTF13" s="35"/>
      <c r="CTG13" s="35"/>
      <c r="CTK13" s="35"/>
      <c r="CTL13" s="35"/>
      <c r="CTM13" s="35"/>
      <c r="CTQ13" s="35"/>
      <c r="CTR13" s="35"/>
      <c r="CTS13" s="35"/>
      <c r="CTW13" s="35"/>
      <c r="CTX13" s="35"/>
      <c r="CTY13" s="35"/>
      <c r="CUC13" s="35"/>
      <c r="CUD13" s="35"/>
      <c r="CUE13" s="35"/>
      <c r="CUI13" s="35"/>
      <c r="CUJ13" s="35"/>
      <c r="CUK13" s="35"/>
      <c r="CUO13" s="35"/>
      <c r="CUP13" s="35"/>
      <c r="CUQ13" s="35"/>
      <c r="CUU13" s="35"/>
      <c r="CUV13" s="35"/>
      <c r="CUW13" s="35"/>
      <c r="CVA13" s="35"/>
      <c r="CVB13" s="35"/>
      <c r="CVC13" s="35"/>
      <c r="CVG13" s="35"/>
      <c r="CVH13" s="35"/>
      <c r="CVI13" s="35"/>
      <c r="CVM13" s="35"/>
      <c r="CVN13" s="35"/>
      <c r="CVO13" s="35"/>
      <c r="CVS13" s="35"/>
      <c r="CVT13" s="35"/>
      <c r="CVU13" s="35"/>
      <c r="CVY13" s="35"/>
      <c r="CVZ13" s="35"/>
      <c r="CWA13" s="35"/>
      <c r="CWE13" s="35"/>
      <c r="CWF13" s="35"/>
      <c r="CWG13" s="35"/>
      <c r="CWK13" s="35"/>
      <c r="CWL13" s="35"/>
      <c r="CWM13" s="35"/>
      <c r="CWQ13" s="35"/>
      <c r="CWR13" s="35"/>
      <c r="CWS13" s="35"/>
      <c r="CWW13" s="35"/>
      <c r="CWX13" s="35"/>
      <c r="CWY13" s="35"/>
      <c r="CXC13" s="35"/>
      <c r="CXD13" s="35"/>
      <c r="CXE13" s="35"/>
      <c r="CXI13" s="35"/>
      <c r="CXJ13" s="35"/>
      <c r="CXK13" s="35"/>
      <c r="CXO13" s="35"/>
      <c r="CXP13" s="35"/>
      <c r="CXQ13" s="35"/>
      <c r="CXU13" s="35"/>
      <c r="CXV13" s="35"/>
      <c r="CXW13" s="35"/>
      <c r="CYA13" s="35"/>
      <c r="CYB13" s="35"/>
      <c r="CYC13" s="35"/>
      <c r="CYG13" s="35"/>
      <c r="CYH13" s="35"/>
      <c r="CYI13" s="35"/>
      <c r="CYM13" s="35"/>
      <c r="CYN13" s="35"/>
      <c r="CYO13" s="35"/>
      <c r="CYS13" s="35"/>
      <c r="CYT13" s="35"/>
      <c r="CYU13" s="35"/>
      <c r="CYY13" s="35"/>
      <c r="CYZ13" s="35"/>
      <c r="CZA13" s="35"/>
      <c r="CZE13" s="35"/>
      <c r="CZF13" s="35"/>
      <c r="CZG13" s="35"/>
      <c r="CZK13" s="35"/>
      <c r="CZL13" s="35"/>
      <c r="CZM13" s="35"/>
      <c r="CZQ13" s="35"/>
      <c r="CZR13" s="35"/>
      <c r="CZS13" s="35"/>
      <c r="CZW13" s="35"/>
      <c r="CZX13" s="35"/>
      <c r="CZY13" s="35"/>
      <c r="DAC13" s="35"/>
      <c r="DAD13" s="35"/>
      <c r="DAE13" s="35"/>
      <c r="DAI13" s="35"/>
      <c r="DAJ13" s="35"/>
      <c r="DAK13" s="35"/>
      <c r="DAO13" s="35"/>
      <c r="DAP13" s="35"/>
      <c r="DAQ13" s="35"/>
      <c r="DAU13" s="35"/>
      <c r="DAV13" s="35"/>
      <c r="DAW13" s="35"/>
      <c r="DBA13" s="35"/>
      <c r="DBB13" s="35"/>
      <c r="DBC13" s="35"/>
      <c r="DBG13" s="35"/>
      <c r="DBH13" s="35"/>
      <c r="DBI13" s="35"/>
      <c r="DBM13" s="35"/>
      <c r="DBN13" s="35"/>
      <c r="DBO13" s="35"/>
      <c r="DBS13" s="35"/>
      <c r="DBT13" s="35"/>
      <c r="DBU13" s="35"/>
      <c r="DBY13" s="35"/>
      <c r="DBZ13" s="35"/>
      <c r="DCA13" s="35"/>
      <c r="DCE13" s="35"/>
      <c r="DCF13" s="35"/>
      <c r="DCG13" s="35"/>
      <c r="DCK13" s="35"/>
      <c r="DCL13" s="35"/>
      <c r="DCM13" s="35"/>
      <c r="DCQ13" s="35"/>
      <c r="DCR13" s="35"/>
      <c r="DCS13" s="35"/>
      <c r="DCW13" s="35"/>
      <c r="DCX13" s="35"/>
      <c r="DCY13" s="35"/>
      <c r="DDC13" s="35"/>
      <c r="DDD13" s="35"/>
      <c r="DDE13" s="35"/>
      <c r="DDI13" s="35"/>
      <c r="DDJ13" s="35"/>
      <c r="DDK13" s="35"/>
      <c r="DDO13" s="35"/>
      <c r="DDP13" s="35"/>
      <c r="DDQ13" s="35"/>
      <c r="DDU13" s="35"/>
      <c r="DDV13" s="35"/>
      <c r="DDW13" s="35"/>
      <c r="DEA13" s="35"/>
      <c r="DEB13" s="35"/>
      <c r="DEC13" s="35"/>
      <c r="DEG13" s="35"/>
      <c r="DEH13" s="35"/>
      <c r="DEI13" s="35"/>
      <c r="DEM13" s="35"/>
      <c r="DEN13" s="35"/>
      <c r="DEO13" s="35"/>
      <c r="DES13" s="35"/>
      <c r="DET13" s="35"/>
      <c r="DEU13" s="35"/>
      <c r="DEY13" s="35"/>
      <c r="DEZ13" s="35"/>
      <c r="DFA13" s="35"/>
      <c r="DFE13" s="35"/>
      <c r="DFF13" s="35"/>
      <c r="DFG13" s="35"/>
      <c r="DFK13" s="35"/>
      <c r="DFL13" s="35"/>
      <c r="DFM13" s="35"/>
      <c r="DFQ13" s="35"/>
      <c r="DFR13" s="35"/>
      <c r="DFS13" s="35"/>
      <c r="DFW13" s="35"/>
      <c r="DFX13" s="35"/>
      <c r="DFY13" s="35"/>
      <c r="DGC13" s="35"/>
      <c r="DGD13" s="35"/>
      <c r="DGE13" s="35"/>
      <c r="DGI13" s="35"/>
      <c r="DGJ13" s="35"/>
      <c r="DGK13" s="35"/>
      <c r="DGO13" s="35"/>
      <c r="DGP13" s="35"/>
      <c r="DGQ13" s="35"/>
      <c r="DGU13" s="35"/>
      <c r="DGV13" s="35"/>
      <c r="DGW13" s="35"/>
      <c r="DHA13" s="35"/>
      <c r="DHB13" s="35"/>
      <c r="DHC13" s="35"/>
      <c r="DHG13" s="35"/>
      <c r="DHH13" s="35"/>
      <c r="DHI13" s="35"/>
      <c r="DHM13" s="35"/>
      <c r="DHN13" s="35"/>
      <c r="DHO13" s="35"/>
      <c r="DHS13" s="35"/>
      <c r="DHT13" s="35"/>
      <c r="DHU13" s="35"/>
      <c r="DHY13" s="35"/>
      <c r="DHZ13" s="35"/>
      <c r="DIA13" s="35"/>
      <c r="DIE13" s="35"/>
      <c r="DIF13" s="35"/>
      <c r="DIG13" s="35"/>
      <c r="DIK13" s="35"/>
      <c r="DIL13" s="35"/>
      <c r="DIM13" s="35"/>
      <c r="DIQ13" s="35"/>
      <c r="DIR13" s="35"/>
      <c r="DIS13" s="35"/>
      <c r="DIW13" s="35"/>
      <c r="DIX13" s="35"/>
      <c r="DIY13" s="35"/>
      <c r="DJC13" s="35"/>
      <c r="DJD13" s="35"/>
      <c r="DJE13" s="35"/>
      <c r="DJI13" s="35"/>
      <c r="DJJ13" s="35"/>
      <c r="DJK13" s="35"/>
      <c r="DJO13" s="35"/>
      <c r="DJP13" s="35"/>
      <c r="DJQ13" s="35"/>
      <c r="DJU13" s="35"/>
      <c r="DJV13" s="35"/>
      <c r="DJW13" s="35"/>
      <c r="DKA13" s="35"/>
      <c r="DKB13" s="35"/>
      <c r="DKC13" s="35"/>
      <c r="DKG13" s="35"/>
      <c r="DKH13" s="35"/>
      <c r="DKI13" s="35"/>
      <c r="DKM13" s="35"/>
      <c r="DKN13" s="35"/>
      <c r="DKO13" s="35"/>
      <c r="DKS13" s="35"/>
      <c r="DKT13" s="35"/>
      <c r="DKU13" s="35"/>
      <c r="DKY13" s="35"/>
      <c r="DKZ13" s="35"/>
      <c r="DLA13" s="35"/>
      <c r="DLE13" s="35"/>
      <c r="DLF13" s="35"/>
      <c r="DLG13" s="35"/>
      <c r="DLK13" s="35"/>
      <c r="DLL13" s="35"/>
      <c r="DLM13" s="35"/>
      <c r="DLQ13" s="35"/>
      <c r="DLR13" s="35"/>
      <c r="DLS13" s="35"/>
      <c r="DLW13" s="35"/>
      <c r="DLX13" s="35"/>
      <c r="DLY13" s="35"/>
      <c r="DMC13" s="35"/>
      <c r="DMD13" s="35"/>
      <c r="DME13" s="35"/>
      <c r="DMI13" s="35"/>
      <c r="DMJ13" s="35"/>
      <c r="DMK13" s="35"/>
      <c r="DMO13" s="35"/>
      <c r="DMP13" s="35"/>
      <c r="DMQ13" s="35"/>
      <c r="DMU13" s="35"/>
      <c r="DMV13" s="35"/>
      <c r="DMW13" s="35"/>
      <c r="DNA13" s="35"/>
      <c r="DNB13" s="35"/>
      <c r="DNC13" s="35"/>
      <c r="DNG13" s="35"/>
      <c r="DNH13" s="35"/>
      <c r="DNI13" s="35"/>
      <c r="DNM13" s="35"/>
      <c r="DNN13" s="35"/>
      <c r="DNO13" s="35"/>
      <c r="DNS13" s="35"/>
      <c r="DNT13" s="35"/>
      <c r="DNU13" s="35"/>
      <c r="DNY13" s="35"/>
      <c r="DNZ13" s="35"/>
      <c r="DOA13" s="35"/>
      <c r="DOE13" s="35"/>
      <c r="DOF13" s="35"/>
      <c r="DOG13" s="35"/>
      <c r="DOK13" s="35"/>
      <c r="DOL13" s="35"/>
      <c r="DOM13" s="35"/>
      <c r="DOQ13" s="35"/>
      <c r="DOR13" s="35"/>
      <c r="DOS13" s="35"/>
      <c r="DOW13" s="35"/>
      <c r="DOX13" s="35"/>
      <c r="DOY13" s="35"/>
      <c r="DPC13" s="35"/>
      <c r="DPD13" s="35"/>
      <c r="DPE13" s="35"/>
      <c r="DPI13" s="35"/>
      <c r="DPJ13" s="35"/>
      <c r="DPK13" s="35"/>
      <c r="DPO13" s="35"/>
      <c r="DPP13" s="35"/>
      <c r="DPQ13" s="35"/>
      <c r="DPU13" s="35"/>
      <c r="DPV13" s="35"/>
      <c r="DPW13" s="35"/>
      <c r="DQA13" s="35"/>
      <c r="DQB13" s="35"/>
      <c r="DQC13" s="35"/>
      <c r="DQG13" s="35"/>
      <c r="DQH13" s="35"/>
      <c r="DQI13" s="35"/>
      <c r="DQM13" s="35"/>
      <c r="DQN13" s="35"/>
      <c r="DQO13" s="35"/>
      <c r="DQS13" s="35"/>
      <c r="DQT13" s="35"/>
      <c r="DQU13" s="35"/>
      <c r="DQY13" s="35"/>
      <c r="DQZ13" s="35"/>
      <c r="DRA13" s="35"/>
      <c r="DRE13" s="35"/>
      <c r="DRF13" s="35"/>
      <c r="DRG13" s="35"/>
      <c r="DRK13" s="35"/>
      <c r="DRL13" s="35"/>
      <c r="DRM13" s="35"/>
      <c r="DRQ13" s="35"/>
      <c r="DRR13" s="35"/>
      <c r="DRS13" s="35"/>
      <c r="DRW13" s="35"/>
      <c r="DRX13" s="35"/>
      <c r="DRY13" s="35"/>
      <c r="DSC13" s="35"/>
      <c r="DSD13" s="35"/>
      <c r="DSE13" s="35"/>
      <c r="DSI13" s="35"/>
      <c r="DSJ13" s="35"/>
      <c r="DSK13" s="35"/>
      <c r="DSO13" s="35"/>
      <c r="DSP13" s="35"/>
      <c r="DSQ13" s="35"/>
      <c r="DSU13" s="35"/>
      <c r="DSV13" s="35"/>
      <c r="DSW13" s="35"/>
      <c r="DTA13" s="35"/>
      <c r="DTB13" s="35"/>
      <c r="DTC13" s="35"/>
      <c r="DTG13" s="35"/>
      <c r="DTH13" s="35"/>
      <c r="DTI13" s="35"/>
      <c r="DTM13" s="35"/>
      <c r="DTN13" s="35"/>
      <c r="DTO13" s="35"/>
      <c r="DTS13" s="35"/>
      <c r="DTT13" s="35"/>
      <c r="DTU13" s="35"/>
      <c r="DTY13" s="35"/>
      <c r="DTZ13" s="35"/>
      <c r="DUA13" s="35"/>
      <c r="DUE13" s="35"/>
      <c r="DUF13" s="35"/>
      <c r="DUG13" s="35"/>
      <c r="DUK13" s="35"/>
      <c r="DUL13" s="35"/>
      <c r="DUM13" s="35"/>
      <c r="DUQ13" s="35"/>
      <c r="DUR13" s="35"/>
      <c r="DUS13" s="35"/>
      <c r="DUW13" s="35"/>
      <c r="DUX13" s="35"/>
      <c r="DUY13" s="35"/>
      <c r="DVC13" s="35"/>
      <c r="DVD13" s="35"/>
      <c r="DVE13" s="35"/>
      <c r="DVI13" s="35"/>
      <c r="DVJ13" s="35"/>
      <c r="DVK13" s="35"/>
      <c r="DVO13" s="35"/>
      <c r="DVP13" s="35"/>
      <c r="DVQ13" s="35"/>
      <c r="DVU13" s="35"/>
      <c r="DVV13" s="35"/>
      <c r="DVW13" s="35"/>
      <c r="DWA13" s="35"/>
      <c r="DWB13" s="35"/>
      <c r="DWC13" s="35"/>
      <c r="DWG13" s="35"/>
      <c r="DWH13" s="35"/>
      <c r="DWI13" s="35"/>
      <c r="DWM13" s="35"/>
      <c r="DWN13" s="35"/>
      <c r="DWO13" s="35"/>
      <c r="DWS13" s="35"/>
      <c r="DWT13" s="35"/>
      <c r="DWU13" s="35"/>
      <c r="DWY13" s="35"/>
      <c r="DWZ13" s="35"/>
      <c r="DXA13" s="35"/>
      <c r="DXE13" s="35"/>
      <c r="DXF13" s="35"/>
      <c r="DXG13" s="35"/>
      <c r="DXK13" s="35"/>
      <c r="DXL13" s="35"/>
      <c r="DXM13" s="35"/>
      <c r="DXQ13" s="35"/>
      <c r="DXR13" s="35"/>
      <c r="DXS13" s="35"/>
      <c r="DXW13" s="35"/>
      <c r="DXX13" s="35"/>
      <c r="DXY13" s="35"/>
      <c r="DYC13" s="35"/>
      <c r="DYD13" s="35"/>
      <c r="DYE13" s="35"/>
      <c r="DYI13" s="35"/>
      <c r="DYJ13" s="35"/>
      <c r="DYK13" s="35"/>
      <c r="DYO13" s="35"/>
      <c r="DYP13" s="35"/>
      <c r="DYQ13" s="35"/>
      <c r="DYU13" s="35"/>
      <c r="DYV13" s="35"/>
      <c r="DYW13" s="35"/>
      <c r="DZA13" s="35"/>
      <c r="DZB13" s="35"/>
      <c r="DZC13" s="35"/>
      <c r="DZG13" s="35"/>
      <c r="DZH13" s="35"/>
      <c r="DZI13" s="35"/>
      <c r="DZM13" s="35"/>
      <c r="DZN13" s="35"/>
      <c r="DZO13" s="35"/>
      <c r="DZS13" s="35"/>
      <c r="DZT13" s="35"/>
      <c r="DZU13" s="35"/>
      <c r="DZY13" s="35"/>
      <c r="DZZ13" s="35"/>
      <c r="EAA13" s="35"/>
      <c r="EAE13" s="35"/>
      <c r="EAF13" s="35"/>
      <c r="EAG13" s="35"/>
      <c r="EAK13" s="35"/>
      <c r="EAL13" s="35"/>
      <c r="EAM13" s="35"/>
      <c r="EAQ13" s="35"/>
      <c r="EAR13" s="35"/>
      <c r="EAS13" s="35"/>
      <c r="EAW13" s="35"/>
      <c r="EAX13" s="35"/>
      <c r="EAY13" s="35"/>
      <c r="EBC13" s="35"/>
      <c r="EBD13" s="35"/>
      <c r="EBE13" s="35"/>
      <c r="EBI13" s="35"/>
      <c r="EBJ13" s="35"/>
      <c r="EBK13" s="35"/>
      <c r="EBO13" s="35"/>
      <c r="EBP13" s="35"/>
      <c r="EBQ13" s="35"/>
      <c r="EBU13" s="35"/>
      <c r="EBV13" s="35"/>
      <c r="EBW13" s="35"/>
      <c r="ECA13" s="35"/>
      <c r="ECB13" s="35"/>
      <c r="ECC13" s="35"/>
      <c r="ECG13" s="35"/>
      <c r="ECH13" s="35"/>
      <c r="ECI13" s="35"/>
      <c r="ECM13" s="35"/>
      <c r="ECN13" s="35"/>
      <c r="ECO13" s="35"/>
      <c r="ECS13" s="35"/>
      <c r="ECT13" s="35"/>
      <c r="ECU13" s="35"/>
      <c r="ECY13" s="35"/>
      <c r="ECZ13" s="35"/>
      <c r="EDA13" s="35"/>
      <c r="EDE13" s="35"/>
      <c r="EDF13" s="35"/>
      <c r="EDG13" s="35"/>
      <c r="EDK13" s="35"/>
      <c r="EDL13" s="35"/>
      <c r="EDM13" s="35"/>
      <c r="EDQ13" s="35"/>
      <c r="EDR13" s="35"/>
      <c r="EDS13" s="35"/>
      <c r="EDW13" s="35"/>
      <c r="EDX13" s="35"/>
      <c r="EDY13" s="35"/>
      <c r="EEC13" s="35"/>
      <c r="EED13" s="35"/>
      <c r="EEE13" s="35"/>
      <c r="EEI13" s="35"/>
      <c r="EEJ13" s="35"/>
      <c r="EEK13" s="35"/>
      <c r="EEO13" s="35"/>
      <c r="EEP13" s="35"/>
      <c r="EEQ13" s="35"/>
      <c r="EEU13" s="35"/>
      <c r="EEV13" s="35"/>
      <c r="EEW13" s="35"/>
      <c r="EFA13" s="35"/>
      <c r="EFB13" s="35"/>
      <c r="EFC13" s="35"/>
      <c r="EFG13" s="35"/>
      <c r="EFH13" s="35"/>
      <c r="EFI13" s="35"/>
      <c r="EFM13" s="35"/>
      <c r="EFN13" s="35"/>
      <c r="EFO13" s="35"/>
      <c r="EFS13" s="35"/>
      <c r="EFT13" s="35"/>
      <c r="EFU13" s="35"/>
      <c r="EFY13" s="35"/>
      <c r="EFZ13" s="35"/>
      <c r="EGA13" s="35"/>
      <c r="EGE13" s="35"/>
      <c r="EGF13" s="35"/>
      <c r="EGG13" s="35"/>
      <c r="EGK13" s="35"/>
      <c r="EGL13" s="35"/>
      <c r="EGM13" s="35"/>
      <c r="EGQ13" s="35"/>
      <c r="EGR13" s="35"/>
      <c r="EGS13" s="35"/>
      <c r="EGW13" s="35"/>
      <c r="EGX13" s="35"/>
      <c r="EGY13" s="35"/>
      <c r="EHC13" s="35"/>
      <c r="EHD13" s="35"/>
      <c r="EHE13" s="35"/>
      <c r="EHI13" s="35"/>
      <c r="EHJ13" s="35"/>
      <c r="EHK13" s="35"/>
      <c r="EHO13" s="35"/>
      <c r="EHP13" s="35"/>
      <c r="EHQ13" s="35"/>
      <c r="EHU13" s="35"/>
      <c r="EHV13" s="35"/>
      <c r="EHW13" s="35"/>
      <c r="EIA13" s="35"/>
      <c r="EIB13" s="35"/>
      <c r="EIC13" s="35"/>
      <c r="EIG13" s="35"/>
      <c r="EIH13" s="35"/>
      <c r="EII13" s="35"/>
      <c r="EIM13" s="35"/>
      <c r="EIN13" s="35"/>
      <c r="EIO13" s="35"/>
      <c r="EIS13" s="35"/>
      <c r="EIT13" s="35"/>
      <c r="EIU13" s="35"/>
      <c r="EIY13" s="35"/>
      <c r="EIZ13" s="35"/>
      <c r="EJA13" s="35"/>
      <c r="EJE13" s="35"/>
      <c r="EJF13" s="35"/>
      <c r="EJG13" s="35"/>
      <c r="EJK13" s="35"/>
      <c r="EJL13" s="35"/>
      <c r="EJM13" s="35"/>
      <c r="EJQ13" s="35"/>
      <c r="EJR13" s="35"/>
      <c r="EJS13" s="35"/>
      <c r="EJW13" s="35"/>
      <c r="EJX13" s="35"/>
      <c r="EJY13" s="35"/>
      <c r="EKC13" s="35"/>
      <c r="EKD13" s="35"/>
      <c r="EKE13" s="35"/>
      <c r="EKI13" s="35"/>
      <c r="EKJ13" s="35"/>
      <c r="EKK13" s="35"/>
      <c r="EKO13" s="35"/>
      <c r="EKP13" s="35"/>
      <c r="EKQ13" s="35"/>
      <c r="EKU13" s="35"/>
      <c r="EKV13" s="35"/>
      <c r="EKW13" s="35"/>
      <c r="ELA13" s="35"/>
      <c r="ELB13" s="35"/>
      <c r="ELC13" s="35"/>
      <c r="ELG13" s="35"/>
      <c r="ELH13" s="35"/>
      <c r="ELI13" s="35"/>
      <c r="ELM13" s="35"/>
      <c r="ELN13" s="35"/>
      <c r="ELO13" s="35"/>
      <c r="ELS13" s="35"/>
      <c r="ELT13" s="35"/>
      <c r="ELU13" s="35"/>
      <c r="ELY13" s="35"/>
      <c r="ELZ13" s="35"/>
      <c r="EMA13" s="35"/>
      <c r="EME13" s="35"/>
      <c r="EMF13" s="35"/>
      <c r="EMG13" s="35"/>
      <c r="EMK13" s="35"/>
      <c r="EML13" s="35"/>
      <c r="EMM13" s="35"/>
      <c r="EMQ13" s="35"/>
      <c r="EMR13" s="35"/>
      <c r="EMS13" s="35"/>
      <c r="EMW13" s="35"/>
      <c r="EMX13" s="35"/>
      <c r="EMY13" s="35"/>
      <c r="ENC13" s="35"/>
      <c r="END13" s="35"/>
      <c r="ENE13" s="35"/>
      <c r="ENI13" s="35"/>
      <c r="ENJ13" s="35"/>
      <c r="ENK13" s="35"/>
      <c r="ENO13" s="35"/>
      <c r="ENP13" s="35"/>
      <c r="ENQ13" s="35"/>
      <c r="ENU13" s="35"/>
      <c r="ENV13" s="35"/>
      <c r="ENW13" s="35"/>
      <c r="EOA13" s="35"/>
      <c r="EOB13" s="35"/>
      <c r="EOC13" s="35"/>
      <c r="EOG13" s="35"/>
      <c r="EOH13" s="35"/>
      <c r="EOI13" s="35"/>
      <c r="EOM13" s="35"/>
      <c r="EON13" s="35"/>
      <c r="EOO13" s="35"/>
      <c r="EOS13" s="35"/>
      <c r="EOT13" s="35"/>
      <c r="EOU13" s="35"/>
      <c r="EOY13" s="35"/>
      <c r="EOZ13" s="35"/>
      <c r="EPA13" s="35"/>
      <c r="EPE13" s="35"/>
      <c r="EPF13" s="35"/>
      <c r="EPG13" s="35"/>
      <c r="EPK13" s="35"/>
      <c r="EPL13" s="35"/>
      <c r="EPM13" s="35"/>
      <c r="EPQ13" s="35"/>
      <c r="EPR13" s="35"/>
      <c r="EPS13" s="35"/>
      <c r="EPW13" s="35"/>
      <c r="EPX13" s="35"/>
      <c r="EPY13" s="35"/>
      <c r="EQC13" s="35"/>
      <c r="EQD13" s="35"/>
      <c r="EQE13" s="35"/>
      <c r="EQI13" s="35"/>
      <c r="EQJ13" s="35"/>
      <c r="EQK13" s="35"/>
      <c r="EQO13" s="35"/>
      <c r="EQP13" s="35"/>
      <c r="EQQ13" s="35"/>
      <c r="EQU13" s="35"/>
      <c r="EQV13" s="35"/>
      <c r="EQW13" s="35"/>
      <c r="ERA13" s="35"/>
      <c r="ERB13" s="35"/>
      <c r="ERC13" s="35"/>
      <c r="ERG13" s="35"/>
      <c r="ERH13" s="35"/>
      <c r="ERI13" s="35"/>
      <c r="ERM13" s="35"/>
      <c r="ERN13" s="35"/>
      <c r="ERO13" s="35"/>
      <c r="ERS13" s="35"/>
      <c r="ERT13" s="35"/>
      <c r="ERU13" s="35"/>
      <c r="ERY13" s="35"/>
      <c r="ERZ13" s="35"/>
      <c r="ESA13" s="35"/>
      <c r="ESE13" s="35"/>
      <c r="ESF13" s="35"/>
      <c r="ESG13" s="35"/>
      <c r="ESK13" s="35"/>
      <c r="ESL13" s="35"/>
      <c r="ESM13" s="35"/>
      <c r="ESQ13" s="35"/>
      <c r="ESR13" s="35"/>
      <c r="ESS13" s="35"/>
      <c r="ESW13" s="35"/>
      <c r="ESX13" s="35"/>
      <c r="ESY13" s="35"/>
      <c r="ETC13" s="35"/>
      <c r="ETD13" s="35"/>
      <c r="ETE13" s="35"/>
      <c r="ETI13" s="35"/>
      <c r="ETJ13" s="35"/>
      <c r="ETK13" s="35"/>
      <c r="ETO13" s="35"/>
      <c r="ETP13" s="35"/>
      <c r="ETQ13" s="35"/>
      <c r="ETU13" s="35"/>
      <c r="ETV13" s="35"/>
      <c r="ETW13" s="35"/>
      <c r="EUA13" s="35"/>
      <c r="EUB13" s="35"/>
      <c r="EUC13" s="35"/>
      <c r="EUG13" s="35"/>
      <c r="EUH13" s="35"/>
      <c r="EUI13" s="35"/>
      <c r="EUM13" s="35"/>
      <c r="EUN13" s="35"/>
      <c r="EUO13" s="35"/>
      <c r="EUS13" s="35"/>
      <c r="EUT13" s="35"/>
      <c r="EUU13" s="35"/>
      <c r="EUY13" s="35"/>
      <c r="EUZ13" s="35"/>
      <c r="EVA13" s="35"/>
      <c r="EVE13" s="35"/>
      <c r="EVF13" s="35"/>
      <c r="EVG13" s="35"/>
      <c r="EVK13" s="35"/>
      <c r="EVL13" s="35"/>
      <c r="EVM13" s="35"/>
      <c r="EVQ13" s="35"/>
      <c r="EVR13" s="35"/>
      <c r="EVS13" s="35"/>
      <c r="EVW13" s="35"/>
      <c r="EVX13" s="35"/>
      <c r="EVY13" s="35"/>
      <c r="EWC13" s="35"/>
      <c r="EWD13" s="35"/>
      <c r="EWE13" s="35"/>
      <c r="EWI13" s="35"/>
      <c r="EWJ13" s="35"/>
      <c r="EWK13" s="35"/>
      <c r="EWO13" s="35"/>
      <c r="EWP13" s="35"/>
      <c r="EWQ13" s="35"/>
      <c r="EWU13" s="35"/>
      <c r="EWV13" s="35"/>
      <c r="EWW13" s="35"/>
      <c r="EXA13" s="35"/>
      <c r="EXB13" s="35"/>
      <c r="EXC13" s="35"/>
      <c r="EXG13" s="35"/>
      <c r="EXH13" s="35"/>
      <c r="EXI13" s="35"/>
      <c r="EXM13" s="35"/>
      <c r="EXN13" s="35"/>
      <c r="EXO13" s="35"/>
      <c r="EXS13" s="35"/>
      <c r="EXT13" s="35"/>
      <c r="EXU13" s="35"/>
      <c r="EXY13" s="35"/>
      <c r="EXZ13" s="35"/>
      <c r="EYA13" s="35"/>
      <c r="EYE13" s="35"/>
      <c r="EYF13" s="35"/>
      <c r="EYG13" s="35"/>
      <c r="EYK13" s="35"/>
      <c r="EYL13" s="35"/>
      <c r="EYM13" s="35"/>
      <c r="EYQ13" s="35"/>
      <c r="EYR13" s="35"/>
      <c r="EYS13" s="35"/>
      <c r="EYW13" s="35"/>
      <c r="EYX13" s="35"/>
      <c r="EYY13" s="35"/>
      <c r="EZC13" s="35"/>
      <c r="EZD13" s="35"/>
      <c r="EZE13" s="35"/>
      <c r="EZI13" s="35"/>
      <c r="EZJ13" s="35"/>
      <c r="EZK13" s="35"/>
      <c r="EZO13" s="35"/>
      <c r="EZP13" s="35"/>
      <c r="EZQ13" s="35"/>
      <c r="EZU13" s="35"/>
      <c r="EZV13" s="35"/>
      <c r="EZW13" s="35"/>
      <c r="FAA13" s="35"/>
      <c r="FAB13" s="35"/>
      <c r="FAC13" s="35"/>
      <c r="FAG13" s="35"/>
      <c r="FAH13" s="35"/>
      <c r="FAI13" s="35"/>
      <c r="FAM13" s="35"/>
      <c r="FAN13" s="35"/>
      <c r="FAO13" s="35"/>
      <c r="FAS13" s="35"/>
      <c r="FAT13" s="35"/>
      <c r="FAU13" s="35"/>
      <c r="FAY13" s="35"/>
      <c r="FAZ13" s="35"/>
      <c r="FBA13" s="35"/>
      <c r="FBE13" s="35"/>
      <c r="FBF13" s="35"/>
      <c r="FBG13" s="35"/>
      <c r="FBK13" s="35"/>
      <c r="FBL13" s="35"/>
      <c r="FBM13" s="35"/>
      <c r="FBQ13" s="35"/>
      <c r="FBR13" s="35"/>
      <c r="FBS13" s="35"/>
      <c r="FBW13" s="35"/>
      <c r="FBX13" s="35"/>
      <c r="FBY13" s="35"/>
      <c r="FCC13" s="35"/>
      <c r="FCD13" s="35"/>
      <c r="FCE13" s="35"/>
      <c r="FCI13" s="35"/>
      <c r="FCJ13" s="35"/>
      <c r="FCK13" s="35"/>
      <c r="FCO13" s="35"/>
      <c r="FCP13" s="35"/>
      <c r="FCQ13" s="35"/>
      <c r="FCU13" s="35"/>
      <c r="FCV13" s="35"/>
      <c r="FCW13" s="35"/>
      <c r="FDA13" s="35"/>
      <c r="FDB13" s="35"/>
      <c r="FDC13" s="35"/>
      <c r="FDG13" s="35"/>
      <c r="FDH13" s="35"/>
      <c r="FDI13" s="35"/>
      <c r="FDM13" s="35"/>
      <c r="FDN13" s="35"/>
      <c r="FDO13" s="35"/>
      <c r="FDS13" s="35"/>
      <c r="FDT13" s="35"/>
      <c r="FDU13" s="35"/>
      <c r="FDY13" s="35"/>
      <c r="FDZ13" s="35"/>
      <c r="FEA13" s="35"/>
      <c r="FEE13" s="35"/>
      <c r="FEF13" s="35"/>
      <c r="FEG13" s="35"/>
      <c r="FEK13" s="35"/>
      <c r="FEL13" s="35"/>
      <c r="FEM13" s="35"/>
      <c r="FEQ13" s="35"/>
      <c r="FER13" s="35"/>
      <c r="FES13" s="35"/>
      <c r="FEW13" s="35"/>
      <c r="FEX13" s="35"/>
      <c r="FEY13" s="35"/>
      <c r="FFC13" s="35"/>
      <c r="FFD13" s="35"/>
      <c r="FFE13" s="35"/>
      <c r="FFI13" s="35"/>
      <c r="FFJ13" s="35"/>
      <c r="FFK13" s="35"/>
      <c r="FFO13" s="35"/>
      <c r="FFP13" s="35"/>
      <c r="FFQ13" s="35"/>
      <c r="FFU13" s="35"/>
      <c r="FFV13" s="35"/>
      <c r="FFW13" s="35"/>
      <c r="FGA13" s="35"/>
      <c r="FGB13" s="35"/>
      <c r="FGC13" s="35"/>
      <c r="FGG13" s="35"/>
      <c r="FGH13" s="35"/>
      <c r="FGI13" s="35"/>
      <c r="FGM13" s="35"/>
      <c r="FGN13" s="35"/>
      <c r="FGO13" s="35"/>
      <c r="FGS13" s="35"/>
      <c r="FGT13" s="35"/>
      <c r="FGU13" s="35"/>
      <c r="FGY13" s="35"/>
      <c r="FGZ13" s="35"/>
      <c r="FHA13" s="35"/>
      <c r="FHE13" s="35"/>
      <c r="FHF13" s="35"/>
      <c r="FHG13" s="35"/>
      <c r="FHK13" s="35"/>
      <c r="FHL13" s="35"/>
      <c r="FHM13" s="35"/>
      <c r="FHQ13" s="35"/>
      <c r="FHR13" s="35"/>
      <c r="FHS13" s="35"/>
      <c r="FHW13" s="35"/>
      <c r="FHX13" s="35"/>
      <c r="FHY13" s="35"/>
      <c r="FIC13" s="35"/>
      <c r="FID13" s="35"/>
      <c r="FIE13" s="35"/>
      <c r="FII13" s="35"/>
      <c r="FIJ13" s="35"/>
      <c r="FIK13" s="35"/>
      <c r="FIO13" s="35"/>
      <c r="FIP13" s="35"/>
      <c r="FIQ13" s="35"/>
      <c r="FIU13" s="35"/>
      <c r="FIV13" s="35"/>
      <c r="FIW13" s="35"/>
      <c r="FJA13" s="35"/>
      <c r="FJB13" s="35"/>
      <c r="FJC13" s="35"/>
      <c r="FJG13" s="35"/>
      <c r="FJH13" s="35"/>
      <c r="FJI13" s="35"/>
      <c r="FJM13" s="35"/>
      <c r="FJN13" s="35"/>
      <c r="FJO13" s="35"/>
      <c r="FJS13" s="35"/>
      <c r="FJT13" s="35"/>
      <c r="FJU13" s="35"/>
      <c r="FJY13" s="35"/>
      <c r="FJZ13" s="35"/>
      <c r="FKA13" s="35"/>
      <c r="FKE13" s="35"/>
      <c r="FKF13" s="35"/>
      <c r="FKG13" s="35"/>
      <c r="FKK13" s="35"/>
      <c r="FKL13" s="35"/>
      <c r="FKM13" s="35"/>
      <c r="FKQ13" s="35"/>
      <c r="FKR13" s="35"/>
      <c r="FKS13" s="35"/>
      <c r="FKW13" s="35"/>
      <c r="FKX13" s="35"/>
      <c r="FKY13" s="35"/>
      <c r="FLC13" s="35"/>
      <c r="FLD13" s="35"/>
      <c r="FLE13" s="35"/>
      <c r="FLI13" s="35"/>
      <c r="FLJ13" s="35"/>
      <c r="FLK13" s="35"/>
      <c r="FLO13" s="35"/>
      <c r="FLP13" s="35"/>
      <c r="FLQ13" s="35"/>
      <c r="FLU13" s="35"/>
      <c r="FLV13" s="35"/>
      <c r="FLW13" s="35"/>
      <c r="FMA13" s="35"/>
      <c r="FMB13" s="35"/>
      <c r="FMC13" s="35"/>
      <c r="FMG13" s="35"/>
      <c r="FMH13" s="35"/>
      <c r="FMI13" s="35"/>
      <c r="FMM13" s="35"/>
      <c r="FMN13" s="35"/>
      <c r="FMO13" s="35"/>
      <c r="FMS13" s="35"/>
      <c r="FMT13" s="35"/>
      <c r="FMU13" s="35"/>
      <c r="FMY13" s="35"/>
      <c r="FMZ13" s="35"/>
      <c r="FNA13" s="35"/>
      <c r="FNE13" s="35"/>
      <c r="FNF13" s="35"/>
      <c r="FNG13" s="35"/>
      <c r="FNK13" s="35"/>
      <c r="FNL13" s="35"/>
      <c r="FNM13" s="35"/>
      <c r="FNQ13" s="35"/>
      <c r="FNR13" s="35"/>
      <c r="FNS13" s="35"/>
      <c r="FNW13" s="35"/>
      <c r="FNX13" s="35"/>
      <c r="FNY13" s="35"/>
      <c r="FOC13" s="35"/>
      <c r="FOD13" s="35"/>
      <c r="FOE13" s="35"/>
      <c r="FOI13" s="35"/>
      <c r="FOJ13" s="35"/>
      <c r="FOK13" s="35"/>
      <c r="FOO13" s="35"/>
      <c r="FOP13" s="35"/>
      <c r="FOQ13" s="35"/>
      <c r="FOU13" s="35"/>
      <c r="FOV13" s="35"/>
      <c r="FOW13" s="35"/>
      <c r="FPA13" s="35"/>
      <c r="FPB13" s="35"/>
      <c r="FPC13" s="35"/>
      <c r="FPG13" s="35"/>
      <c r="FPH13" s="35"/>
      <c r="FPI13" s="35"/>
      <c r="FPM13" s="35"/>
      <c r="FPN13" s="35"/>
      <c r="FPO13" s="35"/>
      <c r="FPS13" s="35"/>
      <c r="FPT13" s="35"/>
      <c r="FPU13" s="35"/>
      <c r="FPY13" s="35"/>
      <c r="FPZ13" s="35"/>
      <c r="FQA13" s="35"/>
      <c r="FQE13" s="35"/>
      <c r="FQF13" s="35"/>
      <c r="FQG13" s="35"/>
      <c r="FQK13" s="35"/>
      <c r="FQL13" s="35"/>
      <c r="FQM13" s="35"/>
      <c r="FQQ13" s="35"/>
      <c r="FQR13" s="35"/>
      <c r="FQS13" s="35"/>
      <c r="FQW13" s="35"/>
      <c r="FQX13" s="35"/>
      <c r="FQY13" s="35"/>
      <c r="FRC13" s="35"/>
      <c r="FRD13" s="35"/>
      <c r="FRE13" s="35"/>
      <c r="FRI13" s="35"/>
      <c r="FRJ13" s="35"/>
      <c r="FRK13" s="35"/>
      <c r="FRO13" s="35"/>
      <c r="FRP13" s="35"/>
      <c r="FRQ13" s="35"/>
      <c r="FRU13" s="35"/>
      <c r="FRV13" s="35"/>
      <c r="FRW13" s="35"/>
      <c r="FSA13" s="35"/>
      <c r="FSB13" s="35"/>
      <c r="FSC13" s="35"/>
      <c r="FSG13" s="35"/>
      <c r="FSH13" s="35"/>
      <c r="FSI13" s="35"/>
      <c r="FSM13" s="35"/>
      <c r="FSN13" s="35"/>
      <c r="FSO13" s="35"/>
      <c r="FSS13" s="35"/>
      <c r="FST13" s="35"/>
      <c r="FSU13" s="35"/>
      <c r="FSY13" s="35"/>
      <c r="FSZ13" s="35"/>
      <c r="FTA13" s="35"/>
      <c r="FTE13" s="35"/>
      <c r="FTF13" s="35"/>
      <c r="FTG13" s="35"/>
      <c r="FTK13" s="35"/>
      <c r="FTL13" s="35"/>
      <c r="FTM13" s="35"/>
      <c r="FTQ13" s="35"/>
      <c r="FTR13" s="35"/>
      <c r="FTS13" s="35"/>
      <c r="FTW13" s="35"/>
      <c r="FTX13" s="35"/>
      <c r="FTY13" s="35"/>
      <c r="FUC13" s="35"/>
      <c r="FUD13" s="35"/>
      <c r="FUE13" s="35"/>
      <c r="FUI13" s="35"/>
      <c r="FUJ13" s="35"/>
      <c r="FUK13" s="35"/>
      <c r="FUO13" s="35"/>
      <c r="FUP13" s="35"/>
      <c r="FUQ13" s="35"/>
      <c r="FUU13" s="35"/>
      <c r="FUV13" s="35"/>
      <c r="FUW13" s="35"/>
      <c r="FVA13" s="35"/>
      <c r="FVB13" s="35"/>
      <c r="FVC13" s="35"/>
      <c r="FVG13" s="35"/>
      <c r="FVH13" s="35"/>
      <c r="FVI13" s="35"/>
      <c r="FVM13" s="35"/>
      <c r="FVN13" s="35"/>
      <c r="FVO13" s="35"/>
      <c r="FVS13" s="35"/>
      <c r="FVT13" s="35"/>
      <c r="FVU13" s="35"/>
      <c r="FVY13" s="35"/>
      <c r="FVZ13" s="35"/>
      <c r="FWA13" s="35"/>
      <c r="FWE13" s="35"/>
      <c r="FWF13" s="35"/>
      <c r="FWG13" s="35"/>
      <c r="FWK13" s="35"/>
      <c r="FWL13" s="35"/>
      <c r="FWM13" s="35"/>
      <c r="FWQ13" s="35"/>
      <c r="FWR13" s="35"/>
      <c r="FWS13" s="35"/>
      <c r="FWW13" s="35"/>
      <c r="FWX13" s="35"/>
      <c r="FWY13" s="35"/>
      <c r="FXC13" s="35"/>
      <c r="FXD13" s="35"/>
      <c r="FXE13" s="35"/>
      <c r="FXI13" s="35"/>
      <c r="FXJ13" s="35"/>
      <c r="FXK13" s="35"/>
      <c r="FXO13" s="35"/>
      <c r="FXP13" s="35"/>
      <c r="FXQ13" s="35"/>
      <c r="FXU13" s="35"/>
      <c r="FXV13" s="35"/>
      <c r="FXW13" s="35"/>
      <c r="FYA13" s="35"/>
      <c r="FYB13" s="35"/>
      <c r="FYC13" s="35"/>
      <c r="FYG13" s="35"/>
      <c r="FYH13" s="35"/>
      <c r="FYI13" s="35"/>
      <c r="FYM13" s="35"/>
      <c r="FYN13" s="35"/>
      <c r="FYO13" s="35"/>
      <c r="FYS13" s="35"/>
      <c r="FYT13" s="35"/>
      <c r="FYU13" s="35"/>
      <c r="FYY13" s="35"/>
      <c r="FYZ13" s="35"/>
      <c r="FZA13" s="35"/>
      <c r="FZE13" s="35"/>
      <c r="FZF13" s="35"/>
      <c r="FZG13" s="35"/>
      <c r="FZK13" s="35"/>
      <c r="FZL13" s="35"/>
      <c r="FZM13" s="35"/>
      <c r="FZQ13" s="35"/>
      <c r="FZR13" s="35"/>
      <c r="FZS13" s="35"/>
      <c r="FZW13" s="35"/>
      <c r="FZX13" s="35"/>
      <c r="FZY13" s="35"/>
      <c r="GAC13" s="35"/>
      <c r="GAD13" s="35"/>
      <c r="GAE13" s="35"/>
      <c r="GAI13" s="35"/>
      <c r="GAJ13" s="35"/>
      <c r="GAK13" s="35"/>
      <c r="GAO13" s="35"/>
      <c r="GAP13" s="35"/>
      <c r="GAQ13" s="35"/>
      <c r="GAU13" s="35"/>
      <c r="GAV13" s="35"/>
      <c r="GAW13" s="35"/>
      <c r="GBA13" s="35"/>
      <c r="GBB13" s="35"/>
      <c r="GBC13" s="35"/>
      <c r="GBG13" s="35"/>
      <c r="GBH13" s="35"/>
      <c r="GBI13" s="35"/>
      <c r="GBM13" s="35"/>
      <c r="GBN13" s="35"/>
      <c r="GBO13" s="35"/>
      <c r="GBS13" s="35"/>
      <c r="GBT13" s="35"/>
      <c r="GBU13" s="35"/>
      <c r="GBY13" s="35"/>
      <c r="GBZ13" s="35"/>
      <c r="GCA13" s="35"/>
      <c r="GCE13" s="35"/>
      <c r="GCF13" s="35"/>
      <c r="GCG13" s="35"/>
      <c r="GCK13" s="35"/>
      <c r="GCL13" s="35"/>
      <c r="GCM13" s="35"/>
      <c r="GCQ13" s="35"/>
      <c r="GCR13" s="35"/>
      <c r="GCS13" s="35"/>
      <c r="GCW13" s="35"/>
      <c r="GCX13" s="35"/>
      <c r="GCY13" s="35"/>
      <c r="GDC13" s="35"/>
      <c r="GDD13" s="35"/>
      <c r="GDE13" s="35"/>
      <c r="GDI13" s="35"/>
      <c r="GDJ13" s="35"/>
      <c r="GDK13" s="35"/>
      <c r="GDO13" s="35"/>
      <c r="GDP13" s="35"/>
      <c r="GDQ13" s="35"/>
      <c r="GDU13" s="35"/>
      <c r="GDV13" s="35"/>
      <c r="GDW13" s="35"/>
      <c r="GEA13" s="35"/>
      <c r="GEB13" s="35"/>
      <c r="GEC13" s="35"/>
      <c r="GEG13" s="35"/>
      <c r="GEH13" s="35"/>
      <c r="GEI13" s="35"/>
      <c r="GEM13" s="35"/>
      <c r="GEN13" s="35"/>
      <c r="GEO13" s="35"/>
      <c r="GES13" s="35"/>
      <c r="GET13" s="35"/>
      <c r="GEU13" s="35"/>
      <c r="GEY13" s="35"/>
      <c r="GEZ13" s="35"/>
      <c r="GFA13" s="35"/>
      <c r="GFE13" s="35"/>
      <c r="GFF13" s="35"/>
      <c r="GFG13" s="35"/>
      <c r="GFK13" s="35"/>
      <c r="GFL13" s="35"/>
      <c r="GFM13" s="35"/>
      <c r="GFQ13" s="35"/>
      <c r="GFR13" s="35"/>
      <c r="GFS13" s="35"/>
      <c r="GFW13" s="35"/>
      <c r="GFX13" s="35"/>
      <c r="GFY13" s="35"/>
      <c r="GGC13" s="35"/>
      <c r="GGD13" s="35"/>
      <c r="GGE13" s="35"/>
      <c r="GGI13" s="35"/>
      <c r="GGJ13" s="35"/>
      <c r="GGK13" s="35"/>
      <c r="GGO13" s="35"/>
      <c r="GGP13" s="35"/>
      <c r="GGQ13" s="35"/>
      <c r="GGU13" s="35"/>
      <c r="GGV13" s="35"/>
      <c r="GGW13" s="35"/>
      <c r="GHA13" s="35"/>
      <c r="GHB13" s="35"/>
      <c r="GHC13" s="35"/>
      <c r="GHG13" s="35"/>
      <c r="GHH13" s="35"/>
      <c r="GHI13" s="35"/>
      <c r="GHM13" s="35"/>
      <c r="GHN13" s="35"/>
      <c r="GHO13" s="35"/>
      <c r="GHS13" s="35"/>
      <c r="GHT13" s="35"/>
      <c r="GHU13" s="35"/>
      <c r="GHY13" s="35"/>
      <c r="GHZ13" s="35"/>
      <c r="GIA13" s="35"/>
      <c r="GIE13" s="35"/>
      <c r="GIF13" s="35"/>
      <c r="GIG13" s="35"/>
      <c r="GIK13" s="35"/>
      <c r="GIL13" s="35"/>
      <c r="GIM13" s="35"/>
      <c r="GIQ13" s="35"/>
      <c r="GIR13" s="35"/>
      <c r="GIS13" s="35"/>
      <c r="GIW13" s="35"/>
      <c r="GIX13" s="35"/>
      <c r="GIY13" s="35"/>
      <c r="GJC13" s="35"/>
      <c r="GJD13" s="35"/>
      <c r="GJE13" s="35"/>
      <c r="GJI13" s="35"/>
      <c r="GJJ13" s="35"/>
      <c r="GJK13" s="35"/>
      <c r="GJO13" s="35"/>
      <c r="GJP13" s="35"/>
      <c r="GJQ13" s="35"/>
      <c r="GJU13" s="35"/>
      <c r="GJV13" s="35"/>
      <c r="GJW13" s="35"/>
      <c r="GKA13" s="35"/>
      <c r="GKB13" s="35"/>
      <c r="GKC13" s="35"/>
      <c r="GKG13" s="35"/>
      <c r="GKH13" s="35"/>
      <c r="GKI13" s="35"/>
      <c r="GKM13" s="35"/>
      <c r="GKN13" s="35"/>
      <c r="GKO13" s="35"/>
      <c r="GKS13" s="35"/>
      <c r="GKT13" s="35"/>
      <c r="GKU13" s="35"/>
      <c r="GKY13" s="35"/>
      <c r="GKZ13" s="35"/>
      <c r="GLA13" s="35"/>
      <c r="GLE13" s="35"/>
      <c r="GLF13" s="35"/>
      <c r="GLG13" s="35"/>
      <c r="GLK13" s="35"/>
      <c r="GLL13" s="35"/>
      <c r="GLM13" s="35"/>
      <c r="GLQ13" s="35"/>
      <c r="GLR13" s="35"/>
      <c r="GLS13" s="35"/>
      <c r="GLW13" s="35"/>
      <c r="GLX13" s="35"/>
      <c r="GLY13" s="35"/>
      <c r="GMC13" s="35"/>
      <c r="GMD13" s="35"/>
      <c r="GME13" s="35"/>
      <c r="GMI13" s="35"/>
      <c r="GMJ13" s="35"/>
      <c r="GMK13" s="35"/>
      <c r="GMO13" s="35"/>
      <c r="GMP13" s="35"/>
      <c r="GMQ13" s="35"/>
      <c r="GMU13" s="35"/>
      <c r="GMV13" s="35"/>
      <c r="GMW13" s="35"/>
      <c r="GNA13" s="35"/>
      <c r="GNB13" s="35"/>
      <c r="GNC13" s="35"/>
      <c r="GNG13" s="35"/>
      <c r="GNH13" s="35"/>
      <c r="GNI13" s="35"/>
      <c r="GNM13" s="35"/>
      <c r="GNN13" s="35"/>
      <c r="GNO13" s="35"/>
      <c r="GNS13" s="35"/>
      <c r="GNT13" s="35"/>
      <c r="GNU13" s="35"/>
      <c r="GNY13" s="35"/>
      <c r="GNZ13" s="35"/>
      <c r="GOA13" s="35"/>
      <c r="GOE13" s="35"/>
      <c r="GOF13" s="35"/>
      <c r="GOG13" s="35"/>
      <c r="GOK13" s="35"/>
      <c r="GOL13" s="35"/>
      <c r="GOM13" s="35"/>
      <c r="GOQ13" s="35"/>
      <c r="GOR13" s="35"/>
      <c r="GOS13" s="35"/>
      <c r="GOW13" s="35"/>
      <c r="GOX13" s="35"/>
      <c r="GOY13" s="35"/>
      <c r="GPC13" s="35"/>
      <c r="GPD13" s="35"/>
      <c r="GPE13" s="35"/>
      <c r="GPI13" s="35"/>
      <c r="GPJ13" s="35"/>
      <c r="GPK13" s="35"/>
      <c r="GPO13" s="35"/>
      <c r="GPP13" s="35"/>
      <c r="GPQ13" s="35"/>
      <c r="GPU13" s="35"/>
      <c r="GPV13" s="35"/>
      <c r="GPW13" s="35"/>
      <c r="GQA13" s="35"/>
      <c r="GQB13" s="35"/>
      <c r="GQC13" s="35"/>
      <c r="GQG13" s="35"/>
      <c r="GQH13" s="35"/>
      <c r="GQI13" s="35"/>
      <c r="GQM13" s="35"/>
      <c r="GQN13" s="35"/>
      <c r="GQO13" s="35"/>
      <c r="GQS13" s="35"/>
      <c r="GQT13" s="35"/>
      <c r="GQU13" s="35"/>
      <c r="GQY13" s="35"/>
      <c r="GQZ13" s="35"/>
      <c r="GRA13" s="35"/>
      <c r="GRE13" s="35"/>
      <c r="GRF13" s="35"/>
      <c r="GRG13" s="35"/>
      <c r="GRK13" s="35"/>
      <c r="GRL13" s="35"/>
      <c r="GRM13" s="35"/>
      <c r="GRQ13" s="35"/>
      <c r="GRR13" s="35"/>
      <c r="GRS13" s="35"/>
      <c r="GRW13" s="35"/>
      <c r="GRX13" s="35"/>
      <c r="GRY13" s="35"/>
      <c r="GSC13" s="35"/>
      <c r="GSD13" s="35"/>
      <c r="GSE13" s="35"/>
      <c r="GSI13" s="35"/>
      <c r="GSJ13" s="35"/>
      <c r="GSK13" s="35"/>
      <c r="GSO13" s="35"/>
      <c r="GSP13" s="35"/>
      <c r="GSQ13" s="35"/>
      <c r="GSU13" s="35"/>
      <c r="GSV13" s="35"/>
      <c r="GSW13" s="35"/>
      <c r="GTA13" s="35"/>
      <c r="GTB13" s="35"/>
      <c r="GTC13" s="35"/>
      <c r="GTG13" s="35"/>
      <c r="GTH13" s="35"/>
      <c r="GTI13" s="35"/>
      <c r="GTM13" s="35"/>
      <c r="GTN13" s="35"/>
      <c r="GTO13" s="35"/>
      <c r="GTS13" s="35"/>
      <c r="GTT13" s="35"/>
      <c r="GTU13" s="35"/>
      <c r="GTY13" s="35"/>
      <c r="GTZ13" s="35"/>
      <c r="GUA13" s="35"/>
      <c r="GUE13" s="35"/>
      <c r="GUF13" s="35"/>
      <c r="GUG13" s="35"/>
      <c r="GUK13" s="35"/>
      <c r="GUL13" s="35"/>
      <c r="GUM13" s="35"/>
      <c r="GUQ13" s="35"/>
      <c r="GUR13" s="35"/>
      <c r="GUS13" s="35"/>
      <c r="GUW13" s="35"/>
      <c r="GUX13" s="35"/>
      <c r="GUY13" s="35"/>
      <c r="GVC13" s="35"/>
      <c r="GVD13" s="35"/>
      <c r="GVE13" s="35"/>
      <c r="GVI13" s="35"/>
      <c r="GVJ13" s="35"/>
      <c r="GVK13" s="35"/>
      <c r="GVO13" s="35"/>
      <c r="GVP13" s="35"/>
      <c r="GVQ13" s="35"/>
      <c r="GVU13" s="35"/>
      <c r="GVV13" s="35"/>
      <c r="GVW13" s="35"/>
      <c r="GWA13" s="35"/>
      <c r="GWB13" s="35"/>
      <c r="GWC13" s="35"/>
      <c r="GWG13" s="35"/>
      <c r="GWH13" s="35"/>
      <c r="GWI13" s="35"/>
      <c r="GWM13" s="35"/>
      <c r="GWN13" s="35"/>
      <c r="GWO13" s="35"/>
      <c r="GWS13" s="35"/>
      <c r="GWT13" s="35"/>
      <c r="GWU13" s="35"/>
      <c r="GWY13" s="35"/>
      <c r="GWZ13" s="35"/>
      <c r="GXA13" s="35"/>
      <c r="GXE13" s="35"/>
      <c r="GXF13" s="35"/>
      <c r="GXG13" s="35"/>
      <c r="GXK13" s="35"/>
      <c r="GXL13" s="35"/>
      <c r="GXM13" s="35"/>
      <c r="GXQ13" s="35"/>
      <c r="GXR13" s="35"/>
      <c r="GXS13" s="35"/>
      <c r="GXW13" s="35"/>
      <c r="GXX13" s="35"/>
      <c r="GXY13" s="35"/>
      <c r="GYC13" s="35"/>
      <c r="GYD13" s="35"/>
      <c r="GYE13" s="35"/>
      <c r="GYI13" s="35"/>
      <c r="GYJ13" s="35"/>
      <c r="GYK13" s="35"/>
      <c r="GYO13" s="35"/>
      <c r="GYP13" s="35"/>
      <c r="GYQ13" s="35"/>
      <c r="GYU13" s="35"/>
      <c r="GYV13" s="35"/>
      <c r="GYW13" s="35"/>
      <c r="GZA13" s="35"/>
      <c r="GZB13" s="35"/>
      <c r="GZC13" s="35"/>
      <c r="GZG13" s="35"/>
      <c r="GZH13" s="35"/>
      <c r="GZI13" s="35"/>
      <c r="GZM13" s="35"/>
      <c r="GZN13" s="35"/>
      <c r="GZO13" s="35"/>
      <c r="GZS13" s="35"/>
      <c r="GZT13" s="35"/>
      <c r="GZU13" s="35"/>
      <c r="GZY13" s="35"/>
      <c r="GZZ13" s="35"/>
      <c r="HAA13" s="35"/>
      <c r="HAE13" s="35"/>
      <c r="HAF13" s="35"/>
      <c r="HAG13" s="35"/>
      <c r="HAK13" s="35"/>
      <c r="HAL13" s="35"/>
      <c r="HAM13" s="35"/>
      <c r="HAQ13" s="35"/>
      <c r="HAR13" s="35"/>
      <c r="HAS13" s="35"/>
      <c r="HAW13" s="35"/>
      <c r="HAX13" s="35"/>
      <c r="HAY13" s="35"/>
      <c r="HBC13" s="35"/>
      <c r="HBD13" s="35"/>
      <c r="HBE13" s="35"/>
      <c r="HBI13" s="35"/>
      <c r="HBJ13" s="35"/>
      <c r="HBK13" s="35"/>
      <c r="HBO13" s="35"/>
      <c r="HBP13" s="35"/>
      <c r="HBQ13" s="35"/>
      <c r="HBU13" s="35"/>
      <c r="HBV13" s="35"/>
      <c r="HBW13" s="35"/>
      <c r="HCA13" s="35"/>
      <c r="HCB13" s="35"/>
      <c r="HCC13" s="35"/>
      <c r="HCG13" s="35"/>
      <c r="HCH13" s="35"/>
      <c r="HCI13" s="35"/>
      <c r="HCM13" s="35"/>
      <c r="HCN13" s="35"/>
      <c r="HCO13" s="35"/>
      <c r="HCS13" s="35"/>
      <c r="HCT13" s="35"/>
      <c r="HCU13" s="35"/>
      <c r="HCY13" s="35"/>
      <c r="HCZ13" s="35"/>
      <c r="HDA13" s="35"/>
      <c r="HDE13" s="35"/>
      <c r="HDF13" s="35"/>
      <c r="HDG13" s="35"/>
      <c r="HDK13" s="35"/>
      <c r="HDL13" s="35"/>
      <c r="HDM13" s="35"/>
      <c r="HDQ13" s="35"/>
      <c r="HDR13" s="35"/>
      <c r="HDS13" s="35"/>
      <c r="HDW13" s="35"/>
      <c r="HDX13" s="35"/>
      <c r="HDY13" s="35"/>
      <c r="HEC13" s="35"/>
      <c r="HED13" s="35"/>
      <c r="HEE13" s="35"/>
      <c r="HEI13" s="35"/>
      <c r="HEJ13" s="35"/>
      <c r="HEK13" s="35"/>
      <c r="HEO13" s="35"/>
      <c r="HEP13" s="35"/>
      <c r="HEQ13" s="35"/>
      <c r="HEU13" s="35"/>
      <c r="HEV13" s="35"/>
      <c r="HEW13" s="35"/>
      <c r="HFA13" s="35"/>
      <c r="HFB13" s="35"/>
      <c r="HFC13" s="35"/>
      <c r="HFG13" s="35"/>
      <c r="HFH13" s="35"/>
      <c r="HFI13" s="35"/>
      <c r="HFM13" s="35"/>
      <c r="HFN13" s="35"/>
      <c r="HFO13" s="35"/>
      <c r="HFS13" s="35"/>
      <c r="HFT13" s="35"/>
      <c r="HFU13" s="35"/>
      <c r="HFY13" s="35"/>
      <c r="HFZ13" s="35"/>
      <c r="HGA13" s="35"/>
      <c r="HGE13" s="35"/>
      <c r="HGF13" s="35"/>
      <c r="HGG13" s="35"/>
      <c r="HGK13" s="35"/>
      <c r="HGL13" s="35"/>
      <c r="HGM13" s="35"/>
      <c r="HGQ13" s="35"/>
      <c r="HGR13" s="35"/>
      <c r="HGS13" s="35"/>
      <c r="HGW13" s="35"/>
      <c r="HGX13" s="35"/>
      <c r="HGY13" s="35"/>
      <c r="HHC13" s="35"/>
      <c r="HHD13" s="35"/>
      <c r="HHE13" s="35"/>
      <c r="HHI13" s="35"/>
      <c r="HHJ13" s="35"/>
      <c r="HHK13" s="35"/>
      <c r="HHO13" s="35"/>
      <c r="HHP13" s="35"/>
      <c r="HHQ13" s="35"/>
      <c r="HHU13" s="35"/>
      <c r="HHV13" s="35"/>
      <c r="HHW13" s="35"/>
      <c r="HIA13" s="35"/>
      <c r="HIB13" s="35"/>
      <c r="HIC13" s="35"/>
      <c r="HIG13" s="35"/>
      <c r="HIH13" s="35"/>
      <c r="HII13" s="35"/>
      <c r="HIM13" s="35"/>
      <c r="HIN13" s="35"/>
      <c r="HIO13" s="35"/>
      <c r="HIS13" s="35"/>
      <c r="HIT13" s="35"/>
      <c r="HIU13" s="35"/>
      <c r="HIY13" s="35"/>
      <c r="HIZ13" s="35"/>
      <c r="HJA13" s="35"/>
      <c r="HJE13" s="35"/>
      <c r="HJF13" s="35"/>
      <c r="HJG13" s="35"/>
      <c r="HJK13" s="35"/>
      <c r="HJL13" s="35"/>
      <c r="HJM13" s="35"/>
      <c r="HJQ13" s="35"/>
      <c r="HJR13" s="35"/>
      <c r="HJS13" s="35"/>
      <c r="HJW13" s="35"/>
      <c r="HJX13" s="35"/>
      <c r="HJY13" s="35"/>
      <c r="HKC13" s="35"/>
      <c r="HKD13" s="35"/>
      <c r="HKE13" s="35"/>
      <c r="HKI13" s="35"/>
      <c r="HKJ13" s="35"/>
      <c r="HKK13" s="35"/>
      <c r="HKO13" s="35"/>
      <c r="HKP13" s="35"/>
      <c r="HKQ13" s="35"/>
      <c r="HKU13" s="35"/>
      <c r="HKV13" s="35"/>
      <c r="HKW13" s="35"/>
      <c r="HLA13" s="35"/>
      <c r="HLB13" s="35"/>
      <c r="HLC13" s="35"/>
      <c r="HLG13" s="35"/>
      <c r="HLH13" s="35"/>
      <c r="HLI13" s="35"/>
      <c r="HLM13" s="35"/>
      <c r="HLN13" s="35"/>
      <c r="HLO13" s="35"/>
      <c r="HLS13" s="35"/>
      <c r="HLT13" s="35"/>
      <c r="HLU13" s="35"/>
      <c r="HLY13" s="35"/>
      <c r="HLZ13" s="35"/>
      <c r="HMA13" s="35"/>
      <c r="HME13" s="35"/>
      <c r="HMF13" s="35"/>
      <c r="HMG13" s="35"/>
      <c r="HMK13" s="35"/>
      <c r="HML13" s="35"/>
      <c r="HMM13" s="35"/>
      <c r="HMQ13" s="35"/>
      <c r="HMR13" s="35"/>
      <c r="HMS13" s="35"/>
      <c r="HMW13" s="35"/>
      <c r="HMX13" s="35"/>
      <c r="HMY13" s="35"/>
      <c r="HNC13" s="35"/>
      <c r="HND13" s="35"/>
      <c r="HNE13" s="35"/>
      <c r="HNI13" s="35"/>
      <c r="HNJ13" s="35"/>
      <c r="HNK13" s="35"/>
      <c r="HNO13" s="35"/>
      <c r="HNP13" s="35"/>
      <c r="HNQ13" s="35"/>
      <c r="HNU13" s="35"/>
      <c r="HNV13" s="35"/>
      <c r="HNW13" s="35"/>
      <c r="HOA13" s="35"/>
      <c r="HOB13" s="35"/>
      <c r="HOC13" s="35"/>
      <c r="HOG13" s="35"/>
      <c r="HOH13" s="35"/>
      <c r="HOI13" s="35"/>
      <c r="HOM13" s="35"/>
      <c r="HON13" s="35"/>
      <c r="HOO13" s="35"/>
      <c r="HOS13" s="35"/>
      <c r="HOT13" s="35"/>
      <c r="HOU13" s="35"/>
      <c r="HOY13" s="35"/>
      <c r="HOZ13" s="35"/>
      <c r="HPA13" s="35"/>
      <c r="HPE13" s="35"/>
      <c r="HPF13" s="35"/>
      <c r="HPG13" s="35"/>
      <c r="HPK13" s="35"/>
      <c r="HPL13" s="35"/>
      <c r="HPM13" s="35"/>
      <c r="HPQ13" s="35"/>
      <c r="HPR13" s="35"/>
      <c r="HPS13" s="35"/>
      <c r="HPW13" s="35"/>
      <c r="HPX13" s="35"/>
      <c r="HPY13" s="35"/>
      <c r="HQC13" s="35"/>
      <c r="HQD13" s="35"/>
      <c r="HQE13" s="35"/>
      <c r="HQI13" s="35"/>
      <c r="HQJ13" s="35"/>
      <c r="HQK13" s="35"/>
      <c r="HQO13" s="35"/>
      <c r="HQP13" s="35"/>
      <c r="HQQ13" s="35"/>
      <c r="HQU13" s="35"/>
      <c r="HQV13" s="35"/>
      <c r="HQW13" s="35"/>
      <c r="HRA13" s="35"/>
      <c r="HRB13" s="35"/>
      <c r="HRC13" s="35"/>
      <c r="HRG13" s="35"/>
      <c r="HRH13" s="35"/>
      <c r="HRI13" s="35"/>
      <c r="HRM13" s="35"/>
      <c r="HRN13" s="35"/>
      <c r="HRO13" s="35"/>
      <c r="HRS13" s="35"/>
      <c r="HRT13" s="35"/>
      <c r="HRU13" s="35"/>
      <c r="HRY13" s="35"/>
      <c r="HRZ13" s="35"/>
      <c r="HSA13" s="35"/>
      <c r="HSE13" s="35"/>
      <c r="HSF13" s="35"/>
      <c r="HSG13" s="35"/>
      <c r="HSK13" s="35"/>
      <c r="HSL13" s="35"/>
      <c r="HSM13" s="35"/>
      <c r="HSQ13" s="35"/>
      <c r="HSR13" s="35"/>
      <c r="HSS13" s="35"/>
      <c r="HSW13" s="35"/>
      <c r="HSX13" s="35"/>
      <c r="HSY13" s="35"/>
      <c r="HTC13" s="35"/>
      <c r="HTD13" s="35"/>
      <c r="HTE13" s="35"/>
      <c r="HTI13" s="35"/>
      <c r="HTJ13" s="35"/>
      <c r="HTK13" s="35"/>
      <c r="HTO13" s="35"/>
      <c r="HTP13" s="35"/>
      <c r="HTQ13" s="35"/>
      <c r="HTU13" s="35"/>
      <c r="HTV13" s="35"/>
      <c r="HTW13" s="35"/>
      <c r="HUA13" s="35"/>
      <c r="HUB13" s="35"/>
      <c r="HUC13" s="35"/>
      <c r="HUG13" s="35"/>
      <c r="HUH13" s="35"/>
      <c r="HUI13" s="35"/>
      <c r="HUM13" s="35"/>
      <c r="HUN13" s="35"/>
      <c r="HUO13" s="35"/>
      <c r="HUS13" s="35"/>
      <c r="HUT13" s="35"/>
      <c r="HUU13" s="35"/>
      <c r="HUY13" s="35"/>
      <c r="HUZ13" s="35"/>
      <c r="HVA13" s="35"/>
      <c r="HVE13" s="35"/>
      <c r="HVF13" s="35"/>
      <c r="HVG13" s="35"/>
      <c r="HVK13" s="35"/>
      <c r="HVL13" s="35"/>
      <c r="HVM13" s="35"/>
      <c r="HVQ13" s="35"/>
      <c r="HVR13" s="35"/>
      <c r="HVS13" s="35"/>
      <c r="HVW13" s="35"/>
      <c r="HVX13" s="35"/>
      <c r="HVY13" s="35"/>
      <c r="HWC13" s="35"/>
      <c r="HWD13" s="35"/>
      <c r="HWE13" s="35"/>
      <c r="HWI13" s="35"/>
      <c r="HWJ13" s="35"/>
      <c r="HWK13" s="35"/>
      <c r="HWO13" s="35"/>
      <c r="HWP13" s="35"/>
      <c r="HWQ13" s="35"/>
      <c r="HWU13" s="35"/>
      <c r="HWV13" s="35"/>
      <c r="HWW13" s="35"/>
      <c r="HXA13" s="35"/>
      <c r="HXB13" s="35"/>
      <c r="HXC13" s="35"/>
      <c r="HXG13" s="35"/>
      <c r="HXH13" s="35"/>
      <c r="HXI13" s="35"/>
      <c r="HXM13" s="35"/>
      <c r="HXN13" s="35"/>
      <c r="HXO13" s="35"/>
      <c r="HXS13" s="35"/>
      <c r="HXT13" s="35"/>
      <c r="HXU13" s="35"/>
      <c r="HXY13" s="35"/>
      <c r="HXZ13" s="35"/>
      <c r="HYA13" s="35"/>
      <c r="HYE13" s="35"/>
      <c r="HYF13" s="35"/>
      <c r="HYG13" s="35"/>
      <c r="HYK13" s="35"/>
      <c r="HYL13" s="35"/>
      <c r="HYM13" s="35"/>
      <c r="HYQ13" s="35"/>
      <c r="HYR13" s="35"/>
      <c r="HYS13" s="35"/>
      <c r="HYW13" s="35"/>
      <c r="HYX13" s="35"/>
      <c r="HYY13" s="35"/>
      <c r="HZC13" s="35"/>
      <c r="HZD13" s="35"/>
      <c r="HZE13" s="35"/>
      <c r="HZI13" s="35"/>
      <c r="HZJ13" s="35"/>
      <c r="HZK13" s="35"/>
      <c r="HZO13" s="35"/>
      <c r="HZP13" s="35"/>
      <c r="HZQ13" s="35"/>
      <c r="HZU13" s="35"/>
      <c r="HZV13" s="35"/>
      <c r="HZW13" s="35"/>
      <c r="IAA13" s="35"/>
      <c r="IAB13" s="35"/>
      <c r="IAC13" s="35"/>
      <c r="IAG13" s="35"/>
      <c r="IAH13" s="35"/>
      <c r="IAI13" s="35"/>
      <c r="IAM13" s="35"/>
      <c r="IAN13" s="35"/>
      <c r="IAO13" s="35"/>
      <c r="IAS13" s="35"/>
      <c r="IAT13" s="35"/>
      <c r="IAU13" s="35"/>
      <c r="IAY13" s="35"/>
      <c r="IAZ13" s="35"/>
      <c r="IBA13" s="35"/>
      <c r="IBE13" s="35"/>
      <c r="IBF13" s="35"/>
      <c r="IBG13" s="35"/>
      <c r="IBK13" s="35"/>
      <c r="IBL13" s="35"/>
      <c r="IBM13" s="35"/>
      <c r="IBQ13" s="35"/>
      <c r="IBR13" s="35"/>
      <c r="IBS13" s="35"/>
      <c r="IBW13" s="35"/>
      <c r="IBX13" s="35"/>
      <c r="IBY13" s="35"/>
      <c r="ICC13" s="35"/>
      <c r="ICD13" s="35"/>
      <c r="ICE13" s="35"/>
      <c r="ICI13" s="35"/>
      <c r="ICJ13" s="35"/>
      <c r="ICK13" s="35"/>
      <c r="ICO13" s="35"/>
      <c r="ICP13" s="35"/>
      <c r="ICQ13" s="35"/>
      <c r="ICU13" s="35"/>
      <c r="ICV13" s="35"/>
      <c r="ICW13" s="35"/>
      <c r="IDA13" s="35"/>
      <c r="IDB13" s="35"/>
      <c r="IDC13" s="35"/>
      <c r="IDG13" s="35"/>
      <c r="IDH13" s="35"/>
      <c r="IDI13" s="35"/>
      <c r="IDM13" s="35"/>
      <c r="IDN13" s="35"/>
      <c r="IDO13" s="35"/>
      <c r="IDS13" s="35"/>
      <c r="IDT13" s="35"/>
      <c r="IDU13" s="35"/>
      <c r="IDY13" s="35"/>
      <c r="IDZ13" s="35"/>
      <c r="IEA13" s="35"/>
      <c r="IEE13" s="35"/>
      <c r="IEF13" s="35"/>
      <c r="IEG13" s="35"/>
      <c r="IEK13" s="35"/>
      <c r="IEL13" s="35"/>
      <c r="IEM13" s="35"/>
      <c r="IEQ13" s="35"/>
      <c r="IER13" s="35"/>
      <c r="IES13" s="35"/>
      <c r="IEW13" s="35"/>
      <c r="IEX13" s="35"/>
      <c r="IEY13" s="35"/>
      <c r="IFC13" s="35"/>
      <c r="IFD13" s="35"/>
      <c r="IFE13" s="35"/>
      <c r="IFI13" s="35"/>
      <c r="IFJ13" s="35"/>
      <c r="IFK13" s="35"/>
      <c r="IFO13" s="35"/>
      <c r="IFP13" s="35"/>
      <c r="IFQ13" s="35"/>
      <c r="IFU13" s="35"/>
      <c r="IFV13" s="35"/>
      <c r="IFW13" s="35"/>
      <c r="IGA13" s="35"/>
      <c r="IGB13" s="35"/>
      <c r="IGC13" s="35"/>
      <c r="IGG13" s="35"/>
      <c r="IGH13" s="35"/>
      <c r="IGI13" s="35"/>
      <c r="IGM13" s="35"/>
      <c r="IGN13" s="35"/>
      <c r="IGO13" s="35"/>
      <c r="IGS13" s="35"/>
      <c r="IGT13" s="35"/>
      <c r="IGU13" s="35"/>
      <c r="IGY13" s="35"/>
      <c r="IGZ13" s="35"/>
      <c r="IHA13" s="35"/>
      <c r="IHE13" s="35"/>
      <c r="IHF13" s="35"/>
      <c r="IHG13" s="35"/>
      <c r="IHK13" s="35"/>
      <c r="IHL13" s="35"/>
      <c r="IHM13" s="35"/>
      <c r="IHQ13" s="35"/>
      <c r="IHR13" s="35"/>
      <c r="IHS13" s="35"/>
      <c r="IHW13" s="35"/>
      <c r="IHX13" s="35"/>
      <c r="IHY13" s="35"/>
      <c r="IIC13" s="35"/>
      <c r="IID13" s="35"/>
      <c r="IIE13" s="35"/>
      <c r="III13" s="35"/>
      <c r="IIJ13" s="35"/>
      <c r="IIK13" s="35"/>
      <c r="IIO13" s="35"/>
      <c r="IIP13" s="35"/>
      <c r="IIQ13" s="35"/>
      <c r="IIU13" s="35"/>
      <c r="IIV13" s="35"/>
      <c r="IIW13" s="35"/>
      <c r="IJA13" s="35"/>
      <c r="IJB13" s="35"/>
      <c r="IJC13" s="35"/>
      <c r="IJG13" s="35"/>
      <c r="IJH13" s="35"/>
      <c r="IJI13" s="35"/>
      <c r="IJM13" s="35"/>
      <c r="IJN13" s="35"/>
      <c r="IJO13" s="35"/>
      <c r="IJS13" s="35"/>
      <c r="IJT13" s="35"/>
      <c r="IJU13" s="35"/>
      <c r="IJY13" s="35"/>
      <c r="IJZ13" s="35"/>
      <c r="IKA13" s="35"/>
      <c r="IKE13" s="35"/>
      <c r="IKF13" s="35"/>
      <c r="IKG13" s="35"/>
      <c r="IKK13" s="35"/>
      <c r="IKL13" s="35"/>
      <c r="IKM13" s="35"/>
      <c r="IKQ13" s="35"/>
      <c r="IKR13" s="35"/>
      <c r="IKS13" s="35"/>
      <c r="IKW13" s="35"/>
      <c r="IKX13" s="35"/>
      <c r="IKY13" s="35"/>
      <c r="ILC13" s="35"/>
      <c r="ILD13" s="35"/>
      <c r="ILE13" s="35"/>
      <c r="ILI13" s="35"/>
      <c r="ILJ13" s="35"/>
      <c r="ILK13" s="35"/>
      <c r="ILO13" s="35"/>
      <c r="ILP13" s="35"/>
      <c r="ILQ13" s="35"/>
      <c r="ILU13" s="35"/>
      <c r="ILV13" s="35"/>
      <c r="ILW13" s="35"/>
      <c r="IMA13" s="35"/>
      <c r="IMB13" s="35"/>
      <c r="IMC13" s="35"/>
      <c r="IMG13" s="35"/>
      <c r="IMH13" s="35"/>
      <c r="IMI13" s="35"/>
      <c r="IMM13" s="35"/>
      <c r="IMN13" s="35"/>
      <c r="IMO13" s="35"/>
      <c r="IMS13" s="35"/>
      <c r="IMT13" s="35"/>
      <c r="IMU13" s="35"/>
      <c r="IMY13" s="35"/>
      <c r="IMZ13" s="35"/>
      <c r="INA13" s="35"/>
      <c r="INE13" s="35"/>
      <c r="INF13" s="35"/>
      <c r="ING13" s="35"/>
      <c r="INK13" s="35"/>
      <c r="INL13" s="35"/>
      <c r="INM13" s="35"/>
      <c r="INQ13" s="35"/>
      <c r="INR13" s="35"/>
      <c r="INS13" s="35"/>
      <c r="INW13" s="35"/>
      <c r="INX13" s="35"/>
      <c r="INY13" s="35"/>
      <c r="IOC13" s="35"/>
      <c r="IOD13" s="35"/>
      <c r="IOE13" s="35"/>
      <c r="IOI13" s="35"/>
      <c r="IOJ13" s="35"/>
      <c r="IOK13" s="35"/>
      <c r="IOO13" s="35"/>
      <c r="IOP13" s="35"/>
      <c r="IOQ13" s="35"/>
      <c r="IOU13" s="35"/>
      <c r="IOV13" s="35"/>
      <c r="IOW13" s="35"/>
      <c r="IPA13" s="35"/>
      <c r="IPB13" s="35"/>
      <c r="IPC13" s="35"/>
      <c r="IPG13" s="35"/>
      <c r="IPH13" s="35"/>
      <c r="IPI13" s="35"/>
      <c r="IPM13" s="35"/>
      <c r="IPN13" s="35"/>
      <c r="IPO13" s="35"/>
      <c r="IPS13" s="35"/>
      <c r="IPT13" s="35"/>
      <c r="IPU13" s="35"/>
      <c r="IPY13" s="35"/>
      <c r="IPZ13" s="35"/>
      <c r="IQA13" s="35"/>
      <c r="IQE13" s="35"/>
      <c r="IQF13" s="35"/>
      <c r="IQG13" s="35"/>
      <c r="IQK13" s="35"/>
      <c r="IQL13" s="35"/>
      <c r="IQM13" s="35"/>
      <c r="IQQ13" s="35"/>
      <c r="IQR13" s="35"/>
      <c r="IQS13" s="35"/>
      <c r="IQW13" s="35"/>
      <c r="IQX13" s="35"/>
      <c r="IQY13" s="35"/>
      <c r="IRC13" s="35"/>
      <c r="IRD13" s="35"/>
      <c r="IRE13" s="35"/>
      <c r="IRI13" s="35"/>
      <c r="IRJ13" s="35"/>
      <c r="IRK13" s="35"/>
      <c r="IRO13" s="35"/>
      <c r="IRP13" s="35"/>
      <c r="IRQ13" s="35"/>
      <c r="IRU13" s="35"/>
      <c r="IRV13" s="35"/>
      <c r="IRW13" s="35"/>
      <c r="ISA13" s="35"/>
      <c r="ISB13" s="35"/>
      <c r="ISC13" s="35"/>
      <c r="ISG13" s="35"/>
      <c r="ISH13" s="35"/>
      <c r="ISI13" s="35"/>
      <c r="ISM13" s="35"/>
      <c r="ISN13" s="35"/>
      <c r="ISO13" s="35"/>
      <c r="ISS13" s="35"/>
      <c r="IST13" s="35"/>
      <c r="ISU13" s="35"/>
      <c r="ISY13" s="35"/>
      <c r="ISZ13" s="35"/>
      <c r="ITA13" s="35"/>
      <c r="ITE13" s="35"/>
      <c r="ITF13" s="35"/>
      <c r="ITG13" s="35"/>
      <c r="ITK13" s="35"/>
      <c r="ITL13" s="35"/>
      <c r="ITM13" s="35"/>
      <c r="ITQ13" s="35"/>
      <c r="ITR13" s="35"/>
      <c r="ITS13" s="35"/>
      <c r="ITW13" s="35"/>
      <c r="ITX13" s="35"/>
      <c r="ITY13" s="35"/>
      <c r="IUC13" s="35"/>
      <c r="IUD13" s="35"/>
      <c r="IUE13" s="35"/>
      <c r="IUI13" s="35"/>
      <c r="IUJ13" s="35"/>
      <c r="IUK13" s="35"/>
      <c r="IUO13" s="35"/>
      <c r="IUP13" s="35"/>
      <c r="IUQ13" s="35"/>
      <c r="IUU13" s="35"/>
      <c r="IUV13" s="35"/>
      <c r="IUW13" s="35"/>
      <c r="IVA13" s="35"/>
      <c r="IVB13" s="35"/>
      <c r="IVC13" s="35"/>
      <c r="IVG13" s="35"/>
      <c r="IVH13" s="35"/>
      <c r="IVI13" s="35"/>
      <c r="IVM13" s="35"/>
      <c r="IVN13" s="35"/>
      <c r="IVO13" s="35"/>
      <c r="IVS13" s="35"/>
      <c r="IVT13" s="35"/>
      <c r="IVU13" s="35"/>
      <c r="IVY13" s="35"/>
      <c r="IVZ13" s="35"/>
      <c r="IWA13" s="35"/>
      <c r="IWE13" s="35"/>
      <c r="IWF13" s="35"/>
      <c r="IWG13" s="35"/>
      <c r="IWK13" s="35"/>
      <c r="IWL13" s="35"/>
      <c r="IWM13" s="35"/>
      <c r="IWQ13" s="35"/>
      <c r="IWR13" s="35"/>
      <c r="IWS13" s="35"/>
      <c r="IWW13" s="35"/>
      <c r="IWX13" s="35"/>
      <c r="IWY13" s="35"/>
      <c r="IXC13" s="35"/>
      <c r="IXD13" s="35"/>
      <c r="IXE13" s="35"/>
      <c r="IXI13" s="35"/>
      <c r="IXJ13" s="35"/>
      <c r="IXK13" s="35"/>
      <c r="IXO13" s="35"/>
      <c r="IXP13" s="35"/>
      <c r="IXQ13" s="35"/>
      <c r="IXU13" s="35"/>
      <c r="IXV13" s="35"/>
      <c r="IXW13" s="35"/>
      <c r="IYA13" s="35"/>
      <c r="IYB13" s="35"/>
      <c r="IYC13" s="35"/>
      <c r="IYG13" s="35"/>
      <c r="IYH13" s="35"/>
      <c r="IYI13" s="35"/>
      <c r="IYM13" s="35"/>
      <c r="IYN13" s="35"/>
      <c r="IYO13" s="35"/>
      <c r="IYS13" s="35"/>
      <c r="IYT13" s="35"/>
      <c r="IYU13" s="35"/>
      <c r="IYY13" s="35"/>
      <c r="IYZ13" s="35"/>
      <c r="IZA13" s="35"/>
      <c r="IZE13" s="35"/>
      <c r="IZF13" s="35"/>
      <c r="IZG13" s="35"/>
      <c r="IZK13" s="35"/>
      <c r="IZL13" s="35"/>
      <c r="IZM13" s="35"/>
      <c r="IZQ13" s="35"/>
      <c r="IZR13" s="35"/>
      <c r="IZS13" s="35"/>
      <c r="IZW13" s="35"/>
      <c r="IZX13" s="35"/>
      <c r="IZY13" s="35"/>
      <c r="JAC13" s="35"/>
      <c r="JAD13" s="35"/>
      <c r="JAE13" s="35"/>
      <c r="JAI13" s="35"/>
      <c r="JAJ13" s="35"/>
      <c r="JAK13" s="35"/>
      <c r="JAO13" s="35"/>
      <c r="JAP13" s="35"/>
      <c r="JAQ13" s="35"/>
      <c r="JAU13" s="35"/>
      <c r="JAV13" s="35"/>
      <c r="JAW13" s="35"/>
      <c r="JBA13" s="35"/>
      <c r="JBB13" s="35"/>
      <c r="JBC13" s="35"/>
      <c r="JBG13" s="35"/>
      <c r="JBH13" s="35"/>
      <c r="JBI13" s="35"/>
      <c r="JBM13" s="35"/>
      <c r="JBN13" s="35"/>
      <c r="JBO13" s="35"/>
      <c r="JBS13" s="35"/>
      <c r="JBT13" s="35"/>
      <c r="JBU13" s="35"/>
      <c r="JBY13" s="35"/>
      <c r="JBZ13" s="35"/>
      <c r="JCA13" s="35"/>
      <c r="JCE13" s="35"/>
      <c r="JCF13" s="35"/>
      <c r="JCG13" s="35"/>
      <c r="JCK13" s="35"/>
      <c r="JCL13" s="35"/>
      <c r="JCM13" s="35"/>
      <c r="JCQ13" s="35"/>
      <c r="JCR13" s="35"/>
      <c r="JCS13" s="35"/>
      <c r="JCW13" s="35"/>
      <c r="JCX13" s="35"/>
      <c r="JCY13" s="35"/>
      <c r="JDC13" s="35"/>
      <c r="JDD13" s="35"/>
      <c r="JDE13" s="35"/>
      <c r="JDI13" s="35"/>
      <c r="JDJ13" s="35"/>
      <c r="JDK13" s="35"/>
      <c r="JDO13" s="35"/>
      <c r="JDP13" s="35"/>
      <c r="JDQ13" s="35"/>
      <c r="JDU13" s="35"/>
      <c r="JDV13" s="35"/>
      <c r="JDW13" s="35"/>
      <c r="JEA13" s="35"/>
      <c r="JEB13" s="35"/>
      <c r="JEC13" s="35"/>
      <c r="JEG13" s="35"/>
      <c r="JEH13" s="35"/>
      <c r="JEI13" s="35"/>
      <c r="JEM13" s="35"/>
      <c r="JEN13" s="35"/>
      <c r="JEO13" s="35"/>
      <c r="JES13" s="35"/>
      <c r="JET13" s="35"/>
      <c r="JEU13" s="35"/>
      <c r="JEY13" s="35"/>
      <c r="JEZ13" s="35"/>
      <c r="JFA13" s="35"/>
      <c r="JFE13" s="35"/>
      <c r="JFF13" s="35"/>
      <c r="JFG13" s="35"/>
      <c r="JFK13" s="35"/>
      <c r="JFL13" s="35"/>
      <c r="JFM13" s="35"/>
      <c r="JFQ13" s="35"/>
      <c r="JFR13" s="35"/>
      <c r="JFS13" s="35"/>
      <c r="JFW13" s="35"/>
      <c r="JFX13" s="35"/>
      <c r="JFY13" s="35"/>
      <c r="JGC13" s="35"/>
      <c r="JGD13" s="35"/>
      <c r="JGE13" s="35"/>
      <c r="JGI13" s="35"/>
      <c r="JGJ13" s="35"/>
      <c r="JGK13" s="35"/>
      <c r="JGO13" s="35"/>
      <c r="JGP13" s="35"/>
      <c r="JGQ13" s="35"/>
      <c r="JGU13" s="35"/>
      <c r="JGV13" s="35"/>
      <c r="JGW13" s="35"/>
      <c r="JHA13" s="35"/>
      <c r="JHB13" s="35"/>
      <c r="JHC13" s="35"/>
      <c r="JHG13" s="35"/>
      <c r="JHH13" s="35"/>
      <c r="JHI13" s="35"/>
      <c r="JHM13" s="35"/>
      <c r="JHN13" s="35"/>
      <c r="JHO13" s="35"/>
      <c r="JHS13" s="35"/>
      <c r="JHT13" s="35"/>
      <c r="JHU13" s="35"/>
      <c r="JHY13" s="35"/>
      <c r="JHZ13" s="35"/>
      <c r="JIA13" s="35"/>
      <c r="JIE13" s="35"/>
      <c r="JIF13" s="35"/>
      <c r="JIG13" s="35"/>
      <c r="JIK13" s="35"/>
      <c r="JIL13" s="35"/>
      <c r="JIM13" s="35"/>
      <c r="JIQ13" s="35"/>
      <c r="JIR13" s="35"/>
      <c r="JIS13" s="35"/>
      <c r="JIW13" s="35"/>
      <c r="JIX13" s="35"/>
      <c r="JIY13" s="35"/>
      <c r="JJC13" s="35"/>
      <c r="JJD13" s="35"/>
      <c r="JJE13" s="35"/>
      <c r="JJI13" s="35"/>
      <c r="JJJ13" s="35"/>
      <c r="JJK13" s="35"/>
      <c r="JJO13" s="35"/>
      <c r="JJP13" s="35"/>
      <c r="JJQ13" s="35"/>
      <c r="JJU13" s="35"/>
      <c r="JJV13" s="35"/>
      <c r="JJW13" s="35"/>
      <c r="JKA13" s="35"/>
      <c r="JKB13" s="35"/>
      <c r="JKC13" s="35"/>
      <c r="JKG13" s="35"/>
      <c r="JKH13" s="35"/>
      <c r="JKI13" s="35"/>
      <c r="JKM13" s="35"/>
      <c r="JKN13" s="35"/>
      <c r="JKO13" s="35"/>
      <c r="JKS13" s="35"/>
      <c r="JKT13" s="35"/>
      <c r="JKU13" s="35"/>
      <c r="JKY13" s="35"/>
      <c r="JKZ13" s="35"/>
      <c r="JLA13" s="35"/>
      <c r="JLE13" s="35"/>
      <c r="JLF13" s="35"/>
      <c r="JLG13" s="35"/>
      <c r="JLK13" s="35"/>
      <c r="JLL13" s="35"/>
      <c r="JLM13" s="35"/>
      <c r="JLQ13" s="35"/>
      <c r="JLR13" s="35"/>
      <c r="JLS13" s="35"/>
      <c r="JLW13" s="35"/>
      <c r="JLX13" s="35"/>
      <c r="JLY13" s="35"/>
      <c r="JMC13" s="35"/>
      <c r="JMD13" s="35"/>
      <c r="JME13" s="35"/>
      <c r="JMI13" s="35"/>
      <c r="JMJ13" s="35"/>
      <c r="JMK13" s="35"/>
      <c r="JMO13" s="35"/>
      <c r="JMP13" s="35"/>
      <c r="JMQ13" s="35"/>
      <c r="JMU13" s="35"/>
      <c r="JMV13" s="35"/>
      <c r="JMW13" s="35"/>
      <c r="JNA13" s="35"/>
      <c r="JNB13" s="35"/>
      <c r="JNC13" s="35"/>
      <c r="JNG13" s="35"/>
      <c r="JNH13" s="35"/>
      <c r="JNI13" s="35"/>
      <c r="JNM13" s="35"/>
      <c r="JNN13" s="35"/>
      <c r="JNO13" s="35"/>
      <c r="JNS13" s="35"/>
      <c r="JNT13" s="35"/>
      <c r="JNU13" s="35"/>
      <c r="JNY13" s="35"/>
      <c r="JNZ13" s="35"/>
      <c r="JOA13" s="35"/>
      <c r="JOE13" s="35"/>
      <c r="JOF13" s="35"/>
      <c r="JOG13" s="35"/>
      <c r="JOK13" s="35"/>
      <c r="JOL13" s="35"/>
      <c r="JOM13" s="35"/>
      <c r="JOQ13" s="35"/>
      <c r="JOR13" s="35"/>
      <c r="JOS13" s="35"/>
      <c r="JOW13" s="35"/>
      <c r="JOX13" s="35"/>
      <c r="JOY13" s="35"/>
      <c r="JPC13" s="35"/>
      <c r="JPD13" s="35"/>
      <c r="JPE13" s="35"/>
      <c r="JPI13" s="35"/>
      <c r="JPJ13" s="35"/>
      <c r="JPK13" s="35"/>
      <c r="JPO13" s="35"/>
      <c r="JPP13" s="35"/>
      <c r="JPQ13" s="35"/>
      <c r="JPU13" s="35"/>
      <c r="JPV13" s="35"/>
      <c r="JPW13" s="35"/>
      <c r="JQA13" s="35"/>
      <c r="JQB13" s="35"/>
      <c r="JQC13" s="35"/>
      <c r="JQG13" s="35"/>
      <c r="JQH13" s="35"/>
      <c r="JQI13" s="35"/>
      <c r="JQM13" s="35"/>
      <c r="JQN13" s="35"/>
      <c r="JQO13" s="35"/>
      <c r="JQS13" s="35"/>
      <c r="JQT13" s="35"/>
      <c r="JQU13" s="35"/>
      <c r="JQY13" s="35"/>
      <c r="JQZ13" s="35"/>
      <c r="JRA13" s="35"/>
      <c r="JRE13" s="35"/>
      <c r="JRF13" s="35"/>
      <c r="JRG13" s="35"/>
      <c r="JRK13" s="35"/>
      <c r="JRL13" s="35"/>
      <c r="JRM13" s="35"/>
      <c r="JRQ13" s="35"/>
      <c r="JRR13" s="35"/>
      <c r="JRS13" s="35"/>
      <c r="JRW13" s="35"/>
      <c r="JRX13" s="35"/>
      <c r="JRY13" s="35"/>
      <c r="JSC13" s="35"/>
      <c r="JSD13" s="35"/>
      <c r="JSE13" s="35"/>
      <c r="JSI13" s="35"/>
      <c r="JSJ13" s="35"/>
      <c r="JSK13" s="35"/>
      <c r="JSO13" s="35"/>
      <c r="JSP13" s="35"/>
      <c r="JSQ13" s="35"/>
      <c r="JSU13" s="35"/>
      <c r="JSV13" s="35"/>
      <c r="JSW13" s="35"/>
      <c r="JTA13" s="35"/>
      <c r="JTB13" s="35"/>
      <c r="JTC13" s="35"/>
      <c r="JTG13" s="35"/>
      <c r="JTH13" s="35"/>
      <c r="JTI13" s="35"/>
      <c r="JTM13" s="35"/>
      <c r="JTN13" s="35"/>
      <c r="JTO13" s="35"/>
      <c r="JTS13" s="35"/>
      <c r="JTT13" s="35"/>
      <c r="JTU13" s="35"/>
      <c r="JTY13" s="35"/>
      <c r="JTZ13" s="35"/>
      <c r="JUA13" s="35"/>
      <c r="JUE13" s="35"/>
      <c r="JUF13" s="35"/>
      <c r="JUG13" s="35"/>
      <c r="JUK13" s="35"/>
      <c r="JUL13" s="35"/>
      <c r="JUM13" s="35"/>
      <c r="JUQ13" s="35"/>
      <c r="JUR13" s="35"/>
      <c r="JUS13" s="35"/>
      <c r="JUW13" s="35"/>
      <c r="JUX13" s="35"/>
      <c r="JUY13" s="35"/>
      <c r="JVC13" s="35"/>
      <c r="JVD13" s="35"/>
      <c r="JVE13" s="35"/>
      <c r="JVI13" s="35"/>
      <c r="JVJ13" s="35"/>
      <c r="JVK13" s="35"/>
      <c r="JVO13" s="35"/>
      <c r="JVP13" s="35"/>
      <c r="JVQ13" s="35"/>
      <c r="JVU13" s="35"/>
      <c r="JVV13" s="35"/>
      <c r="JVW13" s="35"/>
      <c r="JWA13" s="35"/>
      <c r="JWB13" s="35"/>
      <c r="JWC13" s="35"/>
      <c r="JWG13" s="35"/>
      <c r="JWH13" s="35"/>
      <c r="JWI13" s="35"/>
      <c r="JWM13" s="35"/>
      <c r="JWN13" s="35"/>
      <c r="JWO13" s="35"/>
      <c r="JWS13" s="35"/>
      <c r="JWT13" s="35"/>
      <c r="JWU13" s="35"/>
      <c r="JWY13" s="35"/>
      <c r="JWZ13" s="35"/>
      <c r="JXA13" s="35"/>
      <c r="JXE13" s="35"/>
      <c r="JXF13" s="35"/>
      <c r="JXG13" s="35"/>
      <c r="JXK13" s="35"/>
      <c r="JXL13" s="35"/>
      <c r="JXM13" s="35"/>
      <c r="JXQ13" s="35"/>
      <c r="JXR13" s="35"/>
      <c r="JXS13" s="35"/>
      <c r="JXW13" s="35"/>
      <c r="JXX13" s="35"/>
      <c r="JXY13" s="35"/>
      <c r="JYC13" s="35"/>
      <c r="JYD13" s="35"/>
      <c r="JYE13" s="35"/>
      <c r="JYI13" s="35"/>
      <c r="JYJ13" s="35"/>
      <c r="JYK13" s="35"/>
      <c r="JYO13" s="35"/>
      <c r="JYP13" s="35"/>
      <c r="JYQ13" s="35"/>
      <c r="JYU13" s="35"/>
      <c r="JYV13" s="35"/>
      <c r="JYW13" s="35"/>
      <c r="JZA13" s="35"/>
      <c r="JZB13" s="35"/>
      <c r="JZC13" s="35"/>
      <c r="JZG13" s="35"/>
      <c r="JZH13" s="35"/>
      <c r="JZI13" s="35"/>
      <c r="JZM13" s="35"/>
      <c r="JZN13" s="35"/>
      <c r="JZO13" s="35"/>
      <c r="JZS13" s="35"/>
      <c r="JZT13" s="35"/>
      <c r="JZU13" s="35"/>
      <c r="JZY13" s="35"/>
      <c r="JZZ13" s="35"/>
      <c r="KAA13" s="35"/>
      <c r="KAE13" s="35"/>
      <c r="KAF13" s="35"/>
      <c r="KAG13" s="35"/>
      <c r="KAK13" s="35"/>
      <c r="KAL13" s="35"/>
      <c r="KAM13" s="35"/>
      <c r="KAQ13" s="35"/>
      <c r="KAR13" s="35"/>
      <c r="KAS13" s="35"/>
      <c r="KAW13" s="35"/>
      <c r="KAX13" s="35"/>
      <c r="KAY13" s="35"/>
      <c r="KBC13" s="35"/>
      <c r="KBD13" s="35"/>
      <c r="KBE13" s="35"/>
      <c r="KBI13" s="35"/>
      <c r="KBJ13" s="35"/>
      <c r="KBK13" s="35"/>
      <c r="KBO13" s="35"/>
      <c r="KBP13" s="35"/>
      <c r="KBQ13" s="35"/>
      <c r="KBU13" s="35"/>
      <c r="KBV13" s="35"/>
      <c r="KBW13" s="35"/>
      <c r="KCA13" s="35"/>
      <c r="KCB13" s="35"/>
      <c r="KCC13" s="35"/>
      <c r="KCG13" s="35"/>
      <c r="KCH13" s="35"/>
      <c r="KCI13" s="35"/>
      <c r="KCM13" s="35"/>
      <c r="KCN13" s="35"/>
      <c r="KCO13" s="35"/>
      <c r="KCS13" s="35"/>
      <c r="KCT13" s="35"/>
      <c r="KCU13" s="35"/>
      <c r="KCY13" s="35"/>
      <c r="KCZ13" s="35"/>
      <c r="KDA13" s="35"/>
      <c r="KDE13" s="35"/>
      <c r="KDF13" s="35"/>
      <c r="KDG13" s="35"/>
      <c r="KDK13" s="35"/>
      <c r="KDL13" s="35"/>
      <c r="KDM13" s="35"/>
      <c r="KDQ13" s="35"/>
      <c r="KDR13" s="35"/>
      <c r="KDS13" s="35"/>
      <c r="KDW13" s="35"/>
      <c r="KDX13" s="35"/>
      <c r="KDY13" s="35"/>
      <c r="KEC13" s="35"/>
      <c r="KED13" s="35"/>
      <c r="KEE13" s="35"/>
      <c r="KEI13" s="35"/>
      <c r="KEJ13" s="35"/>
      <c r="KEK13" s="35"/>
      <c r="KEO13" s="35"/>
      <c r="KEP13" s="35"/>
      <c r="KEQ13" s="35"/>
      <c r="KEU13" s="35"/>
      <c r="KEV13" s="35"/>
      <c r="KEW13" s="35"/>
      <c r="KFA13" s="35"/>
      <c r="KFB13" s="35"/>
      <c r="KFC13" s="35"/>
      <c r="KFG13" s="35"/>
      <c r="KFH13" s="35"/>
      <c r="KFI13" s="35"/>
      <c r="KFM13" s="35"/>
      <c r="KFN13" s="35"/>
      <c r="KFO13" s="35"/>
      <c r="KFS13" s="35"/>
      <c r="KFT13" s="35"/>
      <c r="KFU13" s="35"/>
      <c r="KFY13" s="35"/>
      <c r="KFZ13" s="35"/>
      <c r="KGA13" s="35"/>
      <c r="KGE13" s="35"/>
      <c r="KGF13" s="35"/>
      <c r="KGG13" s="35"/>
      <c r="KGK13" s="35"/>
      <c r="KGL13" s="35"/>
      <c r="KGM13" s="35"/>
      <c r="KGQ13" s="35"/>
      <c r="KGR13" s="35"/>
      <c r="KGS13" s="35"/>
      <c r="KGW13" s="35"/>
      <c r="KGX13" s="35"/>
      <c r="KGY13" s="35"/>
      <c r="KHC13" s="35"/>
      <c r="KHD13" s="35"/>
      <c r="KHE13" s="35"/>
      <c r="KHI13" s="35"/>
      <c r="KHJ13" s="35"/>
      <c r="KHK13" s="35"/>
      <c r="KHO13" s="35"/>
      <c r="KHP13" s="35"/>
      <c r="KHQ13" s="35"/>
      <c r="KHU13" s="35"/>
      <c r="KHV13" s="35"/>
      <c r="KHW13" s="35"/>
      <c r="KIA13" s="35"/>
      <c r="KIB13" s="35"/>
      <c r="KIC13" s="35"/>
      <c r="KIG13" s="35"/>
      <c r="KIH13" s="35"/>
      <c r="KII13" s="35"/>
      <c r="KIM13" s="35"/>
      <c r="KIN13" s="35"/>
      <c r="KIO13" s="35"/>
      <c r="KIS13" s="35"/>
      <c r="KIT13" s="35"/>
      <c r="KIU13" s="35"/>
      <c r="KIY13" s="35"/>
      <c r="KIZ13" s="35"/>
      <c r="KJA13" s="35"/>
      <c r="KJE13" s="35"/>
      <c r="KJF13" s="35"/>
      <c r="KJG13" s="35"/>
      <c r="KJK13" s="35"/>
      <c r="KJL13" s="35"/>
      <c r="KJM13" s="35"/>
      <c r="KJQ13" s="35"/>
      <c r="KJR13" s="35"/>
      <c r="KJS13" s="35"/>
      <c r="KJW13" s="35"/>
      <c r="KJX13" s="35"/>
      <c r="KJY13" s="35"/>
      <c r="KKC13" s="35"/>
      <c r="KKD13" s="35"/>
      <c r="KKE13" s="35"/>
      <c r="KKI13" s="35"/>
      <c r="KKJ13" s="35"/>
      <c r="KKK13" s="35"/>
      <c r="KKO13" s="35"/>
      <c r="KKP13" s="35"/>
      <c r="KKQ13" s="35"/>
      <c r="KKU13" s="35"/>
      <c r="KKV13" s="35"/>
      <c r="KKW13" s="35"/>
      <c r="KLA13" s="35"/>
      <c r="KLB13" s="35"/>
      <c r="KLC13" s="35"/>
      <c r="KLG13" s="35"/>
      <c r="KLH13" s="35"/>
      <c r="KLI13" s="35"/>
      <c r="KLM13" s="35"/>
      <c r="KLN13" s="35"/>
      <c r="KLO13" s="35"/>
      <c r="KLS13" s="35"/>
      <c r="KLT13" s="35"/>
      <c r="KLU13" s="35"/>
      <c r="KLY13" s="35"/>
      <c r="KLZ13" s="35"/>
      <c r="KMA13" s="35"/>
      <c r="KME13" s="35"/>
      <c r="KMF13" s="35"/>
      <c r="KMG13" s="35"/>
      <c r="KMK13" s="35"/>
      <c r="KML13" s="35"/>
      <c r="KMM13" s="35"/>
      <c r="KMQ13" s="35"/>
      <c r="KMR13" s="35"/>
      <c r="KMS13" s="35"/>
      <c r="KMW13" s="35"/>
      <c r="KMX13" s="35"/>
      <c r="KMY13" s="35"/>
      <c r="KNC13" s="35"/>
      <c r="KND13" s="35"/>
      <c r="KNE13" s="35"/>
      <c r="KNI13" s="35"/>
      <c r="KNJ13" s="35"/>
      <c r="KNK13" s="35"/>
      <c r="KNO13" s="35"/>
      <c r="KNP13" s="35"/>
      <c r="KNQ13" s="35"/>
      <c r="KNU13" s="35"/>
      <c r="KNV13" s="35"/>
      <c r="KNW13" s="35"/>
      <c r="KOA13" s="35"/>
      <c r="KOB13" s="35"/>
      <c r="KOC13" s="35"/>
      <c r="KOG13" s="35"/>
      <c r="KOH13" s="35"/>
      <c r="KOI13" s="35"/>
      <c r="KOM13" s="35"/>
      <c r="KON13" s="35"/>
      <c r="KOO13" s="35"/>
      <c r="KOS13" s="35"/>
      <c r="KOT13" s="35"/>
      <c r="KOU13" s="35"/>
      <c r="KOY13" s="35"/>
      <c r="KOZ13" s="35"/>
      <c r="KPA13" s="35"/>
      <c r="KPE13" s="35"/>
      <c r="KPF13" s="35"/>
      <c r="KPG13" s="35"/>
      <c r="KPK13" s="35"/>
      <c r="KPL13" s="35"/>
      <c r="KPM13" s="35"/>
      <c r="KPQ13" s="35"/>
      <c r="KPR13" s="35"/>
      <c r="KPS13" s="35"/>
      <c r="KPW13" s="35"/>
      <c r="KPX13" s="35"/>
      <c r="KPY13" s="35"/>
      <c r="KQC13" s="35"/>
      <c r="KQD13" s="35"/>
      <c r="KQE13" s="35"/>
      <c r="KQI13" s="35"/>
      <c r="KQJ13" s="35"/>
      <c r="KQK13" s="35"/>
      <c r="KQO13" s="35"/>
      <c r="KQP13" s="35"/>
      <c r="KQQ13" s="35"/>
      <c r="KQU13" s="35"/>
      <c r="KQV13" s="35"/>
      <c r="KQW13" s="35"/>
      <c r="KRA13" s="35"/>
      <c r="KRB13" s="35"/>
      <c r="KRC13" s="35"/>
      <c r="KRG13" s="35"/>
      <c r="KRH13" s="35"/>
      <c r="KRI13" s="35"/>
      <c r="KRM13" s="35"/>
      <c r="KRN13" s="35"/>
      <c r="KRO13" s="35"/>
      <c r="KRS13" s="35"/>
      <c r="KRT13" s="35"/>
      <c r="KRU13" s="35"/>
      <c r="KRY13" s="35"/>
      <c r="KRZ13" s="35"/>
      <c r="KSA13" s="35"/>
      <c r="KSE13" s="35"/>
      <c r="KSF13" s="35"/>
      <c r="KSG13" s="35"/>
      <c r="KSK13" s="35"/>
      <c r="KSL13" s="35"/>
      <c r="KSM13" s="35"/>
      <c r="KSQ13" s="35"/>
      <c r="KSR13" s="35"/>
      <c r="KSS13" s="35"/>
      <c r="KSW13" s="35"/>
      <c r="KSX13" s="35"/>
      <c r="KSY13" s="35"/>
      <c r="KTC13" s="35"/>
      <c r="KTD13" s="35"/>
      <c r="KTE13" s="35"/>
      <c r="KTI13" s="35"/>
      <c r="KTJ13" s="35"/>
      <c r="KTK13" s="35"/>
      <c r="KTO13" s="35"/>
      <c r="KTP13" s="35"/>
      <c r="KTQ13" s="35"/>
      <c r="KTU13" s="35"/>
      <c r="KTV13" s="35"/>
      <c r="KTW13" s="35"/>
      <c r="KUA13" s="35"/>
      <c r="KUB13" s="35"/>
      <c r="KUC13" s="35"/>
      <c r="KUG13" s="35"/>
      <c r="KUH13" s="35"/>
      <c r="KUI13" s="35"/>
      <c r="KUM13" s="35"/>
      <c r="KUN13" s="35"/>
      <c r="KUO13" s="35"/>
      <c r="KUS13" s="35"/>
      <c r="KUT13" s="35"/>
      <c r="KUU13" s="35"/>
      <c r="KUY13" s="35"/>
      <c r="KUZ13" s="35"/>
      <c r="KVA13" s="35"/>
      <c r="KVE13" s="35"/>
      <c r="KVF13" s="35"/>
      <c r="KVG13" s="35"/>
      <c r="KVK13" s="35"/>
      <c r="KVL13" s="35"/>
      <c r="KVM13" s="35"/>
      <c r="KVQ13" s="35"/>
      <c r="KVR13" s="35"/>
      <c r="KVS13" s="35"/>
      <c r="KVW13" s="35"/>
      <c r="KVX13" s="35"/>
      <c r="KVY13" s="35"/>
      <c r="KWC13" s="35"/>
      <c r="KWD13" s="35"/>
      <c r="KWE13" s="35"/>
      <c r="KWI13" s="35"/>
      <c r="KWJ13" s="35"/>
      <c r="KWK13" s="35"/>
      <c r="KWO13" s="35"/>
      <c r="KWP13" s="35"/>
      <c r="KWQ13" s="35"/>
      <c r="KWU13" s="35"/>
      <c r="KWV13" s="35"/>
      <c r="KWW13" s="35"/>
      <c r="KXA13" s="35"/>
      <c r="KXB13" s="35"/>
      <c r="KXC13" s="35"/>
      <c r="KXG13" s="35"/>
      <c r="KXH13" s="35"/>
      <c r="KXI13" s="35"/>
      <c r="KXM13" s="35"/>
      <c r="KXN13" s="35"/>
      <c r="KXO13" s="35"/>
      <c r="KXS13" s="35"/>
      <c r="KXT13" s="35"/>
      <c r="KXU13" s="35"/>
      <c r="KXY13" s="35"/>
      <c r="KXZ13" s="35"/>
      <c r="KYA13" s="35"/>
      <c r="KYE13" s="35"/>
      <c r="KYF13" s="35"/>
      <c r="KYG13" s="35"/>
      <c r="KYK13" s="35"/>
      <c r="KYL13" s="35"/>
      <c r="KYM13" s="35"/>
      <c r="KYQ13" s="35"/>
      <c r="KYR13" s="35"/>
      <c r="KYS13" s="35"/>
      <c r="KYW13" s="35"/>
      <c r="KYX13" s="35"/>
      <c r="KYY13" s="35"/>
      <c r="KZC13" s="35"/>
      <c r="KZD13" s="35"/>
      <c r="KZE13" s="35"/>
      <c r="KZI13" s="35"/>
      <c r="KZJ13" s="35"/>
      <c r="KZK13" s="35"/>
      <c r="KZO13" s="35"/>
      <c r="KZP13" s="35"/>
      <c r="KZQ13" s="35"/>
      <c r="KZU13" s="35"/>
      <c r="KZV13" s="35"/>
      <c r="KZW13" s="35"/>
      <c r="LAA13" s="35"/>
      <c r="LAB13" s="35"/>
      <c r="LAC13" s="35"/>
      <c r="LAG13" s="35"/>
      <c r="LAH13" s="35"/>
      <c r="LAI13" s="35"/>
      <c r="LAM13" s="35"/>
      <c r="LAN13" s="35"/>
      <c r="LAO13" s="35"/>
      <c r="LAS13" s="35"/>
      <c r="LAT13" s="35"/>
      <c r="LAU13" s="35"/>
      <c r="LAY13" s="35"/>
      <c r="LAZ13" s="35"/>
      <c r="LBA13" s="35"/>
      <c r="LBE13" s="35"/>
      <c r="LBF13" s="35"/>
      <c r="LBG13" s="35"/>
      <c r="LBK13" s="35"/>
      <c r="LBL13" s="35"/>
      <c r="LBM13" s="35"/>
      <c r="LBQ13" s="35"/>
      <c r="LBR13" s="35"/>
      <c r="LBS13" s="35"/>
      <c r="LBW13" s="35"/>
      <c r="LBX13" s="35"/>
      <c r="LBY13" s="35"/>
      <c r="LCC13" s="35"/>
      <c r="LCD13" s="35"/>
      <c r="LCE13" s="35"/>
      <c r="LCI13" s="35"/>
      <c r="LCJ13" s="35"/>
      <c r="LCK13" s="35"/>
      <c r="LCO13" s="35"/>
      <c r="LCP13" s="35"/>
      <c r="LCQ13" s="35"/>
      <c r="LCU13" s="35"/>
      <c r="LCV13" s="35"/>
      <c r="LCW13" s="35"/>
      <c r="LDA13" s="35"/>
      <c r="LDB13" s="35"/>
      <c r="LDC13" s="35"/>
      <c r="LDG13" s="35"/>
      <c r="LDH13" s="35"/>
      <c r="LDI13" s="35"/>
      <c r="LDM13" s="35"/>
      <c r="LDN13" s="35"/>
      <c r="LDO13" s="35"/>
      <c r="LDS13" s="35"/>
      <c r="LDT13" s="35"/>
      <c r="LDU13" s="35"/>
      <c r="LDY13" s="35"/>
      <c r="LDZ13" s="35"/>
      <c r="LEA13" s="35"/>
      <c r="LEE13" s="35"/>
      <c r="LEF13" s="35"/>
      <c r="LEG13" s="35"/>
      <c r="LEK13" s="35"/>
      <c r="LEL13" s="35"/>
      <c r="LEM13" s="35"/>
      <c r="LEQ13" s="35"/>
      <c r="LER13" s="35"/>
      <c r="LES13" s="35"/>
      <c r="LEW13" s="35"/>
      <c r="LEX13" s="35"/>
      <c r="LEY13" s="35"/>
      <c r="LFC13" s="35"/>
      <c r="LFD13" s="35"/>
      <c r="LFE13" s="35"/>
      <c r="LFI13" s="35"/>
      <c r="LFJ13" s="35"/>
      <c r="LFK13" s="35"/>
      <c r="LFO13" s="35"/>
      <c r="LFP13" s="35"/>
      <c r="LFQ13" s="35"/>
      <c r="LFU13" s="35"/>
      <c r="LFV13" s="35"/>
      <c r="LFW13" s="35"/>
      <c r="LGA13" s="35"/>
      <c r="LGB13" s="35"/>
      <c r="LGC13" s="35"/>
      <c r="LGG13" s="35"/>
      <c r="LGH13" s="35"/>
      <c r="LGI13" s="35"/>
      <c r="LGM13" s="35"/>
      <c r="LGN13" s="35"/>
      <c r="LGO13" s="35"/>
      <c r="LGS13" s="35"/>
      <c r="LGT13" s="35"/>
      <c r="LGU13" s="35"/>
      <c r="LGY13" s="35"/>
      <c r="LGZ13" s="35"/>
      <c r="LHA13" s="35"/>
      <c r="LHE13" s="35"/>
      <c r="LHF13" s="35"/>
      <c r="LHG13" s="35"/>
      <c r="LHK13" s="35"/>
      <c r="LHL13" s="35"/>
      <c r="LHM13" s="35"/>
      <c r="LHQ13" s="35"/>
      <c r="LHR13" s="35"/>
      <c r="LHS13" s="35"/>
      <c r="LHW13" s="35"/>
      <c r="LHX13" s="35"/>
      <c r="LHY13" s="35"/>
      <c r="LIC13" s="35"/>
      <c r="LID13" s="35"/>
      <c r="LIE13" s="35"/>
      <c r="LII13" s="35"/>
      <c r="LIJ13" s="35"/>
      <c r="LIK13" s="35"/>
      <c r="LIO13" s="35"/>
      <c r="LIP13" s="35"/>
      <c r="LIQ13" s="35"/>
      <c r="LIU13" s="35"/>
      <c r="LIV13" s="35"/>
      <c r="LIW13" s="35"/>
      <c r="LJA13" s="35"/>
      <c r="LJB13" s="35"/>
      <c r="LJC13" s="35"/>
      <c r="LJG13" s="35"/>
      <c r="LJH13" s="35"/>
      <c r="LJI13" s="35"/>
      <c r="LJM13" s="35"/>
      <c r="LJN13" s="35"/>
      <c r="LJO13" s="35"/>
      <c r="LJS13" s="35"/>
      <c r="LJT13" s="35"/>
      <c r="LJU13" s="35"/>
      <c r="LJY13" s="35"/>
      <c r="LJZ13" s="35"/>
      <c r="LKA13" s="35"/>
      <c r="LKE13" s="35"/>
      <c r="LKF13" s="35"/>
      <c r="LKG13" s="35"/>
      <c r="LKK13" s="35"/>
      <c r="LKL13" s="35"/>
      <c r="LKM13" s="35"/>
      <c r="LKQ13" s="35"/>
      <c r="LKR13" s="35"/>
      <c r="LKS13" s="35"/>
      <c r="LKW13" s="35"/>
      <c r="LKX13" s="35"/>
      <c r="LKY13" s="35"/>
      <c r="LLC13" s="35"/>
      <c r="LLD13" s="35"/>
      <c r="LLE13" s="35"/>
      <c r="LLI13" s="35"/>
      <c r="LLJ13" s="35"/>
      <c r="LLK13" s="35"/>
      <c r="LLO13" s="35"/>
      <c r="LLP13" s="35"/>
      <c r="LLQ13" s="35"/>
      <c r="LLU13" s="35"/>
      <c r="LLV13" s="35"/>
      <c r="LLW13" s="35"/>
      <c r="LMA13" s="35"/>
      <c r="LMB13" s="35"/>
      <c r="LMC13" s="35"/>
      <c r="LMG13" s="35"/>
      <c r="LMH13" s="35"/>
      <c r="LMI13" s="35"/>
      <c r="LMM13" s="35"/>
      <c r="LMN13" s="35"/>
      <c r="LMO13" s="35"/>
      <c r="LMS13" s="35"/>
      <c r="LMT13" s="35"/>
      <c r="LMU13" s="35"/>
      <c r="LMY13" s="35"/>
      <c r="LMZ13" s="35"/>
      <c r="LNA13" s="35"/>
      <c r="LNE13" s="35"/>
      <c r="LNF13" s="35"/>
      <c r="LNG13" s="35"/>
      <c r="LNK13" s="35"/>
      <c r="LNL13" s="35"/>
      <c r="LNM13" s="35"/>
      <c r="LNQ13" s="35"/>
      <c r="LNR13" s="35"/>
      <c r="LNS13" s="35"/>
      <c r="LNW13" s="35"/>
      <c r="LNX13" s="35"/>
      <c r="LNY13" s="35"/>
      <c r="LOC13" s="35"/>
      <c r="LOD13" s="35"/>
      <c r="LOE13" s="35"/>
      <c r="LOI13" s="35"/>
      <c r="LOJ13" s="35"/>
      <c r="LOK13" s="35"/>
      <c r="LOO13" s="35"/>
      <c r="LOP13" s="35"/>
      <c r="LOQ13" s="35"/>
      <c r="LOU13" s="35"/>
      <c r="LOV13" s="35"/>
      <c r="LOW13" s="35"/>
      <c r="LPA13" s="35"/>
      <c r="LPB13" s="35"/>
      <c r="LPC13" s="35"/>
      <c r="LPG13" s="35"/>
      <c r="LPH13" s="35"/>
      <c r="LPI13" s="35"/>
      <c r="LPM13" s="35"/>
      <c r="LPN13" s="35"/>
      <c r="LPO13" s="35"/>
      <c r="LPS13" s="35"/>
      <c r="LPT13" s="35"/>
      <c r="LPU13" s="35"/>
      <c r="LPY13" s="35"/>
      <c r="LPZ13" s="35"/>
      <c r="LQA13" s="35"/>
      <c r="LQE13" s="35"/>
      <c r="LQF13" s="35"/>
      <c r="LQG13" s="35"/>
      <c r="LQK13" s="35"/>
      <c r="LQL13" s="35"/>
      <c r="LQM13" s="35"/>
      <c r="LQQ13" s="35"/>
      <c r="LQR13" s="35"/>
      <c r="LQS13" s="35"/>
      <c r="LQW13" s="35"/>
      <c r="LQX13" s="35"/>
      <c r="LQY13" s="35"/>
      <c r="LRC13" s="35"/>
      <c r="LRD13" s="35"/>
      <c r="LRE13" s="35"/>
      <c r="LRI13" s="35"/>
      <c r="LRJ13" s="35"/>
      <c r="LRK13" s="35"/>
      <c r="LRO13" s="35"/>
      <c r="LRP13" s="35"/>
      <c r="LRQ13" s="35"/>
      <c r="LRU13" s="35"/>
      <c r="LRV13" s="35"/>
      <c r="LRW13" s="35"/>
      <c r="LSA13" s="35"/>
      <c r="LSB13" s="35"/>
      <c r="LSC13" s="35"/>
      <c r="LSG13" s="35"/>
      <c r="LSH13" s="35"/>
      <c r="LSI13" s="35"/>
      <c r="LSM13" s="35"/>
      <c r="LSN13" s="35"/>
      <c r="LSO13" s="35"/>
      <c r="LSS13" s="35"/>
      <c r="LST13" s="35"/>
      <c r="LSU13" s="35"/>
      <c r="LSY13" s="35"/>
      <c r="LSZ13" s="35"/>
      <c r="LTA13" s="35"/>
      <c r="LTE13" s="35"/>
      <c r="LTF13" s="35"/>
      <c r="LTG13" s="35"/>
      <c r="LTK13" s="35"/>
      <c r="LTL13" s="35"/>
      <c r="LTM13" s="35"/>
      <c r="LTQ13" s="35"/>
      <c r="LTR13" s="35"/>
      <c r="LTS13" s="35"/>
      <c r="LTW13" s="35"/>
      <c r="LTX13" s="35"/>
      <c r="LTY13" s="35"/>
      <c r="LUC13" s="35"/>
      <c r="LUD13" s="35"/>
      <c r="LUE13" s="35"/>
      <c r="LUI13" s="35"/>
      <c r="LUJ13" s="35"/>
      <c r="LUK13" s="35"/>
      <c r="LUO13" s="35"/>
      <c r="LUP13" s="35"/>
      <c r="LUQ13" s="35"/>
      <c r="LUU13" s="35"/>
      <c r="LUV13" s="35"/>
      <c r="LUW13" s="35"/>
      <c r="LVA13" s="35"/>
      <c r="LVB13" s="35"/>
      <c r="LVC13" s="35"/>
      <c r="LVG13" s="35"/>
      <c r="LVH13" s="35"/>
      <c r="LVI13" s="35"/>
      <c r="LVM13" s="35"/>
      <c r="LVN13" s="35"/>
      <c r="LVO13" s="35"/>
      <c r="LVS13" s="35"/>
      <c r="LVT13" s="35"/>
      <c r="LVU13" s="35"/>
      <c r="LVY13" s="35"/>
      <c r="LVZ13" s="35"/>
      <c r="LWA13" s="35"/>
      <c r="LWE13" s="35"/>
      <c r="LWF13" s="35"/>
      <c r="LWG13" s="35"/>
      <c r="LWK13" s="35"/>
      <c r="LWL13" s="35"/>
      <c r="LWM13" s="35"/>
      <c r="LWQ13" s="35"/>
      <c r="LWR13" s="35"/>
      <c r="LWS13" s="35"/>
      <c r="LWW13" s="35"/>
      <c r="LWX13" s="35"/>
      <c r="LWY13" s="35"/>
      <c r="LXC13" s="35"/>
      <c r="LXD13" s="35"/>
      <c r="LXE13" s="35"/>
      <c r="LXI13" s="35"/>
      <c r="LXJ13" s="35"/>
      <c r="LXK13" s="35"/>
      <c r="LXO13" s="35"/>
      <c r="LXP13" s="35"/>
      <c r="LXQ13" s="35"/>
      <c r="LXU13" s="35"/>
      <c r="LXV13" s="35"/>
      <c r="LXW13" s="35"/>
      <c r="LYA13" s="35"/>
      <c r="LYB13" s="35"/>
      <c r="LYC13" s="35"/>
      <c r="LYG13" s="35"/>
      <c r="LYH13" s="35"/>
      <c r="LYI13" s="35"/>
      <c r="LYM13" s="35"/>
      <c r="LYN13" s="35"/>
      <c r="LYO13" s="35"/>
      <c r="LYS13" s="35"/>
      <c r="LYT13" s="35"/>
      <c r="LYU13" s="35"/>
      <c r="LYY13" s="35"/>
      <c r="LYZ13" s="35"/>
      <c r="LZA13" s="35"/>
      <c r="LZE13" s="35"/>
      <c r="LZF13" s="35"/>
      <c r="LZG13" s="35"/>
      <c r="LZK13" s="35"/>
      <c r="LZL13" s="35"/>
      <c r="LZM13" s="35"/>
      <c r="LZQ13" s="35"/>
      <c r="LZR13" s="35"/>
      <c r="LZS13" s="35"/>
      <c r="LZW13" s="35"/>
      <c r="LZX13" s="35"/>
      <c r="LZY13" s="35"/>
      <c r="MAC13" s="35"/>
      <c r="MAD13" s="35"/>
      <c r="MAE13" s="35"/>
      <c r="MAI13" s="35"/>
      <c r="MAJ13" s="35"/>
      <c r="MAK13" s="35"/>
      <c r="MAO13" s="35"/>
      <c r="MAP13" s="35"/>
      <c r="MAQ13" s="35"/>
      <c r="MAU13" s="35"/>
      <c r="MAV13" s="35"/>
      <c r="MAW13" s="35"/>
      <c r="MBA13" s="35"/>
      <c r="MBB13" s="35"/>
      <c r="MBC13" s="35"/>
      <c r="MBG13" s="35"/>
      <c r="MBH13" s="35"/>
      <c r="MBI13" s="35"/>
      <c r="MBM13" s="35"/>
      <c r="MBN13" s="35"/>
      <c r="MBO13" s="35"/>
      <c r="MBS13" s="35"/>
      <c r="MBT13" s="35"/>
      <c r="MBU13" s="35"/>
      <c r="MBY13" s="35"/>
      <c r="MBZ13" s="35"/>
      <c r="MCA13" s="35"/>
      <c r="MCE13" s="35"/>
      <c r="MCF13" s="35"/>
      <c r="MCG13" s="35"/>
      <c r="MCK13" s="35"/>
      <c r="MCL13" s="35"/>
      <c r="MCM13" s="35"/>
      <c r="MCQ13" s="35"/>
      <c r="MCR13" s="35"/>
      <c r="MCS13" s="35"/>
      <c r="MCW13" s="35"/>
      <c r="MCX13" s="35"/>
      <c r="MCY13" s="35"/>
      <c r="MDC13" s="35"/>
      <c r="MDD13" s="35"/>
      <c r="MDE13" s="35"/>
      <c r="MDI13" s="35"/>
      <c r="MDJ13" s="35"/>
      <c r="MDK13" s="35"/>
      <c r="MDO13" s="35"/>
      <c r="MDP13" s="35"/>
      <c r="MDQ13" s="35"/>
      <c r="MDU13" s="35"/>
      <c r="MDV13" s="35"/>
      <c r="MDW13" s="35"/>
      <c r="MEA13" s="35"/>
      <c r="MEB13" s="35"/>
      <c r="MEC13" s="35"/>
      <c r="MEG13" s="35"/>
      <c r="MEH13" s="35"/>
      <c r="MEI13" s="35"/>
      <c r="MEM13" s="35"/>
      <c r="MEN13" s="35"/>
      <c r="MEO13" s="35"/>
      <c r="MES13" s="35"/>
      <c r="MET13" s="35"/>
      <c r="MEU13" s="35"/>
      <c r="MEY13" s="35"/>
      <c r="MEZ13" s="35"/>
      <c r="MFA13" s="35"/>
      <c r="MFE13" s="35"/>
      <c r="MFF13" s="35"/>
      <c r="MFG13" s="35"/>
      <c r="MFK13" s="35"/>
      <c r="MFL13" s="35"/>
      <c r="MFM13" s="35"/>
      <c r="MFQ13" s="35"/>
      <c r="MFR13" s="35"/>
      <c r="MFS13" s="35"/>
      <c r="MFW13" s="35"/>
      <c r="MFX13" s="35"/>
      <c r="MFY13" s="35"/>
      <c r="MGC13" s="35"/>
      <c r="MGD13" s="35"/>
      <c r="MGE13" s="35"/>
      <c r="MGI13" s="35"/>
      <c r="MGJ13" s="35"/>
      <c r="MGK13" s="35"/>
      <c r="MGO13" s="35"/>
      <c r="MGP13" s="35"/>
      <c r="MGQ13" s="35"/>
      <c r="MGU13" s="35"/>
      <c r="MGV13" s="35"/>
      <c r="MGW13" s="35"/>
      <c r="MHA13" s="35"/>
      <c r="MHB13" s="35"/>
      <c r="MHC13" s="35"/>
      <c r="MHG13" s="35"/>
      <c r="MHH13" s="35"/>
      <c r="MHI13" s="35"/>
      <c r="MHM13" s="35"/>
      <c r="MHN13" s="35"/>
      <c r="MHO13" s="35"/>
      <c r="MHS13" s="35"/>
      <c r="MHT13" s="35"/>
      <c r="MHU13" s="35"/>
      <c r="MHY13" s="35"/>
      <c r="MHZ13" s="35"/>
      <c r="MIA13" s="35"/>
      <c r="MIE13" s="35"/>
      <c r="MIF13" s="35"/>
      <c r="MIG13" s="35"/>
      <c r="MIK13" s="35"/>
      <c r="MIL13" s="35"/>
      <c r="MIM13" s="35"/>
      <c r="MIQ13" s="35"/>
      <c r="MIR13" s="35"/>
      <c r="MIS13" s="35"/>
      <c r="MIW13" s="35"/>
      <c r="MIX13" s="35"/>
      <c r="MIY13" s="35"/>
      <c r="MJC13" s="35"/>
      <c r="MJD13" s="35"/>
      <c r="MJE13" s="35"/>
      <c r="MJI13" s="35"/>
      <c r="MJJ13" s="35"/>
      <c r="MJK13" s="35"/>
      <c r="MJO13" s="35"/>
      <c r="MJP13" s="35"/>
      <c r="MJQ13" s="35"/>
      <c r="MJU13" s="35"/>
      <c r="MJV13" s="35"/>
      <c r="MJW13" s="35"/>
      <c r="MKA13" s="35"/>
      <c r="MKB13" s="35"/>
      <c r="MKC13" s="35"/>
      <c r="MKG13" s="35"/>
      <c r="MKH13" s="35"/>
      <c r="MKI13" s="35"/>
      <c r="MKM13" s="35"/>
      <c r="MKN13" s="35"/>
      <c r="MKO13" s="35"/>
      <c r="MKS13" s="35"/>
      <c r="MKT13" s="35"/>
      <c r="MKU13" s="35"/>
      <c r="MKY13" s="35"/>
      <c r="MKZ13" s="35"/>
      <c r="MLA13" s="35"/>
      <c r="MLE13" s="35"/>
      <c r="MLF13" s="35"/>
      <c r="MLG13" s="35"/>
      <c r="MLK13" s="35"/>
      <c r="MLL13" s="35"/>
      <c r="MLM13" s="35"/>
      <c r="MLQ13" s="35"/>
      <c r="MLR13" s="35"/>
      <c r="MLS13" s="35"/>
      <c r="MLW13" s="35"/>
      <c r="MLX13" s="35"/>
      <c r="MLY13" s="35"/>
      <c r="MMC13" s="35"/>
      <c r="MMD13" s="35"/>
      <c r="MME13" s="35"/>
      <c r="MMI13" s="35"/>
      <c r="MMJ13" s="35"/>
      <c r="MMK13" s="35"/>
      <c r="MMO13" s="35"/>
      <c r="MMP13" s="35"/>
      <c r="MMQ13" s="35"/>
      <c r="MMU13" s="35"/>
      <c r="MMV13" s="35"/>
      <c r="MMW13" s="35"/>
      <c r="MNA13" s="35"/>
      <c r="MNB13" s="35"/>
      <c r="MNC13" s="35"/>
      <c r="MNG13" s="35"/>
      <c r="MNH13" s="35"/>
      <c r="MNI13" s="35"/>
      <c r="MNM13" s="35"/>
      <c r="MNN13" s="35"/>
      <c r="MNO13" s="35"/>
      <c r="MNS13" s="35"/>
      <c r="MNT13" s="35"/>
      <c r="MNU13" s="35"/>
      <c r="MNY13" s="35"/>
      <c r="MNZ13" s="35"/>
      <c r="MOA13" s="35"/>
      <c r="MOE13" s="35"/>
      <c r="MOF13" s="35"/>
      <c r="MOG13" s="35"/>
      <c r="MOK13" s="35"/>
      <c r="MOL13" s="35"/>
      <c r="MOM13" s="35"/>
      <c r="MOQ13" s="35"/>
      <c r="MOR13" s="35"/>
      <c r="MOS13" s="35"/>
      <c r="MOW13" s="35"/>
      <c r="MOX13" s="35"/>
      <c r="MOY13" s="35"/>
      <c r="MPC13" s="35"/>
      <c r="MPD13" s="35"/>
      <c r="MPE13" s="35"/>
      <c r="MPI13" s="35"/>
      <c r="MPJ13" s="35"/>
      <c r="MPK13" s="35"/>
      <c r="MPO13" s="35"/>
      <c r="MPP13" s="35"/>
      <c r="MPQ13" s="35"/>
      <c r="MPU13" s="35"/>
      <c r="MPV13" s="35"/>
      <c r="MPW13" s="35"/>
      <c r="MQA13" s="35"/>
      <c r="MQB13" s="35"/>
      <c r="MQC13" s="35"/>
      <c r="MQG13" s="35"/>
      <c r="MQH13" s="35"/>
      <c r="MQI13" s="35"/>
      <c r="MQM13" s="35"/>
      <c r="MQN13" s="35"/>
      <c r="MQO13" s="35"/>
      <c r="MQS13" s="35"/>
      <c r="MQT13" s="35"/>
      <c r="MQU13" s="35"/>
      <c r="MQY13" s="35"/>
      <c r="MQZ13" s="35"/>
      <c r="MRA13" s="35"/>
      <c r="MRE13" s="35"/>
      <c r="MRF13" s="35"/>
      <c r="MRG13" s="35"/>
      <c r="MRK13" s="35"/>
      <c r="MRL13" s="35"/>
      <c r="MRM13" s="35"/>
      <c r="MRQ13" s="35"/>
      <c r="MRR13" s="35"/>
      <c r="MRS13" s="35"/>
      <c r="MRW13" s="35"/>
      <c r="MRX13" s="35"/>
      <c r="MRY13" s="35"/>
      <c r="MSC13" s="35"/>
      <c r="MSD13" s="35"/>
      <c r="MSE13" s="35"/>
      <c r="MSI13" s="35"/>
      <c r="MSJ13" s="35"/>
      <c r="MSK13" s="35"/>
      <c r="MSO13" s="35"/>
      <c r="MSP13" s="35"/>
      <c r="MSQ13" s="35"/>
      <c r="MSU13" s="35"/>
      <c r="MSV13" s="35"/>
      <c r="MSW13" s="35"/>
      <c r="MTA13" s="35"/>
      <c r="MTB13" s="35"/>
      <c r="MTC13" s="35"/>
      <c r="MTG13" s="35"/>
      <c r="MTH13" s="35"/>
      <c r="MTI13" s="35"/>
      <c r="MTM13" s="35"/>
      <c r="MTN13" s="35"/>
      <c r="MTO13" s="35"/>
      <c r="MTS13" s="35"/>
      <c r="MTT13" s="35"/>
      <c r="MTU13" s="35"/>
      <c r="MTY13" s="35"/>
      <c r="MTZ13" s="35"/>
      <c r="MUA13" s="35"/>
      <c r="MUE13" s="35"/>
      <c r="MUF13" s="35"/>
      <c r="MUG13" s="35"/>
      <c r="MUK13" s="35"/>
      <c r="MUL13" s="35"/>
      <c r="MUM13" s="35"/>
      <c r="MUQ13" s="35"/>
      <c r="MUR13" s="35"/>
      <c r="MUS13" s="35"/>
      <c r="MUW13" s="35"/>
      <c r="MUX13" s="35"/>
      <c r="MUY13" s="35"/>
      <c r="MVC13" s="35"/>
      <c r="MVD13" s="35"/>
      <c r="MVE13" s="35"/>
      <c r="MVI13" s="35"/>
      <c r="MVJ13" s="35"/>
      <c r="MVK13" s="35"/>
      <c r="MVO13" s="35"/>
      <c r="MVP13" s="35"/>
      <c r="MVQ13" s="35"/>
      <c r="MVU13" s="35"/>
      <c r="MVV13" s="35"/>
      <c r="MVW13" s="35"/>
      <c r="MWA13" s="35"/>
      <c r="MWB13" s="35"/>
      <c r="MWC13" s="35"/>
      <c r="MWG13" s="35"/>
      <c r="MWH13" s="35"/>
      <c r="MWI13" s="35"/>
      <c r="MWM13" s="35"/>
      <c r="MWN13" s="35"/>
      <c r="MWO13" s="35"/>
      <c r="MWS13" s="35"/>
      <c r="MWT13" s="35"/>
      <c r="MWU13" s="35"/>
      <c r="MWY13" s="35"/>
      <c r="MWZ13" s="35"/>
      <c r="MXA13" s="35"/>
      <c r="MXE13" s="35"/>
      <c r="MXF13" s="35"/>
      <c r="MXG13" s="35"/>
      <c r="MXK13" s="35"/>
      <c r="MXL13" s="35"/>
      <c r="MXM13" s="35"/>
      <c r="MXQ13" s="35"/>
      <c r="MXR13" s="35"/>
      <c r="MXS13" s="35"/>
      <c r="MXW13" s="35"/>
      <c r="MXX13" s="35"/>
      <c r="MXY13" s="35"/>
      <c r="MYC13" s="35"/>
      <c r="MYD13" s="35"/>
      <c r="MYE13" s="35"/>
      <c r="MYI13" s="35"/>
      <c r="MYJ13" s="35"/>
      <c r="MYK13" s="35"/>
      <c r="MYO13" s="35"/>
      <c r="MYP13" s="35"/>
      <c r="MYQ13" s="35"/>
      <c r="MYU13" s="35"/>
      <c r="MYV13" s="35"/>
      <c r="MYW13" s="35"/>
      <c r="MZA13" s="35"/>
      <c r="MZB13" s="35"/>
      <c r="MZC13" s="35"/>
      <c r="MZG13" s="35"/>
      <c r="MZH13" s="35"/>
      <c r="MZI13" s="35"/>
      <c r="MZM13" s="35"/>
      <c r="MZN13" s="35"/>
      <c r="MZO13" s="35"/>
      <c r="MZS13" s="35"/>
      <c r="MZT13" s="35"/>
      <c r="MZU13" s="35"/>
      <c r="MZY13" s="35"/>
      <c r="MZZ13" s="35"/>
      <c r="NAA13" s="35"/>
      <c r="NAE13" s="35"/>
      <c r="NAF13" s="35"/>
      <c r="NAG13" s="35"/>
      <c r="NAK13" s="35"/>
      <c r="NAL13" s="35"/>
      <c r="NAM13" s="35"/>
      <c r="NAQ13" s="35"/>
      <c r="NAR13" s="35"/>
      <c r="NAS13" s="35"/>
      <c r="NAW13" s="35"/>
      <c r="NAX13" s="35"/>
      <c r="NAY13" s="35"/>
      <c r="NBC13" s="35"/>
      <c r="NBD13" s="35"/>
      <c r="NBE13" s="35"/>
      <c r="NBI13" s="35"/>
      <c r="NBJ13" s="35"/>
      <c r="NBK13" s="35"/>
      <c r="NBO13" s="35"/>
      <c r="NBP13" s="35"/>
      <c r="NBQ13" s="35"/>
      <c r="NBU13" s="35"/>
      <c r="NBV13" s="35"/>
      <c r="NBW13" s="35"/>
      <c r="NCA13" s="35"/>
      <c r="NCB13" s="35"/>
      <c r="NCC13" s="35"/>
      <c r="NCG13" s="35"/>
      <c r="NCH13" s="35"/>
      <c r="NCI13" s="35"/>
      <c r="NCM13" s="35"/>
      <c r="NCN13" s="35"/>
      <c r="NCO13" s="35"/>
      <c r="NCS13" s="35"/>
      <c r="NCT13" s="35"/>
      <c r="NCU13" s="35"/>
      <c r="NCY13" s="35"/>
      <c r="NCZ13" s="35"/>
      <c r="NDA13" s="35"/>
      <c r="NDE13" s="35"/>
      <c r="NDF13" s="35"/>
      <c r="NDG13" s="35"/>
      <c r="NDK13" s="35"/>
      <c r="NDL13" s="35"/>
      <c r="NDM13" s="35"/>
      <c r="NDQ13" s="35"/>
      <c r="NDR13" s="35"/>
      <c r="NDS13" s="35"/>
      <c r="NDW13" s="35"/>
      <c r="NDX13" s="35"/>
      <c r="NDY13" s="35"/>
      <c r="NEC13" s="35"/>
      <c r="NED13" s="35"/>
      <c r="NEE13" s="35"/>
      <c r="NEI13" s="35"/>
      <c r="NEJ13" s="35"/>
      <c r="NEK13" s="35"/>
      <c r="NEO13" s="35"/>
      <c r="NEP13" s="35"/>
      <c r="NEQ13" s="35"/>
      <c r="NEU13" s="35"/>
      <c r="NEV13" s="35"/>
      <c r="NEW13" s="35"/>
      <c r="NFA13" s="35"/>
      <c r="NFB13" s="35"/>
      <c r="NFC13" s="35"/>
      <c r="NFG13" s="35"/>
      <c r="NFH13" s="35"/>
      <c r="NFI13" s="35"/>
      <c r="NFM13" s="35"/>
      <c r="NFN13" s="35"/>
      <c r="NFO13" s="35"/>
      <c r="NFS13" s="35"/>
      <c r="NFT13" s="35"/>
      <c r="NFU13" s="35"/>
      <c r="NFY13" s="35"/>
      <c r="NFZ13" s="35"/>
      <c r="NGA13" s="35"/>
      <c r="NGE13" s="35"/>
      <c r="NGF13" s="35"/>
      <c r="NGG13" s="35"/>
      <c r="NGK13" s="35"/>
      <c r="NGL13" s="35"/>
      <c r="NGM13" s="35"/>
      <c r="NGQ13" s="35"/>
      <c r="NGR13" s="35"/>
      <c r="NGS13" s="35"/>
      <c r="NGW13" s="35"/>
      <c r="NGX13" s="35"/>
      <c r="NGY13" s="35"/>
      <c r="NHC13" s="35"/>
      <c r="NHD13" s="35"/>
      <c r="NHE13" s="35"/>
      <c r="NHI13" s="35"/>
      <c r="NHJ13" s="35"/>
      <c r="NHK13" s="35"/>
      <c r="NHO13" s="35"/>
      <c r="NHP13" s="35"/>
      <c r="NHQ13" s="35"/>
      <c r="NHU13" s="35"/>
      <c r="NHV13" s="35"/>
      <c r="NHW13" s="35"/>
      <c r="NIA13" s="35"/>
      <c r="NIB13" s="35"/>
      <c r="NIC13" s="35"/>
      <c r="NIG13" s="35"/>
      <c r="NIH13" s="35"/>
      <c r="NII13" s="35"/>
      <c r="NIM13" s="35"/>
      <c r="NIN13" s="35"/>
      <c r="NIO13" s="35"/>
      <c r="NIS13" s="35"/>
      <c r="NIT13" s="35"/>
      <c r="NIU13" s="35"/>
      <c r="NIY13" s="35"/>
      <c r="NIZ13" s="35"/>
      <c r="NJA13" s="35"/>
      <c r="NJE13" s="35"/>
      <c r="NJF13" s="35"/>
      <c r="NJG13" s="35"/>
      <c r="NJK13" s="35"/>
      <c r="NJL13" s="35"/>
      <c r="NJM13" s="35"/>
      <c r="NJQ13" s="35"/>
      <c r="NJR13" s="35"/>
      <c r="NJS13" s="35"/>
      <c r="NJW13" s="35"/>
      <c r="NJX13" s="35"/>
      <c r="NJY13" s="35"/>
      <c r="NKC13" s="35"/>
      <c r="NKD13" s="35"/>
      <c r="NKE13" s="35"/>
      <c r="NKI13" s="35"/>
      <c r="NKJ13" s="35"/>
      <c r="NKK13" s="35"/>
      <c r="NKO13" s="35"/>
      <c r="NKP13" s="35"/>
      <c r="NKQ13" s="35"/>
      <c r="NKU13" s="35"/>
      <c r="NKV13" s="35"/>
      <c r="NKW13" s="35"/>
      <c r="NLA13" s="35"/>
      <c r="NLB13" s="35"/>
      <c r="NLC13" s="35"/>
      <c r="NLG13" s="35"/>
      <c r="NLH13" s="35"/>
      <c r="NLI13" s="35"/>
      <c r="NLM13" s="35"/>
      <c r="NLN13" s="35"/>
      <c r="NLO13" s="35"/>
      <c r="NLS13" s="35"/>
      <c r="NLT13" s="35"/>
      <c r="NLU13" s="35"/>
      <c r="NLY13" s="35"/>
      <c r="NLZ13" s="35"/>
      <c r="NMA13" s="35"/>
      <c r="NME13" s="35"/>
      <c r="NMF13" s="35"/>
      <c r="NMG13" s="35"/>
      <c r="NMK13" s="35"/>
      <c r="NML13" s="35"/>
      <c r="NMM13" s="35"/>
      <c r="NMQ13" s="35"/>
      <c r="NMR13" s="35"/>
      <c r="NMS13" s="35"/>
      <c r="NMW13" s="35"/>
      <c r="NMX13" s="35"/>
      <c r="NMY13" s="35"/>
      <c r="NNC13" s="35"/>
      <c r="NND13" s="35"/>
      <c r="NNE13" s="35"/>
      <c r="NNI13" s="35"/>
      <c r="NNJ13" s="35"/>
      <c r="NNK13" s="35"/>
      <c r="NNO13" s="35"/>
      <c r="NNP13" s="35"/>
      <c r="NNQ13" s="35"/>
      <c r="NNU13" s="35"/>
      <c r="NNV13" s="35"/>
      <c r="NNW13" s="35"/>
      <c r="NOA13" s="35"/>
      <c r="NOB13" s="35"/>
      <c r="NOC13" s="35"/>
      <c r="NOG13" s="35"/>
      <c r="NOH13" s="35"/>
      <c r="NOI13" s="35"/>
      <c r="NOM13" s="35"/>
      <c r="NON13" s="35"/>
      <c r="NOO13" s="35"/>
      <c r="NOS13" s="35"/>
      <c r="NOT13" s="35"/>
      <c r="NOU13" s="35"/>
      <c r="NOY13" s="35"/>
      <c r="NOZ13" s="35"/>
      <c r="NPA13" s="35"/>
      <c r="NPE13" s="35"/>
      <c r="NPF13" s="35"/>
      <c r="NPG13" s="35"/>
      <c r="NPK13" s="35"/>
      <c r="NPL13" s="35"/>
      <c r="NPM13" s="35"/>
      <c r="NPQ13" s="35"/>
      <c r="NPR13" s="35"/>
      <c r="NPS13" s="35"/>
      <c r="NPW13" s="35"/>
      <c r="NPX13" s="35"/>
      <c r="NPY13" s="35"/>
      <c r="NQC13" s="35"/>
      <c r="NQD13" s="35"/>
      <c r="NQE13" s="35"/>
      <c r="NQI13" s="35"/>
      <c r="NQJ13" s="35"/>
      <c r="NQK13" s="35"/>
      <c r="NQO13" s="35"/>
      <c r="NQP13" s="35"/>
      <c r="NQQ13" s="35"/>
      <c r="NQU13" s="35"/>
      <c r="NQV13" s="35"/>
      <c r="NQW13" s="35"/>
      <c r="NRA13" s="35"/>
      <c r="NRB13" s="35"/>
      <c r="NRC13" s="35"/>
      <c r="NRG13" s="35"/>
      <c r="NRH13" s="35"/>
      <c r="NRI13" s="35"/>
      <c r="NRM13" s="35"/>
      <c r="NRN13" s="35"/>
      <c r="NRO13" s="35"/>
      <c r="NRS13" s="35"/>
      <c r="NRT13" s="35"/>
      <c r="NRU13" s="35"/>
      <c r="NRY13" s="35"/>
      <c r="NRZ13" s="35"/>
      <c r="NSA13" s="35"/>
      <c r="NSE13" s="35"/>
      <c r="NSF13" s="35"/>
      <c r="NSG13" s="35"/>
      <c r="NSK13" s="35"/>
      <c r="NSL13" s="35"/>
      <c r="NSM13" s="35"/>
      <c r="NSQ13" s="35"/>
      <c r="NSR13" s="35"/>
      <c r="NSS13" s="35"/>
      <c r="NSW13" s="35"/>
      <c r="NSX13" s="35"/>
      <c r="NSY13" s="35"/>
      <c r="NTC13" s="35"/>
      <c r="NTD13" s="35"/>
      <c r="NTE13" s="35"/>
      <c r="NTI13" s="35"/>
      <c r="NTJ13" s="35"/>
      <c r="NTK13" s="35"/>
      <c r="NTO13" s="35"/>
      <c r="NTP13" s="35"/>
      <c r="NTQ13" s="35"/>
      <c r="NTU13" s="35"/>
      <c r="NTV13" s="35"/>
      <c r="NTW13" s="35"/>
      <c r="NUA13" s="35"/>
      <c r="NUB13" s="35"/>
      <c r="NUC13" s="35"/>
      <c r="NUG13" s="35"/>
      <c r="NUH13" s="35"/>
      <c r="NUI13" s="35"/>
      <c r="NUM13" s="35"/>
      <c r="NUN13" s="35"/>
      <c r="NUO13" s="35"/>
      <c r="NUS13" s="35"/>
      <c r="NUT13" s="35"/>
      <c r="NUU13" s="35"/>
      <c r="NUY13" s="35"/>
      <c r="NUZ13" s="35"/>
      <c r="NVA13" s="35"/>
      <c r="NVE13" s="35"/>
      <c r="NVF13" s="35"/>
      <c r="NVG13" s="35"/>
      <c r="NVK13" s="35"/>
      <c r="NVL13" s="35"/>
      <c r="NVM13" s="35"/>
      <c r="NVQ13" s="35"/>
      <c r="NVR13" s="35"/>
      <c r="NVS13" s="35"/>
      <c r="NVW13" s="35"/>
      <c r="NVX13" s="35"/>
      <c r="NVY13" s="35"/>
      <c r="NWC13" s="35"/>
      <c r="NWD13" s="35"/>
      <c r="NWE13" s="35"/>
      <c r="NWI13" s="35"/>
      <c r="NWJ13" s="35"/>
      <c r="NWK13" s="35"/>
      <c r="NWO13" s="35"/>
      <c r="NWP13" s="35"/>
      <c r="NWQ13" s="35"/>
      <c r="NWU13" s="35"/>
      <c r="NWV13" s="35"/>
      <c r="NWW13" s="35"/>
      <c r="NXA13" s="35"/>
      <c r="NXB13" s="35"/>
      <c r="NXC13" s="35"/>
      <c r="NXG13" s="35"/>
      <c r="NXH13" s="35"/>
      <c r="NXI13" s="35"/>
      <c r="NXM13" s="35"/>
      <c r="NXN13" s="35"/>
      <c r="NXO13" s="35"/>
      <c r="NXS13" s="35"/>
      <c r="NXT13" s="35"/>
      <c r="NXU13" s="35"/>
      <c r="NXY13" s="35"/>
      <c r="NXZ13" s="35"/>
      <c r="NYA13" s="35"/>
      <c r="NYE13" s="35"/>
      <c r="NYF13" s="35"/>
      <c r="NYG13" s="35"/>
      <c r="NYK13" s="35"/>
      <c r="NYL13" s="35"/>
      <c r="NYM13" s="35"/>
      <c r="NYQ13" s="35"/>
      <c r="NYR13" s="35"/>
      <c r="NYS13" s="35"/>
      <c r="NYW13" s="35"/>
      <c r="NYX13" s="35"/>
      <c r="NYY13" s="35"/>
      <c r="NZC13" s="35"/>
      <c r="NZD13" s="35"/>
      <c r="NZE13" s="35"/>
      <c r="NZI13" s="35"/>
      <c r="NZJ13" s="35"/>
      <c r="NZK13" s="35"/>
      <c r="NZO13" s="35"/>
      <c r="NZP13" s="35"/>
      <c r="NZQ13" s="35"/>
      <c r="NZU13" s="35"/>
      <c r="NZV13" s="35"/>
      <c r="NZW13" s="35"/>
      <c r="OAA13" s="35"/>
      <c r="OAB13" s="35"/>
      <c r="OAC13" s="35"/>
      <c r="OAG13" s="35"/>
      <c r="OAH13" s="35"/>
      <c r="OAI13" s="35"/>
      <c r="OAM13" s="35"/>
      <c r="OAN13" s="35"/>
      <c r="OAO13" s="35"/>
      <c r="OAS13" s="35"/>
      <c r="OAT13" s="35"/>
      <c r="OAU13" s="35"/>
      <c r="OAY13" s="35"/>
      <c r="OAZ13" s="35"/>
      <c r="OBA13" s="35"/>
      <c r="OBE13" s="35"/>
      <c r="OBF13" s="35"/>
      <c r="OBG13" s="35"/>
      <c r="OBK13" s="35"/>
      <c r="OBL13" s="35"/>
      <c r="OBM13" s="35"/>
      <c r="OBQ13" s="35"/>
      <c r="OBR13" s="35"/>
      <c r="OBS13" s="35"/>
      <c r="OBW13" s="35"/>
      <c r="OBX13" s="35"/>
      <c r="OBY13" s="35"/>
      <c r="OCC13" s="35"/>
      <c r="OCD13" s="35"/>
      <c r="OCE13" s="35"/>
      <c r="OCI13" s="35"/>
      <c r="OCJ13" s="35"/>
      <c r="OCK13" s="35"/>
      <c r="OCO13" s="35"/>
      <c r="OCP13" s="35"/>
      <c r="OCQ13" s="35"/>
      <c r="OCU13" s="35"/>
      <c r="OCV13" s="35"/>
      <c r="OCW13" s="35"/>
      <c r="ODA13" s="35"/>
      <c r="ODB13" s="35"/>
      <c r="ODC13" s="35"/>
      <c r="ODG13" s="35"/>
      <c r="ODH13" s="35"/>
      <c r="ODI13" s="35"/>
      <c r="ODM13" s="35"/>
      <c r="ODN13" s="35"/>
      <c r="ODO13" s="35"/>
      <c r="ODS13" s="35"/>
      <c r="ODT13" s="35"/>
      <c r="ODU13" s="35"/>
      <c r="ODY13" s="35"/>
      <c r="ODZ13" s="35"/>
      <c r="OEA13" s="35"/>
      <c r="OEE13" s="35"/>
      <c r="OEF13" s="35"/>
      <c r="OEG13" s="35"/>
      <c r="OEK13" s="35"/>
      <c r="OEL13" s="35"/>
      <c r="OEM13" s="35"/>
      <c r="OEQ13" s="35"/>
      <c r="OER13" s="35"/>
      <c r="OES13" s="35"/>
      <c r="OEW13" s="35"/>
      <c r="OEX13" s="35"/>
      <c r="OEY13" s="35"/>
      <c r="OFC13" s="35"/>
      <c r="OFD13" s="35"/>
      <c r="OFE13" s="35"/>
      <c r="OFI13" s="35"/>
      <c r="OFJ13" s="35"/>
      <c r="OFK13" s="35"/>
      <c r="OFO13" s="35"/>
      <c r="OFP13" s="35"/>
      <c r="OFQ13" s="35"/>
      <c r="OFU13" s="35"/>
      <c r="OFV13" s="35"/>
      <c r="OFW13" s="35"/>
      <c r="OGA13" s="35"/>
      <c r="OGB13" s="35"/>
      <c r="OGC13" s="35"/>
      <c r="OGG13" s="35"/>
      <c r="OGH13" s="35"/>
      <c r="OGI13" s="35"/>
      <c r="OGM13" s="35"/>
      <c r="OGN13" s="35"/>
      <c r="OGO13" s="35"/>
      <c r="OGS13" s="35"/>
      <c r="OGT13" s="35"/>
      <c r="OGU13" s="35"/>
      <c r="OGY13" s="35"/>
      <c r="OGZ13" s="35"/>
      <c r="OHA13" s="35"/>
      <c r="OHE13" s="35"/>
      <c r="OHF13" s="35"/>
      <c r="OHG13" s="35"/>
      <c r="OHK13" s="35"/>
      <c r="OHL13" s="35"/>
      <c r="OHM13" s="35"/>
      <c r="OHQ13" s="35"/>
      <c r="OHR13" s="35"/>
      <c r="OHS13" s="35"/>
      <c r="OHW13" s="35"/>
      <c r="OHX13" s="35"/>
      <c r="OHY13" s="35"/>
      <c r="OIC13" s="35"/>
      <c r="OID13" s="35"/>
      <c r="OIE13" s="35"/>
      <c r="OII13" s="35"/>
      <c r="OIJ13" s="35"/>
      <c r="OIK13" s="35"/>
      <c r="OIO13" s="35"/>
      <c r="OIP13" s="35"/>
      <c r="OIQ13" s="35"/>
      <c r="OIU13" s="35"/>
      <c r="OIV13" s="35"/>
      <c r="OIW13" s="35"/>
      <c r="OJA13" s="35"/>
      <c r="OJB13" s="35"/>
      <c r="OJC13" s="35"/>
      <c r="OJG13" s="35"/>
      <c r="OJH13" s="35"/>
      <c r="OJI13" s="35"/>
      <c r="OJM13" s="35"/>
      <c r="OJN13" s="35"/>
      <c r="OJO13" s="35"/>
      <c r="OJS13" s="35"/>
      <c r="OJT13" s="35"/>
      <c r="OJU13" s="35"/>
      <c r="OJY13" s="35"/>
      <c r="OJZ13" s="35"/>
      <c r="OKA13" s="35"/>
      <c r="OKE13" s="35"/>
      <c r="OKF13" s="35"/>
      <c r="OKG13" s="35"/>
      <c r="OKK13" s="35"/>
      <c r="OKL13" s="35"/>
      <c r="OKM13" s="35"/>
      <c r="OKQ13" s="35"/>
      <c r="OKR13" s="35"/>
      <c r="OKS13" s="35"/>
      <c r="OKW13" s="35"/>
      <c r="OKX13" s="35"/>
      <c r="OKY13" s="35"/>
      <c r="OLC13" s="35"/>
      <c r="OLD13" s="35"/>
      <c r="OLE13" s="35"/>
      <c r="OLI13" s="35"/>
      <c r="OLJ13" s="35"/>
      <c r="OLK13" s="35"/>
      <c r="OLO13" s="35"/>
      <c r="OLP13" s="35"/>
      <c r="OLQ13" s="35"/>
      <c r="OLU13" s="35"/>
      <c r="OLV13" s="35"/>
      <c r="OLW13" s="35"/>
      <c r="OMA13" s="35"/>
      <c r="OMB13" s="35"/>
      <c r="OMC13" s="35"/>
      <c r="OMG13" s="35"/>
      <c r="OMH13" s="35"/>
      <c r="OMI13" s="35"/>
      <c r="OMM13" s="35"/>
      <c r="OMN13" s="35"/>
      <c r="OMO13" s="35"/>
      <c r="OMS13" s="35"/>
      <c r="OMT13" s="35"/>
      <c r="OMU13" s="35"/>
      <c r="OMY13" s="35"/>
      <c r="OMZ13" s="35"/>
      <c r="ONA13" s="35"/>
      <c r="ONE13" s="35"/>
      <c r="ONF13" s="35"/>
      <c r="ONG13" s="35"/>
      <c r="ONK13" s="35"/>
      <c r="ONL13" s="35"/>
      <c r="ONM13" s="35"/>
      <c r="ONQ13" s="35"/>
      <c r="ONR13" s="35"/>
      <c r="ONS13" s="35"/>
      <c r="ONW13" s="35"/>
      <c r="ONX13" s="35"/>
      <c r="ONY13" s="35"/>
      <c r="OOC13" s="35"/>
      <c r="OOD13" s="35"/>
      <c r="OOE13" s="35"/>
      <c r="OOI13" s="35"/>
      <c r="OOJ13" s="35"/>
      <c r="OOK13" s="35"/>
      <c r="OOO13" s="35"/>
      <c r="OOP13" s="35"/>
      <c r="OOQ13" s="35"/>
      <c r="OOU13" s="35"/>
      <c r="OOV13" s="35"/>
      <c r="OOW13" s="35"/>
      <c r="OPA13" s="35"/>
      <c r="OPB13" s="35"/>
      <c r="OPC13" s="35"/>
      <c r="OPG13" s="35"/>
      <c r="OPH13" s="35"/>
      <c r="OPI13" s="35"/>
      <c r="OPM13" s="35"/>
      <c r="OPN13" s="35"/>
      <c r="OPO13" s="35"/>
      <c r="OPS13" s="35"/>
      <c r="OPT13" s="35"/>
      <c r="OPU13" s="35"/>
      <c r="OPY13" s="35"/>
      <c r="OPZ13" s="35"/>
      <c r="OQA13" s="35"/>
      <c r="OQE13" s="35"/>
      <c r="OQF13" s="35"/>
      <c r="OQG13" s="35"/>
      <c r="OQK13" s="35"/>
      <c r="OQL13" s="35"/>
      <c r="OQM13" s="35"/>
      <c r="OQQ13" s="35"/>
      <c r="OQR13" s="35"/>
      <c r="OQS13" s="35"/>
      <c r="OQW13" s="35"/>
      <c r="OQX13" s="35"/>
      <c r="OQY13" s="35"/>
      <c r="ORC13" s="35"/>
      <c r="ORD13" s="35"/>
      <c r="ORE13" s="35"/>
      <c r="ORI13" s="35"/>
      <c r="ORJ13" s="35"/>
      <c r="ORK13" s="35"/>
      <c r="ORO13" s="35"/>
      <c r="ORP13" s="35"/>
      <c r="ORQ13" s="35"/>
      <c r="ORU13" s="35"/>
      <c r="ORV13" s="35"/>
      <c r="ORW13" s="35"/>
      <c r="OSA13" s="35"/>
      <c r="OSB13" s="35"/>
      <c r="OSC13" s="35"/>
      <c r="OSG13" s="35"/>
      <c r="OSH13" s="35"/>
      <c r="OSI13" s="35"/>
      <c r="OSM13" s="35"/>
      <c r="OSN13" s="35"/>
      <c r="OSO13" s="35"/>
      <c r="OSS13" s="35"/>
      <c r="OST13" s="35"/>
      <c r="OSU13" s="35"/>
      <c r="OSY13" s="35"/>
      <c r="OSZ13" s="35"/>
      <c r="OTA13" s="35"/>
      <c r="OTE13" s="35"/>
      <c r="OTF13" s="35"/>
      <c r="OTG13" s="35"/>
      <c r="OTK13" s="35"/>
      <c r="OTL13" s="35"/>
      <c r="OTM13" s="35"/>
      <c r="OTQ13" s="35"/>
      <c r="OTR13" s="35"/>
      <c r="OTS13" s="35"/>
      <c r="OTW13" s="35"/>
      <c r="OTX13" s="35"/>
      <c r="OTY13" s="35"/>
      <c r="OUC13" s="35"/>
      <c r="OUD13" s="35"/>
      <c r="OUE13" s="35"/>
      <c r="OUI13" s="35"/>
      <c r="OUJ13" s="35"/>
      <c r="OUK13" s="35"/>
      <c r="OUO13" s="35"/>
      <c r="OUP13" s="35"/>
      <c r="OUQ13" s="35"/>
      <c r="OUU13" s="35"/>
      <c r="OUV13" s="35"/>
      <c r="OUW13" s="35"/>
      <c r="OVA13" s="35"/>
      <c r="OVB13" s="35"/>
      <c r="OVC13" s="35"/>
      <c r="OVG13" s="35"/>
      <c r="OVH13" s="35"/>
      <c r="OVI13" s="35"/>
      <c r="OVM13" s="35"/>
      <c r="OVN13" s="35"/>
      <c r="OVO13" s="35"/>
      <c r="OVS13" s="35"/>
      <c r="OVT13" s="35"/>
      <c r="OVU13" s="35"/>
      <c r="OVY13" s="35"/>
      <c r="OVZ13" s="35"/>
      <c r="OWA13" s="35"/>
      <c r="OWE13" s="35"/>
      <c r="OWF13" s="35"/>
      <c r="OWG13" s="35"/>
      <c r="OWK13" s="35"/>
      <c r="OWL13" s="35"/>
      <c r="OWM13" s="35"/>
      <c r="OWQ13" s="35"/>
      <c r="OWR13" s="35"/>
      <c r="OWS13" s="35"/>
      <c r="OWW13" s="35"/>
      <c r="OWX13" s="35"/>
      <c r="OWY13" s="35"/>
      <c r="OXC13" s="35"/>
      <c r="OXD13" s="35"/>
      <c r="OXE13" s="35"/>
      <c r="OXI13" s="35"/>
      <c r="OXJ13" s="35"/>
      <c r="OXK13" s="35"/>
      <c r="OXO13" s="35"/>
      <c r="OXP13" s="35"/>
      <c r="OXQ13" s="35"/>
      <c r="OXU13" s="35"/>
      <c r="OXV13" s="35"/>
      <c r="OXW13" s="35"/>
      <c r="OYA13" s="35"/>
      <c r="OYB13" s="35"/>
      <c r="OYC13" s="35"/>
      <c r="OYG13" s="35"/>
      <c r="OYH13" s="35"/>
      <c r="OYI13" s="35"/>
      <c r="OYM13" s="35"/>
      <c r="OYN13" s="35"/>
      <c r="OYO13" s="35"/>
      <c r="OYS13" s="35"/>
      <c r="OYT13" s="35"/>
      <c r="OYU13" s="35"/>
      <c r="OYY13" s="35"/>
      <c r="OYZ13" s="35"/>
      <c r="OZA13" s="35"/>
      <c r="OZE13" s="35"/>
      <c r="OZF13" s="35"/>
      <c r="OZG13" s="35"/>
      <c r="OZK13" s="35"/>
      <c r="OZL13" s="35"/>
      <c r="OZM13" s="35"/>
      <c r="OZQ13" s="35"/>
      <c r="OZR13" s="35"/>
      <c r="OZS13" s="35"/>
      <c r="OZW13" s="35"/>
      <c r="OZX13" s="35"/>
      <c r="OZY13" s="35"/>
      <c r="PAC13" s="35"/>
      <c r="PAD13" s="35"/>
      <c r="PAE13" s="35"/>
      <c r="PAI13" s="35"/>
      <c r="PAJ13" s="35"/>
      <c r="PAK13" s="35"/>
      <c r="PAO13" s="35"/>
      <c r="PAP13" s="35"/>
      <c r="PAQ13" s="35"/>
      <c r="PAU13" s="35"/>
      <c r="PAV13" s="35"/>
      <c r="PAW13" s="35"/>
      <c r="PBA13" s="35"/>
      <c r="PBB13" s="35"/>
      <c r="PBC13" s="35"/>
      <c r="PBG13" s="35"/>
      <c r="PBH13" s="35"/>
      <c r="PBI13" s="35"/>
      <c r="PBM13" s="35"/>
      <c r="PBN13" s="35"/>
      <c r="PBO13" s="35"/>
      <c r="PBS13" s="35"/>
      <c r="PBT13" s="35"/>
      <c r="PBU13" s="35"/>
      <c r="PBY13" s="35"/>
      <c r="PBZ13" s="35"/>
      <c r="PCA13" s="35"/>
      <c r="PCE13" s="35"/>
      <c r="PCF13" s="35"/>
      <c r="PCG13" s="35"/>
      <c r="PCK13" s="35"/>
      <c r="PCL13" s="35"/>
      <c r="PCM13" s="35"/>
      <c r="PCQ13" s="35"/>
      <c r="PCR13" s="35"/>
      <c r="PCS13" s="35"/>
      <c r="PCW13" s="35"/>
      <c r="PCX13" s="35"/>
      <c r="PCY13" s="35"/>
      <c r="PDC13" s="35"/>
      <c r="PDD13" s="35"/>
      <c r="PDE13" s="35"/>
      <c r="PDI13" s="35"/>
      <c r="PDJ13" s="35"/>
      <c r="PDK13" s="35"/>
      <c r="PDO13" s="35"/>
      <c r="PDP13" s="35"/>
      <c r="PDQ13" s="35"/>
      <c r="PDU13" s="35"/>
      <c r="PDV13" s="35"/>
      <c r="PDW13" s="35"/>
      <c r="PEA13" s="35"/>
      <c r="PEB13" s="35"/>
      <c r="PEC13" s="35"/>
      <c r="PEG13" s="35"/>
      <c r="PEH13" s="35"/>
      <c r="PEI13" s="35"/>
      <c r="PEM13" s="35"/>
      <c r="PEN13" s="35"/>
      <c r="PEO13" s="35"/>
      <c r="PES13" s="35"/>
      <c r="PET13" s="35"/>
      <c r="PEU13" s="35"/>
      <c r="PEY13" s="35"/>
      <c r="PEZ13" s="35"/>
      <c r="PFA13" s="35"/>
      <c r="PFE13" s="35"/>
      <c r="PFF13" s="35"/>
      <c r="PFG13" s="35"/>
      <c r="PFK13" s="35"/>
      <c r="PFL13" s="35"/>
      <c r="PFM13" s="35"/>
      <c r="PFQ13" s="35"/>
      <c r="PFR13" s="35"/>
      <c r="PFS13" s="35"/>
      <c r="PFW13" s="35"/>
      <c r="PFX13" s="35"/>
      <c r="PFY13" s="35"/>
      <c r="PGC13" s="35"/>
      <c r="PGD13" s="35"/>
      <c r="PGE13" s="35"/>
      <c r="PGI13" s="35"/>
      <c r="PGJ13" s="35"/>
      <c r="PGK13" s="35"/>
      <c r="PGO13" s="35"/>
      <c r="PGP13" s="35"/>
      <c r="PGQ13" s="35"/>
      <c r="PGU13" s="35"/>
      <c r="PGV13" s="35"/>
      <c r="PGW13" s="35"/>
      <c r="PHA13" s="35"/>
      <c r="PHB13" s="35"/>
      <c r="PHC13" s="35"/>
      <c r="PHG13" s="35"/>
      <c r="PHH13" s="35"/>
      <c r="PHI13" s="35"/>
      <c r="PHM13" s="35"/>
      <c r="PHN13" s="35"/>
      <c r="PHO13" s="35"/>
      <c r="PHS13" s="35"/>
      <c r="PHT13" s="35"/>
      <c r="PHU13" s="35"/>
      <c r="PHY13" s="35"/>
      <c r="PHZ13" s="35"/>
      <c r="PIA13" s="35"/>
      <c r="PIE13" s="35"/>
      <c r="PIF13" s="35"/>
      <c r="PIG13" s="35"/>
      <c r="PIK13" s="35"/>
      <c r="PIL13" s="35"/>
      <c r="PIM13" s="35"/>
      <c r="PIQ13" s="35"/>
      <c r="PIR13" s="35"/>
      <c r="PIS13" s="35"/>
      <c r="PIW13" s="35"/>
      <c r="PIX13" s="35"/>
      <c r="PIY13" s="35"/>
      <c r="PJC13" s="35"/>
      <c r="PJD13" s="35"/>
      <c r="PJE13" s="35"/>
      <c r="PJI13" s="35"/>
      <c r="PJJ13" s="35"/>
      <c r="PJK13" s="35"/>
      <c r="PJO13" s="35"/>
      <c r="PJP13" s="35"/>
      <c r="PJQ13" s="35"/>
      <c r="PJU13" s="35"/>
      <c r="PJV13" s="35"/>
      <c r="PJW13" s="35"/>
      <c r="PKA13" s="35"/>
      <c r="PKB13" s="35"/>
      <c r="PKC13" s="35"/>
      <c r="PKG13" s="35"/>
      <c r="PKH13" s="35"/>
      <c r="PKI13" s="35"/>
      <c r="PKM13" s="35"/>
      <c r="PKN13" s="35"/>
      <c r="PKO13" s="35"/>
      <c r="PKS13" s="35"/>
      <c r="PKT13" s="35"/>
      <c r="PKU13" s="35"/>
      <c r="PKY13" s="35"/>
      <c r="PKZ13" s="35"/>
      <c r="PLA13" s="35"/>
      <c r="PLE13" s="35"/>
      <c r="PLF13" s="35"/>
      <c r="PLG13" s="35"/>
      <c r="PLK13" s="35"/>
      <c r="PLL13" s="35"/>
      <c r="PLM13" s="35"/>
      <c r="PLQ13" s="35"/>
      <c r="PLR13" s="35"/>
      <c r="PLS13" s="35"/>
      <c r="PLW13" s="35"/>
      <c r="PLX13" s="35"/>
      <c r="PLY13" s="35"/>
      <c r="PMC13" s="35"/>
      <c r="PMD13" s="35"/>
      <c r="PME13" s="35"/>
      <c r="PMI13" s="35"/>
      <c r="PMJ13" s="35"/>
      <c r="PMK13" s="35"/>
      <c r="PMO13" s="35"/>
      <c r="PMP13" s="35"/>
      <c r="PMQ13" s="35"/>
      <c r="PMU13" s="35"/>
      <c r="PMV13" s="35"/>
      <c r="PMW13" s="35"/>
      <c r="PNA13" s="35"/>
      <c r="PNB13" s="35"/>
      <c r="PNC13" s="35"/>
      <c r="PNG13" s="35"/>
      <c r="PNH13" s="35"/>
      <c r="PNI13" s="35"/>
      <c r="PNM13" s="35"/>
      <c r="PNN13" s="35"/>
      <c r="PNO13" s="35"/>
      <c r="PNS13" s="35"/>
      <c r="PNT13" s="35"/>
      <c r="PNU13" s="35"/>
      <c r="PNY13" s="35"/>
      <c r="PNZ13" s="35"/>
      <c r="POA13" s="35"/>
      <c r="POE13" s="35"/>
      <c r="POF13" s="35"/>
      <c r="POG13" s="35"/>
      <c r="POK13" s="35"/>
      <c r="POL13" s="35"/>
      <c r="POM13" s="35"/>
      <c r="POQ13" s="35"/>
      <c r="POR13" s="35"/>
      <c r="POS13" s="35"/>
      <c r="POW13" s="35"/>
      <c r="POX13" s="35"/>
      <c r="POY13" s="35"/>
      <c r="PPC13" s="35"/>
      <c r="PPD13" s="35"/>
      <c r="PPE13" s="35"/>
      <c r="PPI13" s="35"/>
      <c r="PPJ13" s="35"/>
      <c r="PPK13" s="35"/>
      <c r="PPO13" s="35"/>
      <c r="PPP13" s="35"/>
      <c r="PPQ13" s="35"/>
      <c r="PPU13" s="35"/>
      <c r="PPV13" s="35"/>
      <c r="PPW13" s="35"/>
      <c r="PQA13" s="35"/>
      <c r="PQB13" s="35"/>
      <c r="PQC13" s="35"/>
      <c r="PQG13" s="35"/>
      <c r="PQH13" s="35"/>
      <c r="PQI13" s="35"/>
      <c r="PQM13" s="35"/>
      <c r="PQN13" s="35"/>
      <c r="PQO13" s="35"/>
      <c r="PQS13" s="35"/>
      <c r="PQT13" s="35"/>
      <c r="PQU13" s="35"/>
      <c r="PQY13" s="35"/>
      <c r="PQZ13" s="35"/>
      <c r="PRA13" s="35"/>
      <c r="PRE13" s="35"/>
      <c r="PRF13" s="35"/>
      <c r="PRG13" s="35"/>
      <c r="PRK13" s="35"/>
      <c r="PRL13" s="35"/>
      <c r="PRM13" s="35"/>
      <c r="PRQ13" s="35"/>
      <c r="PRR13" s="35"/>
      <c r="PRS13" s="35"/>
      <c r="PRW13" s="35"/>
      <c r="PRX13" s="35"/>
      <c r="PRY13" s="35"/>
      <c r="PSC13" s="35"/>
      <c r="PSD13" s="35"/>
      <c r="PSE13" s="35"/>
      <c r="PSI13" s="35"/>
      <c r="PSJ13" s="35"/>
      <c r="PSK13" s="35"/>
      <c r="PSO13" s="35"/>
      <c r="PSP13" s="35"/>
      <c r="PSQ13" s="35"/>
      <c r="PSU13" s="35"/>
      <c r="PSV13" s="35"/>
      <c r="PSW13" s="35"/>
      <c r="PTA13" s="35"/>
      <c r="PTB13" s="35"/>
      <c r="PTC13" s="35"/>
      <c r="PTG13" s="35"/>
      <c r="PTH13" s="35"/>
      <c r="PTI13" s="35"/>
      <c r="PTM13" s="35"/>
      <c r="PTN13" s="35"/>
      <c r="PTO13" s="35"/>
      <c r="PTS13" s="35"/>
      <c r="PTT13" s="35"/>
      <c r="PTU13" s="35"/>
      <c r="PTY13" s="35"/>
      <c r="PTZ13" s="35"/>
      <c r="PUA13" s="35"/>
      <c r="PUE13" s="35"/>
      <c r="PUF13" s="35"/>
      <c r="PUG13" s="35"/>
      <c r="PUK13" s="35"/>
      <c r="PUL13" s="35"/>
      <c r="PUM13" s="35"/>
      <c r="PUQ13" s="35"/>
      <c r="PUR13" s="35"/>
      <c r="PUS13" s="35"/>
      <c r="PUW13" s="35"/>
      <c r="PUX13" s="35"/>
      <c r="PUY13" s="35"/>
      <c r="PVC13" s="35"/>
      <c r="PVD13" s="35"/>
      <c r="PVE13" s="35"/>
      <c r="PVI13" s="35"/>
      <c r="PVJ13" s="35"/>
      <c r="PVK13" s="35"/>
      <c r="PVO13" s="35"/>
      <c r="PVP13" s="35"/>
      <c r="PVQ13" s="35"/>
      <c r="PVU13" s="35"/>
      <c r="PVV13" s="35"/>
      <c r="PVW13" s="35"/>
      <c r="PWA13" s="35"/>
      <c r="PWB13" s="35"/>
      <c r="PWC13" s="35"/>
      <c r="PWG13" s="35"/>
      <c r="PWH13" s="35"/>
      <c r="PWI13" s="35"/>
      <c r="PWM13" s="35"/>
      <c r="PWN13" s="35"/>
      <c r="PWO13" s="35"/>
      <c r="PWS13" s="35"/>
      <c r="PWT13" s="35"/>
      <c r="PWU13" s="35"/>
      <c r="PWY13" s="35"/>
      <c r="PWZ13" s="35"/>
      <c r="PXA13" s="35"/>
      <c r="PXE13" s="35"/>
      <c r="PXF13" s="35"/>
      <c r="PXG13" s="35"/>
      <c r="PXK13" s="35"/>
      <c r="PXL13" s="35"/>
      <c r="PXM13" s="35"/>
      <c r="PXQ13" s="35"/>
      <c r="PXR13" s="35"/>
      <c r="PXS13" s="35"/>
      <c r="PXW13" s="35"/>
      <c r="PXX13" s="35"/>
      <c r="PXY13" s="35"/>
      <c r="PYC13" s="35"/>
      <c r="PYD13" s="35"/>
      <c r="PYE13" s="35"/>
      <c r="PYI13" s="35"/>
      <c r="PYJ13" s="35"/>
      <c r="PYK13" s="35"/>
      <c r="PYO13" s="35"/>
      <c r="PYP13" s="35"/>
      <c r="PYQ13" s="35"/>
      <c r="PYU13" s="35"/>
      <c r="PYV13" s="35"/>
      <c r="PYW13" s="35"/>
      <c r="PZA13" s="35"/>
      <c r="PZB13" s="35"/>
      <c r="PZC13" s="35"/>
      <c r="PZG13" s="35"/>
      <c r="PZH13" s="35"/>
      <c r="PZI13" s="35"/>
      <c r="PZM13" s="35"/>
      <c r="PZN13" s="35"/>
      <c r="PZO13" s="35"/>
      <c r="PZS13" s="35"/>
      <c r="PZT13" s="35"/>
      <c r="PZU13" s="35"/>
      <c r="PZY13" s="35"/>
      <c r="PZZ13" s="35"/>
      <c r="QAA13" s="35"/>
      <c r="QAE13" s="35"/>
      <c r="QAF13" s="35"/>
      <c r="QAG13" s="35"/>
      <c r="QAK13" s="35"/>
      <c r="QAL13" s="35"/>
      <c r="QAM13" s="35"/>
      <c r="QAQ13" s="35"/>
      <c r="QAR13" s="35"/>
      <c r="QAS13" s="35"/>
      <c r="QAW13" s="35"/>
      <c r="QAX13" s="35"/>
      <c r="QAY13" s="35"/>
      <c r="QBC13" s="35"/>
      <c r="QBD13" s="35"/>
      <c r="QBE13" s="35"/>
      <c r="QBI13" s="35"/>
      <c r="QBJ13" s="35"/>
      <c r="QBK13" s="35"/>
      <c r="QBO13" s="35"/>
      <c r="QBP13" s="35"/>
      <c r="QBQ13" s="35"/>
      <c r="QBU13" s="35"/>
      <c r="QBV13" s="35"/>
      <c r="QBW13" s="35"/>
      <c r="QCA13" s="35"/>
      <c r="QCB13" s="35"/>
      <c r="QCC13" s="35"/>
      <c r="QCG13" s="35"/>
      <c r="QCH13" s="35"/>
      <c r="QCI13" s="35"/>
      <c r="QCM13" s="35"/>
      <c r="QCN13" s="35"/>
      <c r="QCO13" s="35"/>
      <c r="QCS13" s="35"/>
      <c r="QCT13" s="35"/>
      <c r="QCU13" s="35"/>
      <c r="QCY13" s="35"/>
      <c r="QCZ13" s="35"/>
      <c r="QDA13" s="35"/>
      <c r="QDE13" s="35"/>
      <c r="QDF13" s="35"/>
      <c r="QDG13" s="35"/>
      <c r="QDK13" s="35"/>
      <c r="QDL13" s="35"/>
      <c r="QDM13" s="35"/>
      <c r="QDQ13" s="35"/>
      <c r="QDR13" s="35"/>
      <c r="QDS13" s="35"/>
      <c r="QDW13" s="35"/>
      <c r="QDX13" s="35"/>
      <c r="QDY13" s="35"/>
      <c r="QEC13" s="35"/>
      <c r="QED13" s="35"/>
      <c r="QEE13" s="35"/>
      <c r="QEI13" s="35"/>
      <c r="QEJ13" s="35"/>
      <c r="QEK13" s="35"/>
      <c r="QEO13" s="35"/>
      <c r="QEP13" s="35"/>
      <c r="QEQ13" s="35"/>
      <c r="QEU13" s="35"/>
      <c r="QEV13" s="35"/>
      <c r="QEW13" s="35"/>
      <c r="QFA13" s="35"/>
      <c r="QFB13" s="35"/>
      <c r="QFC13" s="35"/>
      <c r="QFG13" s="35"/>
      <c r="QFH13" s="35"/>
      <c r="QFI13" s="35"/>
      <c r="QFM13" s="35"/>
      <c r="QFN13" s="35"/>
      <c r="QFO13" s="35"/>
      <c r="QFS13" s="35"/>
      <c r="QFT13" s="35"/>
      <c r="QFU13" s="35"/>
      <c r="QFY13" s="35"/>
      <c r="QFZ13" s="35"/>
      <c r="QGA13" s="35"/>
      <c r="QGE13" s="35"/>
      <c r="QGF13" s="35"/>
      <c r="QGG13" s="35"/>
      <c r="QGK13" s="35"/>
      <c r="QGL13" s="35"/>
      <c r="QGM13" s="35"/>
      <c r="QGQ13" s="35"/>
      <c r="QGR13" s="35"/>
      <c r="QGS13" s="35"/>
      <c r="QGW13" s="35"/>
      <c r="QGX13" s="35"/>
      <c r="QGY13" s="35"/>
      <c r="QHC13" s="35"/>
      <c r="QHD13" s="35"/>
      <c r="QHE13" s="35"/>
      <c r="QHI13" s="35"/>
      <c r="QHJ13" s="35"/>
      <c r="QHK13" s="35"/>
      <c r="QHO13" s="35"/>
      <c r="QHP13" s="35"/>
      <c r="QHQ13" s="35"/>
      <c r="QHU13" s="35"/>
      <c r="QHV13" s="35"/>
      <c r="QHW13" s="35"/>
      <c r="QIA13" s="35"/>
      <c r="QIB13" s="35"/>
      <c r="QIC13" s="35"/>
      <c r="QIG13" s="35"/>
      <c r="QIH13" s="35"/>
      <c r="QII13" s="35"/>
      <c r="QIM13" s="35"/>
      <c r="QIN13" s="35"/>
      <c r="QIO13" s="35"/>
      <c r="QIS13" s="35"/>
      <c r="QIT13" s="35"/>
      <c r="QIU13" s="35"/>
      <c r="QIY13" s="35"/>
      <c r="QIZ13" s="35"/>
      <c r="QJA13" s="35"/>
      <c r="QJE13" s="35"/>
      <c r="QJF13" s="35"/>
      <c r="QJG13" s="35"/>
      <c r="QJK13" s="35"/>
      <c r="QJL13" s="35"/>
      <c r="QJM13" s="35"/>
      <c r="QJQ13" s="35"/>
      <c r="QJR13" s="35"/>
      <c r="QJS13" s="35"/>
      <c r="QJW13" s="35"/>
      <c r="QJX13" s="35"/>
      <c r="QJY13" s="35"/>
      <c r="QKC13" s="35"/>
      <c r="QKD13" s="35"/>
      <c r="QKE13" s="35"/>
      <c r="QKI13" s="35"/>
      <c r="QKJ13" s="35"/>
      <c r="QKK13" s="35"/>
      <c r="QKO13" s="35"/>
      <c r="QKP13" s="35"/>
      <c r="QKQ13" s="35"/>
      <c r="QKU13" s="35"/>
      <c r="QKV13" s="35"/>
      <c r="QKW13" s="35"/>
      <c r="QLA13" s="35"/>
      <c r="QLB13" s="35"/>
      <c r="QLC13" s="35"/>
      <c r="QLG13" s="35"/>
      <c r="QLH13" s="35"/>
      <c r="QLI13" s="35"/>
      <c r="QLM13" s="35"/>
      <c r="QLN13" s="35"/>
      <c r="QLO13" s="35"/>
      <c r="QLS13" s="35"/>
      <c r="QLT13" s="35"/>
      <c r="QLU13" s="35"/>
      <c r="QLY13" s="35"/>
      <c r="QLZ13" s="35"/>
      <c r="QMA13" s="35"/>
      <c r="QME13" s="35"/>
      <c r="QMF13" s="35"/>
      <c r="QMG13" s="35"/>
      <c r="QMK13" s="35"/>
      <c r="QML13" s="35"/>
      <c r="QMM13" s="35"/>
      <c r="QMQ13" s="35"/>
      <c r="QMR13" s="35"/>
      <c r="QMS13" s="35"/>
      <c r="QMW13" s="35"/>
      <c r="QMX13" s="35"/>
      <c r="QMY13" s="35"/>
      <c r="QNC13" s="35"/>
      <c r="QND13" s="35"/>
      <c r="QNE13" s="35"/>
      <c r="QNI13" s="35"/>
      <c r="QNJ13" s="35"/>
      <c r="QNK13" s="35"/>
      <c r="QNO13" s="35"/>
      <c r="QNP13" s="35"/>
      <c r="QNQ13" s="35"/>
      <c r="QNU13" s="35"/>
      <c r="QNV13" s="35"/>
      <c r="QNW13" s="35"/>
      <c r="QOA13" s="35"/>
      <c r="QOB13" s="35"/>
      <c r="QOC13" s="35"/>
      <c r="QOG13" s="35"/>
      <c r="QOH13" s="35"/>
      <c r="QOI13" s="35"/>
      <c r="QOM13" s="35"/>
      <c r="QON13" s="35"/>
      <c r="QOO13" s="35"/>
      <c r="QOS13" s="35"/>
      <c r="QOT13" s="35"/>
      <c r="QOU13" s="35"/>
      <c r="QOY13" s="35"/>
      <c r="QOZ13" s="35"/>
      <c r="QPA13" s="35"/>
      <c r="QPE13" s="35"/>
      <c r="QPF13" s="35"/>
      <c r="QPG13" s="35"/>
      <c r="QPK13" s="35"/>
      <c r="QPL13" s="35"/>
      <c r="QPM13" s="35"/>
      <c r="QPQ13" s="35"/>
      <c r="QPR13" s="35"/>
      <c r="QPS13" s="35"/>
      <c r="QPW13" s="35"/>
      <c r="QPX13" s="35"/>
      <c r="QPY13" s="35"/>
      <c r="QQC13" s="35"/>
      <c r="QQD13" s="35"/>
      <c r="QQE13" s="35"/>
      <c r="QQI13" s="35"/>
      <c r="QQJ13" s="35"/>
      <c r="QQK13" s="35"/>
      <c r="QQO13" s="35"/>
      <c r="QQP13" s="35"/>
      <c r="QQQ13" s="35"/>
      <c r="QQU13" s="35"/>
      <c r="QQV13" s="35"/>
      <c r="QQW13" s="35"/>
      <c r="QRA13" s="35"/>
      <c r="QRB13" s="35"/>
      <c r="QRC13" s="35"/>
      <c r="QRG13" s="35"/>
      <c r="QRH13" s="35"/>
      <c r="QRI13" s="35"/>
      <c r="QRM13" s="35"/>
      <c r="QRN13" s="35"/>
      <c r="QRO13" s="35"/>
      <c r="QRS13" s="35"/>
      <c r="QRT13" s="35"/>
      <c r="QRU13" s="35"/>
      <c r="QRY13" s="35"/>
      <c r="QRZ13" s="35"/>
      <c r="QSA13" s="35"/>
      <c r="QSE13" s="35"/>
      <c r="QSF13" s="35"/>
      <c r="QSG13" s="35"/>
      <c r="QSK13" s="35"/>
      <c r="QSL13" s="35"/>
      <c r="QSM13" s="35"/>
      <c r="QSQ13" s="35"/>
      <c r="QSR13" s="35"/>
      <c r="QSS13" s="35"/>
      <c r="QSW13" s="35"/>
      <c r="QSX13" s="35"/>
      <c r="QSY13" s="35"/>
      <c r="QTC13" s="35"/>
      <c r="QTD13" s="35"/>
      <c r="QTE13" s="35"/>
      <c r="QTI13" s="35"/>
      <c r="QTJ13" s="35"/>
      <c r="QTK13" s="35"/>
      <c r="QTO13" s="35"/>
      <c r="QTP13" s="35"/>
      <c r="QTQ13" s="35"/>
      <c r="QTU13" s="35"/>
      <c r="QTV13" s="35"/>
      <c r="QTW13" s="35"/>
      <c r="QUA13" s="35"/>
      <c r="QUB13" s="35"/>
      <c r="QUC13" s="35"/>
      <c r="QUG13" s="35"/>
      <c r="QUH13" s="35"/>
      <c r="QUI13" s="35"/>
      <c r="QUM13" s="35"/>
      <c r="QUN13" s="35"/>
      <c r="QUO13" s="35"/>
      <c r="QUS13" s="35"/>
      <c r="QUT13" s="35"/>
      <c r="QUU13" s="35"/>
      <c r="QUY13" s="35"/>
      <c r="QUZ13" s="35"/>
      <c r="QVA13" s="35"/>
      <c r="QVE13" s="35"/>
      <c r="QVF13" s="35"/>
      <c r="QVG13" s="35"/>
      <c r="QVK13" s="35"/>
      <c r="QVL13" s="35"/>
      <c r="QVM13" s="35"/>
      <c r="QVQ13" s="35"/>
      <c r="QVR13" s="35"/>
      <c r="QVS13" s="35"/>
      <c r="QVW13" s="35"/>
      <c r="QVX13" s="35"/>
      <c r="QVY13" s="35"/>
      <c r="QWC13" s="35"/>
      <c r="QWD13" s="35"/>
      <c r="QWE13" s="35"/>
      <c r="QWI13" s="35"/>
      <c r="QWJ13" s="35"/>
      <c r="QWK13" s="35"/>
      <c r="QWO13" s="35"/>
      <c r="QWP13" s="35"/>
      <c r="QWQ13" s="35"/>
      <c r="QWU13" s="35"/>
      <c r="QWV13" s="35"/>
      <c r="QWW13" s="35"/>
      <c r="QXA13" s="35"/>
      <c r="QXB13" s="35"/>
      <c r="QXC13" s="35"/>
      <c r="QXG13" s="35"/>
      <c r="QXH13" s="35"/>
      <c r="QXI13" s="35"/>
      <c r="QXM13" s="35"/>
      <c r="QXN13" s="35"/>
      <c r="QXO13" s="35"/>
      <c r="QXS13" s="35"/>
      <c r="QXT13" s="35"/>
      <c r="QXU13" s="35"/>
      <c r="QXY13" s="35"/>
      <c r="QXZ13" s="35"/>
      <c r="QYA13" s="35"/>
      <c r="QYE13" s="35"/>
      <c r="QYF13" s="35"/>
      <c r="QYG13" s="35"/>
      <c r="QYK13" s="35"/>
      <c r="QYL13" s="35"/>
      <c r="QYM13" s="35"/>
      <c r="QYQ13" s="35"/>
      <c r="QYR13" s="35"/>
      <c r="QYS13" s="35"/>
      <c r="QYW13" s="35"/>
      <c r="QYX13" s="35"/>
      <c r="QYY13" s="35"/>
      <c r="QZC13" s="35"/>
      <c r="QZD13" s="35"/>
      <c r="QZE13" s="35"/>
      <c r="QZI13" s="35"/>
      <c r="QZJ13" s="35"/>
      <c r="QZK13" s="35"/>
      <c r="QZO13" s="35"/>
      <c r="QZP13" s="35"/>
      <c r="QZQ13" s="35"/>
      <c r="QZU13" s="35"/>
      <c r="QZV13" s="35"/>
      <c r="QZW13" s="35"/>
      <c r="RAA13" s="35"/>
      <c r="RAB13" s="35"/>
      <c r="RAC13" s="35"/>
      <c r="RAG13" s="35"/>
      <c r="RAH13" s="35"/>
      <c r="RAI13" s="35"/>
      <c r="RAM13" s="35"/>
      <c r="RAN13" s="35"/>
      <c r="RAO13" s="35"/>
      <c r="RAS13" s="35"/>
      <c r="RAT13" s="35"/>
      <c r="RAU13" s="35"/>
      <c r="RAY13" s="35"/>
      <c r="RAZ13" s="35"/>
      <c r="RBA13" s="35"/>
      <c r="RBE13" s="35"/>
      <c r="RBF13" s="35"/>
      <c r="RBG13" s="35"/>
      <c r="RBK13" s="35"/>
      <c r="RBL13" s="35"/>
      <c r="RBM13" s="35"/>
      <c r="RBQ13" s="35"/>
      <c r="RBR13" s="35"/>
      <c r="RBS13" s="35"/>
      <c r="RBW13" s="35"/>
      <c r="RBX13" s="35"/>
      <c r="RBY13" s="35"/>
      <c r="RCC13" s="35"/>
      <c r="RCD13" s="35"/>
      <c r="RCE13" s="35"/>
      <c r="RCI13" s="35"/>
      <c r="RCJ13" s="35"/>
      <c r="RCK13" s="35"/>
      <c r="RCO13" s="35"/>
      <c r="RCP13" s="35"/>
      <c r="RCQ13" s="35"/>
      <c r="RCU13" s="35"/>
      <c r="RCV13" s="35"/>
      <c r="RCW13" s="35"/>
      <c r="RDA13" s="35"/>
      <c r="RDB13" s="35"/>
      <c r="RDC13" s="35"/>
      <c r="RDG13" s="35"/>
      <c r="RDH13" s="35"/>
      <c r="RDI13" s="35"/>
      <c r="RDM13" s="35"/>
      <c r="RDN13" s="35"/>
      <c r="RDO13" s="35"/>
      <c r="RDS13" s="35"/>
      <c r="RDT13" s="35"/>
      <c r="RDU13" s="35"/>
      <c r="RDY13" s="35"/>
      <c r="RDZ13" s="35"/>
      <c r="REA13" s="35"/>
      <c r="REE13" s="35"/>
      <c r="REF13" s="35"/>
      <c r="REG13" s="35"/>
      <c r="REK13" s="35"/>
      <c r="REL13" s="35"/>
      <c r="REM13" s="35"/>
      <c r="REQ13" s="35"/>
      <c r="RER13" s="35"/>
      <c r="RES13" s="35"/>
      <c r="REW13" s="35"/>
      <c r="REX13" s="35"/>
      <c r="REY13" s="35"/>
      <c r="RFC13" s="35"/>
      <c r="RFD13" s="35"/>
      <c r="RFE13" s="35"/>
      <c r="RFI13" s="35"/>
      <c r="RFJ13" s="35"/>
      <c r="RFK13" s="35"/>
      <c r="RFO13" s="35"/>
      <c r="RFP13" s="35"/>
      <c r="RFQ13" s="35"/>
      <c r="RFU13" s="35"/>
      <c r="RFV13" s="35"/>
      <c r="RFW13" s="35"/>
      <c r="RGA13" s="35"/>
      <c r="RGB13" s="35"/>
      <c r="RGC13" s="35"/>
      <c r="RGG13" s="35"/>
      <c r="RGH13" s="35"/>
      <c r="RGI13" s="35"/>
      <c r="RGM13" s="35"/>
      <c r="RGN13" s="35"/>
      <c r="RGO13" s="35"/>
      <c r="RGS13" s="35"/>
      <c r="RGT13" s="35"/>
      <c r="RGU13" s="35"/>
      <c r="RGY13" s="35"/>
      <c r="RGZ13" s="35"/>
      <c r="RHA13" s="35"/>
      <c r="RHE13" s="35"/>
      <c r="RHF13" s="35"/>
      <c r="RHG13" s="35"/>
      <c r="RHK13" s="35"/>
      <c r="RHL13" s="35"/>
      <c r="RHM13" s="35"/>
      <c r="RHQ13" s="35"/>
      <c r="RHR13" s="35"/>
      <c r="RHS13" s="35"/>
      <c r="RHW13" s="35"/>
      <c r="RHX13" s="35"/>
      <c r="RHY13" s="35"/>
      <c r="RIC13" s="35"/>
      <c r="RID13" s="35"/>
      <c r="RIE13" s="35"/>
      <c r="RII13" s="35"/>
      <c r="RIJ13" s="35"/>
      <c r="RIK13" s="35"/>
      <c r="RIO13" s="35"/>
      <c r="RIP13" s="35"/>
      <c r="RIQ13" s="35"/>
      <c r="RIU13" s="35"/>
      <c r="RIV13" s="35"/>
      <c r="RIW13" s="35"/>
      <c r="RJA13" s="35"/>
      <c r="RJB13" s="35"/>
      <c r="RJC13" s="35"/>
      <c r="RJG13" s="35"/>
      <c r="RJH13" s="35"/>
      <c r="RJI13" s="35"/>
      <c r="RJM13" s="35"/>
      <c r="RJN13" s="35"/>
      <c r="RJO13" s="35"/>
      <c r="RJS13" s="35"/>
      <c r="RJT13" s="35"/>
      <c r="RJU13" s="35"/>
      <c r="RJY13" s="35"/>
      <c r="RJZ13" s="35"/>
      <c r="RKA13" s="35"/>
      <c r="RKE13" s="35"/>
      <c r="RKF13" s="35"/>
      <c r="RKG13" s="35"/>
      <c r="RKK13" s="35"/>
      <c r="RKL13" s="35"/>
      <c r="RKM13" s="35"/>
      <c r="RKQ13" s="35"/>
      <c r="RKR13" s="35"/>
      <c r="RKS13" s="35"/>
      <c r="RKW13" s="35"/>
      <c r="RKX13" s="35"/>
      <c r="RKY13" s="35"/>
      <c r="RLC13" s="35"/>
      <c r="RLD13" s="35"/>
      <c r="RLE13" s="35"/>
      <c r="RLI13" s="35"/>
      <c r="RLJ13" s="35"/>
      <c r="RLK13" s="35"/>
      <c r="RLO13" s="35"/>
      <c r="RLP13" s="35"/>
      <c r="RLQ13" s="35"/>
      <c r="RLU13" s="35"/>
      <c r="RLV13" s="35"/>
      <c r="RLW13" s="35"/>
      <c r="RMA13" s="35"/>
      <c r="RMB13" s="35"/>
      <c r="RMC13" s="35"/>
      <c r="RMG13" s="35"/>
      <c r="RMH13" s="35"/>
      <c r="RMI13" s="35"/>
      <c r="RMM13" s="35"/>
      <c r="RMN13" s="35"/>
      <c r="RMO13" s="35"/>
      <c r="RMS13" s="35"/>
      <c r="RMT13" s="35"/>
      <c r="RMU13" s="35"/>
      <c r="RMY13" s="35"/>
      <c r="RMZ13" s="35"/>
      <c r="RNA13" s="35"/>
      <c r="RNE13" s="35"/>
      <c r="RNF13" s="35"/>
      <c r="RNG13" s="35"/>
      <c r="RNK13" s="35"/>
      <c r="RNL13" s="35"/>
      <c r="RNM13" s="35"/>
      <c r="RNQ13" s="35"/>
      <c r="RNR13" s="35"/>
      <c r="RNS13" s="35"/>
      <c r="RNW13" s="35"/>
      <c r="RNX13" s="35"/>
      <c r="RNY13" s="35"/>
      <c r="ROC13" s="35"/>
      <c r="ROD13" s="35"/>
      <c r="ROE13" s="35"/>
      <c r="ROI13" s="35"/>
      <c r="ROJ13" s="35"/>
      <c r="ROK13" s="35"/>
      <c r="ROO13" s="35"/>
      <c r="ROP13" s="35"/>
      <c r="ROQ13" s="35"/>
      <c r="ROU13" s="35"/>
      <c r="ROV13" s="35"/>
      <c r="ROW13" s="35"/>
      <c r="RPA13" s="35"/>
      <c r="RPB13" s="35"/>
      <c r="RPC13" s="35"/>
      <c r="RPG13" s="35"/>
      <c r="RPH13" s="35"/>
      <c r="RPI13" s="35"/>
      <c r="RPM13" s="35"/>
      <c r="RPN13" s="35"/>
      <c r="RPO13" s="35"/>
      <c r="RPS13" s="35"/>
      <c r="RPT13" s="35"/>
      <c r="RPU13" s="35"/>
      <c r="RPY13" s="35"/>
      <c r="RPZ13" s="35"/>
      <c r="RQA13" s="35"/>
      <c r="RQE13" s="35"/>
      <c r="RQF13" s="35"/>
      <c r="RQG13" s="35"/>
      <c r="RQK13" s="35"/>
      <c r="RQL13" s="35"/>
      <c r="RQM13" s="35"/>
      <c r="RQQ13" s="35"/>
      <c r="RQR13" s="35"/>
      <c r="RQS13" s="35"/>
      <c r="RQW13" s="35"/>
      <c r="RQX13" s="35"/>
      <c r="RQY13" s="35"/>
      <c r="RRC13" s="35"/>
      <c r="RRD13" s="35"/>
      <c r="RRE13" s="35"/>
      <c r="RRI13" s="35"/>
      <c r="RRJ13" s="35"/>
      <c r="RRK13" s="35"/>
      <c r="RRO13" s="35"/>
      <c r="RRP13" s="35"/>
      <c r="RRQ13" s="35"/>
      <c r="RRU13" s="35"/>
      <c r="RRV13" s="35"/>
      <c r="RRW13" s="35"/>
      <c r="RSA13" s="35"/>
      <c r="RSB13" s="35"/>
      <c r="RSC13" s="35"/>
      <c r="RSG13" s="35"/>
      <c r="RSH13" s="35"/>
      <c r="RSI13" s="35"/>
      <c r="RSM13" s="35"/>
      <c r="RSN13" s="35"/>
      <c r="RSO13" s="35"/>
      <c r="RSS13" s="35"/>
      <c r="RST13" s="35"/>
      <c r="RSU13" s="35"/>
      <c r="RSY13" s="35"/>
      <c r="RSZ13" s="35"/>
      <c r="RTA13" s="35"/>
      <c r="RTE13" s="35"/>
      <c r="RTF13" s="35"/>
      <c r="RTG13" s="35"/>
      <c r="RTK13" s="35"/>
      <c r="RTL13" s="35"/>
      <c r="RTM13" s="35"/>
      <c r="RTQ13" s="35"/>
      <c r="RTR13" s="35"/>
      <c r="RTS13" s="35"/>
      <c r="RTW13" s="35"/>
      <c r="RTX13" s="35"/>
      <c r="RTY13" s="35"/>
      <c r="RUC13" s="35"/>
      <c r="RUD13" s="35"/>
      <c r="RUE13" s="35"/>
      <c r="RUI13" s="35"/>
      <c r="RUJ13" s="35"/>
      <c r="RUK13" s="35"/>
      <c r="RUO13" s="35"/>
      <c r="RUP13" s="35"/>
      <c r="RUQ13" s="35"/>
      <c r="RUU13" s="35"/>
      <c r="RUV13" s="35"/>
      <c r="RUW13" s="35"/>
      <c r="RVA13" s="35"/>
      <c r="RVB13" s="35"/>
      <c r="RVC13" s="35"/>
      <c r="RVG13" s="35"/>
      <c r="RVH13" s="35"/>
      <c r="RVI13" s="35"/>
      <c r="RVM13" s="35"/>
      <c r="RVN13" s="35"/>
      <c r="RVO13" s="35"/>
      <c r="RVS13" s="35"/>
      <c r="RVT13" s="35"/>
      <c r="RVU13" s="35"/>
      <c r="RVY13" s="35"/>
      <c r="RVZ13" s="35"/>
      <c r="RWA13" s="35"/>
      <c r="RWE13" s="35"/>
      <c r="RWF13" s="35"/>
      <c r="RWG13" s="35"/>
      <c r="RWK13" s="35"/>
      <c r="RWL13" s="35"/>
      <c r="RWM13" s="35"/>
      <c r="RWQ13" s="35"/>
      <c r="RWR13" s="35"/>
      <c r="RWS13" s="35"/>
      <c r="RWW13" s="35"/>
      <c r="RWX13" s="35"/>
      <c r="RWY13" s="35"/>
      <c r="RXC13" s="35"/>
      <c r="RXD13" s="35"/>
      <c r="RXE13" s="35"/>
      <c r="RXI13" s="35"/>
      <c r="RXJ13" s="35"/>
      <c r="RXK13" s="35"/>
      <c r="RXO13" s="35"/>
      <c r="RXP13" s="35"/>
      <c r="RXQ13" s="35"/>
      <c r="RXU13" s="35"/>
      <c r="RXV13" s="35"/>
      <c r="RXW13" s="35"/>
      <c r="RYA13" s="35"/>
      <c r="RYB13" s="35"/>
      <c r="RYC13" s="35"/>
      <c r="RYG13" s="35"/>
      <c r="RYH13" s="35"/>
      <c r="RYI13" s="35"/>
      <c r="RYM13" s="35"/>
      <c r="RYN13" s="35"/>
      <c r="RYO13" s="35"/>
      <c r="RYS13" s="35"/>
      <c r="RYT13" s="35"/>
      <c r="RYU13" s="35"/>
      <c r="RYY13" s="35"/>
      <c r="RYZ13" s="35"/>
      <c r="RZA13" s="35"/>
      <c r="RZE13" s="35"/>
      <c r="RZF13" s="35"/>
      <c r="RZG13" s="35"/>
      <c r="RZK13" s="35"/>
      <c r="RZL13" s="35"/>
      <c r="RZM13" s="35"/>
      <c r="RZQ13" s="35"/>
      <c r="RZR13" s="35"/>
      <c r="RZS13" s="35"/>
      <c r="RZW13" s="35"/>
      <c r="RZX13" s="35"/>
      <c r="RZY13" s="35"/>
      <c r="SAC13" s="35"/>
      <c r="SAD13" s="35"/>
      <c r="SAE13" s="35"/>
      <c r="SAI13" s="35"/>
      <c r="SAJ13" s="35"/>
      <c r="SAK13" s="35"/>
      <c r="SAO13" s="35"/>
      <c r="SAP13" s="35"/>
      <c r="SAQ13" s="35"/>
      <c r="SAU13" s="35"/>
      <c r="SAV13" s="35"/>
      <c r="SAW13" s="35"/>
      <c r="SBA13" s="35"/>
      <c r="SBB13" s="35"/>
      <c r="SBC13" s="35"/>
      <c r="SBG13" s="35"/>
      <c r="SBH13" s="35"/>
      <c r="SBI13" s="35"/>
      <c r="SBM13" s="35"/>
      <c r="SBN13" s="35"/>
      <c r="SBO13" s="35"/>
      <c r="SBS13" s="35"/>
      <c r="SBT13" s="35"/>
      <c r="SBU13" s="35"/>
      <c r="SBY13" s="35"/>
      <c r="SBZ13" s="35"/>
      <c r="SCA13" s="35"/>
      <c r="SCE13" s="35"/>
      <c r="SCF13" s="35"/>
      <c r="SCG13" s="35"/>
      <c r="SCK13" s="35"/>
      <c r="SCL13" s="35"/>
      <c r="SCM13" s="35"/>
      <c r="SCQ13" s="35"/>
      <c r="SCR13" s="35"/>
      <c r="SCS13" s="35"/>
      <c r="SCW13" s="35"/>
      <c r="SCX13" s="35"/>
      <c r="SCY13" s="35"/>
      <c r="SDC13" s="35"/>
      <c r="SDD13" s="35"/>
      <c r="SDE13" s="35"/>
      <c r="SDI13" s="35"/>
      <c r="SDJ13" s="35"/>
      <c r="SDK13" s="35"/>
      <c r="SDO13" s="35"/>
      <c r="SDP13" s="35"/>
      <c r="SDQ13" s="35"/>
      <c r="SDU13" s="35"/>
      <c r="SDV13" s="35"/>
      <c r="SDW13" s="35"/>
      <c r="SEA13" s="35"/>
      <c r="SEB13" s="35"/>
      <c r="SEC13" s="35"/>
      <c r="SEG13" s="35"/>
      <c r="SEH13" s="35"/>
      <c r="SEI13" s="35"/>
      <c r="SEM13" s="35"/>
      <c r="SEN13" s="35"/>
      <c r="SEO13" s="35"/>
      <c r="SES13" s="35"/>
      <c r="SET13" s="35"/>
      <c r="SEU13" s="35"/>
      <c r="SEY13" s="35"/>
      <c r="SEZ13" s="35"/>
      <c r="SFA13" s="35"/>
      <c r="SFE13" s="35"/>
      <c r="SFF13" s="35"/>
      <c r="SFG13" s="35"/>
      <c r="SFK13" s="35"/>
      <c r="SFL13" s="35"/>
      <c r="SFM13" s="35"/>
      <c r="SFQ13" s="35"/>
      <c r="SFR13" s="35"/>
      <c r="SFS13" s="35"/>
      <c r="SFW13" s="35"/>
      <c r="SFX13" s="35"/>
      <c r="SFY13" s="35"/>
      <c r="SGC13" s="35"/>
      <c r="SGD13" s="35"/>
      <c r="SGE13" s="35"/>
      <c r="SGI13" s="35"/>
      <c r="SGJ13" s="35"/>
      <c r="SGK13" s="35"/>
      <c r="SGO13" s="35"/>
      <c r="SGP13" s="35"/>
      <c r="SGQ13" s="35"/>
      <c r="SGU13" s="35"/>
      <c r="SGV13" s="35"/>
      <c r="SGW13" s="35"/>
      <c r="SHA13" s="35"/>
      <c r="SHB13" s="35"/>
      <c r="SHC13" s="35"/>
      <c r="SHG13" s="35"/>
      <c r="SHH13" s="35"/>
      <c r="SHI13" s="35"/>
      <c r="SHM13" s="35"/>
      <c r="SHN13" s="35"/>
      <c r="SHO13" s="35"/>
      <c r="SHS13" s="35"/>
      <c r="SHT13" s="35"/>
      <c r="SHU13" s="35"/>
      <c r="SHY13" s="35"/>
      <c r="SHZ13" s="35"/>
      <c r="SIA13" s="35"/>
      <c r="SIE13" s="35"/>
      <c r="SIF13" s="35"/>
      <c r="SIG13" s="35"/>
      <c r="SIK13" s="35"/>
      <c r="SIL13" s="35"/>
      <c r="SIM13" s="35"/>
      <c r="SIQ13" s="35"/>
      <c r="SIR13" s="35"/>
      <c r="SIS13" s="35"/>
      <c r="SIW13" s="35"/>
      <c r="SIX13" s="35"/>
      <c r="SIY13" s="35"/>
      <c r="SJC13" s="35"/>
      <c r="SJD13" s="35"/>
      <c r="SJE13" s="35"/>
      <c r="SJI13" s="35"/>
      <c r="SJJ13" s="35"/>
      <c r="SJK13" s="35"/>
      <c r="SJO13" s="35"/>
      <c r="SJP13" s="35"/>
      <c r="SJQ13" s="35"/>
      <c r="SJU13" s="35"/>
      <c r="SJV13" s="35"/>
      <c r="SJW13" s="35"/>
      <c r="SKA13" s="35"/>
      <c r="SKB13" s="35"/>
      <c r="SKC13" s="35"/>
      <c r="SKG13" s="35"/>
      <c r="SKH13" s="35"/>
      <c r="SKI13" s="35"/>
      <c r="SKM13" s="35"/>
      <c r="SKN13" s="35"/>
      <c r="SKO13" s="35"/>
      <c r="SKS13" s="35"/>
      <c r="SKT13" s="35"/>
      <c r="SKU13" s="35"/>
      <c r="SKY13" s="35"/>
      <c r="SKZ13" s="35"/>
      <c r="SLA13" s="35"/>
      <c r="SLE13" s="35"/>
      <c r="SLF13" s="35"/>
      <c r="SLG13" s="35"/>
      <c r="SLK13" s="35"/>
      <c r="SLL13" s="35"/>
      <c r="SLM13" s="35"/>
      <c r="SLQ13" s="35"/>
      <c r="SLR13" s="35"/>
      <c r="SLS13" s="35"/>
      <c r="SLW13" s="35"/>
      <c r="SLX13" s="35"/>
      <c r="SLY13" s="35"/>
      <c r="SMC13" s="35"/>
      <c r="SMD13" s="35"/>
      <c r="SME13" s="35"/>
      <c r="SMI13" s="35"/>
      <c r="SMJ13" s="35"/>
      <c r="SMK13" s="35"/>
      <c r="SMO13" s="35"/>
      <c r="SMP13" s="35"/>
      <c r="SMQ13" s="35"/>
      <c r="SMU13" s="35"/>
      <c r="SMV13" s="35"/>
      <c r="SMW13" s="35"/>
      <c r="SNA13" s="35"/>
      <c r="SNB13" s="35"/>
      <c r="SNC13" s="35"/>
      <c r="SNG13" s="35"/>
      <c r="SNH13" s="35"/>
      <c r="SNI13" s="35"/>
      <c r="SNM13" s="35"/>
      <c r="SNN13" s="35"/>
      <c r="SNO13" s="35"/>
      <c r="SNS13" s="35"/>
      <c r="SNT13" s="35"/>
      <c r="SNU13" s="35"/>
      <c r="SNY13" s="35"/>
      <c r="SNZ13" s="35"/>
      <c r="SOA13" s="35"/>
      <c r="SOE13" s="35"/>
      <c r="SOF13" s="35"/>
      <c r="SOG13" s="35"/>
      <c r="SOK13" s="35"/>
      <c r="SOL13" s="35"/>
      <c r="SOM13" s="35"/>
      <c r="SOQ13" s="35"/>
      <c r="SOR13" s="35"/>
      <c r="SOS13" s="35"/>
      <c r="SOW13" s="35"/>
      <c r="SOX13" s="35"/>
      <c r="SOY13" s="35"/>
      <c r="SPC13" s="35"/>
      <c r="SPD13" s="35"/>
      <c r="SPE13" s="35"/>
      <c r="SPI13" s="35"/>
      <c r="SPJ13" s="35"/>
      <c r="SPK13" s="35"/>
      <c r="SPO13" s="35"/>
      <c r="SPP13" s="35"/>
      <c r="SPQ13" s="35"/>
      <c r="SPU13" s="35"/>
      <c r="SPV13" s="35"/>
      <c r="SPW13" s="35"/>
      <c r="SQA13" s="35"/>
      <c r="SQB13" s="35"/>
      <c r="SQC13" s="35"/>
      <c r="SQG13" s="35"/>
      <c r="SQH13" s="35"/>
      <c r="SQI13" s="35"/>
      <c r="SQM13" s="35"/>
      <c r="SQN13" s="35"/>
      <c r="SQO13" s="35"/>
      <c r="SQS13" s="35"/>
      <c r="SQT13" s="35"/>
      <c r="SQU13" s="35"/>
      <c r="SQY13" s="35"/>
      <c r="SQZ13" s="35"/>
      <c r="SRA13" s="35"/>
      <c r="SRE13" s="35"/>
      <c r="SRF13" s="35"/>
      <c r="SRG13" s="35"/>
      <c r="SRK13" s="35"/>
      <c r="SRL13" s="35"/>
      <c r="SRM13" s="35"/>
      <c r="SRQ13" s="35"/>
      <c r="SRR13" s="35"/>
      <c r="SRS13" s="35"/>
      <c r="SRW13" s="35"/>
      <c r="SRX13" s="35"/>
      <c r="SRY13" s="35"/>
      <c r="SSC13" s="35"/>
      <c r="SSD13" s="35"/>
      <c r="SSE13" s="35"/>
      <c r="SSI13" s="35"/>
      <c r="SSJ13" s="35"/>
      <c r="SSK13" s="35"/>
      <c r="SSO13" s="35"/>
      <c r="SSP13" s="35"/>
      <c r="SSQ13" s="35"/>
      <c r="SSU13" s="35"/>
      <c r="SSV13" s="35"/>
      <c r="SSW13" s="35"/>
      <c r="STA13" s="35"/>
      <c r="STB13" s="35"/>
      <c r="STC13" s="35"/>
      <c r="STG13" s="35"/>
      <c r="STH13" s="35"/>
      <c r="STI13" s="35"/>
      <c r="STM13" s="35"/>
      <c r="STN13" s="35"/>
      <c r="STO13" s="35"/>
      <c r="STS13" s="35"/>
      <c r="STT13" s="35"/>
      <c r="STU13" s="35"/>
      <c r="STY13" s="35"/>
      <c r="STZ13" s="35"/>
      <c r="SUA13" s="35"/>
      <c r="SUE13" s="35"/>
      <c r="SUF13" s="35"/>
      <c r="SUG13" s="35"/>
      <c r="SUK13" s="35"/>
      <c r="SUL13" s="35"/>
      <c r="SUM13" s="35"/>
      <c r="SUQ13" s="35"/>
      <c r="SUR13" s="35"/>
      <c r="SUS13" s="35"/>
      <c r="SUW13" s="35"/>
      <c r="SUX13" s="35"/>
      <c r="SUY13" s="35"/>
      <c r="SVC13" s="35"/>
      <c r="SVD13" s="35"/>
      <c r="SVE13" s="35"/>
      <c r="SVI13" s="35"/>
      <c r="SVJ13" s="35"/>
      <c r="SVK13" s="35"/>
      <c r="SVO13" s="35"/>
      <c r="SVP13" s="35"/>
      <c r="SVQ13" s="35"/>
      <c r="SVU13" s="35"/>
      <c r="SVV13" s="35"/>
      <c r="SVW13" s="35"/>
      <c r="SWA13" s="35"/>
      <c r="SWB13" s="35"/>
      <c r="SWC13" s="35"/>
      <c r="SWG13" s="35"/>
      <c r="SWH13" s="35"/>
      <c r="SWI13" s="35"/>
      <c r="SWM13" s="35"/>
      <c r="SWN13" s="35"/>
      <c r="SWO13" s="35"/>
      <c r="SWS13" s="35"/>
      <c r="SWT13" s="35"/>
      <c r="SWU13" s="35"/>
      <c r="SWY13" s="35"/>
      <c r="SWZ13" s="35"/>
      <c r="SXA13" s="35"/>
      <c r="SXE13" s="35"/>
      <c r="SXF13" s="35"/>
      <c r="SXG13" s="35"/>
      <c r="SXK13" s="35"/>
      <c r="SXL13" s="35"/>
      <c r="SXM13" s="35"/>
      <c r="SXQ13" s="35"/>
      <c r="SXR13" s="35"/>
      <c r="SXS13" s="35"/>
      <c r="SXW13" s="35"/>
      <c r="SXX13" s="35"/>
      <c r="SXY13" s="35"/>
      <c r="SYC13" s="35"/>
      <c r="SYD13" s="35"/>
      <c r="SYE13" s="35"/>
      <c r="SYI13" s="35"/>
      <c r="SYJ13" s="35"/>
      <c r="SYK13" s="35"/>
      <c r="SYO13" s="35"/>
      <c r="SYP13" s="35"/>
      <c r="SYQ13" s="35"/>
      <c r="SYU13" s="35"/>
      <c r="SYV13" s="35"/>
      <c r="SYW13" s="35"/>
      <c r="SZA13" s="35"/>
      <c r="SZB13" s="35"/>
      <c r="SZC13" s="35"/>
      <c r="SZG13" s="35"/>
      <c r="SZH13" s="35"/>
      <c r="SZI13" s="35"/>
      <c r="SZM13" s="35"/>
      <c r="SZN13" s="35"/>
      <c r="SZO13" s="35"/>
      <c r="SZS13" s="35"/>
      <c r="SZT13" s="35"/>
      <c r="SZU13" s="35"/>
      <c r="SZY13" s="35"/>
      <c r="SZZ13" s="35"/>
      <c r="TAA13" s="35"/>
      <c r="TAE13" s="35"/>
      <c r="TAF13" s="35"/>
      <c r="TAG13" s="35"/>
      <c r="TAK13" s="35"/>
      <c r="TAL13" s="35"/>
      <c r="TAM13" s="35"/>
      <c r="TAQ13" s="35"/>
      <c r="TAR13" s="35"/>
      <c r="TAS13" s="35"/>
      <c r="TAW13" s="35"/>
      <c r="TAX13" s="35"/>
      <c r="TAY13" s="35"/>
      <c r="TBC13" s="35"/>
      <c r="TBD13" s="35"/>
      <c r="TBE13" s="35"/>
      <c r="TBI13" s="35"/>
      <c r="TBJ13" s="35"/>
      <c r="TBK13" s="35"/>
      <c r="TBO13" s="35"/>
      <c r="TBP13" s="35"/>
      <c r="TBQ13" s="35"/>
      <c r="TBU13" s="35"/>
      <c r="TBV13" s="35"/>
      <c r="TBW13" s="35"/>
      <c r="TCA13" s="35"/>
      <c r="TCB13" s="35"/>
      <c r="TCC13" s="35"/>
      <c r="TCG13" s="35"/>
      <c r="TCH13" s="35"/>
      <c r="TCI13" s="35"/>
      <c r="TCM13" s="35"/>
      <c r="TCN13" s="35"/>
      <c r="TCO13" s="35"/>
      <c r="TCS13" s="35"/>
      <c r="TCT13" s="35"/>
      <c r="TCU13" s="35"/>
      <c r="TCY13" s="35"/>
      <c r="TCZ13" s="35"/>
      <c r="TDA13" s="35"/>
      <c r="TDE13" s="35"/>
      <c r="TDF13" s="35"/>
      <c r="TDG13" s="35"/>
      <c r="TDK13" s="35"/>
      <c r="TDL13" s="35"/>
      <c r="TDM13" s="35"/>
      <c r="TDQ13" s="35"/>
      <c r="TDR13" s="35"/>
      <c r="TDS13" s="35"/>
      <c r="TDW13" s="35"/>
      <c r="TDX13" s="35"/>
      <c r="TDY13" s="35"/>
      <c r="TEC13" s="35"/>
      <c r="TED13" s="35"/>
      <c r="TEE13" s="35"/>
      <c r="TEI13" s="35"/>
      <c r="TEJ13" s="35"/>
      <c r="TEK13" s="35"/>
      <c r="TEO13" s="35"/>
      <c r="TEP13" s="35"/>
      <c r="TEQ13" s="35"/>
      <c r="TEU13" s="35"/>
      <c r="TEV13" s="35"/>
      <c r="TEW13" s="35"/>
      <c r="TFA13" s="35"/>
      <c r="TFB13" s="35"/>
      <c r="TFC13" s="35"/>
      <c r="TFG13" s="35"/>
      <c r="TFH13" s="35"/>
      <c r="TFI13" s="35"/>
      <c r="TFM13" s="35"/>
      <c r="TFN13" s="35"/>
      <c r="TFO13" s="35"/>
      <c r="TFS13" s="35"/>
      <c r="TFT13" s="35"/>
      <c r="TFU13" s="35"/>
      <c r="TFY13" s="35"/>
      <c r="TFZ13" s="35"/>
      <c r="TGA13" s="35"/>
      <c r="TGE13" s="35"/>
      <c r="TGF13" s="35"/>
      <c r="TGG13" s="35"/>
      <c r="TGK13" s="35"/>
      <c r="TGL13" s="35"/>
      <c r="TGM13" s="35"/>
      <c r="TGQ13" s="35"/>
      <c r="TGR13" s="35"/>
      <c r="TGS13" s="35"/>
      <c r="TGW13" s="35"/>
      <c r="TGX13" s="35"/>
      <c r="TGY13" s="35"/>
      <c r="THC13" s="35"/>
      <c r="THD13" s="35"/>
      <c r="THE13" s="35"/>
      <c r="THI13" s="35"/>
      <c r="THJ13" s="35"/>
      <c r="THK13" s="35"/>
      <c r="THO13" s="35"/>
      <c r="THP13" s="35"/>
      <c r="THQ13" s="35"/>
      <c r="THU13" s="35"/>
      <c r="THV13" s="35"/>
      <c r="THW13" s="35"/>
      <c r="TIA13" s="35"/>
      <c r="TIB13" s="35"/>
      <c r="TIC13" s="35"/>
      <c r="TIG13" s="35"/>
      <c r="TIH13" s="35"/>
      <c r="TII13" s="35"/>
      <c r="TIM13" s="35"/>
      <c r="TIN13" s="35"/>
      <c r="TIO13" s="35"/>
      <c r="TIS13" s="35"/>
      <c r="TIT13" s="35"/>
      <c r="TIU13" s="35"/>
      <c r="TIY13" s="35"/>
      <c r="TIZ13" s="35"/>
      <c r="TJA13" s="35"/>
      <c r="TJE13" s="35"/>
      <c r="TJF13" s="35"/>
      <c r="TJG13" s="35"/>
      <c r="TJK13" s="35"/>
      <c r="TJL13" s="35"/>
      <c r="TJM13" s="35"/>
      <c r="TJQ13" s="35"/>
      <c r="TJR13" s="35"/>
      <c r="TJS13" s="35"/>
      <c r="TJW13" s="35"/>
      <c r="TJX13" s="35"/>
      <c r="TJY13" s="35"/>
      <c r="TKC13" s="35"/>
      <c r="TKD13" s="35"/>
      <c r="TKE13" s="35"/>
      <c r="TKI13" s="35"/>
      <c r="TKJ13" s="35"/>
      <c r="TKK13" s="35"/>
      <c r="TKO13" s="35"/>
      <c r="TKP13" s="35"/>
      <c r="TKQ13" s="35"/>
      <c r="TKU13" s="35"/>
      <c r="TKV13" s="35"/>
      <c r="TKW13" s="35"/>
      <c r="TLA13" s="35"/>
      <c r="TLB13" s="35"/>
      <c r="TLC13" s="35"/>
      <c r="TLG13" s="35"/>
      <c r="TLH13" s="35"/>
      <c r="TLI13" s="35"/>
      <c r="TLM13" s="35"/>
      <c r="TLN13" s="35"/>
      <c r="TLO13" s="35"/>
      <c r="TLS13" s="35"/>
      <c r="TLT13" s="35"/>
      <c r="TLU13" s="35"/>
      <c r="TLY13" s="35"/>
      <c r="TLZ13" s="35"/>
      <c r="TMA13" s="35"/>
      <c r="TME13" s="35"/>
      <c r="TMF13" s="35"/>
      <c r="TMG13" s="35"/>
      <c r="TMK13" s="35"/>
      <c r="TML13" s="35"/>
      <c r="TMM13" s="35"/>
      <c r="TMQ13" s="35"/>
      <c r="TMR13" s="35"/>
      <c r="TMS13" s="35"/>
      <c r="TMW13" s="35"/>
      <c r="TMX13" s="35"/>
      <c r="TMY13" s="35"/>
      <c r="TNC13" s="35"/>
      <c r="TND13" s="35"/>
      <c r="TNE13" s="35"/>
      <c r="TNI13" s="35"/>
      <c r="TNJ13" s="35"/>
      <c r="TNK13" s="35"/>
      <c r="TNO13" s="35"/>
      <c r="TNP13" s="35"/>
      <c r="TNQ13" s="35"/>
      <c r="TNU13" s="35"/>
      <c r="TNV13" s="35"/>
      <c r="TNW13" s="35"/>
      <c r="TOA13" s="35"/>
      <c r="TOB13" s="35"/>
      <c r="TOC13" s="35"/>
      <c r="TOG13" s="35"/>
      <c r="TOH13" s="35"/>
      <c r="TOI13" s="35"/>
      <c r="TOM13" s="35"/>
      <c r="TON13" s="35"/>
      <c r="TOO13" s="35"/>
      <c r="TOS13" s="35"/>
      <c r="TOT13" s="35"/>
      <c r="TOU13" s="35"/>
      <c r="TOY13" s="35"/>
      <c r="TOZ13" s="35"/>
      <c r="TPA13" s="35"/>
      <c r="TPE13" s="35"/>
      <c r="TPF13" s="35"/>
      <c r="TPG13" s="35"/>
      <c r="TPK13" s="35"/>
      <c r="TPL13" s="35"/>
      <c r="TPM13" s="35"/>
      <c r="TPQ13" s="35"/>
      <c r="TPR13" s="35"/>
      <c r="TPS13" s="35"/>
      <c r="TPW13" s="35"/>
      <c r="TPX13" s="35"/>
      <c r="TPY13" s="35"/>
      <c r="TQC13" s="35"/>
      <c r="TQD13" s="35"/>
      <c r="TQE13" s="35"/>
      <c r="TQI13" s="35"/>
      <c r="TQJ13" s="35"/>
      <c r="TQK13" s="35"/>
      <c r="TQO13" s="35"/>
      <c r="TQP13" s="35"/>
      <c r="TQQ13" s="35"/>
      <c r="TQU13" s="35"/>
      <c r="TQV13" s="35"/>
      <c r="TQW13" s="35"/>
      <c r="TRA13" s="35"/>
      <c r="TRB13" s="35"/>
      <c r="TRC13" s="35"/>
      <c r="TRG13" s="35"/>
      <c r="TRH13" s="35"/>
      <c r="TRI13" s="35"/>
      <c r="TRM13" s="35"/>
      <c r="TRN13" s="35"/>
      <c r="TRO13" s="35"/>
      <c r="TRS13" s="35"/>
      <c r="TRT13" s="35"/>
      <c r="TRU13" s="35"/>
      <c r="TRY13" s="35"/>
      <c r="TRZ13" s="35"/>
      <c r="TSA13" s="35"/>
      <c r="TSE13" s="35"/>
      <c r="TSF13" s="35"/>
      <c r="TSG13" s="35"/>
      <c r="TSK13" s="35"/>
      <c r="TSL13" s="35"/>
      <c r="TSM13" s="35"/>
      <c r="TSQ13" s="35"/>
      <c r="TSR13" s="35"/>
      <c r="TSS13" s="35"/>
      <c r="TSW13" s="35"/>
      <c r="TSX13" s="35"/>
      <c r="TSY13" s="35"/>
      <c r="TTC13" s="35"/>
      <c r="TTD13" s="35"/>
      <c r="TTE13" s="35"/>
      <c r="TTI13" s="35"/>
      <c r="TTJ13" s="35"/>
      <c r="TTK13" s="35"/>
      <c r="TTO13" s="35"/>
      <c r="TTP13" s="35"/>
      <c r="TTQ13" s="35"/>
      <c r="TTU13" s="35"/>
      <c r="TTV13" s="35"/>
      <c r="TTW13" s="35"/>
      <c r="TUA13" s="35"/>
      <c r="TUB13" s="35"/>
      <c r="TUC13" s="35"/>
      <c r="TUG13" s="35"/>
      <c r="TUH13" s="35"/>
      <c r="TUI13" s="35"/>
      <c r="TUM13" s="35"/>
      <c r="TUN13" s="35"/>
      <c r="TUO13" s="35"/>
      <c r="TUS13" s="35"/>
      <c r="TUT13" s="35"/>
      <c r="TUU13" s="35"/>
      <c r="TUY13" s="35"/>
      <c r="TUZ13" s="35"/>
      <c r="TVA13" s="35"/>
      <c r="TVE13" s="35"/>
      <c r="TVF13" s="35"/>
      <c r="TVG13" s="35"/>
      <c r="TVK13" s="35"/>
      <c r="TVL13" s="35"/>
      <c r="TVM13" s="35"/>
      <c r="TVQ13" s="35"/>
      <c r="TVR13" s="35"/>
      <c r="TVS13" s="35"/>
      <c r="TVW13" s="35"/>
      <c r="TVX13" s="35"/>
      <c r="TVY13" s="35"/>
      <c r="TWC13" s="35"/>
      <c r="TWD13" s="35"/>
      <c r="TWE13" s="35"/>
      <c r="TWI13" s="35"/>
      <c r="TWJ13" s="35"/>
      <c r="TWK13" s="35"/>
      <c r="TWO13" s="35"/>
      <c r="TWP13" s="35"/>
      <c r="TWQ13" s="35"/>
      <c r="TWU13" s="35"/>
      <c r="TWV13" s="35"/>
      <c r="TWW13" s="35"/>
      <c r="TXA13" s="35"/>
      <c r="TXB13" s="35"/>
      <c r="TXC13" s="35"/>
      <c r="TXG13" s="35"/>
      <c r="TXH13" s="35"/>
      <c r="TXI13" s="35"/>
      <c r="TXM13" s="35"/>
      <c r="TXN13" s="35"/>
      <c r="TXO13" s="35"/>
      <c r="TXS13" s="35"/>
      <c r="TXT13" s="35"/>
      <c r="TXU13" s="35"/>
      <c r="TXY13" s="35"/>
      <c r="TXZ13" s="35"/>
      <c r="TYA13" s="35"/>
      <c r="TYE13" s="35"/>
      <c r="TYF13" s="35"/>
      <c r="TYG13" s="35"/>
      <c r="TYK13" s="35"/>
      <c r="TYL13" s="35"/>
      <c r="TYM13" s="35"/>
      <c r="TYQ13" s="35"/>
      <c r="TYR13" s="35"/>
      <c r="TYS13" s="35"/>
      <c r="TYW13" s="35"/>
      <c r="TYX13" s="35"/>
      <c r="TYY13" s="35"/>
      <c r="TZC13" s="35"/>
      <c r="TZD13" s="35"/>
      <c r="TZE13" s="35"/>
      <c r="TZI13" s="35"/>
      <c r="TZJ13" s="35"/>
      <c r="TZK13" s="35"/>
      <c r="TZO13" s="35"/>
      <c r="TZP13" s="35"/>
      <c r="TZQ13" s="35"/>
      <c r="TZU13" s="35"/>
      <c r="TZV13" s="35"/>
      <c r="TZW13" s="35"/>
      <c r="UAA13" s="35"/>
      <c r="UAB13" s="35"/>
      <c r="UAC13" s="35"/>
      <c r="UAG13" s="35"/>
      <c r="UAH13" s="35"/>
      <c r="UAI13" s="35"/>
      <c r="UAM13" s="35"/>
      <c r="UAN13" s="35"/>
      <c r="UAO13" s="35"/>
      <c r="UAS13" s="35"/>
      <c r="UAT13" s="35"/>
      <c r="UAU13" s="35"/>
      <c r="UAY13" s="35"/>
      <c r="UAZ13" s="35"/>
      <c r="UBA13" s="35"/>
      <c r="UBE13" s="35"/>
      <c r="UBF13" s="35"/>
      <c r="UBG13" s="35"/>
      <c r="UBK13" s="35"/>
      <c r="UBL13" s="35"/>
      <c r="UBM13" s="35"/>
      <c r="UBQ13" s="35"/>
      <c r="UBR13" s="35"/>
      <c r="UBS13" s="35"/>
      <c r="UBW13" s="35"/>
      <c r="UBX13" s="35"/>
      <c r="UBY13" s="35"/>
      <c r="UCC13" s="35"/>
      <c r="UCD13" s="35"/>
      <c r="UCE13" s="35"/>
      <c r="UCI13" s="35"/>
      <c r="UCJ13" s="35"/>
      <c r="UCK13" s="35"/>
      <c r="UCO13" s="35"/>
      <c r="UCP13" s="35"/>
      <c r="UCQ13" s="35"/>
      <c r="UCU13" s="35"/>
      <c r="UCV13" s="35"/>
      <c r="UCW13" s="35"/>
      <c r="UDA13" s="35"/>
      <c r="UDB13" s="35"/>
      <c r="UDC13" s="35"/>
      <c r="UDG13" s="35"/>
      <c r="UDH13" s="35"/>
      <c r="UDI13" s="35"/>
      <c r="UDM13" s="35"/>
      <c r="UDN13" s="35"/>
      <c r="UDO13" s="35"/>
      <c r="UDS13" s="35"/>
      <c r="UDT13" s="35"/>
      <c r="UDU13" s="35"/>
      <c r="UDY13" s="35"/>
      <c r="UDZ13" s="35"/>
      <c r="UEA13" s="35"/>
      <c r="UEE13" s="35"/>
      <c r="UEF13" s="35"/>
      <c r="UEG13" s="35"/>
      <c r="UEK13" s="35"/>
      <c r="UEL13" s="35"/>
      <c r="UEM13" s="35"/>
      <c r="UEQ13" s="35"/>
      <c r="UER13" s="35"/>
      <c r="UES13" s="35"/>
      <c r="UEW13" s="35"/>
      <c r="UEX13" s="35"/>
      <c r="UEY13" s="35"/>
      <c r="UFC13" s="35"/>
      <c r="UFD13" s="35"/>
      <c r="UFE13" s="35"/>
      <c r="UFI13" s="35"/>
      <c r="UFJ13" s="35"/>
      <c r="UFK13" s="35"/>
      <c r="UFO13" s="35"/>
      <c r="UFP13" s="35"/>
      <c r="UFQ13" s="35"/>
      <c r="UFU13" s="35"/>
      <c r="UFV13" s="35"/>
      <c r="UFW13" s="35"/>
      <c r="UGA13" s="35"/>
      <c r="UGB13" s="35"/>
      <c r="UGC13" s="35"/>
      <c r="UGG13" s="35"/>
      <c r="UGH13" s="35"/>
      <c r="UGI13" s="35"/>
      <c r="UGM13" s="35"/>
      <c r="UGN13" s="35"/>
      <c r="UGO13" s="35"/>
      <c r="UGS13" s="35"/>
      <c r="UGT13" s="35"/>
      <c r="UGU13" s="35"/>
      <c r="UGY13" s="35"/>
      <c r="UGZ13" s="35"/>
      <c r="UHA13" s="35"/>
      <c r="UHE13" s="35"/>
      <c r="UHF13" s="35"/>
      <c r="UHG13" s="35"/>
      <c r="UHK13" s="35"/>
      <c r="UHL13" s="35"/>
      <c r="UHM13" s="35"/>
      <c r="UHQ13" s="35"/>
      <c r="UHR13" s="35"/>
      <c r="UHS13" s="35"/>
      <c r="UHW13" s="35"/>
      <c r="UHX13" s="35"/>
      <c r="UHY13" s="35"/>
      <c r="UIC13" s="35"/>
      <c r="UID13" s="35"/>
      <c r="UIE13" s="35"/>
      <c r="UII13" s="35"/>
      <c r="UIJ13" s="35"/>
      <c r="UIK13" s="35"/>
      <c r="UIO13" s="35"/>
      <c r="UIP13" s="35"/>
      <c r="UIQ13" s="35"/>
      <c r="UIU13" s="35"/>
      <c r="UIV13" s="35"/>
      <c r="UIW13" s="35"/>
      <c r="UJA13" s="35"/>
      <c r="UJB13" s="35"/>
      <c r="UJC13" s="35"/>
      <c r="UJG13" s="35"/>
      <c r="UJH13" s="35"/>
      <c r="UJI13" s="35"/>
      <c r="UJM13" s="35"/>
      <c r="UJN13" s="35"/>
      <c r="UJO13" s="35"/>
      <c r="UJS13" s="35"/>
      <c r="UJT13" s="35"/>
      <c r="UJU13" s="35"/>
      <c r="UJY13" s="35"/>
      <c r="UJZ13" s="35"/>
      <c r="UKA13" s="35"/>
      <c r="UKE13" s="35"/>
      <c r="UKF13" s="35"/>
      <c r="UKG13" s="35"/>
      <c r="UKK13" s="35"/>
      <c r="UKL13" s="35"/>
      <c r="UKM13" s="35"/>
      <c r="UKQ13" s="35"/>
      <c r="UKR13" s="35"/>
      <c r="UKS13" s="35"/>
      <c r="UKW13" s="35"/>
      <c r="UKX13" s="35"/>
      <c r="UKY13" s="35"/>
      <c r="ULC13" s="35"/>
      <c r="ULD13" s="35"/>
      <c r="ULE13" s="35"/>
      <c r="ULI13" s="35"/>
      <c r="ULJ13" s="35"/>
      <c r="ULK13" s="35"/>
      <c r="ULO13" s="35"/>
      <c r="ULP13" s="35"/>
      <c r="ULQ13" s="35"/>
      <c r="ULU13" s="35"/>
      <c r="ULV13" s="35"/>
      <c r="ULW13" s="35"/>
      <c r="UMA13" s="35"/>
      <c r="UMB13" s="35"/>
      <c r="UMC13" s="35"/>
      <c r="UMG13" s="35"/>
      <c r="UMH13" s="35"/>
      <c r="UMI13" s="35"/>
      <c r="UMM13" s="35"/>
      <c r="UMN13" s="35"/>
      <c r="UMO13" s="35"/>
      <c r="UMS13" s="35"/>
      <c r="UMT13" s="35"/>
      <c r="UMU13" s="35"/>
      <c r="UMY13" s="35"/>
      <c r="UMZ13" s="35"/>
      <c r="UNA13" s="35"/>
      <c r="UNE13" s="35"/>
      <c r="UNF13" s="35"/>
      <c r="UNG13" s="35"/>
      <c r="UNK13" s="35"/>
      <c r="UNL13" s="35"/>
      <c r="UNM13" s="35"/>
      <c r="UNQ13" s="35"/>
      <c r="UNR13" s="35"/>
      <c r="UNS13" s="35"/>
      <c r="UNW13" s="35"/>
      <c r="UNX13" s="35"/>
      <c r="UNY13" s="35"/>
      <c r="UOC13" s="35"/>
      <c r="UOD13" s="35"/>
      <c r="UOE13" s="35"/>
      <c r="UOI13" s="35"/>
      <c r="UOJ13" s="35"/>
      <c r="UOK13" s="35"/>
      <c r="UOO13" s="35"/>
      <c r="UOP13" s="35"/>
      <c r="UOQ13" s="35"/>
      <c r="UOU13" s="35"/>
      <c r="UOV13" s="35"/>
      <c r="UOW13" s="35"/>
      <c r="UPA13" s="35"/>
      <c r="UPB13" s="35"/>
      <c r="UPC13" s="35"/>
      <c r="UPG13" s="35"/>
      <c r="UPH13" s="35"/>
      <c r="UPI13" s="35"/>
      <c r="UPM13" s="35"/>
      <c r="UPN13" s="35"/>
      <c r="UPO13" s="35"/>
      <c r="UPS13" s="35"/>
      <c r="UPT13" s="35"/>
      <c r="UPU13" s="35"/>
      <c r="UPY13" s="35"/>
      <c r="UPZ13" s="35"/>
      <c r="UQA13" s="35"/>
      <c r="UQE13" s="35"/>
      <c r="UQF13" s="35"/>
      <c r="UQG13" s="35"/>
      <c r="UQK13" s="35"/>
      <c r="UQL13" s="35"/>
      <c r="UQM13" s="35"/>
      <c r="UQQ13" s="35"/>
      <c r="UQR13" s="35"/>
      <c r="UQS13" s="35"/>
      <c r="UQW13" s="35"/>
      <c r="UQX13" s="35"/>
      <c r="UQY13" s="35"/>
      <c r="URC13" s="35"/>
      <c r="URD13" s="35"/>
      <c r="URE13" s="35"/>
      <c r="URI13" s="35"/>
      <c r="URJ13" s="35"/>
      <c r="URK13" s="35"/>
      <c r="URO13" s="35"/>
      <c r="URP13" s="35"/>
      <c r="URQ13" s="35"/>
      <c r="URU13" s="35"/>
      <c r="URV13" s="35"/>
      <c r="URW13" s="35"/>
      <c r="USA13" s="35"/>
      <c r="USB13" s="35"/>
      <c r="USC13" s="35"/>
      <c r="USG13" s="35"/>
      <c r="USH13" s="35"/>
      <c r="USI13" s="35"/>
      <c r="USM13" s="35"/>
      <c r="USN13" s="35"/>
      <c r="USO13" s="35"/>
      <c r="USS13" s="35"/>
      <c r="UST13" s="35"/>
      <c r="USU13" s="35"/>
      <c r="USY13" s="35"/>
      <c r="USZ13" s="35"/>
      <c r="UTA13" s="35"/>
      <c r="UTE13" s="35"/>
      <c r="UTF13" s="35"/>
      <c r="UTG13" s="35"/>
      <c r="UTK13" s="35"/>
      <c r="UTL13" s="35"/>
      <c r="UTM13" s="35"/>
      <c r="UTQ13" s="35"/>
      <c r="UTR13" s="35"/>
      <c r="UTS13" s="35"/>
      <c r="UTW13" s="35"/>
      <c r="UTX13" s="35"/>
      <c r="UTY13" s="35"/>
      <c r="UUC13" s="35"/>
      <c r="UUD13" s="35"/>
      <c r="UUE13" s="35"/>
      <c r="UUI13" s="35"/>
      <c r="UUJ13" s="35"/>
      <c r="UUK13" s="35"/>
      <c r="UUO13" s="35"/>
      <c r="UUP13" s="35"/>
      <c r="UUQ13" s="35"/>
      <c r="UUU13" s="35"/>
      <c r="UUV13" s="35"/>
      <c r="UUW13" s="35"/>
      <c r="UVA13" s="35"/>
      <c r="UVB13" s="35"/>
      <c r="UVC13" s="35"/>
      <c r="UVG13" s="35"/>
      <c r="UVH13" s="35"/>
      <c r="UVI13" s="35"/>
      <c r="UVM13" s="35"/>
      <c r="UVN13" s="35"/>
      <c r="UVO13" s="35"/>
      <c r="UVS13" s="35"/>
      <c r="UVT13" s="35"/>
      <c r="UVU13" s="35"/>
      <c r="UVY13" s="35"/>
      <c r="UVZ13" s="35"/>
      <c r="UWA13" s="35"/>
      <c r="UWE13" s="35"/>
      <c r="UWF13" s="35"/>
      <c r="UWG13" s="35"/>
      <c r="UWK13" s="35"/>
      <c r="UWL13" s="35"/>
      <c r="UWM13" s="35"/>
      <c r="UWQ13" s="35"/>
      <c r="UWR13" s="35"/>
      <c r="UWS13" s="35"/>
      <c r="UWW13" s="35"/>
      <c r="UWX13" s="35"/>
      <c r="UWY13" s="35"/>
      <c r="UXC13" s="35"/>
      <c r="UXD13" s="35"/>
      <c r="UXE13" s="35"/>
      <c r="UXI13" s="35"/>
      <c r="UXJ13" s="35"/>
      <c r="UXK13" s="35"/>
      <c r="UXO13" s="35"/>
      <c r="UXP13" s="35"/>
      <c r="UXQ13" s="35"/>
      <c r="UXU13" s="35"/>
      <c r="UXV13" s="35"/>
      <c r="UXW13" s="35"/>
      <c r="UYA13" s="35"/>
      <c r="UYB13" s="35"/>
      <c r="UYC13" s="35"/>
      <c r="UYG13" s="35"/>
      <c r="UYH13" s="35"/>
      <c r="UYI13" s="35"/>
      <c r="UYM13" s="35"/>
      <c r="UYN13" s="35"/>
      <c r="UYO13" s="35"/>
      <c r="UYS13" s="35"/>
      <c r="UYT13" s="35"/>
      <c r="UYU13" s="35"/>
      <c r="UYY13" s="35"/>
      <c r="UYZ13" s="35"/>
      <c r="UZA13" s="35"/>
      <c r="UZE13" s="35"/>
      <c r="UZF13" s="35"/>
      <c r="UZG13" s="35"/>
      <c r="UZK13" s="35"/>
      <c r="UZL13" s="35"/>
      <c r="UZM13" s="35"/>
      <c r="UZQ13" s="35"/>
      <c r="UZR13" s="35"/>
      <c r="UZS13" s="35"/>
      <c r="UZW13" s="35"/>
      <c r="UZX13" s="35"/>
      <c r="UZY13" s="35"/>
      <c r="VAC13" s="35"/>
      <c r="VAD13" s="35"/>
      <c r="VAE13" s="35"/>
      <c r="VAI13" s="35"/>
      <c r="VAJ13" s="35"/>
      <c r="VAK13" s="35"/>
      <c r="VAO13" s="35"/>
      <c r="VAP13" s="35"/>
      <c r="VAQ13" s="35"/>
      <c r="VAU13" s="35"/>
      <c r="VAV13" s="35"/>
      <c r="VAW13" s="35"/>
      <c r="VBA13" s="35"/>
      <c r="VBB13" s="35"/>
      <c r="VBC13" s="35"/>
      <c r="VBG13" s="35"/>
      <c r="VBH13" s="35"/>
      <c r="VBI13" s="35"/>
      <c r="VBM13" s="35"/>
      <c r="VBN13" s="35"/>
      <c r="VBO13" s="35"/>
      <c r="VBS13" s="35"/>
      <c r="VBT13" s="35"/>
      <c r="VBU13" s="35"/>
      <c r="VBY13" s="35"/>
      <c r="VBZ13" s="35"/>
      <c r="VCA13" s="35"/>
      <c r="VCE13" s="35"/>
      <c r="VCF13" s="35"/>
      <c r="VCG13" s="35"/>
      <c r="VCK13" s="35"/>
      <c r="VCL13" s="35"/>
      <c r="VCM13" s="35"/>
      <c r="VCQ13" s="35"/>
      <c r="VCR13" s="35"/>
      <c r="VCS13" s="35"/>
      <c r="VCW13" s="35"/>
      <c r="VCX13" s="35"/>
      <c r="VCY13" s="35"/>
      <c r="VDC13" s="35"/>
      <c r="VDD13" s="35"/>
      <c r="VDE13" s="35"/>
      <c r="VDI13" s="35"/>
      <c r="VDJ13" s="35"/>
      <c r="VDK13" s="35"/>
      <c r="VDO13" s="35"/>
      <c r="VDP13" s="35"/>
      <c r="VDQ13" s="35"/>
      <c r="VDU13" s="35"/>
      <c r="VDV13" s="35"/>
      <c r="VDW13" s="35"/>
      <c r="VEA13" s="35"/>
      <c r="VEB13" s="35"/>
      <c r="VEC13" s="35"/>
      <c r="VEG13" s="35"/>
      <c r="VEH13" s="35"/>
      <c r="VEI13" s="35"/>
      <c r="VEM13" s="35"/>
      <c r="VEN13" s="35"/>
      <c r="VEO13" s="35"/>
      <c r="VES13" s="35"/>
      <c r="VET13" s="35"/>
      <c r="VEU13" s="35"/>
      <c r="VEY13" s="35"/>
      <c r="VEZ13" s="35"/>
      <c r="VFA13" s="35"/>
      <c r="VFE13" s="35"/>
      <c r="VFF13" s="35"/>
      <c r="VFG13" s="35"/>
      <c r="VFK13" s="35"/>
      <c r="VFL13" s="35"/>
      <c r="VFM13" s="35"/>
      <c r="VFQ13" s="35"/>
      <c r="VFR13" s="35"/>
      <c r="VFS13" s="35"/>
      <c r="VFW13" s="35"/>
      <c r="VFX13" s="35"/>
      <c r="VFY13" s="35"/>
      <c r="VGC13" s="35"/>
      <c r="VGD13" s="35"/>
      <c r="VGE13" s="35"/>
      <c r="VGI13" s="35"/>
      <c r="VGJ13" s="35"/>
      <c r="VGK13" s="35"/>
      <c r="VGO13" s="35"/>
      <c r="VGP13" s="35"/>
      <c r="VGQ13" s="35"/>
      <c r="VGU13" s="35"/>
      <c r="VGV13" s="35"/>
      <c r="VGW13" s="35"/>
      <c r="VHA13" s="35"/>
      <c r="VHB13" s="35"/>
      <c r="VHC13" s="35"/>
      <c r="VHG13" s="35"/>
      <c r="VHH13" s="35"/>
      <c r="VHI13" s="35"/>
      <c r="VHM13" s="35"/>
      <c r="VHN13" s="35"/>
      <c r="VHO13" s="35"/>
      <c r="VHS13" s="35"/>
      <c r="VHT13" s="35"/>
      <c r="VHU13" s="35"/>
      <c r="VHY13" s="35"/>
      <c r="VHZ13" s="35"/>
      <c r="VIA13" s="35"/>
      <c r="VIE13" s="35"/>
      <c r="VIF13" s="35"/>
      <c r="VIG13" s="35"/>
      <c r="VIK13" s="35"/>
      <c r="VIL13" s="35"/>
      <c r="VIM13" s="35"/>
      <c r="VIQ13" s="35"/>
      <c r="VIR13" s="35"/>
      <c r="VIS13" s="35"/>
      <c r="VIW13" s="35"/>
      <c r="VIX13" s="35"/>
      <c r="VIY13" s="35"/>
      <c r="VJC13" s="35"/>
      <c r="VJD13" s="35"/>
      <c r="VJE13" s="35"/>
      <c r="VJI13" s="35"/>
      <c r="VJJ13" s="35"/>
      <c r="VJK13" s="35"/>
      <c r="VJO13" s="35"/>
      <c r="VJP13" s="35"/>
      <c r="VJQ13" s="35"/>
      <c r="VJU13" s="35"/>
      <c r="VJV13" s="35"/>
      <c r="VJW13" s="35"/>
      <c r="VKA13" s="35"/>
      <c r="VKB13" s="35"/>
      <c r="VKC13" s="35"/>
      <c r="VKG13" s="35"/>
      <c r="VKH13" s="35"/>
      <c r="VKI13" s="35"/>
      <c r="VKM13" s="35"/>
      <c r="VKN13" s="35"/>
      <c r="VKO13" s="35"/>
      <c r="VKS13" s="35"/>
      <c r="VKT13" s="35"/>
      <c r="VKU13" s="35"/>
      <c r="VKY13" s="35"/>
      <c r="VKZ13" s="35"/>
      <c r="VLA13" s="35"/>
      <c r="VLE13" s="35"/>
      <c r="VLF13" s="35"/>
      <c r="VLG13" s="35"/>
      <c r="VLK13" s="35"/>
      <c r="VLL13" s="35"/>
      <c r="VLM13" s="35"/>
      <c r="VLQ13" s="35"/>
      <c r="VLR13" s="35"/>
      <c r="VLS13" s="35"/>
      <c r="VLW13" s="35"/>
      <c r="VLX13" s="35"/>
      <c r="VLY13" s="35"/>
      <c r="VMC13" s="35"/>
      <c r="VMD13" s="35"/>
      <c r="VME13" s="35"/>
      <c r="VMI13" s="35"/>
      <c r="VMJ13" s="35"/>
      <c r="VMK13" s="35"/>
      <c r="VMO13" s="35"/>
      <c r="VMP13" s="35"/>
      <c r="VMQ13" s="35"/>
      <c r="VMU13" s="35"/>
      <c r="VMV13" s="35"/>
      <c r="VMW13" s="35"/>
      <c r="VNA13" s="35"/>
      <c r="VNB13" s="35"/>
      <c r="VNC13" s="35"/>
      <c r="VNG13" s="35"/>
      <c r="VNH13" s="35"/>
      <c r="VNI13" s="35"/>
      <c r="VNM13" s="35"/>
      <c r="VNN13" s="35"/>
      <c r="VNO13" s="35"/>
      <c r="VNS13" s="35"/>
      <c r="VNT13" s="35"/>
      <c r="VNU13" s="35"/>
      <c r="VNY13" s="35"/>
      <c r="VNZ13" s="35"/>
      <c r="VOA13" s="35"/>
      <c r="VOE13" s="35"/>
      <c r="VOF13" s="35"/>
      <c r="VOG13" s="35"/>
      <c r="VOK13" s="35"/>
      <c r="VOL13" s="35"/>
      <c r="VOM13" s="35"/>
      <c r="VOQ13" s="35"/>
      <c r="VOR13" s="35"/>
      <c r="VOS13" s="35"/>
      <c r="VOW13" s="35"/>
      <c r="VOX13" s="35"/>
      <c r="VOY13" s="35"/>
      <c r="VPC13" s="35"/>
      <c r="VPD13" s="35"/>
      <c r="VPE13" s="35"/>
      <c r="VPI13" s="35"/>
      <c r="VPJ13" s="35"/>
      <c r="VPK13" s="35"/>
      <c r="VPO13" s="35"/>
      <c r="VPP13" s="35"/>
      <c r="VPQ13" s="35"/>
      <c r="VPU13" s="35"/>
      <c r="VPV13" s="35"/>
      <c r="VPW13" s="35"/>
      <c r="VQA13" s="35"/>
      <c r="VQB13" s="35"/>
      <c r="VQC13" s="35"/>
      <c r="VQG13" s="35"/>
      <c r="VQH13" s="35"/>
      <c r="VQI13" s="35"/>
      <c r="VQM13" s="35"/>
      <c r="VQN13" s="35"/>
      <c r="VQO13" s="35"/>
      <c r="VQS13" s="35"/>
      <c r="VQT13" s="35"/>
      <c r="VQU13" s="35"/>
      <c r="VQY13" s="35"/>
      <c r="VQZ13" s="35"/>
      <c r="VRA13" s="35"/>
      <c r="VRE13" s="35"/>
      <c r="VRF13" s="35"/>
      <c r="VRG13" s="35"/>
      <c r="VRK13" s="35"/>
      <c r="VRL13" s="35"/>
      <c r="VRM13" s="35"/>
      <c r="VRQ13" s="35"/>
      <c r="VRR13" s="35"/>
      <c r="VRS13" s="35"/>
      <c r="VRW13" s="35"/>
      <c r="VRX13" s="35"/>
      <c r="VRY13" s="35"/>
      <c r="VSC13" s="35"/>
      <c r="VSD13" s="35"/>
      <c r="VSE13" s="35"/>
      <c r="VSI13" s="35"/>
      <c r="VSJ13" s="35"/>
      <c r="VSK13" s="35"/>
      <c r="VSO13" s="35"/>
      <c r="VSP13" s="35"/>
      <c r="VSQ13" s="35"/>
      <c r="VSU13" s="35"/>
      <c r="VSV13" s="35"/>
      <c r="VSW13" s="35"/>
      <c r="VTA13" s="35"/>
      <c r="VTB13" s="35"/>
      <c r="VTC13" s="35"/>
      <c r="VTG13" s="35"/>
      <c r="VTH13" s="35"/>
      <c r="VTI13" s="35"/>
      <c r="VTM13" s="35"/>
      <c r="VTN13" s="35"/>
      <c r="VTO13" s="35"/>
      <c r="VTS13" s="35"/>
      <c r="VTT13" s="35"/>
      <c r="VTU13" s="35"/>
      <c r="VTY13" s="35"/>
      <c r="VTZ13" s="35"/>
      <c r="VUA13" s="35"/>
      <c r="VUE13" s="35"/>
      <c r="VUF13" s="35"/>
      <c r="VUG13" s="35"/>
      <c r="VUK13" s="35"/>
      <c r="VUL13" s="35"/>
      <c r="VUM13" s="35"/>
      <c r="VUQ13" s="35"/>
      <c r="VUR13" s="35"/>
      <c r="VUS13" s="35"/>
      <c r="VUW13" s="35"/>
      <c r="VUX13" s="35"/>
      <c r="VUY13" s="35"/>
      <c r="VVC13" s="35"/>
      <c r="VVD13" s="35"/>
      <c r="VVE13" s="35"/>
      <c r="VVI13" s="35"/>
      <c r="VVJ13" s="35"/>
      <c r="VVK13" s="35"/>
      <c r="VVO13" s="35"/>
      <c r="VVP13" s="35"/>
      <c r="VVQ13" s="35"/>
      <c r="VVU13" s="35"/>
      <c r="VVV13" s="35"/>
      <c r="VVW13" s="35"/>
      <c r="VWA13" s="35"/>
      <c r="VWB13" s="35"/>
      <c r="VWC13" s="35"/>
      <c r="VWG13" s="35"/>
      <c r="VWH13" s="35"/>
      <c r="VWI13" s="35"/>
      <c r="VWM13" s="35"/>
      <c r="VWN13" s="35"/>
      <c r="VWO13" s="35"/>
      <c r="VWS13" s="35"/>
      <c r="VWT13" s="35"/>
      <c r="VWU13" s="35"/>
      <c r="VWY13" s="35"/>
      <c r="VWZ13" s="35"/>
      <c r="VXA13" s="35"/>
      <c r="VXE13" s="35"/>
      <c r="VXF13" s="35"/>
      <c r="VXG13" s="35"/>
      <c r="VXK13" s="35"/>
      <c r="VXL13" s="35"/>
      <c r="VXM13" s="35"/>
      <c r="VXQ13" s="35"/>
      <c r="VXR13" s="35"/>
      <c r="VXS13" s="35"/>
      <c r="VXW13" s="35"/>
      <c r="VXX13" s="35"/>
      <c r="VXY13" s="35"/>
      <c r="VYC13" s="35"/>
      <c r="VYD13" s="35"/>
      <c r="VYE13" s="35"/>
      <c r="VYI13" s="35"/>
      <c r="VYJ13" s="35"/>
      <c r="VYK13" s="35"/>
      <c r="VYO13" s="35"/>
      <c r="VYP13" s="35"/>
      <c r="VYQ13" s="35"/>
      <c r="VYU13" s="35"/>
      <c r="VYV13" s="35"/>
      <c r="VYW13" s="35"/>
      <c r="VZA13" s="35"/>
      <c r="VZB13" s="35"/>
      <c r="VZC13" s="35"/>
      <c r="VZG13" s="35"/>
      <c r="VZH13" s="35"/>
      <c r="VZI13" s="35"/>
      <c r="VZM13" s="35"/>
      <c r="VZN13" s="35"/>
      <c r="VZO13" s="35"/>
      <c r="VZS13" s="35"/>
      <c r="VZT13" s="35"/>
      <c r="VZU13" s="35"/>
      <c r="VZY13" s="35"/>
      <c r="VZZ13" s="35"/>
      <c r="WAA13" s="35"/>
      <c r="WAE13" s="35"/>
      <c r="WAF13" s="35"/>
      <c r="WAG13" s="35"/>
      <c r="WAK13" s="35"/>
      <c r="WAL13" s="35"/>
      <c r="WAM13" s="35"/>
      <c r="WAQ13" s="35"/>
      <c r="WAR13" s="35"/>
      <c r="WAS13" s="35"/>
      <c r="WAW13" s="35"/>
      <c r="WAX13" s="35"/>
      <c r="WAY13" s="35"/>
      <c r="WBC13" s="35"/>
      <c r="WBD13" s="35"/>
      <c r="WBE13" s="35"/>
      <c r="WBI13" s="35"/>
      <c r="WBJ13" s="35"/>
      <c r="WBK13" s="35"/>
      <c r="WBO13" s="35"/>
      <c r="WBP13" s="35"/>
      <c r="WBQ13" s="35"/>
      <c r="WBU13" s="35"/>
      <c r="WBV13" s="35"/>
      <c r="WBW13" s="35"/>
      <c r="WCA13" s="35"/>
      <c r="WCB13" s="35"/>
      <c r="WCC13" s="35"/>
      <c r="WCG13" s="35"/>
      <c r="WCH13" s="35"/>
      <c r="WCI13" s="35"/>
      <c r="WCM13" s="35"/>
      <c r="WCN13" s="35"/>
      <c r="WCO13" s="35"/>
      <c r="WCS13" s="35"/>
      <c r="WCT13" s="35"/>
      <c r="WCU13" s="35"/>
      <c r="WCY13" s="35"/>
      <c r="WCZ13" s="35"/>
      <c r="WDA13" s="35"/>
      <c r="WDE13" s="35"/>
      <c r="WDF13" s="35"/>
      <c r="WDG13" s="35"/>
      <c r="WDK13" s="35"/>
      <c r="WDL13" s="35"/>
      <c r="WDM13" s="35"/>
      <c r="WDQ13" s="35"/>
      <c r="WDR13" s="35"/>
      <c r="WDS13" s="35"/>
      <c r="WDW13" s="35"/>
      <c r="WDX13" s="35"/>
      <c r="WDY13" s="35"/>
      <c r="WEC13" s="35"/>
      <c r="WED13" s="35"/>
      <c r="WEE13" s="35"/>
      <c r="WEI13" s="35"/>
      <c r="WEJ13" s="35"/>
      <c r="WEK13" s="35"/>
      <c r="WEO13" s="35"/>
      <c r="WEP13" s="35"/>
      <c r="WEQ13" s="35"/>
      <c r="WEU13" s="35"/>
      <c r="WEV13" s="35"/>
      <c r="WEW13" s="35"/>
      <c r="WFA13" s="35"/>
      <c r="WFB13" s="35"/>
      <c r="WFC13" s="35"/>
      <c r="WFG13" s="35"/>
      <c r="WFH13" s="35"/>
      <c r="WFI13" s="35"/>
      <c r="WFM13" s="35"/>
      <c r="WFN13" s="35"/>
      <c r="WFO13" s="35"/>
      <c r="WFS13" s="35"/>
      <c r="WFT13" s="35"/>
      <c r="WFU13" s="35"/>
      <c r="WFY13" s="35"/>
      <c r="WFZ13" s="35"/>
      <c r="WGA13" s="35"/>
      <c r="WGE13" s="35"/>
      <c r="WGF13" s="35"/>
      <c r="WGG13" s="35"/>
      <c r="WGK13" s="35"/>
      <c r="WGL13" s="35"/>
      <c r="WGM13" s="35"/>
      <c r="WGQ13" s="35"/>
      <c r="WGR13" s="35"/>
      <c r="WGS13" s="35"/>
      <c r="WGW13" s="35"/>
      <c r="WGX13" s="35"/>
      <c r="WGY13" s="35"/>
      <c r="WHC13" s="35"/>
      <c r="WHD13" s="35"/>
      <c r="WHE13" s="35"/>
      <c r="WHI13" s="35"/>
      <c r="WHJ13" s="35"/>
      <c r="WHK13" s="35"/>
      <c r="WHO13" s="35"/>
      <c r="WHP13" s="35"/>
      <c r="WHQ13" s="35"/>
      <c r="WHU13" s="35"/>
      <c r="WHV13" s="35"/>
      <c r="WHW13" s="35"/>
      <c r="WIA13" s="35"/>
      <c r="WIB13" s="35"/>
      <c r="WIC13" s="35"/>
      <c r="WIG13" s="35"/>
      <c r="WIH13" s="35"/>
      <c r="WII13" s="35"/>
      <c r="WIM13" s="35"/>
      <c r="WIN13" s="35"/>
      <c r="WIO13" s="35"/>
      <c r="WIS13" s="35"/>
      <c r="WIT13" s="35"/>
      <c r="WIU13" s="35"/>
      <c r="WIY13" s="35"/>
      <c r="WIZ13" s="35"/>
      <c r="WJA13" s="35"/>
      <c r="WJE13" s="35"/>
      <c r="WJF13" s="35"/>
      <c r="WJG13" s="35"/>
      <c r="WJK13" s="35"/>
      <c r="WJL13" s="35"/>
      <c r="WJM13" s="35"/>
      <c r="WJQ13" s="35"/>
      <c r="WJR13" s="35"/>
      <c r="WJS13" s="35"/>
      <c r="WJW13" s="35"/>
      <c r="WJX13" s="35"/>
      <c r="WJY13" s="35"/>
      <c r="WKC13" s="35"/>
      <c r="WKD13" s="35"/>
      <c r="WKE13" s="35"/>
      <c r="WKI13" s="35"/>
      <c r="WKJ13" s="35"/>
      <c r="WKK13" s="35"/>
      <c r="WKO13" s="35"/>
      <c r="WKP13" s="35"/>
      <c r="WKQ13" s="35"/>
      <c r="WKU13" s="35"/>
      <c r="WKV13" s="35"/>
      <c r="WKW13" s="35"/>
      <c r="WLA13" s="35"/>
      <c r="WLB13" s="35"/>
      <c r="WLC13" s="35"/>
      <c r="WLG13" s="35"/>
      <c r="WLH13" s="35"/>
      <c r="WLI13" s="35"/>
      <c r="WLM13" s="35"/>
      <c r="WLN13" s="35"/>
      <c r="WLO13" s="35"/>
      <c r="WLS13" s="35"/>
      <c r="WLT13" s="35"/>
      <c r="WLU13" s="35"/>
      <c r="WLY13" s="35"/>
      <c r="WLZ13" s="35"/>
      <c r="WMA13" s="35"/>
      <c r="WME13" s="35"/>
      <c r="WMF13" s="35"/>
      <c r="WMG13" s="35"/>
      <c r="WMK13" s="35"/>
      <c r="WML13" s="35"/>
      <c r="WMM13" s="35"/>
      <c r="WMQ13" s="35"/>
      <c r="WMR13" s="35"/>
      <c r="WMS13" s="35"/>
      <c r="WMW13" s="35"/>
      <c r="WMX13" s="35"/>
      <c r="WMY13" s="35"/>
      <c r="WNC13" s="35"/>
      <c r="WND13" s="35"/>
      <c r="WNE13" s="35"/>
      <c r="WNI13" s="35"/>
      <c r="WNJ13" s="35"/>
      <c r="WNK13" s="35"/>
      <c r="WNO13" s="35"/>
      <c r="WNP13" s="35"/>
      <c r="WNQ13" s="35"/>
      <c r="WNU13" s="35"/>
      <c r="WNV13" s="35"/>
      <c r="WNW13" s="35"/>
      <c r="WOA13" s="35"/>
      <c r="WOB13" s="35"/>
      <c r="WOC13" s="35"/>
      <c r="WOG13" s="35"/>
      <c r="WOH13" s="35"/>
      <c r="WOI13" s="35"/>
      <c r="WOM13" s="35"/>
      <c r="WON13" s="35"/>
      <c r="WOO13" s="35"/>
      <c r="WOS13" s="35"/>
      <c r="WOT13" s="35"/>
      <c r="WOU13" s="35"/>
      <c r="WOY13" s="35"/>
      <c r="WOZ13" s="35"/>
      <c r="WPA13" s="35"/>
      <c r="WPE13" s="35"/>
      <c r="WPF13" s="35"/>
      <c r="WPG13" s="35"/>
      <c r="WPK13" s="35"/>
      <c r="WPL13" s="35"/>
      <c r="WPM13" s="35"/>
      <c r="WPQ13" s="35"/>
      <c r="WPR13" s="35"/>
      <c r="WPS13" s="35"/>
      <c r="WPW13" s="35"/>
      <c r="WPX13" s="35"/>
      <c r="WPY13" s="35"/>
      <c r="WQC13" s="35"/>
      <c r="WQD13" s="35"/>
      <c r="WQE13" s="35"/>
      <c r="WQI13" s="35"/>
      <c r="WQJ13" s="35"/>
      <c r="WQK13" s="35"/>
      <c r="WQO13" s="35"/>
      <c r="WQP13" s="35"/>
      <c r="WQQ13" s="35"/>
      <c r="WQU13" s="35"/>
      <c r="WQV13" s="35"/>
      <c r="WQW13" s="35"/>
      <c r="WRA13" s="35"/>
      <c r="WRB13" s="35"/>
      <c r="WRC13" s="35"/>
      <c r="WRG13" s="35"/>
      <c r="WRH13" s="35"/>
      <c r="WRI13" s="35"/>
      <c r="WRM13" s="35"/>
      <c r="WRN13" s="35"/>
      <c r="WRO13" s="35"/>
      <c r="WRS13" s="35"/>
      <c r="WRT13" s="35"/>
      <c r="WRU13" s="35"/>
      <c r="WRY13" s="35"/>
      <c r="WRZ13" s="35"/>
      <c r="WSA13" s="35"/>
      <c r="WSE13" s="35"/>
      <c r="WSF13" s="35"/>
      <c r="WSG13" s="35"/>
      <c r="WSK13" s="35"/>
      <c r="WSL13" s="35"/>
      <c r="WSM13" s="35"/>
      <c r="WSQ13" s="35"/>
      <c r="WSR13" s="35"/>
      <c r="WSS13" s="35"/>
      <c r="WSW13" s="35"/>
      <c r="WSX13" s="35"/>
      <c r="WSY13" s="35"/>
      <c r="WTC13" s="35"/>
      <c r="WTD13" s="35"/>
      <c r="WTE13" s="35"/>
      <c r="WTI13" s="35"/>
      <c r="WTJ13" s="35"/>
      <c r="WTK13" s="35"/>
      <c r="WTO13" s="35"/>
      <c r="WTP13" s="35"/>
      <c r="WTQ13" s="35"/>
      <c r="WTU13" s="35"/>
      <c r="WTV13" s="35"/>
      <c r="WTW13" s="35"/>
      <c r="WUA13" s="35"/>
      <c r="WUB13" s="35"/>
      <c r="WUC13" s="35"/>
      <c r="WUG13" s="35"/>
      <c r="WUH13" s="35"/>
      <c r="WUI13" s="35"/>
      <c r="WUM13" s="35"/>
      <c r="WUN13" s="35"/>
      <c r="WUO13" s="35"/>
      <c r="WUS13" s="35"/>
      <c r="WUT13" s="35"/>
      <c r="WUU13" s="35"/>
      <c r="WUY13" s="35"/>
      <c r="WUZ13" s="35"/>
      <c r="WVA13" s="35"/>
      <c r="WVE13" s="35"/>
      <c r="WVF13" s="35"/>
      <c r="WVG13" s="35"/>
      <c r="WVK13" s="35"/>
      <c r="WVL13" s="35"/>
      <c r="WVM13" s="35"/>
      <c r="WVQ13" s="35"/>
      <c r="WVR13" s="35"/>
      <c r="WVS13" s="35"/>
      <c r="WVW13" s="35"/>
      <c r="WVX13" s="35"/>
      <c r="WVY13" s="35"/>
      <c r="WWC13" s="35"/>
      <c r="WWD13" s="35"/>
      <c r="WWE13" s="35"/>
      <c r="WWI13" s="35"/>
      <c r="WWJ13" s="35"/>
      <c r="WWK13" s="35"/>
      <c r="WWO13" s="35"/>
      <c r="WWP13" s="35"/>
      <c r="WWQ13" s="35"/>
      <c r="WWU13" s="35"/>
      <c r="WWV13" s="35"/>
      <c r="WWW13" s="35"/>
      <c r="WXA13" s="35"/>
      <c r="WXB13" s="35"/>
      <c r="WXC13" s="35"/>
      <c r="WXG13" s="35"/>
      <c r="WXH13" s="35"/>
      <c r="WXI13" s="35"/>
      <c r="WXM13" s="35"/>
      <c r="WXN13" s="35"/>
      <c r="WXO13" s="35"/>
      <c r="WXS13" s="35"/>
      <c r="WXT13" s="35"/>
      <c r="WXU13" s="35"/>
      <c r="WXY13" s="35"/>
      <c r="WXZ13" s="35"/>
      <c r="WYA13" s="35"/>
      <c r="WYE13" s="35"/>
      <c r="WYF13" s="35"/>
      <c r="WYG13" s="35"/>
      <c r="WYK13" s="35"/>
      <c r="WYL13" s="35"/>
      <c r="WYM13" s="35"/>
      <c r="WYQ13" s="35"/>
      <c r="WYR13" s="35"/>
      <c r="WYS13" s="35"/>
      <c r="WYW13" s="35"/>
      <c r="WYX13" s="35"/>
      <c r="WYY13" s="35"/>
      <c r="WZC13" s="35"/>
      <c r="WZD13" s="35"/>
      <c r="WZE13" s="35"/>
      <c r="WZI13" s="35"/>
      <c r="WZJ13" s="35"/>
      <c r="WZK13" s="35"/>
      <c r="WZO13" s="35"/>
      <c r="WZP13" s="35"/>
      <c r="WZQ13" s="35"/>
      <c r="WZU13" s="35"/>
      <c r="WZV13" s="35"/>
      <c r="WZW13" s="35"/>
      <c r="XAA13" s="35"/>
      <c r="XAB13" s="35"/>
      <c r="XAC13" s="35"/>
      <c r="XAG13" s="35"/>
      <c r="XAH13" s="35"/>
      <c r="XAI13" s="35"/>
      <c r="XAM13" s="35"/>
      <c r="XAN13" s="35"/>
      <c r="XAO13" s="35"/>
      <c r="XAS13" s="35"/>
      <c r="XAT13" s="35"/>
      <c r="XAU13" s="35"/>
      <c r="XAY13" s="35"/>
      <c r="XAZ13" s="35"/>
      <c r="XBA13" s="35"/>
      <c r="XBE13" s="35"/>
      <c r="XBF13" s="35"/>
      <c r="XBG13" s="35"/>
      <c r="XBK13" s="35"/>
      <c r="XBL13" s="35"/>
      <c r="XBM13" s="35"/>
      <c r="XBQ13" s="35"/>
      <c r="XBR13" s="35"/>
      <c r="XBS13" s="35"/>
      <c r="XBW13" s="35"/>
      <c r="XBX13" s="35"/>
      <c r="XBY13" s="35"/>
      <c r="XCC13" s="35"/>
      <c r="XCD13" s="35"/>
      <c r="XCE13" s="35"/>
      <c r="XCI13" s="35"/>
      <c r="XCJ13" s="35"/>
      <c r="XCK13" s="35"/>
      <c r="XCO13" s="35"/>
      <c r="XCP13" s="35"/>
      <c r="XCQ13" s="35"/>
      <c r="XCU13" s="35"/>
      <c r="XCV13" s="35"/>
      <c r="XCW13" s="35"/>
      <c r="XDA13" s="35"/>
      <c r="XDB13" s="35"/>
      <c r="XDC13" s="35"/>
      <c r="XDG13" s="35"/>
      <c r="XDH13" s="35"/>
      <c r="XDI13" s="35"/>
      <c r="XDM13" s="35"/>
      <c r="XDN13" s="35"/>
      <c r="XDO13" s="35"/>
      <c r="XDS13" s="35"/>
      <c r="XDT13" s="35"/>
      <c r="XDU13" s="35"/>
      <c r="XDY13" s="35"/>
      <c r="XDZ13" s="35"/>
      <c r="XEA13" s="35"/>
      <c r="XEE13" s="35"/>
      <c r="XEF13" s="35"/>
      <c r="XEG13" s="35"/>
      <c r="XEK13" s="35"/>
      <c r="XEL13" s="35"/>
      <c r="XEM13" s="35"/>
      <c r="XEQ13" s="35"/>
      <c r="XER13" s="35"/>
      <c r="XES13" s="35"/>
      <c r="XEW13" s="35"/>
      <c r="XEX13" s="35"/>
      <c r="XEY13" s="35"/>
      <c r="XFC13" s="35"/>
      <c r="XFD13" s="35"/>
    </row>
    <row r="14" spans="1:3071 3073:6143 6145:9215 9217:12287 12289:15359 15361:16384" ht="26" x14ac:dyDescent="0.3">
      <c r="A14" s="2"/>
      <c r="B14" s="2"/>
      <c r="C14" s="35">
        <v>2</v>
      </c>
      <c r="D14" s="79">
        <f>-$G$9*$H$9</f>
        <v>-600000</v>
      </c>
      <c r="E14" s="75"/>
      <c r="F14" s="84">
        <f>$G$8*$H$8</f>
        <v>200000</v>
      </c>
      <c r="G14" s="183">
        <v>1.8399999999999999</v>
      </c>
      <c r="H14" s="2"/>
      <c r="I14" s="44">
        <f>F14*G14</f>
        <v>368000</v>
      </c>
      <c r="J14" s="76"/>
      <c r="K14" s="79">
        <f t="shared" ref="K14:K16" si="0">D14+I14</f>
        <v>-232000</v>
      </c>
      <c r="M14" s="2"/>
      <c r="N14" s="2"/>
      <c r="O14" s="35"/>
      <c r="P14" s="76"/>
      <c r="Q14" s="75"/>
      <c r="S14" s="2"/>
      <c r="T14" s="2"/>
      <c r="U14" s="35"/>
      <c r="V14" s="76"/>
      <c r="W14" s="75"/>
      <c r="Y14" s="2"/>
      <c r="Z14" s="2"/>
      <c r="AA14" s="35"/>
      <c r="AB14" s="76"/>
      <c r="AC14" s="75"/>
      <c r="AE14" s="2"/>
      <c r="AF14" s="2"/>
      <c r="AG14" s="35"/>
      <c r="AH14" s="76"/>
      <c r="AI14" s="75"/>
      <c r="AK14" s="2"/>
      <c r="AL14" s="2"/>
      <c r="AM14" s="35"/>
      <c r="AN14" s="76"/>
      <c r="AO14" s="75"/>
      <c r="AQ14" s="2"/>
      <c r="AR14" s="2"/>
      <c r="AS14" s="35"/>
      <c r="AT14" s="76"/>
      <c r="AU14" s="75"/>
      <c r="AW14" s="2"/>
      <c r="AX14" s="2"/>
      <c r="AY14" s="35"/>
      <c r="AZ14" s="76"/>
      <c r="BA14" s="75"/>
      <c r="BC14" s="2"/>
      <c r="BD14" s="2"/>
      <c r="BE14" s="35"/>
      <c r="BF14" s="76"/>
      <c r="BG14" s="75"/>
      <c r="BI14" s="2"/>
      <c r="BJ14" s="2"/>
      <c r="BK14" s="35"/>
      <c r="BL14" s="76"/>
      <c r="BM14" s="75"/>
      <c r="BO14" s="2"/>
      <c r="BP14" s="2"/>
      <c r="BQ14" s="35"/>
      <c r="BR14" s="76"/>
      <c r="BS14" s="75"/>
      <c r="BU14" s="2"/>
      <c r="BV14" s="2"/>
      <c r="BW14" s="35"/>
      <c r="BX14" s="76"/>
      <c r="BY14" s="75"/>
      <c r="CA14" s="2"/>
      <c r="CB14" s="2"/>
      <c r="CC14" s="35"/>
      <c r="CD14" s="76"/>
      <c r="CE14" s="75"/>
      <c r="CG14" s="2"/>
      <c r="CH14" s="2"/>
      <c r="CI14" s="35"/>
      <c r="CJ14" s="76"/>
      <c r="CK14" s="75"/>
      <c r="CM14" s="2"/>
      <c r="CN14" s="2"/>
      <c r="CO14" s="35"/>
      <c r="CP14" s="76"/>
      <c r="CQ14" s="75"/>
      <c r="CS14" s="2"/>
      <c r="CT14" s="2"/>
      <c r="CU14" s="35"/>
      <c r="CV14" s="76"/>
      <c r="CW14" s="75"/>
      <c r="CY14" s="2"/>
      <c r="CZ14" s="2"/>
      <c r="DA14" s="35"/>
      <c r="DB14" s="76"/>
      <c r="DC14" s="75"/>
      <c r="DE14" s="2"/>
      <c r="DF14" s="2"/>
      <c r="DG14" s="35"/>
      <c r="DH14" s="76"/>
      <c r="DI14" s="75"/>
      <c r="DK14" s="2"/>
      <c r="DL14" s="2"/>
      <c r="DM14" s="35"/>
      <c r="DN14" s="76"/>
      <c r="DO14" s="75"/>
      <c r="DQ14" s="2"/>
      <c r="DR14" s="2"/>
      <c r="DS14" s="35"/>
      <c r="DT14" s="76"/>
      <c r="DU14" s="75"/>
      <c r="DW14" s="2"/>
      <c r="DX14" s="2"/>
      <c r="DY14" s="35"/>
      <c r="DZ14" s="76"/>
      <c r="EA14" s="75"/>
      <c r="EC14" s="2"/>
      <c r="ED14" s="2"/>
      <c r="EE14" s="35"/>
      <c r="EF14" s="76"/>
      <c r="EG14" s="75"/>
      <c r="EI14" s="2"/>
      <c r="EJ14" s="2"/>
      <c r="EK14" s="35"/>
      <c r="EL14" s="76"/>
      <c r="EM14" s="75"/>
      <c r="EO14" s="2"/>
      <c r="EP14" s="2"/>
      <c r="EQ14" s="35"/>
      <c r="ER14" s="76"/>
      <c r="ES14" s="75"/>
      <c r="EU14" s="2"/>
      <c r="EV14" s="2"/>
      <c r="EW14" s="35"/>
      <c r="EX14" s="76"/>
      <c r="EY14" s="75"/>
      <c r="FA14" s="2"/>
      <c r="FB14" s="2"/>
      <c r="FC14" s="35"/>
      <c r="FD14" s="76"/>
      <c r="FE14" s="75"/>
      <c r="FG14" s="2"/>
      <c r="FH14" s="2"/>
      <c r="FI14" s="35"/>
      <c r="FJ14" s="76"/>
      <c r="FK14" s="75"/>
      <c r="FM14" s="2"/>
      <c r="FN14" s="2"/>
      <c r="FO14" s="35"/>
      <c r="FP14" s="76"/>
      <c r="FQ14" s="75"/>
      <c r="FS14" s="2"/>
      <c r="FT14" s="2"/>
      <c r="FU14" s="35"/>
      <c r="FV14" s="76"/>
      <c r="FW14" s="75"/>
      <c r="FY14" s="2"/>
      <c r="FZ14" s="2"/>
      <c r="GA14" s="35"/>
      <c r="GB14" s="76"/>
      <c r="GC14" s="75"/>
      <c r="GE14" s="2"/>
      <c r="GF14" s="2"/>
      <c r="GG14" s="35"/>
      <c r="GH14" s="76"/>
      <c r="GI14" s="75"/>
      <c r="GK14" s="2"/>
      <c r="GL14" s="2"/>
      <c r="GM14" s="35"/>
      <c r="GN14" s="76"/>
      <c r="GO14" s="75"/>
      <c r="GQ14" s="2"/>
      <c r="GR14" s="2"/>
      <c r="GS14" s="35"/>
      <c r="GT14" s="76"/>
      <c r="GU14" s="75"/>
      <c r="GW14" s="2"/>
      <c r="GX14" s="2"/>
      <c r="GY14" s="35"/>
      <c r="GZ14" s="76"/>
      <c r="HA14" s="75"/>
      <c r="HC14" s="2"/>
      <c r="HD14" s="2"/>
      <c r="HE14" s="35"/>
      <c r="HF14" s="76"/>
      <c r="HG14" s="75"/>
      <c r="HI14" s="2"/>
      <c r="HJ14" s="2"/>
      <c r="HK14" s="35"/>
      <c r="HL14" s="76"/>
      <c r="HM14" s="75"/>
      <c r="HO14" s="2"/>
      <c r="HP14" s="2"/>
      <c r="HQ14" s="35"/>
      <c r="HR14" s="76"/>
      <c r="HS14" s="75"/>
      <c r="HU14" s="2"/>
      <c r="HV14" s="2"/>
      <c r="HW14" s="35"/>
      <c r="HX14" s="76"/>
      <c r="HY14" s="75"/>
      <c r="IA14" s="2"/>
      <c r="IB14" s="2"/>
      <c r="IC14" s="35"/>
      <c r="ID14" s="76"/>
      <c r="IE14" s="75"/>
      <c r="IG14" s="2"/>
      <c r="IH14" s="2"/>
      <c r="II14" s="35"/>
      <c r="IJ14" s="76"/>
      <c r="IK14" s="75"/>
      <c r="IM14" s="2"/>
      <c r="IN14" s="2"/>
      <c r="IO14" s="35"/>
      <c r="IP14" s="76"/>
      <c r="IQ14" s="75"/>
      <c r="IS14" s="2"/>
      <c r="IT14" s="2"/>
      <c r="IU14" s="35"/>
      <c r="IV14" s="76"/>
      <c r="IW14" s="75"/>
      <c r="IY14" s="2"/>
      <c r="IZ14" s="2"/>
      <c r="JA14" s="35"/>
      <c r="JB14" s="76"/>
      <c r="JC14" s="75"/>
      <c r="JE14" s="2"/>
      <c r="JF14" s="2"/>
      <c r="JG14" s="35"/>
      <c r="JH14" s="76"/>
      <c r="JI14" s="75"/>
      <c r="JK14" s="2"/>
      <c r="JL14" s="2"/>
      <c r="JM14" s="35"/>
      <c r="JN14" s="76"/>
      <c r="JO14" s="75"/>
      <c r="JQ14" s="2"/>
      <c r="JR14" s="2"/>
      <c r="JS14" s="35"/>
      <c r="JT14" s="76"/>
      <c r="JU14" s="75"/>
      <c r="JW14" s="2"/>
      <c r="JX14" s="2"/>
      <c r="JY14" s="35"/>
      <c r="JZ14" s="76"/>
      <c r="KA14" s="75"/>
      <c r="KC14" s="2"/>
      <c r="KD14" s="2"/>
      <c r="KE14" s="35"/>
      <c r="KF14" s="76"/>
      <c r="KG14" s="75"/>
      <c r="KI14" s="2"/>
      <c r="KJ14" s="2"/>
      <c r="KK14" s="35"/>
      <c r="KL14" s="76"/>
      <c r="KM14" s="75"/>
      <c r="KO14" s="2"/>
      <c r="KP14" s="2"/>
      <c r="KQ14" s="35"/>
      <c r="KR14" s="76"/>
      <c r="KS14" s="75"/>
      <c r="KU14" s="2"/>
      <c r="KV14" s="2"/>
      <c r="KW14" s="35"/>
      <c r="KX14" s="76"/>
      <c r="KY14" s="75"/>
      <c r="LA14" s="2"/>
      <c r="LB14" s="2"/>
      <c r="LC14" s="35"/>
      <c r="LD14" s="76"/>
      <c r="LE14" s="75"/>
      <c r="LG14" s="2"/>
      <c r="LH14" s="2"/>
      <c r="LI14" s="35"/>
      <c r="LJ14" s="76"/>
      <c r="LK14" s="75"/>
      <c r="LM14" s="2"/>
      <c r="LN14" s="2"/>
      <c r="LO14" s="35"/>
      <c r="LP14" s="76"/>
      <c r="LQ14" s="75"/>
      <c r="LS14" s="2"/>
      <c r="LT14" s="2"/>
      <c r="LU14" s="35"/>
      <c r="LV14" s="76"/>
      <c r="LW14" s="75"/>
      <c r="LY14" s="2"/>
      <c r="LZ14" s="2"/>
      <c r="MA14" s="35"/>
      <c r="MB14" s="76"/>
      <c r="MC14" s="75"/>
      <c r="ME14" s="2"/>
      <c r="MF14" s="2"/>
      <c r="MG14" s="35"/>
      <c r="MH14" s="76"/>
      <c r="MI14" s="75"/>
      <c r="MK14" s="2"/>
      <c r="ML14" s="2"/>
      <c r="MM14" s="35"/>
      <c r="MN14" s="76"/>
      <c r="MO14" s="75"/>
      <c r="MQ14" s="2"/>
      <c r="MR14" s="2"/>
      <c r="MS14" s="35"/>
      <c r="MT14" s="76"/>
      <c r="MU14" s="75"/>
      <c r="MW14" s="2"/>
      <c r="MX14" s="2"/>
      <c r="MY14" s="35"/>
      <c r="MZ14" s="76"/>
      <c r="NA14" s="75"/>
      <c r="NC14" s="2"/>
      <c r="ND14" s="2"/>
      <c r="NE14" s="35"/>
      <c r="NF14" s="76"/>
      <c r="NG14" s="75"/>
      <c r="NI14" s="2"/>
      <c r="NJ14" s="2"/>
      <c r="NK14" s="35"/>
      <c r="NL14" s="76"/>
      <c r="NM14" s="75"/>
      <c r="NO14" s="2"/>
      <c r="NP14" s="2"/>
      <c r="NQ14" s="35"/>
      <c r="NR14" s="76"/>
      <c r="NS14" s="75"/>
      <c r="NU14" s="2"/>
      <c r="NV14" s="2"/>
      <c r="NW14" s="35"/>
      <c r="NX14" s="76"/>
      <c r="NY14" s="75"/>
      <c r="OA14" s="2"/>
      <c r="OB14" s="2"/>
      <c r="OC14" s="35"/>
      <c r="OD14" s="76"/>
      <c r="OE14" s="75"/>
      <c r="OG14" s="2"/>
      <c r="OH14" s="2"/>
      <c r="OI14" s="35"/>
      <c r="OJ14" s="76"/>
      <c r="OK14" s="75"/>
      <c r="OM14" s="2"/>
      <c r="ON14" s="2"/>
      <c r="OO14" s="35"/>
      <c r="OP14" s="76"/>
      <c r="OQ14" s="75"/>
      <c r="OS14" s="2"/>
      <c r="OT14" s="2"/>
      <c r="OU14" s="35"/>
      <c r="OV14" s="76"/>
      <c r="OW14" s="75"/>
      <c r="OY14" s="2"/>
      <c r="OZ14" s="2"/>
      <c r="PA14" s="35"/>
      <c r="PB14" s="76"/>
      <c r="PC14" s="75"/>
      <c r="PE14" s="2"/>
      <c r="PF14" s="2"/>
      <c r="PG14" s="35"/>
      <c r="PH14" s="76"/>
      <c r="PI14" s="75"/>
      <c r="PK14" s="2"/>
      <c r="PL14" s="2"/>
      <c r="PM14" s="35"/>
      <c r="PN14" s="76"/>
      <c r="PO14" s="75"/>
      <c r="PQ14" s="2"/>
      <c r="PR14" s="2"/>
      <c r="PS14" s="35"/>
      <c r="PT14" s="76"/>
      <c r="PU14" s="75"/>
      <c r="PW14" s="2"/>
      <c r="PX14" s="2"/>
      <c r="PY14" s="35"/>
      <c r="PZ14" s="76"/>
      <c r="QA14" s="75"/>
      <c r="QC14" s="2"/>
      <c r="QD14" s="2"/>
      <c r="QE14" s="35"/>
      <c r="QF14" s="76"/>
      <c r="QG14" s="75"/>
      <c r="QI14" s="2"/>
      <c r="QJ14" s="2"/>
      <c r="QK14" s="35"/>
      <c r="QL14" s="76"/>
      <c r="QM14" s="75"/>
      <c r="QO14" s="2"/>
      <c r="QP14" s="2"/>
      <c r="QQ14" s="35"/>
      <c r="QR14" s="76"/>
      <c r="QS14" s="75"/>
      <c r="QU14" s="2"/>
      <c r="QV14" s="2"/>
      <c r="QW14" s="35"/>
      <c r="QX14" s="76"/>
      <c r="QY14" s="75"/>
      <c r="RA14" s="2"/>
      <c r="RB14" s="2"/>
      <c r="RC14" s="35"/>
      <c r="RD14" s="76"/>
      <c r="RE14" s="75"/>
      <c r="RG14" s="2"/>
      <c r="RH14" s="2"/>
      <c r="RI14" s="35"/>
      <c r="RJ14" s="76"/>
      <c r="RK14" s="75"/>
      <c r="RM14" s="2"/>
      <c r="RN14" s="2"/>
      <c r="RO14" s="35"/>
      <c r="RP14" s="76"/>
      <c r="RQ14" s="75"/>
      <c r="RS14" s="2"/>
      <c r="RT14" s="2"/>
      <c r="RU14" s="35"/>
      <c r="RV14" s="76"/>
      <c r="RW14" s="75"/>
      <c r="RY14" s="2"/>
      <c r="RZ14" s="2"/>
      <c r="SA14" s="35"/>
      <c r="SB14" s="76"/>
      <c r="SC14" s="75"/>
      <c r="SE14" s="2"/>
      <c r="SF14" s="2"/>
      <c r="SG14" s="35"/>
      <c r="SH14" s="76"/>
      <c r="SI14" s="75"/>
      <c r="SK14" s="2"/>
      <c r="SL14" s="2"/>
      <c r="SM14" s="35"/>
      <c r="SN14" s="76"/>
      <c r="SO14" s="75"/>
      <c r="SQ14" s="2"/>
      <c r="SR14" s="2"/>
      <c r="SS14" s="35"/>
      <c r="ST14" s="76"/>
      <c r="SU14" s="75"/>
      <c r="SW14" s="2"/>
      <c r="SX14" s="2"/>
      <c r="SY14" s="35"/>
      <c r="SZ14" s="76"/>
      <c r="TA14" s="75"/>
      <c r="TC14" s="2"/>
      <c r="TD14" s="2"/>
      <c r="TE14" s="35"/>
      <c r="TF14" s="76"/>
      <c r="TG14" s="75"/>
      <c r="TI14" s="2"/>
      <c r="TJ14" s="2"/>
      <c r="TK14" s="35"/>
      <c r="TL14" s="76"/>
      <c r="TM14" s="75"/>
      <c r="TO14" s="2"/>
      <c r="TP14" s="2"/>
      <c r="TQ14" s="35"/>
      <c r="TR14" s="76"/>
      <c r="TS14" s="75"/>
      <c r="TU14" s="2"/>
      <c r="TV14" s="2"/>
      <c r="TW14" s="35"/>
      <c r="TX14" s="76"/>
      <c r="TY14" s="75"/>
      <c r="UA14" s="2"/>
      <c r="UB14" s="2"/>
      <c r="UC14" s="35"/>
      <c r="UD14" s="76"/>
      <c r="UE14" s="75"/>
      <c r="UG14" s="2"/>
      <c r="UH14" s="2"/>
      <c r="UI14" s="35"/>
      <c r="UJ14" s="76"/>
      <c r="UK14" s="75"/>
      <c r="UM14" s="2"/>
      <c r="UN14" s="2"/>
      <c r="UO14" s="35"/>
      <c r="UP14" s="76"/>
      <c r="UQ14" s="75"/>
      <c r="US14" s="2"/>
      <c r="UT14" s="2"/>
      <c r="UU14" s="35"/>
      <c r="UV14" s="76"/>
      <c r="UW14" s="75"/>
      <c r="UY14" s="2"/>
      <c r="UZ14" s="2"/>
      <c r="VA14" s="35"/>
      <c r="VB14" s="76"/>
      <c r="VC14" s="75"/>
      <c r="VE14" s="2"/>
      <c r="VF14" s="2"/>
      <c r="VG14" s="35"/>
      <c r="VH14" s="76"/>
      <c r="VI14" s="75"/>
      <c r="VK14" s="2"/>
      <c r="VL14" s="2"/>
      <c r="VM14" s="35"/>
      <c r="VN14" s="76"/>
      <c r="VO14" s="75"/>
      <c r="VQ14" s="2"/>
      <c r="VR14" s="2"/>
      <c r="VS14" s="35"/>
      <c r="VT14" s="76"/>
      <c r="VU14" s="75"/>
      <c r="VW14" s="2"/>
      <c r="VX14" s="2"/>
      <c r="VY14" s="35"/>
      <c r="VZ14" s="76"/>
      <c r="WA14" s="75"/>
      <c r="WC14" s="2"/>
      <c r="WD14" s="2"/>
      <c r="WE14" s="35"/>
      <c r="WF14" s="76"/>
      <c r="WG14" s="75"/>
      <c r="WI14" s="2"/>
      <c r="WJ14" s="2"/>
      <c r="WK14" s="35"/>
      <c r="WL14" s="76"/>
      <c r="WM14" s="75"/>
      <c r="WO14" s="2"/>
      <c r="WP14" s="2"/>
      <c r="WQ14" s="35"/>
      <c r="WR14" s="76"/>
      <c r="WS14" s="75"/>
      <c r="WU14" s="2"/>
      <c r="WV14" s="2"/>
      <c r="WW14" s="35"/>
      <c r="WX14" s="76"/>
      <c r="WY14" s="75"/>
      <c r="XA14" s="2"/>
      <c r="XB14" s="2"/>
      <c r="XC14" s="35"/>
      <c r="XD14" s="76"/>
      <c r="XE14" s="75"/>
      <c r="XG14" s="2"/>
      <c r="XH14" s="2"/>
      <c r="XI14" s="35"/>
      <c r="XJ14" s="76"/>
      <c r="XK14" s="75"/>
      <c r="XM14" s="2"/>
      <c r="XN14" s="2"/>
      <c r="XO14" s="35"/>
      <c r="XP14" s="76"/>
      <c r="XQ14" s="75"/>
      <c r="XS14" s="2"/>
      <c r="XT14" s="2"/>
      <c r="XU14" s="35"/>
      <c r="XV14" s="76"/>
      <c r="XW14" s="75"/>
      <c r="XY14" s="2"/>
      <c r="XZ14" s="2"/>
      <c r="YA14" s="35"/>
      <c r="YB14" s="76"/>
      <c r="YC14" s="75"/>
      <c r="YE14" s="2"/>
      <c r="YF14" s="2"/>
      <c r="YG14" s="35"/>
      <c r="YH14" s="76"/>
      <c r="YI14" s="75"/>
      <c r="YK14" s="2"/>
      <c r="YL14" s="2"/>
      <c r="YM14" s="35"/>
      <c r="YN14" s="76"/>
      <c r="YO14" s="75"/>
      <c r="YQ14" s="2"/>
      <c r="YR14" s="2"/>
      <c r="YS14" s="35"/>
      <c r="YT14" s="76"/>
      <c r="YU14" s="75"/>
      <c r="YW14" s="2"/>
      <c r="YX14" s="2"/>
      <c r="YY14" s="35"/>
      <c r="YZ14" s="76"/>
      <c r="ZA14" s="75"/>
      <c r="ZC14" s="2"/>
      <c r="ZD14" s="2"/>
      <c r="ZE14" s="35"/>
      <c r="ZF14" s="76"/>
      <c r="ZG14" s="75"/>
      <c r="ZI14" s="2"/>
      <c r="ZJ14" s="2"/>
      <c r="ZK14" s="35"/>
      <c r="ZL14" s="76"/>
      <c r="ZM14" s="75"/>
      <c r="ZO14" s="2"/>
      <c r="ZP14" s="2"/>
      <c r="ZQ14" s="35"/>
      <c r="ZR14" s="76"/>
      <c r="ZS14" s="75"/>
      <c r="ZU14" s="2"/>
      <c r="ZV14" s="2"/>
      <c r="ZW14" s="35"/>
      <c r="ZX14" s="76"/>
      <c r="ZY14" s="75"/>
      <c r="AAA14" s="2"/>
      <c r="AAB14" s="2"/>
      <c r="AAC14" s="35"/>
      <c r="AAD14" s="76"/>
      <c r="AAE14" s="75"/>
      <c r="AAG14" s="2"/>
      <c r="AAH14" s="2"/>
      <c r="AAI14" s="35"/>
      <c r="AAJ14" s="76"/>
      <c r="AAK14" s="75"/>
      <c r="AAM14" s="2"/>
      <c r="AAN14" s="2"/>
      <c r="AAO14" s="35"/>
      <c r="AAP14" s="76"/>
      <c r="AAQ14" s="75"/>
      <c r="AAS14" s="2"/>
      <c r="AAT14" s="2"/>
      <c r="AAU14" s="35"/>
      <c r="AAV14" s="76"/>
      <c r="AAW14" s="75"/>
      <c r="AAY14" s="2"/>
      <c r="AAZ14" s="2"/>
      <c r="ABA14" s="35"/>
      <c r="ABB14" s="76"/>
      <c r="ABC14" s="75"/>
      <c r="ABE14" s="2"/>
      <c r="ABF14" s="2"/>
      <c r="ABG14" s="35"/>
      <c r="ABH14" s="76"/>
      <c r="ABI14" s="75"/>
      <c r="ABK14" s="2"/>
      <c r="ABL14" s="2"/>
      <c r="ABM14" s="35"/>
      <c r="ABN14" s="76"/>
      <c r="ABO14" s="75"/>
      <c r="ABQ14" s="2"/>
      <c r="ABR14" s="2"/>
      <c r="ABS14" s="35"/>
      <c r="ABT14" s="76"/>
      <c r="ABU14" s="75"/>
      <c r="ABW14" s="2"/>
      <c r="ABX14" s="2"/>
      <c r="ABY14" s="35"/>
      <c r="ABZ14" s="76"/>
      <c r="ACA14" s="75"/>
      <c r="ACC14" s="2"/>
      <c r="ACD14" s="2"/>
      <c r="ACE14" s="35"/>
      <c r="ACF14" s="76"/>
      <c r="ACG14" s="75"/>
      <c r="ACI14" s="2"/>
      <c r="ACJ14" s="2"/>
      <c r="ACK14" s="35"/>
      <c r="ACL14" s="76"/>
      <c r="ACM14" s="75"/>
      <c r="ACO14" s="2"/>
      <c r="ACP14" s="2"/>
      <c r="ACQ14" s="35"/>
      <c r="ACR14" s="76"/>
      <c r="ACS14" s="75"/>
      <c r="ACU14" s="2"/>
      <c r="ACV14" s="2"/>
      <c r="ACW14" s="35"/>
      <c r="ACX14" s="76"/>
      <c r="ACY14" s="75"/>
      <c r="ADA14" s="2"/>
      <c r="ADB14" s="2"/>
      <c r="ADC14" s="35"/>
      <c r="ADD14" s="76"/>
      <c r="ADE14" s="75"/>
      <c r="ADG14" s="2"/>
      <c r="ADH14" s="2"/>
      <c r="ADI14" s="35"/>
      <c r="ADJ14" s="76"/>
      <c r="ADK14" s="75"/>
      <c r="ADM14" s="2"/>
      <c r="ADN14" s="2"/>
      <c r="ADO14" s="35"/>
      <c r="ADP14" s="76"/>
      <c r="ADQ14" s="75"/>
      <c r="ADS14" s="2"/>
      <c r="ADT14" s="2"/>
      <c r="ADU14" s="35"/>
      <c r="ADV14" s="76"/>
      <c r="ADW14" s="75"/>
      <c r="ADY14" s="2"/>
      <c r="ADZ14" s="2"/>
      <c r="AEA14" s="35"/>
      <c r="AEB14" s="76"/>
      <c r="AEC14" s="75"/>
      <c r="AEE14" s="2"/>
      <c r="AEF14" s="2"/>
      <c r="AEG14" s="35"/>
      <c r="AEH14" s="76"/>
      <c r="AEI14" s="75"/>
      <c r="AEK14" s="2"/>
      <c r="AEL14" s="2"/>
      <c r="AEM14" s="35"/>
      <c r="AEN14" s="76"/>
      <c r="AEO14" s="75"/>
      <c r="AEQ14" s="2"/>
      <c r="AER14" s="2"/>
      <c r="AES14" s="35"/>
      <c r="AET14" s="76"/>
      <c r="AEU14" s="75"/>
      <c r="AEW14" s="2"/>
      <c r="AEX14" s="2"/>
      <c r="AEY14" s="35"/>
      <c r="AEZ14" s="76"/>
      <c r="AFA14" s="75"/>
      <c r="AFC14" s="2"/>
      <c r="AFD14" s="2"/>
      <c r="AFE14" s="35"/>
      <c r="AFF14" s="76"/>
      <c r="AFG14" s="75"/>
      <c r="AFI14" s="2"/>
      <c r="AFJ14" s="2"/>
      <c r="AFK14" s="35"/>
      <c r="AFL14" s="76"/>
      <c r="AFM14" s="75"/>
      <c r="AFO14" s="2"/>
      <c r="AFP14" s="2"/>
      <c r="AFQ14" s="35"/>
      <c r="AFR14" s="76"/>
      <c r="AFS14" s="75"/>
      <c r="AFU14" s="2"/>
      <c r="AFV14" s="2"/>
      <c r="AFW14" s="35"/>
      <c r="AFX14" s="76"/>
      <c r="AFY14" s="75"/>
      <c r="AGA14" s="2"/>
      <c r="AGB14" s="2"/>
      <c r="AGC14" s="35"/>
      <c r="AGD14" s="76"/>
      <c r="AGE14" s="75"/>
      <c r="AGG14" s="2"/>
      <c r="AGH14" s="2"/>
      <c r="AGI14" s="35"/>
      <c r="AGJ14" s="76"/>
      <c r="AGK14" s="75"/>
      <c r="AGM14" s="2"/>
      <c r="AGN14" s="2"/>
      <c r="AGO14" s="35"/>
      <c r="AGP14" s="76"/>
      <c r="AGQ14" s="75"/>
      <c r="AGS14" s="2"/>
      <c r="AGT14" s="2"/>
      <c r="AGU14" s="35"/>
      <c r="AGV14" s="76"/>
      <c r="AGW14" s="75"/>
      <c r="AGY14" s="2"/>
      <c r="AGZ14" s="2"/>
      <c r="AHA14" s="35"/>
      <c r="AHB14" s="76"/>
      <c r="AHC14" s="75"/>
      <c r="AHE14" s="2"/>
      <c r="AHF14" s="2"/>
      <c r="AHG14" s="35"/>
      <c r="AHH14" s="76"/>
      <c r="AHI14" s="75"/>
      <c r="AHK14" s="2"/>
      <c r="AHL14" s="2"/>
      <c r="AHM14" s="35"/>
      <c r="AHN14" s="76"/>
      <c r="AHO14" s="75"/>
      <c r="AHQ14" s="2"/>
      <c r="AHR14" s="2"/>
      <c r="AHS14" s="35"/>
      <c r="AHT14" s="76"/>
      <c r="AHU14" s="75"/>
      <c r="AHW14" s="2"/>
      <c r="AHX14" s="2"/>
      <c r="AHY14" s="35"/>
      <c r="AHZ14" s="76"/>
      <c r="AIA14" s="75"/>
      <c r="AIC14" s="2"/>
      <c r="AID14" s="2"/>
      <c r="AIE14" s="35"/>
      <c r="AIF14" s="76"/>
      <c r="AIG14" s="75"/>
      <c r="AII14" s="2"/>
      <c r="AIJ14" s="2"/>
      <c r="AIK14" s="35"/>
      <c r="AIL14" s="76"/>
      <c r="AIM14" s="75"/>
      <c r="AIO14" s="2"/>
      <c r="AIP14" s="2"/>
      <c r="AIQ14" s="35"/>
      <c r="AIR14" s="76"/>
      <c r="AIS14" s="75"/>
      <c r="AIU14" s="2"/>
      <c r="AIV14" s="2"/>
      <c r="AIW14" s="35"/>
      <c r="AIX14" s="76"/>
      <c r="AIY14" s="75"/>
      <c r="AJA14" s="2"/>
      <c r="AJB14" s="2"/>
      <c r="AJC14" s="35"/>
      <c r="AJD14" s="76"/>
      <c r="AJE14" s="75"/>
      <c r="AJG14" s="2"/>
      <c r="AJH14" s="2"/>
      <c r="AJI14" s="35"/>
      <c r="AJJ14" s="76"/>
      <c r="AJK14" s="75"/>
      <c r="AJM14" s="2"/>
      <c r="AJN14" s="2"/>
      <c r="AJO14" s="35"/>
      <c r="AJP14" s="76"/>
      <c r="AJQ14" s="75"/>
      <c r="AJS14" s="2"/>
      <c r="AJT14" s="2"/>
      <c r="AJU14" s="35"/>
      <c r="AJV14" s="76"/>
      <c r="AJW14" s="75"/>
      <c r="AJY14" s="2"/>
      <c r="AJZ14" s="2"/>
      <c r="AKA14" s="35"/>
      <c r="AKB14" s="76"/>
      <c r="AKC14" s="75"/>
      <c r="AKE14" s="2"/>
      <c r="AKF14" s="2"/>
      <c r="AKG14" s="35"/>
      <c r="AKH14" s="76"/>
      <c r="AKI14" s="75"/>
      <c r="AKK14" s="2"/>
      <c r="AKL14" s="2"/>
      <c r="AKM14" s="35"/>
      <c r="AKN14" s="76"/>
      <c r="AKO14" s="75"/>
      <c r="AKQ14" s="2"/>
      <c r="AKR14" s="2"/>
      <c r="AKS14" s="35"/>
      <c r="AKT14" s="76"/>
      <c r="AKU14" s="75"/>
      <c r="AKW14" s="2"/>
      <c r="AKX14" s="2"/>
      <c r="AKY14" s="35"/>
      <c r="AKZ14" s="76"/>
      <c r="ALA14" s="75"/>
      <c r="ALC14" s="2"/>
      <c r="ALD14" s="2"/>
      <c r="ALE14" s="35"/>
      <c r="ALF14" s="76"/>
      <c r="ALG14" s="75"/>
      <c r="ALI14" s="2"/>
      <c r="ALJ14" s="2"/>
      <c r="ALK14" s="35"/>
      <c r="ALL14" s="76"/>
      <c r="ALM14" s="75"/>
      <c r="ALO14" s="2"/>
      <c r="ALP14" s="2"/>
      <c r="ALQ14" s="35"/>
      <c r="ALR14" s="76"/>
      <c r="ALS14" s="75"/>
      <c r="ALU14" s="2"/>
      <c r="ALV14" s="2"/>
      <c r="ALW14" s="35"/>
      <c r="ALX14" s="76"/>
      <c r="ALY14" s="75"/>
      <c r="AMA14" s="2"/>
      <c r="AMB14" s="2"/>
      <c r="AMC14" s="35"/>
      <c r="AMD14" s="76"/>
      <c r="AME14" s="75"/>
      <c r="AMG14" s="2"/>
      <c r="AMH14" s="2"/>
      <c r="AMI14" s="35"/>
      <c r="AMJ14" s="76"/>
      <c r="AMK14" s="75"/>
      <c r="AMM14" s="2"/>
      <c r="AMN14" s="2"/>
      <c r="AMO14" s="35"/>
      <c r="AMP14" s="76"/>
      <c r="AMQ14" s="75"/>
      <c r="AMS14" s="2"/>
      <c r="AMT14" s="2"/>
      <c r="AMU14" s="35"/>
      <c r="AMV14" s="76"/>
      <c r="AMW14" s="75"/>
      <c r="AMY14" s="2"/>
      <c r="AMZ14" s="2"/>
      <c r="ANA14" s="35"/>
      <c r="ANB14" s="76"/>
      <c r="ANC14" s="75"/>
      <c r="ANE14" s="2"/>
      <c r="ANF14" s="2"/>
      <c r="ANG14" s="35"/>
      <c r="ANH14" s="76"/>
      <c r="ANI14" s="75"/>
      <c r="ANK14" s="2"/>
      <c r="ANL14" s="2"/>
      <c r="ANM14" s="35"/>
      <c r="ANN14" s="76"/>
      <c r="ANO14" s="75"/>
      <c r="ANQ14" s="2"/>
      <c r="ANR14" s="2"/>
      <c r="ANS14" s="35"/>
      <c r="ANT14" s="76"/>
      <c r="ANU14" s="75"/>
      <c r="ANW14" s="2"/>
      <c r="ANX14" s="2"/>
      <c r="ANY14" s="35"/>
      <c r="ANZ14" s="76"/>
      <c r="AOA14" s="75"/>
      <c r="AOC14" s="2"/>
      <c r="AOD14" s="2"/>
      <c r="AOE14" s="35"/>
      <c r="AOF14" s="76"/>
      <c r="AOG14" s="75"/>
      <c r="AOI14" s="2"/>
      <c r="AOJ14" s="2"/>
      <c r="AOK14" s="35"/>
      <c r="AOL14" s="76"/>
      <c r="AOM14" s="75"/>
      <c r="AOO14" s="2"/>
      <c r="AOP14" s="2"/>
      <c r="AOQ14" s="35"/>
      <c r="AOR14" s="76"/>
      <c r="AOS14" s="75"/>
      <c r="AOU14" s="2"/>
      <c r="AOV14" s="2"/>
      <c r="AOW14" s="35"/>
      <c r="AOX14" s="76"/>
      <c r="AOY14" s="75"/>
      <c r="APA14" s="2"/>
      <c r="APB14" s="2"/>
      <c r="APC14" s="35"/>
      <c r="APD14" s="76"/>
      <c r="APE14" s="75"/>
      <c r="APG14" s="2"/>
      <c r="APH14" s="2"/>
      <c r="API14" s="35"/>
      <c r="APJ14" s="76"/>
      <c r="APK14" s="75"/>
      <c r="APM14" s="2"/>
      <c r="APN14" s="2"/>
      <c r="APO14" s="35"/>
      <c r="APP14" s="76"/>
      <c r="APQ14" s="75"/>
      <c r="APS14" s="2"/>
      <c r="APT14" s="2"/>
      <c r="APU14" s="35"/>
      <c r="APV14" s="76"/>
      <c r="APW14" s="75"/>
      <c r="APY14" s="2"/>
      <c r="APZ14" s="2"/>
      <c r="AQA14" s="35"/>
      <c r="AQB14" s="76"/>
      <c r="AQC14" s="75"/>
      <c r="AQE14" s="2"/>
      <c r="AQF14" s="2"/>
      <c r="AQG14" s="35"/>
      <c r="AQH14" s="76"/>
      <c r="AQI14" s="75"/>
      <c r="AQK14" s="2"/>
      <c r="AQL14" s="2"/>
      <c r="AQM14" s="35"/>
      <c r="AQN14" s="76"/>
      <c r="AQO14" s="75"/>
      <c r="AQQ14" s="2"/>
      <c r="AQR14" s="2"/>
      <c r="AQS14" s="35"/>
      <c r="AQT14" s="76"/>
      <c r="AQU14" s="75"/>
      <c r="AQW14" s="2"/>
      <c r="AQX14" s="2"/>
      <c r="AQY14" s="35"/>
      <c r="AQZ14" s="76"/>
      <c r="ARA14" s="75"/>
      <c r="ARC14" s="2"/>
      <c r="ARD14" s="2"/>
      <c r="ARE14" s="35"/>
      <c r="ARF14" s="76"/>
      <c r="ARG14" s="75"/>
      <c r="ARI14" s="2"/>
      <c r="ARJ14" s="2"/>
      <c r="ARK14" s="35"/>
      <c r="ARL14" s="76"/>
      <c r="ARM14" s="75"/>
      <c r="ARO14" s="2"/>
      <c r="ARP14" s="2"/>
      <c r="ARQ14" s="35"/>
      <c r="ARR14" s="76"/>
      <c r="ARS14" s="75"/>
      <c r="ARU14" s="2"/>
      <c r="ARV14" s="2"/>
      <c r="ARW14" s="35"/>
      <c r="ARX14" s="76"/>
      <c r="ARY14" s="75"/>
      <c r="ASA14" s="2"/>
      <c r="ASB14" s="2"/>
      <c r="ASC14" s="35"/>
      <c r="ASD14" s="76"/>
      <c r="ASE14" s="75"/>
      <c r="ASG14" s="2"/>
      <c r="ASH14" s="2"/>
      <c r="ASI14" s="35"/>
      <c r="ASJ14" s="76"/>
      <c r="ASK14" s="75"/>
      <c r="ASM14" s="2"/>
      <c r="ASN14" s="2"/>
      <c r="ASO14" s="35"/>
      <c r="ASP14" s="76"/>
      <c r="ASQ14" s="75"/>
      <c r="ASS14" s="2"/>
      <c r="AST14" s="2"/>
      <c r="ASU14" s="35"/>
      <c r="ASV14" s="76"/>
      <c r="ASW14" s="75"/>
      <c r="ASY14" s="2"/>
      <c r="ASZ14" s="2"/>
      <c r="ATA14" s="35"/>
      <c r="ATB14" s="76"/>
      <c r="ATC14" s="75"/>
      <c r="ATE14" s="2"/>
      <c r="ATF14" s="2"/>
      <c r="ATG14" s="35"/>
      <c r="ATH14" s="76"/>
      <c r="ATI14" s="75"/>
      <c r="ATK14" s="2"/>
      <c r="ATL14" s="2"/>
      <c r="ATM14" s="35"/>
      <c r="ATN14" s="76"/>
      <c r="ATO14" s="75"/>
      <c r="ATQ14" s="2"/>
      <c r="ATR14" s="2"/>
      <c r="ATS14" s="35"/>
      <c r="ATT14" s="76"/>
      <c r="ATU14" s="75"/>
      <c r="ATW14" s="2"/>
      <c r="ATX14" s="2"/>
      <c r="ATY14" s="35"/>
      <c r="ATZ14" s="76"/>
      <c r="AUA14" s="75"/>
      <c r="AUC14" s="2"/>
      <c r="AUD14" s="2"/>
      <c r="AUE14" s="35"/>
      <c r="AUF14" s="76"/>
      <c r="AUG14" s="75"/>
      <c r="AUI14" s="2"/>
      <c r="AUJ14" s="2"/>
      <c r="AUK14" s="35"/>
      <c r="AUL14" s="76"/>
      <c r="AUM14" s="75"/>
      <c r="AUO14" s="2"/>
      <c r="AUP14" s="2"/>
      <c r="AUQ14" s="35"/>
      <c r="AUR14" s="76"/>
      <c r="AUS14" s="75"/>
      <c r="AUU14" s="2"/>
      <c r="AUV14" s="2"/>
      <c r="AUW14" s="35"/>
      <c r="AUX14" s="76"/>
      <c r="AUY14" s="75"/>
      <c r="AVA14" s="2"/>
      <c r="AVB14" s="2"/>
      <c r="AVC14" s="35"/>
      <c r="AVD14" s="76"/>
      <c r="AVE14" s="75"/>
      <c r="AVG14" s="2"/>
      <c r="AVH14" s="2"/>
      <c r="AVI14" s="35"/>
      <c r="AVJ14" s="76"/>
      <c r="AVK14" s="75"/>
      <c r="AVM14" s="2"/>
      <c r="AVN14" s="2"/>
      <c r="AVO14" s="35"/>
      <c r="AVP14" s="76"/>
      <c r="AVQ14" s="75"/>
      <c r="AVS14" s="2"/>
      <c r="AVT14" s="2"/>
      <c r="AVU14" s="35"/>
      <c r="AVV14" s="76"/>
      <c r="AVW14" s="75"/>
      <c r="AVY14" s="2"/>
      <c r="AVZ14" s="2"/>
      <c r="AWA14" s="35"/>
      <c r="AWB14" s="76"/>
      <c r="AWC14" s="75"/>
      <c r="AWE14" s="2"/>
      <c r="AWF14" s="2"/>
      <c r="AWG14" s="35"/>
      <c r="AWH14" s="76"/>
      <c r="AWI14" s="75"/>
      <c r="AWK14" s="2"/>
      <c r="AWL14" s="2"/>
      <c r="AWM14" s="35"/>
      <c r="AWN14" s="76"/>
      <c r="AWO14" s="75"/>
      <c r="AWQ14" s="2"/>
      <c r="AWR14" s="2"/>
      <c r="AWS14" s="35"/>
      <c r="AWT14" s="76"/>
      <c r="AWU14" s="75"/>
      <c r="AWW14" s="2"/>
      <c r="AWX14" s="2"/>
      <c r="AWY14" s="35"/>
      <c r="AWZ14" s="76"/>
      <c r="AXA14" s="75"/>
      <c r="AXC14" s="2"/>
      <c r="AXD14" s="2"/>
      <c r="AXE14" s="35"/>
      <c r="AXF14" s="76"/>
      <c r="AXG14" s="75"/>
      <c r="AXI14" s="2"/>
      <c r="AXJ14" s="2"/>
      <c r="AXK14" s="35"/>
      <c r="AXL14" s="76"/>
      <c r="AXM14" s="75"/>
      <c r="AXO14" s="2"/>
      <c r="AXP14" s="2"/>
      <c r="AXQ14" s="35"/>
      <c r="AXR14" s="76"/>
      <c r="AXS14" s="75"/>
      <c r="AXU14" s="2"/>
      <c r="AXV14" s="2"/>
      <c r="AXW14" s="35"/>
      <c r="AXX14" s="76"/>
      <c r="AXY14" s="75"/>
      <c r="AYA14" s="2"/>
      <c r="AYB14" s="2"/>
      <c r="AYC14" s="35"/>
      <c r="AYD14" s="76"/>
      <c r="AYE14" s="75"/>
      <c r="AYG14" s="2"/>
      <c r="AYH14" s="2"/>
      <c r="AYI14" s="35"/>
      <c r="AYJ14" s="76"/>
      <c r="AYK14" s="75"/>
      <c r="AYM14" s="2"/>
      <c r="AYN14" s="2"/>
      <c r="AYO14" s="35"/>
      <c r="AYP14" s="76"/>
      <c r="AYQ14" s="75"/>
      <c r="AYS14" s="2"/>
      <c r="AYT14" s="2"/>
      <c r="AYU14" s="35"/>
      <c r="AYV14" s="76"/>
      <c r="AYW14" s="75"/>
      <c r="AYY14" s="2"/>
      <c r="AYZ14" s="2"/>
      <c r="AZA14" s="35"/>
      <c r="AZB14" s="76"/>
      <c r="AZC14" s="75"/>
      <c r="AZE14" s="2"/>
      <c r="AZF14" s="2"/>
      <c r="AZG14" s="35"/>
      <c r="AZH14" s="76"/>
      <c r="AZI14" s="75"/>
      <c r="AZK14" s="2"/>
      <c r="AZL14" s="2"/>
      <c r="AZM14" s="35"/>
      <c r="AZN14" s="76"/>
      <c r="AZO14" s="75"/>
      <c r="AZQ14" s="2"/>
      <c r="AZR14" s="2"/>
      <c r="AZS14" s="35"/>
      <c r="AZT14" s="76"/>
      <c r="AZU14" s="75"/>
      <c r="AZW14" s="2"/>
      <c r="AZX14" s="2"/>
      <c r="AZY14" s="35"/>
      <c r="AZZ14" s="76"/>
      <c r="BAA14" s="75"/>
      <c r="BAC14" s="2"/>
      <c r="BAD14" s="2"/>
      <c r="BAE14" s="35"/>
      <c r="BAF14" s="76"/>
      <c r="BAG14" s="75"/>
      <c r="BAI14" s="2"/>
      <c r="BAJ14" s="2"/>
      <c r="BAK14" s="35"/>
      <c r="BAL14" s="76"/>
      <c r="BAM14" s="75"/>
      <c r="BAO14" s="2"/>
      <c r="BAP14" s="2"/>
      <c r="BAQ14" s="35"/>
      <c r="BAR14" s="76"/>
      <c r="BAS14" s="75"/>
      <c r="BAU14" s="2"/>
      <c r="BAV14" s="2"/>
      <c r="BAW14" s="35"/>
      <c r="BAX14" s="76"/>
      <c r="BAY14" s="75"/>
      <c r="BBA14" s="2"/>
      <c r="BBB14" s="2"/>
      <c r="BBC14" s="35"/>
      <c r="BBD14" s="76"/>
      <c r="BBE14" s="75"/>
      <c r="BBG14" s="2"/>
      <c r="BBH14" s="2"/>
      <c r="BBI14" s="35"/>
      <c r="BBJ14" s="76"/>
      <c r="BBK14" s="75"/>
      <c r="BBM14" s="2"/>
      <c r="BBN14" s="2"/>
      <c r="BBO14" s="35"/>
      <c r="BBP14" s="76"/>
      <c r="BBQ14" s="75"/>
      <c r="BBS14" s="2"/>
      <c r="BBT14" s="2"/>
      <c r="BBU14" s="35"/>
      <c r="BBV14" s="76"/>
      <c r="BBW14" s="75"/>
      <c r="BBY14" s="2"/>
      <c r="BBZ14" s="2"/>
      <c r="BCA14" s="35"/>
      <c r="BCB14" s="76"/>
      <c r="BCC14" s="75"/>
      <c r="BCE14" s="2"/>
      <c r="BCF14" s="2"/>
      <c r="BCG14" s="35"/>
      <c r="BCH14" s="76"/>
      <c r="BCI14" s="75"/>
      <c r="BCK14" s="2"/>
      <c r="BCL14" s="2"/>
      <c r="BCM14" s="35"/>
      <c r="BCN14" s="76"/>
      <c r="BCO14" s="75"/>
      <c r="BCQ14" s="2"/>
      <c r="BCR14" s="2"/>
      <c r="BCS14" s="35"/>
      <c r="BCT14" s="76"/>
      <c r="BCU14" s="75"/>
      <c r="BCW14" s="2"/>
      <c r="BCX14" s="2"/>
      <c r="BCY14" s="35"/>
      <c r="BCZ14" s="76"/>
      <c r="BDA14" s="75"/>
      <c r="BDC14" s="2"/>
      <c r="BDD14" s="2"/>
      <c r="BDE14" s="35"/>
      <c r="BDF14" s="76"/>
      <c r="BDG14" s="75"/>
      <c r="BDI14" s="2"/>
      <c r="BDJ14" s="2"/>
      <c r="BDK14" s="35"/>
      <c r="BDL14" s="76"/>
      <c r="BDM14" s="75"/>
      <c r="BDO14" s="2"/>
      <c r="BDP14" s="2"/>
      <c r="BDQ14" s="35"/>
      <c r="BDR14" s="76"/>
      <c r="BDS14" s="75"/>
      <c r="BDU14" s="2"/>
      <c r="BDV14" s="2"/>
      <c r="BDW14" s="35"/>
      <c r="BDX14" s="76"/>
      <c r="BDY14" s="75"/>
      <c r="BEA14" s="2"/>
      <c r="BEB14" s="2"/>
      <c r="BEC14" s="35"/>
      <c r="BED14" s="76"/>
      <c r="BEE14" s="75"/>
      <c r="BEG14" s="2"/>
      <c r="BEH14" s="2"/>
      <c r="BEI14" s="35"/>
      <c r="BEJ14" s="76"/>
      <c r="BEK14" s="75"/>
      <c r="BEM14" s="2"/>
      <c r="BEN14" s="2"/>
      <c r="BEO14" s="35"/>
      <c r="BEP14" s="76"/>
      <c r="BEQ14" s="75"/>
      <c r="BES14" s="2"/>
      <c r="BET14" s="2"/>
      <c r="BEU14" s="35"/>
      <c r="BEV14" s="76"/>
      <c r="BEW14" s="75"/>
      <c r="BEY14" s="2"/>
      <c r="BEZ14" s="2"/>
      <c r="BFA14" s="35"/>
      <c r="BFB14" s="76"/>
      <c r="BFC14" s="75"/>
      <c r="BFE14" s="2"/>
      <c r="BFF14" s="2"/>
      <c r="BFG14" s="35"/>
      <c r="BFH14" s="76"/>
      <c r="BFI14" s="75"/>
      <c r="BFK14" s="2"/>
      <c r="BFL14" s="2"/>
      <c r="BFM14" s="35"/>
      <c r="BFN14" s="76"/>
      <c r="BFO14" s="75"/>
      <c r="BFQ14" s="2"/>
      <c r="BFR14" s="2"/>
      <c r="BFS14" s="35"/>
      <c r="BFT14" s="76"/>
      <c r="BFU14" s="75"/>
      <c r="BFW14" s="2"/>
      <c r="BFX14" s="2"/>
      <c r="BFY14" s="35"/>
      <c r="BFZ14" s="76"/>
      <c r="BGA14" s="75"/>
      <c r="BGC14" s="2"/>
      <c r="BGD14" s="2"/>
      <c r="BGE14" s="35"/>
      <c r="BGF14" s="76"/>
      <c r="BGG14" s="75"/>
      <c r="BGI14" s="2"/>
      <c r="BGJ14" s="2"/>
      <c r="BGK14" s="35"/>
      <c r="BGL14" s="76"/>
      <c r="BGM14" s="75"/>
      <c r="BGO14" s="2"/>
      <c r="BGP14" s="2"/>
      <c r="BGQ14" s="35"/>
      <c r="BGR14" s="76"/>
      <c r="BGS14" s="75"/>
      <c r="BGU14" s="2"/>
      <c r="BGV14" s="2"/>
      <c r="BGW14" s="35"/>
      <c r="BGX14" s="76"/>
      <c r="BGY14" s="75"/>
      <c r="BHA14" s="2"/>
      <c r="BHB14" s="2"/>
      <c r="BHC14" s="35"/>
      <c r="BHD14" s="76"/>
      <c r="BHE14" s="75"/>
      <c r="BHG14" s="2"/>
      <c r="BHH14" s="2"/>
      <c r="BHI14" s="35"/>
      <c r="BHJ14" s="76"/>
      <c r="BHK14" s="75"/>
      <c r="BHM14" s="2"/>
      <c r="BHN14" s="2"/>
      <c r="BHO14" s="35"/>
      <c r="BHP14" s="76"/>
      <c r="BHQ14" s="75"/>
      <c r="BHS14" s="2"/>
      <c r="BHT14" s="2"/>
      <c r="BHU14" s="35"/>
      <c r="BHV14" s="76"/>
      <c r="BHW14" s="75"/>
      <c r="BHY14" s="2"/>
      <c r="BHZ14" s="2"/>
      <c r="BIA14" s="35"/>
      <c r="BIB14" s="76"/>
      <c r="BIC14" s="75"/>
      <c r="BIE14" s="2"/>
      <c r="BIF14" s="2"/>
      <c r="BIG14" s="35"/>
      <c r="BIH14" s="76"/>
      <c r="BII14" s="75"/>
      <c r="BIK14" s="2"/>
      <c r="BIL14" s="2"/>
      <c r="BIM14" s="35"/>
      <c r="BIN14" s="76"/>
      <c r="BIO14" s="75"/>
      <c r="BIQ14" s="2"/>
      <c r="BIR14" s="2"/>
      <c r="BIS14" s="35"/>
      <c r="BIT14" s="76"/>
      <c r="BIU14" s="75"/>
      <c r="BIW14" s="2"/>
      <c r="BIX14" s="2"/>
      <c r="BIY14" s="35"/>
      <c r="BIZ14" s="76"/>
      <c r="BJA14" s="75"/>
      <c r="BJC14" s="2"/>
      <c r="BJD14" s="2"/>
      <c r="BJE14" s="35"/>
      <c r="BJF14" s="76"/>
      <c r="BJG14" s="75"/>
      <c r="BJI14" s="2"/>
      <c r="BJJ14" s="2"/>
      <c r="BJK14" s="35"/>
      <c r="BJL14" s="76"/>
      <c r="BJM14" s="75"/>
      <c r="BJO14" s="2"/>
      <c r="BJP14" s="2"/>
      <c r="BJQ14" s="35"/>
      <c r="BJR14" s="76"/>
      <c r="BJS14" s="75"/>
      <c r="BJU14" s="2"/>
      <c r="BJV14" s="2"/>
      <c r="BJW14" s="35"/>
      <c r="BJX14" s="76"/>
      <c r="BJY14" s="75"/>
      <c r="BKA14" s="2"/>
      <c r="BKB14" s="2"/>
      <c r="BKC14" s="35"/>
      <c r="BKD14" s="76"/>
      <c r="BKE14" s="75"/>
      <c r="BKG14" s="2"/>
      <c r="BKH14" s="2"/>
      <c r="BKI14" s="35"/>
      <c r="BKJ14" s="76"/>
      <c r="BKK14" s="75"/>
      <c r="BKM14" s="2"/>
      <c r="BKN14" s="2"/>
      <c r="BKO14" s="35"/>
      <c r="BKP14" s="76"/>
      <c r="BKQ14" s="75"/>
      <c r="BKS14" s="2"/>
      <c r="BKT14" s="2"/>
      <c r="BKU14" s="35"/>
      <c r="BKV14" s="76"/>
      <c r="BKW14" s="75"/>
      <c r="BKY14" s="2"/>
      <c r="BKZ14" s="2"/>
      <c r="BLA14" s="35"/>
      <c r="BLB14" s="76"/>
      <c r="BLC14" s="75"/>
      <c r="BLE14" s="2"/>
      <c r="BLF14" s="2"/>
      <c r="BLG14" s="35"/>
      <c r="BLH14" s="76"/>
      <c r="BLI14" s="75"/>
      <c r="BLK14" s="2"/>
      <c r="BLL14" s="2"/>
      <c r="BLM14" s="35"/>
      <c r="BLN14" s="76"/>
      <c r="BLO14" s="75"/>
      <c r="BLQ14" s="2"/>
      <c r="BLR14" s="2"/>
      <c r="BLS14" s="35"/>
      <c r="BLT14" s="76"/>
      <c r="BLU14" s="75"/>
      <c r="BLW14" s="2"/>
      <c r="BLX14" s="2"/>
      <c r="BLY14" s="35"/>
      <c r="BLZ14" s="76"/>
      <c r="BMA14" s="75"/>
      <c r="BMC14" s="2"/>
      <c r="BMD14" s="2"/>
      <c r="BME14" s="35"/>
      <c r="BMF14" s="76"/>
      <c r="BMG14" s="75"/>
      <c r="BMI14" s="2"/>
      <c r="BMJ14" s="2"/>
      <c r="BMK14" s="35"/>
      <c r="BML14" s="76"/>
      <c r="BMM14" s="75"/>
      <c r="BMO14" s="2"/>
      <c r="BMP14" s="2"/>
      <c r="BMQ14" s="35"/>
      <c r="BMR14" s="76"/>
      <c r="BMS14" s="75"/>
      <c r="BMU14" s="2"/>
      <c r="BMV14" s="2"/>
      <c r="BMW14" s="35"/>
      <c r="BMX14" s="76"/>
      <c r="BMY14" s="75"/>
      <c r="BNA14" s="2"/>
      <c r="BNB14" s="2"/>
      <c r="BNC14" s="35"/>
      <c r="BND14" s="76"/>
      <c r="BNE14" s="75"/>
      <c r="BNG14" s="2"/>
      <c r="BNH14" s="2"/>
      <c r="BNI14" s="35"/>
      <c r="BNJ14" s="76"/>
      <c r="BNK14" s="75"/>
      <c r="BNM14" s="2"/>
      <c r="BNN14" s="2"/>
      <c r="BNO14" s="35"/>
      <c r="BNP14" s="76"/>
      <c r="BNQ14" s="75"/>
      <c r="BNS14" s="2"/>
      <c r="BNT14" s="2"/>
      <c r="BNU14" s="35"/>
      <c r="BNV14" s="76"/>
      <c r="BNW14" s="75"/>
      <c r="BNY14" s="2"/>
      <c r="BNZ14" s="2"/>
      <c r="BOA14" s="35"/>
      <c r="BOB14" s="76"/>
      <c r="BOC14" s="75"/>
      <c r="BOE14" s="2"/>
      <c r="BOF14" s="2"/>
      <c r="BOG14" s="35"/>
      <c r="BOH14" s="76"/>
      <c r="BOI14" s="75"/>
      <c r="BOK14" s="2"/>
      <c r="BOL14" s="2"/>
      <c r="BOM14" s="35"/>
      <c r="BON14" s="76"/>
      <c r="BOO14" s="75"/>
      <c r="BOQ14" s="2"/>
      <c r="BOR14" s="2"/>
      <c r="BOS14" s="35"/>
      <c r="BOT14" s="76"/>
      <c r="BOU14" s="75"/>
      <c r="BOW14" s="2"/>
      <c r="BOX14" s="2"/>
      <c r="BOY14" s="35"/>
      <c r="BOZ14" s="76"/>
      <c r="BPA14" s="75"/>
      <c r="BPC14" s="2"/>
      <c r="BPD14" s="2"/>
      <c r="BPE14" s="35"/>
      <c r="BPF14" s="76"/>
      <c r="BPG14" s="75"/>
      <c r="BPI14" s="2"/>
      <c r="BPJ14" s="2"/>
      <c r="BPK14" s="35"/>
      <c r="BPL14" s="76"/>
      <c r="BPM14" s="75"/>
      <c r="BPO14" s="2"/>
      <c r="BPP14" s="2"/>
      <c r="BPQ14" s="35"/>
      <c r="BPR14" s="76"/>
      <c r="BPS14" s="75"/>
      <c r="BPU14" s="2"/>
      <c r="BPV14" s="2"/>
      <c r="BPW14" s="35"/>
      <c r="BPX14" s="76"/>
      <c r="BPY14" s="75"/>
      <c r="BQA14" s="2"/>
      <c r="BQB14" s="2"/>
      <c r="BQC14" s="35"/>
      <c r="BQD14" s="76"/>
      <c r="BQE14" s="75"/>
      <c r="BQG14" s="2"/>
      <c r="BQH14" s="2"/>
      <c r="BQI14" s="35"/>
      <c r="BQJ14" s="76"/>
      <c r="BQK14" s="75"/>
      <c r="BQM14" s="2"/>
      <c r="BQN14" s="2"/>
      <c r="BQO14" s="35"/>
      <c r="BQP14" s="76"/>
      <c r="BQQ14" s="75"/>
      <c r="BQS14" s="2"/>
      <c r="BQT14" s="2"/>
      <c r="BQU14" s="35"/>
      <c r="BQV14" s="76"/>
      <c r="BQW14" s="75"/>
      <c r="BQY14" s="2"/>
      <c r="BQZ14" s="2"/>
      <c r="BRA14" s="35"/>
      <c r="BRB14" s="76"/>
      <c r="BRC14" s="75"/>
      <c r="BRE14" s="2"/>
      <c r="BRF14" s="2"/>
      <c r="BRG14" s="35"/>
      <c r="BRH14" s="76"/>
      <c r="BRI14" s="75"/>
      <c r="BRK14" s="2"/>
      <c r="BRL14" s="2"/>
      <c r="BRM14" s="35"/>
      <c r="BRN14" s="76"/>
      <c r="BRO14" s="75"/>
      <c r="BRQ14" s="2"/>
      <c r="BRR14" s="2"/>
      <c r="BRS14" s="35"/>
      <c r="BRT14" s="76"/>
      <c r="BRU14" s="75"/>
      <c r="BRW14" s="2"/>
      <c r="BRX14" s="2"/>
      <c r="BRY14" s="35"/>
      <c r="BRZ14" s="76"/>
      <c r="BSA14" s="75"/>
      <c r="BSC14" s="2"/>
      <c r="BSD14" s="2"/>
      <c r="BSE14" s="35"/>
      <c r="BSF14" s="76"/>
      <c r="BSG14" s="75"/>
      <c r="BSI14" s="2"/>
      <c r="BSJ14" s="2"/>
      <c r="BSK14" s="35"/>
      <c r="BSL14" s="76"/>
      <c r="BSM14" s="75"/>
      <c r="BSO14" s="2"/>
      <c r="BSP14" s="2"/>
      <c r="BSQ14" s="35"/>
      <c r="BSR14" s="76"/>
      <c r="BSS14" s="75"/>
      <c r="BSU14" s="2"/>
      <c r="BSV14" s="2"/>
      <c r="BSW14" s="35"/>
      <c r="BSX14" s="76"/>
      <c r="BSY14" s="75"/>
      <c r="BTA14" s="2"/>
      <c r="BTB14" s="2"/>
      <c r="BTC14" s="35"/>
      <c r="BTD14" s="76"/>
      <c r="BTE14" s="75"/>
      <c r="BTG14" s="2"/>
      <c r="BTH14" s="2"/>
      <c r="BTI14" s="35"/>
      <c r="BTJ14" s="76"/>
      <c r="BTK14" s="75"/>
      <c r="BTM14" s="2"/>
      <c r="BTN14" s="2"/>
      <c r="BTO14" s="35"/>
      <c r="BTP14" s="76"/>
      <c r="BTQ14" s="75"/>
      <c r="BTS14" s="2"/>
      <c r="BTT14" s="2"/>
      <c r="BTU14" s="35"/>
      <c r="BTV14" s="76"/>
      <c r="BTW14" s="75"/>
      <c r="BTY14" s="2"/>
      <c r="BTZ14" s="2"/>
      <c r="BUA14" s="35"/>
      <c r="BUB14" s="76"/>
      <c r="BUC14" s="75"/>
      <c r="BUE14" s="2"/>
      <c r="BUF14" s="2"/>
      <c r="BUG14" s="35"/>
      <c r="BUH14" s="76"/>
      <c r="BUI14" s="75"/>
      <c r="BUK14" s="2"/>
      <c r="BUL14" s="2"/>
      <c r="BUM14" s="35"/>
      <c r="BUN14" s="76"/>
      <c r="BUO14" s="75"/>
      <c r="BUQ14" s="2"/>
      <c r="BUR14" s="2"/>
      <c r="BUS14" s="35"/>
      <c r="BUT14" s="76"/>
      <c r="BUU14" s="75"/>
      <c r="BUW14" s="2"/>
      <c r="BUX14" s="2"/>
      <c r="BUY14" s="35"/>
      <c r="BUZ14" s="76"/>
      <c r="BVA14" s="75"/>
      <c r="BVC14" s="2"/>
      <c r="BVD14" s="2"/>
      <c r="BVE14" s="35"/>
      <c r="BVF14" s="76"/>
      <c r="BVG14" s="75"/>
      <c r="BVI14" s="2"/>
      <c r="BVJ14" s="2"/>
      <c r="BVK14" s="35"/>
      <c r="BVL14" s="76"/>
      <c r="BVM14" s="75"/>
      <c r="BVO14" s="2"/>
      <c r="BVP14" s="2"/>
      <c r="BVQ14" s="35"/>
      <c r="BVR14" s="76"/>
      <c r="BVS14" s="75"/>
      <c r="BVU14" s="2"/>
      <c r="BVV14" s="2"/>
      <c r="BVW14" s="35"/>
      <c r="BVX14" s="76"/>
      <c r="BVY14" s="75"/>
      <c r="BWA14" s="2"/>
      <c r="BWB14" s="2"/>
      <c r="BWC14" s="35"/>
      <c r="BWD14" s="76"/>
      <c r="BWE14" s="75"/>
      <c r="BWG14" s="2"/>
      <c r="BWH14" s="2"/>
      <c r="BWI14" s="35"/>
      <c r="BWJ14" s="76"/>
      <c r="BWK14" s="75"/>
      <c r="BWM14" s="2"/>
      <c r="BWN14" s="2"/>
      <c r="BWO14" s="35"/>
      <c r="BWP14" s="76"/>
      <c r="BWQ14" s="75"/>
      <c r="BWS14" s="2"/>
      <c r="BWT14" s="2"/>
      <c r="BWU14" s="35"/>
      <c r="BWV14" s="76"/>
      <c r="BWW14" s="75"/>
      <c r="BWY14" s="2"/>
      <c r="BWZ14" s="2"/>
      <c r="BXA14" s="35"/>
      <c r="BXB14" s="76"/>
      <c r="BXC14" s="75"/>
      <c r="BXE14" s="2"/>
      <c r="BXF14" s="2"/>
      <c r="BXG14" s="35"/>
      <c r="BXH14" s="76"/>
      <c r="BXI14" s="75"/>
      <c r="BXK14" s="2"/>
      <c r="BXL14" s="2"/>
      <c r="BXM14" s="35"/>
      <c r="BXN14" s="76"/>
      <c r="BXO14" s="75"/>
      <c r="BXQ14" s="2"/>
      <c r="BXR14" s="2"/>
      <c r="BXS14" s="35"/>
      <c r="BXT14" s="76"/>
      <c r="BXU14" s="75"/>
      <c r="BXW14" s="2"/>
      <c r="BXX14" s="2"/>
      <c r="BXY14" s="35"/>
      <c r="BXZ14" s="76"/>
      <c r="BYA14" s="75"/>
      <c r="BYC14" s="2"/>
      <c r="BYD14" s="2"/>
      <c r="BYE14" s="35"/>
      <c r="BYF14" s="76"/>
      <c r="BYG14" s="75"/>
      <c r="BYI14" s="2"/>
      <c r="BYJ14" s="2"/>
      <c r="BYK14" s="35"/>
      <c r="BYL14" s="76"/>
      <c r="BYM14" s="75"/>
      <c r="BYO14" s="2"/>
      <c r="BYP14" s="2"/>
      <c r="BYQ14" s="35"/>
      <c r="BYR14" s="76"/>
      <c r="BYS14" s="75"/>
      <c r="BYU14" s="2"/>
      <c r="BYV14" s="2"/>
      <c r="BYW14" s="35"/>
      <c r="BYX14" s="76"/>
      <c r="BYY14" s="75"/>
      <c r="BZA14" s="2"/>
      <c r="BZB14" s="2"/>
      <c r="BZC14" s="35"/>
      <c r="BZD14" s="76"/>
      <c r="BZE14" s="75"/>
      <c r="BZG14" s="2"/>
      <c r="BZH14" s="2"/>
      <c r="BZI14" s="35"/>
      <c r="BZJ14" s="76"/>
      <c r="BZK14" s="75"/>
      <c r="BZM14" s="2"/>
      <c r="BZN14" s="2"/>
      <c r="BZO14" s="35"/>
      <c r="BZP14" s="76"/>
      <c r="BZQ14" s="75"/>
      <c r="BZS14" s="2"/>
      <c r="BZT14" s="2"/>
      <c r="BZU14" s="35"/>
      <c r="BZV14" s="76"/>
      <c r="BZW14" s="75"/>
      <c r="BZY14" s="2"/>
      <c r="BZZ14" s="2"/>
      <c r="CAA14" s="35"/>
      <c r="CAB14" s="76"/>
      <c r="CAC14" s="75"/>
      <c r="CAE14" s="2"/>
      <c r="CAF14" s="2"/>
      <c r="CAG14" s="35"/>
      <c r="CAH14" s="76"/>
      <c r="CAI14" s="75"/>
      <c r="CAK14" s="2"/>
      <c r="CAL14" s="2"/>
      <c r="CAM14" s="35"/>
      <c r="CAN14" s="76"/>
      <c r="CAO14" s="75"/>
      <c r="CAQ14" s="2"/>
      <c r="CAR14" s="2"/>
      <c r="CAS14" s="35"/>
      <c r="CAT14" s="76"/>
      <c r="CAU14" s="75"/>
      <c r="CAW14" s="2"/>
      <c r="CAX14" s="2"/>
      <c r="CAY14" s="35"/>
      <c r="CAZ14" s="76"/>
      <c r="CBA14" s="75"/>
      <c r="CBC14" s="2"/>
      <c r="CBD14" s="2"/>
      <c r="CBE14" s="35"/>
      <c r="CBF14" s="76"/>
      <c r="CBG14" s="75"/>
      <c r="CBI14" s="2"/>
      <c r="CBJ14" s="2"/>
      <c r="CBK14" s="35"/>
      <c r="CBL14" s="76"/>
      <c r="CBM14" s="75"/>
      <c r="CBO14" s="2"/>
      <c r="CBP14" s="2"/>
      <c r="CBQ14" s="35"/>
      <c r="CBR14" s="76"/>
      <c r="CBS14" s="75"/>
      <c r="CBU14" s="2"/>
      <c r="CBV14" s="2"/>
      <c r="CBW14" s="35"/>
      <c r="CBX14" s="76"/>
      <c r="CBY14" s="75"/>
      <c r="CCA14" s="2"/>
      <c r="CCB14" s="2"/>
      <c r="CCC14" s="35"/>
      <c r="CCD14" s="76"/>
      <c r="CCE14" s="75"/>
      <c r="CCG14" s="2"/>
      <c r="CCH14" s="2"/>
      <c r="CCI14" s="35"/>
      <c r="CCJ14" s="76"/>
      <c r="CCK14" s="75"/>
      <c r="CCM14" s="2"/>
      <c r="CCN14" s="2"/>
      <c r="CCO14" s="35"/>
      <c r="CCP14" s="76"/>
      <c r="CCQ14" s="75"/>
      <c r="CCS14" s="2"/>
      <c r="CCT14" s="2"/>
      <c r="CCU14" s="35"/>
      <c r="CCV14" s="76"/>
      <c r="CCW14" s="75"/>
      <c r="CCY14" s="2"/>
      <c r="CCZ14" s="2"/>
      <c r="CDA14" s="35"/>
      <c r="CDB14" s="76"/>
      <c r="CDC14" s="75"/>
      <c r="CDE14" s="2"/>
      <c r="CDF14" s="2"/>
      <c r="CDG14" s="35"/>
      <c r="CDH14" s="76"/>
      <c r="CDI14" s="75"/>
      <c r="CDK14" s="2"/>
      <c r="CDL14" s="2"/>
      <c r="CDM14" s="35"/>
      <c r="CDN14" s="76"/>
      <c r="CDO14" s="75"/>
      <c r="CDQ14" s="2"/>
      <c r="CDR14" s="2"/>
      <c r="CDS14" s="35"/>
      <c r="CDT14" s="76"/>
      <c r="CDU14" s="75"/>
      <c r="CDW14" s="2"/>
      <c r="CDX14" s="2"/>
      <c r="CDY14" s="35"/>
      <c r="CDZ14" s="76"/>
      <c r="CEA14" s="75"/>
      <c r="CEC14" s="2"/>
      <c r="CED14" s="2"/>
      <c r="CEE14" s="35"/>
      <c r="CEF14" s="76"/>
      <c r="CEG14" s="75"/>
      <c r="CEI14" s="2"/>
      <c r="CEJ14" s="2"/>
      <c r="CEK14" s="35"/>
      <c r="CEL14" s="76"/>
      <c r="CEM14" s="75"/>
      <c r="CEO14" s="2"/>
      <c r="CEP14" s="2"/>
      <c r="CEQ14" s="35"/>
      <c r="CER14" s="76"/>
      <c r="CES14" s="75"/>
      <c r="CEU14" s="2"/>
      <c r="CEV14" s="2"/>
      <c r="CEW14" s="35"/>
      <c r="CEX14" s="76"/>
      <c r="CEY14" s="75"/>
      <c r="CFA14" s="2"/>
      <c r="CFB14" s="2"/>
      <c r="CFC14" s="35"/>
      <c r="CFD14" s="76"/>
      <c r="CFE14" s="75"/>
      <c r="CFG14" s="2"/>
      <c r="CFH14" s="2"/>
      <c r="CFI14" s="35"/>
      <c r="CFJ14" s="76"/>
      <c r="CFK14" s="75"/>
      <c r="CFM14" s="2"/>
      <c r="CFN14" s="2"/>
      <c r="CFO14" s="35"/>
      <c r="CFP14" s="76"/>
      <c r="CFQ14" s="75"/>
      <c r="CFS14" s="2"/>
      <c r="CFT14" s="2"/>
      <c r="CFU14" s="35"/>
      <c r="CFV14" s="76"/>
      <c r="CFW14" s="75"/>
      <c r="CFY14" s="2"/>
      <c r="CFZ14" s="2"/>
      <c r="CGA14" s="35"/>
      <c r="CGB14" s="76"/>
      <c r="CGC14" s="75"/>
      <c r="CGE14" s="2"/>
      <c r="CGF14" s="2"/>
      <c r="CGG14" s="35"/>
      <c r="CGH14" s="76"/>
      <c r="CGI14" s="75"/>
      <c r="CGK14" s="2"/>
      <c r="CGL14" s="2"/>
      <c r="CGM14" s="35"/>
      <c r="CGN14" s="76"/>
      <c r="CGO14" s="75"/>
      <c r="CGQ14" s="2"/>
      <c r="CGR14" s="2"/>
      <c r="CGS14" s="35"/>
      <c r="CGT14" s="76"/>
      <c r="CGU14" s="75"/>
      <c r="CGW14" s="2"/>
      <c r="CGX14" s="2"/>
      <c r="CGY14" s="35"/>
      <c r="CGZ14" s="76"/>
      <c r="CHA14" s="75"/>
      <c r="CHC14" s="2"/>
      <c r="CHD14" s="2"/>
      <c r="CHE14" s="35"/>
      <c r="CHF14" s="76"/>
      <c r="CHG14" s="75"/>
      <c r="CHI14" s="2"/>
      <c r="CHJ14" s="2"/>
      <c r="CHK14" s="35"/>
      <c r="CHL14" s="76"/>
      <c r="CHM14" s="75"/>
      <c r="CHO14" s="2"/>
      <c r="CHP14" s="2"/>
      <c r="CHQ14" s="35"/>
      <c r="CHR14" s="76"/>
      <c r="CHS14" s="75"/>
      <c r="CHU14" s="2"/>
      <c r="CHV14" s="2"/>
      <c r="CHW14" s="35"/>
      <c r="CHX14" s="76"/>
      <c r="CHY14" s="75"/>
      <c r="CIA14" s="2"/>
      <c r="CIB14" s="2"/>
      <c r="CIC14" s="35"/>
      <c r="CID14" s="76"/>
      <c r="CIE14" s="75"/>
      <c r="CIG14" s="2"/>
      <c r="CIH14" s="2"/>
      <c r="CII14" s="35"/>
      <c r="CIJ14" s="76"/>
      <c r="CIK14" s="75"/>
      <c r="CIM14" s="2"/>
      <c r="CIN14" s="2"/>
      <c r="CIO14" s="35"/>
      <c r="CIP14" s="76"/>
      <c r="CIQ14" s="75"/>
      <c r="CIS14" s="2"/>
      <c r="CIT14" s="2"/>
      <c r="CIU14" s="35"/>
      <c r="CIV14" s="76"/>
      <c r="CIW14" s="75"/>
      <c r="CIY14" s="2"/>
      <c r="CIZ14" s="2"/>
      <c r="CJA14" s="35"/>
      <c r="CJB14" s="76"/>
      <c r="CJC14" s="75"/>
      <c r="CJE14" s="2"/>
      <c r="CJF14" s="2"/>
      <c r="CJG14" s="35"/>
      <c r="CJH14" s="76"/>
      <c r="CJI14" s="75"/>
      <c r="CJK14" s="2"/>
      <c r="CJL14" s="2"/>
      <c r="CJM14" s="35"/>
      <c r="CJN14" s="76"/>
      <c r="CJO14" s="75"/>
      <c r="CJQ14" s="2"/>
      <c r="CJR14" s="2"/>
      <c r="CJS14" s="35"/>
      <c r="CJT14" s="76"/>
      <c r="CJU14" s="75"/>
      <c r="CJW14" s="2"/>
      <c r="CJX14" s="2"/>
      <c r="CJY14" s="35"/>
      <c r="CJZ14" s="76"/>
      <c r="CKA14" s="75"/>
      <c r="CKC14" s="2"/>
      <c r="CKD14" s="2"/>
      <c r="CKE14" s="35"/>
      <c r="CKF14" s="76"/>
      <c r="CKG14" s="75"/>
      <c r="CKI14" s="2"/>
      <c r="CKJ14" s="2"/>
      <c r="CKK14" s="35"/>
      <c r="CKL14" s="76"/>
      <c r="CKM14" s="75"/>
      <c r="CKO14" s="2"/>
      <c r="CKP14" s="2"/>
      <c r="CKQ14" s="35"/>
      <c r="CKR14" s="76"/>
      <c r="CKS14" s="75"/>
      <c r="CKU14" s="2"/>
      <c r="CKV14" s="2"/>
      <c r="CKW14" s="35"/>
      <c r="CKX14" s="76"/>
      <c r="CKY14" s="75"/>
      <c r="CLA14" s="2"/>
      <c r="CLB14" s="2"/>
      <c r="CLC14" s="35"/>
      <c r="CLD14" s="76"/>
      <c r="CLE14" s="75"/>
      <c r="CLG14" s="2"/>
      <c r="CLH14" s="2"/>
      <c r="CLI14" s="35"/>
      <c r="CLJ14" s="76"/>
      <c r="CLK14" s="75"/>
      <c r="CLM14" s="2"/>
      <c r="CLN14" s="2"/>
      <c r="CLO14" s="35"/>
      <c r="CLP14" s="76"/>
      <c r="CLQ14" s="75"/>
      <c r="CLS14" s="2"/>
      <c r="CLT14" s="2"/>
      <c r="CLU14" s="35"/>
      <c r="CLV14" s="76"/>
      <c r="CLW14" s="75"/>
      <c r="CLY14" s="2"/>
      <c r="CLZ14" s="2"/>
      <c r="CMA14" s="35"/>
      <c r="CMB14" s="76"/>
      <c r="CMC14" s="75"/>
      <c r="CME14" s="2"/>
      <c r="CMF14" s="2"/>
      <c r="CMG14" s="35"/>
      <c r="CMH14" s="76"/>
      <c r="CMI14" s="75"/>
      <c r="CMK14" s="2"/>
      <c r="CML14" s="2"/>
      <c r="CMM14" s="35"/>
      <c r="CMN14" s="76"/>
      <c r="CMO14" s="75"/>
      <c r="CMQ14" s="2"/>
      <c r="CMR14" s="2"/>
      <c r="CMS14" s="35"/>
      <c r="CMT14" s="76"/>
      <c r="CMU14" s="75"/>
      <c r="CMW14" s="2"/>
      <c r="CMX14" s="2"/>
      <c r="CMY14" s="35"/>
      <c r="CMZ14" s="76"/>
      <c r="CNA14" s="75"/>
      <c r="CNC14" s="2"/>
      <c r="CND14" s="2"/>
      <c r="CNE14" s="35"/>
      <c r="CNF14" s="76"/>
      <c r="CNG14" s="75"/>
      <c r="CNI14" s="2"/>
      <c r="CNJ14" s="2"/>
      <c r="CNK14" s="35"/>
      <c r="CNL14" s="76"/>
      <c r="CNM14" s="75"/>
      <c r="CNO14" s="2"/>
      <c r="CNP14" s="2"/>
      <c r="CNQ14" s="35"/>
      <c r="CNR14" s="76"/>
      <c r="CNS14" s="75"/>
      <c r="CNU14" s="2"/>
      <c r="CNV14" s="2"/>
      <c r="CNW14" s="35"/>
      <c r="CNX14" s="76"/>
      <c r="CNY14" s="75"/>
      <c r="COA14" s="2"/>
      <c r="COB14" s="2"/>
      <c r="COC14" s="35"/>
      <c r="COD14" s="76"/>
      <c r="COE14" s="75"/>
      <c r="COG14" s="2"/>
      <c r="COH14" s="2"/>
      <c r="COI14" s="35"/>
      <c r="COJ14" s="76"/>
      <c r="COK14" s="75"/>
      <c r="COM14" s="2"/>
      <c r="CON14" s="2"/>
      <c r="COO14" s="35"/>
      <c r="COP14" s="76"/>
      <c r="COQ14" s="75"/>
      <c r="COS14" s="2"/>
      <c r="COT14" s="2"/>
      <c r="COU14" s="35"/>
      <c r="COV14" s="76"/>
      <c r="COW14" s="75"/>
      <c r="COY14" s="2"/>
      <c r="COZ14" s="2"/>
      <c r="CPA14" s="35"/>
      <c r="CPB14" s="76"/>
      <c r="CPC14" s="75"/>
      <c r="CPE14" s="2"/>
      <c r="CPF14" s="2"/>
      <c r="CPG14" s="35"/>
      <c r="CPH14" s="76"/>
      <c r="CPI14" s="75"/>
      <c r="CPK14" s="2"/>
      <c r="CPL14" s="2"/>
      <c r="CPM14" s="35"/>
      <c r="CPN14" s="76"/>
      <c r="CPO14" s="75"/>
      <c r="CPQ14" s="2"/>
      <c r="CPR14" s="2"/>
      <c r="CPS14" s="35"/>
      <c r="CPT14" s="76"/>
      <c r="CPU14" s="75"/>
      <c r="CPW14" s="2"/>
      <c r="CPX14" s="2"/>
      <c r="CPY14" s="35"/>
      <c r="CPZ14" s="76"/>
      <c r="CQA14" s="75"/>
      <c r="CQC14" s="2"/>
      <c r="CQD14" s="2"/>
      <c r="CQE14" s="35"/>
      <c r="CQF14" s="76"/>
      <c r="CQG14" s="75"/>
      <c r="CQI14" s="2"/>
      <c r="CQJ14" s="2"/>
      <c r="CQK14" s="35"/>
      <c r="CQL14" s="76"/>
      <c r="CQM14" s="75"/>
      <c r="CQO14" s="2"/>
      <c r="CQP14" s="2"/>
      <c r="CQQ14" s="35"/>
      <c r="CQR14" s="76"/>
      <c r="CQS14" s="75"/>
      <c r="CQU14" s="2"/>
      <c r="CQV14" s="2"/>
      <c r="CQW14" s="35"/>
      <c r="CQX14" s="76"/>
      <c r="CQY14" s="75"/>
      <c r="CRA14" s="2"/>
      <c r="CRB14" s="2"/>
      <c r="CRC14" s="35"/>
      <c r="CRD14" s="76"/>
      <c r="CRE14" s="75"/>
      <c r="CRG14" s="2"/>
      <c r="CRH14" s="2"/>
      <c r="CRI14" s="35"/>
      <c r="CRJ14" s="76"/>
      <c r="CRK14" s="75"/>
      <c r="CRM14" s="2"/>
      <c r="CRN14" s="2"/>
      <c r="CRO14" s="35"/>
      <c r="CRP14" s="76"/>
      <c r="CRQ14" s="75"/>
      <c r="CRS14" s="2"/>
      <c r="CRT14" s="2"/>
      <c r="CRU14" s="35"/>
      <c r="CRV14" s="76"/>
      <c r="CRW14" s="75"/>
      <c r="CRY14" s="2"/>
      <c r="CRZ14" s="2"/>
      <c r="CSA14" s="35"/>
      <c r="CSB14" s="76"/>
      <c r="CSC14" s="75"/>
      <c r="CSE14" s="2"/>
      <c r="CSF14" s="2"/>
      <c r="CSG14" s="35"/>
      <c r="CSH14" s="76"/>
      <c r="CSI14" s="75"/>
      <c r="CSK14" s="2"/>
      <c r="CSL14" s="2"/>
      <c r="CSM14" s="35"/>
      <c r="CSN14" s="76"/>
      <c r="CSO14" s="75"/>
      <c r="CSQ14" s="2"/>
      <c r="CSR14" s="2"/>
      <c r="CSS14" s="35"/>
      <c r="CST14" s="76"/>
      <c r="CSU14" s="75"/>
      <c r="CSW14" s="2"/>
      <c r="CSX14" s="2"/>
      <c r="CSY14" s="35"/>
      <c r="CSZ14" s="76"/>
      <c r="CTA14" s="75"/>
      <c r="CTC14" s="2"/>
      <c r="CTD14" s="2"/>
      <c r="CTE14" s="35"/>
      <c r="CTF14" s="76"/>
      <c r="CTG14" s="75"/>
      <c r="CTI14" s="2"/>
      <c r="CTJ14" s="2"/>
      <c r="CTK14" s="35"/>
      <c r="CTL14" s="76"/>
      <c r="CTM14" s="75"/>
      <c r="CTO14" s="2"/>
      <c r="CTP14" s="2"/>
      <c r="CTQ14" s="35"/>
      <c r="CTR14" s="76"/>
      <c r="CTS14" s="75"/>
      <c r="CTU14" s="2"/>
      <c r="CTV14" s="2"/>
      <c r="CTW14" s="35"/>
      <c r="CTX14" s="76"/>
      <c r="CTY14" s="75"/>
      <c r="CUA14" s="2"/>
      <c r="CUB14" s="2"/>
      <c r="CUC14" s="35"/>
      <c r="CUD14" s="76"/>
      <c r="CUE14" s="75"/>
      <c r="CUG14" s="2"/>
      <c r="CUH14" s="2"/>
      <c r="CUI14" s="35"/>
      <c r="CUJ14" s="76"/>
      <c r="CUK14" s="75"/>
      <c r="CUM14" s="2"/>
      <c r="CUN14" s="2"/>
      <c r="CUO14" s="35"/>
      <c r="CUP14" s="76"/>
      <c r="CUQ14" s="75"/>
      <c r="CUS14" s="2"/>
      <c r="CUT14" s="2"/>
      <c r="CUU14" s="35"/>
      <c r="CUV14" s="76"/>
      <c r="CUW14" s="75"/>
      <c r="CUY14" s="2"/>
      <c r="CUZ14" s="2"/>
      <c r="CVA14" s="35"/>
      <c r="CVB14" s="76"/>
      <c r="CVC14" s="75"/>
      <c r="CVE14" s="2"/>
      <c r="CVF14" s="2"/>
      <c r="CVG14" s="35"/>
      <c r="CVH14" s="76"/>
      <c r="CVI14" s="75"/>
      <c r="CVK14" s="2"/>
      <c r="CVL14" s="2"/>
      <c r="CVM14" s="35"/>
      <c r="CVN14" s="76"/>
      <c r="CVO14" s="75"/>
      <c r="CVQ14" s="2"/>
      <c r="CVR14" s="2"/>
      <c r="CVS14" s="35"/>
      <c r="CVT14" s="76"/>
      <c r="CVU14" s="75"/>
      <c r="CVW14" s="2"/>
      <c r="CVX14" s="2"/>
      <c r="CVY14" s="35"/>
      <c r="CVZ14" s="76"/>
      <c r="CWA14" s="75"/>
      <c r="CWC14" s="2"/>
      <c r="CWD14" s="2"/>
      <c r="CWE14" s="35"/>
      <c r="CWF14" s="76"/>
      <c r="CWG14" s="75"/>
      <c r="CWI14" s="2"/>
      <c r="CWJ14" s="2"/>
      <c r="CWK14" s="35"/>
      <c r="CWL14" s="76"/>
      <c r="CWM14" s="75"/>
      <c r="CWO14" s="2"/>
      <c r="CWP14" s="2"/>
      <c r="CWQ14" s="35"/>
      <c r="CWR14" s="76"/>
      <c r="CWS14" s="75"/>
      <c r="CWU14" s="2"/>
      <c r="CWV14" s="2"/>
      <c r="CWW14" s="35"/>
      <c r="CWX14" s="76"/>
      <c r="CWY14" s="75"/>
      <c r="CXA14" s="2"/>
      <c r="CXB14" s="2"/>
      <c r="CXC14" s="35"/>
      <c r="CXD14" s="76"/>
      <c r="CXE14" s="75"/>
      <c r="CXG14" s="2"/>
      <c r="CXH14" s="2"/>
      <c r="CXI14" s="35"/>
      <c r="CXJ14" s="76"/>
      <c r="CXK14" s="75"/>
      <c r="CXM14" s="2"/>
      <c r="CXN14" s="2"/>
      <c r="CXO14" s="35"/>
      <c r="CXP14" s="76"/>
      <c r="CXQ14" s="75"/>
      <c r="CXS14" s="2"/>
      <c r="CXT14" s="2"/>
      <c r="CXU14" s="35"/>
      <c r="CXV14" s="76"/>
      <c r="CXW14" s="75"/>
      <c r="CXY14" s="2"/>
      <c r="CXZ14" s="2"/>
      <c r="CYA14" s="35"/>
      <c r="CYB14" s="76"/>
      <c r="CYC14" s="75"/>
      <c r="CYE14" s="2"/>
      <c r="CYF14" s="2"/>
      <c r="CYG14" s="35"/>
      <c r="CYH14" s="76"/>
      <c r="CYI14" s="75"/>
      <c r="CYK14" s="2"/>
      <c r="CYL14" s="2"/>
      <c r="CYM14" s="35"/>
      <c r="CYN14" s="76"/>
      <c r="CYO14" s="75"/>
      <c r="CYQ14" s="2"/>
      <c r="CYR14" s="2"/>
      <c r="CYS14" s="35"/>
      <c r="CYT14" s="76"/>
      <c r="CYU14" s="75"/>
      <c r="CYW14" s="2"/>
      <c r="CYX14" s="2"/>
      <c r="CYY14" s="35"/>
      <c r="CYZ14" s="76"/>
      <c r="CZA14" s="75"/>
      <c r="CZC14" s="2"/>
      <c r="CZD14" s="2"/>
      <c r="CZE14" s="35"/>
      <c r="CZF14" s="76"/>
      <c r="CZG14" s="75"/>
      <c r="CZI14" s="2"/>
      <c r="CZJ14" s="2"/>
      <c r="CZK14" s="35"/>
      <c r="CZL14" s="76"/>
      <c r="CZM14" s="75"/>
      <c r="CZO14" s="2"/>
      <c r="CZP14" s="2"/>
      <c r="CZQ14" s="35"/>
      <c r="CZR14" s="76"/>
      <c r="CZS14" s="75"/>
      <c r="CZU14" s="2"/>
      <c r="CZV14" s="2"/>
      <c r="CZW14" s="35"/>
      <c r="CZX14" s="76"/>
      <c r="CZY14" s="75"/>
      <c r="DAA14" s="2"/>
      <c r="DAB14" s="2"/>
      <c r="DAC14" s="35"/>
      <c r="DAD14" s="76"/>
      <c r="DAE14" s="75"/>
      <c r="DAG14" s="2"/>
      <c r="DAH14" s="2"/>
      <c r="DAI14" s="35"/>
      <c r="DAJ14" s="76"/>
      <c r="DAK14" s="75"/>
      <c r="DAM14" s="2"/>
      <c r="DAN14" s="2"/>
      <c r="DAO14" s="35"/>
      <c r="DAP14" s="76"/>
      <c r="DAQ14" s="75"/>
      <c r="DAS14" s="2"/>
      <c r="DAT14" s="2"/>
      <c r="DAU14" s="35"/>
      <c r="DAV14" s="76"/>
      <c r="DAW14" s="75"/>
      <c r="DAY14" s="2"/>
      <c r="DAZ14" s="2"/>
      <c r="DBA14" s="35"/>
      <c r="DBB14" s="76"/>
      <c r="DBC14" s="75"/>
      <c r="DBE14" s="2"/>
      <c r="DBF14" s="2"/>
      <c r="DBG14" s="35"/>
      <c r="DBH14" s="76"/>
      <c r="DBI14" s="75"/>
      <c r="DBK14" s="2"/>
      <c r="DBL14" s="2"/>
      <c r="DBM14" s="35"/>
      <c r="DBN14" s="76"/>
      <c r="DBO14" s="75"/>
      <c r="DBQ14" s="2"/>
      <c r="DBR14" s="2"/>
      <c r="DBS14" s="35"/>
      <c r="DBT14" s="76"/>
      <c r="DBU14" s="75"/>
      <c r="DBW14" s="2"/>
      <c r="DBX14" s="2"/>
      <c r="DBY14" s="35"/>
      <c r="DBZ14" s="76"/>
      <c r="DCA14" s="75"/>
      <c r="DCC14" s="2"/>
      <c r="DCD14" s="2"/>
      <c r="DCE14" s="35"/>
      <c r="DCF14" s="76"/>
      <c r="DCG14" s="75"/>
      <c r="DCI14" s="2"/>
      <c r="DCJ14" s="2"/>
      <c r="DCK14" s="35"/>
      <c r="DCL14" s="76"/>
      <c r="DCM14" s="75"/>
      <c r="DCO14" s="2"/>
      <c r="DCP14" s="2"/>
      <c r="DCQ14" s="35"/>
      <c r="DCR14" s="76"/>
      <c r="DCS14" s="75"/>
      <c r="DCU14" s="2"/>
      <c r="DCV14" s="2"/>
      <c r="DCW14" s="35"/>
      <c r="DCX14" s="76"/>
      <c r="DCY14" s="75"/>
      <c r="DDA14" s="2"/>
      <c r="DDB14" s="2"/>
      <c r="DDC14" s="35"/>
      <c r="DDD14" s="76"/>
      <c r="DDE14" s="75"/>
      <c r="DDG14" s="2"/>
      <c r="DDH14" s="2"/>
      <c r="DDI14" s="35"/>
      <c r="DDJ14" s="76"/>
      <c r="DDK14" s="75"/>
      <c r="DDM14" s="2"/>
      <c r="DDN14" s="2"/>
      <c r="DDO14" s="35"/>
      <c r="DDP14" s="76"/>
      <c r="DDQ14" s="75"/>
      <c r="DDS14" s="2"/>
      <c r="DDT14" s="2"/>
      <c r="DDU14" s="35"/>
      <c r="DDV14" s="76"/>
      <c r="DDW14" s="75"/>
      <c r="DDY14" s="2"/>
      <c r="DDZ14" s="2"/>
      <c r="DEA14" s="35"/>
      <c r="DEB14" s="76"/>
      <c r="DEC14" s="75"/>
      <c r="DEE14" s="2"/>
      <c r="DEF14" s="2"/>
      <c r="DEG14" s="35"/>
      <c r="DEH14" s="76"/>
      <c r="DEI14" s="75"/>
      <c r="DEK14" s="2"/>
      <c r="DEL14" s="2"/>
      <c r="DEM14" s="35"/>
      <c r="DEN14" s="76"/>
      <c r="DEO14" s="75"/>
      <c r="DEQ14" s="2"/>
      <c r="DER14" s="2"/>
      <c r="DES14" s="35"/>
      <c r="DET14" s="76"/>
      <c r="DEU14" s="75"/>
      <c r="DEW14" s="2"/>
      <c r="DEX14" s="2"/>
      <c r="DEY14" s="35"/>
      <c r="DEZ14" s="76"/>
      <c r="DFA14" s="75"/>
      <c r="DFC14" s="2"/>
      <c r="DFD14" s="2"/>
      <c r="DFE14" s="35"/>
      <c r="DFF14" s="76"/>
      <c r="DFG14" s="75"/>
      <c r="DFI14" s="2"/>
      <c r="DFJ14" s="2"/>
      <c r="DFK14" s="35"/>
      <c r="DFL14" s="76"/>
      <c r="DFM14" s="75"/>
      <c r="DFO14" s="2"/>
      <c r="DFP14" s="2"/>
      <c r="DFQ14" s="35"/>
      <c r="DFR14" s="76"/>
      <c r="DFS14" s="75"/>
      <c r="DFU14" s="2"/>
      <c r="DFV14" s="2"/>
      <c r="DFW14" s="35"/>
      <c r="DFX14" s="76"/>
      <c r="DFY14" s="75"/>
      <c r="DGA14" s="2"/>
      <c r="DGB14" s="2"/>
      <c r="DGC14" s="35"/>
      <c r="DGD14" s="76"/>
      <c r="DGE14" s="75"/>
      <c r="DGG14" s="2"/>
      <c r="DGH14" s="2"/>
      <c r="DGI14" s="35"/>
      <c r="DGJ14" s="76"/>
      <c r="DGK14" s="75"/>
      <c r="DGM14" s="2"/>
      <c r="DGN14" s="2"/>
      <c r="DGO14" s="35"/>
      <c r="DGP14" s="76"/>
      <c r="DGQ14" s="75"/>
      <c r="DGS14" s="2"/>
      <c r="DGT14" s="2"/>
      <c r="DGU14" s="35"/>
      <c r="DGV14" s="76"/>
      <c r="DGW14" s="75"/>
      <c r="DGY14" s="2"/>
      <c r="DGZ14" s="2"/>
      <c r="DHA14" s="35"/>
      <c r="DHB14" s="76"/>
      <c r="DHC14" s="75"/>
      <c r="DHE14" s="2"/>
      <c r="DHF14" s="2"/>
      <c r="DHG14" s="35"/>
      <c r="DHH14" s="76"/>
      <c r="DHI14" s="75"/>
      <c r="DHK14" s="2"/>
      <c r="DHL14" s="2"/>
      <c r="DHM14" s="35"/>
      <c r="DHN14" s="76"/>
      <c r="DHO14" s="75"/>
      <c r="DHQ14" s="2"/>
      <c r="DHR14" s="2"/>
      <c r="DHS14" s="35"/>
      <c r="DHT14" s="76"/>
      <c r="DHU14" s="75"/>
      <c r="DHW14" s="2"/>
      <c r="DHX14" s="2"/>
      <c r="DHY14" s="35"/>
      <c r="DHZ14" s="76"/>
      <c r="DIA14" s="75"/>
      <c r="DIC14" s="2"/>
      <c r="DID14" s="2"/>
      <c r="DIE14" s="35"/>
      <c r="DIF14" s="76"/>
      <c r="DIG14" s="75"/>
      <c r="DII14" s="2"/>
      <c r="DIJ14" s="2"/>
      <c r="DIK14" s="35"/>
      <c r="DIL14" s="76"/>
      <c r="DIM14" s="75"/>
      <c r="DIO14" s="2"/>
      <c r="DIP14" s="2"/>
      <c r="DIQ14" s="35"/>
      <c r="DIR14" s="76"/>
      <c r="DIS14" s="75"/>
      <c r="DIU14" s="2"/>
      <c r="DIV14" s="2"/>
      <c r="DIW14" s="35"/>
      <c r="DIX14" s="76"/>
      <c r="DIY14" s="75"/>
      <c r="DJA14" s="2"/>
      <c r="DJB14" s="2"/>
      <c r="DJC14" s="35"/>
      <c r="DJD14" s="76"/>
      <c r="DJE14" s="75"/>
      <c r="DJG14" s="2"/>
      <c r="DJH14" s="2"/>
      <c r="DJI14" s="35"/>
      <c r="DJJ14" s="76"/>
      <c r="DJK14" s="75"/>
      <c r="DJM14" s="2"/>
      <c r="DJN14" s="2"/>
      <c r="DJO14" s="35"/>
      <c r="DJP14" s="76"/>
      <c r="DJQ14" s="75"/>
      <c r="DJS14" s="2"/>
      <c r="DJT14" s="2"/>
      <c r="DJU14" s="35"/>
      <c r="DJV14" s="76"/>
      <c r="DJW14" s="75"/>
      <c r="DJY14" s="2"/>
      <c r="DJZ14" s="2"/>
      <c r="DKA14" s="35"/>
      <c r="DKB14" s="76"/>
      <c r="DKC14" s="75"/>
      <c r="DKE14" s="2"/>
      <c r="DKF14" s="2"/>
      <c r="DKG14" s="35"/>
      <c r="DKH14" s="76"/>
      <c r="DKI14" s="75"/>
      <c r="DKK14" s="2"/>
      <c r="DKL14" s="2"/>
      <c r="DKM14" s="35"/>
      <c r="DKN14" s="76"/>
      <c r="DKO14" s="75"/>
      <c r="DKQ14" s="2"/>
      <c r="DKR14" s="2"/>
      <c r="DKS14" s="35"/>
      <c r="DKT14" s="76"/>
      <c r="DKU14" s="75"/>
      <c r="DKW14" s="2"/>
      <c r="DKX14" s="2"/>
      <c r="DKY14" s="35"/>
      <c r="DKZ14" s="76"/>
      <c r="DLA14" s="75"/>
      <c r="DLC14" s="2"/>
      <c r="DLD14" s="2"/>
      <c r="DLE14" s="35"/>
      <c r="DLF14" s="76"/>
      <c r="DLG14" s="75"/>
      <c r="DLI14" s="2"/>
      <c r="DLJ14" s="2"/>
      <c r="DLK14" s="35"/>
      <c r="DLL14" s="76"/>
      <c r="DLM14" s="75"/>
      <c r="DLO14" s="2"/>
      <c r="DLP14" s="2"/>
      <c r="DLQ14" s="35"/>
      <c r="DLR14" s="76"/>
      <c r="DLS14" s="75"/>
      <c r="DLU14" s="2"/>
      <c r="DLV14" s="2"/>
      <c r="DLW14" s="35"/>
      <c r="DLX14" s="76"/>
      <c r="DLY14" s="75"/>
      <c r="DMA14" s="2"/>
      <c r="DMB14" s="2"/>
      <c r="DMC14" s="35"/>
      <c r="DMD14" s="76"/>
      <c r="DME14" s="75"/>
      <c r="DMG14" s="2"/>
      <c r="DMH14" s="2"/>
      <c r="DMI14" s="35"/>
      <c r="DMJ14" s="76"/>
      <c r="DMK14" s="75"/>
      <c r="DMM14" s="2"/>
      <c r="DMN14" s="2"/>
      <c r="DMO14" s="35"/>
      <c r="DMP14" s="76"/>
      <c r="DMQ14" s="75"/>
      <c r="DMS14" s="2"/>
      <c r="DMT14" s="2"/>
      <c r="DMU14" s="35"/>
      <c r="DMV14" s="76"/>
      <c r="DMW14" s="75"/>
      <c r="DMY14" s="2"/>
      <c r="DMZ14" s="2"/>
      <c r="DNA14" s="35"/>
      <c r="DNB14" s="76"/>
      <c r="DNC14" s="75"/>
      <c r="DNE14" s="2"/>
      <c r="DNF14" s="2"/>
      <c r="DNG14" s="35"/>
      <c r="DNH14" s="76"/>
      <c r="DNI14" s="75"/>
      <c r="DNK14" s="2"/>
      <c r="DNL14" s="2"/>
      <c r="DNM14" s="35"/>
      <c r="DNN14" s="76"/>
      <c r="DNO14" s="75"/>
      <c r="DNQ14" s="2"/>
      <c r="DNR14" s="2"/>
      <c r="DNS14" s="35"/>
      <c r="DNT14" s="76"/>
      <c r="DNU14" s="75"/>
      <c r="DNW14" s="2"/>
      <c r="DNX14" s="2"/>
      <c r="DNY14" s="35"/>
      <c r="DNZ14" s="76"/>
      <c r="DOA14" s="75"/>
      <c r="DOC14" s="2"/>
      <c r="DOD14" s="2"/>
      <c r="DOE14" s="35"/>
      <c r="DOF14" s="76"/>
      <c r="DOG14" s="75"/>
      <c r="DOI14" s="2"/>
      <c r="DOJ14" s="2"/>
      <c r="DOK14" s="35"/>
      <c r="DOL14" s="76"/>
      <c r="DOM14" s="75"/>
      <c r="DOO14" s="2"/>
      <c r="DOP14" s="2"/>
      <c r="DOQ14" s="35"/>
      <c r="DOR14" s="76"/>
      <c r="DOS14" s="75"/>
      <c r="DOU14" s="2"/>
      <c r="DOV14" s="2"/>
      <c r="DOW14" s="35"/>
      <c r="DOX14" s="76"/>
      <c r="DOY14" s="75"/>
      <c r="DPA14" s="2"/>
      <c r="DPB14" s="2"/>
      <c r="DPC14" s="35"/>
      <c r="DPD14" s="76"/>
      <c r="DPE14" s="75"/>
      <c r="DPG14" s="2"/>
      <c r="DPH14" s="2"/>
      <c r="DPI14" s="35"/>
      <c r="DPJ14" s="76"/>
      <c r="DPK14" s="75"/>
      <c r="DPM14" s="2"/>
      <c r="DPN14" s="2"/>
      <c r="DPO14" s="35"/>
      <c r="DPP14" s="76"/>
      <c r="DPQ14" s="75"/>
      <c r="DPS14" s="2"/>
      <c r="DPT14" s="2"/>
      <c r="DPU14" s="35"/>
      <c r="DPV14" s="76"/>
      <c r="DPW14" s="75"/>
      <c r="DPY14" s="2"/>
      <c r="DPZ14" s="2"/>
      <c r="DQA14" s="35"/>
      <c r="DQB14" s="76"/>
      <c r="DQC14" s="75"/>
      <c r="DQE14" s="2"/>
      <c r="DQF14" s="2"/>
      <c r="DQG14" s="35"/>
      <c r="DQH14" s="76"/>
      <c r="DQI14" s="75"/>
      <c r="DQK14" s="2"/>
      <c r="DQL14" s="2"/>
      <c r="DQM14" s="35"/>
      <c r="DQN14" s="76"/>
      <c r="DQO14" s="75"/>
      <c r="DQQ14" s="2"/>
      <c r="DQR14" s="2"/>
      <c r="DQS14" s="35"/>
      <c r="DQT14" s="76"/>
      <c r="DQU14" s="75"/>
      <c r="DQW14" s="2"/>
      <c r="DQX14" s="2"/>
      <c r="DQY14" s="35"/>
      <c r="DQZ14" s="76"/>
      <c r="DRA14" s="75"/>
      <c r="DRC14" s="2"/>
      <c r="DRD14" s="2"/>
      <c r="DRE14" s="35"/>
      <c r="DRF14" s="76"/>
      <c r="DRG14" s="75"/>
      <c r="DRI14" s="2"/>
      <c r="DRJ14" s="2"/>
      <c r="DRK14" s="35"/>
      <c r="DRL14" s="76"/>
      <c r="DRM14" s="75"/>
      <c r="DRO14" s="2"/>
      <c r="DRP14" s="2"/>
      <c r="DRQ14" s="35"/>
      <c r="DRR14" s="76"/>
      <c r="DRS14" s="75"/>
      <c r="DRU14" s="2"/>
      <c r="DRV14" s="2"/>
      <c r="DRW14" s="35"/>
      <c r="DRX14" s="76"/>
      <c r="DRY14" s="75"/>
      <c r="DSA14" s="2"/>
      <c r="DSB14" s="2"/>
      <c r="DSC14" s="35"/>
      <c r="DSD14" s="76"/>
      <c r="DSE14" s="75"/>
      <c r="DSG14" s="2"/>
      <c r="DSH14" s="2"/>
      <c r="DSI14" s="35"/>
      <c r="DSJ14" s="76"/>
      <c r="DSK14" s="75"/>
      <c r="DSM14" s="2"/>
      <c r="DSN14" s="2"/>
      <c r="DSO14" s="35"/>
      <c r="DSP14" s="76"/>
      <c r="DSQ14" s="75"/>
      <c r="DSS14" s="2"/>
      <c r="DST14" s="2"/>
      <c r="DSU14" s="35"/>
      <c r="DSV14" s="76"/>
      <c r="DSW14" s="75"/>
      <c r="DSY14" s="2"/>
      <c r="DSZ14" s="2"/>
      <c r="DTA14" s="35"/>
      <c r="DTB14" s="76"/>
      <c r="DTC14" s="75"/>
      <c r="DTE14" s="2"/>
      <c r="DTF14" s="2"/>
      <c r="DTG14" s="35"/>
      <c r="DTH14" s="76"/>
      <c r="DTI14" s="75"/>
      <c r="DTK14" s="2"/>
      <c r="DTL14" s="2"/>
      <c r="DTM14" s="35"/>
      <c r="DTN14" s="76"/>
      <c r="DTO14" s="75"/>
      <c r="DTQ14" s="2"/>
      <c r="DTR14" s="2"/>
      <c r="DTS14" s="35"/>
      <c r="DTT14" s="76"/>
      <c r="DTU14" s="75"/>
      <c r="DTW14" s="2"/>
      <c r="DTX14" s="2"/>
      <c r="DTY14" s="35"/>
      <c r="DTZ14" s="76"/>
      <c r="DUA14" s="75"/>
      <c r="DUC14" s="2"/>
      <c r="DUD14" s="2"/>
      <c r="DUE14" s="35"/>
      <c r="DUF14" s="76"/>
      <c r="DUG14" s="75"/>
      <c r="DUI14" s="2"/>
      <c r="DUJ14" s="2"/>
      <c r="DUK14" s="35"/>
      <c r="DUL14" s="76"/>
      <c r="DUM14" s="75"/>
      <c r="DUO14" s="2"/>
      <c r="DUP14" s="2"/>
      <c r="DUQ14" s="35"/>
      <c r="DUR14" s="76"/>
      <c r="DUS14" s="75"/>
      <c r="DUU14" s="2"/>
      <c r="DUV14" s="2"/>
      <c r="DUW14" s="35"/>
      <c r="DUX14" s="76"/>
      <c r="DUY14" s="75"/>
      <c r="DVA14" s="2"/>
      <c r="DVB14" s="2"/>
      <c r="DVC14" s="35"/>
      <c r="DVD14" s="76"/>
      <c r="DVE14" s="75"/>
      <c r="DVG14" s="2"/>
      <c r="DVH14" s="2"/>
      <c r="DVI14" s="35"/>
      <c r="DVJ14" s="76"/>
      <c r="DVK14" s="75"/>
      <c r="DVM14" s="2"/>
      <c r="DVN14" s="2"/>
      <c r="DVO14" s="35"/>
      <c r="DVP14" s="76"/>
      <c r="DVQ14" s="75"/>
      <c r="DVS14" s="2"/>
      <c r="DVT14" s="2"/>
      <c r="DVU14" s="35"/>
      <c r="DVV14" s="76"/>
      <c r="DVW14" s="75"/>
      <c r="DVY14" s="2"/>
      <c r="DVZ14" s="2"/>
      <c r="DWA14" s="35"/>
      <c r="DWB14" s="76"/>
      <c r="DWC14" s="75"/>
      <c r="DWE14" s="2"/>
      <c r="DWF14" s="2"/>
      <c r="DWG14" s="35"/>
      <c r="DWH14" s="76"/>
      <c r="DWI14" s="75"/>
      <c r="DWK14" s="2"/>
      <c r="DWL14" s="2"/>
      <c r="DWM14" s="35"/>
      <c r="DWN14" s="76"/>
      <c r="DWO14" s="75"/>
      <c r="DWQ14" s="2"/>
      <c r="DWR14" s="2"/>
      <c r="DWS14" s="35"/>
      <c r="DWT14" s="76"/>
      <c r="DWU14" s="75"/>
      <c r="DWW14" s="2"/>
      <c r="DWX14" s="2"/>
      <c r="DWY14" s="35"/>
      <c r="DWZ14" s="76"/>
      <c r="DXA14" s="75"/>
      <c r="DXC14" s="2"/>
      <c r="DXD14" s="2"/>
      <c r="DXE14" s="35"/>
      <c r="DXF14" s="76"/>
      <c r="DXG14" s="75"/>
      <c r="DXI14" s="2"/>
      <c r="DXJ14" s="2"/>
      <c r="DXK14" s="35"/>
      <c r="DXL14" s="76"/>
      <c r="DXM14" s="75"/>
      <c r="DXO14" s="2"/>
      <c r="DXP14" s="2"/>
      <c r="DXQ14" s="35"/>
      <c r="DXR14" s="76"/>
      <c r="DXS14" s="75"/>
      <c r="DXU14" s="2"/>
      <c r="DXV14" s="2"/>
      <c r="DXW14" s="35"/>
      <c r="DXX14" s="76"/>
      <c r="DXY14" s="75"/>
      <c r="DYA14" s="2"/>
      <c r="DYB14" s="2"/>
      <c r="DYC14" s="35"/>
      <c r="DYD14" s="76"/>
      <c r="DYE14" s="75"/>
      <c r="DYG14" s="2"/>
      <c r="DYH14" s="2"/>
      <c r="DYI14" s="35"/>
      <c r="DYJ14" s="76"/>
      <c r="DYK14" s="75"/>
      <c r="DYM14" s="2"/>
      <c r="DYN14" s="2"/>
      <c r="DYO14" s="35"/>
      <c r="DYP14" s="76"/>
      <c r="DYQ14" s="75"/>
      <c r="DYS14" s="2"/>
      <c r="DYT14" s="2"/>
      <c r="DYU14" s="35"/>
      <c r="DYV14" s="76"/>
      <c r="DYW14" s="75"/>
      <c r="DYY14" s="2"/>
      <c r="DYZ14" s="2"/>
      <c r="DZA14" s="35"/>
      <c r="DZB14" s="76"/>
      <c r="DZC14" s="75"/>
      <c r="DZE14" s="2"/>
      <c r="DZF14" s="2"/>
      <c r="DZG14" s="35"/>
      <c r="DZH14" s="76"/>
      <c r="DZI14" s="75"/>
      <c r="DZK14" s="2"/>
      <c r="DZL14" s="2"/>
      <c r="DZM14" s="35"/>
      <c r="DZN14" s="76"/>
      <c r="DZO14" s="75"/>
      <c r="DZQ14" s="2"/>
      <c r="DZR14" s="2"/>
      <c r="DZS14" s="35"/>
      <c r="DZT14" s="76"/>
      <c r="DZU14" s="75"/>
      <c r="DZW14" s="2"/>
      <c r="DZX14" s="2"/>
      <c r="DZY14" s="35"/>
      <c r="DZZ14" s="76"/>
      <c r="EAA14" s="75"/>
      <c r="EAC14" s="2"/>
      <c r="EAD14" s="2"/>
      <c r="EAE14" s="35"/>
      <c r="EAF14" s="76"/>
      <c r="EAG14" s="75"/>
      <c r="EAI14" s="2"/>
      <c r="EAJ14" s="2"/>
      <c r="EAK14" s="35"/>
      <c r="EAL14" s="76"/>
      <c r="EAM14" s="75"/>
      <c r="EAO14" s="2"/>
      <c r="EAP14" s="2"/>
      <c r="EAQ14" s="35"/>
      <c r="EAR14" s="76"/>
      <c r="EAS14" s="75"/>
      <c r="EAU14" s="2"/>
      <c r="EAV14" s="2"/>
      <c r="EAW14" s="35"/>
      <c r="EAX14" s="76"/>
      <c r="EAY14" s="75"/>
      <c r="EBA14" s="2"/>
      <c r="EBB14" s="2"/>
      <c r="EBC14" s="35"/>
      <c r="EBD14" s="76"/>
      <c r="EBE14" s="75"/>
      <c r="EBG14" s="2"/>
      <c r="EBH14" s="2"/>
      <c r="EBI14" s="35"/>
      <c r="EBJ14" s="76"/>
      <c r="EBK14" s="75"/>
      <c r="EBM14" s="2"/>
      <c r="EBN14" s="2"/>
      <c r="EBO14" s="35"/>
      <c r="EBP14" s="76"/>
      <c r="EBQ14" s="75"/>
      <c r="EBS14" s="2"/>
      <c r="EBT14" s="2"/>
      <c r="EBU14" s="35"/>
      <c r="EBV14" s="76"/>
      <c r="EBW14" s="75"/>
      <c r="EBY14" s="2"/>
      <c r="EBZ14" s="2"/>
      <c r="ECA14" s="35"/>
      <c r="ECB14" s="76"/>
      <c r="ECC14" s="75"/>
      <c r="ECE14" s="2"/>
      <c r="ECF14" s="2"/>
      <c r="ECG14" s="35"/>
      <c r="ECH14" s="76"/>
      <c r="ECI14" s="75"/>
      <c r="ECK14" s="2"/>
      <c r="ECL14" s="2"/>
      <c r="ECM14" s="35"/>
      <c r="ECN14" s="76"/>
      <c r="ECO14" s="75"/>
      <c r="ECQ14" s="2"/>
      <c r="ECR14" s="2"/>
      <c r="ECS14" s="35"/>
      <c r="ECT14" s="76"/>
      <c r="ECU14" s="75"/>
      <c r="ECW14" s="2"/>
      <c r="ECX14" s="2"/>
      <c r="ECY14" s="35"/>
      <c r="ECZ14" s="76"/>
      <c r="EDA14" s="75"/>
      <c r="EDC14" s="2"/>
      <c r="EDD14" s="2"/>
      <c r="EDE14" s="35"/>
      <c r="EDF14" s="76"/>
      <c r="EDG14" s="75"/>
      <c r="EDI14" s="2"/>
      <c r="EDJ14" s="2"/>
      <c r="EDK14" s="35"/>
      <c r="EDL14" s="76"/>
      <c r="EDM14" s="75"/>
      <c r="EDO14" s="2"/>
      <c r="EDP14" s="2"/>
      <c r="EDQ14" s="35"/>
      <c r="EDR14" s="76"/>
      <c r="EDS14" s="75"/>
      <c r="EDU14" s="2"/>
      <c r="EDV14" s="2"/>
      <c r="EDW14" s="35"/>
      <c r="EDX14" s="76"/>
      <c r="EDY14" s="75"/>
      <c r="EEA14" s="2"/>
      <c r="EEB14" s="2"/>
      <c r="EEC14" s="35"/>
      <c r="EED14" s="76"/>
      <c r="EEE14" s="75"/>
      <c r="EEG14" s="2"/>
      <c r="EEH14" s="2"/>
      <c r="EEI14" s="35"/>
      <c r="EEJ14" s="76"/>
      <c r="EEK14" s="75"/>
      <c r="EEM14" s="2"/>
      <c r="EEN14" s="2"/>
      <c r="EEO14" s="35"/>
      <c r="EEP14" s="76"/>
      <c r="EEQ14" s="75"/>
      <c r="EES14" s="2"/>
      <c r="EET14" s="2"/>
      <c r="EEU14" s="35"/>
      <c r="EEV14" s="76"/>
      <c r="EEW14" s="75"/>
      <c r="EEY14" s="2"/>
      <c r="EEZ14" s="2"/>
      <c r="EFA14" s="35"/>
      <c r="EFB14" s="76"/>
      <c r="EFC14" s="75"/>
      <c r="EFE14" s="2"/>
      <c r="EFF14" s="2"/>
      <c r="EFG14" s="35"/>
      <c r="EFH14" s="76"/>
      <c r="EFI14" s="75"/>
      <c r="EFK14" s="2"/>
      <c r="EFL14" s="2"/>
      <c r="EFM14" s="35"/>
      <c r="EFN14" s="76"/>
      <c r="EFO14" s="75"/>
      <c r="EFQ14" s="2"/>
      <c r="EFR14" s="2"/>
      <c r="EFS14" s="35"/>
      <c r="EFT14" s="76"/>
      <c r="EFU14" s="75"/>
      <c r="EFW14" s="2"/>
      <c r="EFX14" s="2"/>
      <c r="EFY14" s="35"/>
      <c r="EFZ14" s="76"/>
      <c r="EGA14" s="75"/>
      <c r="EGC14" s="2"/>
      <c r="EGD14" s="2"/>
      <c r="EGE14" s="35"/>
      <c r="EGF14" s="76"/>
      <c r="EGG14" s="75"/>
      <c r="EGI14" s="2"/>
      <c r="EGJ14" s="2"/>
      <c r="EGK14" s="35"/>
      <c r="EGL14" s="76"/>
      <c r="EGM14" s="75"/>
      <c r="EGO14" s="2"/>
      <c r="EGP14" s="2"/>
      <c r="EGQ14" s="35"/>
      <c r="EGR14" s="76"/>
      <c r="EGS14" s="75"/>
      <c r="EGU14" s="2"/>
      <c r="EGV14" s="2"/>
      <c r="EGW14" s="35"/>
      <c r="EGX14" s="76"/>
      <c r="EGY14" s="75"/>
      <c r="EHA14" s="2"/>
      <c r="EHB14" s="2"/>
      <c r="EHC14" s="35"/>
      <c r="EHD14" s="76"/>
      <c r="EHE14" s="75"/>
      <c r="EHG14" s="2"/>
      <c r="EHH14" s="2"/>
      <c r="EHI14" s="35"/>
      <c r="EHJ14" s="76"/>
      <c r="EHK14" s="75"/>
      <c r="EHM14" s="2"/>
      <c r="EHN14" s="2"/>
      <c r="EHO14" s="35"/>
      <c r="EHP14" s="76"/>
      <c r="EHQ14" s="75"/>
      <c r="EHS14" s="2"/>
      <c r="EHT14" s="2"/>
      <c r="EHU14" s="35"/>
      <c r="EHV14" s="76"/>
      <c r="EHW14" s="75"/>
      <c r="EHY14" s="2"/>
      <c r="EHZ14" s="2"/>
      <c r="EIA14" s="35"/>
      <c r="EIB14" s="76"/>
      <c r="EIC14" s="75"/>
      <c r="EIE14" s="2"/>
      <c r="EIF14" s="2"/>
      <c r="EIG14" s="35"/>
      <c r="EIH14" s="76"/>
      <c r="EII14" s="75"/>
      <c r="EIK14" s="2"/>
      <c r="EIL14" s="2"/>
      <c r="EIM14" s="35"/>
      <c r="EIN14" s="76"/>
      <c r="EIO14" s="75"/>
      <c r="EIQ14" s="2"/>
      <c r="EIR14" s="2"/>
      <c r="EIS14" s="35"/>
      <c r="EIT14" s="76"/>
      <c r="EIU14" s="75"/>
      <c r="EIW14" s="2"/>
      <c r="EIX14" s="2"/>
      <c r="EIY14" s="35"/>
      <c r="EIZ14" s="76"/>
      <c r="EJA14" s="75"/>
      <c r="EJC14" s="2"/>
      <c r="EJD14" s="2"/>
      <c r="EJE14" s="35"/>
      <c r="EJF14" s="76"/>
      <c r="EJG14" s="75"/>
      <c r="EJI14" s="2"/>
      <c r="EJJ14" s="2"/>
      <c r="EJK14" s="35"/>
      <c r="EJL14" s="76"/>
      <c r="EJM14" s="75"/>
      <c r="EJO14" s="2"/>
      <c r="EJP14" s="2"/>
      <c r="EJQ14" s="35"/>
      <c r="EJR14" s="76"/>
      <c r="EJS14" s="75"/>
      <c r="EJU14" s="2"/>
      <c r="EJV14" s="2"/>
      <c r="EJW14" s="35"/>
      <c r="EJX14" s="76"/>
      <c r="EJY14" s="75"/>
      <c r="EKA14" s="2"/>
      <c r="EKB14" s="2"/>
      <c r="EKC14" s="35"/>
      <c r="EKD14" s="76"/>
      <c r="EKE14" s="75"/>
      <c r="EKG14" s="2"/>
      <c r="EKH14" s="2"/>
      <c r="EKI14" s="35"/>
      <c r="EKJ14" s="76"/>
      <c r="EKK14" s="75"/>
      <c r="EKM14" s="2"/>
      <c r="EKN14" s="2"/>
      <c r="EKO14" s="35"/>
      <c r="EKP14" s="76"/>
      <c r="EKQ14" s="75"/>
      <c r="EKS14" s="2"/>
      <c r="EKT14" s="2"/>
      <c r="EKU14" s="35"/>
      <c r="EKV14" s="76"/>
      <c r="EKW14" s="75"/>
      <c r="EKY14" s="2"/>
      <c r="EKZ14" s="2"/>
      <c r="ELA14" s="35"/>
      <c r="ELB14" s="76"/>
      <c r="ELC14" s="75"/>
      <c r="ELE14" s="2"/>
      <c r="ELF14" s="2"/>
      <c r="ELG14" s="35"/>
      <c r="ELH14" s="76"/>
      <c r="ELI14" s="75"/>
      <c r="ELK14" s="2"/>
      <c r="ELL14" s="2"/>
      <c r="ELM14" s="35"/>
      <c r="ELN14" s="76"/>
      <c r="ELO14" s="75"/>
      <c r="ELQ14" s="2"/>
      <c r="ELR14" s="2"/>
      <c r="ELS14" s="35"/>
      <c r="ELT14" s="76"/>
      <c r="ELU14" s="75"/>
      <c r="ELW14" s="2"/>
      <c r="ELX14" s="2"/>
      <c r="ELY14" s="35"/>
      <c r="ELZ14" s="76"/>
      <c r="EMA14" s="75"/>
      <c r="EMC14" s="2"/>
      <c r="EMD14" s="2"/>
      <c r="EME14" s="35"/>
      <c r="EMF14" s="76"/>
      <c r="EMG14" s="75"/>
      <c r="EMI14" s="2"/>
      <c r="EMJ14" s="2"/>
      <c r="EMK14" s="35"/>
      <c r="EML14" s="76"/>
      <c r="EMM14" s="75"/>
      <c r="EMO14" s="2"/>
      <c r="EMP14" s="2"/>
      <c r="EMQ14" s="35"/>
      <c r="EMR14" s="76"/>
      <c r="EMS14" s="75"/>
      <c r="EMU14" s="2"/>
      <c r="EMV14" s="2"/>
      <c r="EMW14" s="35"/>
      <c r="EMX14" s="76"/>
      <c r="EMY14" s="75"/>
      <c r="ENA14" s="2"/>
      <c r="ENB14" s="2"/>
      <c r="ENC14" s="35"/>
      <c r="END14" s="76"/>
      <c r="ENE14" s="75"/>
      <c r="ENG14" s="2"/>
      <c r="ENH14" s="2"/>
      <c r="ENI14" s="35"/>
      <c r="ENJ14" s="76"/>
      <c r="ENK14" s="75"/>
      <c r="ENM14" s="2"/>
      <c r="ENN14" s="2"/>
      <c r="ENO14" s="35"/>
      <c r="ENP14" s="76"/>
      <c r="ENQ14" s="75"/>
      <c r="ENS14" s="2"/>
      <c r="ENT14" s="2"/>
      <c r="ENU14" s="35"/>
      <c r="ENV14" s="76"/>
      <c r="ENW14" s="75"/>
      <c r="ENY14" s="2"/>
      <c r="ENZ14" s="2"/>
      <c r="EOA14" s="35"/>
      <c r="EOB14" s="76"/>
      <c r="EOC14" s="75"/>
      <c r="EOE14" s="2"/>
      <c r="EOF14" s="2"/>
      <c r="EOG14" s="35"/>
      <c r="EOH14" s="76"/>
      <c r="EOI14" s="75"/>
      <c r="EOK14" s="2"/>
      <c r="EOL14" s="2"/>
      <c r="EOM14" s="35"/>
      <c r="EON14" s="76"/>
      <c r="EOO14" s="75"/>
      <c r="EOQ14" s="2"/>
      <c r="EOR14" s="2"/>
      <c r="EOS14" s="35"/>
      <c r="EOT14" s="76"/>
      <c r="EOU14" s="75"/>
      <c r="EOW14" s="2"/>
      <c r="EOX14" s="2"/>
      <c r="EOY14" s="35"/>
      <c r="EOZ14" s="76"/>
      <c r="EPA14" s="75"/>
      <c r="EPC14" s="2"/>
      <c r="EPD14" s="2"/>
      <c r="EPE14" s="35"/>
      <c r="EPF14" s="76"/>
      <c r="EPG14" s="75"/>
      <c r="EPI14" s="2"/>
      <c r="EPJ14" s="2"/>
      <c r="EPK14" s="35"/>
      <c r="EPL14" s="76"/>
      <c r="EPM14" s="75"/>
      <c r="EPO14" s="2"/>
      <c r="EPP14" s="2"/>
      <c r="EPQ14" s="35"/>
      <c r="EPR14" s="76"/>
      <c r="EPS14" s="75"/>
      <c r="EPU14" s="2"/>
      <c r="EPV14" s="2"/>
      <c r="EPW14" s="35"/>
      <c r="EPX14" s="76"/>
      <c r="EPY14" s="75"/>
      <c r="EQA14" s="2"/>
      <c r="EQB14" s="2"/>
      <c r="EQC14" s="35"/>
      <c r="EQD14" s="76"/>
      <c r="EQE14" s="75"/>
      <c r="EQG14" s="2"/>
      <c r="EQH14" s="2"/>
      <c r="EQI14" s="35"/>
      <c r="EQJ14" s="76"/>
      <c r="EQK14" s="75"/>
      <c r="EQM14" s="2"/>
      <c r="EQN14" s="2"/>
      <c r="EQO14" s="35"/>
      <c r="EQP14" s="76"/>
      <c r="EQQ14" s="75"/>
      <c r="EQS14" s="2"/>
      <c r="EQT14" s="2"/>
      <c r="EQU14" s="35"/>
      <c r="EQV14" s="76"/>
      <c r="EQW14" s="75"/>
      <c r="EQY14" s="2"/>
      <c r="EQZ14" s="2"/>
      <c r="ERA14" s="35"/>
      <c r="ERB14" s="76"/>
      <c r="ERC14" s="75"/>
      <c r="ERE14" s="2"/>
      <c r="ERF14" s="2"/>
      <c r="ERG14" s="35"/>
      <c r="ERH14" s="76"/>
      <c r="ERI14" s="75"/>
      <c r="ERK14" s="2"/>
      <c r="ERL14" s="2"/>
      <c r="ERM14" s="35"/>
      <c r="ERN14" s="76"/>
      <c r="ERO14" s="75"/>
      <c r="ERQ14" s="2"/>
      <c r="ERR14" s="2"/>
      <c r="ERS14" s="35"/>
      <c r="ERT14" s="76"/>
      <c r="ERU14" s="75"/>
      <c r="ERW14" s="2"/>
      <c r="ERX14" s="2"/>
      <c r="ERY14" s="35"/>
      <c r="ERZ14" s="76"/>
      <c r="ESA14" s="75"/>
      <c r="ESC14" s="2"/>
      <c r="ESD14" s="2"/>
      <c r="ESE14" s="35"/>
      <c r="ESF14" s="76"/>
      <c r="ESG14" s="75"/>
      <c r="ESI14" s="2"/>
      <c r="ESJ14" s="2"/>
      <c r="ESK14" s="35"/>
      <c r="ESL14" s="76"/>
      <c r="ESM14" s="75"/>
      <c r="ESO14" s="2"/>
      <c r="ESP14" s="2"/>
      <c r="ESQ14" s="35"/>
      <c r="ESR14" s="76"/>
      <c r="ESS14" s="75"/>
      <c r="ESU14" s="2"/>
      <c r="ESV14" s="2"/>
      <c r="ESW14" s="35"/>
      <c r="ESX14" s="76"/>
      <c r="ESY14" s="75"/>
      <c r="ETA14" s="2"/>
      <c r="ETB14" s="2"/>
      <c r="ETC14" s="35"/>
      <c r="ETD14" s="76"/>
      <c r="ETE14" s="75"/>
      <c r="ETG14" s="2"/>
      <c r="ETH14" s="2"/>
      <c r="ETI14" s="35"/>
      <c r="ETJ14" s="76"/>
      <c r="ETK14" s="75"/>
      <c r="ETM14" s="2"/>
      <c r="ETN14" s="2"/>
      <c r="ETO14" s="35"/>
      <c r="ETP14" s="76"/>
      <c r="ETQ14" s="75"/>
      <c r="ETS14" s="2"/>
      <c r="ETT14" s="2"/>
      <c r="ETU14" s="35"/>
      <c r="ETV14" s="76"/>
      <c r="ETW14" s="75"/>
      <c r="ETY14" s="2"/>
      <c r="ETZ14" s="2"/>
      <c r="EUA14" s="35"/>
      <c r="EUB14" s="76"/>
      <c r="EUC14" s="75"/>
      <c r="EUE14" s="2"/>
      <c r="EUF14" s="2"/>
      <c r="EUG14" s="35"/>
      <c r="EUH14" s="76"/>
      <c r="EUI14" s="75"/>
      <c r="EUK14" s="2"/>
      <c r="EUL14" s="2"/>
      <c r="EUM14" s="35"/>
      <c r="EUN14" s="76"/>
      <c r="EUO14" s="75"/>
      <c r="EUQ14" s="2"/>
      <c r="EUR14" s="2"/>
      <c r="EUS14" s="35"/>
      <c r="EUT14" s="76"/>
      <c r="EUU14" s="75"/>
      <c r="EUW14" s="2"/>
      <c r="EUX14" s="2"/>
      <c r="EUY14" s="35"/>
      <c r="EUZ14" s="76"/>
      <c r="EVA14" s="75"/>
      <c r="EVC14" s="2"/>
      <c r="EVD14" s="2"/>
      <c r="EVE14" s="35"/>
      <c r="EVF14" s="76"/>
      <c r="EVG14" s="75"/>
      <c r="EVI14" s="2"/>
      <c r="EVJ14" s="2"/>
      <c r="EVK14" s="35"/>
      <c r="EVL14" s="76"/>
      <c r="EVM14" s="75"/>
      <c r="EVO14" s="2"/>
      <c r="EVP14" s="2"/>
      <c r="EVQ14" s="35"/>
      <c r="EVR14" s="76"/>
      <c r="EVS14" s="75"/>
      <c r="EVU14" s="2"/>
      <c r="EVV14" s="2"/>
      <c r="EVW14" s="35"/>
      <c r="EVX14" s="76"/>
      <c r="EVY14" s="75"/>
      <c r="EWA14" s="2"/>
      <c r="EWB14" s="2"/>
      <c r="EWC14" s="35"/>
      <c r="EWD14" s="76"/>
      <c r="EWE14" s="75"/>
      <c r="EWG14" s="2"/>
      <c r="EWH14" s="2"/>
      <c r="EWI14" s="35"/>
      <c r="EWJ14" s="76"/>
      <c r="EWK14" s="75"/>
      <c r="EWM14" s="2"/>
      <c r="EWN14" s="2"/>
      <c r="EWO14" s="35"/>
      <c r="EWP14" s="76"/>
      <c r="EWQ14" s="75"/>
      <c r="EWS14" s="2"/>
      <c r="EWT14" s="2"/>
      <c r="EWU14" s="35"/>
      <c r="EWV14" s="76"/>
      <c r="EWW14" s="75"/>
      <c r="EWY14" s="2"/>
      <c r="EWZ14" s="2"/>
      <c r="EXA14" s="35"/>
      <c r="EXB14" s="76"/>
      <c r="EXC14" s="75"/>
      <c r="EXE14" s="2"/>
      <c r="EXF14" s="2"/>
      <c r="EXG14" s="35"/>
      <c r="EXH14" s="76"/>
      <c r="EXI14" s="75"/>
      <c r="EXK14" s="2"/>
      <c r="EXL14" s="2"/>
      <c r="EXM14" s="35"/>
      <c r="EXN14" s="76"/>
      <c r="EXO14" s="75"/>
      <c r="EXQ14" s="2"/>
      <c r="EXR14" s="2"/>
      <c r="EXS14" s="35"/>
      <c r="EXT14" s="76"/>
      <c r="EXU14" s="75"/>
      <c r="EXW14" s="2"/>
      <c r="EXX14" s="2"/>
      <c r="EXY14" s="35"/>
      <c r="EXZ14" s="76"/>
      <c r="EYA14" s="75"/>
      <c r="EYC14" s="2"/>
      <c r="EYD14" s="2"/>
      <c r="EYE14" s="35"/>
      <c r="EYF14" s="76"/>
      <c r="EYG14" s="75"/>
      <c r="EYI14" s="2"/>
      <c r="EYJ14" s="2"/>
      <c r="EYK14" s="35"/>
      <c r="EYL14" s="76"/>
      <c r="EYM14" s="75"/>
      <c r="EYO14" s="2"/>
      <c r="EYP14" s="2"/>
      <c r="EYQ14" s="35"/>
      <c r="EYR14" s="76"/>
      <c r="EYS14" s="75"/>
      <c r="EYU14" s="2"/>
      <c r="EYV14" s="2"/>
      <c r="EYW14" s="35"/>
      <c r="EYX14" s="76"/>
      <c r="EYY14" s="75"/>
      <c r="EZA14" s="2"/>
      <c r="EZB14" s="2"/>
      <c r="EZC14" s="35"/>
      <c r="EZD14" s="76"/>
      <c r="EZE14" s="75"/>
      <c r="EZG14" s="2"/>
      <c r="EZH14" s="2"/>
      <c r="EZI14" s="35"/>
      <c r="EZJ14" s="76"/>
      <c r="EZK14" s="75"/>
      <c r="EZM14" s="2"/>
      <c r="EZN14" s="2"/>
      <c r="EZO14" s="35"/>
      <c r="EZP14" s="76"/>
      <c r="EZQ14" s="75"/>
      <c r="EZS14" s="2"/>
      <c r="EZT14" s="2"/>
      <c r="EZU14" s="35"/>
      <c r="EZV14" s="76"/>
      <c r="EZW14" s="75"/>
      <c r="EZY14" s="2"/>
      <c r="EZZ14" s="2"/>
      <c r="FAA14" s="35"/>
      <c r="FAB14" s="76"/>
      <c r="FAC14" s="75"/>
      <c r="FAE14" s="2"/>
      <c r="FAF14" s="2"/>
      <c r="FAG14" s="35"/>
      <c r="FAH14" s="76"/>
      <c r="FAI14" s="75"/>
      <c r="FAK14" s="2"/>
      <c r="FAL14" s="2"/>
      <c r="FAM14" s="35"/>
      <c r="FAN14" s="76"/>
      <c r="FAO14" s="75"/>
      <c r="FAQ14" s="2"/>
      <c r="FAR14" s="2"/>
      <c r="FAS14" s="35"/>
      <c r="FAT14" s="76"/>
      <c r="FAU14" s="75"/>
      <c r="FAW14" s="2"/>
      <c r="FAX14" s="2"/>
      <c r="FAY14" s="35"/>
      <c r="FAZ14" s="76"/>
      <c r="FBA14" s="75"/>
      <c r="FBC14" s="2"/>
      <c r="FBD14" s="2"/>
      <c r="FBE14" s="35"/>
      <c r="FBF14" s="76"/>
      <c r="FBG14" s="75"/>
      <c r="FBI14" s="2"/>
      <c r="FBJ14" s="2"/>
      <c r="FBK14" s="35"/>
      <c r="FBL14" s="76"/>
      <c r="FBM14" s="75"/>
      <c r="FBO14" s="2"/>
      <c r="FBP14" s="2"/>
      <c r="FBQ14" s="35"/>
      <c r="FBR14" s="76"/>
      <c r="FBS14" s="75"/>
      <c r="FBU14" s="2"/>
      <c r="FBV14" s="2"/>
      <c r="FBW14" s="35"/>
      <c r="FBX14" s="76"/>
      <c r="FBY14" s="75"/>
      <c r="FCA14" s="2"/>
      <c r="FCB14" s="2"/>
      <c r="FCC14" s="35"/>
      <c r="FCD14" s="76"/>
      <c r="FCE14" s="75"/>
      <c r="FCG14" s="2"/>
      <c r="FCH14" s="2"/>
      <c r="FCI14" s="35"/>
      <c r="FCJ14" s="76"/>
      <c r="FCK14" s="75"/>
      <c r="FCM14" s="2"/>
      <c r="FCN14" s="2"/>
      <c r="FCO14" s="35"/>
      <c r="FCP14" s="76"/>
      <c r="FCQ14" s="75"/>
      <c r="FCS14" s="2"/>
      <c r="FCT14" s="2"/>
      <c r="FCU14" s="35"/>
      <c r="FCV14" s="76"/>
      <c r="FCW14" s="75"/>
      <c r="FCY14" s="2"/>
      <c r="FCZ14" s="2"/>
      <c r="FDA14" s="35"/>
      <c r="FDB14" s="76"/>
      <c r="FDC14" s="75"/>
      <c r="FDE14" s="2"/>
      <c r="FDF14" s="2"/>
      <c r="FDG14" s="35"/>
      <c r="FDH14" s="76"/>
      <c r="FDI14" s="75"/>
      <c r="FDK14" s="2"/>
      <c r="FDL14" s="2"/>
      <c r="FDM14" s="35"/>
      <c r="FDN14" s="76"/>
      <c r="FDO14" s="75"/>
      <c r="FDQ14" s="2"/>
      <c r="FDR14" s="2"/>
      <c r="FDS14" s="35"/>
      <c r="FDT14" s="76"/>
      <c r="FDU14" s="75"/>
      <c r="FDW14" s="2"/>
      <c r="FDX14" s="2"/>
      <c r="FDY14" s="35"/>
      <c r="FDZ14" s="76"/>
      <c r="FEA14" s="75"/>
      <c r="FEC14" s="2"/>
      <c r="FED14" s="2"/>
      <c r="FEE14" s="35"/>
      <c r="FEF14" s="76"/>
      <c r="FEG14" s="75"/>
      <c r="FEI14" s="2"/>
      <c r="FEJ14" s="2"/>
      <c r="FEK14" s="35"/>
      <c r="FEL14" s="76"/>
      <c r="FEM14" s="75"/>
      <c r="FEO14" s="2"/>
      <c r="FEP14" s="2"/>
      <c r="FEQ14" s="35"/>
      <c r="FER14" s="76"/>
      <c r="FES14" s="75"/>
      <c r="FEU14" s="2"/>
      <c r="FEV14" s="2"/>
      <c r="FEW14" s="35"/>
      <c r="FEX14" s="76"/>
      <c r="FEY14" s="75"/>
      <c r="FFA14" s="2"/>
      <c r="FFB14" s="2"/>
      <c r="FFC14" s="35"/>
      <c r="FFD14" s="76"/>
      <c r="FFE14" s="75"/>
      <c r="FFG14" s="2"/>
      <c r="FFH14" s="2"/>
      <c r="FFI14" s="35"/>
      <c r="FFJ14" s="76"/>
      <c r="FFK14" s="75"/>
      <c r="FFM14" s="2"/>
      <c r="FFN14" s="2"/>
      <c r="FFO14" s="35"/>
      <c r="FFP14" s="76"/>
      <c r="FFQ14" s="75"/>
      <c r="FFS14" s="2"/>
      <c r="FFT14" s="2"/>
      <c r="FFU14" s="35"/>
      <c r="FFV14" s="76"/>
      <c r="FFW14" s="75"/>
      <c r="FFY14" s="2"/>
      <c r="FFZ14" s="2"/>
      <c r="FGA14" s="35"/>
      <c r="FGB14" s="76"/>
      <c r="FGC14" s="75"/>
      <c r="FGE14" s="2"/>
      <c r="FGF14" s="2"/>
      <c r="FGG14" s="35"/>
      <c r="FGH14" s="76"/>
      <c r="FGI14" s="75"/>
      <c r="FGK14" s="2"/>
      <c r="FGL14" s="2"/>
      <c r="FGM14" s="35"/>
      <c r="FGN14" s="76"/>
      <c r="FGO14" s="75"/>
      <c r="FGQ14" s="2"/>
      <c r="FGR14" s="2"/>
      <c r="FGS14" s="35"/>
      <c r="FGT14" s="76"/>
      <c r="FGU14" s="75"/>
      <c r="FGW14" s="2"/>
      <c r="FGX14" s="2"/>
      <c r="FGY14" s="35"/>
      <c r="FGZ14" s="76"/>
      <c r="FHA14" s="75"/>
      <c r="FHC14" s="2"/>
      <c r="FHD14" s="2"/>
      <c r="FHE14" s="35"/>
      <c r="FHF14" s="76"/>
      <c r="FHG14" s="75"/>
      <c r="FHI14" s="2"/>
      <c r="FHJ14" s="2"/>
      <c r="FHK14" s="35"/>
      <c r="FHL14" s="76"/>
      <c r="FHM14" s="75"/>
      <c r="FHO14" s="2"/>
      <c r="FHP14" s="2"/>
      <c r="FHQ14" s="35"/>
      <c r="FHR14" s="76"/>
      <c r="FHS14" s="75"/>
      <c r="FHU14" s="2"/>
      <c r="FHV14" s="2"/>
      <c r="FHW14" s="35"/>
      <c r="FHX14" s="76"/>
      <c r="FHY14" s="75"/>
      <c r="FIA14" s="2"/>
      <c r="FIB14" s="2"/>
      <c r="FIC14" s="35"/>
      <c r="FID14" s="76"/>
      <c r="FIE14" s="75"/>
      <c r="FIG14" s="2"/>
      <c r="FIH14" s="2"/>
      <c r="FII14" s="35"/>
      <c r="FIJ14" s="76"/>
      <c r="FIK14" s="75"/>
      <c r="FIM14" s="2"/>
      <c r="FIN14" s="2"/>
      <c r="FIO14" s="35"/>
      <c r="FIP14" s="76"/>
      <c r="FIQ14" s="75"/>
      <c r="FIS14" s="2"/>
      <c r="FIT14" s="2"/>
      <c r="FIU14" s="35"/>
      <c r="FIV14" s="76"/>
      <c r="FIW14" s="75"/>
      <c r="FIY14" s="2"/>
      <c r="FIZ14" s="2"/>
      <c r="FJA14" s="35"/>
      <c r="FJB14" s="76"/>
      <c r="FJC14" s="75"/>
      <c r="FJE14" s="2"/>
      <c r="FJF14" s="2"/>
      <c r="FJG14" s="35"/>
      <c r="FJH14" s="76"/>
      <c r="FJI14" s="75"/>
      <c r="FJK14" s="2"/>
      <c r="FJL14" s="2"/>
      <c r="FJM14" s="35"/>
      <c r="FJN14" s="76"/>
      <c r="FJO14" s="75"/>
      <c r="FJQ14" s="2"/>
      <c r="FJR14" s="2"/>
      <c r="FJS14" s="35"/>
      <c r="FJT14" s="76"/>
      <c r="FJU14" s="75"/>
      <c r="FJW14" s="2"/>
      <c r="FJX14" s="2"/>
      <c r="FJY14" s="35"/>
      <c r="FJZ14" s="76"/>
      <c r="FKA14" s="75"/>
      <c r="FKC14" s="2"/>
      <c r="FKD14" s="2"/>
      <c r="FKE14" s="35"/>
      <c r="FKF14" s="76"/>
      <c r="FKG14" s="75"/>
      <c r="FKI14" s="2"/>
      <c r="FKJ14" s="2"/>
      <c r="FKK14" s="35"/>
      <c r="FKL14" s="76"/>
      <c r="FKM14" s="75"/>
      <c r="FKO14" s="2"/>
      <c r="FKP14" s="2"/>
      <c r="FKQ14" s="35"/>
      <c r="FKR14" s="76"/>
      <c r="FKS14" s="75"/>
      <c r="FKU14" s="2"/>
      <c r="FKV14" s="2"/>
      <c r="FKW14" s="35"/>
      <c r="FKX14" s="76"/>
      <c r="FKY14" s="75"/>
      <c r="FLA14" s="2"/>
      <c r="FLB14" s="2"/>
      <c r="FLC14" s="35"/>
      <c r="FLD14" s="76"/>
      <c r="FLE14" s="75"/>
      <c r="FLG14" s="2"/>
      <c r="FLH14" s="2"/>
      <c r="FLI14" s="35"/>
      <c r="FLJ14" s="76"/>
      <c r="FLK14" s="75"/>
      <c r="FLM14" s="2"/>
      <c r="FLN14" s="2"/>
      <c r="FLO14" s="35"/>
      <c r="FLP14" s="76"/>
      <c r="FLQ14" s="75"/>
      <c r="FLS14" s="2"/>
      <c r="FLT14" s="2"/>
      <c r="FLU14" s="35"/>
      <c r="FLV14" s="76"/>
      <c r="FLW14" s="75"/>
      <c r="FLY14" s="2"/>
      <c r="FLZ14" s="2"/>
      <c r="FMA14" s="35"/>
      <c r="FMB14" s="76"/>
      <c r="FMC14" s="75"/>
      <c r="FME14" s="2"/>
      <c r="FMF14" s="2"/>
      <c r="FMG14" s="35"/>
      <c r="FMH14" s="76"/>
      <c r="FMI14" s="75"/>
      <c r="FMK14" s="2"/>
      <c r="FML14" s="2"/>
      <c r="FMM14" s="35"/>
      <c r="FMN14" s="76"/>
      <c r="FMO14" s="75"/>
      <c r="FMQ14" s="2"/>
      <c r="FMR14" s="2"/>
      <c r="FMS14" s="35"/>
      <c r="FMT14" s="76"/>
      <c r="FMU14" s="75"/>
      <c r="FMW14" s="2"/>
      <c r="FMX14" s="2"/>
      <c r="FMY14" s="35"/>
      <c r="FMZ14" s="76"/>
      <c r="FNA14" s="75"/>
      <c r="FNC14" s="2"/>
      <c r="FND14" s="2"/>
      <c r="FNE14" s="35"/>
      <c r="FNF14" s="76"/>
      <c r="FNG14" s="75"/>
      <c r="FNI14" s="2"/>
      <c r="FNJ14" s="2"/>
      <c r="FNK14" s="35"/>
      <c r="FNL14" s="76"/>
      <c r="FNM14" s="75"/>
      <c r="FNO14" s="2"/>
      <c r="FNP14" s="2"/>
      <c r="FNQ14" s="35"/>
      <c r="FNR14" s="76"/>
      <c r="FNS14" s="75"/>
      <c r="FNU14" s="2"/>
      <c r="FNV14" s="2"/>
      <c r="FNW14" s="35"/>
      <c r="FNX14" s="76"/>
      <c r="FNY14" s="75"/>
      <c r="FOA14" s="2"/>
      <c r="FOB14" s="2"/>
      <c r="FOC14" s="35"/>
      <c r="FOD14" s="76"/>
      <c r="FOE14" s="75"/>
      <c r="FOG14" s="2"/>
      <c r="FOH14" s="2"/>
      <c r="FOI14" s="35"/>
      <c r="FOJ14" s="76"/>
      <c r="FOK14" s="75"/>
      <c r="FOM14" s="2"/>
      <c r="FON14" s="2"/>
      <c r="FOO14" s="35"/>
      <c r="FOP14" s="76"/>
      <c r="FOQ14" s="75"/>
      <c r="FOS14" s="2"/>
      <c r="FOT14" s="2"/>
      <c r="FOU14" s="35"/>
      <c r="FOV14" s="76"/>
      <c r="FOW14" s="75"/>
      <c r="FOY14" s="2"/>
      <c r="FOZ14" s="2"/>
      <c r="FPA14" s="35"/>
      <c r="FPB14" s="76"/>
      <c r="FPC14" s="75"/>
      <c r="FPE14" s="2"/>
      <c r="FPF14" s="2"/>
      <c r="FPG14" s="35"/>
      <c r="FPH14" s="76"/>
      <c r="FPI14" s="75"/>
      <c r="FPK14" s="2"/>
      <c r="FPL14" s="2"/>
      <c r="FPM14" s="35"/>
      <c r="FPN14" s="76"/>
      <c r="FPO14" s="75"/>
      <c r="FPQ14" s="2"/>
      <c r="FPR14" s="2"/>
      <c r="FPS14" s="35"/>
      <c r="FPT14" s="76"/>
      <c r="FPU14" s="75"/>
      <c r="FPW14" s="2"/>
      <c r="FPX14" s="2"/>
      <c r="FPY14" s="35"/>
      <c r="FPZ14" s="76"/>
      <c r="FQA14" s="75"/>
      <c r="FQC14" s="2"/>
      <c r="FQD14" s="2"/>
      <c r="FQE14" s="35"/>
      <c r="FQF14" s="76"/>
      <c r="FQG14" s="75"/>
      <c r="FQI14" s="2"/>
      <c r="FQJ14" s="2"/>
      <c r="FQK14" s="35"/>
      <c r="FQL14" s="76"/>
      <c r="FQM14" s="75"/>
      <c r="FQO14" s="2"/>
      <c r="FQP14" s="2"/>
      <c r="FQQ14" s="35"/>
      <c r="FQR14" s="76"/>
      <c r="FQS14" s="75"/>
      <c r="FQU14" s="2"/>
      <c r="FQV14" s="2"/>
      <c r="FQW14" s="35"/>
      <c r="FQX14" s="76"/>
      <c r="FQY14" s="75"/>
      <c r="FRA14" s="2"/>
      <c r="FRB14" s="2"/>
      <c r="FRC14" s="35"/>
      <c r="FRD14" s="76"/>
      <c r="FRE14" s="75"/>
      <c r="FRG14" s="2"/>
      <c r="FRH14" s="2"/>
      <c r="FRI14" s="35"/>
      <c r="FRJ14" s="76"/>
      <c r="FRK14" s="75"/>
      <c r="FRM14" s="2"/>
      <c r="FRN14" s="2"/>
      <c r="FRO14" s="35"/>
      <c r="FRP14" s="76"/>
      <c r="FRQ14" s="75"/>
      <c r="FRS14" s="2"/>
      <c r="FRT14" s="2"/>
      <c r="FRU14" s="35"/>
      <c r="FRV14" s="76"/>
      <c r="FRW14" s="75"/>
      <c r="FRY14" s="2"/>
      <c r="FRZ14" s="2"/>
      <c r="FSA14" s="35"/>
      <c r="FSB14" s="76"/>
      <c r="FSC14" s="75"/>
      <c r="FSE14" s="2"/>
      <c r="FSF14" s="2"/>
      <c r="FSG14" s="35"/>
      <c r="FSH14" s="76"/>
      <c r="FSI14" s="75"/>
      <c r="FSK14" s="2"/>
      <c r="FSL14" s="2"/>
      <c r="FSM14" s="35"/>
      <c r="FSN14" s="76"/>
      <c r="FSO14" s="75"/>
      <c r="FSQ14" s="2"/>
      <c r="FSR14" s="2"/>
      <c r="FSS14" s="35"/>
      <c r="FST14" s="76"/>
      <c r="FSU14" s="75"/>
      <c r="FSW14" s="2"/>
      <c r="FSX14" s="2"/>
      <c r="FSY14" s="35"/>
      <c r="FSZ14" s="76"/>
      <c r="FTA14" s="75"/>
      <c r="FTC14" s="2"/>
      <c r="FTD14" s="2"/>
      <c r="FTE14" s="35"/>
      <c r="FTF14" s="76"/>
      <c r="FTG14" s="75"/>
      <c r="FTI14" s="2"/>
      <c r="FTJ14" s="2"/>
      <c r="FTK14" s="35"/>
      <c r="FTL14" s="76"/>
      <c r="FTM14" s="75"/>
      <c r="FTO14" s="2"/>
      <c r="FTP14" s="2"/>
      <c r="FTQ14" s="35"/>
      <c r="FTR14" s="76"/>
      <c r="FTS14" s="75"/>
      <c r="FTU14" s="2"/>
      <c r="FTV14" s="2"/>
      <c r="FTW14" s="35"/>
      <c r="FTX14" s="76"/>
      <c r="FTY14" s="75"/>
      <c r="FUA14" s="2"/>
      <c r="FUB14" s="2"/>
      <c r="FUC14" s="35"/>
      <c r="FUD14" s="76"/>
      <c r="FUE14" s="75"/>
      <c r="FUG14" s="2"/>
      <c r="FUH14" s="2"/>
      <c r="FUI14" s="35"/>
      <c r="FUJ14" s="76"/>
      <c r="FUK14" s="75"/>
      <c r="FUM14" s="2"/>
      <c r="FUN14" s="2"/>
      <c r="FUO14" s="35"/>
      <c r="FUP14" s="76"/>
      <c r="FUQ14" s="75"/>
      <c r="FUS14" s="2"/>
      <c r="FUT14" s="2"/>
      <c r="FUU14" s="35"/>
      <c r="FUV14" s="76"/>
      <c r="FUW14" s="75"/>
      <c r="FUY14" s="2"/>
      <c r="FUZ14" s="2"/>
      <c r="FVA14" s="35"/>
      <c r="FVB14" s="76"/>
      <c r="FVC14" s="75"/>
      <c r="FVE14" s="2"/>
      <c r="FVF14" s="2"/>
      <c r="FVG14" s="35"/>
      <c r="FVH14" s="76"/>
      <c r="FVI14" s="75"/>
      <c r="FVK14" s="2"/>
      <c r="FVL14" s="2"/>
      <c r="FVM14" s="35"/>
      <c r="FVN14" s="76"/>
      <c r="FVO14" s="75"/>
      <c r="FVQ14" s="2"/>
      <c r="FVR14" s="2"/>
      <c r="FVS14" s="35"/>
      <c r="FVT14" s="76"/>
      <c r="FVU14" s="75"/>
      <c r="FVW14" s="2"/>
      <c r="FVX14" s="2"/>
      <c r="FVY14" s="35"/>
      <c r="FVZ14" s="76"/>
      <c r="FWA14" s="75"/>
      <c r="FWC14" s="2"/>
      <c r="FWD14" s="2"/>
      <c r="FWE14" s="35"/>
      <c r="FWF14" s="76"/>
      <c r="FWG14" s="75"/>
      <c r="FWI14" s="2"/>
      <c r="FWJ14" s="2"/>
      <c r="FWK14" s="35"/>
      <c r="FWL14" s="76"/>
      <c r="FWM14" s="75"/>
      <c r="FWO14" s="2"/>
      <c r="FWP14" s="2"/>
      <c r="FWQ14" s="35"/>
      <c r="FWR14" s="76"/>
      <c r="FWS14" s="75"/>
      <c r="FWU14" s="2"/>
      <c r="FWV14" s="2"/>
      <c r="FWW14" s="35"/>
      <c r="FWX14" s="76"/>
      <c r="FWY14" s="75"/>
      <c r="FXA14" s="2"/>
      <c r="FXB14" s="2"/>
      <c r="FXC14" s="35"/>
      <c r="FXD14" s="76"/>
      <c r="FXE14" s="75"/>
      <c r="FXG14" s="2"/>
      <c r="FXH14" s="2"/>
      <c r="FXI14" s="35"/>
      <c r="FXJ14" s="76"/>
      <c r="FXK14" s="75"/>
      <c r="FXM14" s="2"/>
      <c r="FXN14" s="2"/>
      <c r="FXO14" s="35"/>
      <c r="FXP14" s="76"/>
      <c r="FXQ14" s="75"/>
      <c r="FXS14" s="2"/>
      <c r="FXT14" s="2"/>
      <c r="FXU14" s="35"/>
      <c r="FXV14" s="76"/>
      <c r="FXW14" s="75"/>
      <c r="FXY14" s="2"/>
      <c r="FXZ14" s="2"/>
      <c r="FYA14" s="35"/>
      <c r="FYB14" s="76"/>
      <c r="FYC14" s="75"/>
      <c r="FYE14" s="2"/>
      <c r="FYF14" s="2"/>
      <c r="FYG14" s="35"/>
      <c r="FYH14" s="76"/>
      <c r="FYI14" s="75"/>
      <c r="FYK14" s="2"/>
      <c r="FYL14" s="2"/>
      <c r="FYM14" s="35"/>
      <c r="FYN14" s="76"/>
      <c r="FYO14" s="75"/>
      <c r="FYQ14" s="2"/>
      <c r="FYR14" s="2"/>
      <c r="FYS14" s="35"/>
      <c r="FYT14" s="76"/>
      <c r="FYU14" s="75"/>
      <c r="FYW14" s="2"/>
      <c r="FYX14" s="2"/>
      <c r="FYY14" s="35"/>
      <c r="FYZ14" s="76"/>
      <c r="FZA14" s="75"/>
      <c r="FZC14" s="2"/>
      <c r="FZD14" s="2"/>
      <c r="FZE14" s="35"/>
      <c r="FZF14" s="76"/>
      <c r="FZG14" s="75"/>
      <c r="FZI14" s="2"/>
      <c r="FZJ14" s="2"/>
      <c r="FZK14" s="35"/>
      <c r="FZL14" s="76"/>
      <c r="FZM14" s="75"/>
      <c r="FZO14" s="2"/>
      <c r="FZP14" s="2"/>
      <c r="FZQ14" s="35"/>
      <c r="FZR14" s="76"/>
      <c r="FZS14" s="75"/>
      <c r="FZU14" s="2"/>
      <c r="FZV14" s="2"/>
      <c r="FZW14" s="35"/>
      <c r="FZX14" s="76"/>
      <c r="FZY14" s="75"/>
      <c r="GAA14" s="2"/>
      <c r="GAB14" s="2"/>
      <c r="GAC14" s="35"/>
      <c r="GAD14" s="76"/>
      <c r="GAE14" s="75"/>
      <c r="GAG14" s="2"/>
      <c r="GAH14" s="2"/>
      <c r="GAI14" s="35"/>
      <c r="GAJ14" s="76"/>
      <c r="GAK14" s="75"/>
      <c r="GAM14" s="2"/>
      <c r="GAN14" s="2"/>
      <c r="GAO14" s="35"/>
      <c r="GAP14" s="76"/>
      <c r="GAQ14" s="75"/>
      <c r="GAS14" s="2"/>
      <c r="GAT14" s="2"/>
      <c r="GAU14" s="35"/>
      <c r="GAV14" s="76"/>
      <c r="GAW14" s="75"/>
      <c r="GAY14" s="2"/>
      <c r="GAZ14" s="2"/>
      <c r="GBA14" s="35"/>
      <c r="GBB14" s="76"/>
      <c r="GBC14" s="75"/>
      <c r="GBE14" s="2"/>
      <c r="GBF14" s="2"/>
      <c r="GBG14" s="35"/>
      <c r="GBH14" s="76"/>
      <c r="GBI14" s="75"/>
      <c r="GBK14" s="2"/>
      <c r="GBL14" s="2"/>
      <c r="GBM14" s="35"/>
      <c r="GBN14" s="76"/>
      <c r="GBO14" s="75"/>
      <c r="GBQ14" s="2"/>
      <c r="GBR14" s="2"/>
      <c r="GBS14" s="35"/>
      <c r="GBT14" s="76"/>
      <c r="GBU14" s="75"/>
      <c r="GBW14" s="2"/>
      <c r="GBX14" s="2"/>
      <c r="GBY14" s="35"/>
      <c r="GBZ14" s="76"/>
      <c r="GCA14" s="75"/>
      <c r="GCC14" s="2"/>
      <c r="GCD14" s="2"/>
      <c r="GCE14" s="35"/>
      <c r="GCF14" s="76"/>
      <c r="GCG14" s="75"/>
      <c r="GCI14" s="2"/>
      <c r="GCJ14" s="2"/>
      <c r="GCK14" s="35"/>
      <c r="GCL14" s="76"/>
      <c r="GCM14" s="75"/>
      <c r="GCO14" s="2"/>
      <c r="GCP14" s="2"/>
      <c r="GCQ14" s="35"/>
      <c r="GCR14" s="76"/>
      <c r="GCS14" s="75"/>
      <c r="GCU14" s="2"/>
      <c r="GCV14" s="2"/>
      <c r="GCW14" s="35"/>
      <c r="GCX14" s="76"/>
      <c r="GCY14" s="75"/>
      <c r="GDA14" s="2"/>
      <c r="GDB14" s="2"/>
      <c r="GDC14" s="35"/>
      <c r="GDD14" s="76"/>
      <c r="GDE14" s="75"/>
      <c r="GDG14" s="2"/>
      <c r="GDH14" s="2"/>
      <c r="GDI14" s="35"/>
      <c r="GDJ14" s="76"/>
      <c r="GDK14" s="75"/>
      <c r="GDM14" s="2"/>
      <c r="GDN14" s="2"/>
      <c r="GDO14" s="35"/>
      <c r="GDP14" s="76"/>
      <c r="GDQ14" s="75"/>
      <c r="GDS14" s="2"/>
      <c r="GDT14" s="2"/>
      <c r="GDU14" s="35"/>
      <c r="GDV14" s="76"/>
      <c r="GDW14" s="75"/>
      <c r="GDY14" s="2"/>
      <c r="GDZ14" s="2"/>
      <c r="GEA14" s="35"/>
      <c r="GEB14" s="76"/>
      <c r="GEC14" s="75"/>
      <c r="GEE14" s="2"/>
      <c r="GEF14" s="2"/>
      <c r="GEG14" s="35"/>
      <c r="GEH14" s="76"/>
      <c r="GEI14" s="75"/>
      <c r="GEK14" s="2"/>
      <c r="GEL14" s="2"/>
      <c r="GEM14" s="35"/>
      <c r="GEN14" s="76"/>
      <c r="GEO14" s="75"/>
      <c r="GEQ14" s="2"/>
      <c r="GER14" s="2"/>
      <c r="GES14" s="35"/>
      <c r="GET14" s="76"/>
      <c r="GEU14" s="75"/>
      <c r="GEW14" s="2"/>
      <c r="GEX14" s="2"/>
      <c r="GEY14" s="35"/>
      <c r="GEZ14" s="76"/>
      <c r="GFA14" s="75"/>
      <c r="GFC14" s="2"/>
      <c r="GFD14" s="2"/>
      <c r="GFE14" s="35"/>
      <c r="GFF14" s="76"/>
      <c r="GFG14" s="75"/>
      <c r="GFI14" s="2"/>
      <c r="GFJ14" s="2"/>
      <c r="GFK14" s="35"/>
      <c r="GFL14" s="76"/>
      <c r="GFM14" s="75"/>
      <c r="GFO14" s="2"/>
      <c r="GFP14" s="2"/>
      <c r="GFQ14" s="35"/>
      <c r="GFR14" s="76"/>
      <c r="GFS14" s="75"/>
      <c r="GFU14" s="2"/>
      <c r="GFV14" s="2"/>
      <c r="GFW14" s="35"/>
      <c r="GFX14" s="76"/>
      <c r="GFY14" s="75"/>
      <c r="GGA14" s="2"/>
      <c r="GGB14" s="2"/>
      <c r="GGC14" s="35"/>
      <c r="GGD14" s="76"/>
      <c r="GGE14" s="75"/>
      <c r="GGG14" s="2"/>
      <c r="GGH14" s="2"/>
      <c r="GGI14" s="35"/>
      <c r="GGJ14" s="76"/>
      <c r="GGK14" s="75"/>
      <c r="GGM14" s="2"/>
      <c r="GGN14" s="2"/>
      <c r="GGO14" s="35"/>
      <c r="GGP14" s="76"/>
      <c r="GGQ14" s="75"/>
      <c r="GGS14" s="2"/>
      <c r="GGT14" s="2"/>
      <c r="GGU14" s="35"/>
      <c r="GGV14" s="76"/>
      <c r="GGW14" s="75"/>
      <c r="GGY14" s="2"/>
      <c r="GGZ14" s="2"/>
      <c r="GHA14" s="35"/>
      <c r="GHB14" s="76"/>
      <c r="GHC14" s="75"/>
      <c r="GHE14" s="2"/>
      <c r="GHF14" s="2"/>
      <c r="GHG14" s="35"/>
      <c r="GHH14" s="76"/>
      <c r="GHI14" s="75"/>
      <c r="GHK14" s="2"/>
      <c r="GHL14" s="2"/>
      <c r="GHM14" s="35"/>
      <c r="GHN14" s="76"/>
      <c r="GHO14" s="75"/>
      <c r="GHQ14" s="2"/>
      <c r="GHR14" s="2"/>
      <c r="GHS14" s="35"/>
      <c r="GHT14" s="76"/>
      <c r="GHU14" s="75"/>
      <c r="GHW14" s="2"/>
      <c r="GHX14" s="2"/>
      <c r="GHY14" s="35"/>
      <c r="GHZ14" s="76"/>
      <c r="GIA14" s="75"/>
      <c r="GIC14" s="2"/>
      <c r="GID14" s="2"/>
      <c r="GIE14" s="35"/>
      <c r="GIF14" s="76"/>
      <c r="GIG14" s="75"/>
      <c r="GII14" s="2"/>
      <c r="GIJ14" s="2"/>
      <c r="GIK14" s="35"/>
      <c r="GIL14" s="76"/>
      <c r="GIM14" s="75"/>
      <c r="GIO14" s="2"/>
      <c r="GIP14" s="2"/>
      <c r="GIQ14" s="35"/>
      <c r="GIR14" s="76"/>
      <c r="GIS14" s="75"/>
      <c r="GIU14" s="2"/>
      <c r="GIV14" s="2"/>
      <c r="GIW14" s="35"/>
      <c r="GIX14" s="76"/>
      <c r="GIY14" s="75"/>
      <c r="GJA14" s="2"/>
      <c r="GJB14" s="2"/>
      <c r="GJC14" s="35"/>
      <c r="GJD14" s="76"/>
      <c r="GJE14" s="75"/>
      <c r="GJG14" s="2"/>
      <c r="GJH14" s="2"/>
      <c r="GJI14" s="35"/>
      <c r="GJJ14" s="76"/>
      <c r="GJK14" s="75"/>
      <c r="GJM14" s="2"/>
      <c r="GJN14" s="2"/>
      <c r="GJO14" s="35"/>
      <c r="GJP14" s="76"/>
      <c r="GJQ14" s="75"/>
      <c r="GJS14" s="2"/>
      <c r="GJT14" s="2"/>
      <c r="GJU14" s="35"/>
      <c r="GJV14" s="76"/>
      <c r="GJW14" s="75"/>
      <c r="GJY14" s="2"/>
      <c r="GJZ14" s="2"/>
      <c r="GKA14" s="35"/>
      <c r="GKB14" s="76"/>
      <c r="GKC14" s="75"/>
      <c r="GKE14" s="2"/>
      <c r="GKF14" s="2"/>
      <c r="GKG14" s="35"/>
      <c r="GKH14" s="76"/>
      <c r="GKI14" s="75"/>
      <c r="GKK14" s="2"/>
      <c r="GKL14" s="2"/>
      <c r="GKM14" s="35"/>
      <c r="GKN14" s="76"/>
      <c r="GKO14" s="75"/>
      <c r="GKQ14" s="2"/>
      <c r="GKR14" s="2"/>
      <c r="GKS14" s="35"/>
      <c r="GKT14" s="76"/>
      <c r="GKU14" s="75"/>
      <c r="GKW14" s="2"/>
      <c r="GKX14" s="2"/>
      <c r="GKY14" s="35"/>
      <c r="GKZ14" s="76"/>
      <c r="GLA14" s="75"/>
      <c r="GLC14" s="2"/>
      <c r="GLD14" s="2"/>
      <c r="GLE14" s="35"/>
      <c r="GLF14" s="76"/>
      <c r="GLG14" s="75"/>
      <c r="GLI14" s="2"/>
      <c r="GLJ14" s="2"/>
      <c r="GLK14" s="35"/>
      <c r="GLL14" s="76"/>
      <c r="GLM14" s="75"/>
      <c r="GLO14" s="2"/>
      <c r="GLP14" s="2"/>
      <c r="GLQ14" s="35"/>
      <c r="GLR14" s="76"/>
      <c r="GLS14" s="75"/>
      <c r="GLU14" s="2"/>
      <c r="GLV14" s="2"/>
      <c r="GLW14" s="35"/>
      <c r="GLX14" s="76"/>
      <c r="GLY14" s="75"/>
      <c r="GMA14" s="2"/>
      <c r="GMB14" s="2"/>
      <c r="GMC14" s="35"/>
      <c r="GMD14" s="76"/>
      <c r="GME14" s="75"/>
      <c r="GMG14" s="2"/>
      <c r="GMH14" s="2"/>
      <c r="GMI14" s="35"/>
      <c r="GMJ14" s="76"/>
      <c r="GMK14" s="75"/>
      <c r="GMM14" s="2"/>
      <c r="GMN14" s="2"/>
      <c r="GMO14" s="35"/>
      <c r="GMP14" s="76"/>
      <c r="GMQ14" s="75"/>
      <c r="GMS14" s="2"/>
      <c r="GMT14" s="2"/>
      <c r="GMU14" s="35"/>
      <c r="GMV14" s="76"/>
      <c r="GMW14" s="75"/>
      <c r="GMY14" s="2"/>
      <c r="GMZ14" s="2"/>
      <c r="GNA14" s="35"/>
      <c r="GNB14" s="76"/>
      <c r="GNC14" s="75"/>
      <c r="GNE14" s="2"/>
      <c r="GNF14" s="2"/>
      <c r="GNG14" s="35"/>
      <c r="GNH14" s="76"/>
      <c r="GNI14" s="75"/>
      <c r="GNK14" s="2"/>
      <c r="GNL14" s="2"/>
      <c r="GNM14" s="35"/>
      <c r="GNN14" s="76"/>
      <c r="GNO14" s="75"/>
      <c r="GNQ14" s="2"/>
      <c r="GNR14" s="2"/>
      <c r="GNS14" s="35"/>
      <c r="GNT14" s="76"/>
      <c r="GNU14" s="75"/>
      <c r="GNW14" s="2"/>
      <c r="GNX14" s="2"/>
      <c r="GNY14" s="35"/>
      <c r="GNZ14" s="76"/>
      <c r="GOA14" s="75"/>
      <c r="GOC14" s="2"/>
      <c r="GOD14" s="2"/>
      <c r="GOE14" s="35"/>
      <c r="GOF14" s="76"/>
      <c r="GOG14" s="75"/>
      <c r="GOI14" s="2"/>
      <c r="GOJ14" s="2"/>
      <c r="GOK14" s="35"/>
      <c r="GOL14" s="76"/>
      <c r="GOM14" s="75"/>
      <c r="GOO14" s="2"/>
      <c r="GOP14" s="2"/>
      <c r="GOQ14" s="35"/>
      <c r="GOR14" s="76"/>
      <c r="GOS14" s="75"/>
      <c r="GOU14" s="2"/>
      <c r="GOV14" s="2"/>
      <c r="GOW14" s="35"/>
      <c r="GOX14" s="76"/>
      <c r="GOY14" s="75"/>
      <c r="GPA14" s="2"/>
      <c r="GPB14" s="2"/>
      <c r="GPC14" s="35"/>
      <c r="GPD14" s="76"/>
      <c r="GPE14" s="75"/>
      <c r="GPG14" s="2"/>
      <c r="GPH14" s="2"/>
      <c r="GPI14" s="35"/>
      <c r="GPJ14" s="76"/>
      <c r="GPK14" s="75"/>
      <c r="GPM14" s="2"/>
      <c r="GPN14" s="2"/>
      <c r="GPO14" s="35"/>
      <c r="GPP14" s="76"/>
      <c r="GPQ14" s="75"/>
      <c r="GPS14" s="2"/>
      <c r="GPT14" s="2"/>
      <c r="GPU14" s="35"/>
      <c r="GPV14" s="76"/>
      <c r="GPW14" s="75"/>
      <c r="GPY14" s="2"/>
      <c r="GPZ14" s="2"/>
      <c r="GQA14" s="35"/>
      <c r="GQB14" s="76"/>
      <c r="GQC14" s="75"/>
      <c r="GQE14" s="2"/>
      <c r="GQF14" s="2"/>
      <c r="GQG14" s="35"/>
      <c r="GQH14" s="76"/>
      <c r="GQI14" s="75"/>
      <c r="GQK14" s="2"/>
      <c r="GQL14" s="2"/>
      <c r="GQM14" s="35"/>
      <c r="GQN14" s="76"/>
      <c r="GQO14" s="75"/>
      <c r="GQQ14" s="2"/>
      <c r="GQR14" s="2"/>
      <c r="GQS14" s="35"/>
      <c r="GQT14" s="76"/>
      <c r="GQU14" s="75"/>
      <c r="GQW14" s="2"/>
      <c r="GQX14" s="2"/>
      <c r="GQY14" s="35"/>
      <c r="GQZ14" s="76"/>
      <c r="GRA14" s="75"/>
      <c r="GRC14" s="2"/>
      <c r="GRD14" s="2"/>
      <c r="GRE14" s="35"/>
      <c r="GRF14" s="76"/>
      <c r="GRG14" s="75"/>
      <c r="GRI14" s="2"/>
      <c r="GRJ14" s="2"/>
      <c r="GRK14" s="35"/>
      <c r="GRL14" s="76"/>
      <c r="GRM14" s="75"/>
      <c r="GRO14" s="2"/>
      <c r="GRP14" s="2"/>
      <c r="GRQ14" s="35"/>
      <c r="GRR14" s="76"/>
      <c r="GRS14" s="75"/>
      <c r="GRU14" s="2"/>
      <c r="GRV14" s="2"/>
      <c r="GRW14" s="35"/>
      <c r="GRX14" s="76"/>
      <c r="GRY14" s="75"/>
      <c r="GSA14" s="2"/>
      <c r="GSB14" s="2"/>
      <c r="GSC14" s="35"/>
      <c r="GSD14" s="76"/>
      <c r="GSE14" s="75"/>
      <c r="GSG14" s="2"/>
      <c r="GSH14" s="2"/>
      <c r="GSI14" s="35"/>
      <c r="GSJ14" s="76"/>
      <c r="GSK14" s="75"/>
      <c r="GSM14" s="2"/>
      <c r="GSN14" s="2"/>
      <c r="GSO14" s="35"/>
      <c r="GSP14" s="76"/>
      <c r="GSQ14" s="75"/>
      <c r="GSS14" s="2"/>
      <c r="GST14" s="2"/>
      <c r="GSU14" s="35"/>
      <c r="GSV14" s="76"/>
      <c r="GSW14" s="75"/>
      <c r="GSY14" s="2"/>
      <c r="GSZ14" s="2"/>
      <c r="GTA14" s="35"/>
      <c r="GTB14" s="76"/>
      <c r="GTC14" s="75"/>
      <c r="GTE14" s="2"/>
      <c r="GTF14" s="2"/>
      <c r="GTG14" s="35"/>
      <c r="GTH14" s="76"/>
      <c r="GTI14" s="75"/>
      <c r="GTK14" s="2"/>
      <c r="GTL14" s="2"/>
      <c r="GTM14" s="35"/>
      <c r="GTN14" s="76"/>
      <c r="GTO14" s="75"/>
      <c r="GTQ14" s="2"/>
      <c r="GTR14" s="2"/>
      <c r="GTS14" s="35"/>
      <c r="GTT14" s="76"/>
      <c r="GTU14" s="75"/>
      <c r="GTW14" s="2"/>
      <c r="GTX14" s="2"/>
      <c r="GTY14" s="35"/>
      <c r="GTZ14" s="76"/>
      <c r="GUA14" s="75"/>
      <c r="GUC14" s="2"/>
      <c r="GUD14" s="2"/>
      <c r="GUE14" s="35"/>
      <c r="GUF14" s="76"/>
      <c r="GUG14" s="75"/>
      <c r="GUI14" s="2"/>
      <c r="GUJ14" s="2"/>
      <c r="GUK14" s="35"/>
      <c r="GUL14" s="76"/>
      <c r="GUM14" s="75"/>
      <c r="GUO14" s="2"/>
      <c r="GUP14" s="2"/>
      <c r="GUQ14" s="35"/>
      <c r="GUR14" s="76"/>
      <c r="GUS14" s="75"/>
      <c r="GUU14" s="2"/>
      <c r="GUV14" s="2"/>
      <c r="GUW14" s="35"/>
      <c r="GUX14" s="76"/>
      <c r="GUY14" s="75"/>
      <c r="GVA14" s="2"/>
      <c r="GVB14" s="2"/>
      <c r="GVC14" s="35"/>
      <c r="GVD14" s="76"/>
      <c r="GVE14" s="75"/>
      <c r="GVG14" s="2"/>
      <c r="GVH14" s="2"/>
      <c r="GVI14" s="35"/>
      <c r="GVJ14" s="76"/>
      <c r="GVK14" s="75"/>
      <c r="GVM14" s="2"/>
      <c r="GVN14" s="2"/>
      <c r="GVO14" s="35"/>
      <c r="GVP14" s="76"/>
      <c r="GVQ14" s="75"/>
      <c r="GVS14" s="2"/>
      <c r="GVT14" s="2"/>
      <c r="GVU14" s="35"/>
      <c r="GVV14" s="76"/>
      <c r="GVW14" s="75"/>
      <c r="GVY14" s="2"/>
      <c r="GVZ14" s="2"/>
      <c r="GWA14" s="35"/>
      <c r="GWB14" s="76"/>
      <c r="GWC14" s="75"/>
      <c r="GWE14" s="2"/>
      <c r="GWF14" s="2"/>
      <c r="GWG14" s="35"/>
      <c r="GWH14" s="76"/>
      <c r="GWI14" s="75"/>
      <c r="GWK14" s="2"/>
      <c r="GWL14" s="2"/>
      <c r="GWM14" s="35"/>
      <c r="GWN14" s="76"/>
      <c r="GWO14" s="75"/>
      <c r="GWQ14" s="2"/>
      <c r="GWR14" s="2"/>
      <c r="GWS14" s="35"/>
      <c r="GWT14" s="76"/>
      <c r="GWU14" s="75"/>
      <c r="GWW14" s="2"/>
      <c r="GWX14" s="2"/>
      <c r="GWY14" s="35"/>
      <c r="GWZ14" s="76"/>
      <c r="GXA14" s="75"/>
      <c r="GXC14" s="2"/>
      <c r="GXD14" s="2"/>
      <c r="GXE14" s="35"/>
      <c r="GXF14" s="76"/>
      <c r="GXG14" s="75"/>
      <c r="GXI14" s="2"/>
      <c r="GXJ14" s="2"/>
      <c r="GXK14" s="35"/>
      <c r="GXL14" s="76"/>
      <c r="GXM14" s="75"/>
      <c r="GXO14" s="2"/>
      <c r="GXP14" s="2"/>
      <c r="GXQ14" s="35"/>
      <c r="GXR14" s="76"/>
      <c r="GXS14" s="75"/>
      <c r="GXU14" s="2"/>
      <c r="GXV14" s="2"/>
      <c r="GXW14" s="35"/>
      <c r="GXX14" s="76"/>
      <c r="GXY14" s="75"/>
      <c r="GYA14" s="2"/>
      <c r="GYB14" s="2"/>
      <c r="GYC14" s="35"/>
      <c r="GYD14" s="76"/>
      <c r="GYE14" s="75"/>
      <c r="GYG14" s="2"/>
      <c r="GYH14" s="2"/>
      <c r="GYI14" s="35"/>
      <c r="GYJ14" s="76"/>
      <c r="GYK14" s="75"/>
      <c r="GYM14" s="2"/>
      <c r="GYN14" s="2"/>
      <c r="GYO14" s="35"/>
      <c r="GYP14" s="76"/>
      <c r="GYQ14" s="75"/>
      <c r="GYS14" s="2"/>
      <c r="GYT14" s="2"/>
      <c r="GYU14" s="35"/>
      <c r="GYV14" s="76"/>
      <c r="GYW14" s="75"/>
      <c r="GYY14" s="2"/>
      <c r="GYZ14" s="2"/>
      <c r="GZA14" s="35"/>
      <c r="GZB14" s="76"/>
      <c r="GZC14" s="75"/>
      <c r="GZE14" s="2"/>
      <c r="GZF14" s="2"/>
      <c r="GZG14" s="35"/>
      <c r="GZH14" s="76"/>
      <c r="GZI14" s="75"/>
      <c r="GZK14" s="2"/>
      <c r="GZL14" s="2"/>
      <c r="GZM14" s="35"/>
      <c r="GZN14" s="76"/>
      <c r="GZO14" s="75"/>
      <c r="GZQ14" s="2"/>
      <c r="GZR14" s="2"/>
      <c r="GZS14" s="35"/>
      <c r="GZT14" s="76"/>
      <c r="GZU14" s="75"/>
      <c r="GZW14" s="2"/>
      <c r="GZX14" s="2"/>
      <c r="GZY14" s="35"/>
      <c r="GZZ14" s="76"/>
      <c r="HAA14" s="75"/>
      <c r="HAC14" s="2"/>
      <c r="HAD14" s="2"/>
      <c r="HAE14" s="35"/>
      <c r="HAF14" s="76"/>
      <c r="HAG14" s="75"/>
      <c r="HAI14" s="2"/>
      <c r="HAJ14" s="2"/>
      <c r="HAK14" s="35"/>
      <c r="HAL14" s="76"/>
      <c r="HAM14" s="75"/>
      <c r="HAO14" s="2"/>
      <c r="HAP14" s="2"/>
      <c r="HAQ14" s="35"/>
      <c r="HAR14" s="76"/>
      <c r="HAS14" s="75"/>
      <c r="HAU14" s="2"/>
      <c r="HAV14" s="2"/>
      <c r="HAW14" s="35"/>
      <c r="HAX14" s="76"/>
      <c r="HAY14" s="75"/>
      <c r="HBA14" s="2"/>
      <c r="HBB14" s="2"/>
      <c r="HBC14" s="35"/>
      <c r="HBD14" s="76"/>
      <c r="HBE14" s="75"/>
      <c r="HBG14" s="2"/>
      <c r="HBH14" s="2"/>
      <c r="HBI14" s="35"/>
      <c r="HBJ14" s="76"/>
      <c r="HBK14" s="75"/>
      <c r="HBM14" s="2"/>
      <c r="HBN14" s="2"/>
      <c r="HBO14" s="35"/>
      <c r="HBP14" s="76"/>
      <c r="HBQ14" s="75"/>
      <c r="HBS14" s="2"/>
      <c r="HBT14" s="2"/>
      <c r="HBU14" s="35"/>
      <c r="HBV14" s="76"/>
      <c r="HBW14" s="75"/>
      <c r="HBY14" s="2"/>
      <c r="HBZ14" s="2"/>
      <c r="HCA14" s="35"/>
      <c r="HCB14" s="76"/>
      <c r="HCC14" s="75"/>
      <c r="HCE14" s="2"/>
      <c r="HCF14" s="2"/>
      <c r="HCG14" s="35"/>
      <c r="HCH14" s="76"/>
      <c r="HCI14" s="75"/>
      <c r="HCK14" s="2"/>
      <c r="HCL14" s="2"/>
      <c r="HCM14" s="35"/>
      <c r="HCN14" s="76"/>
      <c r="HCO14" s="75"/>
      <c r="HCQ14" s="2"/>
      <c r="HCR14" s="2"/>
      <c r="HCS14" s="35"/>
      <c r="HCT14" s="76"/>
      <c r="HCU14" s="75"/>
      <c r="HCW14" s="2"/>
      <c r="HCX14" s="2"/>
      <c r="HCY14" s="35"/>
      <c r="HCZ14" s="76"/>
      <c r="HDA14" s="75"/>
      <c r="HDC14" s="2"/>
      <c r="HDD14" s="2"/>
      <c r="HDE14" s="35"/>
      <c r="HDF14" s="76"/>
      <c r="HDG14" s="75"/>
      <c r="HDI14" s="2"/>
      <c r="HDJ14" s="2"/>
      <c r="HDK14" s="35"/>
      <c r="HDL14" s="76"/>
      <c r="HDM14" s="75"/>
      <c r="HDO14" s="2"/>
      <c r="HDP14" s="2"/>
      <c r="HDQ14" s="35"/>
      <c r="HDR14" s="76"/>
      <c r="HDS14" s="75"/>
      <c r="HDU14" s="2"/>
      <c r="HDV14" s="2"/>
      <c r="HDW14" s="35"/>
      <c r="HDX14" s="76"/>
      <c r="HDY14" s="75"/>
      <c r="HEA14" s="2"/>
      <c r="HEB14" s="2"/>
      <c r="HEC14" s="35"/>
      <c r="HED14" s="76"/>
      <c r="HEE14" s="75"/>
      <c r="HEG14" s="2"/>
      <c r="HEH14" s="2"/>
      <c r="HEI14" s="35"/>
      <c r="HEJ14" s="76"/>
      <c r="HEK14" s="75"/>
      <c r="HEM14" s="2"/>
      <c r="HEN14" s="2"/>
      <c r="HEO14" s="35"/>
      <c r="HEP14" s="76"/>
      <c r="HEQ14" s="75"/>
      <c r="HES14" s="2"/>
      <c r="HET14" s="2"/>
      <c r="HEU14" s="35"/>
      <c r="HEV14" s="76"/>
      <c r="HEW14" s="75"/>
      <c r="HEY14" s="2"/>
      <c r="HEZ14" s="2"/>
      <c r="HFA14" s="35"/>
      <c r="HFB14" s="76"/>
      <c r="HFC14" s="75"/>
      <c r="HFE14" s="2"/>
      <c r="HFF14" s="2"/>
      <c r="HFG14" s="35"/>
      <c r="HFH14" s="76"/>
      <c r="HFI14" s="75"/>
      <c r="HFK14" s="2"/>
      <c r="HFL14" s="2"/>
      <c r="HFM14" s="35"/>
      <c r="HFN14" s="76"/>
      <c r="HFO14" s="75"/>
      <c r="HFQ14" s="2"/>
      <c r="HFR14" s="2"/>
      <c r="HFS14" s="35"/>
      <c r="HFT14" s="76"/>
      <c r="HFU14" s="75"/>
      <c r="HFW14" s="2"/>
      <c r="HFX14" s="2"/>
      <c r="HFY14" s="35"/>
      <c r="HFZ14" s="76"/>
      <c r="HGA14" s="75"/>
      <c r="HGC14" s="2"/>
      <c r="HGD14" s="2"/>
      <c r="HGE14" s="35"/>
      <c r="HGF14" s="76"/>
      <c r="HGG14" s="75"/>
      <c r="HGI14" s="2"/>
      <c r="HGJ14" s="2"/>
      <c r="HGK14" s="35"/>
      <c r="HGL14" s="76"/>
      <c r="HGM14" s="75"/>
      <c r="HGO14" s="2"/>
      <c r="HGP14" s="2"/>
      <c r="HGQ14" s="35"/>
      <c r="HGR14" s="76"/>
      <c r="HGS14" s="75"/>
      <c r="HGU14" s="2"/>
      <c r="HGV14" s="2"/>
      <c r="HGW14" s="35"/>
      <c r="HGX14" s="76"/>
      <c r="HGY14" s="75"/>
      <c r="HHA14" s="2"/>
      <c r="HHB14" s="2"/>
      <c r="HHC14" s="35"/>
      <c r="HHD14" s="76"/>
      <c r="HHE14" s="75"/>
      <c r="HHG14" s="2"/>
      <c r="HHH14" s="2"/>
      <c r="HHI14" s="35"/>
      <c r="HHJ14" s="76"/>
      <c r="HHK14" s="75"/>
      <c r="HHM14" s="2"/>
      <c r="HHN14" s="2"/>
      <c r="HHO14" s="35"/>
      <c r="HHP14" s="76"/>
      <c r="HHQ14" s="75"/>
      <c r="HHS14" s="2"/>
      <c r="HHT14" s="2"/>
      <c r="HHU14" s="35"/>
      <c r="HHV14" s="76"/>
      <c r="HHW14" s="75"/>
      <c r="HHY14" s="2"/>
      <c r="HHZ14" s="2"/>
      <c r="HIA14" s="35"/>
      <c r="HIB14" s="76"/>
      <c r="HIC14" s="75"/>
      <c r="HIE14" s="2"/>
      <c r="HIF14" s="2"/>
      <c r="HIG14" s="35"/>
      <c r="HIH14" s="76"/>
      <c r="HII14" s="75"/>
      <c r="HIK14" s="2"/>
      <c r="HIL14" s="2"/>
      <c r="HIM14" s="35"/>
      <c r="HIN14" s="76"/>
      <c r="HIO14" s="75"/>
      <c r="HIQ14" s="2"/>
      <c r="HIR14" s="2"/>
      <c r="HIS14" s="35"/>
      <c r="HIT14" s="76"/>
      <c r="HIU14" s="75"/>
      <c r="HIW14" s="2"/>
      <c r="HIX14" s="2"/>
      <c r="HIY14" s="35"/>
      <c r="HIZ14" s="76"/>
      <c r="HJA14" s="75"/>
      <c r="HJC14" s="2"/>
      <c r="HJD14" s="2"/>
      <c r="HJE14" s="35"/>
      <c r="HJF14" s="76"/>
      <c r="HJG14" s="75"/>
      <c r="HJI14" s="2"/>
      <c r="HJJ14" s="2"/>
      <c r="HJK14" s="35"/>
      <c r="HJL14" s="76"/>
      <c r="HJM14" s="75"/>
      <c r="HJO14" s="2"/>
      <c r="HJP14" s="2"/>
      <c r="HJQ14" s="35"/>
      <c r="HJR14" s="76"/>
      <c r="HJS14" s="75"/>
      <c r="HJU14" s="2"/>
      <c r="HJV14" s="2"/>
      <c r="HJW14" s="35"/>
      <c r="HJX14" s="76"/>
      <c r="HJY14" s="75"/>
      <c r="HKA14" s="2"/>
      <c r="HKB14" s="2"/>
      <c r="HKC14" s="35"/>
      <c r="HKD14" s="76"/>
      <c r="HKE14" s="75"/>
      <c r="HKG14" s="2"/>
      <c r="HKH14" s="2"/>
      <c r="HKI14" s="35"/>
      <c r="HKJ14" s="76"/>
      <c r="HKK14" s="75"/>
      <c r="HKM14" s="2"/>
      <c r="HKN14" s="2"/>
      <c r="HKO14" s="35"/>
      <c r="HKP14" s="76"/>
      <c r="HKQ14" s="75"/>
      <c r="HKS14" s="2"/>
      <c r="HKT14" s="2"/>
      <c r="HKU14" s="35"/>
      <c r="HKV14" s="76"/>
      <c r="HKW14" s="75"/>
      <c r="HKY14" s="2"/>
      <c r="HKZ14" s="2"/>
      <c r="HLA14" s="35"/>
      <c r="HLB14" s="76"/>
      <c r="HLC14" s="75"/>
      <c r="HLE14" s="2"/>
      <c r="HLF14" s="2"/>
      <c r="HLG14" s="35"/>
      <c r="HLH14" s="76"/>
      <c r="HLI14" s="75"/>
      <c r="HLK14" s="2"/>
      <c r="HLL14" s="2"/>
      <c r="HLM14" s="35"/>
      <c r="HLN14" s="76"/>
      <c r="HLO14" s="75"/>
      <c r="HLQ14" s="2"/>
      <c r="HLR14" s="2"/>
      <c r="HLS14" s="35"/>
      <c r="HLT14" s="76"/>
      <c r="HLU14" s="75"/>
      <c r="HLW14" s="2"/>
      <c r="HLX14" s="2"/>
      <c r="HLY14" s="35"/>
      <c r="HLZ14" s="76"/>
      <c r="HMA14" s="75"/>
      <c r="HMC14" s="2"/>
      <c r="HMD14" s="2"/>
      <c r="HME14" s="35"/>
      <c r="HMF14" s="76"/>
      <c r="HMG14" s="75"/>
      <c r="HMI14" s="2"/>
      <c r="HMJ14" s="2"/>
      <c r="HMK14" s="35"/>
      <c r="HML14" s="76"/>
      <c r="HMM14" s="75"/>
      <c r="HMO14" s="2"/>
      <c r="HMP14" s="2"/>
      <c r="HMQ14" s="35"/>
      <c r="HMR14" s="76"/>
      <c r="HMS14" s="75"/>
      <c r="HMU14" s="2"/>
      <c r="HMV14" s="2"/>
      <c r="HMW14" s="35"/>
      <c r="HMX14" s="76"/>
      <c r="HMY14" s="75"/>
      <c r="HNA14" s="2"/>
      <c r="HNB14" s="2"/>
      <c r="HNC14" s="35"/>
      <c r="HND14" s="76"/>
      <c r="HNE14" s="75"/>
      <c r="HNG14" s="2"/>
      <c r="HNH14" s="2"/>
      <c r="HNI14" s="35"/>
      <c r="HNJ14" s="76"/>
      <c r="HNK14" s="75"/>
      <c r="HNM14" s="2"/>
      <c r="HNN14" s="2"/>
      <c r="HNO14" s="35"/>
      <c r="HNP14" s="76"/>
      <c r="HNQ14" s="75"/>
      <c r="HNS14" s="2"/>
      <c r="HNT14" s="2"/>
      <c r="HNU14" s="35"/>
      <c r="HNV14" s="76"/>
      <c r="HNW14" s="75"/>
      <c r="HNY14" s="2"/>
      <c r="HNZ14" s="2"/>
      <c r="HOA14" s="35"/>
      <c r="HOB14" s="76"/>
      <c r="HOC14" s="75"/>
      <c r="HOE14" s="2"/>
      <c r="HOF14" s="2"/>
      <c r="HOG14" s="35"/>
      <c r="HOH14" s="76"/>
      <c r="HOI14" s="75"/>
      <c r="HOK14" s="2"/>
      <c r="HOL14" s="2"/>
      <c r="HOM14" s="35"/>
      <c r="HON14" s="76"/>
      <c r="HOO14" s="75"/>
      <c r="HOQ14" s="2"/>
      <c r="HOR14" s="2"/>
      <c r="HOS14" s="35"/>
      <c r="HOT14" s="76"/>
      <c r="HOU14" s="75"/>
      <c r="HOW14" s="2"/>
      <c r="HOX14" s="2"/>
      <c r="HOY14" s="35"/>
      <c r="HOZ14" s="76"/>
      <c r="HPA14" s="75"/>
      <c r="HPC14" s="2"/>
      <c r="HPD14" s="2"/>
      <c r="HPE14" s="35"/>
      <c r="HPF14" s="76"/>
      <c r="HPG14" s="75"/>
      <c r="HPI14" s="2"/>
      <c r="HPJ14" s="2"/>
      <c r="HPK14" s="35"/>
      <c r="HPL14" s="76"/>
      <c r="HPM14" s="75"/>
      <c r="HPO14" s="2"/>
      <c r="HPP14" s="2"/>
      <c r="HPQ14" s="35"/>
      <c r="HPR14" s="76"/>
      <c r="HPS14" s="75"/>
      <c r="HPU14" s="2"/>
      <c r="HPV14" s="2"/>
      <c r="HPW14" s="35"/>
      <c r="HPX14" s="76"/>
      <c r="HPY14" s="75"/>
      <c r="HQA14" s="2"/>
      <c r="HQB14" s="2"/>
      <c r="HQC14" s="35"/>
      <c r="HQD14" s="76"/>
      <c r="HQE14" s="75"/>
      <c r="HQG14" s="2"/>
      <c r="HQH14" s="2"/>
      <c r="HQI14" s="35"/>
      <c r="HQJ14" s="76"/>
      <c r="HQK14" s="75"/>
      <c r="HQM14" s="2"/>
      <c r="HQN14" s="2"/>
      <c r="HQO14" s="35"/>
      <c r="HQP14" s="76"/>
      <c r="HQQ14" s="75"/>
      <c r="HQS14" s="2"/>
      <c r="HQT14" s="2"/>
      <c r="HQU14" s="35"/>
      <c r="HQV14" s="76"/>
      <c r="HQW14" s="75"/>
      <c r="HQY14" s="2"/>
      <c r="HQZ14" s="2"/>
      <c r="HRA14" s="35"/>
      <c r="HRB14" s="76"/>
      <c r="HRC14" s="75"/>
      <c r="HRE14" s="2"/>
      <c r="HRF14" s="2"/>
      <c r="HRG14" s="35"/>
      <c r="HRH14" s="76"/>
      <c r="HRI14" s="75"/>
      <c r="HRK14" s="2"/>
      <c r="HRL14" s="2"/>
      <c r="HRM14" s="35"/>
      <c r="HRN14" s="76"/>
      <c r="HRO14" s="75"/>
      <c r="HRQ14" s="2"/>
      <c r="HRR14" s="2"/>
      <c r="HRS14" s="35"/>
      <c r="HRT14" s="76"/>
      <c r="HRU14" s="75"/>
      <c r="HRW14" s="2"/>
      <c r="HRX14" s="2"/>
      <c r="HRY14" s="35"/>
      <c r="HRZ14" s="76"/>
      <c r="HSA14" s="75"/>
      <c r="HSC14" s="2"/>
      <c r="HSD14" s="2"/>
      <c r="HSE14" s="35"/>
      <c r="HSF14" s="76"/>
      <c r="HSG14" s="75"/>
      <c r="HSI14" s="2"/>
      <c r="HSJ14" s="2"/>
      <c r="HSK14" s="35"/>
      <c r="HSL14" s="76"/>
      <c r="HSM14" s="75"/>
      <c r="HSO14" s="2"/>
      <c r="HSP14" s="2"/>
      <c r="HSQ14" s="35"/>
      <c r="HSR14" s="76"/>
      <c r="HSS14" s="75"/>
      <c r="HSU14" s="2"/>
      <c r="HSV14" s="2"/>
      <c r="HSW14" s="35"/>
      <c r="HSX14" s="76"/>
      <c r="HSY14" s="75"/>
      <c r="HTA14" s="2"/>
      <c r="HTB14" s="2"/>
      <c r="HTC14" s="35"/>
      <c r="HTD14" s="76"/>
      <c r="HTE14" s="75"/>
      <c r="HTG14" s="2"/>
      <c r="HTH14" s="2"/>
      <c r="HTI14" s="35"/>
      <c r="HTJ14" s="76"/>
      <c r="HTK14" s="75"/>
      <c r="HTM14" s="2"/>
      <c r="HTN14" s="2"/>
      <c r="HTO14" s="35"/>
      <c r="HTP14" s="76"/>
      <c r="HTQ14" s="75"/>
      <c r="HTS14" s="2"/>
      <c r="HTT14" s="2"/>
      <c r="HTU14" s="35"/>
      <c r="HTV14" s="76"/>
      <c r="HTW14" s="75"/>
      <c r="HTY14" s="2"/>
      <c r="HTZ14" s="2"/>
      <c r="HUA14" s="35"/>
      <c r="HUB14" s="76"/>
      <c r="HUC14" s="75"/>
      <c r="HUE14" s="2"/>
      <c r="HUF14" s="2"/>
      <c r="HUG14" s="35"/>
      <c r="HUH14" s="76"/>
      <c r="HUI14" s="75"/>
      <c r="HUK14" s="2"/>
      <c r="HUL14" s="2"/>
      <c r="HUM14" s="35"/>
      <c r="HUN14" s="76"/>
      <c r="HUO14" s="75"/>
      <c r="HUQ14" s="2"/>
      <c r="HUR14" s="2"/>
      <c r="HUS14" s="35"/>
      <c r="HUT14" s="76"/>
      <c r="HUU14" s="75"/>
      <c r="HUW14" s="2"/>
      <c r="HUX14" s="2"/>
      <c r="HUY14" s="35"/>
      <c r="HUZ14" s="76"/>
      <c r="HVA14" s="75"/>
      <c r="HVC14" s="2"/>
      <c r="HVD14" s="2"/>
      <c r="HVE14" s="35"/>
      <c r="HVF14" s="76"/>
      <c r="HVG14" s="75"/>
      <c r="HVI14" s="2"/>
      <c r="HVJ14" s="2"/>
      <c r="HVK14" s="35"/>
      <c r="HVL14" s="76"/>
      <c r="HVM14" s="75"/>
      <c r="HVO14" s="2"/>
      <c r="HVP14" s="2"/>
      <c r="HVQ14" s="35"/>
      <c r="HVR14" s="76"/>
      <c r="HVS14" s="75"/>
      <c r="HVU14" s="2"/>
      <c r="HVV14" s="2"/>
      <c r="HVW14" s="35"/>
      <c r="HVX14" s="76"/>
      <c r="HVY14" s="75"/>
      <c r="HWA14" s="2"/>
      <c r="HWB14" s="2"/>
      <c r="HWC14" s="35"/>
      <c r="HWD14" s="76"/>
      <c r="HWE14" s="75"/>
      <c r="HWG14" s="2"/>
      <c r="HWH14" s="2"/>
      <c r="HWI14" s="35"/>
      <c r="HWJ14" s="76"/>
      <c r="HWK14" s="75"/>
      <c r="HWM14" s="2"/>
      <c r="HWN14" s="2"/>
      <c r="HWO14" s="35"/>
      <c r="HWP14" s="76"/>
      <c r="HWQ14" s="75"/>
      <c r="HWS14" s="2"/>
      <c r="HWT14" s="2"/>
      <c r="HWU14" s="35"/>
      <c r="HWV14" s="76"/>
      <c r="HWW14" s="75"/>
      <c r="HWY14" s="2"/>
      <c r="HWZ14" s="2"/>
      <c r="HXA14" s="35"/>
      <c r="HXB14" s="76"/>
      <c r="HXC14" s="75"/>
      <c r="HXE14" s="2"/>
      <c r="HXF14" s="2"/>
      <c r="HXG14" s="35"/>
      <c r="HXH14" s="76"/>
      <c r="HXI14" s="75"/>
      <c r="HXK14" s="2"/>
      <c r="HXL14" s="2"/>
      <c r="HXM14" s="35"/>
      <c r="HXN14" s="76"/>
      <c r="HXO14" s="75"/>
      <c r="HXQ14" s="2"/>
      <c r="HXR14" s="2"/>
      <c r="HXS14" s="35"/>
      <c r="HXT14" s="76"/>
      <c r="HXU14" s="75"/>
      <c r="HXW14" s="2"/>
      <c r="HXX14" s="2"/>
      <c r="HXY14" s="35"/>
      <c r="HXZ14" s="76"/>
      <c r="HYA14" s="75"/>
      <c r="HYC14" s="2"/>
      <c r="HYD14" s="2"/>
      <c r="HYE14" s="35"/>
      <c r="HYF14" s="76"/>
      <c r="HYG14" s="75"/>
      <c r="HYI14" s="2"/>
      <c r="HYJ14" s="2"/>
      <c r="HYK14" s="35"/>
      <c r="HYL14" s="76"/>
      <c r="HYM14" s="75"/>
      <c r="HYO14" s="2"/>
      <c r="HYP14" s="2"/>
      <c r="HYQ14" s="35"/>
      <c r="HYR14" s="76"/>
      <c r="HYS14" s="75"/>
      <c r="HYU14" s="2"/>
      <c r="HYV14" s="2"/>
      <c r="HYW14" s="35"/>
      <c r="HYX14" s="76"/>
      <c r="HYY14" s="75"/>
      <c r="HZA14" s="2"/>
      <c r="HZB14" s="2"/>
      <c r="HZC14" s="35"/>
      <c r="HZD14" s="76"/>
      <c r="HZE14" s="75"/>
      <c r="HZG14" s="2"/>
      <c r="HZH14" s="2"/>
      <c r="HZI14" s="35"/>
      <c r="HZJ14" s="76"/>
      <c r="HZK14" s="75"/>
      <c r="HZM14" s="2"/>
      <c r="HZN14" s="2"/>
      <c r="HZO14" s="35"/>
      <c r="HZP14" s="76"/>
      <c r="HZQ14" s="75"/>
      <c r="HZS14" s="2"/>
      <c r="HZT14" s="2"/>
      <c r="HZU14" s="35"/>
      <c r="HZV14" s="76"/>
      <c r="HZW14" s="75"/>
      <c r="HZY14" s="2"/>
      <c r="HZZ14" s="2"/>
      <c r="IAA14" s="35"/>
      <c r="IAB14" s="76"/>
      <c r="IAC14" s="75"/>
      <c r="IAE14" s="2"/>
      <c r="IAF14" s="2"/>
      <c r="IAG14" s="35"/>
      <c r="IAH14" s="76"/>
      <c r="IAI14" s="75"/>
      <c r="IAK14" s="2"/>
      <c r="IAL14" s="2"/>
      <c r="IAM14" s="35"/>
      <c r="IAN14" s="76"/>
      <c r="IAO14" s="75"/>
      <c r="IAQ14" s="2"/>
      <c r="IAR14" s="2"/>
      <c r="IAS14" s="35"/>
      <c r="IAT14" s="76"/>
      <c r="IAU14" s="75"/>
      <c r="IAW14" s="2"/>
      <c r="IAX14" s="2"/>
      <c r="IAY14" s="35"/>
      <c r="IAZ14" s="76"/>
      <c r="IBA14" s="75"/>
      <c r="IBC14" s="2"/>
      <c r="IBD14" s="2"/>
      <c r="IBE14" s="35"/>
      <c r="IBF14" s="76"/>
      <c r="IBG14" s="75"/>
      <c r="IBI14" s="2"/>
      <c r="IBJ14" s="2"/>
      <c r="IBK14" s="35"/>
      <c r="IBL14" s="76"/>
      <c r="IBM14" s="75"/>
      <c r="IBO14" s="2"/>
      <c r="IBP14" s="2"/>
      <c r="IBQ14" s="35"/>
      <c r="IBR14" s="76"/>
      <c r="IBS14" s="75"/>
      <c r="IBU14" s="2"/>
      <c r="IBV14" s="2"/>
      <c r="IBW14" s="35"/>
      <c r="IBX14" s="76"/>
      <c r="IBY14" s="75"/>
      <c r="ICA14" s="2"/>
      <c r="ICB14" s="2"/>
      <c r="ICC14" s="35"/>
      <c r="ICD14" s="76"/>
      <c r="ICE14" s="75"/>
      <c r="ICG14" s="2"/>
      <c r="ICH14" s="2"/>
      <c r="ICI14" s="35"/>
      <c r="ICJ14" s="76"/>
      <c r="ICK14" s="75"/>
      <c r="ICM14" s="2"/>
      <c r="ICN14" s="2"/>
      <c r="ICO14" s="35"/>
      <c r="ICP14" s="76"/>
      <c r="ICQ14" s="75"/>
      <c r="ICS14" s="2"/>
      <c r="ICT14" s="2"/>
      <c r="ICU14" s="35"/>
      <c r="ICV14" s="76"/>
      <c r="ICW14" s="75"/>
      <c r="ICY14" s="2"/>
      <c r="ICZ14" s="2"/>
      <c r="IDA14" s="35"/>
      <c r="IDB14" s="76"/>
      <c r="IDC14" s="75"/>
      <c r="IDE14" s="2"/>
      <c r="IDF14" s="2"/>
      <c r="IDG14" s="35"/>
      <c r="IDH14" s="76"/>
      <c r="IDI14" s="75"/>
      <c r="IDK14" s="2"/>
      <c r="IDL14" s="2"/>
      <c r="IDM14" s="35"/>
      <c r="IDN14" s="76"/>
      <c r="IDO14" s="75"/>
      <c r="IDQ14" s="2"/>
      <c r="IDR14" s="2"/>
      <c r="IDS14" s="35"/>
      <c r="IDT14" s="76"/>
      <c r="IDU14" s="75"/>
      <c r="IDW14" s="2"/>
      <c r="IDX14" s="2"/>
      <c r="IDY14" s="35"/>
      <c r="IDZ14" s="76"/>
      <c r="IEA14" s="75"/>
      <c r="IEC14" s="2"/>
      <c r="IED14" s="2"/>
      <c r="IEE14" s="35"/>
      <c r="IEF14" s="76"/>
      <c r="IEG14" s="75"/>
      <c r="IEI14" s="2"/>
      <c r="IEJ14" s="2"/>
      <c r="IEK14" s="35"/>
      <c r="IEL14" s="76"/>
      <c r="IEM14" s="75"/>
      <c r="IEO14" s="2"/>
      <c r="IEP14" s="2"/>
      <c r="IEQ14" s="35"/>
      <c r="IER14" s="76"/>
      <c r="IES14" s="75"/>
      <c r="IEU14" s="2"/>
      <c r="IEV14" s="2"/>
      <c r="IEW14" s="35"/>
      <c r="IEX14" s="76"/>
      <c r="IEY14" s="75"/>
      <c r="IFA14" s="2"/>
      <c r="IFB14" s="2"/>
      <c r="IFC14" s="35"/>
      <c r="IFD14" s="76"/>
      <c r="IFE14" s="75"/>
      <c r="IFG14" s="2"/>
      <c r="IFH14" s="2"/>
      <c r="IFI14" s="35"/>
      <c r="IFJ14" s="76"/>
      <c r="IFK14" s="75"/>
      <c r="IFM14" s="2"/>
      <c r="IFN14" s="2"/>
      <c r="IFO14" s="35"/>
      <c r="IFP14" s="76"/>
      <c r="IFQ14" s="75"/>
      <c r="IFS14" s="2"/>
      <c r="IFT14" s="2"/>
      <c r="IFU14" s="35"/>
      <c r="IFV14" s="76"/>
      <c r="IFW14" s="75"/>
      <c r="IFY14" s="2"/>
      <c r="IFZ14" s="2"/>
      <c r="IGA14" s="35"/>
      <c r="IGB14" s="76"/>
      <c r="IGC14" s="75"/>
      <c r="IGE14" s="2"/>
      <c r="IGF14" s="2"/>
      <c r="IGG14" s="35"/>
      <c r="IGH14" s="76"/>
      <c r="IGI14" s="75"/>
      <c r="IGK14" s="2"/>
      <c r="IGL14" s="2"/>
      <c r="IGM14" s="35"/>
      <c r="IGN14" s="76"/>
      <c r="IGO14" s="75"/>
      <c r="IGQ14" s="2"/>
      <c r="IGR14" s="2"/>
      <c r="IGS14" s="35"/>
      <c r="IGT14" s="76"/>
      <c r="IGU14" s="75"/>
      <c r="IGW14" s="2"/>
      <c r="IGX14" s="2"/>
      <c r="IGY14" s="35"/>
      <c r="IGZ14" s="76"/>
      <c r="IHA14" s="75"/>
      <c r="IHC14" s="2"/>
      <c r="IHD14" s="2"/>
      <c r="IHE14" s="35"/>
      <c r="IHF14" s="76"/>
      <c r="IHG14" s="75"/>
      <c r="IHI14" s="2"/>
      <c r="IHJ14" s="2"/>
      <c r="IHK14" s="35"/>
      <c r="IHL14" s="76"/>
      <c r="IHM14" s="75"/>
      <c r="IHO14" s="2"/>
      <c r="IHP14" s="2"/>
      <c r="IHQ14" s="35"/>
      <c r="IHR14" s="76"/>
      <c r="IHS14" s="75"/>
      <c r="IHU14" s="2"/>
      <c r="IHV14" s="2"/>
      <c r="IHW14" s="35"/>
      <c r="IHX14" s="76"/>
      <c r="IHY14" s="75"/>
      <c r="IIA14" s="2"/>
      <c r="IIB14" s="2"/>
      <c r="IIC14" s="35"/>
      <c r="IID14" s="76"/>
      <c r="IIE14" s="75"/>
      <c r="IIG14" s="2"/>
      <c r="IIH14" s="2"/>
      <c r="III14" s="35"/>
      <c r="IIJ14" s="76"/>
      <c r="IIK14" s="75"/>
      <c r="IIM14" s="2"/>
      <c r="IIN14" s="2"/>
      <c r="IIO14" s="35"/>
      <c r="IIP14" s="76"/>
      <c r="IIQ14" s="75"/>
      <c r="IIS14" s="2"/>
      <c r="IIT14" s="2"/>
      <c r="IIU14" s="35"/>
      <c r="IIV14" s="76"/>
      <c r="IIW14" s="75"/>
      <c r="IIY14" s="2"/>
      <c r="IIZ14" s="2"/>
      <c r="IJA14" s="35"/>
      <c r="IJB14" s="76"/>
      <c r="IJC14" s="75"/>
      <c r="IJE14" s="2"/>
      <c r="IJF14" s="2"/>
      <c r="IJG14" s="35"/>
      <c r="IJH14" s="76"/>
      <c r="IJI14" s="75"/>
      <c r="IJK14" s="2"/>
      <c r="IJL14" s="2"/>
      <c r="IJM14" s="35"/>
      <c r="IJN14" s="76"/>
      <c r="IJO14" s="75"/>
      <c r="IJQ14" s="2"/>
      <c r="IJR14" s="2"/>
      <c r="IJS14" s="35"/>
      <c r="IJT14" s="76"/>
      <c r="IJU14" s="75"/>
      <c r="IJW14" s="2"/>
      <c r="IJX14" s="2"/>
      <c r="IJY14" s="35"/>
      <c r="IJZ14" s="76"/>
      <c r="IKA14" s="75"/>
      <c r="IKC14" s="2"/>
      <c r="IKD14" s="2"/>
      <c r="IKE14" s="35"/>
      <c r="IKF14" s="76"/>
      <c r="IKG14" s="75"/>
      <c r="IKI14" s="2"/>
      <c r="IKJ14" s="2"/>
      <c r="IKK14" s="35"/>
      <c r="IKL14" s="76"/>
      <c r="IKM14" s="75"/>
      <c r="IKO14" s="2"/>
      <c r="IKP14" s="2"/>
      <c r="IKQ14" s="35"/>
      <c r="IKR14" s="76"/>
      <c r="IKS14" s="75"/>
      <c r="IKU14" s="2"/>
      <c r="IKV14" s="2"/>
      <c r="IKW14" s="35"/>
      <c r="IKX14" s="76"/>
      <c r="IKY14" s="75"/>
      <c r="ILA14" s="2"/>
      <c r="ILB14" s="2"/>
      <c r="ILC14" s="35"/>
      <c r="ILD14" s="76"/>
      <c r="ILE14" s="75"/>
      <c r="ILG14" s="2"/>
      <c r="ILH14" s="2"/>
      <c r="ILI14" s="35"/>
      <c r="ILJ14" s="76"/>
      <c r="ILK14" s="75"/>
      <c r="ILM14" s="2"/>
      <c r="ILN14" s="2"/>
      <c r="ILO14" s="35"/>
      <c r="ILP14" s="76"/>
      <c r="ILQ14" s="75"/>
      <c r="ILS14" s="2"/>
      <c r="ILT14" s="2"/>
      <c r="ILU14" s="35"/>
      <c r="ILV14" s="76"/>
      <c r="ILW14" s="75"/>
      <c r="ILY14" s="2"/>
      <c r="ILZ14" s="2"/>
      <c r="IMA14" s="35"/>
      <c r="IMB14" s="76"/>
      <c r="IMC14" s="75"/>
      <c r="IME14" s="2"/>
      <c r="IMF14" s="2"/>
      <c r="IMG14" s="35"/>
      <c r="IMH14" s="76"/>
      <c r="IMI14" s="75"/>
      <c r="IMK14" s="2"/>
      <c r="IML14" s="2"/>
      <c r="IMM14" s="35"/>
      <c r="IMN14" s="76"/>
      <c r="IMO14" s="75"/>
      <c r="IMQ14" s="2"/>
      <c r="IMR14" s="2"/>
      <c r="IMS14" s="35"/>
      <c r="IMT14" s="76"/>
      <c r="IMU14" s="75"/>
      <c r="IMW14" s="2"/>
      <c r="IMX14" s="2"/>
      <c r="IMY14" s="35"/>
      <c r="IMZ14" s="76"/>
      <c r="INA14" s="75"/>
      <c r="INC14" s="2"/>
      <c r="IND14" s="2"/>
      <c r="INE14" s="35"/>
      <c r="INF14" s="76"/>
      <c r="ING14" s="75"/>
      <c r="INI14" s="2"/>
      <c r="INJ14" s="2"/>
      <c r="INK14" s="35"/>
      <c r="INL14" s="76"/>
      <c r="INM14" s="75"/>
      <c r="INO14" s="2"/>
      <c r="INP14" s="2"/>
      <c r="INQ14" s="35"/>
      <c r="INR14" s="76"/>
      <c r="INS14" s="75"/>
      <c r="INU14" s="2"/>
      <c r="INV14" s="2"/>
      <c r="INW14" s="35"/>
      <c r="INX14" s="76"/>
      <c r="INY14" s="75"/>
      <c r="IOA14" s="2"/>
      <c r="IOB14" s="2"/>
      <c r="IOC14" s="35"/>
      <c r="IOD14" s="76"/>
      <c r="IOE14" s="75"/>
      <c r="IOG14" s="2"/>
      <c r="IOH14" s="2"/>
      <c r="IOI14" s="35"/>
      <c r="IOJ14" s="76"/>
      <c r="IOK14" s="75"/>
      <c r="IOM14" s="2"/>
      <c r="ION14" s="2"/>
      <c r="IOO14" s="35"/>
      <c r="IOP14" s="76"/>
      <c r="IOQ14" s="75"/>
      <c r="IOS14" s="2"/>
      <c r="IOT14" s="2"/>
      <c r="IOU14" s="35"/>
      <c r="IOV14" s="76"/>
      <c r="IOW14" s="75"/>
      <c r="IOY14" s="2"/>
      <c r="IOZ14" s="2"/>
      <c r="IPA14" s="35"/>
      <c r="IPB14" s="76"/>
      <c r="IPC14" s="75"/>
      <c r="IPE14" s="2"/>
      <c r="IPF14" s="2"/>
      <c r="IPG14" s="35"/>
      <c r="IPH14" s="76"/>
      <c r="IPI14" s="75"/>
      <c r="IPK14" s="2"/>
      <c r="IPL14" s="2"/>
      <c r="IPM14" s="35"/>
      <c r="IPN14" s="76"/>
      <c r="IPO14" s="75"/>
      <c r="IPQ14" s="2"/>
      <c r="IPR14" s="2"/>
      <c r="IPS14" s="35"/>
      <c r="IPT14" s="76"/>
      <c r="IPU14" s="75"/>
      <c r="IPW14" s="2"/>
      <c r="IPX14" s="2"/>
      <c r="IPY14" s="35"/>
      <c r="IPZ14" s="76"/>
      <c r="IQA14" s="75"/>
      <c r="IQC14" s="2"/>
      <c r="IQD14" s="2"/>
      <c r="IQE14" s="35"/>
      <c r="IQF14" s="76"/>
      <c r="IQG14" s="75"/>
      <c r="IQI14" s="2"/>
      <c r="IQJ14" s="2"/>
      <c r="IQK14" s="35"/>
      <c r="IQL14" s="76"/>
      <c r="IQM14" s="75"/>
      <c r="IQO14" s="2"/>
      <c r="IQP14" s="2"/>
      <c r="IQQ14" s="35"/>
      <c r="IQR14" s="76"/>
      <c r="IQS14" s="75"/>
      <c r="IQU14" s="2"/>
      <c r="IQV14" s="2"/>
      <c r="IQW14" s="35"/>
      <c r="IQX14" s="76"/>
      <c r="IQY14" s="75"/>
      <c r="IRA14" s="2"/>
      <c r="IRB14" s="2"/>
      <c r="IRC14" s="35"/>
      <c r="IRD14" s="76"/>
      <c r="IRE14" s="75"/>
      <c r="IRG14" s="2"/>
      <c r="IRH14" s="2"/>
      <c r="IRI14" s="35"/>
      <c r="IRJ14" s="76"/>
      <c r="IRK14" s="75"/>
      <c r="IRM14" s="2"/>
      <c r="IRN14" s="2"/>
      <c r="IRO14" s="35"/>
      <c r="IRP14" s="76"/>
      <c r="IRQ14" s="75"/>
      <c r="IRS14" s="2"/>
      <c r="IRT14" s="2"/>
      <c r="IRU14" s="35"/>
      <c r="IRV14" s="76"/>
      <c r="IRW14" s="75"/>
      <c r="IRY14" s="2"/>
      <c r="IRZ14" s="2"/>
      <c r="ISA14" s="35"/>
      <c r="ISB14" s="76"/>
      <c r="ISC14" s="75"/>
      <c r="ISE14" s="2"/>
      <c r="ISF14" s="2"/>
      <c r="ISG14" s="35"/>
      <c r="ISH14" s="76"/>
      <c r="ISI14" s="75"/>
      <c r="ISK14" s="2"/>
      <c r="ISL14" s="2"/>
      <c r="ISM14" s="35"/>
      <c r="ISN14" s="76"/>
      <c r="ISO14" s="75"/>
      <c r="ISQ14" s="2"/>
      <c r="ISR14" s="2"/>
      <c r="ISS14" s="35"/>
      <c r="IST14" s="76"/>
      <c r="ISU14" s="75"/>
      <c r="ISW14" s="2"/>
      <c r="ISX14" s="2"/>
      <c r="ISY14" s="35"/>
      <c r="ISZ14" s="76"/>
      <c r="ITA14" s="75"/>
      <c r="ITC14" s="2"/>
      <c r="ITD14" s="2"/>
      <c r="ITE14" s="35"/>
      <c r="ITF14" s="76"/>
      <c r="ITG14" s="75"/>
      <c r="ITI14" s="2"/>
      <c r="ITJ14" s="2"/>
      <c r="ITK14" s="35"/>
      <c r="ITL14" s="76"/>
      <c r="ITM14" s="75"/>
      <c r="ITO14" s="2"/>
      <c r="ITP14" s="2"/>
      <c r="ITQ14" s="35"/>
      <c r="ITR14" s="76"/>
      <c r="ITS14" s="75"/>
      <c r="ITU14" s="2"/>
      <c r="ITV14" s="2"/>
      <c r="ITW14" s="35"/>
      <c r="ITX14" s="76"/>
      <c r="ITY14" s="75"/>
      <c r="IUA14" s="2"/>
      <c r="IUB14" s="2"/>
      <c r="IUC14" s="35"/>
      <c r="IUD14" s="76"/>
      <c r="IUE14" s="75"/>
      <c r="IUG14" s="2"/>
      <c r="IUH14" s="2"/>
      <c r="IUI14" s="35"/>
      <c r="IUJ14" s="76"/>
      <c r="IUK14" s="75"/>
      <c r="IUM14" s="2"/>
      <c r="IUN14" s="2"/>
      <c r="IUO14" s="35"/>
      <c r="IUP14" s="76"/>
      <c r="IUQ14" s="75"/>
      <c r="IUS14" s="2"/>
      <c r="IUT14" s="2"/>
      <c r="IUU14" s="35"/>
      <c r="IUV14" s="76"/>
      <c r="IUW14" s="75"/>
      <c r="IUY14" s="2"/>
      <c r="IUZ14" s="2"/>
      <c r="IVA14" s="35"/>
      <c r="IVB14" s="76"/>
      <c r="IVC14" s="75"/>
      <c r="IVE14" s="2"/>
      <c r="IVF14" s="2"/>
      <c r="IVG14" s="35"/>
      <c r="IVH14" s="76"/>
      <c r="IVI14" s="75"/>
      <c r="IVK14" s="2"/>
      <c r="IVL14" s="2"/>
      <c r="IVM14" s="35"/>
      <c r="IVN14" s="76"/>
      <c r="IVO14" s="75"/>
      <c r="IVQ14" s="2"/>
      <c r="IVR14" s="2"/>
      <c r="IVS14" s="35"/>
      <c r="IVT14" s="76"/>
      <c r="IVU14" s="75"/>
      <c r="IVW14" s="2"/>
      <c r="IVX14" s="2"/>
      <c r="IVY14" s="35"/>
      <c r="IVZ14" s="76"/>
      <c r="IWA14" s="75"/>
      <c r="IWC14" s="2"/>
      <c r="IWD14" s="2"/>
      <c r="IWE14" s="35"/>
      <c r="IWF14" s="76"/>
      <c r="IWG14" s="75"/>
      <c r="IWI14" s="2"/>
      <c r="IWJ14" s="2"/>
      <c r="IWK14" s="35"/>
      <c r="IWL14" s="76"/>
      <c r="IWM14" s="75"/>
      <c r="IWO14" s="2"/>
      <c r="IWP14" s="2"/>
      <c r="IWQ14" s="35"/>
      <c r="IWR14" s="76"/>
      <c r="IWS14" s="75"/>
      <c r="IWU14" s="2"/>
      <c r="IWV14" s="2"/>
      <c r="IWW14" s="35"/>
      <c r="IWX14" s="76"/>
      <c r="IWY14" s="75"/>
      <c r="IXA14" s="2"/>
      <c r="IXB14" s="2"/>
      <c r="IXC14" s="35"/>
      <c r="IXD14" s="76"/>
      <c r="IXE14" s="75"/>
      <c r="IXG14" s="2"/>
      <c r="IXH14" s="2"/>
      <c r="IXI14" s="35"/>
      <c r="IXJ14" s="76"/>
      <c r="IXK14" s="75"/>
      <c r="IXM14" s="2"/>
      <c r="IXN14" s="2"/>
      <c r="IXO14" s="35"/>
      <c r="IXP14" s="76"/>
      <c r="IXQ14" s="75"/>
      <c r="IXS14" s="2"/>
      <c r="IXT14" s="2"/>
      <c r="IXU14" s="35"/>
      <c r="IXV14" s="76"/>
      <c r="IXW14" s="75"/>
      <c r="IXY14" s="2"/>
      <c r="IXZ14" s="2"/>
      <c r="IYA14" s="35"/>
      <c r="IYB14" s="76"/>
      <c r="IYC14" s="75"/>
      <c r="IYE14" s="2"/>
      <c r="IYF14" s="2"/>
      <c r="IYG14" s="35"/>
      <c r="IYH14" s="76"/>
      <c r="IYI14" s="75"/>
      <c r="IYK14" s="2"/>
      <c r="IYL14" s="2"/>
      <c r="IYM14" s="35"/>
      <c r="IYN14" s="76"/>
      <c r="IYO14" s="75"/>
      <c r="IYQ14" s="2"/>
      <c r="IYR14" s="2"/>
      <c r="IYS14" s="35"/>
      <c r="IYT14" s="76"/>
      <c r="IYU14" s="75"/>
      <c r="IYW14" s="2"/>
      <c r="IYX14" s="2"/>
      <c r="IYY14" s="35"/>
      <c r="IYZ14" s="76"/>
      <c r="IZA14" s="75"/>
      <c r="IZC14" s="2"/>
      <c r="IZD14" s="2"/>
      <c r="IZE14" s="35"/>
      <c r="IZF14" s="76"/>
      <c r="IZG14" s="75"/>
      <c r="IZI14" s="2"/>
      <c r="IZJ14" s="2"/>
      <c r="IZK14" s="35"/>
      <c r="IZL14" s="76"/>
      <c r="IZM14" s="75"/>
      <c r="IZO14" s="2"/>
      <c r="IZP14" s="2"/>
      <c r="IZQ14" s="35"/>
      <c r="IZR14" s="76"/>
      <c r="IZS14" s="75"/>
      <c r="IZU14" s="2"/>
      <c r="IZV14" s="2"/>
      <c r="IZW14" s="35"/>
      <c r="IZX14" s="76"/>
      <c r="IZY14" s="75"/>
      <c r="JAA14" s="2"/>
      <c r="JAB14" s="2"/>
      <c r="JAC14" s="35"/>
      <c r="JAD14" s="76"/>
      <c r="JAE14" s="75"/>
      <c r="JAG14" s="2"/>
      <c r="JAH14" s="2"/>
      <c r="JAI14" s="35"/>
      <c r="JAJ14" s="76"/>
      <c r="JAK14" s="75"/>
      <c r="JAM14" s="2"/>
      <c r="JAN14" s="2"/>
      <c r="JAO14" s="35"/>
      <c r="JAP14" s="76"/>
      <c r="JAQ14" s="75"/>
      <c r="JAS14" s="2"/>
      <c r="JAT14" s="2"/>
      <c r="JAU14" s="35"/>
      <c r="JAV14" s="76"/>
      <c r="JAW14" s="75"/>
      <c r="JAY14" s="2"/>
      <c r="JAZ14" s="2"/>
      <c r="JBA14" s="35"/>
      <c r="JBB14" s="76"/>
      <c r="JBC14" s="75"/>
      <c r="JBE14" s="2"/>
      <c r="JBF14" s="2"/>
      <c r="JBG14" s="35"/>
      <c r="JBH14" s="76"/>
      <c r="JBI14" s="75"/>
      <c r="JBK14" s="2"/>
      <c r="JBL14" s="2"/>
      <c r="JBM14" s="35"/>
      <c r="JBN14" s="76"/>
      <c r="JBO14" s="75"/>
      <c r="JBQ14" s="2"/>
      <c r="JBR14" s="2"/>
      <c r="JBS14" s="35"/>
      <c r="JBT14" s="76"/>
      <c r="JBU14" s="75"/>
      <c r="JBW14" s="2"/>
      <c r="JBX14" s="2"/>
      <c r="JBY14" s="35"/>
      <c r="JBZ14" s="76"/>
      <c r="JCA14" s="75"/>
      <c r="JCC14" s="2"/>
      <c r="JCD14" s="2"/>
      <c r="JCE14" s="35"/>
      <c r="JCF14" s="76"/>
      <c r="JCG14" s="75"/>
      <c r="JCI14" s="2"/>
      <c r="JCJ14" s="2"/>
      <c r="JCK14" s="35"/>
      <c r="JCL14" s="76"/>
      <c r="JCM14" s="75"/>
      <c r="JCO14" s="2"/>
      <c r="JCP14" s="2"/>
      <c r="JCQ14" s="35"/>
      <c r="JCR14" s="76"/>
      <c r="JCS14" s="75"/>
      <c r="JCU14" s="2"/>
      <c r="JCV14" s="2"/>
      <c r="JCW14" s="35"/>
      <c r="JCX14" s="76"/>
      <c r="JCY14" s="75"/>
      <c r="JDA14" s="2"/>
      <c r="JDB14" s="2"/>
      <c r="JDC14" s="35"/>
      <c r="JDD14" s="76"/>
      <c r="JDE14" s="75"/>
      <c r="JDG14" s="2"/>
      <c r="JDH14" s="2"/>
      <c r="JDI14" s="35"/>
      <c r="JDJ14" s="76"/>
      <c r="JDK14" s="75"/>
      <c r="JDM14" s="2"/>
      <c r="JDN14" s="2"/>
      <c r="JDO14" s="35"/>
      <c r="JDP14" s="76"/>
      <c r="JDQ14" s="75"/>
      <c r="JDS14" s="2"/>
      <c r="JDT14" s="2"/>
      <c r="JDU14" s="35"/>
      <c r="JDV14" s="76"/>
      <c r="JDW14" s="75"/>
      <c r="JDY14" s="2"/>
      <c r="JDZ14" s="2"/>
      <c r="JEA14" s="35"/>
      <c r="JEB14" s="76"/>
      <c r="JEC14" s="75"/>
      <c r="JEE14" s="2"/>
      <c r="JEF14" s="2"/>
      <c r="JEG14" s="35"/>
      <c r="JEH14" s="76"/>
      <c r="JEI14" s="75"/>
      <c r="JEK14" s="2"/>
      <c r="JEL14" s="2"/>
      <c r="JEM14" s="35"/>
      <c r="JEN14" s="76"/>
      <c r="JEO14" s="75"/>
      <c r="JEQ14" s="2"/>
      <c r="JER14" s="2"/>
      <c r="JES14" s="35"/>
      <c r="JET14" s="76"/>
      <c r="JEU14" s="75"/>
      <c r="JEW14" s="2"/>
      <c r="JEX14" s="2"/>
      <c r="JEY14" s="35"/>
      <c r="JEZ14" s="76"/>
      <c r="JFA14" s="75"/>
      <c r="JFC14" s="2"/>
      <c r="JFD14" s="2"/>
      <c r="JFE14" s="35"/>
      <c r="JFF14" s="76"/>
      <c r="JFG14" s="75"/>
      <c r="JFI14" s="2"/>
      <c r="JFJ14" s="2"/>
      <c r="JFK14" s="35"/>
      <c r="JFL14" s="76"/>
      <c r="JFM14" s="75"/>
      <c r="JFO14" s="2"/>
      <c r="JFP14" s="2"/>
      <c r="JFQ14" s="35"/>
      <c r="JFR14" s="76"/>
      <c r="JFS14" s="75"/>
      <c r="JFU14" s="2"/>
      <c r="JFV14" s="2"/>
      <c r="JFW14" s="35"/>
      <c r="JFX14" s="76"/>
      <c r="JFY14" s="75"/>
      <c r="JGA14" s="2"/>
      <c r="JGB14" s="2"/>
      <c r="JGC14" s="35"/>
      <c r="JGD14" s="76"/>
      <c r="JGE14" s="75"/>
      <c r="JGG14" s="2"/>
      <c r="JGH14" s="2"/>
      <c r="JGI14" s="35"/>
      <c r="JGJ14" s="76"/>
      <c r="JGK14" s="75"/>
      <c r="JGM14" s="2"/>
      <c r="JGN14" s="2"/>
      <c r="JGO14" s="35"/>
      <c r="JGP14" s="76"/>
      <c r="JGQ14" s="75"/>
      <c r="JGS14" s="2"/>
      <c r="JGT14" s="2"/>
      <c r="JGU14" s="35"/>
      <c r="JGV14" s="76"/>
      <c r="JGW14" s="75"/>
      <c r="JGY14" s="2"/>
      <c r="JGZ14" s="2"/>
      <c r="JHA14" s="35"/>
      <c r="JHB14" s="76"/>
      <c r="JHC14" s="75"/>
      <c r="JHE14" s="2"/>
      <c r="JHF14" s="2"/>
      <c r="JHG14" s="35"/>
      <c r="JHH14" s="76"/>
      <c r="JHI14" s="75"/>
      <c r="JHK14" s="2"/>
      <c r="JHL14" s="2"/>
      <c r="JHM14" s="35"/>
      <c r="JHN14" s="76"/>
      <c r="JHO14" s="75"/>
      <c r="JHQ14" s="2"/>
      <c r="JHR14" s="2"/>
      <c r="JHS14" s="35"/>
      <c r="JHT14" s="76"/>
      <c r="JHU14" s="75"/>
      <c r="JHW14" s="2"/>
      <c r="JHX14" s="2"/>
      <c r="JHY14" s="35"/>
      <c r="JHZ14" s="76"/>
      <c r="JIA14" s="75"/>
      <c r="JIC14" s="2"/>
      <c r="JID14" s="2"/>
      <c r="JIE14" s="35"/>
      <c r="JIF14" s="76"/>
      <c r="JIG14" s="75"/>
      <c r="JII14" s="2"/>
      <c r="JIJ14" s="2"/>
      <c r="JIK14" s="35"/>
      <c r="JIL14" s="76"/>
      <c r="JIM14" s="75"/>
      <c r="JIO14" s="2"/>
      <c r="JIP14" s="2"/>
      <c r="JIQ14" s="35"/>
      <c r="JIR14" s="76"/>
      <c r="JIS14" s="75"/>
      <c r="JIU14" s="2"/>
      <c r="JIV14" s="2"/>
      <c r="JIW14" s="35"/>
      <c r="JIX14" s="76"/>
      <c r="JIY14" s="75"/>
      <c r="JJA14" s="2"/>
      <c r="JJB14" s="2"/>
      <c r="JJC14" s="35"/>
      <c r="JJD14" s="76"/>
      <c r="JJE14" s="75"/>
      <c r="JJG14" s="2"/>
      <c r="JJH14" s="2"/>
      <c r="JJI14" s="35"/>
      <c r="JJJ14" s="76"/>
      <c r="JJK14" s="75"/>
      <c r="JJM14" s="2"/>
      <c r="JJN14" s="2"/>
      <c r="JJO14" s="35"/>
      <c r="JJP14" s="76"/>
      <c r="JJQ14" s="75"/>
      <c r="JJS14" s="2"/>
      <c r="JJT14" s="2"/>
      <c r="JJU14" s="35"/>
      <c r="JJV14" s="76"/>
      <c r="JJW14" s="75"/>
      <c r="JJY14" s="2"/>
      <c r="JJZ14" s="2"/>
      <c r="JKA14" s="35"/>
      <c r="JKB14" s="76"/>
      <c r="JKC14" s="75"/>
      <c r="JKE14" s="2"/>
      <c r="JKF14" s="2"/>
      <c r="JKG14" s="35"/>
      <c r="JKH14" s="76"/>
      <c r="JKI14" s="75"/>
      <c r="JKK14" s="2"/>
      <c r="JKL14" s="2"/>
      <c r="JKM14" s="35"/>
      <c r="JKN14" s="76"/>
      <c r="JKO14" s="75"/>
      <c r="JKQ14" s="2"/>
      <c r="JKR14" s="2"/>
      <c r="JKS14" s="35"/>
      <c r="JKT14" s="76"/>
      <c r="JKU14" s="75"/>
      <c r="JKW14" s="2"/>
      <c r="JKX14" s="2"/>
      <c r="JKY14" s="35"/>
      <c r="JKZ14" s="76"/>
      <c r="JLA14" s="75"/>
      <c r="JLC14" s="2"/>
      <c r="JLD14" s="2"/>
      <c r="JLE14" s="35"/>
      <c r="JLF14" s="76"/>
      <c r="JLG14" s="75"/>
      <c r="JLI14" s="2"/>
      <c r="JLJ14" s="2"/>
      <c r="JLK14" s="35"/>
      <c r="JLL14" s="76"/>
      <c r="JLM14" s="75"/>
      <c r="JLO14" s="2"/>
      <c r="JLP14" s="2"/>
      <c r="JLQ14" s="35"/>
      <c r="JLR14" s="76"/>
      <c r="JLS14" s="75"/>
      <c r="JLU14" s="2"/>
      <c r="JLV14" s="2"/>
      <c r="JLW14" s="35"/>
      <c r="JLX14" s="76"/>
      <c r="JLY14" s="75"/>
      <c r="JMA14" s="2"/>
      <c r="JMB14" s="2"/>
      <c r="JMC14" s="35"/>
      <c r="JMD14" s="76"/>
      <c r="JME14" s="75"/>
      <c r="JMG14" s="2"/>
      <c r="JMH14" s="2"/>
      <c r="JMI14" s="35"/>
      <c r="JMJ14" s="76"/>
      <c r="JMK14" s="75"/>
      <c r="JMM14" s="2"/>
      <c r="JMN14" s="2"/>
      <c r="JMO14" s="35"/>
      <c r="JMP14" s="76"/>
      <c r="JMQ14" s="75"/>
      <c r="JMS14" s="2"/>
      <c r="JMT14" s="2"/>
      <c r="JMU14" s="35"/>
      <c r="JMV14" s="76"/>
      <c r="JMW14" s="75"/>
      <c r="JMY14" s="2"/>
      <c r="JMZ14" s="2"/>
      <c r="JNA14" s="35"/>
      <c r="JNB14" s="76"/>
      <c r="JNC14" s="75"/>
      <c r="JNE14" s="2"/>
      <c r="JNF14" s="2"/>
      <c r="JNG14" s="35"/>
      <c r="JNH14" s="76"/>
      <c r="JNI14" s="75"/>
      <c r="JNK14" s="2"/>
      <c r="JNL14" s="2"/>
      <c r="JNM14" s="35"/>
      <c r="JNN14" s="76"/>
      <c r="JNO14" s="75"/>
      <c r="JNQ14" s="2"/>
      <c r="JNR14" s="2"/>
      <c r="JNS14" s="35"/>
      <c r="JNT14" s="76"/>
      <c r="JNU14" s="75"/>
      <c r="JNW14" s="2"/>
      <c r="JNX14" s="2"/>
      <c r="JNY14" s="35"/>
      <c r="JNZ14" s="76"/>
      <c r="JOA14" s="75"/>
      <c r="JOC14" s="2"/>
      <c r="JOD14" s="2"/>
      <c r="JOE14" s="35"/>
      <c r="JOF14" s="76"/>
      <c r="JOG14" s="75"/>
      <c r="JOI14" s="2"/>
      <c r="JOJ14" s="2"/>
      <c r="JOK14" s="35"/>
      <c r="JOL14" s="76"/>
      <c r="JOM14" s="75"/>
      <c r="JOO14" s="2"/>
      <c r="JOP14" s="2"/>
      <c r="JOQ14" s="35"/>
      <c r="JOR14" s="76"/>
      <c r="JOS14" s="75"/>
      <c r="JOU14" s="2"/>
      <c r="JOV14" s="2"/>
      <c r="JOW14" s="35"/>
      <c r="JOX14" s="76"/>
      <c r="JOY14" s="75"/>
      <c r="JPA14" s="2"/>
      <c r="JPB14" s="2"/>
      <c r="JPC14" s="35"/>
      <c r="JPD14" s="76"/>
      <c r="JPE14" s="75"/>
      <c r="JPG14" s="2"/>
      <c r="JPH14" s="2"/>
      <c r="JPI14" s="35"/>
      <c r="JPJ14" s="76"/>
      <c r="JPK14" s="75"/>
      <c r="JPM14" s="2"/>
      <c r="JPN14" s="2"/>
      <c r="JPO14" s="35"/>
      <c r="JPP14" s="76"/>
      <c r="JPQ14" s="75"/>
      <c r="JPS14" s="2"/>
      <c r="JPT14" s="2"/>
      <c r="JPU14" s="35"/>
      <c r="JPV14" s="76"/>
      <c r="JPW14" s="75"/>
      <c r="JPY14" s="2"/>
      <c r="JPZ14" s="2"/>
      <c r="JQA14" s="35"/>
      <c r="JQB14" s="76"/>
      <c r="JQC14" s="75"/>
      <c r="JQE14" s="2"/>
      <c r="JQF14" s="2"/>
      <c r="JQG14" s="35"/>
      <c r="JQH14" s="76"/>
      <c r="JQI14" s="75"/>
      <c r="JQK14" s="2"/>
      <c r="JQL14" s="2"/>
      <c r="JQM14" s="35"/>
      <c r="JQN14" s="76"/>
      <c r="JQO14" s="75"/>
      <c r="JQQ14" s="2"/>
      <c r="JQR14" s="2"/>
      <c r="JQS14" s="35"/>
      <c r="JQT14" s="76"/>
      <c r="JQU14" s="75"/>
      <c r="JQW14" s="2"/>
      <c r="JQX14" s="2"/>
      <c r="JQY14" s="35"/>
      <c r="JQZ14" s="76"/>
      <c r="JRA14" s="75"/>
      <c r="JRC14" s="2"/>
      <c r="JRD14" s="2"/>
      <c r="JRE14" s="35"/>
      <c r="JRF14" s="76"/>
      <c r="JRG14" s="75"/>
      <c r="JRI14" s="2"/>
      <c r="JRJ14" s="2"/>
      <c r="JRK14" s="35"/>
      <c r="JRL14" s="76"/>
      <c r="JRM14" s="75"/>
      <c r="JRO14" s="2"/>
      <c r="JRP14" s="2"/>
      <c r="JRQ14" s="35"/>
      <c r="JRR14" s="76"/>
      <c r="JRS14" s="75"/>
      <c r="JRU14" s="2"/>
      <c r="JRV14" s="2"/>
      <c r="JRW14" s="35"/>
      <c r="JRX14" s="76"/>
      <c r="JRY14" s="75"/>
      <c r="JSA14" s="2"/>
      <c r="JSB14" s="2"/>
      <c r="JSC14" s="35"/>
      <c r="JSD14" s="76"/>
      <c r="JSE14" s="75"/>
      <c r="JSG14" s="2"/>
      <c r="JSH14" s="2"/>
      <c r="JSI14" s="35"/>
      <c r="JSJ14" s="76"/>
      <c r="JSK14" s="75"/>
      <c r="JSM14" s="2"/>
      <c r="JSN14" s="2"/>
      <c r="JSO14" s="35"/>
      <c r="JSP14" s="76"/>
      <c r="JSQ14" s="75"/>
      <c r="JSS14" s="2"/>
      <c r="JST14" s="2"/>
      <c r="JSU14" s="35"/>
      <c r="JSV14" s="76"/>
      <c r="JSW14" s="75"/>
      <c r="JSY14" s="2"/>
      <c r="JSZ14" s="2"/>
      <c r="JTA14" s="35"/>
      <c r="JTB14" s="76"/>
      <c r="JTC14" s="75"/>
      <c r="JTE14" s="2"/>
      <c r="JTF14" s="2"/>
      <c r="JTG14" s="35"/>
      <c r="JTH14" s="76"/>
      <c r="JTI14" s="75"/>
      <c r="JTK14" s="2"/>
      <c r="JTL14" s="2"/>
      <c r="JTM14" s="35"/>
      <c r="JTN14" s="76"/>
      <c r="JTO14" s="75"/>
      <c r="JTQ14" s="2"/>
      <c r="JTR14" s="2"/>
      <c r="JTS14" s="35"/>
      <c r="JTT14" s="76"/>
      <c r="JTU14" s="75"/>
      <c r="JTW14" s="2"/>
      <c r="JTX14" s="2"/>
      <c r="JTY14" s="35"/>
      <c r="JTZ14" s="76"/>
      <c r="JUA14" s="75"/>
      <c r="JUC14" s="2"/>
      <c r="JUD14" s="2"/>
      <c r="JUE14" s="35"/>
      <c r="JUF14" s="76"/>
      <c r="JUG14" s="75"/>
      <c r="JUI14" s="2"/>
      <c r="JUJ14" s="2"/>
      <c r="JUK14" s="35"/>
      <c r="JUL14" s="76"/>
      <c r="JUM14" s="75"/>
      <c r="JUO14" s="2"/>
      <c r="JUP14" s="2"/>
      <c r="JUQ14" s="35"/>
      <c r="JUR14" s="76"/>
      <c r="JUS14" s="75"/>
      <c r="JUU14" s="2"/>
      <c r="JUV14" s="2"/>
      <c r="JUW14" s="35"/>
      <c r="JUX14" s="76"/>
      <c r="JUY14" s="75"/>
      <c r="JVA14" s="2"/>
      <c r="JVB14" s="2"/>
      <c r="JVC14" s="35"/>
      <c r="JVD14" s="76"/>
      <c r="JVE14" s="75"/>
      <c r="JVG14" s="2"/>
      <c r="JVH14" s="2"/>
      <c r="JVI14" s="35"/>
      <c r="JVJ14" s="76"/>
      <c r="JVK14" s="75"/>
      <c r="JVM14" s="2"/>
      <c r="JVN14" s="2"/>
      <c r="JVO14" s="35"/>
      <c r="JVP14" s="76"/>
      <c r="JVQ14" s="75"/>
      <c r="JVS14" s="2"/>
      <c r="JVT14" s="2"/>
      <c r="JVU14" s="35"/>
      <c r="JVV14" s="76"/>
      <c r="JVW14" s="75"/>
      <c r="JVY14" s="2"/>
      <c r="JVZ14" s="2"/>
      <c r="JWA14" s="35"/>
      <c r="JWB14" s="76"/>
      <c r="JWC14" s="75"/>
      <c r="JWE14" s="2"/>
      <c r="JWF14" s="2"/>
      <c r="JWG14" s="35"/>
      <c r="JWH14" s="76"/>
      <c r="JWI14" s="75"/>
      <c r="JWK14" s="2"/>
      <c r="JWL14" s="2"/>
      <c r="JWM14" s="35"/>
      <c r="JWN14" s="76"/>
      <c r="JWO14" s="75"/>
      <c r="JWQ14" s="2"/>
      <c r="JWR14" s="2"/>
      <c r="JWS14" s="35"/>
      <c r="JWT14" s="76"/>
      <c r="JWU14" s="75"/>
      <c r="JWW14" s="2"/>
      <c r="JWX14" s="2"/>
      <c r="JWY14" s="35"/>
      <c r="JWZ14" s="76"/>
      <c r="JXA14" s="75"/>
      <c r="JXC14" s="2"/>
      <c r="JXD14" s="2"/>
      <c r="JXE14" s="35"/>
      <c r="JXF14" s="76"/>
      <c r="JXG14" s="75"/>
      <c r="JXI14" s="2"/>
      <c r="JXJ14" s="2"/>
      <c r="JXK14" s="35"/>
      <c r="JXL14" s="76"/>
      <c r="JXM14" s="75"/>
      <c r="JXO14" s="2"/>
      <c r="JXP14" s="2"/>
      <c r="JXQ14" s="35"/>
      <c r="JXR14" s="76"/>
      <c r="JXS14" s="75"/>
      <c r="JXU14" s="2"/>
      <c r="JXV14" s="2"/>
      <c r="JXW14" s="35"/>
      <c r="JXX14" s="76"/>
      <c r="JXY14" s="75"/>
      <c r="JYA14" s="2"/>
      <c r="JYB14" s="2"/>
      <c r="JYC14" s="35"/>
      <c r="JYD14" s="76"/>
      <c r="JYE14" s="75"/>
      <c r="JYG14" s="2"/>
      <c r="JYH14" s="2"/>
      <c r="JYI14" s="35"/>
      <c r="JYJ14" s="76"/>
      <c r="JYK14" s="75"/>
      <c r="JYM14" s="2"/>
      <c r="JYN14" s="2"/>
      <c r="JYO14" s="35"/>
      <c r="JYP14" s="76"/>
      <c r="JYQ14" s="75"/>
      <c r="JYS14" s="2"/>
      <c r="JYT14" s="2"/>
      <c r="JYU14" s="35"/>
      <c r="JYV14" s="76"/>
      <c r="JYW14" s="75"/>
      <c r="JYY14" s="2"/>
      <c r="JYZ14" s="2"/>
      <c r="JZA14" s="35"/>
      <c r="JZB14" s="76"/>
      <c r="JZC14" s="75"/>
      <c r="JZE14" s="2"/>
      <c r="JZF14" s="2"/>
      <c r="JZG14" s="35"/>
      <c r="JZH14" s="76"/>
      <c r="JZI14" s="75"/>
      <c r="JZK14" s="2"/>
      <c r="JZL14" s="2"/>
      <c r="JZM14" s="35"/>
      <c r="JZN14" s="76"/>
      <c r="JZO14" s="75"/>
      <c r="JZQ14" s="2"/>
      <c r="JZR14" s="2"/>
      <c r="JZS14" s="35"/>
      <c r="JZT14" s="76"/>
      <c r="JZU14" s="75"/>
      <c r="JZW14" s="2"/>
      <c r="JZX14" s="2"/>
      <c r="JZY14" s="35"/>
      <c r="JZZ14" s="76"/>
      <c r="KAA14" s="75"/>
      <c r="KAC14" s="2"/>
      <c r="KAD14" s="2"/>
      <c r="KAE14" s="35"/>
      <c r="KAF14" s="76"/>
      <c r="KAG14" s="75"/>
      <c r="KAI14" s="2"/>
      <c r="KAJ14" s="2"/>
      <c r="KAK14" s="35"/>
      <c r="KAL14" s="76"/>
      <c r="KAM14" s="75"/>
      <c r="KAO14" s="2"/>
      <c r="KAP14" s="2"/>
      <c r="KAQ14" s="35"/>
      <c r="KAR14" s="76"/>
      <c r="KAS14" s="75"/>
      <c r="KAU14" s="2"/>
      <c r="KAV14" s="2"/>
      <c r="KAW14" s="35"/>
      <c r="KAX14" s="76"/>
      <c r="KAY14" s="75"/>
      <c r="KBA14" s="2"/>
      <c r="KBB14" s="2"/>
      <c r="KBC14" s="35"/>
      <c r="KBD14" s="76"/>
      <c r="KBE14" s="75"/>
      <c r="KBG14" s="2"/>
      <c r="KBH14" s="2"/>
      <c r="KBI14" s="35"/>
      <c r="KBJ14" s="76"/>
      <c r="KBK14" s="75"/>
      <c r="KBM14" s="2"/>
      <c r="KBN14" s="2"/>
      <c r="KBO14" s="35"/>
      <c r="KBP14" s="76"/>
      <c r="KBQ14" s="75"/>
      <c r="KBS14" s="2"/>
      <c r="KBT14" s="2"/>
      <c r="KBU14" s="35"/>
      <c r="KBV14" s="76"/>
      <c r="KBW14" s="75"/>
      <c r="KBY14" s="2"/>
      <c r="KBZ14" s="2"/>
      <c r="KCA14" s="35"/>
      <c r="KCB14" s="76"/>
      <c r="KCC14" s="75"/>
      <c r="KCE14" s="2"/>
      <c r="KCF14" s="2"/>
      <c r="KCG14" s="35"/>
      <c r="KCH14" s="76"/>
      <c r="KCI14" s="75"/>
      <c r="KCK14" s="2"/>
      <c r="KCL14" s="2"/>
      <c r="KCM14" s="35"/>
      <c r="KCN14" s="76"/>
      <c r="KCO14" s="75"/>
      <c r="KCQ14" s="2"/>
      <c r="KCR14" s="2"/>
      <c r="KCS14" s="35"/>
      <c r="KCT14" s="76"/>
      <c r="KCU14" s="75"/>
      <c r="KCW14" s="2"/>
      <c r="KCX14" s="2"/>
      <c r="KCY14" s="35"/>
      <c r="KCZ14" s="76"/>
      <c r="KDA14" s="75"/>
      <c r="KDC14" s="2"/>
      <c r="KDD14" s="2"/>
      <c r="KDE14" s="35"/>
      <c r="KDF14" s="76"/>
      <c r="KDG14" s="75"/>
      <c r="KDI14" s="2"/>
      <c r="KDJ14" s="2"/>
      <c r="KDK14" s="35"/>
      <c r="KDL14" s="76"/>
      <c r="KDM14" s="75"/>
      <c r="KDO14" s="2"/>
      <c r="KDP14" s="2"/>
      <c r="KDQ14" s="35"/>
      <c r="KDR14" s="76"/>
      <c r="KDS14" s="75"/>
      <c r="KDU14" s="2"/>
      <c r="KDV14" s="2"/>
      <c r="KDW14" s="35"/>
      <c r="KDX14" s="76"/>
      <c r="KDY14" s="75"/>
      <c r="KEA14" s="2"/>
      <c r="KEB14" s="2"/>
      <c r="KEC14" s="35"/>
      <c r="KED14" s="76"/>
      <c r="KEE14" s="75"/>
      <c r="KEG14" s="2"/>
      <c r="KEH14" s="2"/>
      <c r="KEI14" s="35"/>
      <c r="KEJ14" s="76"/>
      <c r="KEK14" s="75"/>
      <c r="KEM14" s="2"/>
      <c r="KEN14" s="2"/>
      <c r="KEO14" s="35"/>
      <c r="KEP14" s="76"/>
      <c r="KEQ14" s="75"/>
      <c r="KES14" s="2"/>
      <c r="KET14" s="2"/>
      <c r="KEU14" s="35"/>
      <c r="KEV14" s="76"/>
      <c r="KEW14" s="75"/>
      <c r="KEY14" s="2"/>
      <c r="KEZ14" s="2"/>
      <c r="KFA14" s="35"/>
      <c r="KFB14" s="76"/>
      <c r="KFC14" s="75"/>
      <c r="KFE14" s="2"/>
      <c r="KFF14" s="2"/>
      <c r="KFG14" s="35"/>
      <c r="KFH14" s="76"/>
      <c r="KFI14" s="75"/>
      <c r="KFK14" s="2"/>
      <c r="KFL14" s="2"/>
      <c r="KFM14" s="35"/>
      <c r="KFN14" s="76"/>
      <c r="KFO14" s="75"/>
      <c r="KFQ14" s="2"/>
      <c r="KFR14" s="2"/>
      <c r="KFS14" s="35"/>
      <c r="KFT14" s="76"/>
      <c r="KFU14" s="75"/>
      <c r="KFW14" s="2"/>
      <c r="KFX14" s="2"/>
      <c r="KFY14" s="35"/>
      <c r="KFZ14" s="76"/>
      <c r="KGA14" s="75"/>
      <c r="KGC14" s="2"/>
      <c r="KGD14" s="2"/>
      <c r="KGE14" s="35"/>
      <c r="KGF14" s="76"/>
      <c r="KGG14" s="75"/>
      <c r="KGI14" s="2"/>
      <c r="KGJ14" s="2"/>
      <c r="KGK14" s="35"/>
      <c r="KGL14" s="76"/>
      <c r="KGM14" s="75"/>
      <c r="KGO14" s="2"/>
      <c r="KGP14" s="2"/>
      <c r="KGQ14" s="35"/>
      <c r="KGR14" s="76"/>
      <c r="KGS14" s="75"/>
      <c r="KGU14" s="2"/>
      <c r="KGV14" s="2"/>
      <c r="KGW14" s="35"/>
      <c r="KGX14" s="76"/>
      <c r="KGY14" s="75"/>
      <c r="KHA14" s="2"/>
      <c r="KHB14" s="2"/>
      <c r="KHC14" s="35"/>
      <c r="KHD14" s="76"/>
      <c r="KHE14" s="75"/>
      <c r="KHG14" s="2"/>
      <c r="KHH14" s="2"/>
      <c r="KHI14" s="35"/>
      <c r="KHJ14" s="76"/>
      <c r="KHK14" s="75"/>
      <c r="KHM14" s="2"/>
      <c r="KHN14" s="2"/>
      <c r="KHO14" s="35"/>
      <c r="KHP14" s="76"/>
      <c r="KHQ14" s="75"/>
      <c r="KHS14" s="2"/>
      <c r="KHT14" s="2"/>
      <c r="KHU14" s="35"/>
      <c r="KHV14" s="76"/>
      <c r="KHW14" s="75"/>
      <c r="KHY14" s="2"/>
      <c r="KHZ14" s="2"/>
      <c r="KIA14" s="35"/>
      <c r="KIB14" s="76"/>
      <c r="KIC14" s="75"/>
      <c r="KIE14" s="2"/>
      <c r="KIF14" s="2"/>
      <c r="KIG14" s="35"/>
      <c r="KIH14" s="76"/>
      <c r="KII14" s="75"/>
      <c r="KIK14" s="2"/>
      <c r="KIL14" s="2"/>
      <c r="KIM14" s="35"/>
      <c r="KIN14" s="76"/>
      <c r="KIO14" s="75"/>
      <c r="KIQ14" s="2"/>
      <c r="KIR14" s="2"/>
      <c r="KIS14" s="35"/>
      <c r="KIT14" s="76"/>
      <c r="KIU14" s="75"/>
      <c r="KIW14" s="2"/>
      <c r="KIX14" s="2"/>
      <c r="KIY14" s="35"/>
      <c r="KIZ14" s="76"/>
      <c r="KJA14" s="75"/>
      <c r="KJC14" s="2"/>
      <c r="KJD14" s="2"/>
      <c r="KJE14" s="35"/>
      <c r="KJF14" s="76"/>
      <c r="KJG14" s="75"/>
      <c r="KJI14" s="2"/>
      <c r="KJJ14" s="2"/>
      <c r="KJK14" s="35"/>
      <c r="KJL14" s="76"/>
      <c r="KJM14" s="75"/>
      <c r="KJO14" s="2"/>
      <c r="KJP14" s="2"/>
      <c r="KJQ14" s="35"/>
      <c r="KJR14" s="76"/>
      <c r="KJS14" s="75"/>
      <c r="KJU14" s="2"/>
      <c r="KJV14" s="2"/>
      <c r="KJW14" s="35"/>
      <c r="KJX14" s="76"/>
      <c r="KJY14" s="75"/>
      <c r="KKA14" s="2"/>
      <c r="KKB14" s="2"/>
      <c r="KKC14" s="35"/>
      <c r="KKD14" s="76"/>
      <c r="KKE14" s="75"/>
      <c r="KKG14" s="2"/>
      <c r="KKH14" s="2"/>
      <c r="KKI14" s="35"/>
      <c r="KKJ14" s="76"/>
      <c r="KKK14" s="75"/>
      <c r="KKM14" s="2"/>
      <c r="KKN14" s="2"/>
      <c r="KKO14" s="35"/>
      <c r="KKP14" s="76"/>
      <c r="KKQ14" s="75"/>
      <c r="KKS14" s="2"/>
      <c r="KKT14" s="2"/>
      <c r="KKU14" s="35"/>
      <c r="KKV14" s="76"/>
      <c r="KKW14" s="75"/>
      <c r="KKY14" s="2"/>
      <c r="KKZ14" s="2"/>
      <c r="KLA14" s="35"/>
      <c r="KLB14" s="76"/>
      <c r="KLC14" s="75"/>
      <c r="KLE14" s="2"/>
      <c r="KLF14" s="2"/>
      <c r="KLG14" s="35"/>
      <c r="KLH14" s="76"/>
      <c r="KLI14" s="75"/>
      <c r="KLK14" s="2"/>
      <c r="KLL14" s="2"/>
      <c r="KLM14" s="35"/>
      <c r="KLN14" s="76"/>
      <c r="KLO14" s="75"/>
      <c r="KLQ14" s="2"/>
      <c r="KLR14" s="2"/>
      <c r="KLS14" s="35"/>
      <c r="KLT14" s="76"/>
      <c r="KLU14" s="75"/>
      <c r="KLW14" s="2"/>
      <c r="KLX14" s="2"/>
      <c r="KLY14" s="35"/>
      <c r="KLZ14" s="76"/>
      <c r="KMA14" s="75"/>
      <c r="KMC14" s="2"/>
      <c r="KMD14" s="2"/>
      <c r="KME14" s="35"/>
      <c r="KMF14" s="76"/>
      <c r="KMG14" s="75"/>
      <c r="KMI14" s="2"/>
      <c r="KMJ14" s="2"/>
      <c r="KMK14" s="35"/>
      <c r="KML14" s="76"/>
      <c r="KMM14" s="75"/>
      <c r="KMO14" s="2"/>
      <c r="KMP14" s="2"/>
      <c r="KMQ14" s="35"/>
      <c r="KMR14" s="76"/>
      <c r="KMS14" s="75"/>
      <c r="KMU14" s="2"/>
      <c r="KMV14" s="2"/>
      <c r="KMW14" s="35"/>
      <c r="KMX14" s="76"/>
      <c r="KMY14" s="75"/>
      <c r="KNA14" s="2"/>
      <c r="KNB14" s="2"/>
      <c r="KNC14" s="35"/>
      <c r="KND14" s="76"/>
      <c r="KNE14" s="75"/>
      <c r="KNG14" s="2"/>
      <c r="KNH14" s="2"/>
      <c r="KNI14" s="35"/>
      <c r="KNJ14" s="76"/>
      <c r="KNK14" s="75"/>
      <c r="KNM14" s="2"/>
      <c r="KNN14" s="2"/>
      <c r="KNO14" s="35"/>
      <c r="KNP14" s="76"/>
      <c r="KNQ14" s="75"/>
      <c r="KNS14" s="2"/>
      <c r="KNT14" s="2"/>
      <c r="KNU14" s="35"/>
      <c r="KNV14" s="76"/>
      <c r="KNW14" s="75"/>
      <c r="KNY14" s="2"/>
      <c r="KNZ14" s="2"/>
      <c r="KOA14" s="35"/>
      <c r="KOB14" s="76"/>
      <c r="KOC14" s="75"/>
      <c r="KOE14" s="2"/>
      <c r="KOF14" s="2"/>
      <c r="KOG14" s="35"/>
      <c r="KOH14" s="76"/>
      <c r="KOI14" s="75"/>
      <c r="KOK14" s="2"/>
      <c r="KOL14" s="2"/>
      <c r="KOM14" s="35"/>
      <c r="KON14" s="76"/>
      <c r="KOO14" s="75"/>
      <c r="KOQ14" s="2"/>
      <c r="KOR14" s="2"/>
      <c r="KOS14" s="35"/>
      <c r="KOT14" s="76"/>
      <c r="KOU14" s="75"/>
      <c r="KOW14" s="2"/>
      <c r="KOX14" s="2"/>
      <c r="KOY14" s="35"/>
      <c r="KOZ14" s="76"/>
      <c r="KPA14" s="75"/>
      <c r="KPC14" s="2"/>
      <c r="KPD14" s="2"/>
      <c r="KPE14" s="35"/>
      <c r="KPF14" s="76"/>
      <c r="KPG14" s="75"/>
      <c r="KPI14" s="2"/>
      <c r="KPJ14" s="2"/>
      <c r="KPK14" s="35"/>
      <c r="KPL14" s="76"/>
      <c r="KPM14" s="75"/>
      <c r="KPO14" s="2"/>
      <c r="KPP14" s="2"/>
      <c r="KPQ14" s="35"/>
      <c r="KPR14" s="76"/>
      <c r="KPS14" s="75"/>
      <c r="KPU14" s="2"/>
      <c r="KPV14" s="2"/>
      <c r="KPW14" s="35"/>
      <c r="KPX14" s="76"/>
      <c r="KPY14" s="75"/>
      <c r="KQA14" s="2"/>
      <c r="KQB14" s="2"/>
      <c r="KQC14" s="35"/>
      <c r="KQD14" s="76"/>
      <c r="KQE14" s="75"/>
      <c r="KQG14" s="2"/>
      <c r="KQH14" s="2"/>
      <c r="KQI14" s="35"/>
      <c r="KQJ14" s="76"/>
      <c r="KQK14" s="75"/>
      <c r="KQM14" s="2"/>
      <c r="KQN14" s="2"/>
      <c r="KQO14" s="35"/>
      <c r="KQP14" s="76"/>
      <c r="KQQ14" s="75"/>
      <c r="KQS14" s="2"/>
      <c r="KQT14" s="2"/>
      <c r="KQU14" s="35"/>
      <c r="KQV14" s="76"/>
      <c r="KQW14" s="75"/>
      <c r="KQY14" s="2"/>
      <c r="KQZ14" s="2"/>
      <c r="KRA14" s="35"/>
      <c r="KRB14" s="76"/>
      <c r="KRC14" s="75"/>
      <c r="KRE14" s="2"/>
      <c r="KRF14" s="2"/>
      <c r="KRG14" s="35"/>
      <c r="KRH14" s="76"/>
      <c r="KRI14" s="75"/>
      <c r="KRK14" s="2"/>
      <c r="KRL14" s="2"/>
      <c r="KRM14" s="35"/>
      <c r="KRN14" s="76"/>
      <c r="KRO14" s="75"/>
      <c r="KRQ14" s="2"/>
      <c r="KRR14" s="2"/>
      <c r="KRS14" s="35"/>
      <c r="KRT14" s="76"/>
      <c r="KRU14" s="75"/>
      <c r="KRW14" s="2"/>
      <c r="KRX14" s="2"/>
      <c r="KRY14" s="35"/>
      <c r="KRZ14" s="76"/>
      <c r="KSA14" s="75"/>
      <c r="KSC14" s="2"/>
      <c r="KSD14" s="2"/>
      <c r="KSE14" s="35"/>
      <c r="KSF14" s="76"/>
      <c r="KSG14" s="75"/>
      <c r="KSI14" s="2"/>
      <c r="KSJ14" s="2"/>
      <c r="KSK14" s="35"/>
      <c r="KSL14" s="76"/>
      <c r="KSM14" s="75"/>
      <c r="KSO14" s="2"/>
      <c r="KSP14" s="2"/>
      <c r="KSQ14" s="35"/>
      <c r="KSR14" s="76"/>
      <c r="KSS14" s="75"/>
      <c r="KSU14" s="2"/>
      <c r="KSV14" s="2"/>
      <c r="KSW14" s="35"/>
      <c r="KSX14" s="76"/>
      <c r="KSY14" s="75"/>
      <c r="KTA14" s="2"/>
      <c r="KTB14" s="2"/>
      <c r="KTC14" s="35"/>
      <c r="KTD14" s="76"/>
      <c r="KTE14" s="75"/>
      <c r="KTG14" s="2"/>
      <c r="KTH14" s="2"/>
      <c r="KTI14" s="35"/>
      <c r="KTJ14" s="76"/>
      <c r="KTK14" s="75"/>
      <c r="KTM14" s="2"/>
      <c r="KTN14" s="2"/>
      <c r="KTO14" s="35"/>
      <c r="KTP14" s="76"/>
      <c r="KTQ14" s="75"/>
      <c r="KTS14" s="2"/>
      <c r="KTT14" s="2"/>
      <c r="KTU14" s="35"/>
      <c r="KTV14" s="76"/>
      <c r="KTW14" s="75"/>
      <c r="KTY14" s="2"/>
      <c r="KTZ14" s="2"/>
      <c r="KUA14" s="35"/>
      <c r="KUB14" s="76"/>
      <c r="KUC14" s="75"/>
      <c r="KUE14" s="2"/>
      <c r="KUF14" s="2"/>
      <c r="KUG14" s="35"/>
      <c r="KUH14" s="76"/>
      <c r="KUI14" s="75"/>
      <c r="KUK14" s="2"/>
      <c r="KUL14" s="2"/>
      <c r="KUM14" s="35"/>
      <c r="KUN14" s="76"/>
      <c r="KUO14" s="75"/>
      <c r="KUQ14" s="2"/>
      <c r="KUR14" s="2"/>
      <c r="KUS14" s="35"/>
      <c r="KUT14" s="76"/>
      <c r="KUU14" s="75"/>
      <c r="KUW14" s="2"/>
      <c r="KUX14" s="2"/>
      <c r="KUY14" s="35"/>
      <c r="KUZ14" s="76"/>
      <c r="KVA14" s="75"/>
      <c r="KVC14" s="2"/>
      <c r="KVD14" s="2"/>
      <c r="KVE14" s="35"/>
      <c r="KVF14" s="76"/>
      <c r="KVG14" s="75"/>
      <c r="KVI14" s="2"/>
      <c r="KVJ14" s="2"/>
      <c r="KVK14" s="35"/>
      <c r="KVL14" s="76"/>
      <c r="KVM14" s="75"/>
      <c r="KVO14" s="2"/>
      <c r="KVP14" s="2"/>
      <c r="KVQ14" s="35"/>
      <c r="KVR14" s="76"/>
      <c r="KVS14" s="75"/>
      <c r="KVU14" s="2"/>
      <c r="KVV14" s="2"/>
      <c r="KVW14" s="35"/>
      <c r="KVX14" s="76"/>
      <c r="KVY14" s="75"/>
      <c r="KWA14" s="2"/>
      <c r="KWB14" s="2"/>
      <c r="KWC14" s="35"/>
      <c r="KWD14" s="76"/>
      <c r="KWE14" s="75"/>
      <c r="KWG14" s="2"/>
      <c r="KWH14" s="2"/>
      <c r="KWI14" s="35"/>
      <c r="KWJ14" s="76"/>
      <c r="KWK14" s="75"/>
      <c r="KWM14" s="2"/>
      <c r="KWN14" s="2"/>
      <c r="KWO14" s="35"/>
      <c r="KWP14" s="76"/>
      <c r="KWQ14" s="75"/>
      <c r="KWS14" s="2"/>
      <c r="KWT14" s="2"/>
      <c r="KWU14" s="35"/>
      <c r="KWV14" s="76"/>
      <c r="KWW14" s="75"/>
      <c r="KWY14" s="2"/>
      <c r="KWZ14" s="2"/>
      <c r="KXA14" s="35"/>
      <c r="KXB14" s="76"/>
      <c r="KXC14" s="75"/>
      <c r="KXE14" s="2"/>
      <c r="KXF14" s="2"/>
      <c r="KXG14" s="35"/>
      <c r="KXH14" s="76"/>
      <c r="KXI14" s="75"/>
      <c r="KXK14" s="2"/>
      <c r="KXL14" s="2"/>
      <c r="KXM14" s="35"/>
      <c r="KXN14" s="76"/>
      <c r="KXO14" s="75"/>
      <c r="KXQ14" s="2"/>
      <c r="KXR14" s="2"/>
      <c r="KXS14" s="35"/>
      <c r="KXT14" s="76"/>
      <c r="KXU14" s="75"/>
      <c r="KXW14" s="2"/>
      <c r="KXX14" s="2"/>
      <c r="KXY14" s="35"/>
      <c r="KXZ14" s="76"/>
      <c r="KYA14" s="75"/>
      <c r="KYC14" s="2"/>
      <c r="KYD14" s="2"/>
      <c r="KYE14" s="35"/>
      <c r="KYF14" s="76"/>
      <c r="KYG14" s="75"/>
      <c r="KYI14" s="2"/>
      <c r="KYJ14" s="2"/>
      <c r="KYK14" s="35"/>
      <c r="KYL14" s="76"/>
      <c r="KYM14" s="75"/>
      <c r="KYO14" s="2"/>
      <c r="KYP14" s="2"/>
      <c r="KYQ14" s="35"/>
      <c r="KYR14" s="76"/>
      <c r="KYS14" s="75"/>
      <c r="KYU14" s="2"/>
      <c r="KYV14" s="2"/>
      <c r="KYW14" s="35"/>
      <c r="KYX14" s="76"/>
      <c r="KYY14" s="75"/>
      <c r="KZA14" s="2"/>
      <c r="KZB14" s="2"/>
      <c r="KZC14" s="35"/>
      <c r="KZD14" s="76"/>
      <c r="KZE14" s="75"/>
      <c r="KZG14" s="2"/>
      <c r="KZH14" s="2"/>
      <c r="KZI14" s="35"/>
      <c r="KZJ14" s="76"/>
      <c r="KZK14" s="75"/>
      <c r="KZM14" s="2"/>
      <c r="KZN14" s="2"/>
      <c r="KZO14" s="35"/>
      <c r="KZP14" s="76"/>
      <c r="KZQ14" s="75"/>
      <c r="KZS14" s="2"/>
      <c r="KZT14" s="2"/>
      <c r="KZU14" s="35"/>
      <c r="KZV14" s="76"/>
      <c r="KZW14" s="75"/>
      <c r="KZY14" s="2"/>
      <c r="KZZ14" s="2"/>
      <c r="LAA14" s="35"/>
      <c r="LAB14" s="76"/>
      <c r="LAC14" s="75"/>
      <c r="LAE14" s="2"/>
      <c r="LAF14" s="2"/>
      <c r="LAG14" s="35"/>
      <c r="LAH14" s="76"/>
      <c r="LAI14" s="75"/>
      <c r="LAK14" s="2"/>
      <c r="LAL14" s="2"/>
      <c r="LAM14" s="35"/>
      <c r="LAN14" s="76"/>
      <c r="LAO14" s="75"/>
      <c r="LAQ14" s="2"/>
      <c r="LAR14" s="2"/>
      <c r="LAS14" s="35"/>
      <c r="LAT14" s="76"/>
      <c r="LAU14" s="75"/>
      <c r="LAW14" s="2"/>
      <c r="LAX14" s="2"/>
      <c r="LAY14" s="35"/>
      <c r="LAZ14" s="76"/>
      <c r="LBA14" s="75"/>
      <c r="LBC14" s="2"/>
      <c r="LBD14" s="2"/>
      <c r="LBE14" s="35"/>
      <c r="LBF14" s="76"/>
      <c r="LBG14" s="75"/>
      <c r="LBI14" s="2"/>
      <c r="LBJ14" s="2"/>
      <c r="LBK14" s="35"/>
      <c r="LBL14" s="76"/>
      <c r="LBM14" s="75"/>
      <c r="LBO14" s="2"/>
      <c r="LBP14" s="2"/>
      <c r="LBQ14" s="35"/>
      <c r="LBR14" s="76"/>
      <c r="LBS14" s="75"/>
      <c r="LBU14" s="2"/>
      <c r="LBV14" s="2"/>
      <c r="LBW14" s="35"/>
      <c r="LBX14" s="76"/>
      <c r="LBY14" s="75"/>
      <c r="LCA14" s="2"/>
      <c r="LCB14" s="2"/>
      <c r="LCC14" s="35"/>
      <c r="LCD14" s="76"/>
      <c r="LCE14" s="75"/>
      <c r="LCG14" s="2"/>
      <c r="LCH14" s="2"/>
      <c r="LCI14" s="35"/>
      <c r="LCJ14" s="76"/>
      <c r="LCK14" s="75"/>
      <c r="LCM14" s="2"/>
      <c r="LCN14" s="2"/>
      <c r="LCO14" s="35"/>
      <c r="LCP14" s="76"/>
      <c r="LCQ14" s="75"/>
      <c r="LCS14" s="2"/>
      <c r="LCT14" s="2"/>
      <c r="LCU14" s="35"/>
      <c r="LCV14" s="76"/>
      <c r="LCW14" s="75"/>
      <c r="LCY14" s="2"/>
      <c r="LCZ14" s="2"/>
      <c r="LDA14" s="35"/>
      <c r="LDB14" s="76"/>
      <c r="LDC14" s="75"/>
      <c r="LDE14" s="2"/>
      <c r="LDF14" s="2"/>
      <c r="LDG14" s="35"/>
      <c r="LDH14" s="76"/>
      <c r="LDI14" s="75"/>
      <c r="LDK14" s="2"/>
      <c r="LDL14" s="2"/>
      <c r="LDM14" s="35"/>
      <c r="LDN14" s="76"/>
      <c r="LDO14" s="75"/>
      <c r="LDQ14" s="2"/>
      <c r="LDR14" s="2"/>
      <c r="LDS14" s="35"/>
      <c r="LDT14" s="76"/>
      <c r="LDU14" s="75"/>
      <c r="LDW14" s="2"/>
      <c r="LDX14" s="2"/>
      <c r="LDY14" s="35"/>
      <c r="LDZ14" s="76"/>
      <c r="LEA14" s="75"/>
      <c r="LEC14" s="2"/>
      <c r="LED14" s="2"/>
      <c r="LEE14" s="35"/>
      <c r="LEF14" s="76"/>
      <c r="LEG14" s="75"/>
      <c r="LEI14" s="2"/>
      <c r="LEJ14" s="2"/>
      <c r="LEK14" s="35"/>
      <c r="LEL14" s="76"/>
      <c r="LEM14" s="75"/>
      <c r="LEO14" s="2"/>
      <c r="LEP14" s="2"/>
      <c r="LEQ14" s="35"/>
      <c r="LER14" s="76"/>
      <c r="LES14" s="75"/>
      <c r="LEU14" s="2"/>
      <c r="LEV14" s="2"/>
      <c r="LEW14" s="35"/>
      <c r="LEX14" s="76"/>
      <c r="LEY14" s="75"/>
      <c r="LFA14" s="2"/>
      <c r="LFB14" s="2"/>
      <c r="LFC14" s="35"/>
      <c r="LFD14" s="76"/>
      <c r="LFE14" s="75"/>
      <c r="LFG14" s="2"/>
      <c r="LFH14" s="2"/>
      <c r="LFI14" s="35"/>
      <c r="LFJ14" s="76"/>
      <c r="LFK14" s="75"/>
      <c r="LFM14" s="2"/>
      <c r="LFN14" s="2"/>
      <c r="LFO14" s="35"/>
      <c r="LFP14" s="76"/>
      <c r="LFQ14" s="75"/>
      <c r="LFS14" s="2"/>
      <c r="LFT14" s="2"/>
      <c r="LFU14" s="35"/>
      <c r="LFV14" s="76"/>
      <c r="LFW14" s="75"/>
      <c r="LFY14" s="2"/>
      <c r="LFZ14" s="2"/>
      <c r="LGA14" s="35"/>
      <c r="LGB14" s="76"/>
      <c r="LGC14" s="75"/>
      <c r="LGE14" s="2"/>
      <c r="LGF14" s="2"/>
      <c r="LGG14" s="35"/>
      <c r="LGH14" s="76"/>
      <c r="LGI14" s="75"/>
      <c r="LGK14" s="2"/>
      <c r="LGL14" s="2"/>
      <c r="LGM14" s="35"/>
      <c r="LGN14" s="76"/>
      <c r="LGO14" s="75"/>
      <c r="LGQ14" s="2"/>
      <c r="LGR14" s="2"/>
      <c r="LGS14" s="35"/>
      <c r="LGT14" s="76"/>
      <c r="LGU14" s="75"/>
      <c r="LGW14" s="2"/>
      <c r="LGX14" s="2"/>
      <c r="LGY14" s="35"/>
      <c r="LGZ14" s="76"/>
      <c r="LHA14" s="75"/>
      <c r="LHC14" s="2"/>
      <c r="LHD14" s="2"/>
      <c r="LHE14" s="35"/>
      <c r="LHF14" s="76"/>
      <c r="LHG14" s="75"/>
      <c r="LHI14" s="2"/>
      <c r="LHJ14" s="2"/>
      <c r="LHK14" s="35"/>
      <c r="LHL14" s="76"/>
      <c r="LHM14" s="75"/>
      <c r="LHO14" s="2"/>
      <c r="LHP14" s="2"/>
      <c r="LHQ14" s="35"/>
      <c r="LHR14" s="76"/>
      <c r="LHS14" s="75"/>
      <c r="LHU14" s="2"/>
      <c r="LHV14" s="2"/>
      <c r="LHW14" s="35"/>
      <c r="LHX14" s="76"/>
      <c r="LHY14" s="75"/>
      <c r="LIA14" s="2"/>
      <c r="LIB14" s="2"/>
      <c r="LIC14" s="35"/>
      <c r="LID14" s="76"/>
      <c r="LIE14" s="75"/>
      <c r="LIG14" s="2"/>
      <c r="LIH14" s="2"/>
      <c r="LII14" s="35"/>
      <c r="LIJ14" s="76"/>
      <c r="LIK14" s="75"/>
      <c r="LIM14" s="2"/>
      <c r="LIN14" s="2"/>
      <c r="LIO14" s="35"/>
      <c r="LIP14" s="76"/>
      <c r="LIQ14" s="75"/>
      <c r="LIS14" s="2"/>
      <c r="LIT14" s="2"/>
      <c r="LIU14" s="35"/>
      <c r="LIV14" s="76"/>
      <c r="LIW14" s="75"/>
      <c r="LIY14" s="2"/>
      <c r="LIZ14" s="2"/>
      <c r="LJA14" s="35"/>
      <c r="LJB14" s="76"/>
      <c r="LJC14" s="75"/>
      <c r="LJE14" s="2"/>
      <c r="LJF14" s="2"/>
      <c r="LJG14" s="35"/>
      <c r="LJH14" s="76"/>
      <c r="LJI14" s="75"/>
      <c r="LJK14" s="2"/>
      <c r="LJL14" s="2"/>
      <c r="LJM14" s="35"/>
      <c r="LJN14" s="76"/>
      <c r="LJO14" s="75"/>
      <c r="LJQ14" s="2"/>
      <c r="LJR14" s="2"/>
      <c r="LJS14" s="35"/>
      <c r="LJT14" s="76"/>
      <c r="LJU14" s="75"/>
      <c r="LJW14" s="2"/>
      <c r="LJX14" s="2"/>
      <c r="LJY14" s="35"/>
      <c r="LJZ14" s="76"/>
      <c r="LKA14" s="75"/>
      <c r="LKC14" s="2"/>
      <c r="LKD14" s="2"/>
      <c r="LKE14" s="35"/>
      <c r="LKF14" s="76"/>
      <c r="LKG14" s="75"/>
      <c r="LKI14" s="2"/>
      <c r="LKJ14" s="2"/>
      <c r="LKK14" s="35"/>
      <c r="LKL14" s="76"/>
      <c r="LKM14" s="75"/>
      <c r="LKO14" s="2"/>
      <c r="LKP14" s="2"/>
      <c r="LKQ14" s="35"/>
      <c r="LKR14" s="76"/>
      <c r="LKS14" s="75"/>
      <c r="LKU14" s="2"/>
      <c r="LKV14" s="2"/>
      <c r="LKW14" s="35"/>
      <c r="LKX14" s="76"/>
      <c r="LKY14" s="75"/>
      <c r="LLA14" s="2"/>
      <c r="LLB14" s="2"/>
      <c r="LLC14" s="35"/>
      <c r="LLD14" s="76"/>
      <c r="LLE14" s="75"/>
      <c r="LLG14" s="2"/>
      <c r="LLH14" s="2"/>
      <c r="LLI14" s="35"/>
      <c r="LLJ14" s="76"/>
      <c r="LLK14" s="75"/>
      <c r="LLM14" s="2"/>
      <c r="LLN14" s="2"/>
      <c r="LLO14" s="35"/>
      <c r="LLP14" s="76"/>
      <c r="LLQ14" s="75"/>
      <c r="LLS14" s="2"/>
      <c r="LLT14" s="2"/>
      <c r="LLU14" s="35"/>
      <c r="LLV14" s="76"/>
      <c r="LLW14" s="75"/>
      <c r="LLY14" s="2"/>
      <c r="LLZ14" s="2"/>
      <c r="LMA14" s="35"/>
      <c r="LMB14" s="76"/>
      <c r="LMC14" s="75"/>
      <c r="LME14" s="2"/>
      <c r="LMF14" s="2"/>
      <c r="LMG14" s="35"/>
      <c r="LMH14" s="76"/>
      <c r="LMI14" s="75"/>
      <c r="LMK14" s="2"/>
      <c r="LML14" s="2"/>
      <c r="LMM14" s="35"/>
      <c r="LMN14" s="76"/>
      <c r="LMO14" s="75"/>
      <c r="LMQ14" s="2"/>
      <c r="LMR14" s="2"/>
      <c r="LMS14" s="35"/>
      <c r="LMT14" s="76"/>
      <c r="LMU14" s="75"/>
      <c r="LMW14" s="2"/>
      <c r="LMX14" s="2"/>
      <c r="LMY14" s="35"/>
      <c r="LMZ14" s="76"/>
      <c r="LNA14" s="75"/>
      <c r="LNC14" s="2"/>
      <c r="LND14" s="2"/>
      <c r="LNE14" s="35"/>
      <c r="LNF14" s="76"/>
      <c r="LNG14" s="75"/>
      <c r="LNI14" s="2"/>
      <c r="LNJ14" s="2"/>
      <c r="LNK14" s="35"/>
      <c r="LNL14" s="76"/>
      <c r="LNM14" s="75"/>
      <c r="LNO14" s="2"/>
      <c r="LNP14" s="2"/>
      <c r="LNQ14" s="35"/>
      <c r="LNR14" s="76"/>
      <c r="LNS14" s="75"/>
      <c r="LNU14" s="2"/>
      <c r="LNV14" s="2"/>
      <c r="LNW14" s="35"/>
      <c r="LNX14" s="76"/>
      <c r="LNY14" s="75"/>
      <c r="LOA14" s="2"/>
      <c r="LOB14" s="2"/>
      <c r="LOC14" s="35"/>
      <c r="LOD14" s="76"/>
      <c r="LOE14" s="75"/>
      <c r="LOG14" s="2"/>
      <c r="LOH14" s="2"/>
      <c r="LOI14" s="35"/>
      <c r="LOJ14" s="76"/>
      <c r="LOK14" s="75"/>
      <c r="LOM14" s="2"/>
      <c r="LON14" s="2"/>
      <c r="LOO14" s="35"/>
      <c r="LOP14" s="76"/>
      <c r="LOQ14" s="75"/>
      <c r="LOS14" s="2"/>
      <c r="LOT14" s="2"/>
      <c r="LOU14" s="35"/>
      <c r="LOV14" s="76"/>
      <c r="LOW14" s="75"/>
      <c r="LOY14" s="2"/>
      <c r="LOZ14" s="2"/>
      <c r="LPA14" s="35"/>
      <c r="LPB14" s="76"/>
      <c r="LPC14" s="75"/>
      <c r="LPE14" s="2"/>
      <c r="LPF14" s="2"/>
      <c r="LPG14" s="35"/>
      <c r="LPH14" s="76"/>
      <c r="LPI14" s="75"/>
      <c r="LPK14" s="2"/>
      <c r="LPL14" s="2"/>
      <c r="LPM14" s="35"/>
      <c r="LPN14" s="76"/>
      <c r="LPO14" s="75"/>
      <c r="LPQ14" s="2"/>
      <c r="LPR14" s="2"/>
      <c r="LPS14" s="35"/>
      <c r="LPT14" s="76"/>
      <c r="LPU14" s="75"/>
      <c r="LPW14" s="2"/>
      <c r="LPX14" s="2"/>
      <c r="LPY14" s="35"/>
      <c r="LPZ14" s="76"/>
      <c r="LQA14" s="75"/>
      <c r="LQC14" s="2"/>
      <c r="LQD14" s="2"/>
      <c r="LQE14" s="35"/>
      <c r="LQF14" s="76"/>
      <c r="LQG14" s="75"/>
      <c r="LQI14" s="2"/>
      <c r="LQJ14" s="2"/>
      <c r="LQK14" s="35"/>
      <c r="LQL14" s="76"/>
      <c r="LQM14" s="75"/>
      <c r="LQO14" s="2"/>
      <c r="LQP14" s="2"/>
      <c r="LQQ14" s="35"/>
      <c r="LQR14" s="76"/>
      <c r="LQS14" s="75"/>
      <c r="LQU14" s="2"/>
      <c r="LQV14" s="2"/>
      <c r="LQW14" s="35"/>
      <c r="LQX14" s="76"/>
      <c r="LQY14" s="75"/>
      <c r="LRA14" s="2"/>
      <c r="LRB14" s="2"/>
      <c r="LRC14" s="35"/>
      <c r="LRD14" s="76"/>
      <c r="LRE14" s="75"/>
      <c r="LRG14" s="2"/>
      <c r="LRH14" s="2"/>
      <c r="LRI14" s="35"/>
      <c r="LRJ14" s="76"/>
      <c r="LRK14" s="75"/>
      <c r="LRM14" s="2"/>
      <c r="LRN14" s="2"/>
      <c r="LRO14" s="35"/>
      <c r="LRP14" s="76"/>
      <c r="LRQ14" s="75"/>
      <c r="LRS14" s="2"/>
      <c r="LRT14" s="2"/>
      <c r="LRU14" s="35"/>
      <c r="LRV14" s="76"/>
      <c r="LRW14" s="75"/>
      <c r="LRY14" s="2"/>
      <c r="LRZ14" s="2"/>
      <c r="LSA14" s="35"/>
      <c r="LSB14" s="76"/>
      <c r="LSC14" s="75"/>
      <c r="LSE14" s="2"/>
      <c r="LSF14" s="2"/>
      <c r="LSG14" s="35"/>
      <c r="LSH14" s="76"/>
      <c r="LSI14" s="75"/>
      <c r="LSK14" s="2"/>
      <c r="LSL14" s="2"/>
      <c r="LSM14" s="35"/>
      <c r="LSN14" s="76"/>
      <c r="LSO14" s="75"/>
      <c r="LSQ14" s="2"/>
      <c r="LSR14" s="2"/>
      <c r="LSS14" s="35"/>
      <c r="LST14" s="76"/>
      <c r="LSU14" s="75"/>
      <c r="LSW14" s="2"/>
      <c r="LSX14" s="2"/>
      <c r="LSY14" s="35"/>
      <c r="LSZ14" s="76"/>
      <c r="LTA14" s="75"/>
      <c r="LTC14" s="2"/>
      <c r="LTD14" s="2"/>
      <c r="LTE14" s="35"/>
      <c r="LTF14" s="76"/>
      <c r="LTG14" s="75"/>
      <c r="LTI14" s="2"/>
      <c r="LTJ14" s="2"/>
      <c r="LTK14" s="35"/>
      <c r="LTL14" s="76"/>
      <c r="LTM14" s="75"/>
      <c r="LTO14" s="2"/>
      <c r="LTP14" s="2"/>
      <c r="LTQ14" s="35"/>
      <c r="LTR14" s="76"/>
      <c r="LTS14" s="75"/>
      <c r="LTU14" s="2"/>
      <c r="LTV14" s="2"/>
      <c r="LTW14" s="35"/>
      <c r="LTX14" s="76"/>
      <c r="LTY14" s="75"/>
      <c r="LUA14" s="2"/>
      <c r="LUB14" s="2"/>
      <c r="LUC14" s="35"/>
      <c r="LUD14" s="76"/>
      <c r="LUE14" s="75"/>
      <c r="LUG14" s="2"/>
      <c r="LUH14" s="2"/>
      <c r="LUI14" s="35"/>
      <c r="LUJ14" s="76"/>
      <c r="LUK14" s="75"/>
      <c r="LUM14" s="2"/>
      <c r="LUN14" s="2"/>
      <c r="LUO14" s="35"/>
      <c r="LUP14" s="76"/>
      <c r="LUQ14" s="75"/>
      <c r="LUS14" s="2"/>
      <c r="LUT14" s="2"/>
      <c r="LUU14" s="35"/>
      <c r="LUV14" s="76"/>
      <c r="LUW14" s="75"/>
      <c r="LUY14" s="2"/>
      <c r="LUZ14" s="2"/>
      <c r="LVA14" s="35"/>
      <c r="LVB14" s="76"/>
      <c r="LVC14" s="75"/>
      <c r="LVE14" s="2"/>
      <c r="LVF14" s="2"/>
      <c r="LVG14" s="35"/>
      <c r="LVH14" s="76"/>
      <c r="LVI14" s="75"/>
      <c r="LVK14" s="2"/>
      <c r="LVL14" s="2"/>
      <c r="LVM14" s="35"/>
      <c r="LVN14" s="76"/>
      <c r="LVO14" s="75"/>
      <c r="LVQ14" s="2"/>
      <c r="LVR14" s="2"/>
      <c r="LVS14" s="35"/>
      <c r="LVT14" s="76"/>
      <c r="LVU14" s="75"/>
      <c r="LVW14" s="2"/>
      <c r="LVX14" s="2"/>
      <c r="LVY14" s="35"/>
      <c r="LVZ14" s="76"/>
      <c r="LWA14" s="75"/>
      <c r="LWC14" s="2"/>
      <c r="LWD14" s="2"/>
      <c r="LWE14" s="35"/>
      <c r="LWF14" s="76"/>
      <c r="LWG14" s="75"/>
      <c r="LWI14" s="2"/>
      <c r="LWJ14" s="2"/>
      <c r="LWK14" s="35"/>
      <c r="LWL14" s="76"/>
      <c r="LWM14" s="75"/>
      <c r="LWO14" s="2"/>
      <c r="LWP14" s="2"/>
      <c r="LWQ14" s="35"/>
      <c r="LWR14" s="76"/>
      <c r="LWS14" s="75"/>
      <c r="LWU14" s="2"/>
      <c r="LWV14" s="2"/>
      <c r="LWW14" s="35"/>
      <c r="LWX14" s="76"/>
      <c r="LWY14" s="75"/>
      <c r="LXA14" s="2"/>
      <c r="LXB14" s="2"/>
      <c r="LXC14" s="35"/>
      <c r="LXD14" s="76"/>
      <c r="LXE14" s="75"/>
      <c r="LXG14" s="2"/>
      <c r="LXH14" s="2"/>
      <c r="LXI14" s="35"/>
      <c r="LXJ14" s="76"/>
      <c r="LXK14" s="75"/>
      <c r="LXM14" s="2"/>
      <c r="LXN14" s="2"/>
      <c r="LXO14" s="35"/>
      <c r="LXP14" s="76"/>
      <c r="LXQ14" s="75"/>
      <c r="LXS14" s="2"/>
      <c r="LXT14" s="2"/>
      <c r="LXU14" s="35"/>
      <c r="LXV14" s="76"/>
      <c r="LXW14" s="75"/>
      <c r="LXY14" s="2"/>
      <c r="LXZ14" s="2"/>
      <c r="LYA14" s="35"/>
      <c r="LYB14" s="76"/>
      <c r="LYC14" s="75"/>
      <c r="LYE14" s="2"/>
      <c r="LYF14" s="2"/>
      <c r="LYG14" s="35"/>
      <c r="LYH14" s="76"/>
      <c r="LYI14" s="75"/>
      <c r="LYK14" s="2"/>
      <c r="LYL14" s="2"/>
      <c r="LYM14" s="35"/>
      <c r="LYN14" s="76"/>
      <c r="LYO14" s="75"/>
      <c r="LYQ14" s="2"/>
      <c r="LYR14" s="2"/>
      <c r="LYS14" s="35"/>
      <c r="LYT14" s="76"/>
      <c r="LYU14" s="75"/>
      <c r="LYW14" s="2"/>
      <c r="LYX14" s="2"/>
      <c r="LYY14" s="35"/>
      <c r="LYZ14" s="76"/>
      <c r="LZA14" s="75"/>
      <c r="LZC14" s="2"/>
      <c r="LZD14" s="2"/>
      <c r="LZE14" s="35"/>
      <c r="LZF14" s="76"/>
      <c r="LZG14" s="75"/>
      <c r="LZI14" s="2"/>
      <c r="LZJ14" s="2"/>
      <c r="LZK14" s="35"/>
      <c r="LZL14" s="76"/>
      <c r="LZM14" s="75"/>
      <c r="LZO14" s="2"/>
      <c r="LZP14" s="2"/>
      <c r="LZQ14" s="35"/>
      <c r="LZR14" s="76"/>
      <c r="LZS14" s="75"/>
      <c r="LZU14" s="2"/>
      <c r="LZV14" s="2"/>
      <c r="LZW14" s="35"/>
      <c r="LZX14" s="76"/>
      <c r="LZY14" s="75"/>
      <c r="MAA14" s="2"/>
      <c r="MAB14" s="2"/>
      <c r="MAC14" s="35"/>
      <c r="MAD14" s="76"/>
      <c r="MAE14" s="75"/>
      <c r="MAG14" s="2"/>
      <c r="MAH14" s="2"/>
      <c r="MAI14" s="35"/>
      <c r="MAJ14" s="76"/>
      <c r="MAK14" s="75"/>
      <c r="MAM14" s="2"/>
      <c r="MAN14" s="2"/>
      <c r="MAO14" s="35"/>
      <c r="MAP14" s="76"/>
      <c r="MAQ14" s="75"/>
      <c r="MAS14" s="2"/>
      <c r="MAT14" s="2"/>
      <c r="MAU14" s="35"/>
      <c r="MAV14" s="76"/>
      <c r="MAW14" s="75"/>
      <c r="MAY14" s="2"/>
      <c r="MAZ14" s="2"/>
      <c r="MBA14" s="35"/>
      <c r="MBB14" s="76"/>
      <c r="MBC14" s="75"/>
      <c r="MBE14" s="2"/>
      <c r="MBF14" s="2"/>
      <c r="MBG14" s="35"/>
      <c r="MBH14" s="76"/>
      <c r="MBI14" s="75"/>
      <c r="MBK14" s="2"/>
      <c r="MBL14" s="2"/>
      <c r="MBM14" s="35"/>
      <c r="MBN14" s="76"/>
      <c r="MBO14" s="75"/>
      <c r="MBQ14" s="2"/>
      <c r="MBR14" s="2"/>
      <c r="MBS14" s="35"/>
      <c r="MBT14" s="76"/>
      <c r="MBU14" s="75"/>
      <c r="MBW14" s="2"/>
      <c r="MBX14" s="2"/>
      <c r="MBY14" s="35"/>
      <c r="MBZ14" s="76"/>
      <c r="MCA14" s="75"/>
      <c r="MCC14" s="2"/>
      <c r="MCD14" s="2"/>
      <c r="MCE14" s="35"/>
      <c r="MCF14" s="76"/>
      <c r="MCG14" s="75"/>
      <c r="MCI14" s="2"/>
      <c r="MCJ14" s="2"/>
      <c r="MCK14" s="35"/>
      <c r="MCL14" s="76"/>
      <c r="MCM14" s="75"/>
      <c r="MCO14" s="2"/>
      <c r="MCP14" s="2"/>
      <c r="MCQ14" s="35"/>
      <c r="MCR14" s="76"/>
      <c r="MCS14" s="75"/>
      <c r="MCU14" s="2"/>
      <c r="MCV14" s="2"/>
      <c r="MCW14" s="35"/>
      <c r="MCX14" s="76"/>
      <c r="MCY14" s="75"/>
      <c r="MDA14" s="2"/>
      <c r="MDB14" s="2"/>
      <c r="MDC14" s="35"/>
      <c r="MDD14" s="76"/>
      <c r="MDE14" s="75"/>
      <c r="MDG14" s="2"/>
      <c r="MDH14" s="2"/>
      <c r="MDI14" s="35"/>
      <c r="MDJ14" s="76"/>
      <c r="MDK14" s="75"/>
      <c r="MDM14" s="2"/>
      <c r="MDN14" s="2"/>
      <c r="MDO14" s="35"/>
      <c r="MDP14" s="76"/>
      <c r="MDQ14" s="75"/>
      <c r="MDS14" s="2"/>
      <c r="MDT14" s="2"/>
      <c r="MDU14" s="35"/>
      <c r="MDV14" s="76"/>
      <c r="MDW14" s="75"/>
      <c r="MDY14" s="2"/>
      <c r="MDZ14" s="2"/>
      <c r="MEA14" s="35"/>
      <c r="MEB14" s="76"/>
      <c r="MEC14" s="75"/>
      <c r="MEE14" s="2"/>
      <c r="MEF14" s="2"/>
      <c r="MEG14" s="35"/>
      <c r="MEH14" s="76"/>
      <c r="MEI14" s="75"/>
      <c r="MEK14" s="2"/>
      <c r="MEL14" s="2"/>
      <c r="MEM14" s="35"/>
      <c r="MEN14" s="76"/>
      <c r="MEO14" s="75"/>
      <c r="MEQ14" s="2"/>
      <c r="MER14" s="2"/>
      <c r="MES14" s="35"/>
      <c r="MET14" s="76"/>
      <c r="MEU14" s="75"/>
      <c r="MEW14" s="2"/>
      <c r="MEX14" s="2"/>
      <c r="MEY14" s="35"/>
      <c r="MEZ14" s="76"/>
      <c r="MFA14" s="75"/>
      <c r="MFC14" s="2"/>
      <c r="MFD14" s="2"/>
      <c r="MFE14" s="35"/>
      <c r="MFF14" s="76"/>
      <c r="MFG14" s="75"/>
      <c r="MFI14" s="2"/>
      <c r="MFJ14" s="2"/>
      <c r="MFK14" s="35"/>
      <c r="MFL14" s="76"/>
      <c r="MFM14" s="75"/>
      <c r="MFO14" s="2"/>
      <c r="MFP14" s="2"/>
      <c r="MFQ14" s="35"/>
      <c r="MFR14" s="76"/>
      <c r="MFS14" s="75"/>
      <c r="MFU14" s="2"/>
      <c r="MFV14" s="2"/>
      <c r="MFW14" s="35"/>
      <c r="MFX14" s="76"/>
      <c r="MFY14" s="75"/>
      <c r="MGA14" s="2"/>
      <c r="MGB14" s="2"/>
      <c r="MGC14" s="35"/>
      <c r="MGD14" s="76"/>
      <c r="MGE14" s="75"/>
      <c r="MGG14" s="2"/>
      <c r="MGH14" s="2"/>
      <c r="MGI14" s="35"/>
      <c r="MGJ14" s="76"/>
      <c r="MGK14" s="75"/>
      <c r="MGM14" s="2"/>
      <c r="MGN14" s="2"/>
      <c r="MGO14" s="35"/>
      <c r="MGP14" s="76"/>
      <c r="MGQ14" s="75"/>
      <c r="MGS14" s="2"/>
      <c r="MGT14" s="2"/>
      <c r="MGU14" s="35"/>
      <c r="MGV14" s="76"/>
      <c r="MGW14" s="75"/>
      <c r="MGY14" s="2"/>
      <c r="MGZ14" s="2"/>
      <c r="MHA14" s="35"/>
      <c r="MHB14" s="76"/>
      <c r="MHC14" s="75"/>
      <c r="MHE14" s="2"/>
      <c r="MHF14" s="2"/>
      <c r="MHG14" s="35"/>
      <c r="MHH14" s="76"/>
      <c r="MHI14" s="75"/>
      <c r="MHK14" s="2"/>
      <c r="MHL14" s="2"/>
      <c r="MHM14" s="35"/>
      <c r="MHN14" s="76"/>
      <c r="MHO14" s="75"/>
      <c r="MHQ14" s="2"/>
      <c r="MHR14" s="2"/>
      <c r="MHS14" s="35"/>
      <c r="MHT14" s="76"/>
      <c r="MHU14" s="75"/>
      <c r="MHW14" s="2"/>
      <c r="MHX14" s="2"/>
      <c r="MHY14" s="35"/>
      <c r="MHZ14" s="76"/>
      <c r="MIA14" s="75"/>
      <c r="MIC14" s="2"/>
      <c r="MID14" s="2"/>
      <c r="MIE14" s="35"/>
      <c r="MIF14" s="76"/>
      <c r="MIG14" s="75"/>
      <c r="MII14" s="2"/>
      <c r="MIJ14" s="2"/>
      <c r="MIK14" s="35"/>
      <c r="MIL14" s="76"/>
      <c r="MIM14" s="75"/>
      <c r="MIO14" s="2"/>
      <c r="MIP14" s="2"/>
      <c r="MIQ14" s="35"/>
      <c r="MIR14" s="76"/>
      <c r="MIS14" s="75"/>
      <c r="MIU14" s="2"/>
      <c r="MIV14" s="2"/>
      <c r="MIW14" s="35"/>
      <c r="MIX14" s="76"/>
      <c r="MIY14" s="75"/>
      <c r="MJA14" s="2"/>
      <c r="MJB14" s="2"/>
      <c r="MJC14" s="35"/>
      <c r="MJD14" s="76"/>
      <c r="MJE14" s="75"/>
      <c r="MJG14" s="2"/>
      <c r="MJH14" s="2"/>
      <c r="MJI14" s="35"/>
      <c r="MJJ14" s="76"/>
      <c r="MJK14" s="75"/>
      <c r="MJM14" s="2"/>
      <c r="MJN14" s="2"/>
      <c r="MJO14" s="35"/>
      <c r="MJP14" s="76"/>
      <c r="MJQ14" s="75"/>
      <c r="MJS14" s="2"/>
      <c r="MJT14" s="2"/>
      <c r="MJU14" s="35"/>
      <c r="MJV14" s="76"/>
      <c r="MJW14" s="75"/>
      <c r="MJY14" s="2"/>
      <c r="MJZ14" s="2"/>
      <c r="MKA14" s="35"/>
      <c r="MKB14" s="76"/>
      <c r="MKC14" s="75"/>
      <c r="MKE14" s="2"/>
      <c r="MKF14" s="2"/>
      <c r="MKG14" s="35"/>
      <c r="MKH14" s="76"/>
      <c r="MKI14" s="75"/>
      <c r="MKK14" s="2"/>
      <c r="MKL14" s="2"/>
      <c r="MKM14" s="35"/>
      <c r="MKN14" s="76"/>
      <c r="MKO14" s="75"/>
      <c r="MKQ14" s="2"/>
      <c r="MKR14" s="2"/>
      <c r="MKS14" s="35"/>
      <c r="MKT14" s="76"/>
      <c r="MKU14" s="75"/>
      <c r="MKW14" s="2"/>
      <c r="MKX14" s="2"/>
      <c r="MKY14" s="35"/>
      <c r="MKZ14" s="76"/>
      <c r="MLA14" s="75"/>
      <c r="MLC14" s="2"/>
      <c r="MLD14" s="2"/>
      <c r="MLE14" s="35"/>
      <c r="MLF14" s="76"/>
      <c r="MLG14" s="75"/>
      <c r="MLI14" s="2"/>
      <c r="MLJ14" s="2"/>
      <c r="MLK14" s="35"/>
      <c r="MLL14" s="76"/>
      <c r="MLM14" s="75"/>
      <c r="MLO14" s="2"/>
      <c r="MLP14" s="2"/>
      <c r="MLQ14" s="35"/>
      <c r="MLR14" s="76"/>
      <c r="MLS14" s="75"/>
      <c r="MLU14" s="2"/>
      <c r="MLV14" s="2"/>
      <c r="MLW14" s="35"/>
      <c r="MLX14" s="76"/>
      <c r="MLY14" s="75"/>
      <c r="MMA14" s="2"/>
      <c r="MMB14" s="2"/>
      <c r="MMC14" s="35"/>
      <c r="MMD14" s="76"/>
      <c r="MME14" s="75"/>
      <c r="MMG14" s="2"/>
      <c r="MMH14" s="2"/>
      <c r="MMI14" s="35"/>
      <c r="MMJ14" s="76"/>
      <c r="MMK14" s="75"/>
      <c r="MMM14" s="2"/>
      <c r="MMN14" s="2"/>
      <c r="MMO14" s="35"/>
      <c r="MMP14" s="76"/>
      <c r="MMQ14" s="75"/>
      <c r="MMS14" s="2"/>
      <c r="MMT14" s="2"/>
      <c r="MMU14" s="35"/>
      <c r="MMV14" s="76"/>
      <c r="MMW14" s="75"/>
      <c r="MMY14" s="2"/>
      <c r="MMZ14" s="2"/>
      <c r="MNA14" s="35"/>
      <c r="MNB14" s="76"/>
      <c r="MNC14" s="75"/>
      <c r="MNE14" s="2"/>
      <c r="MNF14" s="2"/>
      <c r="MNG14" s="35"/>
      <c r="MNH14" s="76"/>
      <c r="MNI14" s="75"/>
      <c r="MNK14" s="2"/>
      <c r="MNL14" s="2"/>
      <c r="MNM14" s="35"/>
      <c r="MNN14" s="76"/>
      <c r="MNO14" s="75"/>
      <c r="MNQ14" s="2"/>
      <c r="MNR14" s="2"/>
      <c r="MNS14" s="35"/>
      <c r="MNT14" s="76"/>
      <c r="MNU14" s="75"/>
      <c r="MNW14" s="2"/>
      <c r="MNX14" s="2"/>
      <c r="MNY14" s="35"/>
      <c r="MNZ14" s="76"/>
      <c r="MOA14" s="75"/>
      <c r="MOC14" s="2"/>
      <c r="MOD14" s="2"/>
      <c r="MOE14" s="35"/>
      <c r="MOF14" s="76"/>
      <c r="MOG14" s="75"/>
      <c r="MOI14" s="2"/>
      <c r="MOJ14" s="2"/>
      <c r="MOK14" s="35"/>
      <c r="MOL14" s="76"/>
      <c r="MOM14" s="75"/>
      <c r="MOO14" s="2"/>
      <c r="MOP14" s="2"/>
      <c r="MOQ14" s="35"/>
      <c r="MOR14" s="76"/>
      <c r="MOS14" s="75"/>
      <c r="MOU14" s="2"/>
      <c r="MOV14" s="2"/>
      <c r="MOW14" s="35"/>
      <c r="MOX14" s="76"/>
      <c r="MOY14" s="75"/>
      <c r="MPA14" s="2"/>
      <c r="MPB14" s="2"/>
      <c r="MPC14" s="35"/>
      <c r="MPD14" s="76"/>
      <c r="MPE14" s="75"/>
      <c r="MPG14" s="2"/>
      <c r="MPH14" s="2"/>
      <c r="MPI14" s="35"/>
      <c r="MPJ14" s="76"/>
      <c r="MPK14" s="75"/>
      <c r="MPM14" s="2"/>
      <c r="MPN14" s="2"/>
      <c r="MPO14" s="35"/>
      <c r="MPP14" s="76"/>
      <c r="MPQ14" s="75"/>
      <c r="MPS14" s="2"/>
      <c r="MPT14" s="2"/>
      <c r="MPU14" s="35"/>
      <c r="MPV14" s="76"/>
      <c r="MPW14" s="75"/>
      <c r="MPY14" s="2"/>
      <c r="MPZ14" s="2"/>
      <c r="MQA14" s="35"/>
      <c r="MQB14" s="76"/>
      <c r="MQC14" s="75"/>
      <c r="MQE14" s="2"/>
      <c r="MQF14" s="2"/>
      <c r="MQG14" s="35"/>
      <c r="MQH14" s="76"/>
      <c r="MQI14" s="75"/>
      <c r="MQK14" s="2"/>
      <c r="MQL14" s="2"/>
      <c r="MQM14" s="35"/>
      <c r="MQN14" s="76"/>
      <c r="MQO14" s="75"/>
      <c r="MQQ14" s="2"/>
      <c r="MQR14" s="2"/>
      <c r="MQS14" s="35"/>
      <c r="MQT14" s="76"/>
      <c r="MQU14" s="75"/>
      <c r="MQW14" s="2"/>
      <c r="MQX14" s="2"/>
      <c r="MQY14" s="35"/>
      <c r="MQZ14" s="76"/>
      <c r="MRA14" s="75"/>
      <c r="MRC14" s="2"/>
      <c r="MRD14" s="2"/>
      <c r="MRE14" s="35"/>
      <c r="MRF14" s="76"/>
      <c r="MRG14" s="75"/>
      <c r="MRI14" s="2"/>
      <c r="MRJ14" s="2"/>
      <c r="MRK14" s="35"/>
      <c r="MRL14" s="76"/>
      <c r="MRM14" s="75"/>
      <c r="MRO14" s="2"/>
      <c r="MRP14" s="2"/>
      <c r="MRQ14" s="35"/>
      <c r="MRR14" s="76"/>
      <c r="MRS14" s="75"/>
      <c r="MRU14" s="2"/>
      <c r="MRV14" s="2"/>
      <c r="MRW14" s="35"/>
      <c r="MRX14" s="76"/>
      <c r="MRY14" s="75"/>
      <c r="MSA14" s="2"/>
      <c r="MSB14" s="2"/>
      <c r="MSC14" s="35"/>
      <c r="MSD14" s="76"/>
      <c r="MSE14" s="75"/>
      <c r="MSG14" s="2"/>
      <c r="MSH14" s="2"/>
      <c r="MSI14" s="35"/>
      <c r="MSJ14" s="76"/>
      <c r="MSK14" s="75"/>
      <c r="MSM14" s="2"/>
      <c r="MSN14" s="2"/>
      <c r="MSO14" s="35"/>
      <c r="MSP14" s="76"/>
      <c r="MSQ14" s="75"/>
      <c r="MSS14" s="2"/>
      <c r="MST14" s="2"/>
      <c r="MSU14" s="35"/>
      <c r="MSV14" s="76"/>
      <c r="MSW14" s="75"/>
      <c r="MSY14" s="2"/>
      <c r="MSZ14" s="2"/>
      <c r="MTA14" s="35"/>
      <c r="MTB14" s="76"/>
      <c r="MTC14" s="75"/>
      <c r="MTE14" s="2"/>
      <c r="MTF14" s="2"/>
      <c r="MTG14" s="35"/>
      <c r="MTH14" s="76"/>
      <c r="MTI14" s="75"/>
      <c r="MTK14" s="2"/>
      <c r="MTL14" s="2"/>
      <c r="MTM14" s="35"/>
      <c r="MTN14" s="76"/>
      <c r="MTO14" s="75"/>
      <c r="MTQ14" s="2"/>
      <c r="MTR14" s="2"/>
      <c r="MTS14" s="35"/>
      <c r="MTT14" s="76"/>
      <c r="MTU14" s="75"/>
      <c r="MTW14" s="2"/>
      <c r="MTX14" s="2"/>
      <c r="MTY14" s="35"/>
      <c r="MTZ14" s="76"/>
      <c r="MUA14" s="75"/>
      <c r="MUC14" s="2"/>
      <c r="MUD14" s="2"/>
      <c r="MUE14" s="35"/>
      <c r="MUF14" s="76"/>
      <c r="MUG14" s="75"/>
      <c r="MUI14" s="2"/>
      <c r="MUJ14" s="2"/>
      <c r="MUK14" s="35"/>
      <c r="MUL14" s="76"/>
      <c r="MUM14" s="75"/>
      <c r="MUO14" s="2"/>
      <c r="MUP14" s="2"/>
      <c r="MUQ14" s="35"/>
      <c r="MUR14" s="76"/>
      <c r="MUS14" s="75"/>
      <c r="MUU14" s="2"/>
      <c r="MUV14" s="2"/>
      <c r="MUW14" s="35"/>
      <c r="MUX14" s="76"/>
      <c r="MUY14" s="75"/>
      <c r="MVA14" s="2"/>
      <c r="MVB14" s="2"/>
      <c r="MVC14" s="35"/>
      <c r="MVD14" s="76"/>
      <c r="MVE14" s="75"/>
      <c r="MVG14" s="2"/>
      <c r="MVH14" s="2"/>
      <c r="MVI14" s="35"/>
      <c r="MVJ14" s="76"/>
      <c r="MVK14" s="75"/>
      <c r="MVM14" s="2"/>
      <c r="MVN14" s="2"/>
      <c r="MVO14" s="35"/>
      <c r="MVP14" s="76"/>
      <c r="MVQ14" s="75"/>
      <c r="MVS14" s="2"/>
      <c r="MVT14" s="2"/>
      <c r="MVU14" s="35"/>
      <c r="MVV14" s="76"/>
      <c r="MVW14" s="75"/>
      <c r="MVY14" s="2"/>
      <c r="MVZ14" s="2"/>
      <c r="MWA14" s="35"/>
      <c r="MWB14" s="76"/>
      <c r="MWC14" s="75"/>
      <c r="MWE14" s="2"/>
      <c r="MWF14" s="2"/>
      <c r="MWG14" s="35"/>
      <c r="MWH14" s="76"/>
      <c r="MWI14" s="75"/>
      <c r="MWK14" s="2"/>
      <c r="MWL14" s="2"/>
      <c r="MWM14" s="35"/>
      <c r="MWN14" s="76"/>
      <c r="MWO14" s="75"/>
      <c r="MWQ14" s="2"/>
      <c r="MWR14" s="2"/>
      <c r="MWS14" s="35"/>
      <c r="MWT14" s="76"/>
      <c r="MWU14" s="75"/>
      <c r="MWW14" s="2"/>
      <c r="MWX14" s="2"/>
      <c r="MWY14" s="35"/>
      <c r="MWZ14" s="76"/>
      <c r="MXA14" s="75"/>
      <c r="MXC14" s="2"/>
      <c r="MXD14" s="2"/>
      <c r="MXE14" s="35"/>
      <c r="MXF14" s="76"/>
      <c r="MXG14" s="75"/>
      <c r="MXI14" s="2"/>
      <c r="MXJ14" s="2"/>
      <c r="MXK14" s="35"/>
      <c r="MXL14" s="76"/>
      <c r="MXM14" s="75"/>
      <c r="MXO14" s="2"/>
      <c r="MXP14" s="2"/>
      <c r="MXQ14" s="35"/>
      <c r="MXR14" s="76"/>
      <c r="MXS14" s="75"/>
      <c r="MXU14" s="2"/>
      <c r="MXV14" s="2"/>
      <c r="MXW14" s="35"/>
      <c r="MXX14" s="76"/>
      <c r="MXY14" s="75"/>
      <c r="MYA14" s="2"/>
      <c r="MYB14" s="2"/>
      <c r="MYC14" s="35"/>
      <c r="MYD14" s="76"/>
      <c r="MYE14" s="75"/>
      <c r="MYG14" s="2"/>
      <c r="MYH14" s="2"/>
      <c r="MYI14" s="35"/>
      <c r="MYJ14" s="76"/>
      <c r="MYK14" s="75"/>
      <c r="MYM14" s="2"/>
      <c r="MYN14" s="2"/>
      <c r="MYO14" s="35"/>
      <c r="MYP14" s="76"/>
      <c r="MYQ14" s="75"/>
      <c r="MYS14" s="2"/>
      <c r="MYT14" s="2"/>
      <c r="MYU14" s="35"/>
      <c r="MYV14" s="76"/>
      <c r="MYW14" s="75"/>
      <c r="MYY14" s="2"/>
      <c r="MYZ14" s="2"/>
      <c r="MZA14" s="35"/>
      <c r="MZB14" s="76"/>
      <c r="MZC14" s="75"/>
      <c r="MZE14" s="2"/>
      <c r="MZF14" s="2"/>
      <c r="MZG14" s="35"/>
      <c r="MZH14" s="76"/>
      <c r="MZI14" s="75"/>
      <c r="MZK14" s="2"/>
      <c r="MZL14" s="2"/>
      <c r="MZM14" s="35"/>
      <c r="MZN14" s="76"/>
      <c r="MZO14" s="75"/>
      <c r="MZQ14" s="2"/>
      <c r="MZR14" s="2"/>
      <c r="MZS14" s="35"/>
      <c r="MZT14" s="76"/>
      <c r="MZU14" s="75"/>
      <c r="MZW14" s="2"/>
      <c r="MZX14" s="2"/>
      <c r="MZY14" s="35"/>
      <c r="MZZ14" s="76"/>
      <c r="NAA14" s="75"/>
      <c r="NAC14" s="2"/>
      <c r="NAD14" s="2"/>
      <c r="NAE14" s="35"/>
      <c r="NAF14" s="76"/>
      <c r="NAG14" s="75"/>
      <c r="NAI14" s="2"/>
      <c r="NAJ14" s="2"/>
      <c r="NAK14" s="35"/>
      <c r="NAL14" s="76"/>
      <c r="NAM14" s="75"/>
      <c r="NAO14" s="2"/>
      <c r="NAP14" s="2"/>
      <c r="NAQ14" s="35"/>
      <c r="NAR14" s="76"/>
      <c r="NAS14" s="75"/>
      <c r="NAU14" s="2"/>
      <c r="NAV14" s="2"/>
      <c r="NAW14" s="35"/>
      <c r="NAX14" s="76"/>
      <c r="NAY14" s="75"/>
      <c r="NBA14" s="2"/>
      <c r="NBB14" s="2"/>
      <c r="NBC14" s="35"/>
      <c r="NBD14" s="76"/>
      <c r="NBE14" s="75"/>
      <c r="NBG14" s="2"/>
      <c r="NBH14" s="2"/>
      <c r="NBI14" s="35"/>
      <c r="NBJ14" s="76"/>
      <c r="NBK14" s="75"/>
      <c r="NBM14" s="2"/>
      <c r="NBN14" s="2"/>
      <c r="NBO14" s="35"/>
      <c r="NBP14" s="76"/>
      <c r="NBQ14" s="75"/>
      <c r="NBS14" s="2"/>
      <c r="NBT14" s="2"/>
      <c r="NBU14" s="35"/>
      <c r="NBV14" s="76"/>
      <c r="NBW14" s="75"/>
      <c r="NBY14" s="2"/>
      <c r="NBZ14" s="2"/>
      <c r="NCA14" s="35"/>
      <c r="NCB14" s="76"/>
      <c r="NCC14" s="75"/>
      <c r="NCE14" s="2"/>
      <c r="NCF14" s="2"/>
      <c r="NCG14" s="35"/>
      <c r="NCH14" s="76"/>
      <c r="NCI14" s="75"/>
      <c r="NCK14" s="2"/>
      <c r="NCL14" s="2"/>
      <c r="NCM14" s="35"/>
      <c r="NCN14" s="76"/>
      <c r="NCO14" s="75"/>
      <c r="NCQ14" s="2"/>
      <c r="NCR14" s="2"/>
      <c r="NCS14" s="35"/>
      <c r="NCT14" s="76"/>
      <c r="NCU14" s="75"/>
      <c r="NCW14" s="2"/>
      <c r="NCX14" s="2"/>
      <c r="NCY14" s="35"/>
      <c r="NCZ14" s="76"/>
      <c r="NDA14" s="75"/>
      <c r="NDC14" s="2"/>
      <c r="NDD14" s="2"/>
      <c r="NDE14" s="35"/>
      <c r="NDF14" s="76"/>
      <c r="NDG14" s="75"/>
      <c r="NDI14" s="2"/>
      <c r="NDJ14" s="2"/>
      <c r="NDK14" s="35"/>
      <c r="NDL14" s="76"/>
      <c r="NDM14" s="75"/>
      <c r="NDO14" s="2"/>
      <c r="NDP14" s="2"/>
      <c r="NDQ14" s="35"/>
      <c r="NDR14" s="76"/>
      <c r="NDS14" s="75"/>
      <c r="NDU14" s="2"/>
      <c r="NDV14" s="2"/>
      <c r="NDW14" s="35"/>
      <c r="NDX14" s="76"/>
      <c r="NDY14" s="75"/>
      <c r="NEA14" s="2"/>
      <c r="NEB14" s="2"/>
      <c r="NEC14" s="35"/>
      <c r="NED14" s="76"/>
      <c r="NEE14" s="75"/>
      <c r="NEG14" s="2"/>
      <c r="NEH14" s="2"/>
      <c r="NEI14" s="35"/>
      <c r="NEJ14" s="76"/>
      <c r="NEK14" s="75"/>
      <c r="NEM14" s="2"/>
      <c r="NEN14" s="2"/>
      <c r="NEO14" s="35"/>
      <c r="NEP14" s="76"/>
      <c r="NEQ14" s="75"/>
      <c r="NES14" s="2"/>
      <c r="NET14" s="2"/>
      <c r="NEU14" s="35"/>
      <c r="NEV14" s="76"/>
      <c r="NEW14" s="75"/>
      <c r="NEY14" s="2"/>
      <c r="NEZ14" s="2"/>
      <c r="NFA14" s="35"/>
      <c r="NFB14" s="76"/>
      <c r="NFC14" s="75"/>
      <c r="NFE14" s="2"/>
      <c r="NFF14" s="2"/>
      <c r="NFG14" s="35"/>
      <c r="NFH14" s="76"/>
      <c r="NFI14" s="75"/>
      <c r="NFK14" s="2"/>
      <c r="NFL14" s="2"/>
      <c r="NFM14" s="35"/>
      <c r="NFN14" s="76"/>
      <c r="NFO14" s="75"/>
      <c r="NFQ14" s="2"/>
      <c r="NFR14" s="2"/>
      <c r="NFS14" s="35"/>
      <c r="NFT14" s="76"/>
      <c r="NFU14" s="75"/>
      <c r="NFW14" s="2"/>
      <c r="NFX14" s="2"/>
      <c r="NFY14" s="35"/>
      <c r="NFZ14" s="76"/>
      <c r="NGA14" s="75"/>
      <c r="NGC14" s="2"/>
      <c r="NGD14" s="2"/>
      <c r="NGE14" s="35"/>
      <c r="NGF14" s="76"/>
      <c r="NGG14" s="75"/>
      <c r="NGI14" s="2"/>
      <c r="NGJ14" s="2"/>
      <c r="NGK14" s="35"/>
      <c r="NGL14" s="76"/>
      <c r="NGM14" s="75"/>
      <c r="NGO14" s="2"/>
      <c r="NGP14" s="2"/>
      <c r="NGQ14" s="35"/>
      <c r="NGR14" s="76"/>
      <c r="NGS14" s="75"/>
      <c r="NGU14" s="2"/>
      <c r="NGV14" s="2"/>
      <c r="NGW14" s="35"/>
      <c r="NGX14" s="76"/>
      <c r="NGY14" s="75"/>
      <c r="NHA14" s="2"/>
      <c r="NHB14" s="2"/>
      <c r="NHC14" s="35"/>
      <c r="NHD14" s="76"/>
      <c r="NHE14" s="75"/>
      <c r="NHG14" s="2"/>
      <c r="NHH14" s="2"/>
      <c r="NHI14" s="35"/>
      <c r="NHJ14" s="76"/>
      <c r="NHK14" s="75"/>
      <c r="NHM14" s="2"/>
      <c r="NHN14" s="2"/>
      <c r="NHO14" s="35"/>
      <c r="NHP14" s="76"/>
      <c r="NHQ14" s="75"/>
      <c r="NHS14" s="2"/>
      <c r="NHT14" s="2"/>
      <c r="NHU14" s="35"/>
      <c r="NHV14" s="76"/>
      <c r="NHW14" s="75"/>
      <c r="NHY14" s="2"/>
      <c r="NHZ14" s="2"/>
      <c r="NIA14" s="35"/>
      <c r="NIB14" s="76"/>
      <c r="NIC14" s="75"/>
      <c r="NIE14" s="2"/>
      <c r="NIF14" s="2"/>
      <c r="NIG14" s="35"/>
      <c r="NIH14" s="76"/>
      <c r="NII14" s="75"/>
      <c r="NIK14" s="2"/>
      <c r="NIL14" s="2"/>
      <c r="NIM14" s="35"/>
      <c r="NIN14" s="76"/>
      <c r="NIO14" s="75"/>
      <c r="NIQ14" s="2"/>
      <c r="NIR14" s="2"/>
      <c r="NIS14" s="35"/>
      <c r="NIT14" s="76"/>
      <c r="NIU14" s="75"/>
      <c r="NIW14" s="2"/>
      <c r="NIX14" s="2"/>
      <c r="NIY14" s="35"/>
      <c r="NIZ14" s="76"/>
      <c r="NJA14" s="75"/>
      <c r="NJC14" s="2"/>
      <c r="NJD14" s="2"/>
      <c r="NJE14" s="35"/>
      <c r="NJF14" s="76"/>
      <c r="NJG14" s="75"/>
      <c r="NJI14" s="2"/>
      <c r="NJJ14" s="2"/>
      <c r="NJK14" s="35"/>
      <c r="NJL14" s="76"/>
      <c r="NJM14" s="75"/>
      <c r="NJO14" s="2"/>
      <c r="NJP14" s="2"/>
      <c r="NJQ14" s="35"/>
      <c r="NJR14" s="76"/>
      <c r="NJS14" s="75"/>
      <c r="NJU14" s="2"/>
      <c r="NJV14" s="2"/>
      <c r="NJW14" s="35"/>
      <c r="NJX14" s="76"/>
      <c r="NJY14" s="75"/>
      <c r="NKA14" s="2"/>
      <c r="NKB14" s="2"/>
      <c r="NKC14" s="35"/>
      <c r="NKD14" s="76"/>
      <c r="NKE14" s="75"/>
      <c r="NKG14" s="2"/>
      <c r="NKH14" s="2"/>
      <c r="NKI14" s="35"/>
      <c r="NKJ14" s="76"/>
      <c r="NKK14" s="75"/>
      <c r="NKM14" s="2"/>
      <c r="NKN14" s="2"/>
      <c r="NKO14" s="35"/>
      <c r="NKP14" s="76"/>
      <c r="NKQ14" s="75"/>
      <c r="NKS14" s="2"/>
      <c r="NKT14" s="2"/>
      <c r="NKU14" s="35"/>
      <c r="NKV14" s="76"/>
      <c r="NKW14" s="75"/>
      <c r="NKY14" s="2"/>
      <c r="NKZ14" s="2"/>
      <c r="NLA14" s="35"/>
      <c r="NLB14" s="76"/>
      <c r="NLC14" s="75"/>
      <c r="NLE14" s="2"/>
      <c r="NLF14" s="2"/>
      <c r="NLG14" s="35"/>
      <c r="NLH14" s="76"/>
      <c r="NLI14" s="75"/>
      <c r="NLK14" s="2"/>
      <c r="NLL14" s="2"/>
      <c r="NLM14" s="35"/>
      <c r="NLN14" s="76"/>
      <c r="NLO14" s="75"/>
      <c r="NLQ14" s="2"/>
      <c r="NLR14" s="2"/>
      <c r="NLS14" s="35"/>
      <c r="NLT14" s="76"/>
      <c r="NLU14" s="75"/>
      <c r="NLW14" s="2"/>
      <c r="NLX14" s="2"/>
      <c r="NLY14" s="35"/>
      <c r="NLZ14" s="76"/>
      <c r="NMA14" s="75"/>
      <c r="NMC14" s="2"/>
      <c r="NMD14" s="2"/>
      <c r="NME14" s="35"/>
      <c r="NMF14" s="76"/>
      <c r="NMG14" s="75"/>
      <c r="NMI14" s="2"/>
      <c r="NMJ14" s="2"/>
      <c r="NMK14" s="35"/>
      <c r="NML14" s="76"/>
      <c r="NMM14" s="75"/>
      <c r="NMO14" s="2"/>
      <c r="NMP14" s="2"/>
      <c r="NMQ14" s="35"/>
      <c r="NMR14" s="76"/>
      <c r="NMS14" s="75"/>
      <c r="NMU14" s="2"/>
      <c r="NMV14" s="2"/>
      <c r="NMW14" s="35"/>
      <c r="NMX14" s="76"/>
      <c r="NMY14" s="75"/>
      <c r="NNA14" s="2"/>
      <c r="NNB14" s="2"/>
      <c r="NNC14" s="35"/>
      <c r="NND14" s="76"/>
      <c r="NNE14" s="75"/>
      <c r="NNG14" s="2"/>
      <c r="NNH14" s="2"/>
      <c r="NNI14" s="35"/>
      <c r="NNJ14" s="76"/>
      <c r="NNK14" s="75"/>
      <c r="NNM14" s="2"/>
      <c r="NNN14" s="2"/>
      <c r="NNO14" s="35"/>
      <c r="NNP14" s="76"/>
      <c r="NNQ14" s="75"/>
      <c r="NNS14" s="2"/>
      <c r="NNT14" s="2"/>
      <c r="NNU14" s="35"/>
      <c r="NNV14" s="76"/>
      <c r="NNW14" s="75"/>
      <c r="NNY14" s="2"/>
      <c r="NNZ14" s="2"/>
      <c r="NOA14" s="35"/>
      <c r="NOB14" s="76"/>
      <c r="NOC14" s="75"/>
      <c r="NOE14" s="2"/>
      <c r="NOF14" s="2"/>
      <c r="NOG14" s="35"/>
      <c r="NOH14" s="76"/>
      <c r="NOI14" s="75"/>
      <c r="NOK14" s="2"/>
      <c r="NOL14" s="2"/>
      <c r="NOM14" s="35"/>
      <c r="NON14" s="76"/>
      <c r="NOO14" s="75"/>
      <c r="NOQ14" s="2"/>
      <c r="NOR14" s="2"/>
      <c r="NOS14" s="35"/>
      <c r="NOT14" s="76"/>
      <c r="NOU14" s="75"/>
      <c r="NOW14" s="2"/>
      <c r="NOX14" s="2"/>
      <c r="NOY14" s="35"/>
      <c r="NOZ14" s="76"/>
      <c r="NPA14" s="75"/>
      <c r="NPC14" s="2"/>
      <c r="NPD14" s="2"/>
      <c r="NPE14" s="35"/>
      <c r="NPF14" s="76"/>
      <c r="NPG14" s="75"/>
      <c r="NPI14" s="2"/>
      <c r="NPJ14" s="2"/>
      <c r="NPK14" s="35"/>
      <c r="NPL14" s="76"/>
      <c r="NPM14" s="75"/>
      <c r="NPO14" s="2"/>
      <c r="NPP14" s="2"/>
      <c r="NPQ14" s="35"/>
      <c r="NPR14" s="76"/>
      <c r="NPS14" s="75"/>
      <c r="NPU14" s="2"/>
      <c r="NPV14" s="2"/>
      <c r="NPW14" s="35"/>
      <c r="NPX14" s="76"/>
      <c r="NPY14" s="75"/>
      <c r="NQA14" s="2"/>
      <c r="NQB14" s="2"/>
      <c r="NQC14" s="35"/>
      <c r="NQD14" s="76"/>
      <c r="NQE14" s="75"/>
      <c r="NQG14" s="2"/>
      <c r="NQH14" s="2"/>
      <c r="NQI14" s="35"/>
      <c r="NQJ14" s="76"/>
      <c r="NQK14" s="75"/>
      <c r="NQM14" s="2"/>
      <c r="NQN14" s="2"/>
      <c r="NQO14" s="35"/>
      <c r="NQP14" s="76"/>
      <c r="NQQ14" s="75"/>
      <c r="NQS14" s="2"/>
      <c r="NQT14" s="2"/>
      <c r="NQU14" s="35"/>
      <c r="NQV14" s="76"/>
      <c r="NQW14" s="75"/>
      <c r="NQY14" s="2"/>
      <c r="NQZ14" s="2"/>
      <c r="NRA14" s="35"/>
      <c r="NRB14" s="76"/>
      <c r="NRC14" s="75"/>
      <c r="NRE14" s="2"/>
      <c r="NRF14" s="2"/>
      <c r="NRG14" s="35"/>
      <c r="NRH14" s="76"/>
      <c r="NRI14" s="75"/>
      <c r="NRK14" s="2"/>
      <c r="NRL14" s="2"/>
      <c r="NRM14" s="35"/>
      <c r="NRN14" s="76"/>
      <c r="NRO14" s="75"/>
      <c r="NRQ14" s="2"/>
      <c r="NRR14" s="2"/>
      <c r="NRS14" s="35"/>
      <c r="NRT14" s="76"/>
      <c r="NRU14" s="75"/>
      <c r="NRW14" s="2"/>
      <c r="NRX14" s="2"/>
      <c r="NRY14" s="35"/>
      <c r="NRZ14" s="76"/>
      <c r="NSA14" s="75"/>
      <c r="NSC14" s="2"/>
      <c r="NSD14" s="2"/>
      <c r="NSE14" s="35"/>
      <c r="NSF14" s="76"/>
      <c r="NSG14" s="75"/>
      <c r="NSI14" s="2"/>
      <c r="NSJ14" s="2"/>
      <c r="NSK14" s="35"/>
      <c r="NSL14" s="76"/>
      <c r="NSM14" s="75"/>
      <c r="NSO14" s="2"/>
      <c r="NSP14" s="2"/>
      <c r="NSQ14" s="35"/>
      <c r="NSR14" s="76"/>
      <c r="NSS14" s="75"/>
      <c r="NSU14" s="2"/>
      <c r="NSV14" s="2"/>
      <c r="NSW14" s="35"/>
      <c r="NSX14" s="76"/>
      <c r="NSY14" s="75"/>
      <c r="NTA14" s="2"/>
      <c r="NTB14" s="2"/>
      <c r="NTC14" s="35"/>
      <c r="NTD14" s="76"/>
      <c r="NTE14" s="75"/>
      <c r="NTG14" s="2"/>
      <c r="NTH14" s="2"/>
      <c r="NTI14" s="35"/>
      <c r="NTJ14" s="76"/>
      <c r="NTK14" s="75"/>
      <c r="NTM14" s="2"/>
      <c r="NTN14" s="2"/>
      <c r="NTO14" s="35"/>
      <c r="NTP14" s="76"/>
      <c r="NTQ14" s="75"/>
      <c r="NTS14" s="2"/>
      <c r="NTT14" s="2"/>
      <c r="NTU14" s="35"/>
      <c r="NTV14" s="76"/>
      <c r="NTW14" s="75"/>
      <c r="NTY14" s="2"/>
      <c r="NTZ14" s="2"/>
      <c r="NUA14" s="35"/>
      <c r="NUB14" s="76"/>
      <c r="NUC14" s="75"/>
      <c r="NUE14" s="2"/>
      <c r="NUF14" s="2"/>
      <c r="NUG14" s="35"/>
      <c r="NUH14" s="76"/>
      <c r="NUI14" s="75"/>
      <c r="NUK14" s="2"/>
      <c r="NUL14" s="2"/>
      <c r="NUM14" s="35"/>
      <c r="NUN14" s="76"/>
      <c r="NUO14" s="75"/>
      <c r="NUQ14" s="2"/>
      <c r="NUR14" s="2"/>
      <c r="NUS14" s="35"/>
      <c r="NUT14" s="76"/>
      <c r="NUU14" s="75"/>
      <c r="NUW14" s="2"/>
      <c r="NUX14" s="2"/>
      <c r="NUY14" s="35"/>
      <c r="NUZ14" s="76"/>
      <c r="NVA14" s="75"/>
      <c r="NVC14" s="2"/>
      <c r="NVD14" s="2"/>
      <c r="NVE14" s="35"/>
      <c r="NVF14" s="76"/>
      <c r="NVG14" s="75"/>
      <c r="NVI14" s="2"/>
      <c r="NVJ14" s="2"/>
      <c r="NVK14" s="35"/>
      <c r="NVL14" s="76"/>
      <c r="NVM14" s="75"/>
      <c r="NVO14" s="2"/>
      <c r="NVP14" s="2"/>
      <c r="NVQ14" s="35"/>
      <c r="NVR14" s="76"/>
      <c r="NVS14" s="75"/>
      <c r="NVU14" s="2"/>
      <c r="NVV14" s="2"/>
      <c r="NVW14" s="35"/>
      <c r="NVX14" s="76"/>
      <c r="NVY14" s="75"/>
      <c r="NWA14" s="2"/>
      <c r="NWB14" s="2"/>
      <c r="NWC14" s="35"/>
      <c r="NWD14" s="76"/>
      <c r="NWE14" s="75"/>
      <c r="NWG14" s="2"/>
      <c r="NWH14" s="2"/>
      <c r="NWI14" s="35"/>
      <c r="NWJ14" s="76"/>
      <c r="NWK14" s="75"/>
      <c r="NWM14" s="2"/>
      <c r="NWN14" s="2"/>
      <c r="NWO14" s="35"/>
      <c r="NWP14" s="76"/>
      <c r="NWQ14" s="75"/>
      <c r="NWS14" s="2"/>
      <c r="NWT14" s="2"/>
      <c r="NWU14" s="35"/>
      <c r="NWV14" s="76"/>
      <c r="NWW14" s="75"/>
      <c r="NWY14" s="2"/>
      <c r="NWZ14" s="2"/>
      <c r="NXA14" s="35"/>
      <c r="NXB14" s="76"/>
      <c r="NXC14" s="75"/>
      <c r="NXE14" s="2"/>
      <c r="NXF14" s="2"/>
      <c r="NXG14" s="35"/>
      <c r="NXH14" s="76"/>
      <c r="NXI14" s="75"/>
      <c r="NXK14" s="2"/>
      <c r="NXL14" s="2"/>
      <c r="NXM14" s="35"/>
      <c r="NXN14" s="76"/>
      <c r="NXO14" s="75"/>
      <c r="NXQ14" s="2"/>
      <c r="NXR14" s="2"/>
      <c r="NXS14" s="35"/>
      <c r="NXT14" s="76"/>
      <c r="NXU14" s="75"/>
      <c r="NXW14" s="2"/>
      <c r="NXX14" s="2"/>
      <c r="NXY14" s="35"/>
      <c r="NXZ14" s="76"/>
      <c r="NYA14" s="75"/>
      <c r="NYC14" s="2"/>
      <c r="NYD14" s="2"/>
      <c r="NYE14" s="35"/>
      <c r="NYF14" s="76"/>
      <c r="NYG14" s="75"/>
      <c r="NYI14" s="2"/>
      <c r="NYJ14" s="2"/>
      <c r="NYK14" s="35"/>
      <c r="NYL14" s="76"/>
      <c r="NYM14" s="75"/>
      <c r="NYO14" s="2"/>
      <c r="NYP14" s="2"/>
      <c r="NYQ14" s="35"/>
      <c r="NYR14" s="76"/>
      <c r="NYS14" s="75"/>
      <c r="NYU14" s="2"/>
      <c r="NYV14" s="2"/>
      <c r="NYW14" s="35"/>
      <c r="NYX14" s="76"/>
      <c r="NYY14" s="75"/>
      <c r="NZA14" s="2"/>
      <c r="NZB14" s="2"/>
      <c r="NZC14" s="35"/>
      <c r="NZD14" s="76"/>
      <c r="NZE14" s="75"/>
      <c r="NZG14" s="2"/>
      <c r="NZH14" s="2"/>
      <c r="NZI14" s="35"/>
      <c r="NZJ14" s="76"/>
      <c r="NZK14" s="75"/>
      <c r="NZM14" s="2"/>
      <c r="NZN14" s="2"/>
      <c r="NZO14" s="35"/>
      <c r="NZP14" s="76"/>
      <c r="NZQ14" s="75"/>
      <c r="NZS14" s="2"/>
      <c r="NZT14" s="2"/>
      <c r="NZU14" s="35"/>
      <c r="NZV14" s="76"/>
      <c r="NZW14" s="75"/>
      <c r="NZY14" s="2"/>
      <c r="NZZ14" s="2"/>
      <c r="OAA14" s="35"/>
      <c r="OAB14" s="76"/>
      <c r="OAC14" s="75"/>
      <c r="OAE14" s="2"/>
      <c r="OAF14" s="2"/>
      <c r="OAG14" s="35"/>
      <c r="OAH14" s="76"/>
      <c r="OAI14" s="75"/>
      <c r="OAK14" s="2"/>
      <c r="OAL14" s="2"/>
      <c r="OAM14" s="35"/>
      <c r="OAN14" s="76"/>
      <c r="OAO14" s="75"/>
      <c r="OAQ14" s="2"/>
      <c r="OAR14" s="2"/>
      <c r="OAS14" s="35"/>
      <c r="OAT14" s="76"/>
      <c r="OAU14" s="75"/>
      <c r="OAW14" s="2"/>
      <c r="OAX14" s="2"/>
      <c r="OAY14" s="35"/>
      <c r="OAZ14" s="76"/>
      <c r="OBA14" s="75"/>
      <c r="OBC14" s="2"/>
      <c r="OBD14" s="2"/>
      <c r="OBE14" s="35"/>
      <c r="OBF14" s="76"/>
      <c r="OBG14" s="75"/>
      <c r="OBI14" s="2"/>
      <c r="OBJ14" s="2"/>
      <c r="OBK14" s="35"/>
      <c r="OBL14" s="76"/>
      <c r="OBM14" s="75"/>
      <c r="OBO14" s="2"/>
      <c r="OBP14" s="2"/>
      <c r="OBQ14" s="35"/>
      <c r="OBR14" s="76"/>
      <c r="OBS14" s="75"/>
      <c r="OBU14" s="2"/>
      <c r="OBV14" s="2"/>
      <c r="OBW14" s="35"/>
      <c r="OBX14" s="76"/>
      <c r="OBY14" s="75"/>
      <c r="OCA14" s="2"/>
      <c r="OCB14" s="2"/>
      <c r="OCC14" s="35"/>
      <c r="OCD14" s="76"/>
      <c r="OCE14" s="75"/>
      <c r="OCG14" s="2"/>
      <c r="OCH14" s="2"/>
      <c r="OCI14" s="35"/>
      <c r="OCJ14" s="76"/>
      <c r="OCK14" s="75"/>
      <c r="OCM14" s="2"/>
      <c r="OCN14" s="2"/>
      <c r="OCO14" s="35"/>
      <c r="OCP14" s="76"/>
      <c r="OCQ14" s="75"/>
      <c r="OCS14" s="2"/>
      <c r="OCT14" s="2"/>
      <c r="OCU14" s="35"/>
      <c r="OCV14" s="76"/>
      <c r="OCW14" s="75"/>
      <c r="OCY14" s="2"/>
      <c r="OCZ14" s="2"/>
      <c r="ODA14" s="35"/>
      <c r="ODB14" s="76"/>
      <c r="ODC14" s="75"/>
      <c r="ODE14" s="2"/>
      <c r="ODF14" s="2"/>
      <c r="ODG14" s="35"/>
      <c r="ODH14" s="76"/>
      <c r="ODI14" s="75"/>
      <c r="ODK14" s="2"/>
      <c r="ODL14" s="2"/>
      <c r="ODM14" s="35"/>
      <c r="ODN14" s="76"/>
      <c r="ODO14" s="75"/>
      <c r="ODQ14" s="2"/>
      <c r="ODR14" s="2"/>
      <c r="ODS14" s="35"/>
      <c r="ODT14" s="76"/>
      <c r="ODU14" s="75"/>
      <c r="ODW14" s="2"/>
      <c r="ODX14" s="2"/>
      <c r="ODY14" s="35"/>
      <c r="ODZ14" s="76"/>
      <c r="OEA14" s="75"/>
      <c r="OEC14" s="2"/>
      <c r="OED14" s="2"/>
      <c r="OEE14" s="35"/>
      <c r="OEF14" s="76"/>
      <c r="OEG14" s="75"/>
      <c r="OEI14" s="2"/>
      <c r="OEJ14" s="2"/>
      <c r="OEK14" s="35"/>
      <c r="OEL14" s="76"/>
      <c r="OEM14" s="75"/>
      <c r="OEO14" s="2"/>
      <c r="OEP14" s="2"/>
      <c r="OEQ14" s="35"/>
      <c r="OER14" s="76"/>
      <c r="OES14" s="75"/>
      <c r="OEU14" s="2"/>
      <c r="OEV14" s="2"/>
      <c r="OEW14" s="35"/>
      <c r="OEX14" s="76"/>
      <c r="OEY14" s="75"/>
      <c r="OFA14" s="2"/>
      <c r="OFB14" s="2"/>
      <c r="OFC14" s="35"/>
      <c r="OFD14" s="76"/>
      <c r="OFE14" s="75"/>
      <c r="OFG14" s="2"/>
      <c r="OFH14" s="2"/>
      <c r="OFI14" s="35"/>
      <c r="OFJ14" s="76"/>
      <c r="OFK14" s="75"/>
      <c r="OFM14" s="2"/>
      <c r="OFN14" s="2"/>
      <c r="OFO14" s="35"/>
      <c r="OFP14" s="76"/>
      <c r="OFQ14" s="75"/>
      <c r="OFS14" s="2"/>
      <c r="OFT14" s="2"/>
      <c r="OFU14" s="35"/>
      <c r="OFV14" s="76"/>
      <c r="OFW14" s="75"/>
      <c r="OFY14" s="2"/>
      <c r="OFZ14" s="2"/>
      <c r="OGA14" s="35"/>
      <c r="OGB14" s="76"/>
      <c r="OGC14" s="75"/>
      <c r="OGE14" s="2"/>
      <c r="OGF14" s="2"/>
      <c r="OGG14" s="35"/>
      <c r="OGH14" s="76"/>
      <c r="OGI14" s="75"/>
      <c r="OGK14" s="2"/>
      <c r="OGL14" s="2"/>
      <c r="OGM14" s="35"/>
      <c r="OGN14" s="76"/>
      <c r="OGO14" s="75"/>
      <c r="OGQ14" s="2"/>
      <c r="OGR14" s="2"/>
      <c r="OGS14" s="35"/>
      <c r="OGT14" s="76"/>
      <c r="OGU14" s="75"/>
      <c r="OGW14" s="2"/>
      <c r="OGX14" s="2"/>
      <c r="OGY14" s="35"/>
      <c r="OGZ14" s="76"/>
      <c r="OHA14" s="75"/>
      <c r="OHC14" s="2"/>
      <c r="OHD14" s="2"/>
      <c r="OHE14" s="35"/>
      <c r="OHF14" s="76"/>
      <c r="OHG14" s="75"/>
      <c r="OHI14" s="2"/>
      <c r="OHJ14" s="2"/>
      <c r="OHK14" s="35"/>
      <c r="OHL14" s="76"/>
      <c r="OHM14" s="75"/>
      <c r="OHO14" s="2"/>
      <c r="OHP14" s="2"/>
      <c r="OHQ14" s="35"/>
      <c r="OHR14" s="76"/>
      <c r="OHS14" s="75"/>
      <c r="OHU14" s="2"/>
      <c r="OHV14" s="2"/>
      <c r="OHW14" s="35"/>
      <c r="OHX14" s="76"/>
      <c r="OHY14" s="75"/>
      <c r="OIA14" s="2"/>
      <c r="OIB14" s="2"/>
      <c r="OIC14" s="35"/>
      <c r="OID14" s="76"/>
      <c r="OIE14" s="75"/>
      <c r="OIG14" s="2"/>
      <c r="OIH14" s="2"/>
      <c r="OII14" s="35"/>
      <c r="OIJ14" s="76"/>
      <c r="OIK14" s="75"/>
      <c r="OIM14" s="2"/>
      <c r="OIN14" s="2"/>
      <c r="OIO14" s="35"/>
      <c r="OIP14" s="76"/>
      <c r="OIQ14" s="75"/>
      <c r="OIS14" s="2"/>
      <c r="OIT14" s="2"/>
      <c r="OIU14" s="35"/>
      <c r="OIV14" s="76"/>
      <c r="OIW14" s="75"/>
      <c r="OIY14" s="2"/>
      <c r="OIZ14" s="2"/>
      <c r="OJA14" s="35"/>
      <c r="OJB14" s="76"/>
      <c r="OJC14" s="75"/>
      <c r="OJE14" s="2"/>
      <c r="OJF14" s="2"/>
      <c r="OJG14" s="35"/>
      <c r="OJH14" s="76"/>
      <c r="OJI14" s="75"/>
      <c r="OJK14" s="2"/>
      <c r="OJL14" s="2"/>
      <c r="OJM14" s="35"/>
      <c r="OJN14" s="76"/>
      <c r="OJO14" s="75"/>
      <c r="OJQ14" s="2"/>
      <c r="OJR14" s="2"/>
      <c r="OJS14" s="35"/>
      <c r="OJT14" s="76"/>
      <c r="OJU14" s="75"/>
      <c r="OJW14" s="2"/>
      <c r="OJX14" s="2"/>
      <c r="OJY14" s="35"/>
      <c r="OJZ14" s="76"/>
      <c r="OKA14" s="75"/>
      <c r="OKC14" s="2"/>
      <c r="OKD14" s="2"/>
      <c r="OKE14" s="35"/>
      <c r="OKF14" s="76"/>
      <c r="OKG14" s="75"/>
      <c r="OKI14" s="2"/>
      <c r="OKJ14" s="2"/>
      <c r="OKK14" s="35"/>
      <c r="OKL14" s="76"/>
      <c r="OKM14" s="75"/>
      <c r="OKO14" s="2"/>
      <c r="OKP14" s="2"/>
      <c r="OKQ14" s="35"/>
      <c r="OKR14" s="76"/>
      <c r="OKS14" s="75"/>
      <c r="OKU14" s="2"/>
      <c r="OKV14" s="2"/>
      <c r="OKW14" s="35"/>
      <c r="OKX14" s="76"/>
      <c r="OKY14" s="75"/>
      <c r="OLA14" s="2"/>
      <c r="OLB14" s="2"/>
      <c r="OLC14" s="35"/>
      <c r="OLD14" s="76"/>
      <c r="OLE14" s="75"/>
      <c r="OLG14" s="2"/>
      <c r="OLH14" s="2"/>
      <c r="OLI14" s="35"/>
      <c r="OLJ14" s="76"/>
      <c r="OLK14" s="75"/>
      <c r="OLM14" s="2"/>
      <c r="OLN14" s="2"/>
      <c r="OLO14" s="35"/>
      <c r="OLP14" s="76"/>
      <c r="OLQ14" s="75"/>
      <c r="OLS14" s="2"/>
      <c r="OLT14" s="2"/>
      <c r="OLU14" s="35"/>
      <c r="OLV14" s="76"/>
      <c r="OLW14" s="75"/>
      <c r="OLY14" s="2"/>
      <c r="OLZ14" s="2"/>
      <c r="OMA14" s="35"/>
      <c r="OMB14" s="76"/>
      <c r="OMC14" s="75"/>
      <c r="OME14" s="2"/>
      <c r="OMF14" s="2"/>
      <c r="OMG14" s="35"/>
      <c r="OMH14" s="76"/>
      <c r="OMI14" s="75"/>
      <c r="OMK14" s="2"/>
      <c r="OML14" s="2"/>
      <c r="OMM14" s="35"/>
      <c r="OMN14" s="76"/>
      <c r="OMO14" s="75"/>
      <c r="OMQ14" s="2"/>
      <c r="OMR14" s="2"/>
      <c r="OMS14" s="35"/>
      <c r="OMT14" s="76"/>
      <c r="OMU14" s="75"/>
      <c r="OMW14" s="2"/>
      <c r="OMX14" s="2"/>
      <c r="OMY14" s="35"/>
      <c r="OMZ14" s="76"/>
      <c r="ONA14" s="75"/>
      <c r="ONC14" s="2"/>
      <c r="OND14" s="2"/>
      <c r="ONE14" s="35"/>
      <c r="ONF14" s="76"/>
      <c r="ONG14" s="75"/>
      <c r="ONI14" s="2"/>
      <c r="ONJ14" s="2"/>
      <c r="ONK14" s="35"/>
      <c r="ONL14" s="76"/>
      <c r="ONM14" s="75"/>
      <c r="ONO14" s="2"/>
      <c r="ONP14" s="2"/>
      <c r="ONQ14" s="35"/>
      <c r="ONR14" s="76"/>
      <c r="ONS14" s="75"/>
      <c r="ONU14" s="2"/>
      <c r="ONV14" s="2"/>
      <c r="ONW14" s="35"/>
      <c r="ONX14" s="76"/>
      <c r="ONY14" s="75"/>
      <c r="OOA14" s="2"/>
      <c r="OOB14" s="2"/>
      <c r="OOC14" s="35"/>
      <c r="OOD14" s="76"/>
      <c r="OOE14" s="75"/>
      <c r="OOG14" s="2"/>
      <c r="OOH14" s="2"/>
      <c r="OOI14" s="35"/>
      <c r="OOJ14" s="76"/>
      <c r="OOK14" s="75"/>
      <c r="OOM14" s="2"/>
      <c r="OON14" s="2"/>
      <c r="OOO14" s="35"/>
      <c r="OOP14" s="76"/>
      <c r="OOQ14" s="75"/>
      <c r="OOS14" s="2"/>
      <c r="OOT14" s="2"/>
      <c r="OOU14" s="35"/>
      <c r="OOV14" s="76"/>
      <c r="OOW14" s="75"/>
      <c r="OOY14" s="2"/>
      <c r="OOZ14" s="2"/>
      <c r="OPA14" s="35"/>
      <c r="OPB14" s="76"/>
      <c r="OPC14" s="75"/>
      <c r="OPE14" s="2"/>
      <c r="OPF14" s="2"/>
      <c r="OPG14" s="35"/>
      <c r="OPH14" s="76"/>
      <c r="OPI14" s="75"/>
      <c r="OPK14" s="2"/>
      <c r="OPL14" s="2"/>
      <c r="OPM14" s="35"/>
      <c r="OPN14" s="76"/>
      <c r="OPO14" s="75"/>
      <c r="OPQ14" s="2"/>
      <c r="OPR14" s="2"/>
      <c r="OPS14" s="35"/>
      <c r="OPT14" s="76"/>
      <c r="OPU14" s="75"/>
      <c r="OPW14" s="2"/>
      <c r="OPX14" s="2"/>
      <c r="OPY14" s="35"/>
      <c r="OPZ14" s="76"/>
      <c r="OQA14" s="75"/>
      <c r="OQC14" s="2"/>
      <c r="OQD14" s="2"/>
      <c r="OQE14" s="35"/>
      <c r="OQF14" s="76"/>
      <c r="OQG14" s="75"/>
      <c r="OQI14" s="2"/>
      <c r="OQJ14" s="2"/>
      <c r="OQK14" s="35"/>
      <c r="OQL14" s="76"/>
      <c r="OQM14" s="75"/>
      <c r="OQO14" s="2"/>
      <c r="OQP14" s="2"/>
      <c r="OQQ14" s="35"/>
      <c r="OQR14" s="76"/>
      <c r="OQS14" s="75"/>
      <c r="OQU14" s="2"/>
      <c r="OQV14" s="2"/>
      <c r="OQW14" s="35"/>
      <c r="OQX14" s="76"/>
      <c r="OQY14" s="75"/>
      <c r="ORA14" s="2"/>
      <c r="ORB14" s="2"/>
      <c r="ORC14" s="35"/>
      <c r="ORD14" s="76"/>
      <c r="ORE14" s="75"/>
      <c r="ORG14" s="2"/>
      <c r="ORH14" s="2"/>
      <c r="ORI14" s="35"/>
      <c r="ORJ14" s="76"/>
      <c r="ORK14" s="75"/>
      <c r="ORM14" s="2"/>
      <c r="ORN14" s="2"/>
      <c r="ORO14" s="35"/>
      <c r="ORP14" s="76"/>
      <c r="ORQ14" s="75"/>
      <c r="ORS14" s="2"/>
      <c r="ORT14" s="2"/>
      <c r="ORU14" s="35"/>
      <c r="ORV14" s="76"/>
      <c r="ORW14" s="75"/>
      <c r="ORY14" s="2"/>
      <c r="ORZ14" s="2"/>
      <c r="OSA14" s="35"/>
      <c r="OSB14" s="76"/>
      <c r="OSC14" s="75"/>
      <c r="OSE14" s="2"/>
      <c r="OSF14" s="2"/>
      <c r="OSG14" s="35"/>
      <c r="OSH14" s="76"/>
      <c r="OSI14" s="75"/>
      <c r="OSK14" s="2"/>
      <c r="OSL14" s="2"/>
      <c r="OSM14" s="35"/>
      <c r="OSN14" s="76"/>
      <c r="OSO14" s="75"/>
      <c r="OSQ14" s="2"/>
      <c r="OSR14" s="2"/>
      <c r="OSS14" s="35"/>
      <c r="OST14" s="76"/>
      <c r="OSU14" s="75"/>
      <c r="OSW14" s="2"/>
      <c r="OSX14" s="2"/>
      <c r="OSY14" s="35"/>
      <c r="OSZ14" s="76"/>
      <c r="OTA14" s="75"/>
      <c r="OTC14" s="2"/>
      <c r="OTD14" s="2"/>
      <c r="OTE14" s="35"/>
      <c r="OTF14" s="76"/>
      <c r="OTG14" s="75"/>
      <c r="OTI14" s="2"/>
      <c r="OTJ14" s="2"/>
      <c r="OTK14" s="35"/>
      <c r="OTL14" s="76"/>
      <c r="OTM14" s="75"/>
      <c r="OTO14" s="2"/>
      <c r="OTP14" s="2"/>
      <c r="OTQ14" s="35"/>
      <c r="OTR14" s="76"/>
      <c r="OTS14" s="75"/>
      <c r="OTU14" s="2"/>
      <c r="OTV14" s="2"/>
      <c r="OTW14" s="35"/>
      <c r="OTX14" s="76"/>
      <c r="OTY14" s="75"/>
      <c r="OUA14" s="2"/>
      <c r="OUB14" s="2"/>
      <c r="OUC14" s="35"/>
      <c r="OUD14" s="76"/>
      <c r="OUE14" s="75"/>
      <c r="OUG14" s="2"/>
      <c r="OUH14" s="2"/>
      <c r="OUI14" s="35"/>
      <c r="OUJ14" s="76"/>
      <c r="OUK14" s="75"/>
      <c r="OUM14" s="2"/>
      <c r="OUN14" s="2"/>
      <c r="OUO14" s="35"/>
      <c r="OUP14" s="76"/>
      <c r="OUQ14" s="75"/>
      <c r="OUS14" s="2"/>
      <c r="OUT14" s="2"/>
      <c r="OUU14" s="35"/>
      <c r="OUV14" s="76"/>
      <c r="OUW14" s="75"/>
      <c r="OUY14" s="2"/>
      <c r="OUZ14" s="2"/>
      <c r="OVA14" s="35"/>
      <c r="OVB14" s="76"/>
      <c r="OVC14" s="75"/>
      <c r="OVE14" s="2"/>
      <c r="OVF14" s="2"/>
      <c r="OVG14" s="35"/>
      <c r="OVH14" s="76"/>
      <c r="OVI14" s="75"/>
      <c r="OVK14" s="2"/>
      <c r="OVL14" s="2"/>
      <c r="OVM14" s="35"/>
      <c r="OVN14" s="76"/>
      <c r="OVO14" s="75"/>
      <c r="OVQ14" s="2"/>
      <c r="OVR14" s="2"/>
      <c r="OVS14" s="35"/>
      <c r="OVT14" s="76"/>
      <c r="OVU14" s="75"/>
      <c r="OVW14" s="2"/>
      <c r="OVX14" s="2"/>
      <c r="OVY14" s="35"/>
      <c r="OVZ14" s="76"/>
      <c r="OWA14" s="75"/>
      <c r="OWC14" s="2"/>
      <c r="OWD14" s="2"/>
      <c r="OWE14" s="35"/>
      <c r="OWF14" s="76"/>
      <c r="OWG14" s="75"/>
      <c r="OWI14" s="2"/>
      <c r="OWJ14" s="2"/>
      <c r="OWK14" s="35"/>
      <c r="OWL14" s="76"/>
      <c r="OWM14" s="75"/>
      <c r="OWO14" s="2"/>
      <c r="OWP14" s="2"/>
      <c r="OWQ14" s="35"/>
      <c r="OWR14" s="76"/>
      <c r="OWS14" s="75"/>
      <c r="OWU14" s="2"/>
      <c r="OWV14" s="2"/>
      <c r="OWW14" s="35"/>
      <c r="OWX14" s="76"/>
      <c r="OWY14" s="75"/>
      <c r="OXA14" s="2"/>
      <c r="OXB14" s="2"/>
      <c r="OXC14" s="35"/>
      <c r="OXD14" s="76"/>
      <c r="OXE14" s="75"/>
      <c r="OXG14" s="2"/>
      <c r="OXH14" s="2"/>
      <c r="OXI14" s="35"/>
      <c r="OXJ14" s="76"/>
      <c r="OXK14" s="75"/>
      <c r="OXM14" s="2"/>
      <c r="OXN14" s="2"/>
      <c r="OXO14" s="35"/>
      <c r="OXP14" s="76"/>
      <c r="OXQ14" s="75"/>
      <c r="OXS14" s="2"/>
      <c r="OXT14" s="2"/>
      <c r="OXU14" s="35"/>
      <c r="OXV14" s="76"/>
      <c r="OXW14" s="75"/>
      <c r="OXY14" s="2"/>
      <c r="OXZ14" s="2"/>
      <c r="OYA14" s="35"/>
      <c r="OYB14" s="76"/>
      <c r="OYC14" s="75"/>
      <c r="OYE14" s="2"/>
      <c r="OYF14" s="2"/>
      <c r="OYG14" s="35"/>
      <c r="OYH14" s="76"/>
      <c r="OYI14" s="75"/>
      <c r="OYK14" s="2"/>
      <c r="OYL14" s="2"/>
      <c r="OYM14" s="35"/>
      <c r="OYN14" s="76"/>
      <c r="OYO14" s="75"/>
      <c r="OYQ14" s="2"/>
      <c r="OYR14" s="2"/>
      <c r="OYS14" s="35"/>
      <c r="OYT14" s="76"/>
      <c r="OYU14" s="75"/>
      <c r="OYW14" s="2"/>
      <c r="OYX14" s="2"/>
      <c r="OYY14" s="35"/>
      <c r="OYZ14" s="76"/>
      <c r="OZA14" s="75"/>
      <c r="OZC14" s="2"/>
      <c r="OZD14" s="2"/>
      <c r="OZE14" s="35"/>
      <c r="OZF14" s="76"/>
      <c r="OZG14" s="75"/>
      <c r="OZI14" s="2"/>
      <c r="OZJ14" s="2"/>
      <c r="OZK14" s="35"/>
      <c r="OZL14" s="76"/>
      <c r="OZM14" s="75"/>
      <c r="OZO14" s="2"/>
      <c r="OZP14" s="2"/>
      <c r="OZQ14" s="35"/>
      <c r="OZR14" s="76"/>
      <c r="OZS14" s="75"/>
      <c r="OZU14" s="2"/>
      <c r="OZV14" s="2"/>
      <c r="OZW14" s="35"/>
      <c r="OZX14" s="76"/>
      <c r="OZY14" s="75"/>
      <c r="PAA14" s="2"/>
      <c r="PAB14" s="2"/>
      <c r="PAC14" s="35"/>
      <c r="PAD14" s="76"/>
      <c r="PAE14" s="75"/>
      <c r="PAG14" s="2"/>
      <c r="PAH14" s="2"/>
      <c r="PAI14" s="35"/>
      <c r="PAJ14" s="76"/>
      <c r="PAK14" s="75"/>
      <c r="PAM14" s="2"/>
      <c r="PAN14" s="2"/>
      <c r="PAO14" s="35"/>
      <c r="PAP14" s="76"/>
      <c r="PAQ14" s="75"/>
      <c r="PAS14" s="2"/>
      <c r="PAT14" s="2"/>
      <c r="PAU14" s="35"/>
      <c r="PAV14" s="76"/>
      <c r="PAW14" s="75"/>
      <c r="PAY14" s="2"/>
      <c r="PAZ14" s="2"/>
      <c r="PBA14" s="35"/>
      <c r="PBB14" s="76"/>
      <c r="PBC14" s="75"/>
      <c r="PBE14" s="2"/>
      <c r="PBF14" s="2"/>
      <c r="PBG14" s="35"/>
      <c r="PBH14" s="76"/>
      <c r="PBI14" s="75"/>
      <c r="PBK14" s="2"/>
      <c r="PBL14" s="2"/>
      <c r="PBM14" s="35"/>
      <c r="PBN14" s="76"/>
      <c r="PBO14" s="75"/>
      <c r="PBQ14" s="2"/>
      <c r="PBR14" s="2"/>
      <c r="PBS14" s="35"/>
      <c r="PBT14" s="76"/>
      <c r="PBU14" s="75"/>
      <c r="PBW14" s="2"/>
      <c r="PBX14" s="2"/>
      <c r="PBY14" s="35"/>
      <c r="PBZ14" s="76"/>
      <c r="PCA14" s="75"/>
      <c r="PCC14" s="2"/>
      <c r="PCD14" s="2"/>
      <c r="PCE14" s="35"/>
      <c r="PCF14" s="76"/>
      <c r="PCG14" s="75"/>
      <c r="PCI14" s="2"/>
      <c r="PCJ14" s="2"/>
      <c r="PCK14" s="35"/>
      <c r="PCL14" s="76"/>
      <c r="PCM14" s="75"/>
      <c r="PCO14" s="2"/>
      <c r="PCP14" s="2"/>
      <c r="PCQ14" s="35"/>
      <c r="PCR14" s="76"/>
      <c r="PCS14" s="75"/>
      <c r="PCU14" s="2"/>
      <c r="PCV14" s="2"/>
      <c r="PCW14" s="35"/>
      <c r="PCX14" s="76"/>
      <c r="PCY14" s="75"/>
      <c r="PDA14" s="2"/>
      <c r="PDB14" s="2"/>
      <c r="PDC14" s="35"/>
      <c r="PDD14" s="76"/>
      <c r="PDE14" s="75"/>
      <c r="PDG14" s="2"/>
      <c r="PDH14" s="2"/>
      <c r="PDI14" s="35"/>
      <c r="PDJ14" s="76"/>
      <c r="PDK14" s="75"/>
      <c r="PDM14" s="2"/>
      <c r="PDN14" s="2"/>
      <c r="PDO14" s="35"/>
      <c r="PDP14" s="76"/>
      <c r="PDQ14" s="75"/>
      <c r="PDS14" s="2"/>
      <c r="PDT14" s="2"/>
      <c r="PDU14" s="35"/>
      <c r="PDV14" s="76"/>
      <c r="PDW14" s="75"/>
      <c r="PDY14" s="2"/>
      <c r="PDZ14" s="2"/>
      <c r="PEA14" s="35"/>
      <c r="PEB14" s="76"/>
      <c r="PEC14" s="75"/>
      <c r="PEE14" s="2"/>
      <c r="PEF14" s="2"/>
      <c r="PEG14" s="35"/>
      <c r="PEH14" s="76"/>
      <c r="PEI14" s="75"/>
      <c r="PEK14" s="2"/>
      <c r="PEL14" s="2"/>
      <c r="PEM14" s="35"/>
      <c r="PEN14" s="76"/>
      <c r="PEO14" s="75"/>
      <c r="PEQ14" s="2"/>
      <c r="PER14" s="2"/>
      <c r="PES14" s="35"/>
      <c r="PET14" s="76"/>
      <c r="PEU14" s="75"/>
      <c r="PEW14" s="2"/>
      <c r="PEX14" s="2"/>
      <c r="PEY14" s="35"/>
      <c r="PEZ14" s="76"/>
      <c r="PFA14" s="75"/>
      <c r="PFC14" s="2"/>
      <c r="PFD14" s="2"/>
      <c r="PFE14" s="35"/>
      <c r="PFF14" s="76"/>
      <c r="PFG14" s="75"/>
      <c r="PFI14" s="2"/>
      <c r="PFJ14" s="2"/>
      <c r="PFK14" s="35"/>
      <c r="PFL14" s="76"/>
      <c r="PFM14" s="75"/>
      <c r="PFO14" s="2"/>
      <c r="PFP14" s="2"/>
      <c r="PFQ14" s="35"/>
      <c r="PFR14" s="76"/>
      <c r="PFS14" s="75"/>
      <c r="PFU14" s="2"/>
      <c r="PFV14" s="2"/>
      <c r="PFW14" s="35"/>
      <c r="PFX14" s="76"/>
      <c r="PFY14" s="75"/>
      <c r="PGA14" s="2"/>
      <c r="PGB14" s="2"/>
      <c r="PGC14" s="35"/>
      <c r="PGD14" s="76"/>
      <c r="PGE14" s="75"/>
      <c r="PGG14" s="2"/>
      <c r="PGH14" s="2"/>
      <c r="PGI14" s="35"/>
      <c r="PGJ14" s="76"/>
      <c r="PGK14" s="75"/>
      <c r="PGM14" s="2"/>
      <c r="PGN14" s="2"/>
      <c r="PGO14" s="35"/>
      <c r="PGP14" s="76"/>
      <c r="PGQ14" s="75"/>
      <c r="PGS14" s="2"/>
      <c r="PGT14" s="2"/>
      <c r="PGU14" s="35"/>
      <c r="PGV14" s="76"/>
      <c r="PGW14" s="75"/>
      <c r="PGY14" s="2"/>
      <c r="PGZ14" s="2"/>
      <c r="PHA14" s="35"/>
      <c r="PHB14" s="76"/>
      <c r="PHC14" s="75"/>
      <c r="PHE14" s="2"/>
      <c r="PHF14" s="2"/>
      <c r="PHG14" s="35"/>
      <c r="PHH14" s="76"/>
      <c r="PHI14" s="75"/>
      <c r="PHK14" s="2"/>
      <c r="PHL14" s="2"/>
      <c r="PHM14" s="35"/>
      <c r="PHN14" s="76"/>
      <c r="PHO14" s="75"/>
      <c r="PHQ14" s="2"/>
      <c r="PHR14" s="2"/>
      <c r="PHS14" s="35"/>
      <c r="PHT14" s="76"/>
      <c r="PHU14" s="75"/>
      <c r="PHW14" s="2"/>
      <c r="PHX14" s="2"/>
      <c r="PHY14" s="35"/>
      <c r="PHZ14" s="76"/>
      <c r="PIA14" s="75"/>
      <c r="PIC14" s="2"/>
      <c r="PID14" s="2"/>
      <c r="PIE14" s="35"/>
      <c r="PIF14" s="76"/>
      <c r="PIG14" s="75"/>
      <c r="PII14" s="2"/>
      <c r="PIJ14" s="2"/>
      <c r="PIK14" s="35"/>
      <c r="PIL14" s="76"/>
      <c r="PIM14" s="75"/>
      <c r="PIO14" s="2"/>
      <c r="PIP14" s="2"/>
      <c r="PIQ14" s="35"/>
      <c r="PIR14" s="76"/>
      <c r="PIS14" s="75"/>
      <c r="PIU14" s="2"/>
      <c r="PIV14" s="2"/>
      <c r="PIW14" s="35"/>
      <c r="PIX14" s="76"/>
      <c r="PIY14" s="75"/>
      <c r="PJA14" s="2"/>
      <c r="PJB14" s="2"/>
      <c r="PJC14" s="35"/>
      <c r="PJD14" s="76"/>
      <c r="PJE14" s="75"/>
      <c r="PJG14" s="2"/>
      <c r="PJH14" s="2"/>
      <c r="PJI14" s="35"/>
      <c r="PJJ14" s="76"/>
      <c r="PJK14" s="75"/>
      <c r="PJM14" s="2"/>
      <c r="PJN14" s="2"/>
      <c r="PJO14" s="35"/>
      <c r="PJP14" s="76"/>
      <c r="PJQ14" s="75"/>
      <c r="PJS14" s="2"/>
      <c r="PJT14" s="2"/>
      <c r="PJU14" s="35"/>
      <c r="PJV14" s="76"/>
      <c r="PJW14" s="75"/>
      <c r="PJY14" s="2"/>
      <c r="PJZ14" s="2"/>
      <c r="PKA14" s="35"/>
      <c r="PKB14" s="76"/>
      <c r="PKC14" s="75"/>
      <c r="PKE14" s="2"/>
      <c r="PKF14" s="2"/>
      <c r="PKG14" s="35"/>
      <c r="PKH14" s="76"/>
      <c r="PKI14" s="75"/>
      <c r="PKK14" s="2"/>
      <c r="PKL14" s="2"/>
      <c r="PKM14" s="35"/>
      <c r="PKN14" s="76"/>
      <c r="PKO14" s="75"/>
      <c r="PKQ14" s="2"/>
      <c r="PKR14" s="2"/>
      <c r="PKS14" s="35"/>
      <c r="PKT14" s="76"/>
      <c r="PKU14" s="75"/>
      <c r="PKW14" s="2"/>
      <c r="PKX14" s="2"/>
      <c r="PKY14" s="35"/>
      <c r="PKZ14" s="76"/>
      <c r="PLA14" s="75"/>
      <c r="PLC14" s="2"/>
      <c r="PLD14" s="2"/>
      <c r="PLE14" s="35"/>
      <c r="PLF14" s="76"/>
      <c r="PLG14" s="75"/>
      <c r="PLI14" s="2"/>
      <c r="PLJ14" s="2"/>
      <c r="PLK14" s="35"/>
      <c r="PLL14" s="76"/>
      <c r="PLM14" s="75"/>
      <c r="PLO14" s="2"/>
      <c r="PLP14" s="2"/>
      <c r="PLQ14" s="35"/>
      <c r="PLR14" s="76"/>
      <c r="PLS14" s="75"/>
      <c r="PLU14" s="2"/>
      <c r="PLV14" s="2"/>
      <c r="PLW14" s="35"/>
      <c r="PLX14" s="76"/>
      <c r="PLY14" s="75"/>
      <c r="PMA14" s="2"/>
      <c r="PMB14" s="2"/>
      <c r="PMC14" s="35"/>
      <c r="PMD14" s="76"/>
      <c r="PME14" s="75"/>
      <c r="PMG14" s="2"/>
      <c r="PMH14" s="2"/>
      <c r="PMI14" s="35"/>
      <c r="PMJ14" s="76"/>
      <c r="PMK14" s="75"/>
      <c r="PMM14" s="2"/>
      <c r="PMN14" s="2"/>
      <c r="PMO14" s="35"/>
      <c r="PMP14" s="76"/>
      <c r="PMQ14" s="75"/>
      <c r="PMS14" s="2"/>
      <c r="PMT14" s="2"/>
      <c r="PMU14" s="35"/>
      <c r="PMV14" s="76"/>
      <c r="PMW14" s="75"/>
      <c r="PMY14" s="2"/>
      <c r="PMZ14" s="2"/>
      <c r="PNA14" s="35"/>
      <c r="PNB14" s="76"/>
      <c r="PNC14" s="75"/>
      <c r="PNE14" s="2"/>
      <c r="PNF14" s="2"/>
      <c r="PNG14" s="35"/>
      <c r="PNH14" s="76"/>
      <c r="PNI14" s="75"/>
      <c r="PNK14" s="2"/>
      <c r="PNL14" s="2"/>
      <c r="PNM14" s="35"/>
      <c r="PNN14" s="76"/>
      <c r="PNO14" s="75"/>
      <c r="PNQ14" s="2"/>
      <c r="PNR14" s="2"/>
      <c r="PNS14" s="35"/>
      <c r="PNT14" s="76"/>
      <c r="PNU14" s="75"/>
      <c r="PNW14" s="2"/>
      <c r="PNX14" s="2"/>
      <c r="PNY14" s="35"/>
      <c r="PNZ14" s="76"/>
      <c r="POA14" s="75"/>
      <c r="POC14" s="2"/>
      <c r="POD14" s="2"/>
      <c r="POE14" s="35"/>
      <c r="POF14" s="76"/>
      <c r="POG14" s="75"/>
      <c r="POI14" s="2"/>
      <c r="POJ14" s="2"/>
      <c r="POK14" s="35"/>
      <c r="POL14" s="76"/>
      <c r="POM14" s="75"/>
      <c r="POO14" s="2"/>
      <c r="POP14" s="2"/>
      <c r="POQ14" s="35"/>
      <c r="POR14" s="76"/>
      <c r="POS14" s="75"/>
      <c r="POU14" s="2"/>
      <c r="POV14" s="2"/>
      <c r="POW14" s="35"/>
      <c r="POX14" s="76"/>
      <c r="POY14" s="75"/>
      <c r="PPA14" s="2"/>
      <c r="PPB14" s="2"/>
      <c r="PPC14" s="35"/>
      <c r="PPD14" s="76"/>
      <c r="PPE14" s="75"/>
      <c r="PPG14" s="2"/>
      <c r="PPH14" s="2"/>
      <c r="PPI14" s="35"/>
      <c r="PPJ14" s="76"/>
      <c r="PPK14" s="75"/>
      <c r="PPM14" s="2"/>
      <c r="PPN14" s="2"/>
      <c r="PPO14" s="35"/>
      <c r="PPP14" s="76"/>
      <c r="PPQ14" s="75"/>
      <c r="PPS14" s="2"/>
      <c r="PPT14" s="2"/>
      <c r="PPU14" s="35"/>
      <c r="PPV14" s="76"/>
      <c r="PPW14" s="75"/>
      <c r="PPY14" s="2"/>
      <c r="PPZ14" s="2"/>
      <c r="PQA14" s="35"/>
      <c r="PQB14" s="76"/>
      <c r="PQC14" s="75"/>
      <c r="PQE14" s="2"/>
      <c r="PQF14" s="2"/>
      <c r="PQG14" s="35"/>
      <c r="PQH14" s="76"/>
      <c r="PQI14" s="75"/>
      <c r="PQK14" s="2"/>
      <c r="PQL14" s="2"/>
      <c r="PQM14" s="35"/>
      <c r="PQN14" s="76"/>
      <c r="PQO14" s="75"/>
      <c r="PQQ14" s="2"/>
      <c r="PQR14" s="2"/>
      <c r="PQS14" s="35"/>
      <c r="PQT14" s="76"/>
      <c r="PQU14" s="75"/>
      <c r="PQW14" s="2"/>
      <c r="PQX14" s="2"/>
      <c r="PQY14" s="35"/>
      <c r="PQZ14" s="76"/>
      <c r="PRA14" s="75"/>
      <c r="PRC14" s="2"/>
      <c r="PRD14" s="2"/>
      <c r="PRE14" s="35"/>
      <c r="PRF14" s="76"/>
      <c r="PRG14" s="75"/>
      <c r="PRI14" s="2"/>
      <c r="PRJ14" s="2"/>
      <c r="PRK14" s="35"/>
      <c r="PRL14" s="76"/>
      <c r="PRM14" s="75"/>
      <c r="PRO14" s="2"/>
      <c r="PRP14" s="2"/>
      <c r="PRQ14" s="35"/>
      <c r="PRR14" s="76"/>
      <c r="PRS14" s="75"/>
      <c r="PRU14" s="2"/>
      <c r="PRV14" s="2"/>
      <c r="PRW14" s="35"/>
      <c r="PRX14" s="76"/>
      <c r="PRY14" s="75"/>
      <c r="PSA14" s="2"/>
      <c r="PSB14" s="2"/>
      <c r="PSC14" s="35"/>
      <c r="PSD14" s="76"/>
      <c r="PSE14" s="75"/>
      <c r="PSG14" s="2"/>
      <c r="PSH14" s="2"/>
      <c r="PSI14" s="35"/>
      <c r="PSJ14" s="76"/>
      <c r="PSK14" s="75"/>
      <c r="PSM14" s="2"/>
      <c r="PSN14" s="2"/>
      <c r="PSO14" s="35"/>
      <c r="PSP14" s="76"/>
      <c r="PSQ14" s="75"/>
      <c r="PSS14" s="2"/>
      <c r="PST14" s="2"/>
      <c r="PSU14" s="35"/>
      <c r="PSV14" s="76"/>
      <c r="PSW14" s="75"/>
      <c r="PSY14" s="2"/>
      <c r="PSZ14" s="2"/>
      <c r="PTA14" s="35"/>
      <c r="PTB14" s="76"/>
      <c r="PTC14" s="75"/>
      <c r="PTE14" s="2"/>
      <c r="PTF14" s="2"/>
      <c r="PTG14" s="35"/>
      <c r="PTH14" s="76"/>
      <c r="PTI14" s="75"/>
      <c r="PTK14" s="2"/>
      <c r="PTL14" s="2"/>
      <c r="PTM14" s="35"/>
      <c r="PTN14" s="76"/>
      <c r="PTO14" s="75"/>
      <c r="PTQ14" s="2"/>
      <c r="PTR14" s="2"/>
      <c r="PTS14" s="35"/>
      <c r="PTT14" s="76"/>
      <c r="PTU14" s="75"/>
      <c r="PTW14" s="2"/>
      <c r="PTX14" s="2"/>
      <c r="PTY14" s="35"/>
      <c r="PTZ14" s="76"/>
      <c r="PUA14" s="75"/>
      <c r="PUC14" s="2"/>
      <c r="PUD14" s="2"/>
      <c r="PUE14" s="35"/>
      <c r="PUF14" s="76"/>
      <c r="PUG14" s="75"/>
      <c r="PUI14" s="2"/>
      <c r="PUJ14" s="2"/>
      <c r="PUK14" s="35"/>
      <c r="PUL14" s="76"/>
      <c r="PUM14" s="75"/>
      <c r="PUO14" s="2"/>
      <c r="PUP14" s="2"/>
      <c r="PUQ14" s="35"/>
      <c r="PUR14" s="76"/>
      <c r="PUS14" s="75"/>
      <c r="PUU14" s="2"/>
      <c r="PUV14" s="2"/>
      <c r="PUW14" s="35"/>
      <c r="PUX14" s="76"/>
      <c r="PUY14" s="75"/>
      <c r="PVA14" s="2"/>
      <c r="PVB14" s="2"/>
      <c r="PVC14" s="35"/>
      <c r="PVD14" s="76"/>
      <c r="PVE14" s="75"/>
      <c r="PVG14" s="2"/>
      <c r="PVH14" s="2"/>
      <c r="PVI14" s="35"/>
      <c r="PVJ14" s="76"/>
      <c r="PVK14" s="75"/>
      <c r="PVM14" s="2"/>
      <c r="PVN14" s="2"/>
      <c r="PVO14" s="35"/>
      <c r="PVP14" s="76"/>
      <c r="PVQ14" s="75"/>
      <c r="PVS14" s="2"/>
      <c r="PVT14" s="2"/>
      <c r="PVU14" s="35"/>
      <c r="PVV14" s="76"/>
      <c r="PVW14" s="75"/>
      <c r="PVY14" s="2"/>
      <c r="PVZ14" s="2"/>
      <c r="PWA14" s="35"/>
      <c r="PWB14" s="76"/>
      <c r="PWC14" s="75"/>
      <c r="PWE14" s="2"/>
      <c r="PWF14" s="2"/>
      <c r="PWG14" s="35"/>
      <c r="PWH14" s="76"/>
      <c r="PWI14" s="75"/>
      <c r="PWK14" s="2"/>
      <c r="PWL14" s="2"/>
      <c r="PWM14" s="35"/>
      <c r="PWN14" s="76"/>
      <c r="PWO14" s="75"/>
      <c r="PWQ14" s="2"/>
      <c r="PWR14" s="2"/>
      <c r="PWS14" s="35"/>
      <c r="PWT14" s="76"/>
      <c r="PWU14" s="75"/>
      <c r="PWW14" s="2"/>
      <c r="PWX14" s="2"/>
      <c r="PWY14" s="35"/>
      <c r="PWZ14" s="76"/>
      <c r="PXA14" s="75"/>
      <c r="PXC14" s="2"/>
      <c r="PXD14" s="2"/>
      <c r="PXE14" s="35"/>
      <c r="PXF14" s="76"/>
      <c r="PXG14" s="75"/>
      <c r="PXI14" s="2"/>
      <c r="PXJ14" s="2"/>
      <c r="PXK14" s="35"/>
      <c r="PXL14" s="76"/>
      <c r="PXM14" s="75"/>
      <c r="PXO14" s="2"/>
      <c r="PXP14" s="2"/>
      <c r="PXQ14" s="35"/>
      <c r="PXR14" s="76"/>
      <c r="PXS14" s="75"/>
      <c r="PXU14" s="2"/>
      <c r="PXV14" s="2"/>
      <c r="PXW14" s="35"/>
      <c r="PXX14" s="76"/>
      <c r="PXY14" s="75"/>
      <c r="PYA14" s="2"/>
      <c r="PYB14" s="2"/>
      <c r="PYC14" s="35"/>
      <c r="PYD14" s="76"/>
      <c r="PYE14" s="75"/>
      <c r="PYG14" s="2"/>
      <c r="PYH14" s="2"/>
      <c r="PYI14" s="35"/>
      <c r="PYJ14" s="76"/>
      <c r="PYK14" s="75"/>
      <c r="PYM14" s="2"/>
      <c r="PYN14" s="2"/>
      <c r="PYO14" s="35"/>
      <c r="PYP14" s="76"/>
      <c r="PYQ14" s="75"/>
      <c r="PYS14" s="2"/>
      <c r="PYT14" s="2"/>
      <c r="PYU14" s="35"/>
      <c r="PYV14" s="76"/>
      <c r="PYW14" s="75"/>
      <c r="PYY14" s="2"/>
      <c r="PYZ14" s="2"/>
      <c r="PZA14" s="35"/>
      <c r="PZB14" s="76"/>
      <c r="PZC14" s="75"/>
      <c r="PZE14" s="2"/>
      <c r="PZF14" s="2"/>
      <c r="PZG14" s="35"/>
      <c r="PZH14" s="76"/>
      <c r="PZI14" s="75"/>
      <c r="PZK14" s="2"/>
      <c r="PZL14" s="2"/>
      <c r="PZM14" s="35"/>
      <c r="PZN14" s="76"/>
      <c r="PZO14" s="75"/>
      <c r="PZQ14" s="2"/>
      <c r="PZR14" s="2"/>
      <c r="PZS14" s="35"/>
      <c r="PZT14" s="76"/>
      <c r="PZU14" s="75"/>
      <c r="PZW14" s="2"/>
      <c r="PZX14" s="2"/>
      <c r="PZY14" s="35"/>
      <c r="PZZ14" s="76"/>
      <c r="QAA14" s="75"/>
      <c r="QAC14" s="2"/>
      <c r="QAD14" s="2"/>
      <c r="QAE14" s="35"/>
      <c r="QAF14" s="76"/>
      <c r="QAG14" s="75"/>
      <c r="QAI14" s="2"/>
      <c r="QAJ14" s="2"/>
      <c r="QAK14" s="35"/>
      <c r="QAL14" s="76"/>
      <c r="QAM14" s="75"/>
      <c r="QAO14" s="2"/>
      <c r="QAP14" s="2"/>
      <c r="QAQ14" s="35"/>
      <c r="QAR14" s="76"/>
      <c r="QAS14" s="75"/>
      <c r="QAU14" s="2"/>
      <c r="QAV14" s="2"/>
      <c r="QAW14" s="35"/>
      <c r="QAX14" s="76"/>
      <c r="QAY14" s="75"/>
      <c r="QBA14" s="2"/>
      <c r="QBB14" s="2"/>
      <c r="QBC14" s="35"/>
      <c r="QBD14" s="76"/>
      <c r="QBE14" s="75"/>
      <c r="QBG14" s="2"/>
      <c r="QBH14" s="2"/>
      <c r="QBI14" s="35"/>
      <c r="QBJ14" s="76"/>
      <c r="QBK14" s="75"/>
      <c r="QBM14" s="2"/>
      <c r="QBN14" s="2"/>
      <c r="QBO14" s="35"/>
      <c r="QBP14" s="76"/>
      <c r="QBQ14" s="75"/>
      <c r="QBS14" s="2"/>
      <c r="QBT14" s="2"/>
      <c r="QBU14" s="35"/>
      <c r="QBV14" s="76"/>
      <c r="QBW14" s="75"/>
      <c r="QBY14" s="2"/>
      <c r="QBZ14" s="2"/>
      <c r="QCA14" s="35"/>
      <c r="QCB14" s="76"/>
      <c r="QCC14" s="75"/>
      <c r="QCE14" s="2"/>
      <c r="QCF14" s="2"/>
      <c r="QCG14" s="35"/>
      <c r="QCH14" s="76"/>
      <c r="QCI14" s="75"/>
      <c r="QCK14" s="2"/>
      <c r="QCL14" s="2"/>
      <c r="QCM14" s="35"/>
      <c r="QCN14" s="76"/>
      <c r="QCO14" s="75"/>
      <c r="QCQ14" s="2"/>
      <c r="QCR14" s="2"/>
      <c r="QCS14" s="35"/>
      <c r="QCT14" s="76"/>
      <c r="QCU14" s="75"/>
      <c r="QCW14" s="2"/>
      <c r="QCX14" s="2"/>
      <c r="QCY14" s="35"/>
      <c r="QCZ14" s="76"/>
      <c r="QDA14" s="75"/>
      <c r="QDC14" s="2"/>
      <c r="QDD14" s="2"/>
      <c r="QDE14" s="35"/>
      <c r="QDF14" s="76"/>
      <c r="QDG14" s="75"/>
      <c r="QDI14" s="2"/>
      <c r="QDJ14" s="2"/>
      <c r="QDK14" s="35"/>
      <c r="QDL14" s="76"/>
      <c r="QDM14" s="75"/>
      <c r="QDO14" s="2"/>
      <c r="QDP14" s="2"/>
      <c r="QDQ14" s="35"/>
      <c r="QDR14" s="76"/>
      <c r="QDS14" s="75"/>
      <c r="QDU14" s="2"/>
      <c r="QDV14" s="2"/>
      <c r="QDW14" s="35"/>
      <c r="QDX14" s="76"/>
      <c r="QDY14" s="75"/>
      <c r="QEA14" s="2"/>
      <c r="QEB14" s="2"/>
      <c r="QEC14" s="35"/>
      <c r="QED14" s="76"/>
      <c r="QEE14" s="75"/>
      <c r="QEG14" s="2"/>
      <c r="QEH14" s="2"/>
      <c r="QEI14" s="35"/>
      <c r="QEJ14" s="76"/>
      <c r="QEK14" s="75"/>
      <c r="QEM14" s="2"/>
      <c r="QEN14" s="2"/>
      <c r="QEO14" s="35"/>
      <c r="QEP14" s="76"/>
      <c r="QEQ14" s="75"/>
      <c r="QES14" s="2"/>
      <c r="QET14" s="2"/>
      <c r="QEU14" s="35"/>
      <c r="QEV14" s="76"/>
      <c r="QEW14" s="75"/>
      <c r="QEY14" s="2"/>
      <c r="QEZ14" s="2"/>
      <c r="QFA14" s="35"/>
      <c r="QFB14" s="76"/>
      <c r="QFC14" s="75"/>
      <c r="QFE14" s="2"/>
      <c r="QFF14" s="2"/>
      <c r="QFG14" s="35"/>
      <c r="QFH14" s="76"/>
      <c r="QFI14" s="75"/>
      <c r="QFK14" s="2"/>
      <c r="QFL14" s="2"/>
      <c r="QFM14" s="35"/>
      <c r="QFN14" s="76"/>
      <c r="QFO14" s="75"/>
      <c r="QFQ14" s="2"/>
      <c r="QFR14" s="2"/>
      <c r="QFS14" s="35"/>
      <c r="QFT14" s="76"/>
      <c r="QFU14" s="75"/>
      <c r="QFW14" s="2"/>
      <c r="QFX14" s="2"/>
      <c r="QFY14" s="35"/>
      <c r="QFZ14" s="76"/>
      <c r="QGA14" s="75"/>
      <c r="QGC14" s="2"/>
      <c r="QGD14" s="2"/>
      <c r="QGE14" s="35"/>
      <c r="QGF14" s="76"/>
      <c r="QGG14" s="75"/>
      <c r="QGI14" s="2"/>
      <c r="QGJ14" s="2"/>
      <c r="QGK14" s="35"/>
      <c r="QGL14" s="76"/>
      <c r="QGM14" s="75"/>
      <c r="QGO14" s="2"/>
      <c r="QGP14" s="2"/>
      <c r="QGQ14" s="35"/>
      <c r="QGR14" s="76"/>
      <c r="QGS14" s="75"/>
      <c r="QGU14" s="2"/>
      <c r="QGV14" s="2"/>
      <c r="QGW14" s="35"/>
      <c r="QGX14" s="76"/>
      <c r="QGY14" s="75"/>
      <c r="QHA14" s="2"/>
      <c r="QHB14" s="2"/>
      <c r="QHC14" s="35"/>
      <c r="QHD14" s="76"/>
      <c r="QHE14" s="75"/>
      <c r="QHG14" s="2"/>
      <c r="QHH14" s="2"/>
      <c r="QHI14" s="35"/>
      <c r="QHJ14" s="76"/>
      <c r="QHK14" s="75"/>
      <c r="QHM14" s="2"/>
      <c r="QHN14" s="2"/>
      <c r="QHO14" s="35"/>
      <c r="QHP14" s="76"/>
      <c r="QHQ14" s="75"/>
      <c r="QHS14" s="2"/>
      <c r="QHT14" s="2"/>
      <c r="QHU14" s="35"/>
      <c r="QHV14" s="76"/>
      <c r="QHW14" s="75"/>
      <c r="QHY14" s="2"/>
      <c r="QHZ14" s="2"/>
      <c r="QIA14" s="35"/>
      <c r="QIB14" s="76"/>
      <c r="QIC14" s="75"/>
      <c r="QIE14" s="2"/>
      <c r="QIF14" s="2"/>
      <c r="QIG14" s="35"/>
      <c r="QIH14" s="76"/>
      <c r="QII14" s="75"/>
      <c r="QIK14" s="2"/>
      <c r="QIL14" s="2"/>
      <c r="QIM14" s="35"/>
      <c r="QIN14" s="76"/>
      <c r="QIO14" s="75"/>
      <c r="QIQ14" s="2"/>
      <c r="QIR14" s="2"/>
      <c r="QIS14" s="35"/>
      <c r="QIT14" s="76"/>
      <c r="QIU14" s="75"/>
      <c r="QIW14" s="2"/>
      <c r="QIX14" s="2"/>
      <c r="QIY14" s="35"/>
      <c r="QIZ14" s="76"/>
      <c r="QJA14" s="75"/>
      <c r="QJC14" s="2"/>
      <c r="QJD14" s="2"/>
      <c r="QJE14" s="35"/>
      <c r="QJF14" s="76"/>
      <c r="QJG14" s="75"/>
      <c r="QJI14" s="2"/>
      <c r="QJJ14" s="2"/>
      <c r="QJK14" s="35"/>
      <c r="QJL14" s="76"/>
      <c r="QJM14" s="75"/>
      <c r="QJO14" s="2"/>
      <c r="QJP14" s="2"/>
      <c r="QJQ14" s="35"/>
      <c r="QJR14" s="76"/>
      <c r="QJS14" s="75"/>
      <c r="QJU14" s="2"/>
      <c r="QJV14" s="2"/>
      <c r="QJW14" s="35"/>
      <c r="QJX14" s="76"/>
      <c r="QJY14" s="75"/>
      <c r="QKA14" s="2"/>
      <c r="QKB14" s="2"/>
      <c r="QKC14" s="35"/>
      <c r="QKD14" s="76"/>
      <c r="QKE14" s="75"/>
      <c r="QKG14" s="2"/>
      <c r="QKH14" s="2"/>
      <c r="QKI14" s="35"/>
      <c r="QKJ14" s="76"/>
      <c r="QKK14" s="75"/>
      <c r="QKM14" s="2"/>
      <c r="QKN14" s="2"/>
      <c r="QKO14" s="35"/>
      <c r="QKP14" s="76"/>
      <c r="QKQ14" s="75"/>
      <c r="QKS14" s="2"/>
      <c r="QKT14" s="2"/>
      <c r="QKU14" s="35"/>
      <c r="QKV14" s="76"/>
      <c r="QKW14" s="75"/>
      <c r="QKY14" s="2"/>
      <c r="QKZ14" s="2"/>
      <c r="QLA14" s="35"/>
      <c r="QLB14" s="76"/>
      <c r="QLC14" s="75"/>
      <c r="QLE14" s="2"/>
      <c r="QLF14" s="2"/>
      <c r="QLG14" s="35"/>
      <c r="QLH14" s="76"/>
      <c r="QLI14" s="75"/>
      <c r="QLK14" s="2"/>
      <c r="QLL14" s="2"/>
      <c r="QLM14" s="35"/>
      <c r="QLN14" s="76"/>
      <c r="QLO14" s="75"/>
      <c r="QLQ14" s="2"/>
      <c r="QLR14" s="2"/>
      <c r="QLS14" s="35"/>
      <c r="QLT14" s="76"/>
      <c r="QLU14" s="75"/>
      <c r="QLW14" s="2"/>
      <c r="QLX14" s="2"/>
      <c r="QLY14" s="35"/>
      <c r="QLZ14" s="76"/>
      <c r="QMA14" s="75"/>
      <c r="QMC14" s="2"/>
      <c r="QMD14" s="2"/>
      <c r="QME14" s="35"/>
      <c r="QMF14" s="76"/>
      <c r="QMG14" s="75"/>
      <c r="QMI14" s="2"/>
      <c r="QMJ14" s="2"/>
      <c r="QMK14" s="35"/>
      <c r="QML14" s="76"/>
      <c r="QMM14" s="75"/>
      <c r="QMO14" s="2"/>
      <c r="QMP14" s="2"/>
      <c r="QMQ14" s="35"/>
      <c r="QMR14" s="76"/>
      <c r="QMS14" s="75"/>
      <c r="QMU14" s="2"/>
      <c r="QMV14" s="2"/>
      <c r="QMW14" s="35"/>
      <c r="QMX14" s="76"/>
      <c r="QMY14" s="75"/>
      <c r="QNA14" s="2"/>
      <c r="QNB14" s="2"/>
      <c r="QNC14" s="35"/>
      <c r="QND14" s="76"/>
      <c r="QNE14" s="75"/>
      <c r="QNG14" s="2"/>
      <c r="QNH14" s="2"/>
      <c r="QNI14" s="35"/>
      <c r="QNJ14" s="76"/>
      <c r="QNK14" s="75"/>
      <c r="QNM14" s="2"/>
      <c r="QNN14" s="2"/>
      <c r="QNO14" s="35"/>
      <c r="QNP14" s="76"/>
      <c r="QNQ14" s="75"/>
      <c r="QNS14" s="2"/>
      <c r="QNT14" s="2"/>
      <c r="QNU14" s="35"/>
      <c r="QNV14" s="76"/>
      <c r="QNW14" s="75"/>
      <c r="QNY14" s="2"/>
      <c r="QNZ14" s="2"/>
      <c r="QOA14" s="35"/>
      <c r="QOB14" s="76"/>
      <c r="QOC14" s="75"/>
      <c r="QOE14" s="2"/>
      <c r="QOF14" s="2"/>
      <c r="QOG14" s="35"/>
      <c r="QOH14" s="76"/>
      <c r="QOI14" s="75"/>
      <c r="QOK14" s="2"/>
      <c r="QOL14" s="2"/>
      <c r="QOM14" s="35"/>
      <c r="QON14" s="76"/>
      <c r="QOO14" s="75"/>
      <c r="QOQ14" s="2"/>
      <c r="QOR14" s="2"/>
      <c r="QOS14" s="35"/>
      <c r="QOT14" s="76"/>
      <c r="QOU14" s="75"/>
      <c r="QOW14" s="2"/>
      <c r="QOX14" s="2"/>
      <c r="QOY14" s="35"/>
      <c r="QOZ14" s="76"/>
      <c r="QPA14" s="75"/>
      <c r="QPC14" s="2"/>
      <c r="QPD14" s="2"/>
      <c r="QPE14" s="35"/>
      <c r="QPF14" s="76"/>
      <c r="QPG14" s="75"/>
      <c r="QPI14" s="2"/>
      <c r="QPJ14" s="2"/>
      <c r="QPK14" s="35"/>
      <c r="QPL14" s="76"/>
      <c r="QPM14" s="75"/>
      <c r="QPO14" s="2"/>
      <c r="QPP14" s="2"/>
      <c r="QPQ14" s="35"/>
      <c r="QPR14" s="76"/>
      <c r="QPS14" s="75"/>
      <c r="QPU14" s="2"/>
      <c r="QPV14" s="2"/>
      <c r="QPW14" s="35"/>
      <c r="QPX14" s="76"/>
      <c r="QPY14" s="75"/>
      <c r="QQA14" s="2"/>
      <c r="QQB14" s="2"/>
      <c r="QQC14" s="35"/>
      <c r="QQD14" s="76"/>
      <c r="QQE14" s="75"/>
      <c r="QQG14" s="2"/>
      <c r="QQH14" s="2"/>
      <c r="QQI14" s="35"/>
      <c r="QQJ14" s="76"/>
      <c r="QQK14" s="75"/>
      <c r="QQM14" s="2"/>
      <c r="QQN14" s="2"/>
      <c r="QQO14" s="35"/>
      <c r="QQP14" s="76"/>
      <c r="QQQ14" s="75"/>
      <c r="QQS14" s="2"/>
      <c r="QQT14" s="2"/>
      <c r="QQU14" s="35"/>
      <c r="QQV14" s="76"/>
      <c r="QQW14" s="75"/>
      <c r="QQY14" s="2"/>
      <c r="QQZ14" s="2"/>
      <c r="QRA14" s="35"/>
      <c r="QRB14" s="76"/>
      <c r="QRC14" s="75"/>
      <c r="QRE14" s="2"/>
      <c r="QRF14" s="2"/>
      <c r="QRG14" s="35"/>
      <c r="QRH14" s="76"/>
      <c r="QRI14" s="75"/>
      <c r="QRK14" s="2"/>
      <c r="QRL14" s="2"/>
      <c r="QRM14" s="35"/>
      <c r="QRN14" s="76"/>
      <c r="QRO14" s="75"/>
      <c r="QRQ14" s="2"/>
      <c r="QRR14" s="2"/>
      <c r="QRS14" s="35"/>
      <c r="QRT14" s="76"/>
      <c r="QRU14" s="75"/>
      <c r="QRW14" s="2"/>
      <c r="QRX14" s="2"/>
      <c r="QRY14" s="35"/>
      <c r="QRZ14" s="76"/>
      <c r="QSA14" s="75"/>
      <c r="QSC14" s="2"/>
      <c r="QSD14" s="2"/>
      <c r="QSE14" s="35"/>
      <c r="QSF14" s="76"/>
      <c r="QSG14" s="75"/>
      <c r="QSI14" s="2"/>
      <c r="QSJ14" s="2"/>
      <c r="QSK14" s="35"/>
      <c r="QSL14" s="76"/>
      <c r="QSM14" s="75"/>
      <c r="QSO14" s="2"/>
      <c r="QSP14" s="2"/>
      <c r="QSQ14" s="35"/>
      <c r="QSR14" s="76"/>
      <c r="QSS14" s="75"/>
      <c r="QSU14" s="2"/>
      <c r="QSV14" s="2"/>
      <c r="QSW14" s="35"/>
      <c r="QSX14" s="76"/>
      <c r="QSY14" s="75"/>
      <c r="QTA14" s="2"/>
      <c r="QTB14" s="2"/>
      <c r="QTC14" s="35"/>
      <c r="QTD14" s="76"/>
      <c r="QTE14" s="75"/>
      <c r="QTG14" s="2"/>
      <c r="QTH14" s="2"/>
      <c r="QTI14" s="35"/>
      <c r="QTJ14" s="76"/>
      <c r="QTK14" s="75"/>
      <c r="QTM14" s="2"/>
      <c r="QTN14" s="2"/>
      <c r="QTO14" s="35"/>
      <c r="QTP14" s="76"/>
      <c r="QTQ14" s="75"/>
      <c r="QTS14" s="2"/>
      <c r="QTT14" s="2"/>
      <c r="QTU14" s="35"/>
      <c r="QTV14" s="76"/>
      <c r="QTW14" s="75"/>
      <c r="QTY14" s="2"/>
      <c r="QTZ14" s="2"/>
      <c r="QUA14" s="35"/>
      <c r="QUB14" s="76"/>
      <c r="QUC14" s="75"/>
      <c r="QUE14" s="2"/>
      <c r="QUF14" s="2"/>
      <c r="QUG14" s="35"/>
      <c r="QUH14" s="76"/>
      <c r="QUI14" s="75"/>
      <c r="QUK14" s="2"/>
      <c r="QUL14" s="2"/>
      <c r="QUM14" s="35"/>
      <c r="QUN14" s="76"/>
      <c r="QUO14" s="75"/>
      <c r="QUQ14" s="2"/>
      <c r="QUR14" s="2"/>
      <c r="QUS14" s="35"/>
      <c r="QUT14" s="76"/>
      <c r="QUU14" s="75"/>
      <c r="QUW14" s="2"/>
      <c r="QUX14" s="2"/>
      <c r="QUY14" s="35"/>
      <c r="QUZ14" s="76"/>
      <c r="QVA14" s="75"/>
      <c r="QVC14" s="2"/>
      <c r="QVD14" s="2"/>
      <c r="QVE14" s="35"/>
      <c r="QVF14" s="76"/>
      <c r="QVG14" s="75"/>
      <c r="QVI14" s="2"/>
      <c r="QVJ14" s="2"/>
      <c r="QVK14" s="35"/>
      <c r="QVL14" s="76"/>
      <c r="QVM14" s="75"/>
      <c r="QVO14" s="2"/>
      <c r="QVP14" s="2"/>
      <c r="QVQ14" s="35"/>
      <c r="QVR14" s="76"/>
      <c r="QVS14" s="75"/>
      <c r="QVU14" s="2"/>
      <c r="QVV14" s="2"/>
      <c r="QVW14" s="35"/>
      <c r="QVX14" s="76"/>
      <c r="QVY14" s="75"/>
      <c r="QWA14" s="2"/>
      <c r="QWB14" s="2"/>
      <c r="QWC14" s="35"/>
      <c r="QWD14" s="76"/>
      <c r="QWE14" s="75"/>
      <c r="QWG14" s="2"/>
      <c r="QWH14" s="2"/>
      <c r="QWI14" s="35"/>
      <c r="QWJ14" s="76"/>
      <c r="QWK14" s="75"/>
      <c r="QWM14" s="2"/>
      <c r="QWN14" s="2"/>
      <c r="QWO14" s="35"/>
      <c r="QWP14" s="76"/>
      <c r="QWQ14" s="75"/>
      <c r="QWS14" s="2"/>
      <c r="QWT14" s="2"/>
      <c r="QWU14" s="35"/>
      <c r="QWV14" s="76"/>
      <c r="QWW14" s="75"/>
      <c r="QWY14" s="2"/>
      <c r="QWZ14" s="2"/>
      <c r="QXA14" s="35"/>
      <c r="QXB14" s="76"/>
      <c r="QXC14" s="75"/>
      <c r="QXE14" s="2"/>
      <c r="QXF14" s="2"/>
      <c r="QXG14" s="35"/>
      <c r="QXH14" s="76"/>
      <c r="QXI14" s="75"/>
      <c r="QXK14" s="2"/>
      <c r="QXL14" s="2"/>
      <c r="QXM14" s="35"/>
      <c r="QXN14" s="76"/>
      <c r="QXO14" s="75"/>
      <c r="QXQ14" s="2"/>
      <c r="QXR14" s="2"/>
      <c r="QXS14" s="35"/>
      <c r="QXT14" s="76"/>
      <c r="QXU14" s="75"/>
      <c r="QXW14" s="2"/>
      <c r="QXX14" s="2"/>
      <c r="QXY14" s="35"/>
      <c r="QXZ14" s="76"/>
      <c r="QYA14" s="75"/>
      <c r="QYC14" s="2"/>
      <c r="QYD14" s="2"/>
      <c r="QYE14" s="35"/>
      <c r="QYF14" s="76"/>
      <c r="QYG14" s="75"/>
      <c r="QYI14" s="2"/>
      <c r="QYJ14" s="2"/>
      <c r="QYK14" s="35"/>
      <c r="QYL14" s="76"/>
      <c r="QYM14" s="75"/>
      <c r="QYO14" s="2"/>
      <c r="QYP14" s="2"/>
      <c r="QYQ14" s="35"/>
      <c r="QYR14" s="76"/>
      <c r="QYS14" s="75"/>
      <c r="QYU14" s="2"/>
      <c r="QYV14" s="2"/>
      <c r="QYW14" s="35"/>
      <c r="QYX14" s="76"/>
      <c r="QYY14" s="75"/>
      <c r="QZA14" s="2"/>
      <c r="QZB14" s="2"/>
      <c r="QZC14" s="35"/>
      <c r="QZD14" s="76"/>
      <c r="QZE14" s="75"/>
      <c r="QZG14" s="2"/>
      <c r="QZH14" s="2"/>
      <c r="QZI14" s="35"/>
      <c r="QZJ14" s="76"/>
      <c r="QZK14" s="75"/>
      <c r="QZM14" s="2"/>
      <c r="QZN14" s="2"/>
      <c r="QZO14" s="35"/>
      <c r="QZP14" s="76"/>
      <c r="QZQ14" s="75"/>
      <c r="QZS14" s="2"/>
      <c r="QZT14" s="2"/>
      <c r="QZU14" s="35"/>
      <c r="QZV14" s="76"/>
      <c r="QZW14" s="75"/>
      <c r="QZY14" s="2"/>
      <c r="QZZ14" s="2"/>
      <c r="RAA14" s="35"/>
      <c r="RAB14" s="76"/>
      <c r="RAC14" s="75"/>
      <c r="RAE14" s="2"/>
      <c r="RAF14" s="2"/>
      <c r="RAG14" s="35"/>
      <c r="RAH14" s="76"/>
      <c r="RAI14" s="75"/>
      <c r="RAK14" s="2"/>
      <c r="RAL14" s="2"/>
      <c r="RAM14" s="35"/>
      <c r="RAN14" s="76"/>
      <c r="RAO14" s="75"/>
      <c r="RAQ14" s="2"/>
      <c r="RAR14" s="2"/>
      <c r="RAS14" s="35"/>
      <c r="RAT14" s="76"/>
      <c r="RAU14" s="75"/>
      <c r="RAW14" s="2"/>
      <c r="RAX14" s="2"/>
      <c r="RAY14" s="35"/>
      <c r="RAZ14" s="76"/>
      <c r="RBA14" s="75"/>
      <c r="RBC14" s="2"/>
      <c r="RBD14" s="2"/>
      <c r="RBE14" s="35"/>
      <c r="RBF14" s="76"/>
      <c r="RBG14" s="75"/>
      <c r="RBI14" s="2"/>
      <c r="RBJ14" s="2"/>
      <c r="RBK14" s="35"/>
      <c r="RBL14" s="76"/>
      <c r="RBM14" s="75"/>
      <c r="RBO14" s="2"/>
      <c r="RBP14" s="2"/>
      <c r="RBQ14" s="35"/>
      <c r="RBR14" s="76"/>
      <c r="RBS14" s="75"/>
      <c r="RBU14" s="2"/>
      <c r="RBV14" s="2"/>
      <c r="RBW14" s="35"/>
      <c r="RBX14" s="76"/>
      <c r="RBY14" s="75"/>
      <c r="RCA14" s="2"/>
      <c r="RCB14" s="2"/>
      <c r="RCC14" s="35"/>
      <c r="RCD14" s="76"/>
      <c r="RCE14" s="75"/>
      <c r="RCG14" s="2"/>
      <c r="RCH14" s="2"/>
      <c r="RCI14" s="35"/>
      <c r="RCJ14" s="76"/>
      <c r="RCK14" s="75"/>
      <c r="RCM14" s="2"/>
      <c r="RCN14" s="2"/>
      <c r="RCO14" s="35"/>
      <c r="RCP14" s="76"/>
      <c r="RCQ14" s="75"/>
      <c r="RCS14" s="2"/>
      <c r="RCT14" s="2"/>
      <c r="RCU14" s="35"/>
      <c r="RCV14" s="76"/>
      <c r="RCW14" s="75"/>
      <c r="RCY14" s="2"/>
      <c r="RCZ14" s="2"/>
      <c r="RDA14" s="35"/>
      <c r="RDB14" s="76"/>
      <c r="RDC14" s="75"/>
      <c r="RDE14" s="2"/>
      <c r="RDF14" s="2"/>
      <c r="RDG14" s="35"/>
      <c r="RDH14" s="76"/>
      <c r="RDI14" s="75"/>
      <c r="RDK14" s="2"/>
      <c r="RDL14" s="2"/>
      <c r="RDM14" s="35"/>
      <c r="RDN14" s="76"/>
      <c r="RDO14" s="75"/>
      <c r="RDQ14" s="2"/>
      <c r="RDR14" s="2"/>
      <c r="RDS14" s="35"/>
      <c r="RDT14" s="76"/>
      <c r="RDU14" s="75"/>
      <c r="RDW14" s="2"/>
      <c r="RDX14" s="2"/>
      <c r="RDY14" s="35"/>
      <c r="RDZ14" s="76"/>
      <c r="REA14" s="75"/>
      <c r="REC14" s="2"/>
      <c r="RED14" s="2"/>
      <c r="REE14" s="35"/>
      <c r="REF14" s="76"/>
      <c r="REG14" s="75"/>
      <c r="REI14" s="2"/>
      <c r="REJ14" s="2"/>
      <c r="REK14" s="35"/>
      <c r="REL14" s="76"/>
      <c r="REM14" s="75"/>
      <c r="REO14" s="2"/>
      <c r="REP14" s="2"/>
      <c r="REQ14" s="35"/>
      <c r="RER14" s="76"/>
      <c r="RES14" s="75"/>
      <c r="REU14" s="2"/>
      <c r="REV14" s="2"/>
      <c r="REW14" s="35"/>
      <c r="REX14" s="76"/>
      <c r="REY14" s="75"/>
      <c r="RFA14" s="2"/>
      <c r="RFB14" s="2"/>
      <c r="RFC14" s="35"/>
      <c r="RFD14" s="76"/>
      <c r="RFE14" s="75"/>
      <c r="RFG14" s="2"/>
      <c r="RFH14" s="2"/>
      <c r="RFI14" s="35"/>
      <c r="RFJ14" s="76"/>
      <c r="RFK14" s="75"/>
      <c r="RFM14" s="2"/>
      <c r="RFN14" s="2"/>
      <c r="RFO14" s="35"/>
      <c r="RFP14" s="76"/>
      <c r="RFQ14" s="75"/>
      <c r="RFS14" s="2"/>
      <c r="RFT14" s="2"/>
      <c r="RFU14" s="35"/>
      <c r="RFV14" s="76"/>
      <c r="RFW14" s="75"/>
      <c r="RFY14" s="2"/>
      <c r="RFZ14" s="2"/>
      <c r="RGA14" s="35"/>
      <c r="RGB14" s="76"/>
      <c r="RGC14" s="75"/>
      <c r="RGE14" s="2"/>
      <c r="RGF14" s="2"/>
      <c r="RGG14" s="35"/>
      <c r="RGH14" s="76"/>
      <c r="RGI14" s="75"/>
      <c r="RGK14" s="2"/>
      <c r="RGL14" s="2"/>
      <c r="RGM14" s="35"/>
      <c r="RGN14" s="76"/>
      <c r="RGO14" s="75"/>
      <c r="RGQ14" s="2"/>
      <c r="RGR14" s="2"/>
      <c r="RGS14" s="35"/>
      <c r="RGT14" s="76"/>
      <c r="RGU14" s="75"/>
      <c r="RGW14" s="2"/>
      <c r="RGX14" s="2"/>
      <c r="RGY14" s="35"/>
      <c r="RGZ14" s="76"/>
      <c r="RHA14" s="75"/>
      <c r="RHC14" s="2"/>
      <c r="RHD14" s="2"/>
      <c r="RHE14" s="35"/>
      <c r="RHF14" s="76"/>
      <c r="RHG14" s="75"/>
      <c r="RHI14" s="2"/>
      <c r="RHJ14" s="2"/>
      <c r="RHK14" s="35"/>
      <c r="RHL14" s="76"/>
      <c r="RHM14" s="75"/>
      <c r="RHO14" s="2"/>
      <c r="RHP14" s="2"/>
      <c r="RHQ14" s="35"/>
      <c r="RHR14" s="76"/>
      <c r="RHS14" s="75"/>
      <c r="RHU14" s="2"/>
      <c r="RHV14" s="2"/>
      <c r="RHW14" s="35"/>
      <c r="RHX14" s="76"/>
      <c r="RHY14" s="75"/>
      <c r="RIA14" s="2"/>
      <c r="RIB14" s="2"/>
      <c r="RIC14" s="35"/>
      <c r="RID14" s="76"/>
      <c r="RIE14" s="75"/>
      <c r="RIG14" s="2"/>
      <c r="RIH14" s="2"/>
      <c r="RII14" s="35"/>
      <c r="RIJ14" s="76"/>
      <c r="RIK14" s="75"/>
      <c r="RIM14" s="2"/>
      <c r="RIN14" s="2"/>
      <c r="RIO14" s="35"/>
      <c r="RIP14" s="76"/>
      <c r="RIQ14" s="75"/>
      <c r="RIS14" s="2"/>
      <c r="RIT14" s="2"/>
      <c r="RIU14" s="35"/>
      <c r="RIV14" s="76"/>
      <c r="RIW14" s="75"/>
      <c r="RIY14" s="2"/>
      <c r="RIZ14" s="2"/>
      <c r="RJA14" s="35"/>
      <c r="RJB14" s="76"/>
      <c r="RJC14" s="75"/>
      <c r="RJE14" s="2"/>
      <c r="RJF14" s="2"/>
      <c r="RJG14" s="35"/>
      <c r="RJH14" s="76"/>
      <c r="RJI14" s="75"/>
      <c r="RJK14" s="2"/>
      <c r="RJL14" s="2"/>
      <c r="RJM14" s="35"/>
      <c r="RJN14" s="76"/>
      <c r="RJO14" s="75"/>
      <c r="RJQ14" s="2"/>
      <c r="RJR14" s="2"/>
      <c r="RJS14" s="35"/>
      <c r="RJT14" s="76"/>
      <c r="RJU14" s="75"/>
      <c r="RJW14" s="2"/>
      <c r="RJX14" s="2"/>
      <c r="RJY14" s="35"/>
      <c r="RJZ14" s="76"/>
      <c r="RKA14" s="75"/>
      <c r="RKC14" s="2"/>
      <c r="RKD14" s="2"/>
      <c r="RKE14" s="35"/>
      <c r="RKF14" s="76"/>
      <c r="RKG14" s="75"/>
      <c r="RKI14" s="2"/>
      <c r="RKJ14" s="2"/>
      <c r="RKK14" s="35"/>
      <c r="RKL14" s="76"/>
      <c r="RKM14" s="75"/>
      <c r="RKO14" s="2"/>
      <c r="RKP14" s="2"/>
      <c r="RKQ14" s="35"/>
      <c r="RKR14" s="76"/>
      <c r="RKS14" s="75"/>
      <c r="RKU14" s="2"/>
      <c r="RKV14" s="2"/>
      <c r="RKW14" s="35"/>
      <c r="RKX14" s="76"/>
      <c r="RKY14" s="75"/>
      <c r="RLA14" s="2"/>
      <c r="RLB14" s="2"/>
      <c r="RLC14" s="35"/>
      <c r="RLD14" s="76"/>
      <c r="RLE14" s="75"/>
      <c r="RLG14" s="2"/>
      <c r="RLH14" s="2"/>
      <c r="RLI14" s="35"/>
      <c r="RLJ14" s="76"/>
      <c r="RLK14" s="75"/>
      <c r="RLM14" s="2"/>
      <c r="RLN14" s="2"/>
      <c r="RLO14" s="35"/>
      <c r="RLP14" s="76"/>
      <c r="RLQ14" s="75"/>
      <c r="RLS14" s="2"/>
      <c r="RLT14" s="2"/>
      <c r="RLU14" s="35"/>
      <c r="RLV14" s="76"/>
      <c r="RLW14" s="75"/>
      <c r="RLY14" s="2"/>
      <c r="RLZ14" s="2"/>
      <c r="RMA14" s="35"/>
      <c r="RMB14" s="76"/>
      <c r="RMC14" s="75"/>
      <c r="RME14" s="2"/>
      <c r="RMF14" s="2"/>
      <c r="RMG14" s="35"/>
      <c r="RMH14" s="76"/>
      <c r="RMI14" s="75"/>
      <c r="RMK14" s="2"/>
      <c r="RML14" s="2"/>
      <c r="RMM14" s="35"/>
      <c r="RMN14" s="76"/>
      <c r="RMO14" s="75"/>
      <c r="RMQ14" s="2"/>
      <c r="RMR14" s="2"/>
      <c r="RMS14" s="35"/>
      <c r="RMT14" s="76"/>
      <c r="RMU14" s="75"/>
      <c r="RMW14" s="2"/>
      <c r="RMX14" s="2"/>
      <c r="RMY14" s="35"/>
      <c r="RMZ14" s="76"/>
      <c r="RNA14" s="75"/>
      <c r="RNC14" s="2"/>
      <c r="RND14" s="2"/>
      <c r="RNE14" s="35"/>
      <c r="RNF14" s="76"/>
      <c r="RNG14" s="75"/>
      <c r="RNI14" s="2"/>
      <c r="RNJ14" s="2"/>
      <c r="RNK14" s="35"/>
      <c r="RNL14" s="76"/>
      <c r="RNM14" s="75"/>
      <c r="RNO14" s="2"/>
      <c r="RNP14" s="2"/>
      <c r="RNQ14" s="35"/>
      <c r="RNR14" s="76"/>
      <c r="RNS14" s="75"/>
      <c r="RNU14" s="2"/>
      <c r="RNV14" s="2"/>
      <c r="RNW14" s="35"/>
      <c r="RNX14" s="76"/>
      <c r="RNY14" s="75"/>
      <c r="ROA14" s="2"/>
      <c r="ROB14" s="2"/>
      <c r="ROC14" s="35"/>
      <c r="ROD14" s="76"/>
      <c r="ROE14" s="75"/>
      <c r="ROG14" s="2"/>
      <c r="ROH14" s="2"/>
      <c r="ROI14" s="35"/>
      <c r="ROJ14" s="76"/>
      <c r="ROK14" s="75"/>
      <c r="ROM14" s="2"/>
      <c r="RON14" s="2"/>
      <c r="ROO14" s="35"/>
      <c r="ROP14" s="76"/>
      <c r="ROQ14" s="75"/>
      <c r="ROS14" s="2"/>
      <c r="ROT14" s="2"/>
      <c r="ROU14" s="35"/>
      <c r="ROV14" s="76"/>
      <c r="ROW14" s="75"/>
      <c r="ROY14" s="2"/>
      <c r="ROZ14" s="2"/>
      <c r="RPA14" s="35"/>
      <c r="RPB14" s="76"/>
      <c r="RPC14" s="75"/>
      <c r="RPE14" s="2"/>
      <c r="RPF14" s="2"/>
      <c r="RPG14" s="35"/>
      <c r="RPH14" s="76"/>
      <c r="RPI14" s="75"/>
      <c r="RPK14" s="2"/>
      <c r="RPL14" s="2"/>
      <c r="RPM14" s="35"/>
      <c r="RPN14" s="76"/>
      <c r="RPO14" s="75"/>
      <c r="RPQ14" s="2"/>
      <c r="RPR14" s="2"/>
      <c r="RPS14" s="35"/>
      <c r="RPT14" s="76"/>
      <c r="RPU14" s="75"/>
      <c r="RPW14" s="2"/>
      <c r="RPX14" s="2"/>
      <c r="RPY14" s="35"/>
      <c r="RPZ14" s="76"/>
      <c r="RQA14" s="75"/>
      <c r="RQC14" s="2"/>
      <c r="RQD14" s="2"/>
      <c r="RQE14" s="35"/>
      <c r="RQF14" s="76"/>
      <c r="RQG14" s="75"/>
      <c r="RQI14" s="2"/>
      <c r="RQJ14" s="2"/>
      <c r="RQK14" s="35"/>
      <c r="RQL14" s="76"/>
      <c r="RQM14" s="75"/>
      <c r="RQO14" s="2"/>
      <c r="RQP14" s="2"/>
      <c r="RQQ14" s="35"/>
      <c r="RQR14" s="76"/>
      <c r="RQS14" s="75"/>
      <c r="RQU14" s="2"/>
      <c r="RQV14" s="2"/>
      <c r="RQW14" s="35"/>
      <c r="RQX14" s="76"/>
      <c r="RQY14" s="75"/>
      <c r="RRA14" s="2"/>
      <c r="RRB14" s="2"/>
      <c r="RRC14" s="35"/>
      <c r="RRD14" s="76"/>
      <c r="RRE14" s="75"/>
      <c r="RRG14" s="2"/>
      <c r="RRH14" s="2"/>
      <c r="RRI14" s="35"/>
      <c r="RRJ14" s="76"/>
      <c r="RRK14" s="75"/>
      <c r="RRM14" s="2"/>
      <c r="RRN14" s="2"/>
      <c r="RRO14" s="35"/>
      <c r="RRP14" s="76"/>
      <c r="RRQ14" s="75"/>
      <c r="RRS14" s="2"/>
      <c r="RRT14" s="2"/>
      <c r="RRU14" s="35"/>
      <c r="RRV14" s="76"/>
      <c r="RRW14" s="75"/>
      <c r="RRY14" s="2"/>
      <c r="RRZ14" s="2"/>
      <c r="RSA14" s="35"/>
      <c r="RSB14" s="76"/>
      <c r="RSC14" s="75"/>
      <c r="RSE14" s="2"/>
      <c r="RSF14" s="2"/>
      <c r="RSG14" s="35"/>
      <c r="RSH14" s="76"/>
      <c r="RSI14" s="75"/>
      <c r="RSK14" s="2"/>
      <c r="RSL14" s="2"/>
      <c r="RSM14" s="35"/>
      <c r="RSN14" s="76"/>
      <c r="RSO14" s="75"/>
      <c r="RSQ14" s="2"/>
      <c r="RSR14" s="2"/>
      <c r="RSS14" s="35"/>
      <c r="RST14" s="76"/>
      <c r="RSU14" s="75"/>
      <c r="RSW14" s="2"/>
      <c r="RSX14" s="2"/>
      <c r="RSY14" s="35"/>
      <c r="RSZ14" s="76"/>
      <c r="RTA14" s="75"/>
      <c r="RTC14" s="2"/>
      <c r="RTD14" s="2"/>
      <c r="RTE14" s="35"/>
      <c r="RTF14" s="76"/>
      <c r="RTG14" s="75"/>
      <c r="RTI14" s="2"/>
      <c r="RTJ14" s="2"/>
      <c r="RTK14" s="35"/>
      <c r="RTL14" s="76"/>
      <c r="RTM14" s="75"/>
      <c r="RTO14" s="2"/>
      <c r="RTP14" s="2"/>
      <c r="RTQ14" s="35"/>
      <c r="RTR14" s="76"/>
      <c r="RTS14" s="75"/>
      <c r="RTU14" s="2"/>
      <c r="RTV14" s="2"/>
      <c r="RTW14" s="35"/>
      <c r="RTX14" s="76"/>
      <c r="RTY14" s="75"/>
      <c r="RUA14" s="2"/>
      <c r="RUB14" s="2"/>
      <c r="RUC14" s="35"/>
      <c r="RUD14" s="76"/>
      <c r="RUE14" s="75"/>
      <c r="RUG14" s="2"/>
      <c r="RUH14" s="2"/>
      <c r="RUI14" s="35"/>
      <c r="RUJ14" s="76"/>
      <c r="RUK14" s="75"/>
      <c r="RUM14" s="2"/>
      <c r="RUN14" s="2"/>
      <c r="RUO14" s="35"/>
      <c r="RUP14" s="76"/>
      <c r="RUQ14" s="75"/>
      <c r="RUS14" s="2"/>
      <c r="RUT14" s="2"/>
      <c r="RUU14" s="35"/>
      <c r="RUV14" s="76"/>
      <c r="RUW14" s="75"/>
      <c r="RUY14" s="2"/>
      <c r="RUZ14" s="2"/>
      <c r="RVA14" s="35"/>
      <c r="RVB14" s="76"/>
      <c r="RVC14" s="75"/>
      <c r="RVE14" s="2"/>
      <c r="RVF14" s="2"/>
      <c r="RVG14" s="35"/>
      <c r="RVH14" s="76"/>
      <c r="RVI14" s="75"/>
      <c r="RVK14" s="2"/>
      <c r="RVL14" s="2"/>
      <c r="RVM14" s="35"/>
      <c r="RVN14" s="76"/>
      <c r="RVO14" s="75"/>
      <c r="RVQ14" s="2"/>
      <c r="RVR14" s="2"/>
      <c r="RVS14" s="35"/>
      <c r="RVT14" s="76"/>
      <c r="RVU14" s="75"/>
      <c r="RVW14" s="2"/>
      <c r="RVX14" s="2"/>
      <c r="RVY14" s="35"/>
      <c r="RVZ14" s="76"/>
      <c r="RWA14" s="75"/>
      <c r="RWC14" s="2"/>
      <c r="RWD14" s="2"/>
      <c r="RWE14" s="35"/>
      <c r="RWF14" s="76"/>
      <c r="RWG14" s="75"/>
      <c r="RWI14" s="2"/>
      <c r="RWJ14" s="2"/>
      <c r="RWK14" s="35"/>
      <c r="RWL14" s="76"/>
      <c r="RWM14" s="75"/>
      <c r="RWO14" s="2"/>
      <c r="RWP14" s="2"/>
      <c r="RWQ14" s="35"/>
      <c r="RWR14" s="76"/>
      <c r="RWS14" s="75"/>
      <c r="RWU14" s="2"/>
      <c r="RWV14" s="2"/>
      <c r="RWW14" s="35"/>
      <c r="RWX14" s="76"/>
      <c r="RWY14" s="75"/>
      <c r="RXA14" s="2"/>
      <c r="RXB14" s="2"/>
      <c r="RXC14" s="35"/>
      <c r="RXD14" s="76"/>
      <c r="RXE14" s="75"/>
      <c r="RXG14" s="2"/>
      <c r="RXH14" s="2"/>
      <c r="RXI14" s="35"/>
      <c r="RXJ14" s="76"/>
      <c r="RXK14" s="75"/>
      <c r="RXM14" s="2"/>
      <c r="RXN14" s="2"/>
      <c r="RXO14" s="35"/>
      <c r="RXP14" s="76"/>
      <c r="RXQ14" s="75"/>
      <c r="RXS14" s="2"/>
      <c r="RXT14" s="2"/>
      <c r="RXU14" s="35"/>
      <c r="RXV14" s="76"/>
      <c r="RXW14" s="75"/>
      <c r="RXY14" s="2"/>
      <c r="RXZ14" s="2"/>
      <c r="RYA14" s="35"/>
      <c r="RYB14" s="76"/>
      <c r="RYC14" s="75"/>
      <c r="RYE14" s="2"/>
      <c r="RYF14" s="2"/>
      <c r="RYG14" s="35"/>
      <c r="RYH14" s="76"/>
      <c r="RYI14" s="75"/>
      <c r="RYK14" s="2"/>
      <c r="RYL14" s="2"/>
      <c r="RYM14" s="35"/>
      <c r="RYN14" s="76"/>
      <c r="RYO14" s="75"/>
      <c r="RYQ14" s="2"/>
      <c r="RYR14" s="2"/>
      <c r="RYS14" s="35"/>
      <c r="RYT14" s="76"/>
      <c r="RYU14" s="75"/>
      <c r="RYW14" s="2"/>
      <c r="RYX14" s="2"/>
      <c r="RYY14" s="35"/>
      <c r="RYZ14" s="76"/>
      <c r="RZA14" s="75"/>
      <c r="RZC14" s="2"/>
      <c r="RZD14" s="2"/>
      <c r="RZE14" s="35"/>
      <c r="RZF14" s="76"/>
      <c r="RZG14" s="75"/>
      <c r="RZI14" s="2"/>
      <c r="RZJ14" s="2"/>
      <c r="RZK14" s="35"/>
      <c r="RZL14" s="76"/>
      <c r="RZM14" s="75"/>
      <c r="RZO14" s="2"/>
      <c r="RZP14" s="2"/>
      <c r="RZQ14" s="35"/>
      <c r="RZR14" s="76"/>
      <c r="RZS14" s="75"/>
      <c r="RZU14" s="2"/>
      <c r="RZV14" s="2"/>
      <c r="RZW14" s="35"/>
      <c r="RZX14" s="76"/>
      <c r="RZY14" s="75"/>
      <c r="SAA14" s="2"/>
      <c r="SAB14" s="2"/>
      <c r="SAC14" s="35"/>
      <c r="SAD14" s="76"/>
      <c r="SAE14" s="75"/>
      <c r="SAG14" s="2"/>
      <c r="SAH14" s="2"/>
      <c r="SAI14" s="35"/>
      <c r="SAJ14" s="76"/>
      <c r="SAK14" s="75"/>
      <c r="SAM14" s="2"/>
      <c r="SAN14" s="2"/>
      <c r="SAO14" s="35"/>
      <c r="SAP14" s="76"/>
      <c r="SAQ14" s="75"/>
      <c r="SAS14" s="2"/>
      <c r="SAT14" s="2"/>
      <c r="SAU14" s="35"/>
      <c r="SAV14" s="76"/>
      <c r="SAW14" s="75"/>
      <c r="SAY14" s="2"/>
      <c r="SAZ14" s="2"/>
      <c r="SBA14" s="35"/>
      <c r="SBB14" s="76"/>
      <c r="SBC14" s="75"/>
      <c r="SBE14" s="2"/>
      <c r="SBF14" s="2"/>
      <c r="SBG14" s="35"/>
      <c r="SBH14" s="76"/>
      <c r="SBI14" s="75"/>
      <c r="SBK14" s="2"/>
      <c r="SBL14" s="2"/>
      <c r="SBM14" s="35"/>
      <c r="SBN14" s="76"/>
      <c r="SBO14" s="75"/>
      <c r="SBQ14" s="2"/>
      <c r="SBR14" s="2"/>
      <c r="SBS14" s="35"/>
      <c r="SBT14" s="76"/>
      <c r="SBU14" s="75"/>
      <c r="SBW14" s="2"/>
      <c r="SBX14" s="2"/>
      <c r="SBY14" s="35"/>
      <c r="SBZ14" s="76"/>
      <c r="SCA14" s="75"/>
      <c r="SCC14" s="2"/>
      <c r="SCD14" s="2"/>
      <c r="SCE14" s="35"/>
      <c r="SCF14" s="76"/>
      <c r="SCG14" s="75"/>
      <c r="SCI14" s="2"/>
      <c r="SCJ14" s="2"/>
      <c r="SCK14" s="35"/>
      <c r="SCL14" s="76"/>
      <c r="SCM14" s="75"/>
      <c r="SCO14" s="2"/>
      <c r="SCP14" s="2"/>
      <c r="SCQ14" s="35"/>
      <c r="SCR14" s="76"/>
      <c r="SCS14" s="75"/>
      <c r="SCU14" s="2"/>
      <c r="SCV14" s="2"/>
      <c r="SCW14" s="35"/>
      <c r="SCX14" s="76"/>
      <c r="SCY14" s="75"/>
      <c r="SDA14" s="2"/>
      <c r="SDB14" s="2"/>
      <c r="SDC14" s="35"/>
      <c r="SDD14" s="76"/>
      <c r="SDE14" s="75"/>
      <c r="SDG14" s="2"/>
      <c r="SDH14" s="2"/>
      <c r="SDI14" s="35"/>
      <c r="SDJ14" s="76"/>
      <c r="SDK14" s="75"/>
      <c r="SDM14" s="2"/>
      <c r="SDN14" s="2"/>
      <c r="SDO14" s="35"/>
      <c r="SDP14" s="76"/>
      <c r="SDQ14" s="75"/>
      <c r="SDS14" s="2"/>
      <c r="SDT14" s="2"/>
      <c r="SDU14" s="35"/>
      <c r="SDV14" s="76"/>
      <c r="SDW14" s="75"/>
      <c r="SDY14" s="2"/>
      <c r="SDZ14" s="2"/>
      <c r="SEA14" s="35"/>
      <c r="SEB14" s="76"/>
      <c r="SEC14" s="75"/>
      <c r="SEE14" s="2"/>
      <c r="SEF14" s="2"/>
      <c r="SEG14" s="35"/>
      <c r="SEH14" s="76"/>
      <c r="SEI14" s="75"/>
      <c r="SEK14" s="2"/>
      <c r="SEL14" s="2"/>
      <c r="SEM14" s="35"/>
      <c r="SEN14" s="76"/>
      <c r="SEO14" s="75"/>
      <c r="SEQ14" s="2"/>
      <c r="SER14" s="2"/>
      <c r="SES14" s="35"/>
      <c r="SET14" s="76"/>
      <c r="SEU14" s="75"/>
      <c r="SEW14" s="2"/>
      <c r="SEX14" s="2"/>
      <c r="SEY14" s="35"/>
      <c r="SEZ14" s="76"/>
      <c r="SFA14" s="75"/>
      <c r="SFC14" s="2"/>
      <c r="SFD14" s="2"/>
      <c r="SFE14" s="35"/>
      <c r="SFF14" s="76"/>
      <c r="SFG14" s="75"/>
      <c r="SFI14" s="2"/>
      <c r="SFJ14" s="2"/>
      <c r="SFK14" s="35"/>
      <c r="SFL14" s="76"/>
      <c r="SFM14" s="75"/>
      <c r="SFO14" s="2"/>
      <c r="SFP14" s="2"/>
      <c r="SFQ14" s="35"/>
      <c r="SFR14" s="76"/>
      <c r="SFS14" s="75"/>
      <c r="SFU14" s="2"/>
      <c r="SFV14" s="2"/>
      <c r="SFW14" s="35"/>
      <c r="SFX14" s="76"/>
      <c r="SFY14" s="75"/>
      <c r="SGA14" s="2"/>
      <c r="SGB14" s="2"/>
      <c r="SGC14" s="35"/>
      <c r="SGD14" s="76"/>
      <c r="SGE14" s="75"/>
      <c r="SGG14" s="2"/>
      <c r="SGH14" s="2"/>
      <c r="SGI14" s="35"/>
      <c r="SGJ14" s="76"/>
      <c r="SGK14" s="75"/>
      <c r="SGM14" s="2"/>
      <c r="SGN14" s="2"/>
      <c r="SGO14" s="35"/>
      <c r="SGP14" s="76"/>
      <c r="SGQ14" s="75"/>
      <c r="SGS14" s="2"/>
      <c r="SGT14" s="2"/>
      <c r="SGU14" s="35"/>
      <c r="SGV14" s="76"/>
      <c r="SGW14" s="75"/>
      <c r="SGY14" s="2"/>
      <c r="SGZ14" s="2"/>
      <c r="SHA14" s="35"/>
      <c r="SHB14" s="76"/>
      <c r="SHC14" s="75"/>
      <c r="SHE14" s="2"/>
      <c r="SHF14" s="2"/>
      <c r="SHG14" s="35"/>
      <c r="SHH14" s="76"/>
      <c r="SHI14" s="75"/>
      <c r="SHK14" s="2"/>
      <c r="SHL14" s="2"/>
      <c r="SHM14" s="35"/>
      <c r="SHN14" s="76"/>
      <c r="SHO14" s="75"/>
      <c r="SHQ14" s="2"/>
      <c r="SHR14" s="2"/>
      <c r="SHS14" s="35"/>
      <c r="SHT14" s="76"/>
      <c r="SHU14" s="75"/>
      <c r="SHW14" s="2"/>
      <c r="SHX14" s="2"/>
      <c r="SHY14" s="35"/>
      <c r="SHZ14" s="76"/>
      <c r="SIA14" s="75"/>
      <c r="SIC14" s="2"/>
      <c r="SID14" s="2"/>
      <c r="SIE14" s="35"/>
      <c r="SIF14" s="76"/>
      <c r="SIG14" s="75"/>
      <c r="SII14" s="2"/>
      <c r="SIJ14" s="2"/>
      <c r="SIK14" s="35"/>
      <c r="SIL14" s="76"/>
      <c r="SIM14" s="75"/>
      <c r="SIO14" s="2"/>
      <c r="SIP14" s="2"/>
      <c r="SIQ14" s="35"/>
      <c r="SIR14" s="76"/>
      <c r="SIS14" s="75"/>
      <c r="SIU14" s="2"/>
      <c r="SIV14" s="2"/>
      <c r="SIW14" s="35"/>
      <c r="SIX14" s="76"/>
      <c r="SIY14" s="75"/>
      <c r="SJA14" s="2"/>
      <c r="SJB14" s="2"/>
      <c r="SJC14" s="35"/>
      <c r="SJD14" s="76"/>
      <c r="SJE14" s="75"/>
      <c r="SJG14" s="2"/>
      <c r="SJH14" s="2"/>
      <c r="SJI14" s="35"/>
      <c r="SJJ14" s="76"/>
      <c r="SJK14" s="75"/>
      <c r="SJM14" s="2"/>
      <c r="SJN14" s="2"/>
      <c r="SJO14" s="35"/>
      <c r="SJP14" s="76"/>
      <c r="SJQ14" s="75"/>
      <c r="SJS14" s="2"/>
      <c r="SJT14" s="2"/>
      <c r="SJU14" s="35"/>
      <c r="SJV14" s="76"/>
      <c r="SJW14" s="75"/>
      <c r="SJY14" s="2"/>
      <c r="SJZ14" s="2"/>
      <c r="SKA14" s="35"/>
      <c r="SKB14" s="76"/>
      <c r="SKC14" s="75"/>
      <c r="SKE14" s="2"/>
      <c r="SKF14" s="2"/>
      <c r="SKG14" s="35"/>
      <c r="SKH14" s="76"/>
      <c r="SKI14" s="75"/>
      <c r="SKK14" s="2"/>
      <c r="SKL14" s="2"/>
      <c r="SKM14" s="35"/>
      <c r="SKN14" s="76"/>
      <c r="SKO14" s="75"/>
      <c r="SKQ14" s="2"/>
      <c r="SKR14" s="2"/>
      <c r="SKS14" s="35"/>
      <c r="SKT14" s="76"/>
      <c r="SKU14" s="75"/>
      <c r="SKW14" s="2"/>
      <c r="SKX14" s="2"/>
      <c r="SKY14" s="35"/>
      <c r="SKZ14" s="76"/>
      <c r="SLA14" s="75"/>
      <c r="SLC14" s="2"/>
      <c r="SLD14" s="2"/>
      <c r="SLE14" s="35"/>
      <c r="SLF14" s="76"/>
      <c r="SLG14" s="75"/>
      <c r="SLI14" s="2"/>
      <c r="SLJ14" s="2"/>
      <c r="SLK14" s="35"/>
      <c r="SLL14" s="76"/>
      <c r="SLM14" s="75"/>
      <c r="SLO14" s="2"/>
      <c r="SLP14" s="2"/>
      <c r="SLQ14" s="35"/>
      <c r="SLR14" s="76"/>
      <c r="SLS14" s="75"/>
      <c r="SLU14" s="2"/>
      <c r="SLV14" s="2"/>
      <c r="SLW14" s="35"/>
      <c r="SLX14" s="76"/>
      <c r="SLY14" s="75"/>
      <c r="SMA14" s="2"/>
      <c r="SMB14" s="2"/>
      <c r="SMC14" s="35"/>
      <c r="SMD14" s="76"/>
      <c r="SME14" s="75"/>
      <c r="SMG14" s="2"/>
      <c r="SMH14" s="2"/>
      <c r="SMI14" s="35"/>
      <c r="SMJ14" s="76"/>
      <c r="SMK14" s="75"/>
      <c r="SMM14" s="2"/>
      <c r="SMN14" s="2"/>
      <c r="SMO14" s="35"/>
      <c r="SMP14" s="76"/>
      <c r="SMQ14" s="75"/>
      <c r="SMS14" s="2"/>
      <c r="SMT14" s="2"/>
      <c r="SMU14" s="35"/>
      <c r="SMV14" s="76"/>
      <c r="SMW14" s="75"/>
      <c r="SMY14" s="2"/>
      <c r="SMZ14" s="2"/>
      <c r="SNA14" s="35"/>
      <c r="SNB14" s="76"/>
      <c r="SNC14" s="75"/>
      <c r="SNE14" s="2"/>
      <c r="SNF14" s="2"/>
      <c r="SNG14" s="35"/>
      <c r="SNH14" s="76"/>
      <c r="SNI14" s="75"/>
      <c r="SNK14" s="2"/>
      <c r="SNL14" s="2"/>
      <c r="SNM14" s="35"/>
      <c r="SNN14" s="76"/>
      <c r="SNO14" s="75"/>
      <c r="SNQ14" s="2"/>
      <c r="SNR14" s="2"/>
      <c r="SNS14" s="35"/>
      <c r="SNT14" s="76"/>
      <c r="SNU14" s="75"/>
      <c r="SNW14" s="2"/>
      <c r="SNX14" s="2"/>
      <c r="SNY14" s="35"/>
      <c r="SNZ14" s="76"/>
      <c r="SOA14" s="75"/>
      <c r="SOC14" s="2"/>
      <c r="SOD14" s="2"/>
      <c r="SOE14" s="35"/>
      <c r="SOF14" s="76"/>
      <c r="SOG14" s="75"/>
      <c r="SOI14" s="2"/>
      <c r="SOJ14" s="2"/>
      <c r="SOK14" s="35"/>
      <c r="SOL14" s="76"/>
      <c r="SOM14" s="75"/>
      <c r="SOO14" s="2"/>
      <c r="SOP14" s="2"/>
      <c r="SOQ14" s="35"/>
      <c r="SOR14" s="76"/>
      <c r="SOS14" s="75"/>
      <c r="SOU14" s="2"/>
      <c r="SOV14" s="2"/>
      <c r="SOW14" s="35"/>
      <c r="SOX14" s="76"/>
      <c r="SOY14" s="75"/>
      <c r="SPA14" s="2"/>
      <c r="SPB14" s="2"/>
      <c r="SPC14" s="35"/>
      <c r="SPD14" s="76"/>
      <c r="SPE14" s="75"/>
      <c r="SPG14" s="2"/>
      <c r="SPH14" s="2"/>
      <c r="SPI14" s="35"/>
      <c r="SPJ14" s="76"/>
      <c r="SPK14" s="75"/>
      <c r="SPM14" s="2"/>
      <c r="SPN14" s="2"/>
      <c r="SPO14" s="35"/>
      <c r="SPP14" s="76"/>
      <c r="SPQ14" s="75"/>
      <c r="SPS14" s="2"/>
      <c r="SPT14" s="2"/>
      <c r="SPU14" s="35"/>
      <c r="SPV14" s="76"/>
      <c r="SPW14" s="75"/>
      <c r="SPY14" s="2"/>
      <c r="SPZ14" s="2"/>
      <c r="SQA14" s="35"/>
      <c r="SQB14" s="76"/>
      <c r="SQC14" s="75"/>
      <c r="SQE14" s="2"/>
      <c r="SQF14" s="2"/>
      <c r="SQG14" s="35"/>
      <c r="SQH14" s="76"/>
      <c r="SQI14" s="75"/>
      <c r="SQK14" s="2"/>
      <c r="SQL14" s="2"/>
      <c r="SQM14" s="35"/>
      <c r="SQN14" s="76"/>
      <c r="SQO14" s="75"/>
      <c r="SQQ14" s="2"/>
      <c r="SQR14" s="2"/>
      <c r="SQS14" s="35"/>
      <c r="SQT14" s="76"/>
      <c r="SQU14" s="75"/>
      <c r="SQW14" s="2"/>
      <c r="SQX14" s="2"/>
      <c r="SQY14" s="35"/>
      <c r="SQZ14" s="76"/>
      <c r="SRA14" s="75"/>
      <c r="SRC14" s="2"/>
      <c r="SRD14" s="2"/>
      <c r="SRE14" s="35"/>
      <c r="SRF14" s="76"/>
      <c r="SRG14" s="75"/>
      <c r="SRI14" s="2"/>
      <c r="SRJ14" s="2"/>
      <c r="SRK14" s="35"/>
      <c r="SRL14" s="76"/>
      <c r="SRM14" s="75"/>
      <c r="SRO14" s="2"/>
      <c r="SRP14" s="2"/>
      <c r="SRQ14" s="35"/>
      <c r="SRR14" s="76"/>
      <c r="SRS14" s="75"/>
      <c r="SRU14" s="2"/>
      <c r="SRV14" s="2"/>
      <c r="SRW14" s="35"/>
      <c r="SRX14" s="76"/>
      <c r="SRY14" s="75"/>
      <c r="SSA14" s="2"/>
      <c r="SSB14" s="2"/>
      <c r="SSC14" s="35"/>
      <c r="SSD14" s="76"/>
      <c r="SSE14" s="75"/>
      <c r="SSG14" s="2"/>
      <c r="SSH14" s="2"/>
      <c r="SSI14" s="35"/>
      <c r="SSJ14" s="76"/>
      <c r="SSK14" s="75"/>
      <c r="SSM14" s="2"/>
      <c r="SSN14" s="2"/>
      <c r="SSO14" s="35"/>
      <c r="SSP14" s="76"/>
      <c r="SSQ14" s="75"/>
      <c r="SSS14" s="2"/>
      <c r="SST14" s="2"/>
      <c r="SSU14" s="35"/>
      <c r="SSV14" s="76"/>
      <c r="SSW14" s="75"/>
      <c r="SSY14" s="2"/>
      <c r="SSZ14" s="2"/>
      <c r="STA14" s="35"/>
      <c r="STB14" s="76"/>
      <c r="STC14" s="75"/>
      <c r="STE14" s="2"/>
      <c r="STF14" s="2"/>
      <c r="STG14" s="35"/>
      <c r="STH14" s="76"/>
      <c r="STI14" s="75"/>
      <c r="STK14" s="2"/>
      <c r="STL14" s="2"/>
      <c r="STM14" s="35"/>
      <c r="STN14" s="76"/>
      <c r="STO14" s="75"/>
      <c r="STQ14" s="2"/>
      <c r="STR14" s="2"/>
      <c r="STS14" s="35"/>
      <c r="STT14" s="76"/>
      <c r="STU14" s="75"/>
      <c r="STW14" s="2"/>
      <c r="STX14" s="2"/>
      <c r="STY14" s="35"/>
      <c r="STZ14" s="76"/>
      <c r="SUA14" s="75"/>
      <c r="SUC14" s="2"/>
      <c r="SUD14" s="2"/>
      <c r="SUE14" s="35"/>
      <c r="SUF14" s="76"/>
      <c r="SUG14" s="75"/>
      <c r="SUI14" s="2"/>
      <c r="SUJ14" s="2"/>
      <c r="SUK14" s="35"/>
      <c r="SUL14" s="76"/>
      <c r="SUM14" s="75"/>
      <c r="SUO14" s="2"/>
      <c r="SUP14" s="2"/>
      <c r="SUQ14" s="35"/>
      <c r="SUR14" s="76"/>
      <c r="SUS14" s="75"/>
      <c r="SUU14" s="2"/>
      <c r="SUV14" s="2"/>
      <c r="SUW14" s="35"/>
      <c r="SUX14" s="76"/>
      <c r="SUY14" s="75"/>
      <c r="SVA14" s="2"/>
      <c r="SVB14" s="2"/>
      <c r="SVC14" s="35"/>
      <c r="SVD14" s="76"/>
      <c r="SVE14" s="75"/>
      <c r="SVG14" s="2"/>
      <c r="SVH14" s="2"/>
      <c r="SVI14" s="35"/>
      <c r="SVJ14" s="76"/>
      <c r="SVK14" s="75"/>
      <c r="SVM14" s="2"/>
      <c r="SVN14" s="2"/>
      <c r="SVO14" s="35"/>
      <c r="SVP14" s="76"/>
      <c r="SVQ14" s="75"/>
      <c r="SVS14" s="2"/>
      <c r="SVT14" s="2"/>
      <c r="SVU14" s="35"/>
      <c r="SVV14" s="76"/>
      <c r="SVW14" s="75"/>
      <c r="SVY14" s="2"/>
      <c r="SVZ14" s="2"/>
      <c r="SWA14" s="35"/>
      <c r="SWB14" s="76"/>
      <c r="SWC14" s="75"/>
      <c r="SWE14" s="2"/>
      <c r="SWF14" s="2"/>
      <c r="SWG14" s="35"/>
      <c r="SWH14" s="76"/>
      <c r="SWI14" s="75"/>
      <c r="SWK14" s="2"/>
      <c r="SWL14" s="2"/>
      <c r="SWM14" s="35"/>
      <c r="SWN14" s="76"/>
      <c r="SWO14" s="75"/>
      <c r="SWQ14" s="2"/>
      <c r="SWR14" s="2"/>
      <c r="SWS14" s="35"/>
      <c r="SWT14" s="76"/>
      <c r="SWU14" s="75"/>
      <c r="SWW14" s="2"/>
      <c r="SWX14" s="2"/>
      <c r="SWY14" s="35"/>
      <c r="SWZ14" s="76"/>
      <c r="SXA14" s="75"/>
      <c r="SXC14" s="2"/>
      <c r="SXD14" s="2"/>
      <c r="SXE14" s="35"/>
      <c r="SXF14" s="76"/>
      <c r="SXG14" s="75"/>
      <c r="SXI14" s="2"/>
      <c r="SXJ14" s="2"/>
      <c r="SXK14" s="35"/>
      <c r="SXL14" s="76"/>
      <c r="SXM14" s="75"/>
      <c r="SXO14" s="2"/>
      <c r="SXP14" s="2"/>
      <c r="SXQ14" s="35"/>
      <c r="SXR14" s="76"/>
      <c r="SXS14" s="75"/>
      <c r="SXU14" s="2"/>
      <c r="SXV14" s="2"/>
      <c r="SXW14" s="35"/>
      <c r="SXX14" s="76"/>
      <c r="SXY14" s="75"/>
      <c r="SYA14" s="2"/>
      <c r="SYB14" s="2"/>
      <c r="SYC14" s="35"/>
      <c r="SYD14" s="76"/>
      <c r="SYE14" s="75"/>
      <c r="SYG14" s="2"/>
      <c r="SYH14" s="2"/>
      <c r="SYI14" s="35"/>
      <c r="SYJ14" s="76"/>
      <c r="SYK14" s="75"/>
      <c r="SYM14" s="2"/>
      <c r="SYN14" s="2"/>
      <c r="SYO14" s="35"/>
      <c r="SYP14" s="76"/>
      <c r="SYQ14" s="75"/>
      <c r="SYS14" s="2"/>
      <c r="SYT14" s="2"/>
      <c r="SYU14" s="35"/>
      <c r="SYV14" s="76"/>
      <c r="SYW14" s="75"/>
      <c r="SYY14" s="2"/>
      <c r="SYZ14" s="2"/>
      <c r="SZA14" s="35"/>
      <c r="SZB14" s="76"/>
      <c r="SZC14" s="75"/>
      <c r="SZE14" s="2"/>
      <c r="SZF14" s="2"/>
      <c r="SZG14" s="35"/>
      <c r="SZH14" s="76"/>
      <c r="SZI14" s="75"/>
      <c r="SZK14" s="2"/>
      <c r="SZL14" s="2"/>
      <c r="SZM14" s="35"/>
      <c r="SZN14" s="76"/>
      <c r="SZO14" s="75"/>
      <c r="SZQ14" s="2"/>
      <c r="SZR14" s="2"/>
      <c r="SZS14" s="35"/>
      <c r="SZT14" s="76"/>
      <c r="SZU14" s="75"/>
      <c r="SZW14" s="2"/>
      <c r="SZX14" s="2"/>
      <c r="SZY14" s="35"/>
      <c r="SZZ14" s="76"/>
      <c r="TAA14" s="75"/>
      <c r="TAC14" s="2"/>
      <c r="TAD14" s="2"/>
      <c r="TAE14" s="35"/>
      <c r="TAF14" s="76"/>
      <c r="TAG14" s="75"/>
      <c r="TAI14" s="2"/>
      <c r="TAJ14" s="2"/>
      <c r="TAK14" s="35"/>
      <c r="TAL14" s="76"/>
      <c r="TAM14" s="75"/>
      <c r="TAO14" s="2"/>
      <c r="TAP14" s="2"/>
      <c r="TAQ14" s="35"/>
      <c r="TAR14" s="76"/>
      <c r="TAS14" s="75"/>
      <c r="TAU14" s="2"/>
      <c r="TAV14" s="2"/>
      <c r="TAW14" s="35"/>
      <c r="TAX14" s="76"/>
      <c r="TAY14" s="75"/>
      <c r="TBA14" s="2"/>
      <c r="TBB14" s="2"/>
      <c r="TBC14" s="35"/>
      <c r="TBD14" s="76"/>
      <c r="TBE14" s="75"/>
      <c r="TBG14" s="2"/>
      <c r="TBH14" s="2"/>
      <c r="TBI14" s="35"/>
      <c r="TBJ14" s="76"/>
      <c r="TBK14" s="75"/>
      <c r="TBM14" s="2"/>
      <c r="TBN14" s="2"/>
      <c r="TBO14" s="35"/>
      <c r="TBP14" s="76"/>
      <c r="TBQ14" s="75"/>
      <c r="TBS14" s="2"/>
      <c r="TBT14" s="2"/>
      <c r="TBU14" s="35"/>
      <c r="TBV14" s="76"/>
      <c r="TBW14" s="75"/>
      <c r="TBY14" s="2"/>
      <c r="TBZ14" s="2"/>
      <c r="TCA14" s="35"/>
      <c r="TCB14" s="76"/>
      <c r="TCC14" s="75"/>
      <c r="TCE14" s="2"/>
      <c r="TCF14" s="2"/>
      <c r="TCG14" s="35"/>
      <c r="TCH14" s="76"/>
      <c r="TCI14" s="75"/>
      <c r="TCK14" s="2"/>
      <c r="TCL14" s="2"/>
      <c r="TCM14" s="35"/>
      <c r="TCN14" s="76"/>
      <c r="TCO14" s="75"/>
      <c r="TCQ14" s="2"/>
      <c r="TCR14" s="2"/>
      <c r="TCS14" s="35"/>
      <c r="TCT14" s="76"/>
      <c r="TCU14" s="75"/>
      <c r="TCW14" s="2"/>
      <c r="TCX14" s="2"/>
      <c r="TCY14" s="35"/>
      <c r="TCZ14" s="76"/>
      <c r="TDA14" s="75"/>
      <c r="TDC14" s="2"/>
      <c r="TDD14" s="2"/>
      <c r="TDE14" s="35"/>
      <c r="TDF14" s="76"/>
      <c r="TDG14" s="75"/>
      <c r="TDI14" s="2"/>
      <c r="TDJ14" s="2"/>
      <c r="TDK14" s="35"/>
      <c r="TDL14" s="76"/>
      <c r="TDM14" s="75"/>
      <c r="TDO14" s="2"/>
      <c r="TDP14" s="2"/>
      <c r="TDQ14" s="35"/>
      <c r="TDR14" s="76"/>
      <c r="TDS14" s="75"/>
      <c r="TDU14" s="2"/>
      <c r="TDV14" s="2"/>
      <c r="TDW14" s="35"/>
      <c r="TDX14" s="76"/>
      <c r="TDY14" s="75"/>
      <c r="TEA14" s="2"/>
      <c r="TEB14" s="2"/>
      <c r="TEC14" s="35"/>
      <c r="TED14" s="76"/>
      <c r="TEE14" s="75"/>
      <c r="TEG14" s="2"/>
      <c r="TEH14" s="2"/>
      <c r="TEI14" s="35"/>
      <c r="TEJ14" s="76"/>
      <c r="TEK14" s="75"/>
      <c r="TEM14" s="2"/>
      <c r="TEN14" s="2"/>
      <c r="TEO14" s="35"/>
      <c r="TEP14" s="76"/>
      <c r="TEQ14" s="75"/>
      <c r="TES14" s="2"/>
      <c r="TET14" s="2"/>
      <c r="TEU14" s="35"/>
      <c r="TEV14" s="76"/>
      <c r="TEW14" s="75"/>
      <c r="TEY14" s="2"/>
      <c r="TEZ14" s="2"/>
      <c r="TFA14" s="35"/>
      <c r="TFB14" s="76"/>
      <c r="TFC14" s="75"/>
      <c r="TFE14" s="2"/>
      <c r="TFF14" s="2"/>
      <c r="TFG14" s="35"/>
      <c r="TFH14" s="76"/>
      <c r="TFI14" s="75"/>
      <c r="TFK14" s="2"/>
      <c r="TFL14" s="2"/>
      <c r="TFM14" s="35"/>
      <c r="TFN14" s="76"/>
      <c r="TFO14" s="75"/>
      <c r="TFQ14" s="2"/>
      <c r="TFR14" s="2"/>
      <c r="TFS14" s="35"/>
      <c r="TFT14" s="76"/>
      <c r="TFU14" s="75"/>
      <c r="TFW14" s="2"/>
      <c r="TFX14" s="2"/>
      <c r="TFY14" s="35"/>
      <c r="TFZ14" s="76"/>
      <c r="TGA14" s="75"/>
      <c r="TGC14" s="2"/>
      <c r="TGD14" s="2"/>
      <c r="TGE14" s="35"/>
      <c r="TGF14" s="76"/>
      <c r="TGG14" s="75"/>
      <c r="TGI14" s="2"/>
      <c r="TGJ14" s="2"/>
      <c r="TGK14" s="35"/>
      <c r="TGL14" s="76"/>
      <c r="TGM14" s="75"/>
      <c r="TGO14" s="2"/>
      <c r="TGP14" s="2"/>
      <c r="TGQ14" s="35"/>
      <c r="TGR14" s="76"/>
      <c r="TGS14" s="75"/>
      <c r="TGU14" s="2"/>
      <c r="TGV14" s="2"/>
      <c r="TGW14" s="35"/>
      <c r="TGX14" s="76"/>
      <c r="TGY14" s="75"/>
      <c r="THA14" s="2"/>
      <c r="THB14" s="2"/>
      <c r="THC14" s="35"/>
      <c r="THD14" s="76"/>
      <c r="THE14" s="75"/>
      <c r="THG14" s="2"/>
      <c r="THH14" s="2"/>
      <c r="THI14" s="35"/>
      <c r="THJ14" s="76"/>
      <c r="THK14" s="75"/>
      <c r="THM14" s="2"/>
      <c r="THN14" s="2"/>
      <c r="THO14" s="35"/>
      <c r="THP14" s="76"/>
      <c r="THQ14" s="75"/>
      <c r="THS14" s="2"/>
      <c r="THT14" s="2"/>
      <c r="THU14" s="35"/>
      <c r="THV14" s="76"/>
      <c r="THW14" s="75"/>
      <c r="THY14" s="2"/>
      <c r="THZ14" s="2"/>
      <c r="TIA14" s="35"/>
      <c r="TIB14" s="76"/>
      <c r="TIC14" s="75"/>
      <c r="TIE14" s="2"/>
      <c r="TIF14" s="2"/>
      <c r="TIG14" s="35"/>
      <c r="TIH14" s="76"/>
      <c r="TII14" s="75"/>
      <c r="TIK14" s="2"/>
      <c r="TIL14" s="2"/>
      <c r="TIM14" s="35"/>
      <c r="TIN14" s="76"/>
      <c r="TIO14" s="75"/>
      <c r="TIQ14" s="2"/>
      <c r="TIR14" s="2"/>
      <c r="TIS14" s="35"/>
      <c r="TIT14" s="76"/>
      <c r="TIU14" s="75"/>
      <c r="TIW14" s="2"/>
      <c r="TIX14" s="2"/>
      <c r="TIY14" s="35"/>
      <c r="TIZ14" s="76"/>
      <c r="TJA14" s="75"/>
      <c r="TJC14" s="2"/>
      <c r="TJD14" s="2"/>
      <c r="TJE14" s="35"/>
      <c r="TJF14" s="76"/>
      <c r="TJG14" s="75"/>
      <c r="TJI14" s="2"/>
      <c r="TJJ14" s="2"/>
      <c r="TJK14" s="35"/>
      <c r="TJL14" s="76"/>
      <c r="TJM14" s="75"/>
      <c r="TJO14" s="2"/>
      <c r="TJP14" s="2"/>
      <c r="TJQ14" s="35"/>
      <c r="TJR14" s="76"/>
      <c r="TJS14" s="75"/>
      <c r="TJU14" s="2"/>
      <c r="TJV14" s="2"/>
      <c r="TJW14" s="35"/>
      <c r="TJX14" s="76"/>
      <c r="TJY14" s="75"/>
      <c r="TKA14" s="2"/>
      <c r="TKB14" s="2"/>
      <c r="TKC14" s="35"/>
      <c r="TKD14" s="76"/>
      <c r="TKE14" s="75"/>
      <c r="TKG14" s="2"/>
      <c r="TKH14" s="2"/>
      <c r="TKI14" s="35"/>
      <c r="TKJ14" s="76"/>
      <c r="TKK14" s="75"/>
      <c r="TKM14" s="2"/>
      <c r="TKN14" s="2"/>
      <c r="TKO14" s="35"/>
      <c r="TKP14" s="76"/>
      <c r="TKQ14" s="75"/>
      <c r="TKS14" s="2"/>
      <c r="TKT14" s="2"/>
      <c r="TKU14" s="35"/>
      <c r="TKV14" s="76"/>
      <c r="TKW14" s="75"/>
      <c r="TKY14" s="2"/>
      <c r="TKZ14" s="2"/>
      <c r="TLA14" s="35"/>
      <c r="TLB14" s="76"/>
      <c r="TLC14" s="75"/>
      <c r="TLE14" s="2"/>
      <c r="TLF14" s="2"/>
      <c r="TLG14" s="35"/>
      <c r="TLH14" s="76"/>
      <c r="TLI14" s="75"/>
      <c r="TLK14" s="2"/>
      <c r="TLL14" s="2"/>
      <c r="TLM14" s="35"/>
      <c r="TLN14" s="76"/>
      <c r="TLO14" s="75"/>
      <c r="TLQ14" s="2"/>
      <c r="TLR14" s="2"/>
      <c r="TLS14" s="35"/>
      <c r="TLT14" s="76"/>
      <c r="TLU14" s="75"/>
      <c r="TLW14" s="2"/>
      <c r="TLX14" s="2"/>
      <c r="TLY14" s="35"/>
      <c r="TLZ14" s="76"/>
      <c r="TMA14" s="75"/>
      <c r="TMC14" s="2"/>
      <c r="TMD14" s="2"/>
      <c r="TME14" s="35"/>
      <c r="TMF14" s="76"/>
      <c r="TMG14" s="75"/>
      <c r="TMI14" s="2"/>
      <c r="TMJ14" s="2"/>
      <c r="TMK14" s="35"/>
      <c r="TML14" s="76"/>
      <c r="TMM14" s="75"/>
      <c r="TMO14" s="2"/>
      <c r="TMP14" s="2"/>
      <c r="TMQ14" s="35"/>
      <c r="TMR14" s="76"/>
      <c r="TMS14" s="75"/>
      <c r="TMU14" s="2"/>
      <c r="TMV14" s="2"/>
      <c r="TMW14" s="35"/>
      <c r="TMX14" s="76"/>
      <c r="TMY14" s="75"/>
      <c r="TNA14" s="2"/>
      <c r="TNB14" s="2"/>
      <c r="TNC14" s="35"/>
      <c r="TND14" s="76"/>
      <c r="TNE14" s="75"/>
      <c r="TNG14" s="2"/>
      <c r="TNH14" s="2"/>
      <c r="TNI14" s="35"/>
      <c r="TNJ14" s="76"/>
      <c r="TNK14" s="75"/>
      <c r="TNM14" s="2"/>
      <c r="TNN14" s="2"/>
      <c r="TNO14" s="35"/>
      <c r="TNP14" s="76"/>
      <c r="TNQ14" s="75"/>
      <c r="TNS14" s="2"/>
      <c r="TNT14" s="2"/>
      <c r="TNU14" s="35"/>
      <c r="TNV14" s="76"/>
      <c r="TNW14" s="75"/>
      <c r="TNY14" s="2"/>
      <c r="TNZ14" s="2"/>
      <c r="TOA14" s="35"/>
      <c r="TOB14" s="76"/>
      <c r="TOC14" s="75"/>
      <c r="TOE14" s="2"/>
      <c r="TOF14" s="2"/>
      <c r="TOG14" s="35"/>
      <c r="TOH14" s="76"/>
      <c r="TOI14" s="75"/>
      <c r="TOK14" s="2"/>
      <c r="TOL14" s="2"/>
      <c r="TOM14" s="35"/>
      <c r="TON14" s="76"/>
      <c r="TOO14" s="75"/>
      <c r="TOQ14" s="2"/>
      <c r="TOR14" s="2"/>
      <c r="TOS14" s="35"/>
      <c r="TOT14" s="76"/>
      <c r="TOU14" s="75"/>
      <c r="TOW14" s="2"/>
      <c r="TOX14" s="2"/>
      <c r="TOY14" s="35"/>
      <c r="TOZ14" s="76"/>
      <c r="TPA14" s="75"/>
      <c r="TPC14" s="2"/>
      <c r="TPD14" s="2"/>
      <c r="TPE14" s="35"/>
      <c r="TPF14" s="76"/>
      <c r="TPG14" s="75"/>
      <c r="TPI14" s="2"/>
      <c r="TPJ14" s="2"/>
      <c r="TPK14" s="35"/>
      <c r="TPL14" s="76"/>
      <c r="TPM14" s="75"/>
      <c r="TPO14" s="2"/>
      <c r="TPP14" s="2"/>
      <c r="TPQ14" s="35"/>
      <c r="TPR14" s="76"/>
      <c r="TPS14" s="75"/>
      <c r="TPU14" s="2"/>
      <c r="TPV14" s="2"/>
      <c r="TPW14" s="35"/>
      <c r="TPX14" s="76"/>
      <c r="TPY14" s="75"/>
      <c r="TQA14" s="2"/>
      <c r="TQB14" s="2"/>
      <c r="TQC14" s="35"/>
      <c r="TQD14" s="76"/>
      <c r="TQE14" s="75"/>
      <c r="TQG14" s="2"/>
      <c r="TQH14" s="2"/>
      <c r="TQI14" s="35"/>
      <c r="TQJ14" s="76"/>
      <c r="TQK14" s="75"/>
      <c r="TQM14" s="2"/>
      <c r="TQN14" s="2"/>
      <c r="TQO14" s="35"/>
      <c r="TQP14" s="76"/>
      <c r="TQQ14" s="75"/>
      <c r="TQS14" s="2"/>
      <c r="TQT14" s="2"/>
      <c r="TQU14" s="35"/>
      <c r="TQV14" s="76"/>
      <c r="TQW14" s="75"/>
      <c r="TQY14" s="2"/>
      <c r="TQZ14" s="2"/>
      <c r="TRA14" s="35"/>
      <c r="TRB14" s="76"/>
      <c r="TRC14" s="75"/>
      <c r="TRE14" s="2"/>
      <c r="TRF14" s="2"/>
      <c r="TRG14" s="35"/>
      <c r="TRH14" s="76"/>
      <c r="TRI14" s="75"/>
      <c r="TRK14" s="2"/>
      <c r="TRL14" s="2"/>
      <c r="TRM14" s="35"/>
      <c r="TRN14" s="76"/>
      <c r="TRO14" s="75"/>
      <c r="TRQ14" s="2"/>
      <c r="TRR14" s="2"/>
      <c r="TRS14" s="35"/>
      <c r="TRT14" s="76"/>
      <c r="TRU14" s="75"/>
      <c r="TRW14" s="2"/>
      <c r="TRX14" s="2"/>
      <c r="TRY14" s="35"/>
      <c r="TRZ14" s="76"/>
      <c r="TSA14" s="75"/>
      <c r="TSC14" s="2"/>
      <c r="TSD14" s="2"/>
      <c r="TSE14" s="35"/>
      <c r="TSF14" s="76"/>
      <c r="TSG14" s="75"/>
      <c r="TSI14" s="2"/>
      <c r="TSJ14" s="2"/>
      <c r="TSK14" s="35"/>
      <c r="TSL14" s="76"/>
      <c r="TSM14" s="75"/>
      <c r="TSO14" s="2"/>
      <c r="TSP14" s="2"/>
      <c r="TSQ14" s="35"/>
      <c r="TSR14" s="76"/>
      <c r="TSS14" s="75"/>
      <c r="TSU14" s="2"/>
      <c r="TSV14" s="2"/>
      <c r="TSW14" s="35"/>
      <c r="TSX14" s="76"/>
      <c r="TSY14" s="75"/>
      <c r="TTA14" s="2"/>
      <c r="TTB14" s="2"/>
      <c r="TTC14" s="35"/>
      <c r="TTD14" s="76"/>
      <c r="TTE14" s="75"/>
      <c r="TTG14" s="2"/>
      <c r="TTH14" s="2"/>
      <c r="TTI14" s="35"/>
      <c r="TTJ14" s="76"/>
      <c r="TTK14" s="75"/>
      <c r="TTM14" s="2"/>
      <c r="TTN14" s="2"/>
      <c r="TTO14" s="35"/>
      <c r="TTP14" s="76"/>
      <c r="TTQ14" s="75"/>
      <c r="TTS14" s="2"/>
      <c r="TTT14" s="2"/>
      <c r="TTU14" s="35"/>
      <c r="TTV14" s="76"/>
      <c r="TTW14" s="75"/>
      <c r="TTY14" s="2"/>
      <c r="TTZ14" s="2"/>
      <c r="TUA14" s="35"/>
      <c r="TUB14" s="76"/>
      <c r="TUC14" s="75"/>
      <c r="TUE14" s="2"/>
      <c r="TUF14" s="2"/>
      <c r="TUG14" s="35"/>
      <c r="TUH14" s="76"/>
      <c r="TUI14" s="75"/>
      <c r="TUK14" s="2"/>
      <c r="TUL14" s="2"/>
      <c r="TUM14" s="35"/>
      <c r="TUN14" s="76"/>
      <c r="TUO14" s="75"/>
      <c r="TUQ14" s="2"/>
      <c r="TUR14" s="2"/>
      <c r="TUS14" s="35"/>
      <c r="TUT14" s="76"/>
      <c r="TUU14" s="75"/>
      <c r="TUW14" s="2"/>
      <c r="TUX14" s="2"/>
      <c r="TUY14" s="35"/>
      <c r="TUZ14" s="76"/>
      <c r="TVA14" s="75"/>
      <c r="TVC14" s="2"/>
      <c r="TVD14" s="2"/>
      <c r="TVE14" s="35"/>
      <c r="TVF14" s="76"/>
      <c r="TVG14" s="75"/>
      <c r="TVI14" s="2"/>
      <c r="TVJ14" s="2"/>
      <c r="TVK14" s="35"/>
      <c r="TVL14" s="76"/>
      <c r="TVM14" s="75"/>
      <c r="TVO14" s="2"/>
      <c r="TVP14" s="2"/>
      <c r="TVQ14" s="35"/>
      <c r="TVR14" s="76"/>
      <c r="TVS14" s="75"/>
      <c r="TVU14" s="2"/>
      <c r="TVV14" s="2"/>
      <c r="TVW14" s="35"/>
      <c r="TVX14" s="76"/>
      <c r="TVY14" s="75"/>
      <c r="TWA14" s="2"/>
      <c r="TWB14" s="2"/>
      <c r="TWC14" s="35"/>
      <c r="TWD14" s="76"/>
      <c r="TWE14" s="75"/>
      <c r="TWG14" s="2"/>
      <c r="TWH14" s="2"/>
      <c r="TWI14" s="35"/>
      <c r="TWJ14" s="76"/>
      <c r="TWK14" s="75"/>
      <c r="TWM14" s="2"/>
      <c r="TWN14" s="2"/>
      <c r="TWO14" s="35"/>
      <c r="TWP14" s="76"/>
      <c r="TWQ14" s="75"/>
      <c r="TWS14" s="2"/>
      <c r="TWT14" s="2"/>
      <c r="TWU14" s="35"/>
      <c r="TWV14" s="76"/>
      <c r="TWW14" s="75"/>
      <c r="TWY14" s="2"/>
      <c r="TWZ14" s="2"/>
      <c r="TXA14" s="35"/>
      <c r="TXB14" s="76"/>
      <c r="TXC14" s="75"/>
      <c r="TXE14" s="2"/>
      <c r="TXF14" s="2"/>
      <c r="TXG14" s="35"/>
      <c r="TXH14" s="76"/>
      <c r="TXI14" s="75"/>
      <c r="TXK14" s="2"/>
      <c r="TXL14" s="2"/>
      <c r="TXM14" s="35"/>
      <c r="TXN14" s="76"/>
      <c r="TXO14" s="75"/>
      <c r="TXQ14" s="2"/>
      <c r="TXR14" s="2"/>
      <c r="TXS14" s="35"/>
      <c r="TXT14" s="76"/>
      <c r="TXU14" s="75"/>
      <c r="TXW14" s="2"/>
      <c r="TXX14" s="2"/>
      <c r="TXY14" s="35"/>
      <c r="TXZ14" s="76"/>
      <c r="TYA14" s="75"/>
      <c r="TYC14" s="2"/>
      <c r="TYD14" s="2"/>
      <c r="TYE14" s="35"/>
      <c r="TYF14" s="76"/>
      <c r="TYG14" s="75"/>
      <c r="TYI14" s="2"/>
      <c r="TYJ14" s="2"/>
      <c r="TYK14" s="35"/>
      <c r="TYL14" s="76"/>
      <c r="TYM14" s="75"/>
      <c r="TYO14" s="2"/>
      <c r="TYP14" s="2"/>
      <c r="TYQ14" s="35"/>
      <c r="TYR14" s="76"/>
      <c r="TYS14" s="75"/>
      <c r="TYU14" s="2"/>
      <c r="TYV14" s="2"/>
      <c r="TYW14" s="35"/>
      <c r="TYX14" s="76"/>
      <c r="TYY14" s="75"/>
      <c r="TZA14" s="2"/>
      <c r="TZB14" s="2"/>
      <c r="TZC14" s="35"/>
      <c r="TZD14" s="76"/>
      <c r="TZE14" s="75"/>
      <c r="TZG14" s="2"/>
      <c r="TZH14" s="2"/>
      <c r="TZI14" s="35"/>
      <c r="TZJ14" s="76"/>
      <c r="TZK14" s="75"/>
      <c r="TZM14" s="2"/>
      <c r="TZN14" s="2"/>
      <c r="TZO14" s="35"/>
      <c r="TZP14" s="76"/>
      <c r="TZQ14" s="75"/>
      <c r="TZS14" s="2"/>
      <c r="TZT14" s="2"/>
      <c r="TZU14" s="35"/>
      <c r="TZV14" s="76"/>
      <c r="TZW14" s="75"/>
      <c r="TZY14" s="2"/>
      <c r="TZZ14" s="2"/>
      <c r="UAA14" s="35"/>
      <c r="UAB14" s="76"/>
      <c r="UAC14" s="75"/>
      <c r="UAE14" s="2"/>
      <c r="UAF14" s="2"/>
      <c r="UAG14" s="35"/>
      <c r="UAH14" s="76"/>
      <c r="UAI14" s="75"/>
      <c r="UAK14" s="2"/>
      <c r="UAL14" s="2"/>
      <c r="UAM14" s="35"/>
      <c r="UAN14" s="76"/>
      <c r="UAO14" s="75"/>
      <c r="UAQ14" s="2"/>
      <c r="UAR14" s="2"/>
      <c r="UAS14" s="35"/>
      <c r="UAT14" s="76"/>
      <c r="UAU14" s="75"/>
      <c r="UAW14" s="2"/>
      <c r="UAX14" s="2"/>
      <c r="UAY14" s="35"/>
      <c r="UAZ14" s="76"/>
      <c r="UBA14" s="75"/>
      <c r="UBC14" s="2"/>
      <c r="UBD14" s="2"/>
      <c r="UBE14" s="35"/>
      <c r="UBF14" s="76"/>
      <c r="UBG14" s="75"/>
      <c r="UBI14" s="2"/>
      <c r="UBJ14" s="2"/>
      <c r="UBK14" s="35"/>
      <c r="UBL14" s="76"/>
      <c r="UBM14" s="75"/>
      <c r="UBO14" s="2"/>
      <c r="UBP14" s="2"/>
      <c r="UBQ14" s="35"/>
      <c r="UBR14" s="76"/>
      <c r="UBS14" s="75"/>
      <c r="UBU14" s="2"/>
      <c r="UBV14" s="2"/>
      <c r="UBW14" s="35"/>
      <c r="UBX14" s="76"/>
      <c r="UBY14" s="75"/>
      <c r="UCA14" s="2"/>
      <c r="UCB14" s="2"/>
      <c r="UCC14" s="35"/>
      <c r="UCD14" s="76"/>
      <c r="UCE14" s="75"/>
      <c r="UCG14" s="2"/>
      <c r="UCH14" s="2"/>
      <c r="UCI14" s="35"/>
      <c r="UCJ14" s="76"/>
      <c r="UCK14" s="75"/>
      <c r="UCM14" s="2"/>
      <c r="UCN14" s="2"/>
      <c r="UCO14" s="35"/>
      <c r="UCP14" s="76"/>
      <c r="UCQ14" s="75"/>
      <c r="UCS14" s="2"/>
      <c r="UCT14" s="2"/>
      <c r="UCU14" s="35"/>
      <c r="UCV14" s="76"/>
      <c r="UCW14" s="75"/>
      <c r="UCY14" s="2"/>
      <c r="UCZ14" s="2"/>
      <c r="UDA14" s="35"/>
      <c r="UDB14" s="76"/>
      <c r="UDC14" s="75"/>
      <c r="UDE14" s="2"/>
      <c r="UDF14" s="2"/>
      <c r="UDG14" s="35"/>
      <c r="UDH14" s="76"/>
      <c r="UDI14" s="75"/>
      <c r="UDK14" s="2"/>
      <c r="UDL14" s="2"/>
      <c r="UDM14" s="35"/>
      <c r="UDN14" s="76"/>
      <c r="UDO14" s="75"/>
      <c r="UDQ14" s="2"/>
      <c r="UDR14" s="2"/>
      <c r="UDS14" s="35"/>
      <c r="UDT14" s="76"/>
      <c r="UDU14" s="75"/>
      <c r="UDW14" s="2"/>
      <c r="UDX14" s="2"/>
      <c r="UDY14" s="35"/>
      <c r="UDZ14" s="76"/>
      <c r="UEA14" s="75"/>
      <c r="UEC14" s="2"/>
      <c r="UED14" s="2"/>
      <c r="UEE14" s="35"/>
      <c r="UEF14" s="76"/>
      <c r="UEG14" s="75"/>
      <c r="UEI14" s="2"/>
      <c r="UEJ14" s="2"/>
      <c r="UEK14" s="35"/>
      <c r="UEL14" s="76"/>
      <c r="UEM14" s="75"/>
      <c r="UEO14" s="2"/>
      <c r="UEP14" s="2"/>
      <c r="UEQ14" s="35"/>
      <c r="UER14" s="76"/>
      <c r="UES14" s="75"/>
      <c r="UEU14" s="2"/>
      <c r="UEV14" s="2"/>
      <c r="UEW14" s="35"/>
      <c r="UEX14" s="76"/>
      <c r="UEY14" s="75"/>
      <c r="UFA14" s="2"/>
      <c r="UFB14" s="2"/>
      <c r="UFC14" s="35"/>
      <c r="UFD14" s="76"/>
      <c r="UFE14" s="75"/>
      <c r="UFG14" s="2"/>
      <c r="UFH14" s="2"/>
      <c r="UFI14" s="35"/>
      <c r="UFJ14" s="76"/>
      <c r="UFK14" s="75"/>
      <c r="UFM14" s="2"/>
      <c r="UFN14" s="2"/>
      <c r="UFO14" s="35"/>
      <c r="UFP14" s="76"/>
      <c r="UFQ14" s="75"/>
      <c r="UFS14" s="2"/>
      <c r="UFT14" s="2"/>
      <c r="UFU14" s="35"/>
      <c r="UFV14" s="76"/>
      <c r="UFW14" s="75"/>
      <c r="UFY14" s="2"/>
      <c r="UFZ14" s="2"/>
      <c r="UGA14" s="35"/>
      <c r="UGB14" s="76"/>
      <c r="UGC14" s="75"/>
      <c r="UGE14" s="2"/>
      <c r="UGF14" s="2"/>
      <c r="UGG14" s="35"/>
      <c r="UGH14" s="76"/>
      <c r="UGI14" s="75"/>
      <c r="UGK14" s="2"/>
      <c r="UGL14" s="2"/>
      <c r="UGM14" s="35"/>
      <c r="UGN14" s="76"/>
      <c r="UGO14" s="75"/>
      <c r="UGQ14" s="2"/>
      <c r="UGR14" s="2"/>
      <c r="UGS14" s="35"/>
      <c r="UGT14" s="76"/>
      <c r="UGU14" s="75"/>
      <c r="UGW14" s="2"/>
      <c r="UGX14" s="2"/>
      <c r="UGY14" s="35"/>
      <c r="UGZ14" s="76"/>
      <c r="UHA14" s="75"/>
      <c r="UHC14" s="2"/>
      <c r="UHD14" s="2"/>
      <c r="UHE14" s="35"/>
      <c r="UHF14" s="76"/>
      <c r="UHG14" s="75"/>
      <c r="UHI14" s="2"/>
      <c r="UHJ14" s="2"/>
      <c r="UHK14" s="35"/>
      <c r="UHL14" s="76"/>
      <c r="UHM14" s="75"/>
      <c r="UHO14" s="2"/>
      <c r="UHP14" s="2"/>
      <c r="UHQ14" s="35"/>
      <c r="UHR14" s="76"/>
      <c r="UHS14" s="75"/>
      <c r="UHU14" s="2"/>
      <c r="UHV14" s="2"/>
      <c r="UHW14" s="35"/>
      <c r="UHX14" s="76"/>
      <c r="UHY14" s="75"/>
      <c r="UIA14" s="2"/>
      <c r="UIB14" s="2"/>
      <c r="UIC14" s="35"/>
      <c r="UID14" s="76"/>
      <c r="UIE14" s="75"/>
      <c r="UIG14" s="2"/>
      <c r="UIH14" s="2"/>
      <c r="UII14" s="35"/>
      <c r="UIJ14" s="76"/>
      <c r="UIK14" s="75"/>
      <c r="UIM14" s="2"/>
      <c r="UIN14" s="2"/>
      <c r="UIO14" s="35"/>
      <c r="UIP14" s="76"/>
      <c r="UIQ14" s="75"/>
      <c r="UIS14" s="2"/>
      <c r="UIT14" s="2"/>
      <c r="UIU14" s="35"/>
      <c r="UIV14" s="76"/>
      <c r="UIW14" s="75"/>
      <c r="UIY14" s="2"/>
      <c r="UIZ14" s="2"/>
      <c r="UJA14" s="35"/>
      <c r="UJB14" s="76"/>
      <c r="UJC14" s="75"/>
      <c r="UJE14" s="2"/>
      <c r="UJF14" s="2"/>
      <c r="UJG14" s="35"/>
      <c r="UJH14" s="76"/>
      <c r="UJI14" s="75"/>
      <c r="UJK14" s="2"/>
      <c r="UJL14" s="2"/>
      <c r="UJM14" s="35"/>
      <c r="UJN14" s="76"/>
      <c r="UJO14" s="75"/>
      <c r="UJQ14" s="2"/>
      <c r="UJR14" s="2"/>
      <c r="UJS14" s="35"/>
      <c r="UJT14" s="76"/>
      <c r="UJU14" s="75"/>
      <c r="UJW14" s="2"/>
      <c r="UJX14" s="2"/>
      <c r="UJY14" s="35"/>
      <c r="UJZ14" s="76"/>
      <c r="UKA14" s="75"/>
      <c r="UKC14" s="2"/>
      <c r="UKD14" s="2"/>
      <c r="UKE14" s="35"/>
      <c r="UKF14" s="76"/>
      <c r="UKG14" s="75"/>
      <c r="UKI14" s="2"/>
      <c r="UKJ14" s="2"/>
      <c r="UKK14" s="35"/>
      <c r="UKL14" s="76"/>
      <c r="UKM14" s="75"/>
      <c r="UKO14" s="2"/>
      <c r="UKP14" s="2"/>
      <c r="UKQ14" s="35"/>
      <c r="UKR14" s="76"/>
      <c r="UKS14" s="75"/>
      <c r="UKU14" s="2"/>
      <c r="UKV14" s="2"/>
      <c r="UKW14" s="35"/>
      <c r="UKX14" s="76"/>
      <c r="UKY14" s="75"/>
      <c r="ULA14" s="2"/>
      <c r="ULB14" s="2"/>
      <c r="ULC14" s="35"/>
      <c r="ULD14" s="76"/>
      <c r="ULE14" s="75"/>
      <c r="ULG14" s="2"/>
      <c r="ULH14" s="2"/>
      <c r="ULI14" s="35"/>
      <c r="ULJ14" s="76"/>
      <c r="ULK14" s="75"/>
      <c r="ULM14" s="2"/>
      <c r="ULN14" s="2"/>
      <c r="ULO14" s="35"/>
      <c r="ULP14" s="76"/>
      <c r="ULQ14" s="75"/>
      <c r="ULS14" s="2"/>
      <c r="ULT14" s="2"/>
      <c r="ULU14" s="35"/>
      <c r="ULV14" s="76"/>
      <c r="ULW14" s="75"/>
      <c r="ULY14" s="2"/>
      <c r="ULZ14" s="2"/>
      <c r="UMA14" s="35"/>
      <c r="UMB14" s="76"/>
      <c r="UMC14" s="75"/>
      <c r="UME14" s="2"/>
      <c r="UMF14" s="2"/>
      <c r="UMG14" s="35"/>
      <c r="UMH14" s="76"/>
      <c r="UMI14" s="75"/>
      <c r="UMK14" s="2"/>
      <c r="UML14" s="2"/>
      <c r="UMM14" s="35"/>
      <c r="UMN14" s="76"/>
      <c r="UMO14" s="75"/>
      <c r="UMQ14" s="2"/>
      <c r="UMR14" s="2"/>
      <c r="UMS14" s="35"/>
      <c r="UMT14" s="76"/>
      <c r="UMU14" s="75"/>
      <c r="UMW14" s="2"/>
      <c r="UMX14" s="2"/>
      <c r="UMY14" s="35"/>
      <c r="UMZ14" s="76"/>
      <c r="UNA14" s="75"/>
      <c r="UNC14" s="2"/>
      <c r="UND14" s="2"/>
      <c r="UNE14" s="35"/>
      <c r="UNF14" s="76"/>
      <c r="UNG14" s="75"/>
      <c r="UNI14" s="2"/>
      <c r="UNJ14" s="2"/>
      <c r="UNK14" s="35"/>
      <c r="UNL14" s="76"/>
      <c r="UNM14" s="75"/>
      <c r="UNO14" s="2"/>
      <c r="UNP14" s="2"/>
      <c r="UNQ14" s="35"/>
      <c r="UNR14" s="76"/>
      <c r="UNS14" s="75"/>
      <c r="UNU14" s="2"/>
      <c r="UNV14" s="2"/>
      <c r="UNW14" s="35"/>
      <c r="UNX14" s="76"/>
      <c r="UNY14" s="75"/>
      <c r="UOA14" s="2"/>
      <c r="UOB14" s="2"/>
      <c r="UOC14" s="35"/>
      <c r="UOD14" s="76"/>
      <c r="UOE14" s="75"/>
      <c r="UOG14" s="2"/>
      <c r="UOH14" s="2"/>
      <c r="UOI14" s="35"/>
      <c r="UOJ14" s="76"/>
      <c r="UOK14" s="75"/>
      <c r="UOM14" s="2"/>
      <c r="UON14" s="2"/>
      <c r="UOO14" s="35"/>
      <c r="UOP14" s="76"/>
      <c r="UOQ14" s="75"/>
      <c r="UOS14" s="2"/>
      <c r="UOT14" s="2"/>
      <c r="UOU14" s="35"/>
      <c r="UOV14" s="76"/>
      <c r="UOW14" s="75"/>
      <c r="UOY14" s="2"/>
      <c r="UOZ14" s="2"/>
      <c r="UPA14" s="35"/>
      <c r="UPB14" s="76"/>
      <c r="UPC14" s="75"/>
      <c r="UPE14" s="2"/>
      <c r="UPF14" s="2"/>
      <c r="UPG14" s="35"/>
      <c r="UPH14" s="76"/>
      <c r="UPI14" s="75"/>
      <c r="UPK14" s="2"/>
      <c r="UPL14" s="2"/>
      <c r="UPM14" s="35"/>
      <c r="UPN14" s="76"/>
      <c r="UPO14" s="75"/>
      <c r="UPQ14" s="2"/>
      <c r="UPR14" s="2"/>
      <c r="UPS14" s="35"/>
      <c r="UPT14" s="76"/>
      <c r="UPU14" s="75"/>
      <c r="UPW14" s="2"/>
      <c r="UPX14" s="2"/>
      <c r="UPY14" s="35"/>
      <c r="UPZ14" s="76"/>
      <c r="UQA14" s="75"/>
      <c r="UQC14" s="2"/>
      <c r="UQD14" s="2"/>
      <c r="UQE14" s="35"/>
      <c r="UQF14" s="76"/>
      <c r="UQG14" s="75"/>
      <c r="UQI14" s="2"/>
      <c r="UQJ14" s="2"/>
      <c r="UQK14" s="35"/>
      <c r="UQL14" s="76"/>
      <c r="UQM14" s="75"/>
      <c r="UQO14" s="2"/>
      <c r="UQP14" s="2"/>
      <c r="UQQ14" s="35"/>
      <c r="UQR14" s="76"/>
      <c r="UQS14" s="75"/>
      <c r="UQU14" s="2"/>
      <c r="UQV14" s="2"/>
      <c r="UQW14" s="35"/>
      <c r="UQX14" s="76"/>
      <c r="UQY14" s="75"/>
      <c r="URA14" s="2"/>
      <c r="URB14" s="2"/>
      <c r="URC14" s="35"/>
      <c r="URD14" s="76"/>
      <c r="URE14" s="75"/>
      <c r="URG14" s="2"/>
      <c r="URH14" s="2"/>
      <c r="URI14" s="35"/>
      <c r="URJ14" s="76"/>
      <c r="URK14" s="75"/>
      <c r="URM14" s="2"/>
      <c r="URN14" s="2"/>
      <c r="URO14" s="35"/>
      <c r="URP14" s="76"/>
      <c r="URQ14" s="75"/>
      <c r="URS14" s="2"/>
      <c r="URT14" s="2"/>
      <c r="URU14" s="35"/>
      <c r="URV14" s="76"/>
      <c r="URW14" s="75"/>
      <c r="URY14" s="2"/>
      <c r="URZ14" s="2"/>
      <c r="USA14" s="35"/>
      <c r="USB14" s="76"/>
      <c r="USC14" s="75"/>
      <c r="USE14" s="2"/>
      <c r="USF14" s="2"/>
      <c r="USG14" s="35"/>
      <c r="USH14" s="76"/>
      <c r="USI14" s="75"/>
      <c r="USK14" s="2"/>
      <c r="USL14" s="2"/>
      <c r="USM14" s="35"/>
      <c r="USN14" s="76"/>
      <c r="USO14" s="75"/>
      <c r="USQ14" s="2"/>
      <c r="USR14" s="2"/>
      <c r="USS14" s="35"/>
      <c r="UST14" s="76"/>
      <c r="USU14" s="75"/>
      <c r="USW14" s="2"/>
      <c r="USX14" s="2"/>
      <c r="USY14" s="35"/>
      <c r="USZ14" s="76"/>
      <c r="UTA14" s="75"/>
      <c r="UTC14" s="2"/>
      <c r="UTD14" s="2"/>
      <c r="UTE14" s="35"/>
      <c r="UTF14" s="76"/>
      <c r="UTG14" s="75"/>
      <c r="UTI14" s="2"/>
      <c r="UTJ14" s="2"/>
      <c r="UTK14" s="35"/>
      <c r="UTL14" s="76"/>
      <c r="UTM14" s="75"/>
      <c r="UTO14" s="2"/>
      <c r="UTP14" s="2"/>
      <c r="UTQ14" s="35"/>
      <c r="UTR14" s="76"/>
      <c r="UTS14" s="75"/>
      <c r="UTU14" s="2"/>
      <c r="UTV14" s="2"/>
      <c r="UTW14" s="35"/>
      <c r="UTX14" s="76"/>
      <c r="UTY14" s="75"/>
      <c r="UUA14" s="2"/>
      <c r="UUB14" s="2"/>
      <c r="UUC14" s="35"/>
      <c r="UUD14" s="76"/>
      <c r="UUE14" s="75"/>
      <c r="UUG14" s="2"/>
      <c r="UUH14" s="2"/>
      <c r="UUI14" s="35"/>
      <c r="UUJ14" s="76"/>
      <c r="UUK14" s="75"/>
      <c r="UUM14" s="2"/>
      <c r="UUN14" s="2"/>
      <c r="UUO14" s="35"/>
      <c r="UUP14" s="76"/>
      <c r="UUQ14" s="75"/>
      <c r="UUS14" s="2"/>
      <c r="UUT14" s="2"/>
      <c r="UUU14" s="35"/>
      <c r="UUV14" s="76"/>
      <c r="UUW14" s="75"/>
      <c r="UUY14" s="2"/>
      <c r="UUZ14" s="2"/>
      <c r="UVA14" s="35"/>
      <c r="UVB14" s="76"/>
      <c r="UVC14" s="75"/>
      <c r="UVE14" s="2"/>
      <c r="UVF14" s="2"/>
      <c r="UVG14" s="35"/>
      <c r="UVH14" s="76"/>
      <c r="UVI14" s="75"/>
      <c r="UVK14" s="2"/>
      <c r="UVL14" s="2"/>
      <c r="UVM14" s="35"/>
      <c r="UVN14" s="76"/>
      <c r="UVO14" s="75"/>
      <c r="UVQ14" s="2"/>
      <c r="UVR14" s="2"/>
      <c r="UVS14" s="35"/>
      <c r="UVT14" s="76"/>
      <c r="UVU14" s="75"/>
      <c r="UVW14" s="2"/>
      <c r="UVX14" s="2"/>
      <c r="UVY14" s="35"/>
      <c r="UVZ14" s="76"/>
      <c r="UWA14" s="75"/>
      <c r="UWC14" s="2"/>
      <c r="UWD14" s="2"/>
      <c r="UWE14" s="35"/>
      <c r="UWF14" s="76"/>
      <c r="UWG14" s="75"/>
      <c r="UWI14" s="2"/>
      <c r="UWJ14" s="2"/>
      <c r="UWK14" s="35"/>
      <c r="UWL14" s="76"/>
      <c r="UWM14" s="75"/>
      <c r="UWO14" s="2"/>
      <c r="UWP14" s="2"/>
      <c r="UWQ14" s="35"/>
      <c r="UWR14" s="76"/>
      <c r="UWS14" s="75"/>
      <c r="UWU14" s="2"/>
      <c r="UWV14" s="2"/>
      <c r="UWW14" s="35"/>
      <c r="UWX14" s="76"/>
      <c r="UWY14" s="75"/>
      <c r="UXA14" s="2"/>
      <c r="UXB14" s="2"/>
      <c r="UXC14" s="35"/>
      <c r="UXD14" s="76"/>
      <c r="UXE14" s="75"/>
      <c r="UXG14" s="2"/>
      <c r="UXH14" s="2"/>
      <c r="UXI14" s="35"/>
      <c r="UXJ14" s="76"/>
      <c r="UXK14" s="75"/>
      <c r="UXM14" s="2"/>
      <c r="UXN14" s="2"/>
      <c r="UXO14" s="35"/>
      <c r="UXP14" s="76"/>
      <c r="UXQ14" s="75"/>
      <c r="UXS14" s="2"/>
      <c r="UXT14" s="2"/>
      <c r="UXU14" s="35"/>
      <c r="UXV14" s="76"/>
      <c r="UXW14" s="75"/>
      <c r="UXY14" s="2"/>
      <c r="UXZ14" s="2"/>
      <c r="UYA14" s="35"/>
      <c r="UYB14" s="76"/>
      <c r="UYC14" s="75"/>
      <c r="UYE14" s="2"/>
      <c r="UYF14" s="2"/>
      <c r="UYG14" s="35"/>
      <c r="UYH14" s="76"/>
      <c r="UYI14" s="75"/>
      <c r="UYK14" s="2"/>
      <c r="UYL14" s="2"/>
      <c r="UYM14" s="35"/>
      <c r="UYN14" s="76"/>
      <c r="UYO14" s="75"/>
      <c r="UYQ14" s="2"/>
      <c r="UYR14" s="2"/>
      <c r="UYS14" s="35"/>
      <c r="UYT14" s="76"/>
      <c r="UYU14" s="75"/>
      <c r="UYW14" s="2"/>
      <c r="UYX14" s="2"/>
      <c r="UYY14" s="35"/>
      <c r="UYZ14" s="76"/>
      <c r="UZA14" s="75"/>
      <c r="UZC14" s="2"/>
      <c r="UZD14" s="2"/>
      <c r="UZE14" s="35"/>
      <c r="UZF14" s="76"/>
      <c r="UZG14" s="75"/>
      <c r="UZI14" s="2"/>
      <c r="UZJ14" s="2"/>
      <c r="UZK14" s="35"/>
      <c r="UZL14" s="76"/>
      <c r="UZM14" s="75"/>
      <c r="UZO14" s="2"/>
      <c r="UZP14" s="2"/>
      <c r="UZQ14" s="35"/>
      <c r="UZR14" s="76"/>
      <c r="UZS14" s="75"/>
      <c r="UZU14" s="2"/>
      <c r="UZV14" s="2"/>
      <c r="UZW14" s="35"/>
      <c r="UZX14" s="76"/>
      <c r="UZY14" s="75"/>
      <c r="VAA14" s="2"/>
      <c r="VAB14" s="2"/>
      <c r="VAC14" s="35"/>
      <c r="VAD14" s="76"/>
      <c r="VAE14" s="75"/>
      <c r="VAG14" s="2"/>
      <c r="VAH14" s="2"/>
      <c r="VAI14" s="35"/>
      <c r="VAJ14" s="76"/>
      <c r="VAK14" s="75"/>
      <c r="VAM14" s="2"/>
      <c r="VAN14" s="2"/>
      <c r="VAO14" s="35"/>
      <c r="VAP14" s="76"/>
      <c r="VAQ14" s="75"/>
      <c r="VAS14" s="2"/>
      <c r="VAT14" s="2"/>
      <c r="VAU14" s="35"/>
      <c r="VAV14" s="76"/>
      <c r="VAW14" s="75"/>
      <c r="VAY14" s="2"/>
      <c r="VAZ14" s="2"/>
      <c r="VBA14" s="35"/>
      <c r="VBB14" s="76"/>
      <c r="VBC14" s="75"/>
      <c r="VBE14" s="2"/>
      <c r="VBF14" s="2"/>
      <c r="VBG14" s="35"/>
      <c r="VBH14" s="76"/>
      <c r="VBI14" s="75"/>
      <c r="VBK14" s="2"/>
      <c r="VBL14" s="2"/>
      <c r="VBM14" s="35"/>
      <c r="VBN14" s="76"/>
      <c r="VBO14" s="75"/>
      <c r="VBQ14" s="2"/>
      <c r="VBR14" s="2"/>
      <c r="VBS14" s="35"/>
      <c r="VBT14" s="76"/>
      <c r="VBU14" s="75"/>
      <c r="VBW14" s="2"/>
      <c r="VBX14" s="2"/>
      <c r="VBY14" s="35"/>
      <c r="VBZ14" s="76"/>
      <c r="VCA14" s="75"/>
      <c r="VCC14" s="2"/>
      <c r="VCD14" s="2"/>
      <c r="VCE14" s="35"/>
      <c r="VCF14" s="76"/>
      <c r="VCG14" s="75"/>
      <c r="VCI14" s="2"/>
      <c r="VCJ14" s="2"/>
      <c r="VCK14" s="35"/>
      <c r="VCL14" s="76"/>
      <c r="VCM14" s="75"/>
      <c r="VCO14" s="2"/>
      <c r="VCP14" s="2"/>
      <c r="VCQ14" s="35"/>
      <c r="VCR14" s="76"/>
      <c r="VCS14" s="75"/>
      <c r="VCU14" s="2"/>
      <c r="VCV14" s="2"/>
      <c r="VCW14" s="35"/>
      <c r="VCX14" s="76"/>
      <c r="VCY14" s="75"/>
      <c r="VDA14" s="2"/>
      <c r="VDB14" s="2"/>
      <c r="VDC14" s="35"/>
      <c r="VDD14" s="76"/>
      <c r="VDE14" s="75"/>
      <c r="VDG14" s="2"/>
      <c r="VDH14" s="2"/>
      <c r="VDI14" s="35"/>
      <c r="VDJ14" s="76"/>
      <c r="VDK14" s="75"/>
      <c r="VDM14" s="2"/>
      <c r="VDN14" s="2"/>
      <c r="VDO14" s="35"/>
      <c r="VDP14" s="76"/>
      <c r="VDQ14" s="75"/>
      <c r="VDS14" s="2"/>
      <c r="VDT14" s="2"/>
      <c r="VDU14" s="35"/>
      <c r="VDV14" s="76"/>
      <c r="VDW14" s="75"/>
      <c r="VDY14" s="2"/>
      <c r="VDZ14" s="2"/>
      <c r="VEA14" s="35"/>
      <c r="VEB14" s="76"/>
      <c r="VEC14" s="75"/>
      <c r="VEE14" s="2"/>
      <c r="VEF14" s="2"/>
      <c r="VEG14" s="35"/>
      <c r="VEH14" s="76"/>
      <c r="VEI14" s="75"/>
      <c r="VEK14" s="2"/>
      <c r="VEL14" s="2"/>
      <c r="VEM14" s="35"/>
      <c r="VEN14" s="76"/>
      <c r="VEO14" s="75"/>
      <c r="VEQ14" s="2"/>
      <c r="VER14" s="2"/>
      <c r="VES14" s="35"/>
      <c r="VET14" s="76"/>
      <c r="VEU14" s="75"/>
      <c r="VEW14" s="2"/>
      <c r="VEX14" s="2"/>
      <c r="VEY14" s="35"/>
      <c r="VEZ14" s="76"/>
      <c r="VFA14" s="75"/>
      <c r="VFC14" s="2"/>
      <c r="VFD14" s="2"/>
      <c r="VFE14" s="35"/>
      <c r="VFF14" s="76"/>
      <c r="VFG14" s="75"/>
      <c r="VFI14" s="2"/>
      <c r="VFJ14" s="2"/>
      <c r="VFK14" s="35"/>
      <c r="VFL14" s="76"/>
      <c r="VFM14" s="75"/>
      <c r="VFO14" s="2"/>
      <c r="VFP14" s="2"/>
      <c r="VFQ14" s="35"/>
      <c r="VFR14" s="76"/>
      <c r="VFS14" s="75"/>
      <c r="VFU14" s="2"/>
      <c r="VFV14" s="2"/>
      <c r="VFW14" s="35"/>
      <c r="VFX14" s="76"/>
      <c r="VFY14" s="75"/>
      <c r="VGA14" s="2"/>
      <c r="VGB14" s="2"/>
      <c r="VGC14" s="35"/>
      <c r="VGD14" s="76"/>
      <c r="VGE14" s="75"/>
      <c r="VGG14" s="2"/>
      <c r="VGH14" s="2"/>
      <c r="VGI14" s="35"/>
      <c r="VGJ14" s="76"/>
      <c r="VGK14" s="75"/>
      <c r="VGM14" s="2"/>
      <c r="VGN14" s="2"/>
      <c r="VGO14" s="35"/>
      <c r="VGP14" s="76"/>
      <c r="VGQ14" s="75"/>
      <c r="VGS14" s="2"/>
      <c r="VGT14" s="2"/>
      <c r="VGU14" s="35"/>
      <c r="VGV14" s="76"/>
      <c r="VGW14" s="75"/>
      <c r="VGY14" s="2"/>
      <c r="VGZ14" s="2"/>
      <c r="VHA14" s="35"/>
      <c r="VHB14" s="76"/>
      <c r="VHC14" s="75"/>
      <c r="VHE14" s="2"/>
      <c r="VHF14" s="2"/>
      <c r="VHG14" s="35"/>
      <c r="VHH14" s="76"/>
      <c r="VHI14" s="75"/>
      <c r="VHK14" s="2"/>
      <c r="VHL14" s="2"/>
      <c r="VHM14" s="35"/>
      <c r="VHN14" s="76"/>
      <c r="VHO14" s="75"/>
      <c r="VHQ14" s="2"/>
      <c r="VHR14" s="2"/>
      <c r="VHS14" s="35"/>
      <c r="VHT14" s="76"/>
      <c r="VHU14" s="75"/>
      <c r="VHW14" s="2"/>
      <c r="VHX14" s="2"/>
      <c r="VHY14" s="35"/>
      <c r="VHZ14" s="76"/>
      <c r="VIA14" s="75"/>
      <c r="VIC14" s="2"/>
      <c r="VID14" s="2"/>
      <c r="VIE14" s="35"/>
      <c r="VIF14" s="76"/>
      <c r="VIG14" s="75"/>
      <c r="VII14" s="2"/>
      <c r="VIJ14" s="2"/>
      <c r="VIK14" s="35"/>
      <c r="VIL14" s="76"/>
      <c r="VIM14" s="75"/>
      <c r="VIO14" s="2"/>
      <c r="VIP14" s="2"/>
      <c r="VIQ14" s="35"/>
      <c r="VIR14" s="76"/>
      <c r="VIS14" s="75"/>
      <c r="VIU14" s="2"/>
      <c r="VIV14" s="2"/>
      <c r="VIW14" s="35"/>
      <c r="VIX14" s="76"/>
      <c r="VIY14" s="75"/>
      <c r="VJA14" s="2"/>
      <c r="VJB14" s="2"/>
      <c r="VJC14" s="35"/>
      <c r="VJD14" s="76"/>
      <c r="VJE14" s="75"/>
      <c r="VJG14" s="2"/>
      <c r="VJH14" s="2"/>
      <c r="VJI14" s="35"/>
      <c r="VJJ14" s="76"/>
      <c r="VJK14" s="75"/>
      <c r="VJM14" s="2"/>
      <c r="VJN14" s="2"/>
      <c r="VJO14" s="35"/>
      <c r="VJP14" s="76"/>
      <c r="VJQ14" s="75"/>
      <c r="VJS14" s="2"/>
      <c r="VJT14" s="2"/>
      <c r="VJU14" s="35"/>
      <c r="VJV14" s="76"/>
      <c r="VJW14" s="75"/>
      <c r="VJY14" s="2"/>
      <c r="VJZ14" s="2"/>
      <c r="VKA14" s="35"/>
      <c r="VKB14" s="76"/>
      <c r="VKC14" s="75"/>
      <c r="VKE14" s="2"/>
      <c r="VKF14" s="2"/>
      <c r="VKG14" s="35"/>
      <c r="VKH14" s="76"/>
      <c r="VKI14" s="75"/>
      <c r="VKK14" s="2"/>
      <c r="VKL14" s="2"/>
      <c r="VKM14" s="35"/>
      <c r="VKN14" s="76"/>
      <c r="VKO14" s="75"/>
      <c r="VKQ14" s="2"/>
      <c r="VKR14" s="2"/>
      <c r="VKS14" s="35"/>
      <c r="VKT14" s="76"/>
      <c r="VKU14" s="75"/>
      <c r="VKW14" s="2"/>
      <c r="VKX14" s="2"/>
      <c r="VKY14" s="35"/>
      <c r="VKZ14" s="76"/>
      <c r="VLA14" s="75"/>
      <c r="VLC14" s="2"/>
      <c r="VLD14" s="2"/>
      <c r="VLE14" s="35"/>
      <c r="VLF14" s="76"/>
      <c r="VLG14" s="75"/>
      <c r="VLI14" s="2"/>
      <c r="VLJ14" s="2"/>
      <c r="VLK14" s="35"/>
      <c r="VLL14" s="76"/>
      <c r="VLM14" s="75"/>
      <c r="VLO14" s="2"/>
      <c r="VLP14" s="2"/>
      <c r="VLQ14" s="35"/>
      <c r="VLR14" s="76"/>
      <c r="VLS14" s="75"/>
      <c r="VLU14" s="2"/>
      <c r="VLV14" s="2"/>
      <c r="VLW14" s="35"/>
      <c r="VLX14" s="76"/>
      <c r="VLY14" s="75"/>
      <c r="VMA14" s="2"/>
      <c r="VMB14" s="2"/>
      <c r="VMC14" s="35"/>
      <c r="VMD14" s="76"/>
      <c r="VME14" s="75"/>
      <c r="VMG14" s="2"/>
      <c r="VMH14" s="2"/>
      <c r="VMI14" s="35"/>
      <c r="VMJ14" s="76"/>
      <c r="VMK14" s="75"/>
      <c r="VMM14" s="2"/>
      <c r="VMN14" s="2"/>
      <c r="VMO14" s="35"/>
      <c r="VMP14" s="76"/>
      <c r="VMQ14" s="75"/>
      <c r="VMS14" s="2"/>
      <c r="VMT14" s="2"/>
      <c r="VMU14" s="35"/>
      <c r="VMV14" s="76"/>
      <c r="VMW14" s="75"/>
      <c r="VMY14" s="2"/>
      <c r="VMZ14" s="2"/>
      <c r="VNA14" s="35"/>
      <c r="VNB14" s="76"/>
      <c r="VNC14" s="75"/>
      <c r="VNE14" s="2"/>
      <c r="VNF14" s="2"/>
      <c r="VNG14" s="35"/>
      <c r="VNH14" s="76"/>
      <c r="VNI14" s="75"/>
      <c r="VNK14" s="2"/>
      <c r="VNL14" s="2"/>
      <c r="VNM14" s="35"/>
      <c r="VNN14" s="76"/>
      <c r="VNO14" s="75"/>
      <c r="VNQ14" s="2"/>
      <c r="VNR14" s="2"/>
      <c r="VNS14" s="35"/>
      <c r="VNT14" s="76"/>
      <c r="VNU14" s="75"/>
      <c r="VNW14" s="2"/>
      <c r="VNX14" s="2"/>
      <c r="VNY14" s="35"/>
      <c r="VNZ14" s="76"/>
      <c r="VOA14" s="75"/>
      <c r="VOC14" s="2"/>
      <c r="VOD14" s="2"/>
      <c r="VOE14" s="35"/>
      <c r="VOF14" s="76"/>
      <c r="VOG14" s="75"/>
      <c r="VOI14" s="2"/>
      <c r="VOJ14" s="2"/>
      <c r="VOK14" s="35"/>
      <c r="VOL14" s="76"/>
      <c r="VOM14" s="75"/>
      <c r="VOO14" s="2"/>
      <c r="VOP14" s="2"/>
      <c r="VOQ14" s="35"/>
      <c r="VOR14" s="76"/>
      <c r="VOS14" s="75"/>
      <c r="VOU14" s="2"/>
      <c r="VOV14" s="2"/>
      <c r="VOW14" s="35"/>
      <c r="VOX14" s="76"/>
      <c r="VOY14" s="75"/>
      <c r="VPA14" s="2"/>
      <c r="VPB14" s="2"/>
      <c r="VPC14" s="35"/>
      <c r="VPD14" s="76"/>
      <c r="VPE14" s="75"/>
      <c r="VPG14" s="2"/>
      <c r="VPH14" s="2"/>
      <c r="VPI14" s="35"/>
      <c r="VPJ14" s="76"/>
      <c r="VPK14" s="75"/>
      <c r="VPM14" s="2"/>
      <c r="VPN14" s="2"/>
      <c r="VPO14" s="35"/>
      <c r="VPP14" s="76"/>
      <c r="VPQ14" s="75"/>
      <c r="VPS14" s="2"/>
      <c r="VPT14" s="2"/>
      <c r="VPU14" s="35"/>
      <c r="VPV14" s="76"/>
      <c r="VPW14" s="75"/>
      <c r="VPY14" s="2"/>
      <c r="VPZ14" s="2"/>
      <c r="VQA14" s="35"/>
      <c r="VQB14" s="76"/>
      <c r="VQC14" s="75"/>
      <c r="VQE14" s="2"/>
      <c r="VQF14" s="2"/>
      <c r="VQG14" s="35"/>
      <c r="VQH14" s="76"/>
      <c r="VQI14" s="75"/>
      <c r="VQK14" s="2"/>
      <c r="VQL14" s="2"/>
      <c r="VQM14" s="35"/>
      <c r="VQN14" s="76"/>
      <c r="VQO14" s="75"/>
      <c r="VQQ14" s="2"/>
      <c r="VQR14" s="2"/>
      <c r="VQS14" s="35"/>
      <c r="VQT14" s="76"/>
      <c r="VQU14" s="75"/>
      <c r="VQW14" s="2"/>
      <c r="VQX14" s="2"/>
      <c r="VQY14" s="35"/>
      <c r="VQZ14" s="76"/>
      <c r="VRA14" s="75"/>
      <c r="VRC14" s="2"/>
      <c r="VRD14" s="2"/>
      <c r="VRE14" s="35"/>
      <c r="VRF14" s="76"/>
      <c r="VRG14" s="75"/>
      <c r="VRI14" s="2"/>
      <c r="VRJ14" s="2"/>
      <c r="VRK14" s="35"/>
      <c r="VRL14" s="76"/>
      <c r="VRM14" s="75"/>
      <c r="VRO14" s="2"/>
      <c r="VRP14" s="2"/>
      <c r="VRQ14" s="35"/>
      <c r="VRR14" s="76"/>
      <c r="VRS14" s="75"/>
      <c r="VRU14" s="2"/>
      <c r="VRV14" s="2"/>
      <c r="VRW14" s="35"/>
      <c r="VRX14" s="76"/>
      <c r="VRY14" s="75"/>
      <c r="VSA14" s="2"/>
      <c r="VSB14" s="2"/>
      <c r="VSC14" s="35"/>
      <c r="VSD14" s="76"/>
      <c r="VSE14" s="75"/>
      <c r="VSG14" s="2"/>
      <c r="VSH14" s="2"/>
      <c r="VSI14" s="35"/>
      <c r="VSJ14" s="76"/>
      <c r="VSK14" s="75"/>
      <c r="VSM14" s="2"/>
      <c r="VSN14" s="2"/>
      <c r="VSO14" s="35"/>
      <c r="VSP14" s="76"/>
      <c r="VSQ14" s="75"/>
      <c r="VSS14" s="2"/>
      <c r="VST14" s="2"/>
      <c r="VSU14" s="35"/>
      <c r="VSV14" s="76"/>
      <c r="VSW14" s="75"/>
      <c r="VSY14" s="2"/>
      <c r="VSZ14" s="2"/>
      <c r="VTA14" s="35"/>
      <c r="VTB14" s="76"/>
      <c r="VTC14" s="75"/>
      <c r="VTE14" s="2"/>
      <c r="VTF14" s="2"/>
      <c r="VTG14" s="35"/>
      <c r="VTH14" s="76"/>
      <c r="VTI14" s="75"/>
      <c r="VTK14" s="2"/>
      <c r="VTL14" s="2"/>
      <c r="VTM14" s="35"/>
      <c r="VTN14" s="76"/>
      <c r="VTO14" s="75"/>
      <c r="VTQ14" s="2"/>
      <c r="VTR14" s="2"/>
      <c r="VTS14" s="35"/>
      <c r="VTT14" s="76"/>
      <c r="VTU14" s="75"/>
      <c r="VTW14" s="2"/>
      <c r="VTX14" s="2"/>
      <c r="VTY14" s="35"/>
      <c r="VTZ14" s="76"/>
      <c r="VUA14" s="75"/>
      <c r="VUC14" s="2"/>
      <c r="VUD14" s="2"/>
      <c r="VUE14" s="35"/>
      <c r="VUF14" s="76"/>
      <c r="VUG14" s="75"/>
      <c r="VUI14" s="2"/>
      <c r="VUJ14" s="2"/>
      <c r="VUK14" s="35"/>
      <c r="VUL14" s="76"/>
      <c r="VUM14" s="75"/>
      <c r="VUO14" s="2"/>
      <c r="VUP14" s="2"/>
      <c r="VUQ14" s="35"/>
      <c r="VUR14" s="76"/>
      <c r="VUS14" s="75"/>
      <c r="VUU14" s="2"/>
      <c r="VUV14" s="2"/>
      <c r="VUW14" s="35"/>
      <c r="VUX14" s="76"/>
      <c r="VUY14" s="75"/>
      <c r="VVA14" s="2"/>
      <c r="VVB14" s="2"/>
      <c r="VVC14" s="35"/>
      <c r="VVD14" s="76"/>
      <c r="VVE14" s="75"/>
      <c r="VVG14" s="2"/>
      <c r="VVH14" s="2"/>
      <c r="VVI14" s="35"/>
      <c r="VVJ14" s="76"/>
      <c r="VVK14" s="75"/>
      <c r="VVM14" s="2"/>
      <c r="VVN14" s="2"/>
      <c r="VVO14" s="35"/>
      <c r="VVP14" s="76"/>
      <c r="VVQ14" s="75"/>
      <c r="VVS14" s="2"/>
      <c r="VVT14" s="2"/>
      <c r="VVU14" s="35"/>
      <c r="VVV14" s="76"/>
      <c r="VVW14" s="75"/>
      <c r="VVY14" s="2"/>
      <c r="VVZ14" s="2"/>
      <c r="VWA14" s="35"/>
      <c r="VWB14" s="76"/>
      <c r="VWC14" s="75"/>
      <c r="VWE14" s="2"/>
      <c r="VWF14" s="2"/>
      <c r="VWG14" s="35"/>
      <c r="VWH14" s="76"/>
      <c r="VWI14" s="75"/>
      <c r="VWK14" s="2"/>
      <c r="VWL14" s="2"/>
      <c r="VWM14" s="35"/>
      <c r="VWN14" s="76"/>
      <c r="VWO14" s="75"/>
      <c r="VWQ14" s="2"/>
      <c r="VWR14" s="2"/>
      <c r="VWS14" s="35"/>
      <c r="VWT14" s="76"/>
      <c r="VWU14" s="75"/>
      <c r="VWW14" s="2"/>
      <c r="VWX14" s="2"/>
      <c r="VWY14" s="35"/>
      <c r="VWZ14" s="76"/>
      <c r="VXA14" s="75"/>
      <c r="VXC14" s="2"/>
      <c r="VXD14" s="2"/>
      <c r="VXE14" s="35"/>
      <c r="VXF14" s="76"/>
      <c r="VXG14" s="75"/>
      <c r="VXI14" s="2"/>
      <c r="VXJ14" s="2"/>
      <c r="VXK14" s="35"/>
      <c r="VXL14" s="76"/>
      <c r="VXM14" s="75"/>
      <c r="VXO14" s="2"/>
      <c r="VXP14" s="2"/>
      <c r="VXQ14" s="35"/>
      <c r="VXR14" s="76"/>
      <c r="VXS14" s="75"/>
      <c r="VXU14" s="2"/>
      <c r="VXV14" s="2"/>
      <c r="VXW14" s="35"/>
      <c r="VXX14" s="76"/>
      <c r="VXY14" s="75"/>
      <c r="VYA14" s="2"/>
      <c r="VYB14" s="2"/>
      <c r="VYC14" s="35"/>
      <c r="VYD14" s="76"/>
      <c r="VYE14" s="75"/>
      <c r="VYG14" s="2"/>
      <c r="VYH14" s="2"/>
      <c r="VYI14" s="35"/>
      <c r="VYJ14" s="76"/>
      <c r="VYK14" s="75"/>
      <c r="VYM14" s="2"/>
      <c r="VYN14" s="2"/>
      <c r="VYO14" s="35"/>
      <c r="VYP14" s="76"/>
      <c r="VYQ14" s="75"/>
      <c r="VYS14" s="2"/>
      <c r="VYT14" s="2"/>
      <c r="VYU14" s="35"/>
      <c r="VYV14" s="76"/>
      <c r="VYW14" s="75"/>
      <c r="VYY14" s="2"/>
      <c r="VYZ14" s="2"/>
      <c r="VZA14" s="35"/>
      <c r="VZB14" s="76"/>
      <c r="VZC14" s="75"/>
      <c r="VZE14" s="2"/>
      <c r="VZF14" s="2"/>
      <c r="VZG14" s="35"/>
      <c r="VZH14" s="76"/>
      <c r="VZI14" s="75"/>
      <c r="VZK14" s="2"/>
      <c r="VZL14" s="2"/>
      <c r="VZM14" s="35"/>
      <c r="VZN14" s="76"/>
      <c r="VZO14" s="75"/>
      <c r="VZQ14" s="2"/>
      <c r="VZR14" s="2"/>
      <c r="VZS14" s="35"/>
      <c r="VZT14" s="76"/>
      <c r="VZU14" s="75"/>
      <c r="VZW14" s="2"/>
      <c r="VZX14" s="2"/>
      <c r="VZY14" s="35"/>
      <c r="VZZ14" s="76"/>
      <c r="WAA14" s="75"/>
      <c r="WAC14" s="2"/>
      <c r="WAD14" s="2"/>
      <c r="WAE14" s="35"/>
      <c r="WAF14" s="76"/>
      <c r="WAG14" s="75"/>
      <c r="WAI14" s="2"/>
      <c r="WAJ14" s="2"/>
      <c r="WAK14" s="35"/>
      <c r="WAL14" s="76"/>
      <c r="WAM14" s="75"/>
      <c r="WAO14" s="2"/>
      <c r="WAP14" s="2"/>
      <c r="WAQ14" s="35"/>
      <c r="WAR14" s="76"/>
      <c r="WAS14" s="75"/>
      <c r="WAU14" s="2"/>
      <c r="WAV14" s="2"/>
      <c r="WAW14" s="35"/>
      <c r="WAX14" s="76"/>
      <c r="WAY14" s="75"/>
      <c r="WBA14" s="2"/>
      <c r="WBB14" s="2"/>
      <c r="WBC14" s="35"/>
      <c r="WBD14" s="76"/>
      <c r="WBE14" s="75"/>
      <c r="WBG14" s="2"/>
      <c r="WBH14" s="2"/>
      <c r="WBI14" s="35"/>
      <c r="WBJ14" s="76"/>
      <c r="WBK14" s="75"/>
      <c r="WBM14" s="2"/>
      <c r="WBN14" s="2"/>
      <c r="WBO14" s="35"/>
      <c r="WBP14" s="76"/>
      <c r="WBQ14" s="75"/>
      <c r="WBS14" s="2"/>
      <c r="WBT14" s="2"/>
      <c r="WBU14" s="35"/>
      <c r="WBV14" s="76"/>
      <c r="WBW14" s="75"/>
      <c r="WBY14" s="2"/>
      <c r="WBZ14" s="2"/>
      <c r="WCA14" s="35"/>
      <c r="WCB14" s="76"/>
      <c r="WCC14" s="75"/>
      <c r="WCE14" s="2"/>
      <c r="WCF14" s="2"/>
      <c r="WCG14" s="35"/>
      <c r="WCH14" s="76"/>
      <c r="WCI14" s="75"/>
      <c r="WCK14" s="2"/>
      <c r="WCL14" s="2"/>
      <c r="WCM14" s="35"/>
      <c r="WCN14" s="76"/>
      <c r="WCO14" s="75"/>
      <c r="WCQ14" s="2"/>
      <c r="WCR14" s="2"/>
      <c r="WCS14" s="35"/>
      <c r="WCT14" s="76"/>
      <c r="WCU14" s="75"/>
      <c r="WCW14" s="2"/>
      <c r="WCX14" s="2"/>
      <c r="WCY14" s="35"/>
      <c r="WCZ14" s="76"/>
      <c r="WDA14" s="75"/>
      <c r="WDC14" s="2"/>
      <c r="WDD14" s="2"/>
      <c r="WDE14" s="35"/>
      <c r="WDF14" s="76"/>
      <c r="WDG14" s="75"/>
      <c r="WDI14" s="2"/>
      <c r="WDJ14" s="2"/>
      <c r="WDK14" s="35"/>
      <c r="WDL14" s="76"/>
      <c r="WDM14" s="75"/>
      <c r="WDO14" s="2"/>
      <c r="WDP14" s="2"/>
      <c r="WDQ14" s="35"/>
      <c r="WDR14" s="76"/>
      <c r="WDS14" s="75"/>
      <c r="WDU14" s="2"/>
      <c r="WDV14" s="2"/>
      <c r="WDW14" s="35"/>
      <c r="WDX14" s="76"/>
      <c r="WDY14" s="75"/>
      <c r="WEA14" s="2"/>
      <c r="WEB14" s="2"/>
      <c r="WEC14" s="35"/>
      <c r="WED14" s="76"/>
      <c r="WEE14" s="75"/>
      <c r="WEG14" s="2"/>
      <c r="WEH14" s="2"/>
      <c r="WEI14" s="35"/>
      <c r="WEJ14" s="76"/>
      <c r="WEK14" s="75"/>
      <c r="WEM14" s="2"/>
      <c r="WEN14" s="2"/>
      <c r="WEO14" s="35"/>
      <c r="WEP14" s="76"/>
      <c r="WEQ14" s="75"/>
      <c r="WES14" s="2"/>
      <c r="WET14" s="2"/>
      <c r="WEU14" s="35"/>
      <c r="WEV14" s="76"/>
      <c r="WEW14" s="75"/>
      <c r="WEY14" s="2"/>
      <c r="WEZ14" s="2"/>
      <c r="WFA14" s="35"/>
      <c r="WFB14" s="76"/>
      <c r="WFC14" s="75"/>
      <c r="WFE14" s="2"/>
      <c r="WFF14" s="2"/>
      <c r="WFG14" s="35"/>
      <c r="WFH14" s="76"/>
      <c r="WFI14" s="75"/>
      <c r="WFK14" s="2"/>
      <c r="WFL14" s="2"/>
      <c r="WFM14" s="35"/>
      <c r="WFN14" s="76"/>
      <c r="WFO14" s="75"/>
      <c r="WFQ14" s="2"/>
      <c r="WFR14" s="2"/>
      <c r="WFS14" s="35"/>
      <c r="WFT14" s="76"/>
      <c r="WFU14" s="75"/>
      <c r="WFW14" s="2"/>
      <c r="WFX14" s="2"/>
      <c r="WFY14" s="35"/>
      <c r="WFZ14" s="76"/>
      <c r="WGA14" s="75"/>
      <c r="WGC14" s="2"/>
      <c r="WGD14" s="2"/>
      <c r="WGE14" s="35"/>
      <c r="WGF14" s="76"/>
      <c r="WGG14" s="75"/>
      <c r="WGI14" s="2"/>
      <c r="WGJ14" s="2"/>
      <c r="WGK14" s="35"/>
      <c r="WGL14" s="76"/>
      <c r="WGM14" s="75"/>
      <c r="WGO14" s="2"/>
      <c r="WGP14" s="2"/>
      <c r="WGQ14" s="35"/>
      <c r="WGR14" s="76"/>
      <c r="WGS14" s="75"/>
      <c r="WGU14" s="2"/>
      <c r="WGV14" s="2"/>
      <c r="WGW14" s="35"/>
      <c r="WGX14" s="76"/>
      <c r="WGY14" s="75"/>
      <c r="WHA14" s="2"/>
      <c r="WHB14" s="2"/>
      <c r="WHC14" s="35"/>
      <c r="WHD14" s="76"/>
      <c r="WHE14" s="75"/>
      <c r="WHG14" s="2"/>
      <c r="WHH14" s="2"/>
      <c r="WHI14" s="35"/>
      <c r="WHJ14" s="76"/>
      <c r="WHK14" s="75"/>
      <c r="WHM14" s="2"/>
      <c r="WHN14" s="2"/>
      <c r="WHO14" s="35"/>
      <c r="WHP14" s="76"/>
      <c r="WHQ14" s="75"/>
      <c r="WHS14" s="2"/>
      <c r="WHT14" s="2"/>
      <c r="WHU14" s="35"/>
      <c r="WHV14" s="76"/>
      <c r="WHW14" s="75"/>
      <c r="WHY14" s="2"/>
      <c r="WHZ14" s="2"/>
      <c r="WIA14" s="35"/>
      <c r="WIB14" s="76"/>
      <c r="WIC14" s="75"/>
      <c r="WIE14" s="2"/>
      <c r="WIF14" s="2"/>
      <c r="WIG14" s="35"/>
      <c r="WIH14" s="76"/>
      <c r="WII14" s="75"/>
      <c r="WIK14" s="2"/>
      <c r="WIL14" s="2"/>
      <c r="WIM14" s="35"/>
      <c r="WIN14" s="76"/>
      <c r="WIO14" s="75"/>
      <c r="WIQ14" s="2"/>
      <c r="WIR14" s="2"/>
      <c r="WIS14" s="35"/>
      <c r="WIT14" s="76"/>
      <c r="WIU14" s="75"/>
      <c r="WIW14" s="2"/>
      <c r="WIX14" s="2"/>
      <c r="WIY14" s="35"/>
      <c r="WIZ14" s="76"/>
      <c r="WJA14" s="75"/>
      <c r="WJC14" s="2"/>
      <c r="WJD14" s="2"/>
      <c r="WJE14" s="35"/>
      <c r="WJF14" s="76"/>
      <c r="WJG14" s="75"/>
      <c r="WJI14" s="2"/>
      <c r="WJJ14" s="2"/>
      <c r="WJK14" s="35"/>
      <c r="WJL14" s="76"/>
      <c r="WJM14" s="75"/>
      <c r="WJO14" s="2"/>
      <c r="WJP14" s="2"/>
      <c r="WJQ14" s="35"/>
      <c r="WJR14" s="76"/>
      <c r="WJS14" s="75"/>
      <c r="WJU14" s="2"/>
      <c r="WJV14" s="2"/>
      <c r="WJW14" s="35"/>
      <c r="WJX14" s="76"/>
      <c r="WJY14" s="75"/>
      <c r="WKA14" s="2"/>
      <c r="WKB14" s="2"/>
      <c r="WKC14" s="35"/>
      <c r="WKD14" s="76"/>
      <c r="WKE14" s="75"/>
      <c r="WKG14" s="2"/>
      <c r="WKH14" s="2"/>
      <c r="WKI14" s="35"/>
      <c r="WKJ14" s="76"/>
      <c r="WKK14" s="75"/>
      <c r="WKM14" s="2"/>
      <c r="WKN14" s="2"/>
      <c r="WKO14" s="35"/>
      <c r="WKP14" s="76"/>
      <c r="WKQ14" s="75"/>
      <c r="WKS14" s="2"/>
      <c r="WKT14" s="2"/>
      <c r="WKU14" s="35"/>
      <c r="WKV14" s="76"/>
      <c r="WKW14" s="75"/>
      <c r="WKY14" s="2"/>
      <c r="WKZ14" s="2"/>
      <c r="WLA14" s="35"/>
      <c r="WLB14" s="76"/>
      <c r="WLC14" s="75"/>
      <c r="WLE14" s="2"/>
      <c r="WLF14" s="2"/>
      <c r="WLG14" s="35"/>
      <c r="WLH14" s="76"/>
      <c r="WLI14" s="75"/>
      <c r="WLK14" s="2"/>
      <c r="WLL14" s="2"/>
      <c r="WLM14" s="35"/>
      <c r="WLN14" s="76"/>
      <c r="WLO14" s="75"/>
      <c r="WLQ14" s="2"/>
      <c r="WLR14" s="2"/>
      <c r="WLS14" s="35"/>
      <c r="WLT14" s="76"/>
      <c r="WLU14" s="75"/>
      <c r="WLW14" s="2"/>
      <c r="WLX14" s="2"/>
      <c r="WLY14" s="35"/>
      <c r="WLZ14" s="76"/>
      <c r="WMA14" s="75"/>
      <c r="WMC14" s="2"/>
      <c r="WMD14" s="2"/>
      <c r="WME14" s="35"/>
      <c r="WMF14" s="76"/>
      <c r="WMG14" s="75"/>
      <c r="WMI14" s="2"/>
      <c r="WMJ14" s="2"/>
      <c r="WMK14" s="35"/>
      <c r="WML14" s="76"/>
      <c r="WMM14" s="75"/>
      <c r="WMO14" s="2"/>
      <c r="WMP14" s="2"/>
      <c r="WMQ14" s="35"/>
      <c r="WMR14" s="76"/>
      <c r="WMS14" s="75"/>
      <c r="WMU14" s="2"/>
      <c r="WMV14" s="2"/>
      <c r="WMW14" s="35"/>
      <c r="WMX14" s="76"/>
      <c r="WMY14" s="75"/>
      <c r="WNA14" s="2"/>
      <c r="WNB14" s="2"/>
      <c r="WNC14" s="35"/>
      <c r="WND14" s="76"/>
      <c r="WNE14" s="75"/>
      <c r="WNG14" s="2"/>
      <c r="WNH14" s="2"/>
      <c r="WNI14" s="35"/>
      <c r="WNJ14" s="76"/>
      <c r="WNK14" s="75"/>
      <c r="WNM14" s="2"/>
      <c r="WNN14" s="2"/>
      <c r="WNO14" s="35"/>
      <c r="WNP14" s="76"/>
      <c r="WNQ14" s="75"/>
      <c r="WNS14" s="2"/>
      <c r="WNT14" s="2"/>
      <c r="WNU14" s="35"/>
      <c r="WNV14" s="76"/>
      <c r="WNW14" s="75"/>
      <c r="WNY14" s="2"/>
      <c r="WNZ14" s="2"/>
      <c r="WOA14" s="35"/>
      <c r="WOB14" s="76"/>
      <c r="WOC14" s="75"/>
      <c r="WOE14" s="2"/>
      <c r="WOF14" s="2"/>
      <c r="WOG14" s="35"/>
      <c r="WOH14" s="76"/>
      <c r="WOI14" s="75"/>
      <c r="WOK14" s="2"/>
      <c r="WOL14" s="2"/>
      <c r="WOM14" s="35"/>
      <c r="WON14" s="76"/>
      <c r="WOO14" s="75"/>
      <c r="WOQ14" s="2"/>
      <c r="WOR14" s="2"/>
      <c r="WOS14" s="35"/>
      <c r="WOT14" s="76"/>
      <c r="WOU14" s="75"/>
      <c r="WOW14" s="2"/>
      <c r="WOX14" s="2"/>
      <c r="WOY14" s="35"/>
      <c r="WOZ14" s="76"/>
      <c r="WPA14" s="75"/>
      <c r="WPC14" s="2"/>
      <c r="WPD14" s="2"/>
      <c r="WPE14" s="35"/>
      <c r="WPF14" s="76"/>
      <c r="WPG14" s="75"/>
      <c r="WPI14" s="2"/>
      <c r="WPJ14" s="2"/>
      <c r="WPK14" s="35"/>
      <c r="WPL14" s="76"/>
      <c r="WPM14" s="75"/>
      <c r="WPO14" s="2"/>
      <c r="WPP14" s="2"/>
      <c r="WPQ14" s="35"/>
      <c r="WPR14" s="76"/>
      <c r="WPS14" s="75"/>
      <c r="WPU14" s="2"/>
      <c r="WPV14" s="2"/>
      <c r="WPW14" s="35"/>
      <c r="WPX14" s="76"/>
      <c r="WPY14" s="75"/>
      <c r="WQA14" s="2"/>
      <c r="WQB14" s="2"/>
      <c r="WQC14" s="35"/>
      <c r="WQD14" s="76"/>
      <c r="WQE14" s="75"/>
      <c r="WQG14" s="2"/>
      <c r="WQH14" s="2"/>
      <c r="WQI14" s="35"/>
      <c r="WQJ14" s="76"/>
      <c r="WQK14" s="75"/>
      <c r="WQM14" s="2"/>
      <c r="WQN14" s="2"/>
      <c r="WQO14" s="35"/>
      <c r="WQP14" s="76"/>
      <c r="WQQ14" s="75"/>
      <c r="WQS14" s="2"/>
      <c r="WQT14" s="2"/>
      <c r="WQU14" s="35"/>
      <c r="WQV14" s="76"/>
      <c r="WQW14" s="75"/>
      <c r="WQY14" s="2"/>
      <c r="WQZ14" s="2"/>
      <c r="WRA14" s="35"/>
      <c r="WRB14" s="76"/>
      <c r="WRC14" s="75"/>
      <c r="WRE14" s="2"/>
      <c r="WRF14" s="2"/>
      <c r="WRG14" s="35"/>
      <c r="WRH14" s="76"/>
      <c r="WRI14" s="75"/>
      <c r="WRK14" s="2"/>
      <c r="WRL14" s="2"/>
      <c r="WRM14" s="35"/>
      <c r="WRN14" s="76"/>
      <c r="WRO14" s="75"/>
      <c r="WRQ14" s="2"/>
      <c r="WRR14" s="2"/>
      <c r="WRS14" s="35"/>
      <c r="WRT14" s="76"/>
      <c r="WRU14" s="75"/>
      <c r="WRW14" s="2"/>
      <c r="WRX14" s="2"/>
      <c r="WRY14" s="35"/>
      <c r="WRZ14" s="76"/>
      <c r="WSA14" s="75"/>
      <c r="WSC14" s="2"/>
      <c r="WSD14" s="2"/>
      <c r="WSE14" s="35"/>
      <c r="WSF14" s="76"/>
      <c r="WSG14" s="75"/>
      <c r="WSI14" s="2"/>
      <c r="WSJ14" s="2"/>
      <c r="WSK14" s="35"/>
      <c r="WSL14" s="76"/>
      <c r="WSM14" s="75"/>
      <c r="WSO14" s="2"/>
      <c r="WSP14" s="2"/>
      <c r="WSQ14" s="35"/>
      <c r="WSR14" s="76"/>
      <c r="WSS14" s="75"/>
      <c r="WSU14" s="2"/>
      <c r="WSV14" s="2"/>
      <c r="WSW14" s="35"/>
      <c r="WSX14" s="76"/>
      <c r="WSY14" s="75"/>
      <c r="WTA14" s="2"/>
      <c r="WTB14" s="2"/>
      <c r="WTC14" s="35"/>
      <c r="WTD14" s="76"/>
      <c r="WTE14" s="75"/>
      <c r="WTG14" s="2"/>
      <c r="WTH14" s="2"/>
      <c r="WTI14" s="35"/>
      <c r="WTJ14" s="76"/>
      <c r="WTK14" s="75"/>
      <c r="WTM14" s="2"/>
      <c r="WTN14" s="2"/>
      <c r="WTO14" s="35"/>
      <c r="WTP14" s="76"/>
      <c r="WTQ14" s="75"/>
      <c r="WTS14" s="2"/>
      <c r="WTT14" s="2"/>
      <c r="WTU14" s="35"/>
      <c r="WTV14" s="76"/>
      <c r="WTW14" s="75"/>
      <c r="WTY14" s="2"/>
      <c r="WTZ14" s="2"/>
      <c r="WUA14" s="35"/>
      <c r="WUB14" s="76"/>
      <c r="WUC14" s="75"/>
      <c r="WUE14" s="2"/>
      <c r="WUF14" s="2"/>
      <c r="WUG14" s="35"/>
      <c r="WUH14" s="76"/>
      <c r="WUI14" s="75"/>
      <c r="WUK14" s="2"/>
      <c r="WUL14" s="2"/>
      <c r="WUM14" s="35"/>
      <c r="WUN14" s="76"/>
      <c r="WUO14" s="75"/>
      <c r="WUQ14" s="2"/>
      <c r="WUR14" s="2"/>
      <c r="WUS14" s="35"/>
      <c r="WUT14" s="76"/>
      <c r="WUU14" s="75"/>
      <c r="WUW14" s="2"/>
      <c r="WUX14" s="2"/>
      <c r="WUY14" s="35"/>
      <c r="WUZ14" s="76"/>
      <c r="WVA14" s="75"/>
      <c r="WVC14" s="2"/>
      <c r="WVD14" s="2"/>
      <c r="WVE14" s="35"/>
      <c r="WVF14" s="76"/>
      <c r="WVG14" s="75"/>
      <c r="WVI14" s="2"/>
      <c r="WVJ14" s="2"/>
      <c r="WVK14" s="35"/>
      <c r="WVL14" s="76"/>
      <c r="WVM14" s="75"/>
      <c r="WVO14" s="2"/>
      <c r="WVP14" s="2"/>
      <c r="WVQ14" s="35"/>
      <c r="WVR14" s="76"/>
      <c r="WVS14" s="75"/>
      <c r="WVU14" s="2"/>
      <c r="WVV14" s="2"/>
      <c r="WVW14" s="35"/>
      <c r="WVX14" s="76"/>
      <c r="WVY14" s="75"/>
      <c r="WWA14" s="2"/>
      <c r="WWB14" s="2"/>
      <c r="WWC14" s="35"/>
      <c r="WWD14" s="76"/>
      <c r="WWE14" s="75"/>
      <c r="WWG14" s="2"/>
      <c r="WWH14" s="2"/>
      <c r="WWI14" s="35"/>
      <c r="WWJ14" s="76"/>
      <c r="WWK14" s="75"/>
      <c r="WWM14" s="2"/>
      <c r="WWN14" s="2"/>
      <c r="WWO14" s="35"/>
      <c r="WWP14" s="76"/>
      <c r="WWQ14" s="75"/>
      <c r="WWS14" s="2"/>
      <c r="WWT14" s="2"/>
      <c r="WWU14" s="35"/>
      <c r="WWV14" s="76"/>
      <c r="WWW14" s="75"/>
      <c r="WWY14" s="2"/>
      <c r="WWZ14" s="2"/>
      <c r="WXA14" s="35"/>
      <c r="WXB14" s="76"/>
      <c r="WXC14" s="75"/>
      <c r="WXE14" s="2"/>
      <c r="WXF14" s="2"/>
      <c r="WXG14" s="35"/>
      <c r="WXH14" s="76"/>
      <c r="WXI14" s="75"/>
      <c r="WXK14" s="2"/>
      <c r="WXL14" s="2"/>
      <c r="WXM14" s="35"/>
      <c r="WXN14" s="76"/>
      <c r="WXO14" s="75"/>
      <c r="WXQ14" s="2"/>
      <c r="WXR14" s="2"/>
      <c r="WXS14" s="35"/>
      <c r="WXT14" s="76"/>
      <c r="WXU14" s="75"/>
      <c r="WXW14" s="2"/>
      <c r="WXX14" s="2"/>
      <c r="WXY14" s="35"/>
      <c r="WXZ14" s="76"/>
      <c r="WYA14" s="75"/>
      <c r="WYC14" s="2"/>
      <c r="WYD14" s="2"/>
      <c r="WYE14" s="35"/>
      <c r="WYF14" s="76"/>
      <c r="WYG14" s="75"/>
      <c r="WYI14" s="2"/>
      <c r="WYJ14" s="2"/>
      <c r="WYK14" s="35"/>
      <c r="WYL14" s="76"/>
      <c r="WYM14" s="75"/>
      <c r="WYO14" s="2"/>
      <c r="WYP14" s="2"/>
      <c r="WYQ14" s="35"/>
      <c r="WYR14" s="76"/>
      <c r="WYS14" s="75"/>
      <c r="WYU14" s="2"/>
      <c r="WYV14" s="2"/>
      <c r="WYW14" s="35"/>
      <c r="WYX14" s="76"/>
      <c r="WYY14" s="75"/>
      <c r="WZA14" s="2"/>
      <c r="WZB14" s="2"/>
      <c r="WZC14" s="35"/>
      <c r="WZD14" s="76"/>
      <c r="WZE14" s="75"/>
      <c r="WZG14" s="2"/>
      <c r="WZH14" s="2"/>
      <c r="WZI14" s="35"/>
      <c r="WZJ14" s="76"/>
      <c r="WZK14" s="75"/>
      <c r="WZM14" s="2"/>
      <c r="WZN14" s="2"/>
      <c r="WZO14" s="35"/>
      <c r="WZP14" s="76"/>
      <c r="WZQ14" s="75"/>
      <c r="WZS14" s="2"/>
      <c r="WZT14" s="2"/>
      <c r="WZU14" s="35"/>
      <c r="WZV14" s="76"/>
      <c r="WZW14" s="75"/>
      <c r="WZY14" s="2"/>
      <c r="WZZ14" s="2"/>
      <c r="XAA14" s="35"/>
      <c r="XAB14" s="76"/>
      <c r="XAC14" s="75"/>
      <c r="XAE14" s="2"/>
      <c r="XAF14" s="2"/>
      <c r="XAG14" s="35"/>
      <c r="XAH14" s="76"/>
      <c r="XAI14" s="75"/>
      <c r="XAK14" s="2"/>
      <c r="XAL14" s="2"/>
      <c r="XAM14" s="35"/>
      <c r="XAN14" s="76"/>
      <c r="XAO14" s="75"/>
      <c r="XAQ14" s="2"/>
      <c r="XAR14" s="2"/>
      <c r="XAS14" s="35"/>
      <c r="XAT14" s="76"/>
      <c r="XAU14" s="75"/>
      <c r="XAW14" s="2"/>
      <c r="XAX14" s="2"/>
      <c r="XAY14" s="35"/>
      <c r="XAZ14" s="76"/>
      <c r="XBA14" s="75"/>
      <c r="XBC14" s="2"/>
      <c r="XBD14" s="2"/>
      <c r="XBE14" s="35"/>
      <c r="XBF14" s="76"/>
      <c r="XBG14" s="75"/>
      <c r="XBI14" s="2"/>
      <c r="XBJ14" s="2"/>
      <c r="XBK14" s="35"/>
      <c r="XBL14" s="76"/>
      <c r="XBM14" s="75"/>
      <c r="XBO14" s="2"/>
      <c r="XBP14" s="2"/>
      <c r="XBQ14" s="35"/>
      <c r="XBR14" s="76"/>
      <c r="XBS14" s="75"/>
      <c r="XBU14" s="2"/>
      <c r="XBV14" s="2"/>
      <c r="XBW14" s="35"/>
      <c r="XBX14" s="76"/>
      <c r="XBY14" s="75"/>
      <c r="XCA14" s="2"/>
      <c r="XCB14" s="2"/>
      <c r="XCC14" s="35"/>
      <c r="XCD14" s="76"/>
      <c r="XCE14" s="75"/>
      <c r="XCG14" s="2"/>
      <c r="XCH14" s="2"/>
      <c r="XCI14" s="35"/>
      <c r="XCJ14" s="76"/>
      <c r="XCK14" s="75"/>
      <c r="XCM14" s="2"/>
      <c r="XCN14" s="2"/>
      <c r="XCO14" s="35"/>
      <c r="XCP14" s="76"/>
      <c r="XCQ14" s="75"/>
      <c r="XCS14" s="2"/>
      <c r="XCT14" s="2"/>
      <c r="XCU14" s="35"/>
      <c r="XCV14" s="76"/>
      <c r="XCW14" s="75"/>
      <c r="XCY14" s="2"/>
      <c r="XCZ14" s="2"/>
      <c r="XDA14" s="35"/>
      <c r="XDB14" s="76"/>
      <c r="XDC14" s="75"/>
      <c r="XDE14" s="2"/>
      <c r="XDF14" s="2"/>
      <c r="XDG14" s="35"/>
      <c r="XDH14" s="76"/>
      <c r="XDI14" s="75"/>
      <c r="XDK14" s="2"/>
      <c r="XDL14" s="2"/>
      <c r="XDM14" s="35"/>
      <c r="XDN14" s="76"/>
      <c r="XDO14" s="75"/>
      <c r="XDQ14" s="2"/>
      <c r="XDR14" s="2"/>
      <c r="XDS14" s="35"/>
      <c r="XDT14" s="76"/>
      <c r="XDU14" s="75"/>
      <c r="XDW14" s="2"/>
      <c r="XDX14" s="2"/>
      <c r="XDY14" s="35"/>
      <c r="XDZ14" s="76"/>
      <c r="XEA14" s="75"/>
      <c r="XEC14" s="2"/>
      <c r="XED14" s="2"/>
      <c r="XEE14" s="35"/>
      <c r="XEF14" s="76"/>
      <c r="XEG14" s="75"/>
      <c r="XEI14" s="2"/>
      <c r="XEJ14" s="2"/>
      <c r="XEK14" s="35"/>
      <c r="XEL14" s="76"/>
      <c r="XEM14" s="75"/>
      <c r="XEO14" s="2"/>
      <c r="XEP14" s="2"/>
      <c r="XEQ14" s="35"/>
      <c r="XER14" s="76"/>
      <c r="XES14" s="75"/>
      <c r="XEU14" s="2"/>
      <c r="XEV14" s="2"/>
      <c r="XEW14" s="35"/>
      <c r="XEX14" s="76"/>
      <c r="XEY14" s="75"/>
      <c r="XFA14" s="2"/>
      <c r="XFB14" s="2"/>
      <c r="XFC14" s="35"/>
      <c r="XFD14" s="76"/>
    </row>
    <row r="15" spans="1:3071 3073:6143 6145:9215 9217:12287 12289:15359 15361:16384" ht="26" x14ac:dyDescent="0.3">
      <c r="A15" s="2"/>
      <c r="B15" s="2"/>
      <c r="C15" s="35">
        <v>3</v>
      </c>
      <c r="D15" s="79">
        <f>-$G$9*$H$9</f>
        <v>-600000</v>
      </c>
      <c r="E15" s="75"/>
      <c r="F15" s="84">
        <f>$G$8*$H$8</f>
        <v>200000</v>
      </c>
      <c r="G15" s="183">
        <v>1.8800000000000001</v>
      </c>
      <c r="H15" s="2"/>
      <c r="I15" s="44">
        <f>F15*G15</f>
        <v>376000</v>
      </c>
      <c r="J15" s="76"/>
      <c r="K15" s="79">
        <f t="shared" si="0"/>
        <v>-224000</v>
      </c>
      <c r="M15" s="2"/>
      <c r="N15" s="2"/>
      <c r="O15" s="35"/>
      <c r="P15" s="76"/>
      <c r="Q15" s="75"/>
      <c r="S15" s="2"/>
      <c r="T15" s="2"/>
      <c r="U15" s="35"/>
      <c r="V15" s="76"/>
      <c r="W15" s="75"/>
      <c r="Y15" s="2"/>
      <c r="Z15" s="2"/>
      <c r="AA15" s="35"/>
      <c r="AB15" s="76"/>
      <c r="AC15" s="75"/>
      <c r="AE15" s="2"/>
      <c r="AF15" s="2"/>
      <c r="AG15" s="35"/>
      <c r="AH15" s="76"/>
      <c r="AI15" s="75"/>
      <c r="AK15" s="2"/>
      <c r="AL15" s="2"/>
      <c r="AM15" s="35"/>
      <c r="AN15" s="76"/>
      <c r="AO15" s="75"/>
      <c r="AQ15" s="2"/>
      <c r="AR15" s="2"/>
      <c r="AS15" s="35"/>
      <c r="AT15" s="76"/>
      <c r="AU15" s="75"/>
      <c r="AW15" s="2"/>
      <c r="AX15" s="2"/>
      <c r="AY15" s="35"/>
      <c r="AZ15" s="76"/>
      <c r="BA15" s="75"/>
      <c r="BC15" s="2"/>
      <c r="BD15" s="2"/>
      <c r="BE15" s="35"/>
      <c r="BF15" s="76"/>
      <c r="BG15" s="75"/>
      <c r="BI15" s="2"/>
      <c r="BJ15" s="2"/>
      <c r="BK15" s="35"/>
      <c r="BL15" s="76"/>
      <c r="BM15" s="75"/>
      <c r="BO15" s="2"/>
      <c r="BP15" s="2"/>
      <c r="BQ15" s="35"/>
      <c r="BR15" s="76"/>
      <c r="BS15" s="75"/>
      <c r="BU15" s="2"/>
      <c r="BV15" s="2"/>
      <c r="BW15" s="35"/>
      <c r="BX15" s="76"/>
      <c r="BY15" s="75"/>
      <c r="CA15" s="2"/>
      <c r="CB15" s="2"/>
      <c r="CC15" s="35"/>
      <c r="CD15" s="76"/>
      <c r="CE15" s="75"/>
      <c r="CG15" s="2"/>
      <c r="CH15" s="2"/>
      <c r="CI15" s="35"/>
      <c r="CJ15" s="76"/>
      <c r="CK15" s="75"/>
      <c r="CM15" s="2"/>
      <c r="CN15" s="2"/>
      <c r="CO15" s="35"/>
      <c r="CP15" s="76"/>
      <c r="CQ15" s="75"/>
      <c r="CS15" s="2"/>
      <c r="CT15" s="2"/>
      <c r="CU15" s="35"/>
      <c r="CV15" s="76"/>
      <c r="CW15" s="75"/>
      <c r="CY15" s="2"/>
      <c r="CZ15" s="2"/>
      <c r="DA15" s="35"/>
      <c r="DB15" s="76"/>
      <c r="DC15" s="75"/>
      <c r="DE15" s="2"/>
      <c r="DF15" s="2"/>
      <c r="DG15" s="35"/>
      <c r="DH15" s="76"/>
      <c r="DI15" s="75"/>
      <c r="DK15" s="2"/>
      <c r="DL15" s="2"/>
      <c r="DM15" s="35"/>
      <c r="DN15" s="76"/>
      <c r="DO15" s="75"/>
      <c r="DQ15" s="2"/>
      <c r="DR15" s="2"/>
      <c r="DS15" s="35"/>
      <c r="DT15" s="76"/>
      <c r="DU15" s="75"/>
      <c r="DW15" s="2"/>
      <c r="DX15" s="2"/>
      <c r="DY15" s="35"/>
      <c r="DZ15" s="76"/>
      <c r="EA15" s="75"/>
      <c r="EC15" s="2"/>
      <c r="ED15" s="2"/>
      <c r="EE15" s="35"/>
      <c r="EF15" s="76"/>
      <c r="EG15" s="75"/>
      <c r="EI15" s="2"/>
      <c r="EJ15" s="2"/>
      <c r="EK15" s="35"/>
      <c r="EL15" s="76"/>
      <c r="EM15" s="75"/>
      <c r="EO15" s="2"/>
      <c r="EP15" s="2"/>
      <c r="EQ15" s="35"/>
      <c r="ER15" s="76"/>
      <c r="ES15" s="75"/>
      <c r="EU15" s="2"/>
      <c r="EV15" s="2"/>
      <c r="EW15" s="35"/>
      <c r="EX15" s="76"/>
      <c r="EY15" s="75"/>
      <c r="FA15" s="2"/>
      <c r="FB15" s="2"/>
      <c r="FC15" s="35"/>
      <c r="FD15" s="76"/>
      <c r="FE15" s="75"/>
      <c r="FG15" s="2"/>
      <c r="FH15" s="2"/>
      <c r="FI15" s="35"/>
      <c r="FJ15" s="76"/>
      <c r="FK15" s="75"/>
      <c r="FM15" s="2"/>
      <c r="FN15" s="2"/>
      <c r="FO15" s="35"/>
      <c r="FP15" s="76"/>
      <c r="FQ15" s="75"/>
      <c r="FS15" s="2"/>
      <c r="FT15" s="2"/>
      <c r="FU15" s="35"/>
      <c r="FV15" s="76"/>
      <c r="FW15" s="75"/>
      <c r="FY15" s="2"/>
      <c r="FZ15" s="2"/>
      <c r="GA15" s="35"/>
      <c r="GB15" s="76"/>
      <c r="GC15" s="75"/>
      <c r="GE15" s="2"/>
      <c r="GF15" s="2"/>
      <c r="GG15" s="35"/>
      <c r="GH15" s="76"/>
      <c r="GI15" s="75"/>
      <c r="GK15" s="2"/>
      <c r="GL15" s="2"/>
      <c r="GM15" s="35"/>
      <c r="GN15" s="76"/>
      <c r="GO15" s="75"/>
      <c r="GQ15" s="2"/>
      <c r="GR15" s="2"/>
      <c r="GS15" s="35"/>
      <c r="GT15" s="76"/>
      <c r="GU15" s="75"/>
      <c r="GW15" s="2"/>
      <c r="GX15" s="2"/>
      <c r="GY15" s="35"/>
      <c r="GZ15" s="76"/>
      <c r="HA15" s="75"/>
      <c r="HC15" s="2"/>
      <c r="HD15" s="2"/>
      <c r="HE15" s="35"/>
      <c r="HF15" s="76"/>
      <c r="HG15" s="75"/>
      <c r="HI15" s="2"/>
      <c r="HJ15" s="2"/>
      <c r="HK15" s="35"/>
      <c r="HL15" s="76"/>
      <c r="HM15" s="75"/>
      <c r="HO15" s="2"/>
      <c r="HP15" s="2"/>
      <c r="HQ15" s="35"/>
      <c r="HR15" s="76"/>
      <c r="HS15" s="75"/>
      <c r="HU15" s="2"/>
      <c r="HV15" s="2"/>
      <c r="HW15" s="35"/>
      <c r="HX15" s="76"/>
      <c r="HY15" s="75"/>
      <c r="IA15" s="2"/>
      <c r="IB15" s="2"/>
      <c r="IC15" s="35"/>
      <c r="ID15" s="76"/>
      <c r="IE15" s="75"/>
      <c r="IG15" s="2"/>
      <c r="IH15" s="2"/>
      <c r="II15" s="35"/>
      <c r="IJ15" s="76"/>
      <c r="IK15" s="75"/>
      <c r="IM15" s="2"/>
      <c r="IN15" s="2"/>
      <c r="IO15" s="35"/>
      <c r="IP15" s="76"/>
      <c r="IQ15" s="75"/>
      <c r="IS15" s="2"/>
      <c r="IT15" s="2"/>
      <c r="IU15" s="35"/>
      <c r="IV15" s="76"/>
      <c r="IW15" s="75"/>
      <c r="IY15" s="2"/>
      <c r="IZ15" s="2"/>
      <c r="JA15" s="35"/>
      <c r="JB15" s="76"/>
      <c r="JC15" s="75"/>
      <c r="JE15" s="2"/>
      <c r="JF15" s="2"/>
      <c r="JG15" s="35"/>
      <c r="JH15" s="76"/>
      <c r="JI15" s="75"/>
      <c r="JK15" s="2"/>
      <c r="JL15" s="2"/>
      <c r="JM15" s="35"/>
      <c r="JN15" s="76"/>
      <c r="JO15" s="75"/>
      <c r="JQ15" s="2"/>
      <c r="JR15" s="2"/>
      <c r="JS15" s="35"/>
      <c r="JT15" s="76"/>
      <c r="JU15" s="75"/>
      <c r="JW15" s="2"/>
      <c r="JX15" s="2"/>
      <c r="JY15" s="35"/>
      <c r="JZ15" s="76"/>
      <c r="KA15" s="75"/>
      <c r="KC15" s="2"/>
      <c r="KD15" s="2"/>
      <c r="KE15" s="35"/>
      <c r="KF15" s="76"/>
      <c r="KG15" s="75"/>
      <c r="KI15" s="2"/>
      <c r="KJ15" s="2"/>
      <c r="KK15" s="35"/>
      <c r="KL15" s="76"/>
      <c r="KM15" s="75"/>
      <c r="KO15" s="2"/>
      <c r="KP15" s="2"/>
      <c r="KQ15" s="35"/>
      <c r="KR15" s="76"/>
      <c r="KS15" s="75"/>
      <c r="KU15" s="2"/>
      <c r="KV15" s="2"/>
      <c r="KW15" s="35"/>
      <c r="KX15" s="76"/>
      <c r="KY15" s="75"/>
      <c r="LA15" s="2"/>
      <c r="LB15" s="2"/>
      <c r="LC15" s="35"/>
      <c r="LD15" s="76"/>
      <c r="LE15" s="75"/>
      <c r="LG15" s="2"/>
      <c r="LH15" s="2"/>
      <c r="LI15" s="35"/>
      <c r="LJ15" s="76"/>
      <c r="LK15" s="75"/>
      <c r="LM15" s="2"/>
      <c r="LN15" s="2"/>
      <c r="LO15" s="35"/>
      <c r="LP15" s="76"/>
      <c r="LQ15" s="75"/>
      <c r="LS15" s="2"/>
      <c r="LT15" s="2"/>
      <c r="LU15" s="35"/>
      <c r="LV15" s="76"/>
      <c r="LW15" s="75"/>
      <c r="LY15" s="2"/>
      <c r="LZ15" s="2"/>
      <c r="MA15" s="35"/>
      <c r="MB15" s="76"/>
      <c r="MC15" s="75"/>
      <c r="ME15" s="2"/>
      <c r="MF15" s="2"/>
      <c r="MG15" s="35"/>
      <c r="MH15" s="76"/>
      <c r="MI15" s="75"/>
      <c r="MK15" s="2"/>
      <c r="ML15" s="2"/>
      <c r="MM15" s="35"/>
      <c r="MN15" s="76"/>
      <c r="MO15" s="75"/>
      <c r="MQ15" s="2"/>
      <c r="MR15" s="2"/>
      <c r="MS15" s="35"/>
      <c r="MT15" s="76"/>
      <c r="MU15" s="75"/>
      <c r="MW15" s="2"/>
      <c r="MX15" s="2"/>
      <c r="MY15" s="35"/>
      <c r="MZ15" s="76"/>
      <c r="NA15" s="75"/>
      <c r="NC15" s="2"/>
      <c r="ND15" s="2"/>
      <c r="NE15" s="35"/>
      <c r="NF15" s="76"/>
      <c r="NG15" s="75"/>
      <c r="NI15" s="2"/>
      <c r="NJ15" s="2"/>
      <c r="NK15" s="35"/>
      <c r="NL15" s="76"/>
      <c r="NM15" s="75"/>
      <c r="NO15" s="2"/>
      <c r="NP15" s="2"/>
      <c r="NQ15" s="35"/>
      <c r="NR15" s="76"/>
      <c r="NS15" s="75"/>
      <c r="NU15" s="2"/>
      <c r="NV15" s="2"/>
      <c r="NW15" s="35"/>
      <c r="NX15" s="76"/>
      <c r="NY15" s="75"/>
      <c r="OA15" s="2"/>
      <c r="OB15" s="2"/>
      <c r="OC15" s="35"/>
      <c r="OD15" s="76"/>
      <c r="OE15" s="75"/>
      <c r="OG15" s="2"/>
      <c r="OH15" s="2"/>
      <c r="OI15" s="35"/>
      <c r="OJ15" s="76"/>
      <c r="OK15" s="75"/>
      <c r="OM15" s="2"/>
      <c r="ON15" s="2"/>
      <c r="OO15" s="35"/>
      <c r="OP15" s="76"/>
      <c r="OQ15" s="75"/>
      <c r="OS15" s="2"/>
      <c r="OT15" s="2"/>
      <c r="OU15" s="35"/>
      <c r="OV15" s="76"/>
      <c r="OW15" s="75"/>
      <c r="OY15" s="2"/>
      <c r="OZ15" s="2"/>
      <c r="PA15" s="35"/>
      <c r="PB15" s="76"/>
      <c r="PC15" s="75"/>
      <c r="PE15" s="2"/>
      <c r="PF15" s="2"/>
      <c r="PG15" s="35"/>
      <c r="PH15" s="76"/>
      <c r="PI15" s="75"/>
      <c r="PK15" s="2"/>
      <c r="PL15" s="2"/>
      <c r="PM15" s="35"/>
      <c r="PN15" s="76"/>
      <c r="PO15" s="75"/>
      <c r="PQ15" s="2"/>
      <c r="PR15" s="2"/>
      <c r="PS15" s="35"/>
      <c r="PT15" s="76"/>
      <c r="PU15" s="75"/>
      <c r="PW15" s="2"/>
      <c r="PX15" s="2"/>
      <c r="PY15" s="35"/>
      <c r="PZ15" s="76"/>
      <c r="QA15" s="75"/>
      <c r="QC15" s="2"/>
      <c r="QD15" s="2"/>
      <c r="QE15" s="35"/>
      <c r="QF15" s="76"/>
      <c r="QG15" s="75"/>
      <c r="QI15" s="2"/>
      <c r="QJ15" s="2"/>
      <c r="QK15" s="35"/>
      <c r="QL15" s="76"/>
      <c r="QM15" s="75"/>
      <c r="QO15" s="2"/>
      <c r="QP15" s="2"/>
      <c r="QQ15" s="35"/>
      <c r="QR15" s="76"/>
      <c r="QS15" s="75"/>
      <c r="QU15" s="2"/>
      <c r="QV15" s="2"/>
      <c r="QW15" s="35"/>
      <c r="QX15" s="76"/>
      <c r="QY15" s="75"/>
      <c r="RA15" s="2"/>
      <c r="RB15" s="2"/>
      <c r="RC15" s="35"/>
      <c r="RD15" s="76"/>
      <c r="RE15" s="75"/>
      <c r="RG15" s="2"/>
      <c r="RH15" s="2"/>
      <c r="RI15" s="35"/>
      <c r="RJ15" s="76"/>
      <c r="RK15" s="75"/>
      <c r="RM15" s="2"/>
      <c r="RN15" s="2"/>
      <c r="RO15" s="35"/>
      <c r="RP15" s="76"/>
      <c r="RQ15" s="75"/>
      <c r="RS15" s="2"/>
      <c r="RT15" s="2"/>
      <c r="RU15" s="35"/>
      <c r="RV15" s="76"/>
      <c r="RW15" s="75"/>
      <c r="RY15" s="2"/>
      <c r="RZ15" s="2"/>
      <c r="SA15" s="35"/>
      <c r="SB15" s="76"/>
      <c r="SC15" s="75"/>
      <c r="SE15" s="2"/>
      <c r="SF15" s="2"/>
      <c r="SG15" s="35"/>
      <c r="SH15" s="76"/>
      <c r="SI15" s="75"/>
      <c r="SK15" s="2"/>
      <c r="SL15" s="2"/>
      <c r="SM15" s="35"/>
      <c r="SN15" s="76"/>
      <c r="SO15" s="75"/>
      <c r="SQ15" s="2"/>
      <c r="SR15" s="2"/>
      <c r="SS15" s="35"/>
      <c r="ST15" s="76"/>
      <c r="SU15" s="75"/>
      <c r="SW15" s="2"/>
      <c r="SX15" s="2"/>
      <c r="SY15" s="35"/>
      <c r="SZ15" s="76"/>
      <c r="TA15" s="75"/>
      <c r="TC15" s="2"/>
      <c r="TD15" s="2"/>
      <c r="TE15" s="35"/>
      <c r="TF15" s="76"/>
      <c r="TG15" s="75"/>
      <c r="TI15" s="2"/>
      <c r="TJ15" s="2"/>
      <c r="TK15" s="35"/>
      <c r="TL15" s="76"/>
      <c r="TM15" s="75"/>
      <c r="TO15" s="2"/>
      <c r="TP15" s="2"/>
      <c r="TQ15" s="35"/>
      <c r="TR15" s="76"/>
      <c r="TS15" s="75"/>
      <c r="TU15" s="2"/>
      <c r="TV15" s="2"/>
      <c r="TW15" s="35"/>
      <c r="TX15" s="76"/>
      <c r="TY15" s="75"/>
      <c r="UA15" s="2"/>
      <c r="UB15" s="2"/>
      <c r="UC15" s="35"/>
      <c r="UD15" s="76"/>
      <c r="UE15" s="75"/>
      <c r="UG15" s="2"/>
      <c r="UH15" s="2"/>
      <c r="UI15" s="35"/>
      <c r="UJ15" s="76"/>
      <c r="UK15" s="75"/>
      <c r="UM15" s="2"/>
      <c r="UN15" s="2"/>
      <c r="UO15" s="35"/>
      <c r="UP15" s="76"/>
      <c r="UQ15" s="75"/>
      <c r="US15" s="2"/>
      <c r="UT15" s="2"/>
      <c r="UU15" s="35"/>
      <c r="UV15" s="76"/>
      <c r="UW15" s="75"/>
      <c r="UY15" s="2"/>
      <c r="UZ15" s="2"/>
      <c r="VA15" s="35"/>
      <c r="VB15" s="76"/>
      <c r="VC15" s="75"/>
      <c r="VE15" s="2"/>
      <c r="VF15" s="2"/>
      <c r="VG15" s="35"/>
      <c r="VH15" s="76"/>
      <c r="VI15" s="75"/>
      <c r="VK15" s="2"/>
      <c r="VL15" s="2"/>
      <c r="VM15" s="35"/>
      <c r="VN15" s="76"/>
      <c r="VO15" s="75"/>
      <c r="VQ15" s="2"/>
      <c r="VR15" s="2"/>
      <c r="VS15" s="35"/>
      <c r="VT15" s="76"/>
      <c r="VU15" s="75"/>
      <c r="VW15" s="2"/>
      <c r="VX15" s="2"/>
      <c r="VY15" s="35"/>
      <c r="VZ15" s="76"/>
      <c r="WA15" s="75"/>
      <c r="WC15" s="2"/>
      <c r="WD15" s="2"/>
      <c r="WE15" s="35"/>
      <c r="WF15" s="76"/>
      <c r="WG15" s="75"/>
      <c r="WI15" s="2"/>
      <c r="WJ15" s="2"/>
      <c r="WK15" s="35"/>
      <c r="WL15" s="76"/>
      <c r="WM15" s="75"/>
      <c r="WO15" s="2"/>
      <c r="WP15" s="2"/>
      <c r="WQ15" s="35"/>
      <c r="WR15" s="76"/>
      <c r="WS15" s="75"/>
      <c r="WU15" s="2"/>
      <c r="WV15" s="2"/>
      <c r="WW15" s="35"/>
      <c r="WX15" s="76"/>
      <c r="WY15" s="75"/>
      <c r="XA15" s="2"/>
      <c r="XB15" s="2"/>
      <c r="XC15" s="35"/>
      <c r="XD15" s="76"/>
      <c r="XE15" s="75"/>
      <c r="XG15" s="2"/>
      <c r="XH15" s="2"/>
      <c r="XI15" s="35"/>
      <c r="XJ15" s="76"/>
      <c r="XK15" s="75"/>
      <c r="XM15" s="2"/>
      <c r="XN15" s="2"/>
      <c r="XO15" s="35"/>
      <c r="XP15" s="76"/>
      <c r="XQ15" s="75"/>
      <c r="XS15" s="2"/>
      <c r="XT15" s="2"/>
      <c r="XU15" s="35"/>
      <c r="XV15" s="76"/>
      <c r="XW15" s="75"/>
      <c r="XY15" s="2"/>
      <c r="XZ15" s="2"/>
      <c r="YA15" s="35"/>
      <c r="YB15" s="76"/>
      <c r="YC15" s="75"/>
      <c r="YE15" s="2"/>
      <c r="YF15" s="2"/>
      <c r="YG15" s="35"/>
      <c r="YH15" s="76"/>
      <c r="YI15" s="75"/>
      <c r="YK15" s="2"/>
      <c r="YL15" s="2"/>
      <c r="YM15" s="35"/>
      <c r="YN15" s="76"/>
      <c r="YO15" s="75"/>
      <c r="YQ15" s="2"/>
      <c r="YR15" s="2"/>
      <c r="YS15" s="35"/>
      <c r="YT15" s="76"/>
      <c r="YU15" s="75"/>
      <c r="YW15" s="2"/>
      <c r="YX15" s="2"/>
      <c r="YY15" s="35"/>
      <c r="YZ15" s="76"/>
      <c r="ZA15" s="75"/>
      <c r="ZC15" s="2"/>
      <c r="ZD15" s="2"/>
      <c r="ZE15" s="35"/>
      <c r="ZF15" s="76"/>
      <c r="ZG15" s="75"/>
      <c r="ZI15" s="2"/>
      <c r="ZJ15" s="2"/>
      <c r="ZK15" s="35"/>
      <c r="ZL15" s="76"/>
      <c r="ZM15" s="75"/>
      <c r="ZO15" s="2"/>
      <c r="ZP15" s="2"/>
      <c r="ZQ15" s="35"/>
      <c r="ZR15" s="76"/>
      <c r="ZS15" s="75"/>
      <c r="ZU15" s="2"/>
      <c r="ZV15" s="2"/>
      <c r="ZW15" s="35"/>
      <c r="ZX15" s="76"/>
      <c r="ZY15" s="75"/>
      <c r="AAA15" s="2"/>
      <c r="AAB15" s="2"/>
      <c r="AAC15" s="35"/>
      <c r="AAD15" s="76"/>
      <c r="AAE15" s="75"/>
      <c r="AAG15" s="2"/>
      <c r="AAH15" s="2"/>
      <c r="AAI15" s="35"/>
      <c r="AAJ15" s="76"/>
      <c r="AAK15" s="75"/>
      <c r="AAM15" s="2"/>
      <c r="AAN15" s="2"/>
      <c r="AAO15" s="35"/>
      <c r="AAP15" s="76"/>
      <c r="AAQ15" s="75"/>
      <c r="AAS15" s="2"/>
      <c r="AAT15" s="2"/>
      <c r="AAU15" s="35"/>
      <c r="AAV15" s="76"/>
      <c r="AAW15" s="75"/>
      <c r="AAY15" s="2"/>
      <c r="AAZ15" s="2"/>
      <c r="ABA15" s="35"/>
      <c r="ABB15" s="76"/>
      <c r="ABC15" s="75"/>
      <c r="ABE15" s="2"/>
      <c r="ABF15" s="2"/>
      <c r="ABG15" s="35"/>
      <c r="ABH15" s="76"/>
      <c r="ABI15" s="75"/>
      <c r="ABK15" s="2"/>
      <c r="ABL15" s="2"/>
      <c r="ABM15" s="35"/>
      <c r="ABN15" s="76"/>
      <c r="ABO15" s="75"/>
      <c r="ABQ15" s="2"/>
      <c r="ABR15" s="2"/>
      <c r="ABS15" s="35"/>
      <c r="ABT15" s="76"/>
      <c r="ABU15" s="75"/>
      <c r="ABW15" s="2"/>
      <c r="ABX15" s="2"/>
      <c r="ABY15" s="35"/>
      <c r="ABZ15" s="76"/>
      <c r="ACA15" s="75"/>
      <c r="ACC15" s="2"/>
      <c r="ACD15" s="2"/>
      <c r="ACE15" s="35"/>
      <c r="ACF15" s="76"/>
      <c r="ACG15" s="75"/>
      <c r="ACI15" s="2"/>
      <c r="ACJ15" s="2"/>
      <c r="ACK15" s="35"/>
      <c r="ACL15" s="76"/>
      <c r="ACM15" s="75"/>
      <c r="ACO15" s="2"/>
      <c r="ACP15" s="2"/>
      <c r="ACQ15" s="35"/>
      <c r="ACR15" s="76"/>
      <c r="ACS15" s="75"/>
      <c r="ACU15" s="2"/>
      <c r="ACV15" s="2"/>
      <c r="ACW15" s="35"/>
      <c r="ACX15" s="76"/>
      <c r="ACY15" s="75"/>
      <c r="ADA15" s="2"/>
      <c r="ADB15" s="2"/>
      <c r="ADC15" s="35"/>
      <c r="ADD15" s="76"/>
      <c r="ADE15" s="75"/>
      <c r="ADG15" s="2"/>
      <c r="ADH15" s="2"/>
      <c r="ADI15" s="35"/>
      <c r="ADJ15" s="76"/>
      <c r="ADK15" s="75"/>
      <c r="ADM15" s="2"/>
      <c r="ADN15" s="2"/>
      <c r="ADO15" s="35"/>
      <c r="ADP15" s="76"/>
      <c r="ADQ15" s="75"/>
      <c r="ADS15" s="2"/>
      <c r="ADT15" s="2"/>
      <c r="ADU15" s="35"/>
      <c r="ADV15" s="76"/>
      <c r="ADW15" s="75"/>
      <c r="ADY15" s="2"/>
      <c r="ADZ15" s="2"/>
      <c r="AEA15" s="35"/>
      <c r="AEB15" s="76"/>
      <c r="AEC15" s="75"/>
      <c r="AEE15" s="2"/>
      <c r="AEF15" s="2"/>
      <c r="AEG15" s="35"/>
      <c r="AEH15" s="76"/>
      <c r="AEI15" s="75"/>
      <c r="AEK15" s="2"/>
      <c r="AEL15" s="2"/>
      <c r="AEM15" s="35"/>
      <c r="AEN15" s="76"/>
      <c r="AEO15" s="75"/>
      <c r="AEQ15" s="2"/>
      <c r="AER15" s="2"/>
      <c r="AES15" s="35"/>
      <c r="AET15" s="76"/>
      <c r="AEU15" s="75"/>
      <c r="AEW15" s="2"/>
      <c r="AEX15" s="2"/>
      <c r="AEY15" s="35"/>
      <c r="AEZ15" s="76"/>
      <c r="AFA15" s="75"/>
      <c r="AFC15" s="2"/>
      <c r="AFD15" s="2"/>
      <c r="AFE15" s="35"/>
      <c r="AFF15" s="76"/>
      <c r="AFG15" s="75"/>
      <c r="AFI15" s="2"/>
      <c r="AFJ15" s="2"/>
      <c r="AFK15" s="35"/>
      <c r="AFL15" s="76"/>
      <c r="AFM15" s="75"/>
      <c r="AFO15" s="2"/>
      <c r="AFP15" s="2"/>
      <c r="AFQ15" s="35"/>
      <c r="AFR15" s="76"/>
      <c r="AFS15" s="75"/>
      <c r="AFU15" s="2"/>
      <c r="AFV15" s="2"/>
      <c r="AFW15" s="35"/>
      <c r="AFX15" s="76"/>
      <c r="AFY15" s="75"/>
      <c r="AGA15" s="2"/>
      <c r="AGB15" s="2"/>
      <c r="AGC15" s="35"/>
      <c r="AGD15" s="76"/>
      <c r="AGE15" s="75"/>
      <c r="AGG15" s="2"/>
      <c r="AGH15" s="2"/>
      <c r="AGI15" s="35"/>
      <c r="AGJ15" s="76"/>
      <c r="AGK15" s="75"/>
      <c r="AGM15" s="2"/>
      <c r="AGN15" s="2"/>
      <c r="AGO15" s="35"/>
      <c r="AGP15" s="76"/>
      <c r="AGQ15" s="75"/>
      <c r="AGS15" s="2"/>
      <c r="AGT15" s="2"/>
      <c r="AGU15" s="35"/>
      <c r="AGV15" s="76"/>
      <c r="AGW15" s="75"/>
      <c r="AGY15" s="2"/>
      <c r="AGZ15" s="2"/>
      <c r="AHA15" s="35"/>
      <c r="AHB15" s="76"/>
      <c r="AHC15" s="75"/>
      <c r="AHE15" s="2"/>
      <c r="AHF15" s="2"/>
      <c r="AHG15" s="35"/>
      <c r="AHH15" s="76"/>
      <c r="AHI15" s="75"/>
      <c r="AHK15" s="2"/>
      <c r="AHL15" s="2"/>
      <c r="AHM15" s="35"/>
      <c r="AHN15" s="76"/>
      <c r="AHO15" s="75"/>
      <c r="AHQ15" s="2"/>
      <c r="AHR15" s="2"/>
      <c r="AHS15" s="35"/>
      <c r="AHT15" s="76"/>
      <c r="AHU15" s="75"/>
      <c r="AHW15" s="2"/>
      <c r="AHX15" s="2"/>
      <c r="AHY15" s="35"/>
      <c r="AHZ15" s="76"/>
      <c r="AIA15" s="75"/>
      <c r="AIC15" s="2"/>
      <c r="AID15" s="2"/>
      <c r="AIE15" s="35"/>
      <c r="AIF15" s="76"/>
      <c r="AIG15" s="75"/>
      <c r="AII15" s="2"/>
      <c r="AIJ15" s="2"/>
      <c r="AIK15" s="35"/>
      <c r="AIL15" s="76"/>
      <c r="AIM15" s="75"/>
      <c r="AIO15" s="2"/>
      <c r="AIP15" s="2"/>
      <c r="AIQ15" s="35"/>
      <c r="AIR15" s="76"/>
      <c r="AIS15" s="75"/>
      <c r="AIU15" s="2"/>
      <c r="AIV15" s="2"/>
      <c r="AIW15" s="35"/>
      <c r="AIX15" s="76"/>
      <c r="AIY15" s="75"/>
      <c r="AJA15" s="2"/>
      <c r="AJB15" s="2"/>
      <c r="AJC15" s="35"/>
      <c r="AJD15" s="76"/>
      <c r="AJE15" s="75"/>
      <c r="AJG15" s="2"/>
      <c r="AJH15" s="2"/>
      <c r="AJI15" s="35"/>
      <c r="AJJ15" s="76"/>
      <c r="AJK15" s="75"/>
      <c r="AJM15" s="2"/>
      <c r="AJN15" s="2"/>
      <c r="AJO15" s="35"/>
      <c r="AJP15" s="76"/>
      <c r="AJQ15" s="75"/>
      <c r="AJS15" s="2"/>
      <c r="AJT15" s="2"/>
      <c r="AJU15" s="35"/>
      <c r="AJV15" s="76"/>
      <c r="AJW15" s="75"/>
      <c r="AJY15" s="2"/>
      <c r="AJZ15" s="2"/>
      <c r="AKA15" s="35"/>
      <c r="AKB15" s="76"/>
      <c r="AKC15" s="75"/>
      <c r="AKE15" s="2"/>
      <c r="AKF15" s="2"/>
      <c r="AKG15" s="35"/>
      <c r="AKH15" s="76"/>
      <c r="AKI15" s="75"/>
      <c r="AKK15" s="2"/>
      <c r="AKL15" s="2"/>
      <c r="AKM15" s="35"/>
      <c r="AKN15" s="76"/>
      <c r="AKO15" s="75"/>
      <c r="AKQ15" s="2"/>
      <c r="AKR15" s="2"/>
      <c r="AKS15" s="35"/>
      <c r="AKT15" s="76"/>
      <c r="AKU15" s="75"/>
      <c r="AKW15" s="2"/>
      <c r="AKX15" s="2"/>
      <c r="AKY15" s="35"/>
      <c r="AKZ15" s="76"/>
      <c r="ALA15" s="75"/>
      <c r="ALC15" s="2"/>
      <c r="ALD15" s="2"/>
      <c r="ALE15" s="35"/>
      <c r="ALF15" s="76"/>
      <c r="ALG15" s="75"/>
      <c r="ALI15" s="2"/>
      <c r="ALJ15" s="2"/>
      <c r="ALK15" s="35"/>
      <c r="ALL15" s="76"/>
      <c r="ALM15" s="75"/>
      <c r="ALO15" s="2"/>
      <c r="ALP15" s="2"/>
      <c r="ALQ15" s="35"/>
      <c r="ALR15" s="76"/>
      <c r="ALS15" s="75"/>
      <c r="ALU15" s="2"/>
      <c r="ALV15" s="2"/>
      <c r="ALW15" s="35"/>
      <c r="ALX15" s="76"/>
      <c r="ALY15" s="75"/>
      <c r="AMA15" s="2"/>
      <c r="AMB15" s="2"/>
      <c r="AMC15" s="35"/>
      <c r="AMD15" s="76"/>
      <c r="AME15" s="75"/>
      <c r="AMG15" s="2"/>
      <c r="AMH15" s="2"/>
      <c r="AMI15" s="35"/>
      <c r="AMJ15" s="76"/>
      <c r="AMK15" s="75"/>
      <c r="AMM15" s="2"/>
      <c r="AMN15" s="2"/>
      <c r="AMO15" s="35"/>
      <c r="AMP15" s="76"/>
      <c r="AMQ15" s="75"/>
      <c r="AMS15" s="2"/>
      <c r="AMT15" s="2"/>
      <c r="AMU15" s="35"/>
      <c r="AMV15" s="76"/>
      <c r="AMW15" s="75"/>
      <c r="AMY15" s="2"/>
      <c r="AMZ15" s="2"/>
      <c r="ANA15" s="35"/>
      <c r="ANB15" s="76"/>
      <c r="ANC15" s="75"/>
      <c r="ANE15" s="2"/>
      <c r="ANF15" s="2"/>
      <c r="ANG15" s="35"/>
      <c r="ANH15" s="76"/>
      <c r="ANI15" s="75"/>
      <c r="ANK15" s="2"/>
      <c r="ANL15" s="2"/>
      <c r="ANM15" s="35"/>
      <c r="ANN15" s="76"/>
      <c r="ANO15" s="75"/>
      <c r="ANQ15" s="2"/>
      <c r="ANR15" s="2"/>
      <c r="ANS15" s="35"/>
      <c r="ANT15" s="76"/>
      <c r="ANU15" s="75"/>
      <c r="ANW15" s="2"/>
      <c r="ANX15" s="2"/>
      <c r="ANY15" s="35"/>
      <c r="ANZ15" s="76"/>
      <c r="AOA15" s="75"/>
      <c r="AOC15" s="2"/>
      <c r="AOD15" s="2"/>
      <c r="AOE15" s="35"/>
      <c r="AOF15" s="76"/>
      <c r="AOG15" s="75"/>
      <c r="AOI15" s="2"/>
      <c r="AOJ15" s="2"/>
      <c r="AOK15" s="35"/>
      <c r="AOL15" s="76"/>
      <c r="AOM15" s="75"/>
      <c r="AOO15" s="2"/>
      <c r="AOP15" s="2"/>
      <c r="AOQ15" s="35"/>
      <c r="AOR15" s="76"/>
      <c r="AOS15" s="75"/>
      <c r="AOU15" s="2"/>
      <c r="AOV15" s="2"/>
      <c r="AOW15" s="35"/>
      <c r="AOX15" s="76"/>
      <c r="AOY15" s="75"/>
      <c r="APA15" s="2"/>
      <c r="APB15" s="2"/>
      <c r="APC15" s="35"/>
      <c r="APD15" s="76"/>
      <c r="APE15" s="75"/>
      <c r="APG15" s="2"/>
      <c r="APH15" s="2"/>
      <c r="API15" s="35"/>
      <c r="APJ15" s="76"/>
      <c r="APK15" s="75"/>
      <c r="APM15" s="2"/>
      <c r="APN15" s="2"/>
      <c r="APO15" s="35"/>
      <c r="APP15" s="76"/>
      <c r="APQ15" s="75"/>
      <c r="APS15" s="2"/>
      <c r="APT15" s="2"/>
      <c r="APU15" s="35"/>
      <c r="APV15" s="76"/>
      <c r="APW15" s="75"/>
      <c r="APY15" s="2"/>
      <c r="APZ15" s="2"/>
      <c r="AQA15" s="35"/>
      <c r="AQB15" s="76"/>
      <c r="AQC15" s="75"/>
      <c r="AQE15" s="2"/>
      <c r="AQF15" s="2"/>
      <c r="AQG15" s="35"/>
      <c r="AQH15" s="76"/>
      <c r="AQI15" s="75"/>
      <c r="AQK15" s="2"/>
      <c r="AQL15" s="2"/>
      <c r="AQM15" s="35"/>
      <c r="AQN15" s="76"/>
      <c r="AQO15" s="75"/>
      <c r="AQQ15" s="2"/>
      <c r="AQR15" s="2"/>
      <c r="AQS15" s="35"/>
      <c r="AQT15" s="76"/>
      <c r="AQU15" s="75"/>
      <c r="AQW15" s="2"/>
      <c r="AQX15" s="2"/>
      <c r="AQY15" s="35"/>
      <c r="AQZ15" s="76"/>
      <c r="ARA15" s="75"/>
      <c r="ARC15" s="2"/>
      <c r="ARD15" s="2"/>
      <c r="ARE15" s="35"/>
      <c r="ARF15" s="76"/>
      <c r="ARG15" s="75"/>
      <c r="ARI15" s="2"/>
      <c r="ARJ15" s="2"/>
      <c r="ARK15" s="35"/>
      <c r="ARL15" s="76"/>
      <c r="ARM15" s="75"/>
      <c r="ARO15" s="2"/>
      <c r="ARP15" s="2"/>
      <c r="ARQ15" s="35"/>
      <c r="ARR15" s="76"/>
      <c r="ARS15" s="75"/>
      <c r="ARU15" s="2"/>
      <c r="ARV15" s="2"/>
      <c r="ARW15" s="35"/>
      <c r="ARX15" s="76"/>
      <c r="ARY15" s="75"/>
      <c r="ASA15" s="2"/>
      <c r="ASB15" s="2"/>
      <c r="ASC15" s="35"/>
      <c r="ASD15" s="76"/>
      <c r="ASE15" s="75"/>
      <c r="ASG15" s="2"/>
      <c r="ASH15" s="2"/>
      <c r="ASI15" s="35"/>
      <c r="ASJ15" s="76"/>
      <c r="ASK15" s="75"/>
      <c r="ASM15" s="2"/>
      <c r="ASN15" s="2"/>
      <c r="ASO15" s="35"/>
      <c r="ASP15" s="76"/>
      <c r="ASQ15" s="75"/>
      <c r="ASS15" s="2"/>
      <c r="AST15" s="2"/>
      <c r="ASU15" s="35"/>
      <c r="ASV15" s="76"/>
      <c r="ASW15" s="75"/>
      <c r="ASY15" s="2"/>
      <c r="ASZ15" s="2"/>
      <c r="ATA15" s="35"/>
      <c r="ATB15" s="76"/>
      <c r="ATC15" s="75"/>
      <c r="ATE15" s="2"/>
      <c r="ATF15" s="2"/>
      <c r="ATG15" s="35"/>
      <c r="ATH15" s="76"/>
      <c r="ATI15" s="75"/>
      <c r="ATK15" s="2"/>
      <c r="ATL15" s="2"/>
      <c r="ATM15" s="35"/>
      <c r="ATN15" s="76"/>
      <c r="ATO15" s="75"/>
      <c r="ATQ15" s="2"/>
      <c r="ATR15" s="2"/>
      <c r="ATS15" s="35"/>
      <c r="ATT15" s="76"/>
      <c r="ATU15" s="75"/>
      <c r="ATW15" s="2"/>
      <c r="ATX15" s="2"/>
      <c r="ATY15" s="35"/>
      <c r="ATZ15" s="76"/>
      <c r="AUA15" s="75"/>
      <c r="AUC15" s="2"/>
      <c r="AUD15" s="2"/>
      <c r="AUE15" s="35"/>
      <c r="AUF15" s="76"/>
      <c r="AUG15" s="75"/>
      <c r="AUI15" s="2"/>
      <c r="AUJ15" s="2"/>
      <c r="AUK15" s="35"/>
      <c r="AUL15" s="76"/>
      <c r="AUM15" s="75"/>
      <c r="AUO15" s="2"/>
      <c r="AUP15" s="2"/>
      <c r="AUQ15" s="35"/>
      <c r="AUR15" s="76"/>
      <c r="AUS15" s="75"/>
      <c r="AUU15" s="2"/>
      <c r="AUV15" s="2"/>
      <c r="AUW15" s="35"/>
      <c r="AUX15" s="76"/>
      <c r="AUY15" s="75"/>
      <c r="AVA15" s="2"/>
      <c r="AVB15" s="2"/>
      <c r="AVC15" s="35"/>
      <c r="AVD15" s="76"/>
      <c r="AVE15" s="75"/>
      <c r="AVG15" s="2"/>
      <c r="AVH15" s="2"/>
      <c r="AVI15" s="35"/>
      <c r="AVJ15" s="76"/>
      <c r="AVK15" s="75"/>
      <c r="AVM15" s="2"/>
      <c r="AVN15" s="2"/>
      <c r="AVO15" s="35"/>
      <c r="AVP15" s="76"/>
      <c r="AVQ15" s="75"/>
      <c r="AVS15" s="2"/>
      <c r="AVT15" s="2"/>
      <c r="AVU15" s="35"/>
      <c r="AVV15" s="76"/>
      <c r="AVW15" s="75"/>
      <c r="AVY15" s="2"/>
      <c r="AVZ15" s="2"/>
      <c r="AWA15" s="35"/>
      <c r="AWB15" s="76"/>
      <c r="AWC15" s="75"/>
      <c r="AWE15" s="2"/>
      <c r="AWF15" s="2"/>
      <c r="AWG15" s="35"/>
      <c r="AWH15" s="76"/>
      <c r="AWI15" s="75"/>
      <c r="AWK15" s="2"/>
      <c r="AWL15" s="2"/>
      <c r="AWM15" s="35"/>
      <c r="AWN15" s="76"/>
      <c r="AWO15" s="75"/>
      <c r="AWQ15" s="2"/>
      <c r="AWR15" s="2"/>
      <c r="AWS15" s="35"/>
      <c r="AWT15" s="76"/>
      <c r="AWU15" s="75"/>
      <c r="AWW15" s="2"/>
      <c r="AWX15" s="2"/>
      <c r="AWY15" s="35"/>
      <c r="AWZ15" s="76"/>
      <c r="AXA15" s="75"/>
      <c r="AXC15" s="2"/>
      <c r="AXD15" s="2"/>
      <c r="AXE15" s="35"/>
      <c r="AXF15" s="76"/>
      <c r="AXG15" s="75"/>
      <c r="AXI15" s="2"/>
      <c r="AXJ15" s="2"/>
      <c r="AXK15" s="35"/>
      <c r="AXL15" s="76"/>
      <c r="AXM15" s="75"/>
      <c r="AXO15" s="2"/>
      <c r="AXP15" s="2"/>
      <c r="AXQ15" s="35"/>
      <c r="AXR15" s="76"/>
      <c r="AXS15" s="75"/>
      <c r="AXU15" s="2"/>
      <c r="AXV15" s="2"/>
      <c r="AXW15" s="35"/>
      <c r="AXX15" s="76"/>
      <c r="AXY15" s="75"/>
      <c r="AYA15" s="2"/>
      <c r="AYB15" s="2"/>
      <c r="AYC15" s="35"/>
      <c r="AYD15" s="76"/>
      <c r="AYE15" s="75"/>
      <c r="AYG15" s="2"/>
      <c r="AYH15" s="2"/>
      <c r="AYI15" s="35"/>
      <c r="AYJ15" s="76"/>
      <c r="AYK15" s="75"/>
      <c r="AYM15" s="2"/>
      <c r="AYN15" s="2"/>
      <c r="AYO15" s="35"/>
      <c r="AYP15" s="76"/>
      <c r="AYQ15" s="75"/>
      <c r="AYS15" s="2"/>
      <c r="AYT15" s="2"/>
      <c r="AYU15" s="35"/>
      <c r="AYV15" s="76"/>
      <c r="AYW15" s="75"/>
      <c r="AYY15" s="2"/>
      <c r="AYZ15" s="2"/>
      <c r="AZA15" s="35"/>
      <c r="AZB15" s="76"/>
      <c r="AZC15" s="75"/>
      <c r="AZE15" s="2"/>
      <c r="AZF15" s="2"/>
      <c r="AZG15" s="35"/>
      <c r="AZH15" s="76"/>
      <c r="AZI15" s="75"/>
      <c r="AZK15" s="2"/>
      <c r="AZL15" s="2"/>
      <c r="AZM15" s="35"/>
      <c r="AZN15" s="76"/>
      <c r="AZO15" s="75"/>
      <c r="AZQ15" s="2"/>
      <c r="AZR15" s="2"/>
      <c r="AZS15" s="35"/>
      <c r="AZT15" s="76"/>
      <c r="AZU15" s="75"/>
      <c r="AZW15" s="2"/>
      <c r="AZX15" s="2"/>
      <c r="AZY15" s="35"/>
      <c r="AZZ15" s="76"/>
      <c r="BAA15" s="75"/>
      <c r="BAC15" s="2"/>
      <c r="BAD15" s="2"/>
      <c r="BAE15" s="35"/>
      <c r="BAF15" s="76"/>
      <c r="BAG15" s="75"/>
      <c r="BAI15" s="2"/>
      <c r="BAJ15" s="2"/>
      <c r="BAK15" s="35"/>
      <c r="BAL15" s="76"/>
      <c r="BAM15" s="75"/>
      <c r="BAO15" s="2"/>
      <c r="BAP15" s="2"/>
      <c r="BAQ15" s="35"/>
      <c r="BAR15" s="76"/>
      <c r="BAS15" s="75"/>
      <c r="BAU15" s="2"/>
      <c r="BAV15" s="2"/>
      <c r="BAW15" s="35"/>
      <c r="BAX15" s="76"/>
      <c r="BAY15" s="75"/>
      <c r="BBA15" s="2"/>
      <c r="BBB15" s="2"/>
      <c r="BBC15" s="35"/>
      <c r="BBD15" s="76"/>
      <c r="BBE15" s="75"/>
      <c r="BBG15" s="2"/>
      <c r="BBH15" s="2"/>
      <c r="BBI15" s="35"/>
      <c r="BBJ15" s="76"/>
      <c r="BBK15" s="75"/>
      <c r="BBM15" s="2"/>
      <c r="BBN15" s="2"/>
      <c r="BBO15" s="35"/>
      <c r="BBP15" s="76"/>
      <c r="BBQ15" s="75"/>
      <c r="BBS15" s="2"/>
      <c r="BBT15" s="2"/>
      <c r="BBU15" s="35"/>
      <c r="BBV15" s="76"/>
      <c r="BBW15" s="75"/>
      <c r="BBY15" s="2"/>
      <c r="BBZ15" s="2"/>
      <c r="BCA15" s="35"/>
      <c r="BCB15" s="76"/>
      <c r="BCC15" s="75"/>
      <c r="BCE15" s="2"/>
      <c r="BCF15" s="2"/>
      <c r="BCG15" s="35"/>
      <c r="BCH15" s="76"/>
      <c r="BCI15" s="75"/>
      <c r="BCK15" s="2"/>
      <c r="BCL15" s="2"/>
      <c r="BCM15" s="35"/>
      <c r="BCN15" s="76"/>
      <c r="BCO15" s="75"/>
      <c r="BCQ15" s="2"/>
      <c r="BCR15" s="2"/>
      <c r="BCS15" s="35"/>
      <c r="BCT15" s="76"/>
      <c r="BCU15" s="75"/>
      <c r="BCW15" s="2"/>
      <c r="BCX15" s="2"/>
      <c r="BCY15" s="35"/>
      <c r="BCZ15" s="76"/>
      <c r="BDA15" s="75"/>
      <c r="BDC15" s="2"/>
      <c r="BDD15" s="2"/>
      <c r="BDE15" s="35"/>
      <c r="BDF15" s="76"/>
      <c r="BDG15" s="75"/>
      <c r="BDI15" s="2"/>
      <c r="BDJ15" s="2"/>
      <c r="BDK15" s="35"/>
      <c r="BDL15" s="76"/>
      <c r="BDM15" s="75"/>
      <c r="BDO15" s="2"/>
      <c r="BDP15" s="2"/>
      <c r="BDQ15" s="35"/>
      <c r="BDR15" s="76"/>
      <c r="BDS15" s="75"/>
      <c r="BDU15" s="2"/>
      <c r="BDV15" s="2"/>
      <c r="BDW15" s="35"/>
      <c r="BDX15" s="76"/>
      <c r="BDY15" s="75"/>
      <c r="BEA15" s="2"/>
      <c r="BEB15" s="2"/>
      <c r="BEC15" s="35"/>
      <c r="BED15" s="76"/>
      <c r="BEE15" s="75"/>
      <c r="BEG15" s="2"/>
      <c r="BEH15" s="2"/>
      <c r="BEI15" s="35"/>
      <c r="BEJ15" s="76"/>
      <c r="BEK15" s="75"/>
      <c r="BEM15" s="2"/>
      <c r="BEN15" s="2"/>
      <c r="BEO15" s="35"/>
      <c r="BEP15" s="76"/>
      <c r="BEQ15" s="75"/>
      <c r="BES15" s="2"/>
      <c r="BET15" s="2"/>
      <c r="BEU15" s="35"/>
      <c r="BEV15" s="76"/>
      <c r="BEW15" s="75"/>
      <c r="BEY15" s="2"/>
      <c r="BEZ15" s="2"/>
      <c r="BFA15" s="35"/>
      <c r="BFB15" s="76"/>
      <c r="BFC15" s="75"/>
      <c r="BFE15" s="2"/>
      <c r="BFF15" s="2"/>
      <c r="BFG15" s="35"/>
      <c r="BFH15" s="76"/>
      <c r="BFI15" s="75"/>
      <c r="BFK15" s="2"/>
      <c r="BFL15" s="2"/>
      <c r="BFM15" s="35"/>
      <c r="BFN15" s="76"/>
      <c r="BFO15" s="75"/>
      <c r="BFQ15" s="2"/>
      <c r="BFR15" s="2"/>
      <c r="BFS15" s="35"/>
      <c r="BFT15" s="76"/>
      <c r="BFU15" s="75"/>
      <c r="BFW15" s="2"/>
      <c r="BFX15" s="2"/>
      <c r="BFY15" s="35"/>
      <c r="BFZ15" s="76"/>
      <c r="BGA15" s="75"/>
      <c r="BGC15" s="2"/>
      <c r="BGD15" s="2"/>
      <c r="BGE15" s="35"/>
      <c r="BGF15" s="76"/>
      <c r="BGG15" s="75"/>
      <c r="BGI15" s="2"/>
      <c r="BGJ15" s="2"/>
      <c r="BGK15" s="35"/>
      <c r="BGL15" s="76"/>
      <c r="BGM15" s="75"/>
      <c r="BGO15" s="2"/>
      <c r="BGP15" s="2"/>
      <c r="BGQ15" s="35"/>
      <c r="BGR15" s="76"/>
      <c r="BGS15" s="75"/>
      <c r="BGU15" s="2"/>
      <c r="BGV15" s="2"/>
      <c r="BGW15" s="35"/>
      <c r="BGX15" s="76"/>
      <c r="BGY15" s="75"/>
      <c r="BHA15" s="2"/>
      <c r="BHB15" s="2"/>
      <c r="BHC15" s="35"/>
      <c r="BHD15" s="76"/>
      <c r="BHE15" s="75"/>
      <c r="BHG15" s="2"/>
      <c r="BHH15" s="2"/>
      <c r="BHI15" s="35"/>
      <c r="BHJ15" s="76"/>
      <c r="BHK15" s="75"/>
      <c r="BHM15" s="2"/>
      <c r="BHN15" s="2"/>
      <c r="BHO15" s="35"/>
      <c r="BHP15" s="76"/>
      <c r="BHQ15" s="75"/>
      <c r="BHS15" s="2"/>
      <c r="BHT15" s="2"/>
      <c r="BHU15" s="35"/>
      <c r="BHV15" s="76"/>
      <c r="BHW15" s="75"/>
      <c r="BHY15" s="2"/>
      <c r="BHZ15" s="2"/>
      <c r="BIA15" s="35"/>
      <c r="BIB15" s="76"/>
      <c r="BIC15" s="75"/>
      <c r="BIE15" s="2"/>
      <c r="BIF15" s="2"/>
      <c r="BIG15" s="35"/>
      <c r="BIH15" s="76"/>
      <c r="BII15" s="75"/>
      <c r="BIK15" s="2"/>
      <c r="BIL15" s="2"/>
      <c r="BIM15" s="35"/>
      <c r="BIN15" s="76"/>
      <c r="BIO15" s="75"/>
      <c r="BIQ15" s="2"/>
      <c r="BIR15" s="2"/>
      <c r="BIS15" s="35"/>
      <c r="BIT15" s="76"/>
      <c r="BIU15" s="75"/>
      <c r="BIW15" s="2"/>
      <c r="BIX15" s="2"/>
      <c r="BIY15" s="35"/>
      <c r="BIZ15" s="76"/>
      <c r="BJA15" s="75"/>
      <c r="BJC15" s="2"/>
      <c r="BJD15" s="2"/>
      <c r="BJE15" s="35"/>
      <c r="BJF15" s="76"/>
      <c r="BJG15" s="75"/>
      <c r="BJI15" s="2"/>
      <c r="BJJ15" s="2"/>
      <c r="BJK15" s="35"/>
      <c r="BJL15" s="76"/>
      <c r="BJM15" s="75"/>
      <c r="BJO15" s="2"/>
      <c r="BJP15" s="2"/>
      <c r="BJQ15" s="35"/>
      <c r="BJR15" s="76"/>
      <c r="BJS15" s="75"/>
      <c r="BJU15" s="2"/>
      <c r="BJV15" s="2"/>
      <c r="BJW15" s="35"/>
      <c r="BJX15" s="76"/>
      <c r="BJY15" s="75"/>
      <c r="BKA15" s="2"/>
      <c r="BKB15" s="2"/>
      <c r="BKC15" s="35"/>
      <c r="BKD15" s="76"/>
      <c r="BKE15" s="75"/>
      <c r="BKG15" s="2"/>
      <c r="BKH15" s="2"/>
      <c r="BKI15" s="35"/>
      <c r="BKJ15" s="76"/>
      <c r="BKK15" s="75"/>
      <c r="BKM15" s="2"/>
      <c r="BKN15" s="2"/>
      <c r="BKO15" s="35"/>
      <c r="BKP15" s="76"/>
      <c r="BKQ15" s="75"/>
      <c r="BKS15" s="2"/>
      <c r="BKT15" s="2"/>
      <c r="BKU15" s="35"/>
      <c r="BKV15" s="76"/>
      <c r="BKW15" s="75"/>
      <c r="BKY15" s="2"/>
      <c r="BKZ15" s="2"/>
      <c r="BLA15" s="35"/>
      <c r="BLB15" s="76"/>
      <c r="BLC15" s="75"/>
      <c r="BLE15" s="2"/>
      <c r="BLF15" s="2"/>
      <c r="BLG15" s="35"/>
      <c r="BLH15" s="76"/>
      <c r="BLI15" s="75"/>
      <c r="BLK15" s="2"/>
      <c r="BLL15" s="2"/>
      <c r="BLM15" s="35"/>
      <c r="BLN15" s="76"/>
      <c r="BLO15" s="75"/>
      <c r="BLQ15" s="2"/>
      <c r="BLR15" s="2"/>
      <c r="BLS15" s="35"/>
      <c r="BLT15" s="76"/>
      <c r="BLU15" s="75"/>
      <c r="BLW15" s="2"/>
      <c r="BLX15" s="2"/>
      <c r="BLY15" s="35"/>
      <c r="BLZ15" s="76"/>
      <c r="BMA15" s="75"/>
      <c r="BMC15" s="2"/>
      <c r="BMD15" s="2"/>
      <c r="BME15" s="35"/>
      <c r="BMF15" s="76"/>
      <c r="BMG15" s="75"/>
      <c r="BMI15" s="2"/>
      <c r="BMJ15" s="2"/>
      <c r="BMK15" s="35"/>
      <c r="BML15" s="76"/>
      <c r="BMM15" s="75"/>
      <c r="BMO15" s="2"/>
      <c r="BMP15" s="2"/>
      <c r="BMQ15" s="35"/>
      <c r="BMR15" s="76"/>
      <c r="BMS15" s="75"/>
      <c r="BMU15" s="2"/>
      <c r="BMV15" s="2"/>
      <c r="BMW15" s="35"/>
      <c r="BMX15" s="76"/>
      <c r="BMY15" s="75"/>
      <c r="BNA15" s="2"/>
      <c r="BNB15" s="2"/>
      <c r="BNC15" s="35"/>
      <c r="BND15" s="76"/>
      <c r="BNE15" s="75"/>
      <c r="BNG15" s="2"/>
      <c r="BNH15" s="2"/>
      <c r="BNI15" s="35"/>
      <c r="BNJ15" s="76"/>
      <c r="BNK15" s="75"/>
      <c r="BNM15" s="2"/>
      <c r="BNN15" s="2"/>
      <c r="BNO15" s="35"/>
      <c r="BNP15" s="76"/>
      <c r="BNQ15" s="75"/>
      <c r="BNS15" s="2"/>
      <c r="BNT15" s="2"/>
      <c r="BNU15" s="35"/>
      <c r="BNV15" s="76"/>
      <c r="BNW15" s="75"/>
      <c r="BNY15" s="2"/>
      <c r="BNZ15" s="2"/>
      <c r="BOA15" s="35"/>
      <c r="BOB15" s="76"/>
      <c r="BOC15" s="75"/>
      <c r="BOE15" s="2"/>
      <c r="BOF15" s="2"/>
      <c r="BOG15" s="35"/>
      <c r="BOH15" s="76"/>
      <c r="BOI15" s="75"/>
      <c r="BOK15" s="2"/>
      <c r="BOL15" s="2"/>
      <c r="BOM15" s="35"/>
      <c r="BON15" s="76"/>
      <c r="BOO15" s="75"/>
      <c r="BOQ15" s="2"/>
      <c r="BOR15" s="2"/>
      <c r="BOS15" s="35"/>
      <c r="BOT15" s="76"/>
      <c r="BOU15" s="75"/>
      <c r="BOW15" s="2"/>
      <c r="BOX15" s="2"/>
      <c r="BOY15" s="35"/>
      <c r="BOZ15" s="76"/>
      <c r="BPA15" s="75"/>
      <c r="BPC15" s="2"/>
      <c r="BPD15" s="2"/>
      <c r="BPE15" s="35"/>
      <c r="BPF15" s="76"/>
      <c r="BPG15" s="75"/>
      <c r="BPI15" s="2"/>
      <c r="BPJ15" s="2"/>
      <c r="BPK15" s="35"/>
      <c r="BPL15" s="76"/>
      <c r="BPM15" s="75"/>
      <c r="BPO15" s="2"/>
      <c r="BPP15" s="2"/>
      <c r="BPQ15" s="35"/>
      <c r="BPR15" s="76"/>
      <c r="BPS15" s="75"/>
      <c r="BPU15" s="2"/>
      <c r="BPV15" s="2"/>
      <c r="BPW15" s="35"/>
      <c r="BPX15" s="76"/>
      <c r="BPY15" s="75"/>
      <c r="BQA15" s="2"/>
      <c r="BQB15" s="2"/>
      <c r="BQC15" s="35"/>
      <c r="BQD15" s="76"/>
      <c r="BQE15" s="75"/>
      <c r="BQG15" s="2"/>
      <c r="BQH15" s="2"/>
      <c r="BQI15" s="35"/>
      <c r="BQJ15" s="76"/>
      <c r="BQK15" s="75"/>
      <c r="BQM15" s="2"/>
      <c r="BQN15" s="2"/>
      <c r="BQO15" s="35"/>
      <c r="BQP15" s="76"/>
      <c r="BQQ15" s="75"/>
      <c r="BQS15" s="2"/>
      <c r="BQT15" s="2"/>
      <c r="BQU15" s="35"/>
      <c r="BQV15" s="76"/>
      <c r="BQW15" s="75"/>
      <c r="BQY15" s="2"/>
      <c r="BQZ15" s="2"/>
      <c r="BRA15" s="35"/>
      <c r="BRB15" s="76"/>
      <c r="BRC15" s="75"/>
      <c r="BRE15" s="2"/>
      <c r="BRF15" s="2"/>
      <c r="BRG15" s="35"/>
      <c r="BRH15" s="76"/>
      <c r="BRI15" s="75"/>
      <c r="BRK15" s="2"/>
      <c r="BRL15" s="2"/>
      <c r="BRM15" s="35"/>
      <c r="BRN15" s="76"/>
      <c r="BRO15" s="75"/>
      <c r="BRQ15" s="2"/>
      <c r="BRR15" s="2"/>
      <c r="BRS15" s="35"/>
      <c r="BRT15" s="76"/>
      <c r="BRU15" s="75"/>
      <c r="BRW15" s="2"/>
      <c r="BRX15" s="2"/>
      <c r="BRY15" s="35"/>
      <c r="BRZ15" s="76"/>
      <c r="BSA15" s="75"/>
      <c r="BSC15" s="2"/>
      <c r="BSD15" s="2"/>
      <c r="BSE15" s="35"/>
      <c r="BSF15" s="76"/>
      <c r="BSG15" s="75"/>
      <c r="BSI15" s="2"/>
      <c r="BSJ15" s="2"/>
      <c r="BSK15" s="35"/>
      <c r="BSL15" s="76"/>
      <c r="BSM15" s="75"/>
      <c r="BSO15" s="2"/>
      <c r="BSP15" s="2"/>
      <c r="BSQ15" s="35"/>
      <c r="BSR15" s="76"/>
      <c r="BSS15" s="75"/>
      <c r="BSU15" s="2"/>
      <c r="BSV15" s="2"/>
      <c r="BSW15" s="35"/>
      <c r="BSX15" s="76"/>
      <c r="BSY15" s="75"/>
      <c r="BTA15" s="2"/>
      <c r="BTB15" s="2"/>
      <c r="BTC15" s="35"/>
      <c r="BTD15" s="76"/>
      <c r="BTE15" s="75"/>
      <c r="BTG15" s="2"/>
      <c r="BTH15" s="2"/>
      <c r="BTI15" s="35"/>
      <c r="BTJ15" s="76"/>
      <c r="BTK15" s="75"/>
      <c r="BTM15" s="2"/>
      <c r="BTN15" s="2"/>
      <c r="BTO15" s="35"/>
      <c r="BTP15" s="76"/>
      <c r="BTQ15" s="75"/>
      <c r="BTS15" s="2"/>
      <c r="BTT15" s="2"/>
      <c r="BTU15" s="35"/>
      <c r="BTV15" s="76"/>
      <c r="BTW15" s="75"/>
      <c r="BTY15" s="2"/>
      <c r="BTZ15" s="2"/>
      <c r="BUA15" s="35"/>
      <c r="BUB15" s="76"/>
      <c r="BUC15" s="75"/>
      <c r="BUE15" s="2"/>
      <c r="BUF15" s="2"/>
      <c r="BUG15" s="35"/>
      <c r="BUH15" s="76"/>
      <c r="BUI15" s="75"/>
      <c r="BUK15" s="2"/>
      <c r="BUL15" s="2"/>
      <c r="BUM15" s="35"/>
      <c r="BUN15" s="76"/>
      <c r="BUO15" s="75"/>
      <c r="BUQ15" s="2"/>
      <c r="BUR15" s="2"/>
      <c r="BUS15" s="35"/>
      <c r="BUT15" s="76"/>
      <c r="BUU15" s="75"/>
      <c r="BUW15" s="2"/>
      <c r="BUX15" s="2"/>
      <c r="BUY15" s="35"/>
      <c r="BUZ15" s="76"/>
      <c r="BVA15" s="75"/>
      <c r="BVC15" s="2"/>
      <c r="BVD15" s="2"/>
      <c r="BVE15" s="35"/>
      <c r="BVF15" s="76"/>
      <c r="BVG15" s="75"/>
      <c r="BVI15" s="2"/>
      <c r="BVJ15" s="2"/>
      <c r="BVK15" s="35"/>
      <c r="BVL15" s="76"/>
      <c r="BVM15" s="75"/>
      <c r="BVO15" s="2"/>
      <c r="BVP15" s="2"/>
      <c r="BVQ15" s="35"/>
      <c r="BVR15" s="76"/>
      <c r="BVS15" s="75"/>
      <c r="BVU15" s="2"/>
      <c r="BVV15" s="2"/>
      <c r="BVW15" s="35"/>
      <c r="BVX15" s="76"/>
      <c r="BVY15" s="75"/>
      <c r="BWA15" s="2"/>
      <c r="BWB15" s="2"/>
      <c r="BWC15" s="35"/>
      <c r="BWD15" s="76"/>
      <c r="BWE15" s="75"/>
      <c r="BWG15" s="2"/>
      <c r="BWH15" s="2"/>
      <c r="BWI15" s="35"/>
      <c r="BWJ15" s="76"/>
      <c r="BWK15" s="75"/>
      <c r="BWM15" s="2"/>
      <c r="BWN15" s="2"/>
      <c r="BWO15" s="35"/>
      <c r="BWP15" s="76"/>
      <c r="BWQ15" s="75"/>
      <c r="BWS15" s="2"/>
      <c r="BWT15" s="2"/>
      <c r="BWU15" s="35"/>
      <c r="BWV15" s="76"/>
      <c r="BWW15" s="75"/>
      <c r="BWY15" s="2"/>
      <c r="BWZ15" s="2"/>
      <c r="BXA15" s="35"/>
      <c r="BXB15" s="76"/>
      <c r="BXC15" s="75"/>
      <c r="BXE15" s="2"/>
      <c r="BXF15" s="2"/>
      <c r="BXG15" s="35"/>
      <c r="BXH15" s="76"/>
      <c r="BXI15" s="75"/>
      <c r="BXK15" s="2"/>
      <c r="BXL15" s="2"/>
      <c r="BXM15" s="35"/>
      <c r="BXN15" s="76"/>
      <c r="BXO15" s="75"/>
      <c r="BXQ15" s="2"/>
      <c r="BXR15" s="2"/>
      <c r="BXS15" s="35"/>
      <c r="BXT15" s="76"/>
      <c r="BXU15" s="75"/>
      <c r="BXW15" s="2"/>
      <c r="BXX15" s="2"/>
      <c r="BXY15" s="35"/>
      <c r="BXZ15" s="76"/>
      <c r="BYA15" s="75"/>
      <c r="BYC15" s="2"/>
      <c r="BYD15" s="2"/>
      <c r="BYE15" s="35"/>
      <c r="BYF15" s="76"/>
      <c r="BYG15" s="75"/>
      <c r="BYI15" s="2"/>
      <c r="BYJ15" s="2"/>
      <c r="BYK15" s="35"/>
      <c r="BYL15" s="76"/>
      <c r="BYM15" s="75"/>
      <c r="BYO15" s="2"/>
      <c r="BYP15" s="2"/>
      <c r="BYQ15" s="35"/>
      <c r="BYR15" s="76"/>
      <c r="BYS15" s="75"/>
      <c r="BYU15" s="2"/>
      <c r="BYV15" s="2"/>
      <c r="BYW15" s="35"/>
      <c r="BYX15" s="76"/>
      <c r="BYY15" s="75"/>
      <c r="BZA15" s="2"/>
      <c r="BZB15" s="2"/>
      <c r="BZC15" s="35"/>
      <c r="BZD15" s="76"/>
      <c r="BZE15" s="75"/>
      <c r="BZG15" s="2"/>
      <c r="BZH15" s="2"/>
      <c r="BZI15" s="35"/>
      <c r="BZJ15" s="76"/>
      <c r="BZK15" s="75"/>
      <c r="BZM15" s="2"/>
      <c r="BZN15" s="2"/>
      <c r="BZO15" s="35"/>
      <c r="BZP15" s="76"/>
      <c r="BZQ15" s="75"/>
      <c r="BZS15" s="2"/>
      <c r="BZT15" s="2"/>
      <c r="BZU15" s="35"/>
      <c r="BZV15" s="76"/>
      <c r="BZW15" s="75"/>
      <c r="BZY15" s="2"/>
      <c r="BZZ15" s="2"/>
      <c r="CAA15" s="35"/>
      <c r="CAB15" s="76"/>
      <c r="CAC15" s="75"/>
      <c r="CAE15" s="2"/>
      <c r="CAF15" s="2"/>
      <c r="CAG15" s="35"/>
      <c r="CAH15" s="76"/>
      <c r="CAI15" s="75"/>
      <c r="CAK15" s="2"/>
      <c r="CAL15" s="2"/>
      <c r="CAM15" s="35"/>
      <c r="CAN15" s="76"/>
      <c r="CAO15" s="75"/>
      <c r="CAQ15" s="2"/>
      <c r="CAR15" s="2"/>
      <c r="CAS15" s="35"/>
      <c r="CAT15" s="76"/>
      <c r="CAU15" s="75"/>
      <c r="CAW15" s="2"/>
      <c r="CAX15" s="2"/>
      <c r="CAY15" s="35"/>
      <c r="CAZ15" s="76"/>
      <c r="CBA15" s="75"/>
      <c r="CBC15" s="2"/>
      <c r="CBD15" s="2"/>
      <c r="CBE15" s="35"/>
      <c r="CBF15" s="76"/>
      <c r="CBG15" s="75"/>
      <c r="CBI15" s="2"/>
      <c r="CBJ15" s="2"/>
      <c r="CBK15" s="35"/>
      <c r="CBL15" s="76"/>
      <c r="CBM15" s="75"/>
      <c r="CBO15" s="2"/>
      <c r="CBP15" s="2"/>
      <c r="CBQ15" s="35"/>
      <c r="CBR15" s="76"/>
      <c r="CBS15" s="75"/>
      <c r="CBU15" s="2"/>
      <c r="CBV15" s="2"/>
      <c r="CBW15" s="35"/>
      <c r="CBX15" s="76"/>
      <c r="CBY15" s="75"/>
      <c r="CCA15" s="2"/>
      <c r="CCB15" s="2"/>
      <c r="CCC15" s="35"/>
      <c r="CCD15" s="76"/>
      <c r="CCE15" s="75"/>
      <c r="CCG15" s="2"/>
      <c r="CCH15" s="2"/>
      <c r="CCI15" s="35"/>
      <c r="CCJ15" s="76"/>
      <c r="CCK15" s="75"/>
      <c r="CCM15" s="2"/>
      <c r="CCN15" s="2"/>
      <c r="CCO15" s="35"/>
      <c r="CCP15" s="76"/>
      <c r="CCQ15" s="75"/>
      <c r="CCS15" s="2"/>
      <c r="CCT15" s="2"/>
      <c r="CCU15" s="35"/>
      <c r="CCV15" s="76"/>
      <c r="CCW15" s="75"/>
      <c r="CCY15" s="2"/>
      <c r="CCZ15" s="2"/>
      <c r="CDA15" s="35"/>
      <c r="CDB15" s="76"/>
      <c r="CDC15" s="75"/>
      <c r="CDE15" s="2"/>
      <c r="CDF15" s="2"/>
      <c r="CDG15" s="35"/>
      <c r="CDH15" s="76"/>
      <c r="CDI15" s="75"/>
      <c r="CDK15" s="2"/>
      <c r="CDL15" s="2"/>
      <c r="CDM15" s="35"/>
      <c r="CDN15" s="76"/>
      <c r="CDO15" s="75"/>
      <c r="CDQ15" s="2"/>
      <c r="CDR15" s="2"/>
      <c r="CDS15" s="35"/>
      <c r="CDT15" s="76"/>
      <c r="CDU15" s="75"/>
      <c r="CDW15" s="2"/>
      <c r="CDX15" s="2"/>
      <c r="CDY15" s="35"/>
      <c r="CDZ15" s="76"/>
      <c r="CEA15" s="75"/>
      <c r="CEC15" s="2"/>
      <c r="CED15" s="2"/>
      <c r="CEE15" s="35"/>
      <c r="CEF15" s="76"/>
      <c r="CEG15" s="75"/>
      <c r="CEI15" s="2"/>
      <c r="CEJ15" s="2"/>
      <c r="CEK15" s="35"/>
      <c r="CEL15" s="76"/>
      <c r="CEM15" s="75"/>
      <c r="CEO15" s="2"/>
      <c r="CEP15" s="2"/>
      <c r="CEQ15" s="35"/>
      <c r="CER15" s="76"/>
      <c r="CES15" s="75"/>
      <c r="CEU15" s="2"/>
      <c r="CEV15" s="2"/>
      <c r="CEW15" s="35"/>
      <c r="CEX15" s="76"/>
      <c r="CEY15" s="75"/>
      <c r="CFA15" s="2"/>
      <c r="CFB15" s="2"/>
      <c r="CFC15" s="35"/>
      <c r="CFD15" s="76"/>
      <c r="CFE15" s="75"/>
      <c r="CFG15" s="2"/>
      <c r="CFH15" s="2"/>
      <c r="CFI15" s="35"/>
      <c r="CFJ15" s="76"/>
      <c r="CFK15" s="75"/>
      <c r="CFM15" s="2"/>
      <c r="CFN15" s="2"/>
      <c r="CFO15" s="35"/>
      <c r="CFP15" s="76"/>
      <c r="CFQ15" s="75"/>
      <c r="CFS15" s="2"/>
      <c r="CFT15" s="2"/>
      <c r="CFU15" s="35"/>
      <c r="CFV15" s="76"/>
      <c r="CFW15" s="75"/>
      <c r="CFY15" s="2"/>
      <c r="CFZ15" s="2"/>
      <c r="CGA15" s="35"/>
      <c r="CGB15" s="76"/>
      <c r="CGC15" s="75"/>
      <c r="CGE15" s="2"/>
      <c r="CGF15" s="2"/>
      <c r="CGG15" s="35"/>
      <c r="CGH15" s="76"/>
      <c r="CGI15" s="75"/>
      <c r="CGK15" s="2"/>
      <c r="CGL15" s="2"/>
      <c r="CGM15" s="35"/>
      <c r="CGN15" s="76"/>
      <c r="CGO15" s="75"/>
      <c r="CGQ15" s="2"/>
      <c r="CGR15" s="2"/>
      <c r="CGS15" s="35"/>
      <c r="CGT15" s="76"/>
      <c r="CGU15" s="75"/>
      <c r="CGW15" s="2"/>
      <c r="CGX15" s="2"/>
      <c r="CGY15" s="35"/>
      <c r="CGZ15" s="76"/>
      <c r="CHA15" s="75"/>
      <c r="CHC15" s="2"/>
      <c r="CHD15" s="2"/>
      <c r="CHE15" s="35"/>
      <c r="CHF15" s="76"/>
      <c r="CHG15" s="75"/>
      <c r="CHI15" s="2"/>
      <c r="CHJ15" s="2"/>
      <c r="CHK15" s="35"/>
      <c r="CHL15" s="76"/>
      <c r="CHM15" s="75"/>
      <c r="CHO15" s="2"/>
      <c r="CHP15" s="2"/>
      <c r="CHQ15" s="35"/>
      <c r="CHR15" s="76"/>
      <c r="CHS15" s="75"/>
      <c r="CHU15" s="2"/>
      <c r="CHV15" s="2"/>
      <c r="CHW15" s="35"/>
      <c r="CHX15" s="76"/>
      <c r="CHY15" s="75"/>
      <c r="CIA15" s="2"/>
      <c r="CIB15" s="2"/>
      <c r="CIC15" s="35"/>
      <c r="CID15" s="76"/>
      <c r="CIE15" s="75"/>
      <c r="CIG15" s="2"/>
      <c r="CIH15" s="2"/>
      <c r="CII15" s="35"/>
      <c r="CIJ15" s="76"/>
      <c r="CIK15" s="75"/>
      <c r="CIM15" s="2"/>
      <c r="CIN15" s="2"/>
      <c r="CIO15" s="35"/>
      <c r="CIP15" s="76"/>
      <c r="CIQ15" s="75"/>
      <c r="CIS15" s="2"/>
      <c r="CIT15" s="2"/>
      <c r="CIU15" s="35"/>
      <c r="CIV15" s="76"/>
      <c r="CIW15" s="75"/>
      <c r="CIY15" s="2"/>
      <c r="CIZ15" s="2"/>
      <c r="CJA15" s="35"/>
      <c r="CJB15" s="76"/>
      <c r="CJC15" s="75"/>
      <c r="CJE15" s="2"/>
      <c r="CJF15" s="2"/>
      <c r="CJG15" s="35"/>
      <c r="CJH15" s="76"/>
      <c r="CJI15" s="75"/>
      <c r="CJK15" s="2"/>
      <c r="CJL15" s="2"/>
      <c r="CJM15" s="35"/>
      <c r="CJN15" s="76"/>
      <c r="CJO15" s="75"/>
      <c r="CJQ15" s="2"/>
      <c r="CJR15" s="2"/>
      <c r="CJS15" s="35"/>
      <c r="CJT15" s="76"/>
      <c r="CJU15" s="75"/>
      <c r="CJW15" s="2"/>
      <c r="CJX15" s="2"/>
      <c r="CJY15" s="35"/>
      <c r="CJZ15" s="76"/>
      <c r="CKA15" s="75"/>
      <c r="CKC15" s="2"/>
      <c r="CKD15" s="2"/>
      <c r="CKE15" s="35"/>
      <c r="CKF15" s="76"/>
      <c r="CKG15" s="75"/>
      <c r="CKI15" s="2"/>
      <c r="CKJ15" s="2"/>
      <c r="CKK15" s="35"/>
      <c r="CKL15" s="76"/>
      <c r="CKM15" s="75"/>
      <c r="CKO15" s="2"/>
      <c r="CKP15" s="2"/>
      <c r="CKQ15" s="35"/>
      <c r="CKR15" s="76"/>
      <c r="CKS15" s="75"/>
      <c r="CKU15" s="2"/>
      <c r="CKV15" s="2"/>
      <c r="CKW15" s="35"/>
      <c r="CKX15" s="76"/>
      <c r="CKY15" s="75"/>
      <c r="CLA15" s="2"/>
      <c r="CLB15" s="2"/>
      <c r="CLC15" s="35"/>
      <c r="CLD15" s="76"/>
      <c r="CLE15" s="75"/>
      <c r="CLG15" s="2"/>
      <c r="CLH15" s="2"/>
      <c r="CLI15" s="35"/>
      <c r="CLJ15" s="76"/>
      <c r="CLK15" s="75"/>
      <c r="CLM15" s="2"/>
      <c r="CLN15" s="2"/>
      <c r="CLO15" s="35"/>
      <c r="CLP15" s="76"/>
      <c r="CLQ15" s="75"/>
      <c r="CLS15" s="2"/>
      <c r="CLT15" s="2"/>
      <c r="CLU15" s="35"/>
      <c r="CLV15" s="76"/>
      <c r="CLW15" s="75"/>
      <c r="CLY15" s="2"/>
      <c r="CLZ15" s="2"/>
      <c r="CMA15" s="35"/>
      <c r="CMB15" s="76"/>
      <c r="CMC15" s="75"/>
      <c r="CME15" s="2"/>
      <c r="CMF15" s="2"/>
      <c r="CMG15" s="35"/>
      <c r="CMH15" s="76"/>
      <c r="CMI15" s="75"/>
      <c r="CMK15" s="2"/>
      <c r="CML15" s="2"/>
      <c r="CMM15" s="35"/>
      <c r="CMN15" s="76"/>
      <c r="CMO15" s="75"/>
      <c r="CMQ15" s="2"/>
      <c r="CMR15" s="2"/>
      <c r="CMS15" s="35"/>
      <c r="CMT15" s="76"/>
      <c r="CMU15" s="75"/>
      <c r="CMW15" s="2"/>
      <c r="CMX15" s="2"/>
      <c r="CMY15" s="35"/>
      <c r="CMZ15" s="76"/>
      <c r="CNA15" s="75"/>
      <c r="CNC15" s="2"/>
      <c r="CND15" s="2"/>
      <c r="CNE15" s="35"/>
      <c r="CNF15" s="76"/>
      <c r="CNG15" s="75"/>
      <c r="CNI15" s="2"/>
      <c r="CNJ15" s="2"/>
      <c r="CNK15" s="35"/>
      <c r="CNL15" s="76"/>
      <c r="CNM15" s="75"/>
      <c r="CNO15" s="2"/>
      <c r="CNP15" s="2"/>
      <c r="CNQ15" s="35"/>
      <c r="CNR15" s="76"/>
      <c r="CNS15" s="75"/>
      <c r="CNU15" s="2"/>
      <c r="CNV15" s="2"/>
      <c r="CNW15" s="35"/>
      <c r="CNX15" s="76"/>
      <c r="CNY15" s="75"/>
      <c r="COA15" s="2"/>
      <c r="COB15" s="2"/>
      <c r="COC15" s="35"/>
      <c r="COD15" s="76"/>
      <c r="COE15" s="75"/>
      <c r="COG15" s="2"/>
      <c r="COH15" s="2"/>
      <c r="COI15" s="35"/>
      <c r="COJ15" s="76"/>
      <c r="COK15" s="75"/>
      <c r="COM15" s="2"/>
      <c r="CON15" s="2"/>
      <c r="COO15" s="35"/>
      <c r="COP15" s="76"/>
      <c r="COQ15" s="75"/>
      <c r="COS15" s="2"/>
      <c r="COT15" s="2"/>
      <c r="COU15" s="35"/>
      <c r="COV15" s="76"/>
      <c r="COW15" s="75"/>
      <c r="COY15" s="2"/>
      <c r="COZ15" s="2"/>
      <c r="CPA15" s="35"/>
      <c r="CPB15" s="76"/>
      <c r="CPC15" s="75"/>
      <c r="CPE15" s="2"/>
      <c r="CPF15" s="2"/>
      <c r="CPG15" s="35"/>
      <c r="CPH15" s="76"/>
      <c r="CPI15" s="75"/>
      <c r="CPK15" s="2"/>
      <c r="CPL15" s="2"/>
      <c r="CPM15" s="35"/>
      <c r="CPN15" s="76"/>
      <c r="CPO15" s="75"/>
      <c r="CPQ15" s="2"/>
      <c r="CPR15" s="2"/>
      <c r="CPS15" s="35"/>
      <c r="CPT15" s="76"/>
      <c r="CPU15" s="75"/>
      <c r="CPW15" s="2"/>
      <c r="CPX15" s="2"/>
      <c r="CPY15" s="35"/>
      <c r="CPZ15" s="76"/>
      <c r="CQA15" s="75"/>
      <c r="CQC15" s="2"/>
      <c r="CQD15" s="2"/>
      <c r="CQE15" s="35"/>
      <c r="CQF15" s="76"/>
      <c r="CQG15" s="75"/>
      <c r="CQI15" s="2"/>
      <c r="CQJ15" s="2"/>
      <c r="CQK15" s="35"/>
      <c r="CQL15" s="76"/>
      <c r="CQM15" s="75"/>
      <c r="CQO15" s="2"/>
      <c r="CQP15" s="2"/>
      <c r="CQQ15" s="35"/>
      <c r="CQR15" s="76"/>
      <c r="CQS15" s="75"/>
      <c r="CQU15" s="2"/>
      <c r="CQV15" s="2"/>
      <c r="CQW15" s="35"/>
      <c r="CQX15" s="76"/>
      <c r="CQY15" s="75"/>
      <c r="CRA15" s="2"/>
      <c r="CRB15" s="2"/>
      <c r="CRC15" s="35"/>
      <c r="CRD15" s="76"/>
      <c r="CRE15" s="75"/>
      <c r="CRG15" s="2"/>
      <c r="CRH15" s="2"/>
      <c r="CRI15" s="35"/>
      <c r="CRJ15" s="76"/>
      <c r="CRK15" s="75"/>
      <c r="CRM15" s="2"/>
      <c r="CRN15" s="2"/>
      <c r="CRO15" s="35"/>
      <c r="CRP15" s="76"/>
      <c r="CRQ15" s="75"/>
      <c r="CRS15" s="2"/>
      <c r="CRT15" s="2"/>
      <c r="CRU15" s="35"/>
      <c r="CRV15" s="76"/>
      <c r="CRW15" s="75"/>
      <c r="CRY15" s="2"/>
      <c r="CRZ15" s="2"/>
      <c r="CSA15" s="35"/>
      <c r="CSB15" s="76"/>
      <c r="CSC15" s="75"/>
      <c r="CSE15" s="2"/>
      <c r="CSF15" s="2"/>
      <c r="CSG15" s="35"/>
      <c r="CSH15" s="76"/>
      <c r="CSI15" s="75"/>
      <c r="CSK15" s="2"/>
      <c r="CSL15" s="2"/>
      <c r="CSM15" s="35"/>
      <c r="CSN15" s="76"/>
      <c r="CSO15" s="75"/>
      <c r="CSQ15" s="2"/>
      <c r="CSR15" s="2"/>
      <c r="CSS15" s="35"/>
      <c r="CST15" s="76"/>
      <c r="CSU15" s="75"/>
      <c r="CSW15" s="2"/>
      <c r="CSX15" s="2"/>
      <c r="CSY15" s="35"/>
      <c r="CSZ15" s="76"/>
      <c r="CTA15" s="75"/>
      <c r="CTC15" s="2"/>
      <c r="CTD15" s="2"/>
      <c r="CTE15" s="35"/>
      <c r="CTF15" s="76"/>
      <c r="CTG15" s="75"/>
      <c r="CTI15" s="2"/>
      <c r="CTJ15" s="2"/>
      <c r="CTK15" s="35"/>
      <c r="CTL15" s="76"/>
      <c r="CTM15" s="75"/>
      <c r="CTO15" s="2"/>
      <c r="CTP15" s="2"/>
      <c r="CTQ15" s="35"/>
      <c r="CTR15" s="76"/>
      <c r="CTS15" s="75"/>
      <c r="CTU15" s="2"/>
      <c r="CTV15" s="2"/>
      <c r="CTW15" s="35"/>
      <c r="CTX15" s="76"/>
      <c r="CTY15" s="75"/>
      <c r="CUA15" s="2"/>
      <c r="CUB15" s="2"/>
      <c r="CUC15" s="35"/>
      <c r="CUD15" s="76"/>
      <c r="CUE15" s="75"/>
      <c r="CUG15" s="2"/>
      <c r="CUH15" s="2"/>
      <c r="CUI15" s="35"/>
      <c r="CUJ15" s="76"/>
      <c r="CUK15" s="75"/>
      <c r="CUM15" s="2"/>
      <c r="CUN15" s="2"/>
      <c r="CUO15" s="35"/>
      <c r="CUP15" s="76"/>
      <c r="CUQ15" s="75"/>
      <c r="CUS15" s="2"/>
      <c r="CUT15" s="2"/>
      <c r="CUU15" s="35"/>
      <c r="CUV15" s="76"/>
      <c r="CUW15" s="75"/>
      <c r="CUY15" s="2"/>
      <c r="CUZ15" s="2"/>
      <c r="CVA15" s="35"/>
      <c r="CVB15" s="76"/>
      <c r="CVC15" s="75"/>
      <c r="CVE15" s="2"/>
      <c r="CVF15" s="2"/>
      <c r="CVG15" s="35"/>
      <c r="CVH15" s="76"/>
      <c r="CVI15" s="75"/>
      <c r="CVK15" s="2"/>
      <c r="CVL15" s="2"/>
      <c r="CVM15" s="35"/>
      <c r="CVN15" s="76"/>
      <c r="CVO15" s="75"/>
      <c r="CVQ15" s="2"/>
      <c r="CVR15" s="2"/>
      <c r="CVS15" s="35"/>
      <c r="CVT15" s="76"/>
      <c r="CVU15" s="75"/>
      <c r="CVW15" s="2"/>
      <c r="CVX15" s="2"/>
      <c r="CVY15" s="35"/>
      <c r="CVZ15" s="76"/>
      <c r="CWA15" s="75"/>
      <c r="CWC15" s="2"/>
      <c r="CWD15" s="2"/>
      <c r="CWE15" s="35"/>
      <c r="CWF15" s="76"/>
      <c r="CWG15" s="75"/>
      <c r="CWI15" s="2"/>
      <c r="CWJ15" s="2"/>
      <c r="CWK15" s="35"/>
      <c r="CWL15" s="76"/>
      <c r="CWM15" s="75"/>
      <c r="CWO15" s="2"/>
      <c r="CWP15" s="2"/>
      <c r="CWQ15" s="35"/>
      <c r="CWR15" s="76"/>
      <c r="CWS15" s="75"/>
      <c r="CWU15" s="2"/>
      <c r="CWV15" s="2"/>
      <c r="CWW15" s="35"/>
      <c r="CWX15" s="76"/>
      <c r="CWY15" s="75"/>
      <c r="CXA15" s="2"/>
      <c r="CXB15" s="2"/>
      <c r="CXC15" s="35"/>
      <c r="CXD15" s="76"/>
      <c r="CXE15" s="75"/>
      <c r="CXG15" s="2"/>
      <c r="CXH15" s="2"/>
      <c r="CXI15" s="35"/>
      <c r="CXJ15" s="76"/>
      <c r="CXK15" s="75"/>
      <c r="CXM15" s="2"/>
      <c r="CXN15" s="2"/>
      <c r="CXO15" s="35"/>
      <c r="CXP15" s="76"/>
      <c r="CXQ15" s="75"/>
      <c r="CXS15" s="2"/>
      <c r="CXT15" s="2"/>
      <c r="CXU15" s="35"/>
      <c r="CXV15" s="76"/>
      <c r="CXW15" s="75"/>
      <c r="CXY15" s="2"/>
      <c r="CXZ15" s="2"/>
      <c r="CYA15" s="35"/>
      <c r="CYB15" s="76"/>
      <c r="CYC15" s="75"/>
      <c r="CYE15" s="2"/>
      <c r="CYF15" s="2"/>
      <c r="CYG15" s="35"/>
      <c r="CYH15" s="76"/>
      <c r="CYI15" s="75"/>
      <c r="CYK15" s="2"/>
      <c r="CYL15" s="2"/>
      <c r="CYM15" s="35"/>
      <c r="CYN15" s="76"/>
      <c r="CYO15" s="75"/>
      <c r="CYQ15" s="2"/>
      <c r="CYR15" s="2"/>
      <c r="CYS15" s="35"/>
      <c r="CYT15" s="76"/>
      <c r="CYU15" s="75"/>
      <c r="CYW15" s="2"/>
      <c r="CYX15" s="2"/>
      <c r="CYY15" s="35"/>
      <c r="CYZ15" s="76"/>
      <c r="CZA15" s="75"/>
      <c r="CZC15" s="2"/>
      <c r="CZD15" s="2"/>
      <c r="CZE15" s="35"/>
      <c r="CZF15" s="76"/>
      <c r="CZG15" s="75"/>
      <c r="CZI15" s="2"/>
      <c r="CZJ15" s="2"/>
      <c r="CZK15" s="35"/>
      <c r="CZL15" s="76"/>
      <c r="CZM15" s="75"/>
      <c r="CZO15" s="2"/>
      <c r="CZP15" s="2"/>
      <c r="CZQ15" s="35"/>
      <c r="CZR15" s="76"/>
      <c r="CZS15" s="75"/>
      <c r="CZU15" s="2"/>
      <c r="CZV15" s="2"/>
      <c r="CZW15" s="35"/>
      <c r="CZX15" s="76"/>
      <c r="CZY15" s="75"/>
      <c r="DAA15" s="2"/>
      <c r="DAB15" s="2"/>
      <c r="DAC15" s="35"/>
      <c r="DAD15" s="76"/>
      <c r="DAE15" s="75"/>
      <c r="DAG15" s="2"/>
      <c r="DAH15" s="2"/>
      <c r="DAI15" s="35"/>
      <c r="DAJ15" s="76"/>
      <c r="DAK15" s="75"/>
      <c r="DAM15" s="2"/>
      <c r="DAN15" s="2"/>
      <c r="DAO15" s="35"/>
      <c r="DAP15" s="76"/>
      <c r="DAQ15" s="75"/>
      <c r="DAS15" s="2"/>
      <c r="DAT15" s="2"/>
      <c r="DAU15" s="35"/>
      <c r="DAV15" s="76"/>
      <c r="DAW15" s="75"/>
      <c r="DAY15" s="2"/>
      <c r="DAZ15" s="2"/>
      <c r="DBA15" s="35"/>
      <c r="DBB15" s="76"/>
      <c r="DBC15" s="75"/>
      <c r="DBE15" s="2"/>
      <c r="DBF15" s="2"/>
      <c r="DBG15" s="35"/>
      <c r="DBH15" s="76"/>
      <c r="DBI15" s="75"/>
      <c r="DBK15" s="2"/>
      <c r="DBL15" s="2"/>
      <c r="DBM15" s="35"/>
      <c r="DBN15" s="76"/>
      <c r="DBO15" s="75"/>
      <c r="DBQ15" s="2"/>
      <c r="DBR15" s="2"/>
      <c r="DBS15" s="35"/>
      <c r="DBT15" s="76"/>
      <c r="DBU15" s="75"/>
      <c r="DBW15" s="2"/>
      <c r="DBX15" s="2"/>
      <c r="DBY15" s="35"/>
      <c r="DBZ15" s="76"/>
      <c r="DCA15" s="75"/>
      <c r="DCC15" s="2"/>
      <c r="DCD15" s="2"/>
      <c r="DCE15" s="35"/>
      <c r="DCF15" s="76"/>
      <c r="DCG15" s="75"/>
      <c r="DCI15" s="2"/>
      <c r="DCJ15" s="2"/>
      <c r="DCK15" s="35"/>
      <c r="DCL15" s="76"/>
      <c r="DCM15" s="75"/>
      <c r="DCO15" s="2"/>
      <c r="DCP15" s="2"/>
      <c r="DCQ15" s="35"/>
      <c r="DCR15" s="76"/>
      <c r="DCS15" s="75"/>
      <c r="DCU15" s="2"/>
      <c r="DCV15" s="2"/>
      <c r="DCW15" s="35"/>
      <c r="DCX15" s="76"/>
      <c r="DCY15" s="75"/>
      <c r="DDA15" s="2"/>
      <c r="DDB15" s="2"/>
      <c r="DDC15" s="35"/>
      <c r="DDD15" s="76"/>
      <c r="DDE15" s="75"/>
      <c r="DDG15" s="2"/>
      <c r="DDH15" s="2"/>
      <c r="DDI15" s="35"/>
      <c r="DDJ15" s="76"/>
      <c r="DDK15" s="75"/>
      <c r="DDM15" s="2"/>
      <c r="DDN15" s="2"/>
      <c r="DDO15" s="35"/>
      <c r="DDP15" s="76"/>
      <c r="DDQ15" s="75"/>
      <c r="DDS15" s="2"/>
      <c r="DDT15" s="2"/>
      <c r="DDU15" s="35"/>
      <c r="DDV15" s="76"/>
      <c r="DDW15" s="75"/>
      <c r="DDY15" s="2"/>
      <c r="DDZ15" s="2"/>
      <c r="DEA15" s="35"/>
      <c r="DEB15" s="76"/>
      <c r="DEC15" s="75"/>
      <c r="DEE15" s="2"/>
      <c r="DEF15" s="2"/>
      <c r="DEG15" s="35"/>
      <c r="DEH15" s="76"/>
      <c r="DEI15" s="75"/>
      <c r="DEK15" s="2"/>
      <c r="DEL15" s="2"/>
      <c r="DEM15" s="35"/>
      <c r="DEN15" s="76"/>
      <c r="DEO15" s="75"/>
      <c r="DEQ15" s="2"/>
      <c r="DER15" s="2"/>
      <c r="DES15" s="35"/>
      <c r="DET15" s="76"/>
      <c r="DEU15" s="75"/>
      <c r="DEW15" s="2"/>
      <c r="DEX15" s="2"/>
      <c r="DEY15" s="35"/>
      <c r="DEZ15" s="76"/>
      <c r="DFA15" s="75"/>
      <c r="DFC15" s="2"/>
      <c r="DFD15" s="2"/>
      <c r="DFE15" s="35"/>
      <c r="DFF15" s="76"/>
      <c r="DFG15" s="75"/>
      <c r="DFI15" s="2"/>
      <c r="DFJ15" s="2"/>
      <c r="DFK15" s="35"/>
      <c r="DFL15" s="76"/>
      <c r="DFM15" s="75"/>
      <c r="DFO15" s="2"/>
      <c r="DFP15" s="2"/>
      <c r="DFQ15" s="35"/>
      <c r="DFR15" s="76"/>
      <c r="DFS15" s="75"/>
      <c r="DFU15" s="2"/>
      <c r="DFV15" s="2"/>
      <c r="DFW15" s="35"/>
      <c r="DFX15" s="76"/>
      <c r="DFY15" s="75"/>
      <c r="DGA15" s="2"/>
      <c r="DGB15" s="2"/>
      <c r="DGC15" s="35"/>
      <c r="DGD15" s="76"/>
      <c r="DGE15" s="75"/>
      <c r="DGG15" s="2"/>
      <c r="DGH15" s="2"/>
      <c r="DGI15" s="35"/>
      <c r="DGJ15" s="76"/>
      <c r="DGK15" s="75"/>
      <c r="DGM15" s="2"/>
      <c r="DGN15" s="2"/>
      <c r="DGO15" s="35"/>
      <c r="DGP15" s="76"/>
      <c r="DGQ15" s="75"/>
      <c r="DGS15" s="2"/>
      <c r="DGT15" s="2"/>
      <c r="DGU15" s="35"/>
      <c r="DGV15" s="76"/>
      <c r="DGW15" s="75"/>
      <c r="DGY15" s="2"/>
      <c r="DGZ15" s="2"/>
      <c r="DHA15" s="35"/>
      <c r="DHB15" s="76"/>
      <c r="DHC15" s="75"/>
      <c r="DHE15" s="2"/>
      <c r="DHF15" s="2"/>
      <c r="DHG15" s="35"/>
      <c r="DHH15" s="76"/>
      <c r="DHI15" s="75"/>
      <c r="DHK15" s="2"/>
      <c r="DHL15" s="2"/>
      <c r="DHM15" s="35"/>
      <c r="DHN15" s="76"/>
      <c r="DHO15" s="75"/>
      <c r="DHQ15" s="2"/>
      <c r="DHR15" s="2"/>
      <c r="DHS15" s="35"/>
      <c r="DHT15" s="76"/>
      <c r="DHU15" s="75"/>
      <c r="DHW15" s="2"/>
      <c r="DHX15" s="2"/>
      <c r="DHY15" s="35"/>
      <c r="DHZ15" s="76"/>
      <c r="DIA15" s="75"/>
      <c r="DIC15" s="2"/>
      <c r="DID15" s="2"/>
      <c r="DIE15" s="35"/>
      <c r="DIF15" s="76"/>
      <c r="DIG15" s="75"/>
      <c r="DII15" s="2"/>
      <c r="DIJ15" s="2"/>
      <c r="DIK15" s="35"/>
      <c r="DIL15" s="76"/>
      <c r="DIM15" s="75"/>
      <c r="DIO15" s="2"/>
      <c r="DIP15" s="2"/>
      <c r="DIQ15" s="35"/>
      <c r="DIR15" s="76"/>
      <c r="DIS15" s="75"/>
      <c r="DIU15" s="2"/>
      <c r="DIV15" s="2"/>
      <c r="DIW15" s="35"/>
      <c r="DIX15" s="76"/>
      <c r="DIY15" s="75"/>
      <c r="DJA15" s="2"/>
      <c r="DJB15" s="2"/>
      <c r="DJC15" s="35"/>
      <c r="DJD15" s="76"/>
      <c r="DJE15" s="75"/>
      <c r="DJG15" s="2"/>
      <c r="DJH15" s="2"/>
      <c r="DJI15" s="35"/>
      <c r="DJJ15" s="76"/>
      <c r="DJK15" s="75"/>
      <c r="DJM15" s="2"/>
      <c r="DJN15" s="2"/>
      <c r="DJO15" s="35"/>
      <c r="DJP15" s="76"/>
      <c r="DJQ15" s="75"/>
      <c r="DJS15" s="2"/>
      <c r="DJT15" s="2"/>
      <c r="DJU15" s="35"/>
      <c r="DJV15" s="76"/>
      <c r="DJW15" s="75"/>
      <c r="DJY15" s="2"/>
      <c r="DJZ15" s="2"/>
      <c r="DKA15" s="35"/>
      <c r="DKB15" s="76"/>
      <c r="DKC15" s="75"/>
      <c r="DKE15" s="2"/>
      <c r="DKF15" s="2"/>
      <c r="DKG15" s="35"/>
      <c r="DKH15" s="76"/>
      <c r="DKI15" s="75"/>
      <c r="DKK15" s="2"/>
      <c r="DKL15" s="2"/>
      <c r="DKM15" s="35"/>
      <c r="DKN15" s="76"/>
      <c r="DKO15" s="75"/>
      <c r="DKQ15" s="2"/>
      <c r="DKR15" s="2"/>
      <c r="DKS15" s="35"/>
      <c r="DKT15" s="76"/>
      <c r="DKU15" s="75"/>
      <c r="DKW15" s="2"/>
      <c r="DKX15" s="2"/>
      <c r="DKY15" s="35"/>
      <c r="DKZ15" s="76"/>
      <c r="DLA15" s="75"/>
      <c r="DLC15" s="2"/>
      <c r="DLD15" s="2"/>
      <c r="DLE15" s="35"/>
      <c r="DLF15" s="76"/>
      <c r="DLG15" s="75"/>
      <c r="DLI15" s="2"/>
      <c r="DLJ15" s="2"/>
      <c r="DLK15" s="35"/>
      <c r="DLL15" s="76"/>
      <c r="DLM15" s="75"/>
      <c r="DLO15" s="2"/>
      <c r="DLP15" s="2"/>
      <c r="DLQ15" s="35"/>
      <c r="DLR15" s="76"/>
      <c r="DLS15" s="75"/>
      <c r="DLU15" s="2"/>
      <c r="DLV15" s="2"/>
      <c r="DLW15" s="35"/>
      <c r="DLX15" s="76"/>
      <c r="DLY15" s="75"/>
      <c r="DMA15" s="2"/>
      <c r="DMB15" s="2"/>
      <c r="DMC15" s="35"/>
      <c r="DMD15" s="76"/>
      <c r="DME15" s="75"/>
      <c r="DMG15" s="2"/>
      <c r="DMH15" s="2"/>
      <c r="DMI15" s="35"/>
      <c r="DMJ15" s="76"/>
      <c r="DMK15" s="75"/>
      <c r="DMM15" s="2"/>
      <c r="DMN15" s="2"/>
      <c r="DMO15" s="35"/>
      <c r="DMP15" s="76"/>
      <c r="DMQ15" s="75"/>
      <c r="DMS15" s="2"/>
      <c r="DMT15" s="2"/>
      <c r="DMU15" s="35"/>
      <c r="DMV15" s="76"/>
      <c r="DMW15" s="75"/>
      <c r="DMY15" s="2"/>
      <c r="DMZ15" s="2"/>
      <c r="DNA15" s="35"/>
      <c r="DNB15" s="76"/>
      <c r="DNC15" s="75"/>
      <c r="DNE15" s="2"/>
      <c r="DNF15" s="2"/>
      <c r="DNG15" s="35"/>
      <c r="DNH15" s="76"/>
      <c r="DNI15" s="75"/>
      <c r="DNK15" s="2"/>
      <c r="DNL15" s="2"/>
      <c r="DNM15" s="35"/>
      <c r="DNN15" s="76"/>
      <c r="DNO15" s="75"/>
      <c r="DNQ15" s="2"/>
      <c r="DNR15" s="2"/>
      <c r="DNS15" s="35"/>
      <c r="DNT15" s="76"/>
      <c r="DNU15" s="75"/>
      <c r="DNW15" s="2"/>
      <c r="DNX15" s="2"/>
      <c r="DNY15" s="35"/>
      <c r="DNZ15" s="76"/>
      <c r="DOA15" s="75"/>
      <c r="DOC15" s="2"/>
      <c r="DOD15" s="2"/>
      <c r="DOE15" s="35"/>
      <c r="DOF15" s="76"/>
      <c r="DOG15" s="75"/>
      <c r="DOI15" s="2"/>
      <c r="DOJ15" s="2"/>
      <c r="DOK15" s="35"/>
      <c r="DOL15" s="76"/>
      <c r="DOM15" s="75"/>
      <c r="DOO15" s="2"/>
      <c r="DOP15" s="2"/>
      <c r="DOQ15" s="35"/>
      <c r="DOR15" s="76"/>
      <c r="DOS15" s="75"/>
      <c r="DOU15" s="2"/>
      <c r="DOV15" s="2"/>
      <c r="DOW15" s="35"/>
      <c r="DOX15" s="76"/>
      <c r="DOY15" s="75"/>
      <c r="DPA15" s="2"/>
      <c r="DPB15" s="2"/>
      <c r="DPC15" s="35"/>
      <c r="DPD15" s="76"/>
      <c r="DPE15" s="75"/>
      <c r="DPG15" s="2"/>
      <c r="DPH15" s="2"/>
      <c r="DPI15" s="35"/>
      <c r="DPJ15" s="76"/>
      <c r="DPK15" s="75"/>
      <c r="DPM15" s="2"/>
      <c r="DPN15" s="2"/>
      <c r="DPO15" s="35"/>
      <c r="DPP15" s="76"/>
      <c r="DPQ15" s="75"/>
      <c r="DPS15" s="2"/>
      <c r="DPT15" s="2"/>
      <c r="DPU15" s="35"/>
      <c r="DPV15" s="76"/>
      <c r="DPW15" s="75"/>
      <c r="DPY15" s="2"/>
      <c r="DPZ15" s="2"/>
      <c r="DQA15" s="35"/>
      <c r="DQB15" s="76"/>
      <c r="DQC15" s="75"/>
      <c r="DQE15" s="2"/>
      <c r="DQF15" s="2"/>
      <c r="DQG15" s="35"/>
      <c r="DQH15" s="76"/>
      <c r="DQI15" s="75"/>
      <c r="DQK15" s="2"/>
      <c r="DQL15" s="2"/>
      <c r="DQM15" s="35"/>
      <c r="DQN15" s="76"/>
      <c r="DQO15" s="75"/>
      <c r="DQQ15" s="2"/>
      <c r="DQR15" s="2"/>
      <c r="DQS15" s="35"/>
      <c r="DQT15" s="76"/>
      <c r="DQU15" s="75"/>
      <c r="DQW15" s="2"/>
      <c r="DQX15" s="2"/>
      <c r="DQY15" s="35"/>
      <c r="DQZ15" s="76"/>
      <c r="DRA15" s="75"/>
      <c r="DRC15" s="2"/>
      <c r="DRD15" s="2"/>
      <c r="DRE15" s="35"/>
      <c r="DRF15" s="76"/>
      <c r="DRG15" s="75"/>
      <c r="DRI15" s="2"/>
      <c r="DRJ15" s="2"/>
      <c r="DRK15" s="35"/>
      <c r="DRL15" s="76"/>
      <c r="DRM15" s="75"/>
      <c r="DRO15" s="2"/>
      <c r="DRP15" s="2"/>
      <c r="DRQ15" s="35"/>
      <c r="DRR15" s="76"/>
      <c r="DRS15" s="75"/>
      <c r="DRU15" s="2"/>
      <c r="DRV15" s="2"/>
      <c r="DRW15" s="35"/>
      <c r="DRX15" s="76"/>
      <c r="DRY15" s="75"/>
      <c r="DSA15" s="2"/>
      <c r="DSB15" s="2"/>
      <c r="DSC15" s="35"/>
      <c r="DSD15" s="76"/>
      <c r="DSE15" s="75"/>
      <c r="DSG15" s="2"/>
      <c r="DSH15" s="2"/>
      <c r="DSI15" s="35"/>
      <c r="DSJ15" s="76"/>
      <c r="DSK15" s="75"/>
      <c r="DSM15" s="2"/>
      <c r="DSN15" s="2"/>
      <c r="DSO15" s="35"/>
      <c r="DSP15" s="76"/>
      <c r="DSQ15" s="75"/>
      <c r="DSS15" s="2"/>
      <c r="DST15" s="2"/>
      <c r="DSU15" s="35"/>
      <c r="DSV15" s="76"/>
      <c r="DSW15" s="75"/>
      <c r="DSY15" s="2"/>
      <c r="DSZ15" s="2"/>
      <c r="DTA15" s="35"/>
      <c r="DTB15" s="76"/>
      <c r="DTC15" s="75"/>
      <c r="DTE15" s="2"/>
      <c r="DTF15" s="2"/>
      <c r="DTG15" s="35"/>
      <c r="DTH15" s="76"/>
      <c r="DTI15" s="75"/>
      <c r="DTK15" s="2"/>
      <c r="DTL15" s="2"/>
      <c r="DTM15" s="35"/>
      <c r="DTN15" s="76"/>
      <c r="DTO15" s="75"/>
      <c r="DTQ15" s="2"/>
      <c r="DTR15" s="2"/>
      <c r="DTS15" s="35"/>
      <c r="DTT15" s="76"/>
      <c r="DTU15" s="75"/>
      <c r="DTW15" s="2"/>
      <c r="DTX15" s="2"/>
      <c r="DTY15" s="35"/>
      <c r="DTZ15" s="76"/>
      <c r="DUA15" s="75"/>
      <c r="DUC15" s="2"/>
      <c r="DUD15" s="2"/>
      <c r="DUE15" s="35"/>
      <c r="DUF15" s="76"/>
      <c r="DUG15" s="75"/>
      <c r="DUI15" s="2"/>
      <c r="DUJ15" s="2"/>
      <c r="DUK15" s="35"/>
      <c r="DUL15" s="76"/>
      <c r="DUM15" s="75"/>
      <c r="DUO15" s="2"/>
      <c r="DUP15" s="2"/>
      <c r="DUQ15" s="35"/>
      <c r="DUR15" s="76"/>
      <c r="DUS15" s="75"/>
      <c r="DUU15" s="2"/>
      <c r="DUV15" s="2"/>
      <c r="DUW15" s="35"/>
      <c r="DUX15" s="76"/>
      <c r="DUY15" s="75"/>
      <c r="DVA15" s="2"/>
      <c r="DVB15" s="2"/>
      <c r="DVC15" s="35"/>
      <c r="DVD15" s="76"/>
      <c r="DVE15" s="75"/>
      <c r="DVG15" s="2"/>
      <c r="DVH15" s="2"/>
      <c r="DVI15" s="35"/>
      <c r="DVJ15" s="76"/>
      <c r="DVK15" s="75"/>
      <c r="DVM15" s="2"/>
      <c r="DVN15" s="2"/>
      <c r="DVO15" s="35"/>
      <c r="DVP15" s="76"/>
      <c r="DVQ15" s="75"/>
      <c r="DVS15" s="2"/>
      <c r="DVT15" s="2"/>
      <c r="DVU15" s="35"/>
      <c r="DVV15" s="76"/>
      <c r="DVW15" s="75"/>
      <c r="DVY15" s="2"/>
      <c r="DVZ15" s="2"/>
      <c r="DWA15" s="35"/>
      <c r="DWB15" s="76"/>
      <c r="DWC15" s="75"/>
      <c r="DWE15" s="2"/>
      <c r="DWF15" s="2"/>
      <c r="DWG15" s="35"/>
      <c r="DWH15" s="76"/>
      <c r="DWI15" s="75"/>
      <c r="DWK15" s="2"/>
      <c r="DWL15" s="2"/>
      <c r="DWM15" s="35"/>
      <c r="DWN15" s="76"/>
      <c r="DWO15" s="75"/>
      <c r="DWQ15" s="2"/>
      <c r="DWR15" s="2"/>
      <c r="DWS15" s="35"/>
      <c r="DWT15" s="76"/>
      <c r="DWU15" s="75"/>
      <c r="DWW15" s="2"/>
      <c r="DWX15" s="2"/>
      <c r="DWY15" s="35"/>
      <c r="DWZ15" s="76"/>
      <c r="DXA15" s="75"/>
      <c r="DXC15" s="2"/>
      <c r="DXD15" s="2"/>
      <c r="DXE15" s="35"/>
      <c r="DXF15" s="76"/>
      <c r="DXG15" s="75"/>
      <c r="DXI15" s="2"/>
      <c r="DXJ15" s="2"/>
      <c r="DXK15" s="35"/>
      <c r="DXL15" s="76"/>
      <c r="DXM15" s="75"/>
      <c r="DXO15" s="2"/>
      <c r="DXP15" s="2"/>
      <c r="DXQ15" s="35"/>
      <c r="DXR15" s="76"/>
      <c r="DXS15" s="75"/>
      <c r="DXU15" s="2"/>
      <c r="DXV15" s="2"/>
      <c r="DXW15" s="35"/>
      <c r="DXX15" s="76"/>
      <c r="DXY15" s="75"/>
      <c r="DYA15" s="2"/>
      <c r="DYB15" s="2"/>
      <c r="DYC15" s="35"/>
      <c r="DYD15" s="76"/>
      <c r="DYE15" s="75"/>
      <c r="DYG15" s="2"/>
      <c r="DYH15" s="2"/>
      <c r="DYI15" s="35"/>
      <c r="DYJ15" s="76"/>
      <c r="DYK15" s="75"/>
      <c r="DYM15" s="2"/>
      <c r="DYN15" s="2"/>
      <c r="DYO15" s="35"/>
      <c r="DYP15" s="76"/>
      <c r="DYQ15" s="75"/>
      <c r="DYS15" s="2"/>
      <c r="DYT15" s="2"/>
      <c r="DYU15" s="35"/>
      <c r="DYV15" s="76"/>
      <c r="DYW15" s="75"/>
      <c r="DYY15" s="2"/>
      <c r="DYZ15" s="2"/>
      <c r="DZA15" s="35"/>
      <c r="DZB15" s="76"/>
      <c r="DZC15" s="75"/>
      <c r="DZE15" s="2"/>
      <c r="DZF15" s="2"/>
      <c r="DZG15" s="35"/>
      <c r="DZH15" s="76"/>
      <c r="DZI15" s="75"/>
      <c r="DZK15" s="2"/>
      <c r="DZL15" s="2"/>
      <c r="DZM15" s="35"/>
      <c r="DZN15" s="76"/>
      <c r="DZO15" s="75"/>
      <c r="DZQ15" s="2"/>
      <c r="DZR15" s="2"/>
      <c r="DZS15" s="35"/>
      <c r="DZT15" s="76"/>
      <c r="DZU15" s="75"/>
      <c r="DZW15" s="2"/>
      <c r="DZX15" s="2"/>
      <c r="DZY15" s="35"/>
      <c r="DZZ15" s="76"/>
      <c r="EAA15" s="75"/>
      <c r="EAC15" s="2"/>
      <c r="EAD15" s="2"/>
      <c r="EAE15" s="35"/>
      <c r="EAF15" s="76"/>
      <c r="EAG15" s="75"/>
      <c r="EAI15" s="2"/>
      <c r="EAJ15" s="2"/>
      <c r="EAK15" s="35"/>
      <c r="EAL15" s="76"/>
      <c r="EAM15" s="75"/>
      <c r="EAO15" s="2"/>
      <c r="EAP15" s="2"/>
      <c r="EAQ15" s="35"/>
      <c r="EAR15" s="76"/>
      <c r="EAS15" s="75"/>
      <c r="EAU15" s="2"/>
      <c r="EAV15" s="2"/>
      <c r="EAW15" s="35"/>
      <c r="EAX15" s="76"/>
      <c r="EAY15" s="75"/>
      <c r="EBA15" s="2"/>
      <c r="EBB15" s="2"/>
      <c r="EBC15" s="35"/>
      <c r="EBD15" s="76"/>
      <c r="EBE15" s="75"/>
      <c r="EBG15" s="2"/>
      <c r="EBH15" s="2"/>
      <c r="EBI15" s="35"/>
      <c r="EBJ15" s="76"/>
      <c r="EBK15" s="75"/>
      <c r="EBM15" s="2"/>
      <c r="EBN15" s="2"/>
      <c r="EBO15" s="35"/>
      <c r="EBP15" s="76"/>
      <c r="EBQ15" s="75"/>
      <c r="EBS15" s="2"/>
      <c r="EBT15" s="2"/>
      <c r="EBU15" s="35"/>
      <c r="EBV15" s="76"/>
      <c r="EBW15" s="75"/>
      <c r="EBY15" s="2"/>
      <c r="EBZ15" s="2"/>
      <c r="ECA15" s="35"/>
      <c r="ECB15" s="76"/>
      <c r="ECC15" s="75"/>
      <c r="ECE15" s="2"/>
      <c r="ECF15" s="2"/>
      <c r="ECG15" s="35"/>
      <c r="ECH15" s="76"/>
      <c r="ECI15" s="75"/>
      <c r="ECK15" s="2"/>
      <c r="ECL15" s="2"/>
      <c r="ECM15" s="35"/>
      <c r="ECN15" s="76"/>
      <c r="ECO15" s="75"/>
      <c r="ECQ15" s="2"/>
      <c r="ECR15" s="2"/>
      <c r="ECS15" s="35"/>
      <c r="ECT15" s="76"/>
      <c r="ECU15" s="75"/>
      <c r="ECW15" s="2"/>
      <c r="ECX15" s="2"/>
      <c r="ECY15" s="35"/>
      <c r="ECZ15" s="76"/>
      <c r="EDA15" s="75"/>
      <c r="EDC15" s="2"/>
      <c r="EDD15" s="2"/>
      <c r="EDE15" s="35"/>
      <c r="EDF15" s="76"/>
      <c r="EDG15" s="75"/>
      <c r="EDI15" s="2"/>
      <c r="EDJ15" s="2"/>
      <c r="EDK15" s="35"/>
      <c r="EDL15" s="76"/>
      <c r="EDM15" s="75"/>
      <c r="EDO15" s="2"/>
      <c r="EDP15" s="2"/>
      <c r="EDQ15" s="35"/>
      <c r="EDR15" s="76"/>
      <c r="EDS15" s="75"/>
      <c r="EDU15" s="2"/>
      <c r="EDV15" s="2"/>
      <c r="EDW15" s="35"/>
      <c r="EDX15" s="76"/>
      <c r="EDY15" s="75"/>
      <c r="EEA15" s="2"/>
      <c r="EEB15" s="2"/>
      <c r="EEC15" s="35"/>
      <c r="EED15" s="76"/>
      <c r="EEE15" s="75"/>
      <c r="EEG15" s="2"/>
      <c r="EEH15" s="2"/>
      <c r="EEI15" s="35"/>
      <c r="EEJ15" s="76"/>
      <c r="EEK15" s="75"/>
      <c r="EEM15" s="2"/>
      <c r="EEN15" s="2"/>
      <c r="EEO15" s="35"/>
      <c r="EEP15" s="76"/>
      <c r="EEQ15" s="75"/>
      <c r="EES15" s="2"/>
      <c r="EET15" s="2"/>
      <c r="EEU15" s="35"/>
      <c r="EEV15" s="76"/>
      <c r="EEW15" s="75"/>
      <c r="EEY15" s="2"/>
      <c r="EEZ15" s="2"/>
      <c r="EFA15" s="35"/>
      <c r="EFB15" s="76"/>
      <c r="EFC15" s="75"/>
      <c r="EFE15" s="2"/>
      <c r="EFF15" s="2"/>
      <c r="EFG15" s="35"/>
      <c r="EFH15" s="76"/>
      <c r="EFI15" s="75"/>
      <c r="EFK15" s="2"/>
      <c r="EFL15" s="2"/>
      <c r="EFM15" s="35"/>
      <c r="EFN15" s="76"/>
      <c r="EFO15" s="75"/>
      <c r="EFQ15" s="2"/>
      <c r="EFR15" s="2"/>
      <c r="EFS15" s="35"/>
      <c r="EFT15" s="76"/>
      <c r="EFU15" s="75"/>
      <c r="EFW15" s="2"/>
      <c r="EFX15" s="2"/>
      <c r="EFY15" s="35"/>
      <c r="EFZ15" s="76"/>
      <c r="EGA15" s="75"/>
      <c r="EGC15" s="2"/>
      <c r="EGD15" s="2"/>
      <c r="EGE15" s="35"/>
      <c r="EGF15" s="76"/>
      <c r="EGG15" s="75"/>
      <c r="EGI15" s="2"/>
      <c r="EGJ15" s="2"/>
      <c r="EGK15" s="35"/>
      <c r="EGL15" s="76"/>
      <c r="EGM15" s="75"/>
      <c r="EGO15" s="2"/>
      <c r="EGP15" s="2"/>
      <c r="EGQ15" s="35"/>
      <c r="EGR15" s="76"/>
      <c r="EGS15" s="75"/>
      <c r="EGU15" s="2"/>
      <c r="EGV15" s="2"/>
      <c r="EGW15" s="35"/>
      <c r="EGX15" s="76"/>
      <c r="EGY15" s="75"/>
      <c r="EHA15" s="2"/>
      <c r="EHB15" s="2"/>
      <c r="EHC15" s="35"/>
      <c r="EHD15" s="76"/>
      <c r="EHE15" s="75"/>
      <c r="EHG15" s="2"/>
      <c r="EHH15" s="2"/>
      <c r="EHI15" s="35"/>
      <c r="EHJ15" s="76"/>
      <c r="EHK15" s="75"/>
      <c r="EHM15" s="2"/>
      <c r="EHN15" s="2"/>
      <c r="EHO15" s="35"/>
      <c r="EHP15" s="76"/>
      <c r="EHQ15" s="75"/>
      <c r="EHS15" s="2"/>
      <c r="EHT15" s="2"/>
      <c r="EHU15" s="35"/>
      <c r="EHV15" s="76"/>
      <c r="EHW15" s="75"/>
      <c r="EHY15" s="2"/>
      <c r="EHZ15" s="2"/>
      <c r="EIA15" s="35"/>
      <c r="EIB15" s="76"/>
      <c r="EIC15" s="75"/>
      <c r="EIE15" s="2"/>
      <c r="EIF15" s="2"/>
      <c r="EIG15" s="35"/>
      <c r="EIH15" s="76"/>
      <c r="EII15" s="75"/>
      <c r="EIK15" s="2"/>
      <c r="EIL15" s="2"/>
      <c r="EIM15" s="35"/>
      <c r="EIN15" s="76"/>
      <c r="EIO15" s="75"/>
      <c r="EIQ15" s="2"/>
      <c r="EIR15" s="2"/>
      <c r="EIS15" s="35"/>
      <c r="EIT15" s="76"/>
      <c r="EIU15" s="75"/>
      <c r="EIW15" s="2"/>
      <c r="EIX15" s="2"/>
      <c r="EIY15" s="35"/>
      <c r="EIZ15" s="76"/>
      <c r="EJA15" s="75"/>
      <c r="EJC15" s="2"/>
      <c r="EJD15" s="2"/>
      <c r="EJE15" s="35"/>
      <c r="EJF15" s="76"/>
      <c r="EJG15" s="75"/>
      <c r="EJI15" s="2"/>
      <c r="EJJ15" s="2"/>
      <c r="EJK15" s="35"/>
      <c r="EJL15" s="76"/>
      <c r="EJM15" s="75"/>
      <c r="EJO15" s="2"/>
      <c r="EJP15" s="2"/>
      <c r="EJQ15" s="35"/>
      <c r="EJR15" s="76"/>
      <c r="EJS15" s="75"/>
      <c r="EJU15" s="2"/>
      <c r="EJV15" s="2"/>
      <c r="EJW15" s="35"/>
      <c r="EJX15" s="76"/>
      <c r="EJY15" s="75"/>
      <c r="EKA15" s="2"/>
      <c r="EKB15" s="2"/>
      <c r="EKC15" s="35"/>
      <c r="EKD15" s="76"/>
      <c r="EKE15" s="75"/>
      <c r="EKG15" s="2"/>
      <c r="EKH15" s="2"/>
      <c r="EKI15" s="35"/>
      <c r="EKJ15" s="76"/>
      <c r="EKK15" s="75"/>
      <c r="EKM15" s="2"/>
      <c r="EKN15" s="2"/>
      <c r="EKO15" s="35"/>
      <c r="EKP15" s="76"/>
      <c r="EKQ15" s="75"/>
      <c r="EKS15" s="2"/>
      <c r="EKT15" s="2"/>
      <c r="EKU15" s="35"/>
      <c r="EKV15" s="76"/>
      <c r="EKW15" s="75"/>
      <c r="EKY15" s="2"/>
      <c r="EKZ15" s="2"/>
      <c r="ELA15" s="35"/>
      <c r="ELB15" s="76"/>
      <c r="ELC15" s="75"/>
      <c r="ELE15" s="2"/>
      <c r="ELF15" s="2"/>
      <c r="ELG15" s="35"/>
      <c r="ELH15" s="76"/>
      <c r="ELI15" s="75"/>
      <c r="ELK15" s="2"/>
      <c r="ELL15" s="2"/>
      <c r="ELM15" s="35"/>
      <c r="ELN15" s="76"/>
      <c r="ELO15" s="75"/>
      <c r="ELQ15" s="2"/>
      <c r="ELR15" s="2"/>
      <c r="ELS15" s="35"/>
      <c r="ELT15" s="76"/>
      <c r="ELU15" s="75"/>
      <c r="ELW15" s="2"/>
      <c r="ELX15" s="2"/>
      <c r="ELY15" s="35"/>
      <c r="ELZ15" s="76"/>
      <c r="EMA15" s="75"/>
      <c r="EMC15" s="2"/>
      <c r="EMD15" s="2"/>
      <c r="EME15" s="35"/>
      <c r="EMF15" s="76"/>
      <c r="EMG15" s="75"/>
      <c r="EMI15" s="2"/>
      <c r="EMJ15" s="2"/>
      <c r="EMK15" s="35"/>
      <c r="EML15" s="76"/>
      <c r="EMM15" s="75"/>
      <c r="EMO15" s="2"/>
      <c r="EMP15" s="2"/>
      <c r="EMQ15" s="35"/>
      <c r="EMR15" s="76"/>
      <c r="EMS15" s="75"/>
      <c r="EMU15" s="2"/>
      <c r="EMV15" s="2"/>
      <c r="EMW15" s="35"/>
      <c r="EMX15" s="76"/>
      <c r="EMY15" s="75"/>
      <c r="ENA15" s="2"/>
      <c r="ENB15" s="2"/>
      <c r="ENC15" s="35"/>
      <c r="END15" s="76"/>
      <c r="ENE15" s="75"/>
      <c r="ENG15" s="2"/>
      <c r="ENH15" s="2"/>
      <c r="ENI15" s="35"/>
      <c r="ENJ15" s="76"/>
      <c r="ENK15" s="75"/>
      <c r="ENM15" s="2"/>
      <c r="ENN15" s="2"/>
      <c r="ENO15" s="35"/>
      <c r="ENP15" s="76"/>
      <c r="ENQ15" s="75"/>
      <c r="ENS15" s="2"/>
      <c r="ENT15" s="2"/>
      <c r="ENU15" s="35"/>
      <c r="ENV15" s="76"/>
      <c r="ENW15" s="75"/>
      <c r="ENY15" s="2"/>
      <c r="ENZ15" s="2"/>
      <c r="EOA15" s="35"/>
      <c r="EOB15" s="76"/>
      <c r="EOC15" s="75"/>
      <c r="EOE15" s="2"/>
      <c r="EOF15" s="2"/>
      <c r="EOG15" s="35"/>
      <c r="EOH15" s="76"/>
      <c r="EOI15" s="75"/>
      <c r="EOK15" s="2"/>
      <c r="EOL15" s="2"/>
      <c r="EOM15" s="35"/>
      <c r="EON15" s="76"/>
      <c r="EOO15" s="75"/>
      <c r="EOQ15" s="2"/>
      <c r="EOR15" s="2"/>
      <c r="EOS15" s="35"/>
      <c r="EOT15" s="76"/>
      <c r="EOU15" s="75"/>
      <c r="EOW15" s="2"/>
      <c r="EOX15" s="2"/>
      <c r="EOY15" s="35"/>
      <c r="EOZ15" s="76"/>
      <c r="EPA15" s="75"/>
      <c r="EPC15" s="2"/>
      <c r="EPD15" s="2"/>
      <c r="EPE15" s="35"/>
      <c r="EPF15" s="76"/>
      <c r="EPG15" s="75"/>
      <c r="EPI15" s="2"/>
      <c r="EPJ15" s="2"/>
      <c r="EPK15" s="35"/>
      <c r="EPL15" s="76"/>
      <c r="EPM15" s="75"/>
      <c r="EPO15" s="2"/>
      <c r="EPP15" s="2"/>
      <c r="EPQ15" s="35"/>
      <c r="EPR15" s="76"/>
      <c r="EPS15" s="75"/>
      <c r="EPU15" s="2"/>
      <c r="EPV15" s="2"/>
      <c r="EPW15" s="35"/>
      <c r="EPX15" s="76"/>
      <c r="EPY15" s="75"/>
      <c r="EQA15" s="2"/>
      <c r="EQB15" s="2"/>
      <c r="EQC15" s="35"/>
      <c r="EQD15" s="76"/>
      <c r="EQE15" s="75"/>
      <c r="EQG15" s="2"/>
      <c r="EQH15" s="2"/>
      <c r="EQI15" s="35"/>
      <c r="EQJ15" s="76"/>
      <c r="EQK15" s="75"/>
      <c r="EQM15" s="2"/>
      <c r="EQN15" s="2"/>
      <c r="EQO15" s="35"/>
      <c r="EQP15" s="76"/>
      <c r="EQQ15" s="75"/>
      <c r="EQS15" s="2"/>
      <c r="EQT15" s="2"/>
      <c r="EQU15" s="35"/>
      <c r="EQV15" s="76"/>
      <c r="EQW15" s="75"/>
      <c r="EQY15" s="2"/>
      <c r="EQZ15" s="2"/>
      <c r="ERA15" s="35"/>
      <c r="ERB15" s="76"/>
      <c r="ERC15" s="75"/>
      <c r="ERE15" s="2"/>
      <c r="ERF15" s="2"/>
      <c r="ERG15" s="35"/>
      <c r="ERH15" s="76"/>
      <c r="ERI15" s="75"/>
      <c r="ERK15" s="2"/>
      <c r="ERL15" s="2"/>
      <c r="ERM15" s="35"/>
      <c r="ERN15" s="76"/>
      <c r="ERO15" s="75"/>
      <c r="ERQ15" s="2"/>
      <c r="ERR15" s="2"/>
      <c r="ERS15" s="35"/>
      <c r="ERT15" s="76"/>
      <c r="ERU15" s="75"/>
      <c r="ERW15" s="2"/>
      <c r="ERX15" s="2"/>
      <c r="ERY15" s="35"/>
      <c r="ERZ15" s="76"/>
      <c r="ESA15" s="75"/>
      <c r="ESC15" s="2"/>
      <c r="ESD15" s="2"/>
      <c r="ESE15" s="35"/>
      <c r="ESF15" s="76"/>
      <c r="ESG15" s="75"/>
      <c r="ESI15" s="2"/>
      <c r="ESJ15" s="2"/>
      <c r="ESK15" s="35"/>
      <c r="ESL15" s="76"/>
      <c r="ESM15" s="75"/>
      <c r="ESO15" s="2"/>
      <c r="ESP15" s="2"/>
      <c r="ESQ15" s="35"/>
      <c r="ESR15" s="76"/>
      <c r="ESS15" s="75"/>
      <c r="ESU15" s="2"/>
      <c r="ESV15" s="2"/>
      <c r="ESW15" s="35"/>
      <c r="ESX15" s="76"/>
      <c r="ESY15" s="75"/>
      <c r="ETA15" s="2"/>
      <c r="ETB15" s="2"/>
      <c r="ETC15" s="35"/>
      <c r="ETD15" s="76"/>
      <c r="ETE15" s="75"/>
      <c r="ETG15" s="2"/>
      <c r="ETH15" s="2"/>
      <c r="ETI15" s="35"/>
      <c r="ETJ15" s="76"/>
      <c r="ETK15" s="75"/>
      <c r="ETM15" s="2"/>
      <c r="ETN15" s="2"/>
      <c r="ETO15" s="35"/>
      <c r="ETP15" s="76"/>
      <c r="ETQ15" s="75"/>
      <c r="ETS15" s="2"/>
      <c r="ETT15" s="2"/>
      <c r="ETU15" s="35"/>
      <c r="ETV15" s="76"/>
      <c r="ETW15" s="75"/>
      <c r="ETY15" s="2"/>
      <c r="ETZ15" s="2"/>
      <c r="EUA15" s="35"/>
      <c r="EUB15" s="76"/>
      <c r="EUC15" s="75"/>
      <c r="EUE15" s="2"/>
      <c r="EUF15" s="2"/>
      <c r="EUG15" s="35"/>
      <c r="EUH15" s="76"/>
      <c r="EUI15" s="75"/>
      <c r="EUK15" s="2"/>
      <c r="EUL15" s="2"/>
      <c r="EUM15" s="35"/>
      <c r="EUN15" s="76"/>
      <c r="EUO15" s="75"/>
      <c r="EUQ15" s="2"/>
      <c r="EUR15" s="2"/>
      <c r="EUS15" s="35"/>
      <c r="EUT15" s="76"/>
      <c r="EUU15" s="75"/>
      <c r="EUW15" s="2"/>
      <c r="EUX15" s="2"/>
      <c r="EUY15" s="35"/>
      <c r="EUZ15" s="76"/>
      <c r="EVA15" s="75"/>
      <c r="EVC15" s="2"/>
      <c r="EVD15" s="2"/>
      <c r="EVE15" s="35"/>
      <c r="EVF15" s="76"/>
      <c r="EVG15" s="75"/>
      <c r="EVI15" s="2"/>
      <c r="EVJ15" s="2"/>
      <c r="EVK15" s="35"/>
      <c r="EVL15" s="76"/>
      <c r="EVM15" s="75"/>
      <c r="EVO15" s="2"/>
      <c r="EVP15" s="2"/>
      <c r="EVQ15" s="35"/>
      <c r="EVR15" s="76"/>
      <c r="EVS15" s="75"/>
      <c r="EVU15" s="2"/>
      <c r="EVV15" s="2"/>
      <c r="EVW15" s="35"/>
      <c r="EVX15" s="76"/>
      <c r="EVY15" s="75"/>
      <c r="EWA15" s="2"/>
      <c r="EWB15" s="2"/>
      <c r="EWC15" s="35"/>
      <c r="EWD15" s="76"/>
      <c r="EWE15" s="75"/>
      <c r="EWG15" s="2"/>
      <c r="EWH15" s="2"/>
      <c r="EWI15" s="35"/>
      <c r="EWJ15" s="76"/>
      <c r="EWK15" s="75"/>
      <c r="EWM15" s="2"/>
      <c r="EWN15" s="2"/>
      <c r="EWO15" s="35"/>
      <c r="EWP15" s="76"/>
      <c r="EWQ15" s="75"/>
      <c r="EWS15" s="2"/>
      <c r="EWT15" s="2"/>
      <c r="EWU15" s="35"/>
      <c r="EWV15" s="76"/>
      <c r="EWW15" s="75"/>
      <c r="EWY15" s="2"/>
      <c r="EWZ15" s="2"/>
      <c r="EXA15" s="35"/>
      <c r="EXB15" s="76"/>
      <c r="EXC15" s="75"/>
      <c r="EXE15" s="2"/>
      <c r="EXF15" s="2"/>
      <c r="EXG15" s="35"/>
      <c r="EXH15" s="76"/>
      <c r="EXI15" s="75"/>
      <c r="EXK15" s="2"/>
      <c r="EXL15" s="2"/>
      <c r="EXM15" s="35"/>
      <c r="EXN15" s="76"/>
      <c r="EXO15" s="75"/>
      <c r="EXQ15" s="2"/>
      <c r="EXR15" s="2"/>
      <c r="EXS15" s="35"/>
      <c r="EXT15" s="76"/>
      <c r="EXU15" s="75"/>
      <c r="EXW15" s="2"/>
      <c r="EXX15" s="2"/>
      <c r="EXY15" s="35"/>
      <c r="EXZ15" s="76"/>
      <c r="EYA15" s="75"/>
      <c r="EYC15" s="2"/>
      <c r="EYD15" s="2"/>
      <c r="EYE15" s="35"/>
      <c r="EYF15" s="76"/>
      <c r="EYG15" s="75"/>
      <c r="EYI15" s="2"/>
      <c r="EYJ15" s="2"/>
      <c r="EYK15" s="35"/>
      <c r="EYL15" s="76"/>
      <c r="EYM15" s="75"/>
      <c r="EYO15" s="2"/>
      <c r="EYP15" s="2"/>
      <c r="EYQ15" s="35"/>
      <c r="EYR15" s="76"/>
      <c r="EYS15" s="75"/>
      <c r="EYU15" s="2"/>
      <c r="EYV15" s="2"/>
      <c r="EYW15" s="35"/>
      <c r="EYX15" s="76"/>
      <c r="EYY15" s="75"/>
      <c r="EZA15" s="2"/>
      <c r="EZB15" s="2"/>
      <c r="EZC15" s="35"/>
      <c r="EZD15" s="76"/>
      <c r="EZE15" s="75"/>
      <c r="EZG15" s="2"/>
      <c r="EZH15" s="2"/>
      <c r="EZI15" s="35"/>
      <c r="EZJ15" s="76"/>
      <c r="EZK15" s="75"/>
      <c r="EZM15" s="2"/>
      <c r="EZN15" s="2"/>
      <c r="EZO15" s="35"/>
      <c r="EZP15" s="76"/>
      <c r="EZQ15" s="75"/>
      <c r="EZS15" s="2"/>
      <c r="EZT15" s="2"/>
      <c r="EZU15" s="35"/>
      <c r="EZV15" s="76"/>
      <c r="EZW15" s="75"/>
      <c r="EZY15" s="2"/>
      <c r="EZZ15" s="2"/>
      <c r="FAA15" s="35"/>
      <c r="FAB15" s="76"/>
      <c r="FAC15" s="75"/>
      <c r="FAE15" s="2"/>
      <c r="FAF15" s="2"/>
      <c r="FAG15" s="35"/>
      <c r="FAH15" s="76"/>
      <c r="FAI15" s="75"/>
      <c r="FAK15" s="2"/>
      <c r="FAL15" s="2"/>
      <c r="FAM15" s="35"/>
      <c r="FAN15" s="76"/>
      <c r="FAO15" s="75"/>
      <c r="FAQ15" s="2"/>
      <c r="FAR15" s="2"/>
      <c r="FAS15" s="35"/>
      <c r="FAT15" s="76"/>
      <c r="FAU15" s="75"/>
      <c r="FAW15" s="2"/>
      <c r="FAX15" s="2"/>
      <c r="FAY15" s="35"/>
      <c r="FAZ15" s="76"/>
      <c r="FBA15" s="75"/>
      <c r="FBC15" s="2"/>
      <c r="FBD15" s="2"/>
      <c r="FBE15" s="35"/>
      <c r="FBF15" s="76"/>
      <c r="FBG15" s="75"/>
      <c r="FBI15" s="2"/>
      <c r="FBJ15" s="2"/>
      <c r="FBK15" s="35"/>
      <c r="FBL15" s="76"/>
      <c r="FBM15" s="75"/>
      <c r="FBO15" s="2"/>
      <c r="FBP15" s="2"/>
      <c r="FBQ15" s="35"/>
      <c r="FBR15" s="76"/>
      <c r="FBS15" s="75"/>
      <c r="FBU15" s="2"/>
      <c r="FBV15" s="2"/>
      <c r="FBW15" s="35"/>
      <c r="FBX15" s="76"/>
      <c r="FBY15" s="75"/>
      <c r="FCA15" s="2"/>
      <c r="FCB15" s="2"/>
      <c r="FCC15" s="35"/>
      <c r="FCD15" s="76"/>
      <c r="FCE15" s="75"/>
      <c r="FCG15" s="2"/>
      <c r="FCH15" s="2"/>
      <c r="FCI15" s="35"/>
      <c r="FCJ15" s="76"/>
      <c r="FCK15" s="75"/>
      <c r="FCM15" s="2"/>
      <c r="FCN15" s="2"/>
      <c r="FCO15" s="35"/>
      <c r="FCP15" s="76"/>
      <c r="FCQ15" s="75"/>
      <c r="FCS15" s="2"/>
      <c r="FCT15" s="2"/>
      <c r="FCU15" s="35"/>
      <c r="FCV15" s="76"/>
      <c r="FCW15" s="75"/>
      <c r="FCY15" s="2"/>
      <c r="FCZ15" s="2"/>
      <c r="FDA15" s="35"/>
      <c r="FDB15" s="76"/>
      <c r="FDC15" s="75"/>
      <c r="FDE15" s="2"/>
      <c r="FDF15" s="2"/>
      <c r="FDG15" s="35"/>
      <c r="FDH15" s="76"/>
      <c r="FDI15" s="75"/>
      <c r="FDK15" s="2"/>
      <c r="FDL15" s="2"/>
      <c r="FDM15" s="35"/>
      <c r="FDN15" s="76"/>
      <c r="FDO15" s="75"/>
      <c r="FDQ15" s="2"/>
      <c r="FDR15" s="2"/>
      <c r="FDS15" s="35"/>
      <c r="FDT15" s="76"/>
      <c r="FDU15" s="75"/>
      <c r="FDW15" s="2"/>
      <c r="FDX15" s="2"/>
      <c r="FDY15" s="35"/>
      <c r="FDZ15" s="76"/>
      <c r="FEA15" s="75"/>
      <c r="FEC15" s="2"/>
      <c r="FED15" s="2"/>
      <c r="FEE15" s="35"/>
      <c r="FEF15" s="76"/>
      <c r="FEG15" s="75"/>
      <c r="FEI15" s="2"/>
      <c r="FEJ15" s="2"/>
      <c r="FEK15" s="35"/>
      <c r="FEL15" s="76"/>
      <c r="FEM15" s="75"/>
      <c r="FEO15" s="2"/>
      <c r="FEP15" s="2"/>
      <c r="FEQ15" s="35"/>
      <c r="FER15" s="76"/>
      <c r="FES15" s="75"/>
      <c r="FEU15" s="2"/>
      <c r="FEV15" s="2"/>
      <c r="FEW15" s="35"/>
      <c r="FEX15" s="76"/>
      <c r="FEY15" s="75"/>
      <c r="FFA15" s="2"/>
      <c r="FFB15" s="2"/>
      <c r="FFC15" s="35"/>
      <c r="FFD15" s="76"/>
      <c r="FFE15" s="75"/>
      <c r="FFG15" s="2"/>
      <c r="FFH15" s="2"/>
      <c r="FFI15" s="35"/>
      <c r="FFJ15" s="76"/>
      <c r="FFK15" s="75"/>
      <c r="FFM15" s="2"/>
      <c r="FFN15" s="2"/>
      <c r="FFO15" s="35"/>
      <c r="FFP15" s="76"/>
      <c r="FFQ15" s="75"/>
      <c r="FFS15" s="2"/>
      <c r="FFT15" s="2"/>
      <c r="FFU15" s="35"/>
      <c r="FFV15" s="76"/>
      <c r="FFW15" s="75"/>
      <c r="FFY15" s="2"/>
      <c r="FFZ15" s="2"/>
      <c r="FGA15" s="35"/>
      <c r="FGB15" s="76"/>
      <c r="FGC15" s="75"/>
      <c r="FGE15" s="2"/>
      <c r="FGF15" s="2"/>
      <c r="FGG15" s="35"/>
      <c r="FGH15" s="76"/>
      <c r="FGI15" s="75"/>
      <c r="FGK15" s="2"/>
      <c r="FGL15" s="2"/>
      <c r="FGM15" s="35"/>
      <c r="FGN15" s="76"/>
      <c r="FGO15" s="75"/>
      <c r="FGQ15" s="2"/>
      <c r="FGR15" s="2"/>
      <c r="FGS15" s="35"/>
      <c r="FGT15" s="76"/>
      <c r="FGU15" s="75"/>
      <c r="FGW15" s="2"/>
      <c r="FGX15" s="2"/>
      <c r="FGY15" s="35"/>
      <c r="FGZ15" s="76"/>
      <c r="FHA15" s="75"/>
      <c r="FHC15" s="2"/>
      <c r="FHD15" s="2"/>
      <c r="FHE15" s="35"/>
      <c r="FHF15" s="76"/>
      <c r="FHG15" s="75"/>
      <c r="FHI15" s="2"/>
      <c r="FHJ15" s="2"/>
      <c r="FHK15" s="35"/>
      <c r="FHL15" s="76"/>
      <c r="FHM15" s="75"/>
      <c r="FHO15" s="2"/>
      <c r="FHP15" s="2"/>
      <c r="FHQ15" s="35"/>
      <c r="FHR15" s="76"/>
      <c r="FHS15" s="75"/>
      <c r="FHU15" s="2"/>
      <c r="FHV15" s="2"/>
      <c r="FHW15" s="35"/>
      <c r="FHX15" s="76"/>
      <c r="FHY15" s="75"/>
      <c r="FIA15" s="2"/>
      <c r="FIB15" s="2"/>
      <c r="FIC15" s="35"/>
      <c r="FID15" s="76"/>
      <c r="FIE15" s="75"/>
      <c r="FIG15" s="2"/>
      <c r="FIH15" s="2"/>
      <c r="FII15" s="35"/>
      <c r="FIJ15" s="76"/>
      <c r="FIK15" s="75"/>
      <c r="FIM15" s="2"/>
      <c r="FIN15" s="2"/>
      <c r="FIO15" s="35"/>
      <c r="FIP15" s="76"/>
      <c r="FIQ15" s="75"/>
      <c r="FIS15" s="2"/>
      <c r="FIT15" s="2"/>
      <c r="FIU15" s="35"/>
      <c r="FIV15" s="76"/>
      <c r="FIW15" s="75"/>
      <c r="FIY15" s="2"/>
      <c r="FIZ15" s="2"/>
      <c r="FJA15" s="35"/>
      <c r="FJB15" s="76"/>
      <c r="FJC15" s="75"/>
      <c r="FJE15" s="2"/>
      <c r="FJF15" s="2"/>
      <c r="FJG15" s="35"/>
      <c r="FJH15" s="76"/>
      <c r="FJI15" s="75"/>
      <c r="FJK15" s="2"/>
      <c r="FJL15" s="2"/>
      <c r="FJM15" s="35"/>
      <c r="FJN15" s="76"/>
      <c r="FJO15" s="75"/>
      <c r="FJQ15" s="2"/>
      <c r="FJR15" s="2"/>
      <c r="FJS15" s="35"/>
      <c r="FJT15" s="76"/>
      <c r="FJU15" s="75"/>
      <c r="FJW15" s="2"/>
      <c r="FJX15" s="2"/>
      <c r="FJY15" s="35"/>
      <c r="FJZ15" s="76"/>
      <c r="FKA15" s="75"/>
      <c r="FKC15" s="2"/>
      <c r="FKD15" s="2"/>
      <c r="FKE15" s="35"/>
      <c r="FKF15" s="76"/>
      <c r="FKG15" s="75"/>
      <c r="FKI15" s="2"/>
      <c r="FKJ15" s="2"/>
      <c r="FKK15" s="35"/>
      <c r="FKL15" s="76"/>
      <c r="FKM15" s="75"/>
      <c r="FKO15" s="2"/>
      <c r="FKP15" s="2"/>
      <c r="FKQ15" s="35"/>
      <c r="FKR15" s="76"/>
      <c r="FKS15" s="75"/>
      <c r="FKU15" s="2"/>
      <c r="FKV15" s="2"/>
      <c r="FKW15" s="35"/>
      <c r="FKX15" s="76"/>
      <c r="FKY15" s="75"/>
      <c r="FLA15" s="2"/>
      <c r="FLB15" s="2"/>
      <c r="FLC15" s="35"/>
      <c r="FLD15" s="76"/>
      <c r="FLE15" s="75"/>
      <c r="FLG15" s="2"/>
      <c r="FLH15" s="2"/>
      <c r="FLI15" s="35"/>
      <c r="FLJ15" s="76"/>
      <c r="FLK15" s="75"/>
      <c r="FLM15" s="2"/>
      <c r="FLN15" s="2"/>
      <c r="FLO15" s="35"/>
      <c r="FLP15" s="76"/>
      <c r="FLQ15" s="75"/>
      <c r="FLS15" s="2"/>
      <c r="FLT15" s="2"/>
      <c r="FLU15" s="35"/>
      <c r="FLV15" s="76"/>
      <c r="FLW15" s="75"/>
      <c r="FLY15" s="2"/>
      <c r="FLZ15" s="2"/>
      <c r="FMA15" s="35"/>
      <c r="FMB15" s="76"/>
      <c r="FMC15" s="75"/>
      <c r="FME15" s="2"/>
      <c r="FMF15" s="2"/>
      <c r="FMG15" s="35"/>
      <c r="FMH15" s="76"/>
      <c r="FMI15" s="75"/>
      <c r="FMK15" s="2"/>
      <c r="FML15" s="2"/>
      <c r="FMM15" s="35"/>
      <c r="FMN15" s="76"/>
      <c r="FMO15" s="75"/>
      <c r="FMQ15" s="2"/>
      <c r="FMR15" s="2"/>
      <c r="FMS15" s="35"/>
      <c r="FMT15" s="76"/>
      <c r="FMU15" s="75"/>
      <c r="FMW15" s="2"/>
      <c r="FMX15" s="2"/>
      <c r="FMY15" s="35"/>
      <c r="FMZ15" s="76"/>
      <c r="FNA15" s="75"/>
      <c r="FNC15" s="2"/>
      <c r="FND15" s="2"/>
      <c r="FNE15" s="35"/>
      <c r="FNF15" s="76"/>
      <c r="FNG15" s="75"/>
      <c r="FNI15" s="2"/>
      <c r="FNJ15" s="2"/>
      <c r="FNK15" s="35"/>
      <c r="FNL15" s="76"/>
      <c r="FNM15" s="75"/>
      <c r="FNO15" s="2"/>
      <c r="FNP15" s="2"/>
      <c r="FNQ15" s="35"/>
      <c r="FNR15" s="76"/>
      <c r="FNS15" s="75"/>
      <c r="FNU15" s="2"/>
      <c r="FNV15" s="2"/>
      <c r="FNW15" s="35"/>
      <c r="FNX15" s="76"/>
      <c r="FNY15" s="75"/>
      <c r="FOA15" s="2"/>
      <c r="FOB15" s="2"/>
      <c r="FOC15" s="35"/>
      <c r="FOD15" s="76"/>
      <c r="FOE15" s="75"/>
      <c r="FOG15" s="2"/>
      <c r="FOH15" s="2"/>
      <c r="FOI15" s="35"/>
      <c r="FOJ15" s="76"/>
      <c r="FOK15" s="75"/>
      <c r="FOM15" s="2"/>
      <c r="FON15" s="2"/>
      <c r="FOO15" s="35"/>
      <c r="FOP15" s="76"/>
      <c r="FOQ15" s="75"/>
      <c r="FOS15" s="2"/>
      <c r="FOT15" s="2"/>
      <c r="FOU15" s="35"/>
      <c r="FOV15" s="76"/>
      <c r="FOW15" s="75"/>
      <c r="FOY15" s="2"/>
      <c r="FOZ15" s="2"/>
      <c r="FPA15" s="35"/>
      <c r="FPB15" s="76"/>
      <c r="FPC15" s="75"/>
      <c r="FPE15" s="2"/>
      <c r="FPF15" s="2"/>
      <c r="FPG15" s="35"/>
      <c r="FPH15" s="76"/>
      <c r="FPI15" s="75"/>
      <c r="FPK15" s="2"/>
      <c r="FPL15" s="2"/>
      <c r="FPM15" s="35"/>
      <c r="FPN15" s="76"/>
      <c r="FPO15" s="75"/>
      <c r="FPQ15" s="2"/>
      <c r="FPR15" s="2"/>
      <c r="FPS15" s="35"/>
      <c r="FPT15" s="76"/>
      <c r="FPU15" s="75"/>
      <c r="FPW15" s="2"/>
      <c r="FPX15" s="2"/>
      <c r="FPY15" s="35"/>
      <c r="FPZ15" s="76"/>
      <c r="FQA15" s="75"/>
      <c r="FQC15" s="2"/>
      <c r="FQD15" s="2"/>
      <c r="FQE15" s="35"/>
      <c r="FQF15" s="76"/>
      <c r="FQG15" s="75"/>
      <c r="FQI15" s="2"/>
      <c r="FQJ15" s="2"/>
      <c r="FQK15" s="35"/>
      <c r="FQL15" s="76"/>
      <c r="FQM15" s="75"/>
      <c r="FQO15" s="2"/>
      <c r="FQP15" s="2"/>
      <c r="FQQ15" s="35"/>
      <c r="FQR15" s="76"/>
      <c r="FQS15" s="75"/>
      <c r="FQU15" s="2"/>
      <c r="FQV15" s="2"/>
      <c r="FQW15" s="35"/>
      <c r="FQX15" s="76"/>
      <c r="FQY15" s="75"/>
      <c r="FRA15" s="2"/>
      <c r="FRB15" s="2"/>
      <c r="FRC15" s="35"/>
      <c r="FRD15" s="76"/>
      <c r="FRE15" s="75"/>
      <c r="FRG15" s="2"/>
      <c r="FRH15" s="2"/>
      <c r="FRI15" s="35"/>
      <c r="FRJ15" s="76"/>
      <c r="FRK15" s="75"/>
      <c r="FRM15" s="2"/>
      <c r="FRN15" s="2"/>
      <c r="FRO15" s="35"/>
      <c r="FRP15" s="76"/>
      <c r="FRQ15" s="75"/>
      <c r="FRS15" s="2"/>
      <c r="FRT15" s="2"/>
      <c r="FRU15" s="35"/>
      <c r="FRV15" s="76"/>
      <c r="FRW15" s="75"/>
      <c r="FRY15" s="2"/>
      <c r="FRZ15" s="2"/>
      <c r="FSA15" s="35"/>
      <c r="FSB15" s="76"/>
      <c r="FSC15" s="75"/>
      <c r="FSE15" s="2"/>
      <c r="FSF15" s="2"/>
      <c r="FSG15" s="35"/>
      <c r="FSH15" s="76"/>
      <c r="FSI15" s="75"/>
      <c r="FSK15" s="2"/>
      <c r="FSL15" s="2"/>
      <c r="FSM15" s="35"/>
      <c r="FSN15" s="76"/>
      <c r="FSO15" s="75"/>
      <c r="FSQ15" s="2"/>
      <c r="FSR15" s="2"/>
      <c r="FSS15" s="35"/>
      <c r="FST15" s="76"/>
      <c r="FSU15" s="75"/>
      <c r="FSW15" s="2"/>
      <c r="FSX15" s="2"/>
      <c r="FSY15" s="35"/>
      <c r="FSZ15" s="76"/>
      <c r="FTA15" s="75"/>
      <c r="FTC15" s="2"/>
      <c r="FTD15" s="2"/>
      <c r="FTE15" s="35"/>
      <c r="FTF15" s="76"/>
      <c r="FTG15" s="75"/>
      <c r="FTI15" s="2"/>
      <c r="FTJ15" s="2"/>
      <c r="FTK15" s="35"/>
      <c r="FTL15" s="76"/>
      <c r="FTM15" s="75"/>
      <c r="FTO15" s="2"/>
      <c r="FTP15" s="2"/>
      <c r="FTQ15" s="35"/>
      <c r="FTR15" s="76"/>
      <c r="FTS15" s="75"/>
      <c r="FTU15" s="2"/>
      <c r="FTV15" s="2"/>
      <c r="FTW15" s="35"/>
      <c r="FTX15" s="76"/>
      <c r="FTY15" s="75"/>
      <c r="FUA15" s="2"/>
      <c r="FUB15" s="2"/>
      <c r="FUC15" s="35"/>
      <c r="FUD15" s="76"/>
      <c r="FUE15" s="75"/>
      <c r="FUG15" s="2"/>
      <c r="FUH15" s="2"/>
      <c r="FUI15" s="35"/>
      <c r="FUJ15" s="76"/>
      <c r="FUK15" s="75"/>
      <c r="FUM15" s="2"/>
      <c r="FUN15" s="2"/>
      <c r="FUO15" s="35"/>
      <c r="FUP15" s="76"/>
      <c r="FUQ15" s="75"/>
      <c r="FUS15" s="2"/>
      <c r="FUT15" s="2"/>
      <c r="FUU15" s="35"/>
      <c r="FUV15" s="76"/>
      <c r="FUW15" s="75"/>
      <c r="FUY15" s="2"/>
      <c r="FUZ15" s="2"/>
      <c r="FVA15" s="35"/>
      <c r="FVB15" s="76"/>
      <c r="FVC15" s="75"/>
      <c r="FVE15" s="2"/>
      <c r="FVF15" s="2"/>
      <c r="FVG15" s="35"/>
      <c r="FVH15" s="76"/>
      <c r="FVI15" s="75"/>
      <c r="FVK15" s="2"/>
      <c r="FVL15" s="2"/>
      <c r="FVM15" s="35"/>
      <c r="FVN15" s="76"/>
      <c r="FVO15" s="75"/>
      <c r="FVQ15" s="2"/>
      <c r="FVR15" s="2"/>
      <c r="FVS15" s="35"/>
      <c r="FVT15" s="76"/>
      <c r="FVU15" s="75"/>
      <c r="FVW15" s="2"/>
      <c r="FVX15" s="2"/>
      <c r="FVY15" s="35"/>
      <c r="FVZ15" s="76"/>
      <c r="FWA15" s="75"/>
      <c r="FWC15" s="2"/>
      <c r="FWD15" s="2"/>
      <c r="FWE15" s="35"/>
      <c r="FWF15" s="76"/>
      <c r="FWG15" s="75"/>
      <c r="FWI15" s="2"/>
      <c r="FWJ15" s="2"/>
      <c r="FWK15" s="35"/>
      <c r="FWL15" s="76"/>
      <c r="FWM15" s="75"/>
      <c r="FWO15" s="2"/>
      <c r="FWP15" s="2"/>
      <c r="FWQ15" s="35"/>
      <c r="FWR15" s="76"/>
      <c r="FWS15" s="75"/>
      <c r="FWU15" s="2"/>
      <c r="FWV15" s="2"/>
      <c r="FWW15" s="35"/>
      <c r="FWX15" s="76"/>
      <c r="FWY15" s="75"/>
      <c r="FXA15" s="2"/>
      <c r="FXB15" s="2"/>
      <c r="FXC15" s="35"/>
      <c r="FXD15" s="76"/>
      <c r="FXE15" s="75"/>
      <c r="FXG15" s="2"/>
      <c r="FXH15" s="2"/>
      <c r="FXI15" s="35"/>
      <c r="FXJ15" s="76"/>
      <c r="FXK15" s="75"/>
      <c r="FXM15" s="2"/>
      <c r="FXN15" s="2"/>
      <c r="FXO15" s="35"/>
      <c r="FXP15" s="76"/>
      <c r="FXQ15" s="75"/>
      <c r="FXS15" s="2"/>
      <c r="FXT15" s="2"/>
      <c r="FXU15" s="35"/>
      <c r="FXV15" s="76"/>
      <c r="FXW15" s="75"/>
      <c r="FXY15" s="2"/>
      <c r="FXZ15" s="2"/>
      <c r="FYA15" s="35"/>
      <c r="FYB15" s="76"/>
      <c r="FYC15" s="75"/>
      <c r="FYE15" s="2"/>
      <c r="FYF15" s="2"/>
      <c r="FYG15" s="35"/>
      <c r="FYH15" s="76"/>
      <c r="FYI15" s="75"/>
      <c r="FYK15" s="2"/>
      <c r="FYL15" s="2"/>
      <c r="FYM15" s="35"/>
      <c r="FYN15" s="76"/>
      <c r="FYO15" s="75"/>
      <c r="FYQ15" s="2"/>
      <c r="FYR15" s="2"/>
      <c r="FYS15" s="35"/>
      <c r="FYT15" s="76"/>
      <c r="FYU15" s="75"/>
      <c r="FYW15" s="2"/>
      <c r="FYX15" s="2"/>
      <c r="FYY15" s="35"/>
      <c r="FYZ15" s="76"/>
      <c r="FZA15" s="75"/>
      <c r="FZC15" s="2"/>
      <c r="FZD15" s="2"/>
      <c r="FZE15" s="35"/>
      <c r="FZF15" s="76"/>
      <c r="FZG15" s="75"/>
      <c r="FZI15" s="2"/>
      <c r="FZJ15" s="2"/>
      <c r="FZK15" s="35"/>
      <c r="FZL15" s="76"/>
      <c r="FZM15" s="75"/>
      <c r="FZO15" s="2"/>
      <c r="FZP15" s="2"/>
      <c r="FZQ15" s="35"/>
      <c r="FZR15" s="76"/>
      <c r="FZS15" s="75"/>
      <c r="FZU15" s="2"/>
      <c r="FZV15" s="2"/>
      <c r="FZW15" s="35"/>
      <c r="FZX15" s="76"/>
      <c r="FZY15" s="75"/>
      <c r="GAA15" s="2"/>
      <c r="GAB15" s="2"/>
      <c r="GAC15" s="35"/>
      <c r="GAD15" s="76"/>
      <c r="GAE15" s="75"/>
      <c r="GAG15" s="2"/>
      <c r="GAH15" s="2"/>
      <c r="GAI15" s="35"/>
      <c r="GAJ15" s="76"/>
      <c r="GAK15" s="75"/>
      <c r="GAM15" s="2"/>
      <c r="GAN15" s="2"/>
      <c r="GAO15" s="35"/>
      <c r="GAP15" s="76"/>
      <c r="GAQ15" s="75"/>
      <c r="GAS15" s="2"/>
      <c r="GAT15" s="2"/>
      <c r="GAU15" s="35"/>
      <c r="GAV15" s="76"/>
      <c r="GAW15" s="75"/>
      <c r="GAY15" s="2"/>
      <c r="GAZ15" s="2"/>
      <c r="GBA15" s="35"/>
      <c r="GBB15" s="76"/>
      <c r="GBC15" s="75"/>
      <c r="GBE15" s="2"/>
      <c r="GBF15" s="2"/>
      <c r="GBG15" s="35"/>
      <c r="GBH15" s="76"/>
      <c r="GBI15" s="75"/>
      <c r="GBK15" s="2"/>
      <c r="GBL15" s="2"/>
      <c r="GBM15" s="35"/>
      <c r="GBN15" s="76"/>
      <c r="GBO15" s="75"/>
      <c r="GBQ15" s="2"/>
      <c r="GBR15" s="2"/>
      <c r="GBS15" s="35"/>
      <c r="GBT15" s="76"/>
      <c r="GBU15" s="75"/>
      <c r="GBW15" s="2"/>
      <c r="GBX15" s="2"/>
      <c r="GBY15" s="35"/>
      <c r="GBZ15" s="76"/>
      <c r="GCA15" s="75"/>
      <c r="GCC15" s="2"/>
      <c r="GCD15" s="2"/>
      <c r="GCE15" s="35"/>
      <c r="GCF15" s="76"/>
      <c r="GCG15" s="75"/>
      <c r="GCI15" s="2"/>
      <c r="GCJ15" s="2"/>
      <c r="GCK15" s="35"/>
      <c r="GCL15" s="76"/>
      <c r="GCM15" s="75"/>
      <c r="GCO15" s="2"/>
      <c r="GCP15" s="2"/>
      <c r="GCQ15" s="35"/>
      <c r="GCR15" s="76"/>
      <c r="GCS15" s="75"/>
      <c r="GCU15" s="2"/>
      <c r="GCV15" s="2"/>
      <c r="GCW15" s="35"/>
      <c r="GCX15" s="76"/>
      <c r="GCY15" s="75"/>
      <c r="GDA15" s="2"/>
      <c r="GDB15" s="2"/>
      <c r="GDC15" s="35"/>
      <c r="GDD15" s="76"/>
      <c r="GDE15" s="75"/>
      <c r="GDG15" s="2"/>
      <c r="GDH15" s="2"/>
      <c r="GDI15" s="35"/>
      <c r="GDJ15" s="76"/>
      <c r="GDK15" s="75"/>
      <c r="GDM15" s="2"/>
      <c r="GDN15" s="2"/>
      <c r="GDO15" s="35"/>
      <c r="GDP15" s="76"/>
      <c r="GDQ15" s="75"/>
      <c r="GDS15" s="2"/>
      <c r="GDT15" s="2"/>
      <c r="GDU15" s="35"/>
      <c r="GDV15" s="76"/>
      <c r="GDW15" s="75"/>
      <c r="GDY15" s="2"/>
      <c r="GDZ15" s="2"/>
      <c r="GEA15" s="35"/>
      <c r="GEB15" s="76"/>
      <c r="GEC15" s="75"/>
      <c r="GEE15" s="2"/>
      <c r="GEF15" s="2"/>
      <c r="GEG15" s="35"/>
      <c r="GEH15" s="76"/>
      <c r="GEI15" s="75"/>
      <c r="GEK15" s="2"/>
      <c r="GEL15" s="2"/>
      <c r="GEM15" s="35"/>
      <c r="GEN15" s="76"/>
      <c r="GEO15" s="75"/>
      <c r="GEQ15" s="2"/>
      <c r="GER15" s="2"/>
      <c r="GES15" s="35"/>
      <c r="GET15" s="76"/>
      <c r="GEU15" s="75"/>
      <c r="GEW15" s="2"/>
      <c r="GEX15" s="2"/>
      <c r="GEY15" s="35"/>
      <c r="GEZ15" s="76"/>
      <c r="GFA15" s="75"/>
      <c r="GFC15" s="2"/>
      <c r="GFD15" s="2"/>
      <c r="GFE15" s="35"/>
      <c r="GFF15" s="76"/>
      <c r="GFG15" s="75"/>
      <c r="GFI15" s="2"/>
      <c r="GFJ15" s="2"/>
      <c r="GFK15" s="35"/>
      <c r="GFL15" s="76"/>
      <c r="GFM15" s="75"/>
      <c r="GFO15" s="2"/>
      <c r="GFP15" s="2"/>
      <c r="GFQ15" s="35"/>
      <c r="GFR15" s="76"/>
      <c r="GFS15" s="75"/>
      <c r="GFU15" s="2"/>
      <c r="GFV15" s="2"/>
      <c r="GFW15" s="35"/>
      <c r="GFX15" s="76"/>
      <c r="GFY15" s="75"/>
      <c r="GGA15" s="2"/>
      <c r="GGB15" s="2"/>
      <c r="GGC15" s="35"/>
      <c r="GGD15" s="76"/>
      <c r="GGE15" s="75"/>
      <c r="GGG15" s="2"/>
      <c r="GGH15" s="2"/>
      <c r="GGI15" s="35"/>
      <c r="GGJ15" s="76"/>
      <c r="GGK15" s="75"/>
      <c r="GGM15" s="2"/>
      <c r="GGN15" s="2"/>
      <c r="GGO15" s="35"/>
      <c r="GGP15" s="76"/>
      <c r="GGQ15" s="75"/>
      <c r="GGS15" s="2"/>
      <c r="GGT15" s="2"/>
      <c r="GGU15" s="35"/>
      <c r="GGV15" s="76"/>
      <c r="GGW15" s="75"/>
      <c r="GGY15" s="2"/>
      <c r="GGZ15" s="2"/>
      <c r="GHA15" s="35"/>
      <c r="GHB15" s="76"/>
      <c r="GHC15" s="75"/>
      <c r="GHE15" s="2"/>
      <c r="GHF15" s="2"/>
      <c r="GHG15" s="35"/>
      <c r="GHH15" s="76"/>
      <c r="GHI15" s="75"/>
      <c r="GHK15" s="2"/>
      <c r="GHL15" s="2"/>
      <c r="GHM15" s="35"/>
      <c r="GHN15" s="76"/>
      <c r="GHO15" s="75"/>
      <c r="GHQ15" s="2"/>
      <c r="GHR15" s="2"/>
      <c r="GHS15" s="35"/>
      <c r="GHT15" s="76"/>
      <c r="GHU15" s="75"/>
      <c r="GHW15" s="2"/>
      <c r="GHX15" s="2"/>
      <c r="GHY15" s="35"/>
      <c r="GHZ15" s="76"/>
      <c r="GIA15" s="75"/>
      <c r="GIC15" s="2"/>
      <c r="GID15" s="2"/>
      <c r="GIE15" s="35"/>
      <c r="GIF15" s="76"/>
      <c r="GIG15" s="75"/>
      <c r="GII15" s="2"/>
      <c r="GIJ15" s="2"/>
      <c r="GIK15" s="35"/>
      <c r="GIL15" s="76"/>
      <c r="GIM15" s="75"/>
      <c r="GIO15" s="2"/>
      <c r="GIP15" s="2"/>
      <c r="GIQ15" s="35"/>
      <c r="GIR15" s="76"/>
      <c r="GIS15" s="75"/>
      <c r="GIU15" s="2"/>
      <c r="GIV15" s="2"/>
      <c r="GIW15" s="35"/>
      <c r="GIX15" s="76"/>
      <c r="GIY15" s="75"/>
      <c r="GJA15" s="2"/>
      <c r="GJB15" s="2"/>
      <c r="GJC15" s="35"/>
      <c r="GJD15" s="76"/>
      <c r="GJE15" s="75"/>
      <c r="GJG15" s="2"/>
      <c r="GJH15" s="2"/>
      <c r="GJI15" s="35"/>
      <c r="GJJ15" s="76"/>
      <c r="GJK15" s="75"/>
      <c r="GJM15" s="2"/>
      <c r="GJN15" s="2"/>
      <c r="GJO15" s="35"/>
      <c r="GJP15" s="76"/>
      <c r="GJQ15" s="75"/>
      <c r="GJS15" s="2"/>
      <c r="GJT15" s="2"/>
      <c r="GJU15" s="35"/>
      <c r="GJV15" s="76"/>
      <c r="GJW15" s="75"/>
      <c r="GJY15" s="2"/>
      <c r="GJZ15" s="2"/>
      <c r="GKA15" s="35"/>
      <c r="GKB15" s="76"/>
      <c r="GKC15" s="75"/>
      <c r="GKE15" s="2"/>
      <c r="GKF15" s="2"/>
      <c r="GKG15" s="35"/>
      <c r="GKH15" s="76"/>
      <c r="GKI15" s="75"/>
      <c r="GKK15" s="2"/>
      <c r="GKL15" s="2"/>
      <c r="GKM15" s="35"/>
      <c r="GKN15" s="76"/>
      <c r="GKO15" s="75"/>
      <c r="GKQ15" s="2"/>
      <c r="GKR15" s="2"/>
      <c r="GKS15" s="35"/>
      <c r="GKT15" s="76"/>
      <c r="GKU15" s="75"/>
      <c r="GKW15" s="2"/>
      <c r="GKX15" s="2"/>
      <c r="GKY15" s="35"/>
      <c r="GKZ15" s="76"/>
      <c r="GLA15" s="75"/>
      <c r="GLC15" s="2"/>
      <c r="GLD15" s="2"/>
      <c r="GLE15" s="35"/>
      <c r="GLF15" s="76"/>
      <c r="GLG15" s="75"/>
      <c r="GLI15" s="2"/>
      <c r="GLJ15" s="2"/>
      <c r="GLK15" s="35"/>
      <c r="GLL15" s="76"/>
      <c r="GLM15" s="75"/>
      <c r="GLO15" s="2"/>
      <c r="GLP15" s="2"/>
      <c r="GLQ15" s="35"/>
      <c r="GLR15" s="76"/>
      <c r="GLS15" s="75"/>
      <c r="GLU15" s="2"/>
      <c r="GLV15" s="2"/>
      <c r="GLW15" s="35"/>
      <c r="GLX15" s="76"/>
      <c r="GLY15" s="75"/>
      <c r="GMA15" s="2"/>
      <c r="GMB15" s="2"/>
      <c r="GMC15" s="35"/>
      <c r="GMD15" s="76"/>
      <c r="GME15" s="75"/>
      <c r="GMG15" s="2"/>
      <c r="GMH15" s="2"/>
      <c r="GMI15" s="35"/>
      <c r="GMJ15" s="76"/>
      <c r="GMK15" s="75"/>
      <c r="GMM15" s="2"/>
      <c r="GMN15" s="2"/>
      <c r="GMO15" s="35"/>
      <c r="GMP15" s="76"/>
      <c r="GMQ15" s="75"/>
      <c r="GMS15" s="2"/>
      <c r="GMT15" s="2"/>
      <c r="GMU15" s="35"/>
      <c r="GMV15" s="76"/>
      <c r="GMW15" s="75"/>
      <c r="GMY15" s="2"/>
      <c r="GMZ15" s="2"/>
      <c r="GNA15" s="35"/>
      <c r="GNB15" s="76"/>
      <c r="GNC15" s="75"/>
      <c r="GNE15" s="2"/>
      <c r="GNF15" s="2"/>
      <c r="GNG15" s="35"/>
      <c r="GNH15" s="76"/>
      <c r="GNI15" s="75"/>
      <c r="GNK15" s="2"/>
      <c r="GNL15" s="2"/>
      <c r="GNM15" s="35"/>
      <c r="GNN15" s="76"/>
      <c r="GNO15" s="75"/>
      <c r="GNQ15" s="2"/>
      <c r="GNR15" s="2"/>
      <c r="GNS15" s="35"/>
      <c r="GNT15" s="76"/>
      <c r="GNU15" s="75"/>
      <c r="GNW15" s="2"/>
      <c r="GNX15" s="2"/>
      <c r="GNY15" s="35"/>
      <c r="GNZ15" s="76"/>
      <c r="GOA15" s="75"/>
      <c r="GOC15" s="2"/>
      <c r="GOD15" s="2"/>
      <c r="GOE15" s="35"/>
      <c r="GOF15" s="76"/>
      <c r="GOG15" s="75"/>
      <c r="GOI15" s="2"/>
      <c r="GOJ15" s="2"/>
      <c r="GOK15" s="35"/>
      <c r="GOL15" s="76"/>
      <c r="GOM15" s="75"/>
      <c r="GOO15" s="2"/>
      <c r="GOP15" s="2"/>
      <c r="GOQ15" s="35"/>
      <c r="GOR15" s="76"/>
      <c r="GOS15" s="75"/>
      <c r="GOU15" s="2"/>
      <c r="GOV15" s="2"/>
      <c r="GOW15" s="35"/>
      <c r="GOX15" s="76"/>
      <c r="GOY15" s="75"/>
      <c r="GPA15" s="2"/>
      <c r="GPB15" s="2"/>
      <c r="GPC15" s="35"/>
      <c r="GPD15" s="76"/>
      <c r="GPE15" s="75"/>
      <c r="GPG15" s="2"/>
      <c r="GPH15" s="2"/>
      <c r="GPI15" s="35"/>
      <c r="GPJ15" s="76"/>
      <c r="GPK15" s="75"/>
      <c r="GPM15" s="2"/>
      <c r="GPN15" s="2"/>
      <c r="GPO15" s="35"/>
      <c r="GPP15" s="76"/>
      <c r="GPQ15" s="75"/>
      <c r="GPS15" s="2"/>
      <c r="GPT15" s="2"/>
      <c r="GPU15" s="35"/>
      <c r="GPV15" s="76"/>
      <c r="GPW15" s="75"/>
      <c r="GPY15" s="2"/>
      <c r="GPZ15" s="2"/>
      <c r="GQA15" s="35"/>
      <c r="GQB15" s="76"/>
      <c r="GQC15" s="75"/>
      <c r="GQE15" s="2"/>
      <c r="GQF15" s="2"/>
      <c r="GQG15" s="35"/>
      <c r="GQH15" s="76"/>
      <c r="GQI15" s="75"/>
      <c r="GQK15" s="2"/>
      <c r="GQL15" s="2"/>
      <c r="GQM15" s="35"/>
      <c r="GQN15" s="76"/>
      <c r="GQO15" s="75"/>
      <c r="GQQ15" s="2"/>
      <c r="GQR15" s="2"/>
      <c r="GQS15" s="35"/>
      <c r="GQT15" s="76"/>
      <c r="GQU15" s="75"/>
      <c r="GQW15" s="2"/>
      <c r="GQX15" s="2"/>
      <c r="GQY15" s="35"/>
      <c r="GQZ15" s="76"/>
      <c r="GRA15" s="75"/>
      <c r="GRC15" s="2"/>
      <c r="GRD15" s="2"/>
      <c r="GRE15" s="35"/>
      <c r="GRF15" s="76"/>
      <c r="GRG15" s="75"/>
      <c r="GRI15" s="2"/>
      <c r="GRJ15" s="2"/>
      <c r="GRK15" s="35"/>
      <c r="GRL15" s="76"/>
      <c r="GRM15" s="75"/>
      <c r="GRO15" s="2"/>
      <c r="GRP15" s="2"/>
      <c r="GRQ15" s="35"/>
      <c r="GRR15" s="76"/>
      <c r="GRS15" s="75"/>
      <c r="GRU15" s="2"/>
      <c r="GRV15" s="2"/>
      <c r="GRW15" s="35"/>
      <c r="GRX15" s="76"/>
      <c r="GRY15" s="75"/>
      <c r="GSA15" s="2"/>
      <c r="GSB15" s="2"/>
      <c r="GSC15" s="35"/>
      <c r="GSD15" s="76"/>
      <c r="GSE15" s="75"/>
      <c r="GSG15" s="2"/>
      <c r="GSH15" s="2"/>
      <c r="GSI15" s="35"/>
      <c r="GSJ15" s="76"/>
      <c r="GSK15" s="75"/>
      <c r="GSM15" s="2"/>
      <c r="GSN15" s="2"/>
      <c r="GSO15" s="35"/>
      <c r="GSP15" s="76"/>
      <c r="GSQ15" s="75"/>
      <c r="GSS15" s="2"/>
      <c r="GST15" s="2"/>
      <c r="GSU15" s="35"/>
      <c r="GSV15" s="76"/>
      <c r="GSW15" s="75"/>
      <c r="GSY15" s="2"/>
      <c r="GSZ15" s="2"/>
      <c r="GTA15" s="35"/>
      <c r="GTB15" s="76"/>
      <c r="GTC15" s="75"/>
      <c r="GTE15" s="2"/>
      <c r="GTF15" s="2"/>
      <c r="GTG15" s="35"/>
      <c r="GTH15" s="76"/>
      <c r="GTI15" s="75"/>
      <c r="GTK15" s="2"/>
      <c r="GTL15" s="2"/>
      <c r="GTM15" s="35"/>
      <c r="GTN15" s="76"/>
      <c r="GTO15" s="75"/>
      <c r="GTQ15" s="2"/>
      <c r="GTR15" s="2"/>
      <c r="GTS15" s="35"/>
      <c r="GTT15" s="76"/>
      <c r="GTU15" s="75"/>
      <c r="GTW15" s="2"/>
      <c r="GTX15" s="2"/>
      <c r="GTY15" s="35"/>
      <c r="GTZ15" s="76"/>
      <c r="GUA15" s="75"/>
      <c r="GUC15" s="2"/>
      <c r="GUD15" s="2"/>
      <c r="GUE15" s="35"/>
      <c r="GUF15" s="76"/>
      <c r="GUG15" s="75"/>
      <c r="GUI15" s="2"/>
      <c r="GUJ15" s="2"/>
      <c r="GUK15" s="35"/>
      <c r="GUL15" s="76"/>
      <c r="GUM15" s="75"/>
      <c r="GUO15" s="2"/>
      <c r="GUP15" s="2"/>
      <c r="GUQ15" s="35"/>
      <c r="GUR15" s="76"/>
      <c r="GUS15" s="75"/>
      <c r="GUU15" s="2"/>
      <c r="GUV15" s="2"/>
      <c r="GUW15" s="35"/>
      <c r="GUX15" s="76"/>
      <c r="GUY15" s="75"/>
      <c r="GVA15" s="2"/>
      <c r="GVB15" s="2"/>
      <c r="GVC15" s="35"/>
      <c r="GVD15" s="76"/>
      <c r="GVE15" s="75"/>
      <c r="GVG15" s="2"/>
      <c r="GVH15" s="2"/>
      <c r="GVI15" s="35"/>
      <c r="GVJ15" s="76"/>
      <c r="GVK15" s="75"/>
      <c r="GVM15" s="2"/>
      <c r="GVN15" s="2"/>
      <c r="GVO15" s="35"/>
      <c r="GVP15" s="76"/>
      <c r="GVQ15" s="75"/>
      <c r="GVS15" s="2"/>
      <c r="GVT15" s="2"/>
      <c r="GVU15" s="35"/>
      <c r="GVV15" s="76"/>
      <c r="GVW15" s="75"/>
      <c r="GVY15" s="2"/>
      <c r="GVZ15" s="2"/>
      <c r="GWA15" s="35"/>
      <c r="GWB15" s="76"/>
      <c r="GWC15" s="75"/>
      <c r="GWE15" s="2"/>
      <c r="GWF15" s="2"/>
      <c r="GWG15" s="35"/>
      <c r="GWH15" s="76"/>
      <c r="GWI15" s="75"/>
      <c r="GWK15" s="2"/>
      <c r="GWL15" s="2"/>
      <c r="GWM15" s="35"/>
      <c r="GWN15" s="76"/>
      <c r="GWO15" s="75"/>
      <c r="GWQ15" s="2"/>
      <c r="GWR15" s="2"/>
      <c r="GWS15" s="35"/>
      <c r="GWT15" s="76"/>
      <c r="GWU15" s="75"/>
      <c r="GWW15" s="2"/>
      <c r="GWX15" s="2"/>
      <c r="GWY15" s="35"/>
      <c r="GWZ15" s="76"/>
      <c r="GXA15" s="75"/>
      <c r="GXC15" s="2"/>
      <c r="GXD15" s="2"/>
      <c r="GXE15" s="35"/>
      <c r="GXF15" s="76"/>
      <c r="GXG15" s="75"/>
      <c r="GXI15" s="2"/>
      <c r="GXJ15" s="2"/>
      <c r="GXK15" s="35"/>
      <c r="GXL15" s="76"/>
      <c r="GXM15" s="75"/>
      <c r="GXO15" s="2"/>
      <c r="GXP15" s="2"/>
      <c r="GXQ15" s="35"/>
      <c r="GXR15" s="76"/>
      <c r="GXS15" s="75"/>
      <c r="GXU15" s="2"/>
      <c r="GXV15" s="2"/>
      <c r="GXW15" s="35"/>
      <c r="GXX15" s="76"/>
      <c r="GXY15" s="75"/>
      <c r="GYA15" s="2"/>
      <c r="GYB15" s="2"/>
      <c r="GYC15" s="35"/>
      <c r="GYD15" s="76"/>
      <c r="GYE15" s="75"/>
      <c r="GYG15" s="2"/>
      <c r="GYH15" s="2"/>
      <c r="GYI15" s="35"/>
      <c r="GYJ15" s="76"/>
      <c r="GYK15" s="75"/>
      <c r="GYM15" s="2"/>
      <c r="GYN15" s="2"/>
      <c r="GYO15" s="35"/>
      <c r="GYP15" s="76"/>
      <c r="GYQ15" s="75"/>
      <c r="GYS15" s="2"/>
      <c r="GYT15" s="2"/>
      <c r="GYU15" s="35"/>
      <c r="GYV15" s="76"/>
      <c r="GYW15" s="75"/>
      <c r="GYY15" s="2"/>
      <c r="GYZ15" s="2"/>
      <c r="GZA15" s="35"/>
      <c r="GZB15" s="76"/>
      <c r="GZC15" s="75"/>
      <c r="GZE15" s="2"/>
      <c r="GZF15" s="2"/>
      <c r="GZG15" s="35"/>
      <c r="GZH15" s="76"/>
      <c r="GZI15" s="75"/>
      <c r="GZK15" s="2"/>
      <c r="GZL15" s="2"/>
      <c r="GZM15" s="35"/>
      <c r="GZN15" s="76"/>
      <c r="GZO15" s="75"/>
      <c r="GZQ15" s="2"/>
      <c r="GZR15" s="2"/>
      <c r="GZS15" s="35"/>
      <c r="GZT15" s="76"/>
      <c r="GZU15" s="75"/>
      <c r="GZW15" s="2"/>
      <c r="GZX15" s="2"/>
      <c r="GZY15" s="35"/>
      <c r="GZZ15" s="76"/>
      <c r="HAA15" s="75"/>
      <c r="HAC15" s="2"/>
      <c r="HAD15" s="2"/>
      <c r="HAE15" s="35"/>
      <c r="HAF15" s="76"/>
      <c r="HAG15" s="75"/>
      <c r="HAI15" s="2"/>
      <c r="HAJ15" s="2"/>
      <c r="HAK15" s="35"/>
      <c r="HAL15" s="76"/>
      <c r="HAM15" s="75"/>
      <c r="HAO15" s="2"/>
      <c r="HAP15" s="2"/>
      <c r="HAQ15" s="35"/>
      <c r="HAR15" s="76"/>
      <c r="HAS15" s="75"/>
      <c r="HAU15" s="2"/>
      <c r="HAV15" s="2"/>
      <c r="HAW15" s="35"/>
      <c r="HAX15" s="76"/>
      <c r="HAY15" s="75"/>
      <c r="HBA15" s="2"/>
      <c r="HBB15" s="2"/>
      <c r="HBC15" s="35"/>
      <c r="HBD15" s="76"/>
      <c r="HBE15" s="75"/>
      <c r="HBG15" s="2"/>
      <c r="HBH15" s="2"/>
      <c r="HBI15" s="35"/>
      <c r="HBJ15" s="76"/>
      <c r="HBK15" s="75"/>
      <c r="HBM15" s="2"/>
      <c r="HBN15" s="2"/>
      <c r="HBO15" s="35"/>
      <c r="HBP15" s="76"/>
      <c r="HBQ15" s="75"/>
      <c r="HBS15" s="2"/>
      <c r="HBT15" s="2"/>
      <c r="HBU15" s="35"/>
      <c r="HBV15" s="76"/>
      <c r="HBW15" s="75"/>
      <c r="HBY15" s="2"/>
      <c r="HBZ15" s="2"/>
      <c r="HCA15" s="35"/>
      <c r="HCB15" s="76"/>
      <c r="HCC15" s="75"/>
      <c r="HCE15" s="2"/>
      <c r="HCF15" s="2"/>
      <c r="HCG15" s="35"/>
      <c r="HCH15" s="76"/>
      <c r="HCI15" s="75"/>
      <c r="HCK15" s="2"/>
      <c r="HCL15" s="2"/>
      <c r="HCM15" s="35"/>
      <c r="HCN15" s="76"/>
      <c r="HCO15" s="75"/>
      <c r="HCQ15" s="2"/>
      <c r="HCR15" s="2"/>
      <c r="HCS15" s="35"/>
      <c r="HCT15" s="76"/>
      <c r="HCU15" s="75"/>
      <c r="HCW15" s="2"/>
      <c r="HCX15" s="2"/>
      <c r="HCY15" s="35"/>
      <c r="HCZ15" s="76"/>
      <c r="HDA15" s="75"/>
      <c r="HDC15" s="2"/>
      <c r="HDD15" s="2"/>
      <c r="HDE15" s="35"/>
      <c r="HDF15" s="76"/>
      <c r="HDG15" s="75"/>
      <c r="HDI15" s="2"/>
      <c r="HDJ15" s="2"/>
      <c r="HDK15" s="35"/>
      <c r="HDL15" s="76"/>
      <c r="HDM15" s="75"/>
      <c r="HDO15" s="2"/>
      <c r="HDP15" s="2"/>
      <c r="HDQ15" s="35"/>
      <c r="HDR15" s="76"/>
      <c r="HDS15" s="75"/>
      <c r="HDU15" s="2"/>
      <c r="HDV15" s="2"/>
      <c r="HDW15" s="35"/>
      <c r="HDX15" s="76"/>
      <c r="HDY15" s="75"/>
      <c r="HEA15" s="2"/>
      <c r="HEB15" s="2"/>
      <c r="HEC15" s="35"/>
      <c r="HED15" s="76"/>
      <c r="HEE15" s="75"/>
      <c r="HEG15" s="2"/>
      <c r="HEH15" s="2"/>
      <c r="HEI15" s="35"/>
      <c r="HEJ15" s="76"/>
      <c r="HEK15" s="75"/>
      <c r="HEM15" s="2"/>
      <c r="HEN15" s="2"/>
      <c r="HEO15" s="35"/>
      <c r="HEP15" s="76"/>
      <c r="HEQ15" s="75"/>
      <c r="HES15" s="2"/>
      <c r="HET15" s="2"/>
      <c r="HEU15" s="35"/>
      <c r="HEV15" s="76"/>
      <c r="HEW15" s="75"/>
      <c r="HEY15" s="2"/>
      <c r="HEZ15" s="2"/>
      <c r="HFA15" s="35"/>
      <c r="HFB15" s="76"/>
      <c r="HFC15" s="75"/>
      <c r="HFE15" s="2"/>
      <c r="HFF15" s="2"/>
      <c r="HFG15" s="35"/>
      <c r="HFH15" s="76"/>
      <c r="HFI15" s="75"/>
      <c r="HFK15" s="2"/>
      <c r="HFL15" s="2"/>
      <c r="HFM15" s="35"/>
      <c r="HFN15" s="76"/>
      <c r="HFO15" s="75"/>
      <c r="HFQ15" s="2"/>
      <c r="HFR15" s="2"/>
      <c r="HFS15" s="35"/>
      <c r="HFT15" s="76"/>
      <c r="HFU15" s="75"/>
      <c r="HFW15" s="2"/>
      <c r="HFX15" s="2"/>
      <c r="HFY15" s="35"/>
      <c r="HFZ15" s="76"/>
      <c r="HGA15" s="75"/>
      <c r="HGC15" s="2"/>
      <c r="HGD15" s="2"/>
      <c r="HGE15" s="35"/>
      <c r="HGF15" s="76"/>
      <c r="HGG15" s="75"/>
      <c r="HGI15" s="2"/>
      <c r="HGJ15" s="2"/>
      <c r="HGK15" s="35"/>
      <c r="HGL15" s="76"/>
      <c r="HGM15" s="75"/>
      <c r="HGO15" s="2"/>
      <c r="HGP15" s="2"/>
      <c r="HGQ15" s="35"/>
      <c r="HGR15" s="76"/>
      <c r="HGS15" s="75"/>
      <c r="HGU15" s="2"/>
      <c r="HGV15" s="2"/>
      <c r="HGW15" s="35"/>
      <c r="HGX15" s="76"/>
      <c r="HGY15" s="75"/>
      <c r="HHA15" s="2"/>
      <c r="HHB15" s="2"/>
      <c r="HHC15" s="35"/>
      <c r="HHD15" s="76"/>
      <c r="HHE15" s="75"/>
      <c r="HHG15" s="2"/>
      <c r="HHH15" s="2"/>
      <c r="HHI15" s="35"/>
      <c r="HHJ15" s="76"/>
      <c r="HHK15" s="75"/>
      <c r="HHM15" s="2"/>
      <c r="HHN15" s="2"/>
      <c r="HHO15" s="35"/>
      <c r="HHP15" s="76"/>
      <c r="HHQ15" s="75"/>
      <c r="HHS15" s="2"/>
      <c r="HHT15" s="2"/>
      <c r="HHU15" s="35"/>
      <c r="HHV15" s="76"/>
      <c r="HHW15" s="75"/>
      <c r="HHY15" s="2"/>
      <c r="HHZ15" s="2"/>
      <c r="HIA15" s="35"/>
      <c r="HIB15" s="76"/>
      <c r="HIC15" s="75"/>
      <c r="HIE15" s="2"/>
      <c r="HIF15" s="2"/>
      <c r="HIG15" s="35"/>
      <c r="HIH15" s="76"/>
      <c r="HII15" s="75"/>
      <c r="HIK15" s="2"/>
      <c r="HIL15" s="2"/>
      <c r="HIM15" s="35"/>
      <c r="HIN15" s="76"/>
      <c r="HIO15" s="75"/>
      <c r="HIQ15" s="2"/>
      <c r="HIR15" s="2"/>
      <c r="HIS15" s="35"/>
      <c r="HIT15" s="76"/>
      <c r="HIU15" s="75"/>
      <c r="HIW15" s="2"/>
      <c r="HIX15" s="2"/>
      <c r="HIY15" s="35"/>
      <c r="HIZ15" s="76"/>
      <c r="HJA15" s="75"/>
      <c r="HJC15" s="2"/>
      <c r="HJD15" s="2"/>
      <c r="HJE15" s="35"/>
      <c r="HJF15" s="76"/>
      <c r="HJG15" s="75"/>
      <c r="HJI15" s="2"/>
      <c r="HJJ15" s="2"/>
      <c r="HJK15" s="35"/>
      <c r="HJL15" s="76"/>
      <c r="HJM15" s="75"/>
      <c r="HJO15" s="2"/>
      <c r="HJP15" s="2"/>
      <c r="HJQ15" s="35"/>
      <c r="HJR15" s="76"/>
      <c r="HJS15" s="75"/>
      <c r="HJU15" s="2"/>
      <c r="HJV15" s="2"/>
      <c r="HJW15" s="35"/>
      <c r="HJX15" s="76"/>
      <c r="HJY15" s="75"/>
      <c r="HKA15" s="2"/>
      <c r="HKB15" s="2"/>
      <c r="HKC15" s="35"/>
      <c r="HKD15" s="76"/>
      <c r="HKE15" s="75"/>
      <c r="HKG15" s="2"/>
      <c r="HKH15" s="2"/>
      <c r="HKI15" s="35"/>
      <c r="HKJ15" s="76"/>
      <c r="HKK15" s="75"/>
      <c r="HKM15" s="2"/>
      <c r="HKN15" s="2"/>
      <c r="HKO15" s="35"/>
      <c r="HKP15" s="76"/>
      <c r="HKQ15" s="75"/>
      <c r="HKS15" s="2"/>
      <c r="HKT15" s="2"/>
      <c r="HKU15" s="35"/>
      <c r="HKV15" s="76"/>
      <c r="HKW15" s="75"/>
      <c r="HKY15" s="2"/>
      <c r="HKZ15" s="2"/>
      <c r="HLA15" s="35"/>
      <c r="HLB15" s="76"/>
      <c r="HLC15" s="75"/>
      <c r="HLE15" s="2"/>
      <c r="HLF15" s="2"/>
      <c r="HLG15" s="35"/>
      <c r="HLH15" s="76"/>
      <c r="HLI15" s="75"/>
      <c r="HLK15" s="2"/>
      <c r="HLL15" s="2"/>
      <c r="HLM15" s="35"/>
      <c r="HLN15" s="76"/>
      <c r="HLO15" s="75"/>
      <c r="HLQ15" s="2"/>
      <c r="HLR15" s="2"/>
      <c r="HLS15" s="35"/>
      <c r="HLT15" s="76"/>
      <c r="HLU15" s="75"/>
      <c r="HLW15" s="2"/>
      <c r="HLX15" s="2"/>
      <c r="HLY15" s="35"/>
      <c r="HLZ15" s="76"/>
      <c r="HMA15" s="75"/>
      <c r="HMC15" s="2"/>
      <c r="HMD15" s="2"/>
      <c r="HME15" s="35"/>
      <c r="HMF15" s="76"/>
      <c r="HMG15" s="75"/>
      <c r="HMI15" s="2"/>
      <c r="HMJ15" s="2"/>
      <c r="HMK15" s="35"/>
      <c r="HML15" s="76"/>
      <c r="HMM15" s="75"/>
      <c r="HMO15" s="2"/>
      <c r="HMP15" s="2"/>
      <c r="HMQ15" s="35"/>
      <c r="HMR15" s="76"/>
      <c r="HMS15" s="75"/>
      <c r="HMU15" s="2"/>
      <c r="HMV15" s="2"/>
      <c r="HMW15" s="35"/>
      <c r="HMX15" s="76"/>
      <c r="HMY15" s="75"/>
      <c r="HNA15" s="2"/>
      <c r="HNB15" s="2"/>
      <c r="HNC15" s="35"/>
      <c r="HND15" s="76"/>
      <c r="HNE15" s="75"/>
      <c r="HNG15" s="2"/>
      <c r="HNH15" s="2"/>
      <c r="HNI15" s="35"/>
      <c r="HNJ15" s="76"/>
      <c r="HNK15" s="75"/>
      <c r="HNM15" s="2"/>
      <c r="HNN15" s="2"/>
      <c r="HNO15" s="35"/>
      <c r="HNP15" s="76"/>
      <c r="HNQ15" s="75"/>
      <c r="HNS15" s="2"/>
      <c r="HNT15" s="2"/>
      <c r="HNU15" s="35"/>
      <c r="HNV15" s="76"/>
      <c r="HNW15" s="75"/>
      <c r="HNY15" s="2"/>
      <c r="HNZ15" s="2"/>
      <c r="HOA15" s="35"/>
      <c r="HOB15" s="76"/>
      <c r="HOC15" s="75"/>
      <c r="HOE15" s="2"/>
      <c r="HOF15" s="2"/>
      <c r="HOG15" s="35"/>
      <c r="HOH15" s="76"/>
      <c r="HOI15" s="75"/>
      <c r="HOK15" s="2"/>
      <c r="HOL15" s="2"/>
      <c r="HOM15" s="35"/>
      <c r="HON15" s="76"/>
      <c r="HOO15" s="75"/>
      <c r="HOQ15" s="2"/>
      <c r="HOR15" s="2"/>
      <c r="HOS15" s="35"/>
      <c r="HOT15" s="76"/>
      <c r="HOU15" s="75"/>
      <c r="HOW15" s="2"/>
      <c r="HOX15" s="2"/>
      <c r="HOY15" s="35"/>
      <c r="HOZ15" s="76"/>
      <c r="HPA15" s="75"/>
      <c r="HPC15" s="2"/>
      <c r="HPD15" s="2"/>
      <c r="HPE15" s="35"/>
      <c r="HPF15" s="76"/>
      <c r="HPG15" s="75"/>
      <c r="HPI15" s="2"/>
      <c r="HPJ15" s="2"/>
      <c r="HPK15" s="35"/>
      <c r="HPL15" s="76"/>
      <c r="HPM15" s="75"/>
      <c r="HPO15" s="2"/>
      <c r="HPP15" s="2"/>
      <c r="HPQ15" s="35"/>
      <c r="HPR15" s="76"/>
      <c r="HPS15" s="75"/>
      <c r="HPU15" s="2"/>
      <c r="HPV15" s="2"/>
      <c r="HPW15" s="35"/>
      <c r="HPX15" s="76"/>
      <c r="HPY15" s="75"/>
      <c r="HQA15" s="2"/>
      <c r="HQB15" s="2"/>
      <c r="HQC15" s="35"/>
      <c r="HQD15" s="76"/>
      <c r="HQE15" s="75"/>
      <c r="HQG15" s="2"/>
      <c r="HQH15" s="2"/>
      <c r="HQI15" s="35"/>
      <c r="HQJ15" s="76"/>
      <c r="HQK15" s="75"/>
      <c r="HQM15" s="2"/>
      <c r="HQN15" s="2"/>
      <c r="HQO15" s="35"/>
      <c r="HQP15" s="76"/>
      <c r="HQQ15" s="75"/>
      <c r="HQS15" s="2"/>
      <c r="HQT15" s="2"/>
      <c r="HQU15" s="35"/>
      <c r="HQV15" s="76"/>
      <c r="HQW15" s="75"/>
      <c r="HQY15" s="2"/>
      <c r="HQZ15" s="2"/>
      <c r="HRA15" s="35"/>
      <c r="HRB15" s="76"/>
      <c r="HRC15" s="75"/>
      <c r="HRE15" s="2"/>
      <c r="HRF15" s="2"/>
      <c r="HRG15" s="35"/>
      <c r="HRH15" s="76"/>
      <c r="HRI15" s="75"/>
      <c r="HRK15" s="2"/>
      <c r="HRL15" s="2"/>
      <c r="HRM15" s="35"/>
      <c r="HRN15" s="76"/>
      <c r="HRO15" s="75"/>
      <c r="HRQ15" s="2"/>
      <c r="HRR15" s="2"/>
      <c r="HRS15" s="35"/>
      <c r="HRT15" s="76"/>
      <c r="HRU15" s="75"/>
      <c r="HRW15" s="2"/>
      <c r="HRX15" s="2"/>
      <c r="HRY15" s="35"/>
      <c r="HRZ15" s="76"/>
      <c r="HSA15" s="75"/>
      <c r="HSC15" s="2"/>
      <c r="HSD15" s="2"/>
      <c r="HSE15" s="35"/>
      <c r="HSF15" s="76"/>
      <c r="HSG15" s="75"/>
      <c r="HSI15" s="2"/>
      <c r="HSJ15" s="2"/>
      <c r="HSK15" s="35"/>
      <c r="HSL15" s="76"/>
      <c r="HSM15" s="75"/>
      <c r="HSO15" s="2"/>
      <c r="HSP15" s="2"/>
      <c r="HSQ15" s="35"/>
      <c r="HSR15" s="76"/>
      <c r="HSS15" s="75"/>
      <c r="HSU15" s="2"/>
      <c r="HSV15" s="2"/>
      <c r="HSW15" s="35"/>
      <c r="HSX15" s="76"/>
      <c r="HSY15" s="75"/>
      <c r="HTA15" s="2"/>
      <c r="HTB15" s="2"/>
      <c r="HTC15" s="35"/>
      <c r="HTD15" s="76"/>
      <c r="HTE15" s="75"/>
      <c r="HTG15" s="2"/>
      <c r="HTH15" s="2"/>
      <c r="HTI15" s="35"/>
      <c r="HTJ15" s="76"/>
      <c r="HTK15" s="75"/>
      <c r="HTM15" s="2"/>
      <c r="HTN15" s="2"/>
      <c r="HTO15" s="35"/>
      <c r="HTP15" s="76"/>
      <c r="HTQ15" s="75"/>
      <c r="HTS15" s="2"/>
      <c r="HTT15" s="2"/>
      <c r="HTU15" s="35"/>
      <c r="HTV15" s="76"/>
      <c r="HTW15" s="75"/>
      <c r="HTY15" s="2"/>
      <c r="HTZ15" s="2"/>
      <c r="HUA15" s="35"/>
      <c r="HUB15" s="76"/>
      <c r="HUC15" s="75"/>
      <c r="HUE15" s="2"/>
      <c r="HUF15" s="2"/>
      <c r="HUG15" s="35"/>
      <c r="HUH15" s="76"/>
      <c r="HUI15" s="75"/>
      <c r="HUK15" s="2"/>
      <c r="HUL15" s="2"/>
      <c r="HUM15" s="35"/>
      <c r="HUN15" s="76"/>
      <c r="HUO15" s="75"/>
      <c r="HUQ15" s="2"/>
      <c r="HUR15" s="2"/>
      <c r="HUS15" s="35"/>
      <c r="HUT15" s="76"/>
      <c r="HUU15" s="75"/>
      <c r="HUW15" s="2"/>
      <c r="HUX15" s="2"/>
      <c r="HUY15" s="35"/>
      <c r="HUZ15" s="76"/>
      <c r="HVA15" s="75"/>
      <c r="HVC15" s="2"/>
      <c r="HVD15" s="2"/>
      <c r="HVE15" s="35"/>
      <c r="HVF15" s="76"/>
      <c r="HVG15" s="75"/>
      <c r="HVI15" s="2"/>
      <c r="HVJ15" s="2"/>
      <c r="HVK15" s="35"/>
      <c r="HVL15" s="76"/>
      <c r="HVM15" s="75"/>
      <c r="HVO15" s="2"/>
      <c r="HVP15" s="2"/>
      <c r="HVQ15" s="35"/>
      <c r="HVR15" s="76"/>
      <c r="HVS15" s="75"/>
      <c r="HVU15" s="2"/>
      <c r="HVV15" s="2"/>
      <c r="HVW15" s="35"/>
      <c r="HVX15" s="76"/>
      <c r="HVY15" s="75"/>
      <c r="HWA15" s="2"/>
      <c r="HWB15" s="2"/>
      <c r="HWC15" s="35"/>
      <c r="HWD15" s="76"/>
      <c r="HWE15" s="75"/>
      <c r="HWG15" s="2"/>
      <c r="HWH15" s="2"/>
      <c r="HWI15" s="35"/>
      <c r="HWJ15" s="76"/>
      <c r="HWK15" s="75"/>
      <c r="HWM15" s="2"/>
      <c r="HWN15" s="2"/>
      <c r="HWO15" s="35"/>
      <c r="HWP15" s="76"/>
      <c r="HWQ15" s="75"/>
      <c r="HWS15" s="2"/>
      <c r="HWT15" s="2"/>
      <c r="HWU15" s="35"/>
      <c r="HWV15" s="76"/>
      <c r="HWW15" s="75"/>
      <c r="HWY15" s="2"/>
      <c r="HWZ15" s="2"/>
      <c r="HXA15" s="35"/>
      <c r="HXB15" s="76"/>
      <c r="HXC15" s="75"/>
      <c r="HXE15" s="2"/>
      <c r="HXF15" s="2"/>
      <c r="HXG15" s="35"/>
      <c r="HXH15" s="76"/>
      <c r="HXI15" s="75"/>
      <c r="HXK15" s="2"/>
      <c r="HXL15" s="2"/>
      <c r="HXM15" s="35"/>
      <c r="HXN15" s="76"/>
      <c r="HXO15" s="75"/>
      <c r="HXQ15" s="2"/>
      <c r="HXR15" s="2"/>
      <c r="HXS15" s="35"/>
      <c r="HXT15" s="76"/>
      <c r="HXU15" s="75"/>
      <c r="HXW15" s="2"/>
      <c r="HXX15" s="2"/>
      <c r="HXY15" s="35"/>
      <c r="HXZ15" s="76"/>
      <c r="HYA15" s="75"/>
      <c r="HYC15" s="2"/>
      <c r="HYD15" s="2"/>
      <c r="HYE15" s="35"/>
      <c r="HYF15" s="76"/>
      <c r="HYG15" s="75"/>
      <c r="HYI15" s="2"/>
      <c r="HYJ15" s="2"/>
      <c r="HYK15" s="35"/>
      <c r="HYL15" s="76"/>
      <c r="HYM15" s="75"/>
      <c r="HYO15" s="2"/>
      <c r="HYP15" s="2"/>
      <c r="HYQ15" s="35"/>
      <c r="HYR15" s="76"/>
      <c r="HYS15" s="75"/>
      <c r="HYU15" s="2"/>
      <c r="HYV15" s="2"/>
      <c r="HYW15" s="35"/>
      <c r="HYX15" s="76"/>
      <c r="HYY15" s="75"/>
      <c r="HZA15" s="2"/>
      <c r="HZB15" s="2"/>
      <c r="HZC15" s="35"/>
      <c r="HZD15" s="76"/>
      <c r="HZE15" s="75"/>
      <c r="HZG15" s="2"/>
      <c r="HZH15" s="2"/>
      <c r="HZI15" s="35"/>
      <c r="HZJ15" s="76"/>
      <c r="HZK15" s="75"/>
      <c r="HZM15" s="2"/>
      <c r="HZN15" s="2"/>
      <c r="HZO15" s="35"/>
      <c r="HZP15" s="76"/>
      <c r="HZQ15" s="75"/>
      <c r="HZS15" s="2"/>
      <c r="HZT15" s="2"/>
      <c r="HZU15" s="35"/>
      <c r="HZV15" s="76"/>
      <c r="HZW15" s="75"/>
      <c r="HZY15" s="2"/>
      <c r="HZZ15" s="2"/>
      <c r="IAA15" s="35"/>
      <c r="IAB15" s="76"/>
      <c r="IAC15" s="75"/>
      <c r="IAE15" s="2"/>
      <c r="IAF15" s="2"/>
      <c r="IAG15" s="35"/>
      <c r="IAH15" s="76"/>
      <c r="IAI15" s="75"/>
      <c r="IAK15" s="2"/>
      <c r="IAL15" s="2"/>
      <c r="IAM15" s="35"/>
      <c r="IAN15" s="76"/>
      <c r="IAO15" s="75"/>
      <c r="IAQ15" s="2"/>
      <c r="IAR15" s="2"/>
      <c r="IAS15" s="35"/>
      <c r="IAT15" s="76"/>
      <c r="IAU15" s="75"/>
      <c r="IAW15" s="2"/>
      <c r="IAX15" s="2"/>
      <c r="IAY15" s="35"/>
      <c r="IAZ15" s="76"/>
      <c r="IBA15" s="75"/>
      <c r="IBC15" s="2"/>
      <c r="IBD15" s="2"/>
      <c r="IBE15" s="35"/>
      <c r="IBF15" s="76"/>
      <c r="IBG15" s="75"/>
      <c r="IBI15" s="2"/>
      <c r="IBJ15" s="2"/>
      <c r="IBK15" s="35"/>
      <c r="IBL15" s="76"/>
      <c r="IBM15" s="75"/>
      <c r="IBO15" s="2"/>
      <c r="IBP15" s="2"/>
      <c r="IBQ15" s="35"/>
      <c r="IBR15" s="76"/>
      <c r="IBS15" s="75"/>
      <c r="IBU15" s="2"/>
      <c r="IBV15" s="2"/>
      <c r="IBW15" s="35"/>
      <c r="IBX15" s="76"/>
      <c r="IBY15" s="75"/>
      <c r="ICA15" s="2"/>
      <c r="ICB15" s="2"/>
      <c r="ICC15" s="35"/>
      <c r="ICD15" s="76"/>
      <c r="ICE15" s="75"/>
      <c r="ICG15" s="2"/>
      <c r="ICH15" s="2"/>
      <c r="ICI15" s="35"/>
      <c r="ICJ15" s="76"/>
      <c r="ICK15" s="75"/>
      <c r="ICM15" s="2"/>
      <c r="ICN15" s="2"/>
      <c r="ICO15" s="35"/>
      <c r="ICP15" s="76"/>
      <c r="ICQ15" s="75"/>
      <c r="ICS15" s="2"/>
      <c r="ICT15" s="2"/>
      <c r="ICU15" s="35"/>
      <c r="ICV15" s="76"/>
      <c r="ICW15" s="75"/>
      <c r="ICY15" s="2"/>
      <c r="ICZ15" s="2"/>
      <c r="IDA15" s="35"/>
      <c r="IDB15" s="76"/>
      <c r="IDC15" s="75"/>
      <c r="IDE15" s="2"/>
      <c r="IDF15" s="2"/>
      <c r="IDG15" s="35"/>
      <c r="IDH15" s="76"/>
      <c r="IDI15" s="75"/>
      <c r="IDK15" s="2"/>
      <c r="IDL15" s="2"/>
      <c r="IDM15" s="35"/>
      <c r="IDN15" s="76"/>
      <c r="IDO15" s="75"/>
      <c r="IDQ15" s="2"/>
      <c r="IDR15" s="2"/>
      <c r="IDS15" s="35"/>
      <c r="IDT15" s="76"/>
      <c r="IDU15" s="75"/>
      <c r="IDW15" s="2"/>
      <c r="IDX15" s="2"/>
      <c r="IDY15" s="35"/>
      <c r="IDZ15" s="76"/>
      <c r="IEA15" s="75"/>
      <c r="IEC15" s="2"/>
      <c r="IED15" s="2"/>
      <c r="IEE15" s="35"/>
      <c r="IEF15" s="76"/>
      <c r="IEG15" s="75"/>
      <c r="IEI15" s="2"/>
      <c r="IEJ15" s="2"/>
      <c r="IEK15" s="35"/>
      <c r="IEL15" s="76"/>
      <c r="IEM15" s="75"/>
      <c r="IEO15" s="2"/>
      <c r="IEP15" s="2"/>
      <c r="IEQ15" s="35"/>
      <c r="IER15" s="76"/>
      <c r="IES15" s="75"/>
      <c r="IEU15" s="2"/>
      <c r="IEV15" s="2"/>
      <c r="IEW15" s="35"/>
      <c r="IEX15" s="76"/>
      <c r="IEY15" s="75"/>
      <c r="IFA15" s="2"/>
      <c r="IFB15" s="2"/>
      <c r="IFC15" s="35"/>
      <c r="IFD15" s="76"/>
      <c r="IFE15" s="75"/>
      <c r="IFG15" s="2"/>
      <c r="IFH15" s="2"/>
      <c r="IFI15" s="35"/>
      <c r="IFJ15" s="76"/>
      <c r="IFK15" s="75"/>
      <c r="IFM15" s="2"/>
      <c r="IFN15" s="2"/>
      <c r="IFO15" s="35"/>
      <c r="IFP15" s="76"/>
      <c r="IFQ15" s="75"/>
      <c r="IFS15" s="2"/>
      <c r="IFT15" s="2"/>
      <c r="IFU15" s="35"/>
      <c r="IFV15" s="76"/>
      <c r="IFW15" s="75"/>
      <c r="IFY15" s="2"/>
      <c r="IFZ15" s="2"/>
      <c r="IGA15" s="35"/>
      <c r="IGB15" s="76"/>
      <c r="IGC15" s="75"/>
      <c r="IGE15" s="2"/>
      <c r="IGF15" s="2"/>
      <c r="IGG15" s="35"/>
      <c r="IGH15" s="76"/>
      <c r="IGI15" s="75"/>
      <c r="IGK15" s="2"/>
      <c r="IGL15" s="2"/>
      <c r="IGM15" s="35"/>
      <c r="IGN15" s="76"/>
      <c r="IGO15" s="75"/>
      <c r="IGQ15" s="2"/>
      <c r="IGR15" s="2"/>
      <c r="IGS15" s="35"/>
      <c r="IGT15" s="76"/>
      <c r="IGU15" s="75"/>
      <c r="IGW15" s="2"/>
      <c r="IGX15" s="2"/>
      <c r="IGY15" s="35"/>
      <c r="IGZ15" s="76"/>
      <c r="IHA15" s="75"/>
      <c r="IHC15" s="2"/>
      <c r="IHD15" s="2"/>
      <c r="IHE15" s="35"/>
      <c r="IHF15" s="76"/>
      <c r="IHG15" s="75"/>
      <c r="IHI15" s="2"/>
      <c r="IHJ15" s="2"/>
      <c r="IHK15" s="35"/>
      <c r="IHL15" s="76"/>
      <c r="IHM15" s="75"/>
      <c r="IHO15" s="2"/>
      <c r="IHP15" s="2"/>
      <c r="IHQ15" s="35"/>
      <c r="IHR15" s="76"/>
      <c r="IHS15" s="75"/>
      <c r="IHU15" s="2"/>
      <c r="IHV15" s="2"/>
      <c r="IHW15" s="35"/>
      <c r="IHX15" s="76"/>
      <c r="IHY15" s="75"/>
      <c r="IIA15" s="2"/>
      <c r="IIB15" s="2"/>
      <c r="IIC15" s="35"/>
      <c r="IID15" s="76"/>
      <c r="IIE15" s="75"/>
      <c r="IIG15" s="2"/>
      <c r="IIH15" s="2"/>
      <c r="III15" s="35"/>
      <c r="IIJ15" s="76"/>
      <c r="IIK15" s="75"/>
      <c r="IIM15" s="2"/>
      <c r="IIN15" s="2"/>
      <c r="IIO15" s="35"/>
      <c r="IIP15" s="76"/>
      <c r="IIQ15" s="75"/>
      <c r="IIS15" s="2"/>
      <c r="IIT15" s="2"/>
      <c r="IIU15" s="35"/>
      <c r="IIV15" s="76"/>
      <c r="IIW15" s="75"/>
      <c r="IIY15" s="2"/>
      <c r="IIZ15" s="2"/>
      <c r="IJA15" s="35"/>
      <c r="IJB15" s="76"/>
      <c r="IJC15" s="75"/>
      <c r="IJE15" s="2"/>
      <c r="IJF15" s="2"/>
      <c r="IJG15" s="35"/>
      <c r="IJH15" s="76"/>
      <c r="IJI15" s="75"/>
      <c r="IJK15" s="2"/>
      <c r="IJL15" s="2"/>
      <c r="IJM15" s="35"/>
      <c r="IJN15" s="76"/>
      <c r="IJO15" s="75"/>
      <c r="IJQ15" s="2"/>
      <c r="IJR15" s="2"/>
      <c r="IJS15" s="35"/>
      <c r="IJT15" s="76"/>
      <c r="IJU15" s="75"/>
      <c r="IJW15" s="2"/>
      <c r="IJX15" s="2"/>
      <c r="IJY15" s="35"/>
      <c r="IJZ15" s="76"/>
      <c r="IKA15" s="75"/>
      <c r="IKC15" s="2"/>
      <c r="IKD15" s="2"/>
      <c r="IKE15" s="35"/>
      <c r="IKF15" s="76"/>
      <c r="IKG15" s="75"/>
      <c r="IKI15" s="2"/>
      <c r="IKJ15" s="2"/>
      <c r="IKK15" s="35"/>
      <c r="IKL15" s="76"/>
      <c r="IKM15" s="75"/>
      <c r="IKO15" s="2"/>
      <c r="IKP15" s="2"/>
      <c r="IKQ15" s="35"/>
      <c r="IKR15" s="76"/>
      <c r="IKS15" s="75"/>
      <c r="IKU15" s="2"/>
      <c r="IKV15" s="2"/>
      <c r="IKW15" s="35"/>
      <c r="IKX15" s="76"/>
      <c r="IKY15" s="75"/>
      <c r="ILA15" s="2"/>
      <c r="ILB15" s="2"/>
      <c r="ILC15" s="35"/>
      <c r="ILD15" s="76"/>
      <c r="ILE15" s="75"/>
      <c r="ILG15" s="2"/>
      <c r="ILH15" s="2"/>
      <c r="ILI15" s="35"/>
      <c r="ILJ15" s="76"/>
      <c r="ILK15" s="75"/>
      <c r="ILM15" s="2"/>
      <c r="ILN15" s="2"/>
      <c r="ILO15" s="35"/>
      <c r="ILP15" s="76"/>
      <c r="ILQ15" s="75"/>
      <c r="ILS15" s="2"/>
      <c r="ILT15" s="2"/>
      <c r="ILU15" s="35"/>
      <c r="ILV15" s="76"/>
      <c r="ILW15" s="75"/>
      <c r="ILY15" s="2"/>
      <c r="ILZ15" s="2"/>
      <c r="IMA15" s="35"/>
      <c r="IMB15" s="76"/>
      <c r="IMC15" s="75"/>
      <c r="IME15" s="2"/>
      <c r="IMF15" s="2"/>
      <c r="IMG15" s="35"/>
      <c r="IMH15" s="76"/>
      <c r="IMI15" s="75"/>
      <c r="IMK15" s="2"/>
      <c r="IML15" s="2"/>
      <c r="IMM15" s="35"/>
      <c r="IMN15" s="76"/>
      <c r="IMO15" s="75"/>
      <c r="IMQ15" s="2"/>
      <c r="IMR15" s="2"/>
      <c r="IMS15" s="35"/>
      <c r="IMT15" s="76"/>
      <c r="IMU15" s="75"/>
      <c r="IMW15" s="2"/>
      <c r="IMX15" s="2"/>
      <c r="IMY15" s="35"/>
      <c r="IMZ15" s="76"/>
      <c r="INA15" s="75"/>
      <c r="INC15" s="2"/>
      <c r="IND15" s="2"/>
      <c r="INE15" s="35"/>
      <c r="INF15" s="76"/>
      <c r="ING15" s="75"/>
      <c r="INI15" s="2"/>
      <c r="INJ15" s="2"/>
      <c r="INK15" s="35"/>
      <c r="INL15" s="76"/>
      <c r="INM15" s="75"/>
      <c r="INO15" s="2"/>
      <c r="INP15" s="2"/>
      <c r="INQ15" s="35"/>
      <c r="INR15" s="76"/>
      <c r="INS15" s="75"/>
      <c r="INU15" s="2"/>
      <c r="INV15" s="2"/>
      <c r="INW15" s="35"/>
      <c r="INX15" s="76"/>
      <c r="INY15" s="75"/>
      <c r="IOA15" s="2"/>
      <c r="IOB15" s="2"/>
      <c r="IOC15" s="35"/>
      <c r="IOD15" s="76"/>
      <c r="IOE15" s="75"/>
      <c r="IOG15" s="2"/>
      <c r="IOH15" s="2"/>
      <c r="IOI15" s="35"/>
      <c r="IOJ15" s="76"/>
      <c r="IOK15" s="75"/>
      <c r="IOM15" s="2"/>
      <c r="ION15" s="2"/>
      <c r="IOO15" s="35"/>
      <c r="IOP15" s="76"/>
      <c r="IOQ15" s="75"/>
      <c r="IOS15" s="2"/>
      <c r="IOT15" s="2"/>
      <c r="IOU15" s="35"/>
      <c r="IOV15" s="76"/>
      <c r="IOW15" s="75"/>
      <c r="IOY15" s="2"/>
      <c r="IOZ15" s="2"/>
      <c r="IPA15" s="35"/>
      <c r="IPB15" s="76"/>
      <c r="IPC15" s="75"/>
      <c r="IPE15" s="2"/>
      <c r="IPF15" s="2"/>
      <c r="IPG15" s="35"/>
      <c r="IPH15" s="76"/>
      <c r="IPI15" s="75"/>
      <c r="IPK15" s="2"/>
      <c r="IPL15" s="2"/>
      <c r="IPM15" s="35"/>
      <c r="IPN15" s="76"/>
      <c r="IPO15" s="75"/>
      <c r="IPQ15" s="2"/>
      <c r="IPR15" s="2"/>
      <c r="IPS15" s="35"/>
      <c r="IPT15" s="76"/>
      <c r="IPU15" s="75"/>
      <c r="IPW15" s="2"/>
      <c r="IPX15" s="2"/>
      <c r="IPY15" s="35"/>
      <c r="IPZ15" s="76"/>
      <c r="IQA15" s="75"/>
      <c r="IQC15" s="2"/>
      <c r="IQD15" s="2"/>
      <c r="IQE15" s="35"/>
      <c r="IQF15" s="76"/>
      <c r="IQG15" s="75"/>
      <c r="IQI15" s="2"/>
      <c r="IQJ15" s="2"/>
      <c r="IQK15" s="35"/>
      <c r="IQL15" s="76"/>
      <c r="IQM15" s="75"/>
      <c r="IQO15" s="2"/>
      <c r="IQP15" s="2"/>
      <c r="IQQ15" s="35"/>
      <c r="IQR15" s="76"/>
      <c r="IQS15" s="75"/>
      <c r="IQU15" s="2"/>
      <c r="IQV15" s="2"/>
      <c r="IQW15" s="35"/>
      <c r="IQX15" s="76"/>
      <c r="IQY15" s="75"/>
      <c r="IRA15" s="2"/>
      <c r="IRB15" s="2"/>
      <c r="IRC15" s="35"/>
      <c r="IRD15" s="76"/>
      <c r="IRE15" s="75"/>
      <c r="IRG15" s="2"/>
      <c r="IRH15" s="2"/>
      <c r="IRI15" s="35"/>
      <c r="IRJ15" s="76"/>
      <c r="IRK15" s="75"/>
      <c r="IRM15" s="2"/>
      <c r="IRN15" s="2"/>
      <c r="IRO15" s="35"/>
      <c r="IRP15" s="76"/>
      <c r="IRQ15" s="75"/>
      <c r="IRS15" s="2"/>
      <c r="IRT15" s="2"/>
      <c r="IRU15" s="35"/>
      <c r="IRV15" s="76"/>
      <c r="IRW15" s="75"/>
      <c r="IRY15" s="2"/>
      <c r="IRZ15" s="2"/>
      <c r="ISA15" s="35"/>
      <c r="ISB15" s="76"/>
      <c r="ISC15" s="75"/>
      <c r="ISE15" s="2"/>
      <c r="ISF15" s="2"/>
      <c r="ISG15" s="35"/>
      <c r="ISH15" s="76"/>
      <c r="ISI15" s="75"/>
      <c r="ISK15" s="2"/>
      <c r="ISL15" s="2"/>
      <c r="ISM15" s="35"/>
      <c r="ISN15" s="76"/>
      <c r="ISO15" s="75"/>
      <c r="ISQ15" s="2"/>
      <c r="ISR15" s="2"/>
      <c r="ISS15" s="35"/>
      <c r="IST15" s="76"/>
      <c r="ISU15" s="75"/>
      <c r="ISW15" s="2"/>
      <c r="ISX15" s="2"/>
      <c r="ISY15" s="35"/>
      <c r="ISZ15" s="76"/>
      <c r="ITA15" s="75"/>
      <c r="ITC15" s="2"/>
      <c r="ITD15" s="2"/>
      <c r="ITE15" s="35"/>
      <c r="ITF15" s="76"/>
      <c r="ITG15" s="75"/>
      <c r="ITI15" s="2"/>
      <c r="ITJ15" s="2"/>
      <c r="ITK15" s="35"/>
      <c r="ITL15" s="76"/>
      <c r="ITM15" s="75"/>
      <c r="ITO15" s="2"/>
      <c r="ITP15" s="2"/>
      <c r="ITQ15" s="35"/>
      <c r="ITR15" s="76"/>
      <c r="ITS15" s="75"/>
      <c r="ITU15" s="2"/>
      <c r="ITV15" s="2"/>
      <c r="ITW15" s="35"/>
      <c r="ITX15" s="76"/>
      <c r="ITY15" s="75"/>
      <c r="IUA15" s="2"/>
      <c r="IUB15" s="2"/>
      <c r="IUC15" s="35"/>
      <c r="IUD15" s="76"/>
      <c r="IUE15" s="75"/>
      <c r="IUG15" s="2"/>
      <c r="IUH15" s="2"/>
      <c r="IUI15" s="35"/>
      <c r="IUJ15" s="76"/>
      <c r="IUK15" s="75"/>
      <c r="IUM15" s="2"/>
      <c r="IUN15" s="2"/>
      <c r="IUO15" s="35"/>
      <c r="IUP15" s="76"/>
      <c r="IUQ15" s="75"/>
      <c r="IUS15" s="2"/>
      <c r="IUT15" s="2"/>
      <c r="IUU15" s="35"/>
      <c r="IUV15" s="76"/>
      <c r="IUW15" s="75"/>
      <c r="IUY15" s="2"/>
      <c r="IUZ15" s="2"/>
      <c r="IVA15" s="35"/>
      <c r="IVB15" s="76"/>
      <c r="IVC15" s="75"/>
      <c r="IVE15" s="2"/>
      <c r="IVF15" s="2"/>
      <c r="IVG15" s="35"/>
      <c r="IVH15" s="76"/>
      <c r="IVI15" s="75"/>
      <c r="IVK15" s="2"/>
      <c r="IVL15" s="2"/>
      <c r="IVM15" s="35"/>
      <c r="IVN15" s="76"/>
      <c r="IVO15" s="75"/>
      <c r="IVQ15" s="2"/>
      <c r="IVR15" s="2"/>
      <c r="IVS15" s="35"/>
      <c r="IVT15" s="76"/>
      <c r="IVU15" s="75"/>
      <c r="IVW15" s="2"/>
      <c r="IVX15" s="2"/>
      <c r="IVY15" s="35"/>
      <c r="IVZ15" s="76"/>
      <c r="IWA15" s="75"/>
      <c r="IWC15" s="2"/>
      <c r="IWD15" s="2"/>
      <c r="IWE15" s="35"/>
      <c r="IWF15" s="76"/>
      <c r="IWG15" s="75"/>
      <c r="IWI15" s="2"/>
      <c r="IWJ15" s="2"/>
      <c r="IWK15" s="35"/>
      <c r="IWL15" s="76"/>
      <c r="IWM15" s="75"/>
      <c r="IWO15" s="2"/>
      <c r="IWP15" s="2"/>
      <c r="IWQ15" s="35"/>
      <c r="IWR15" s="76"/>
      <c r="IWS15" s="75"/>
      <c r="IWU15" s="2"/>
      <c r="IWV15" s="2"/>
      <c r="IWW15" s="35"/>
      <c r="IWX15" s="76"/>
      <c r="IWY15" s="75"/>
      <c r="IXA15" s="2"/>
      <c r="IXB15" s="2"/>
      <c r="IXC15" s="35"/>
      <c r="IXD15" s="76"/>
      <c r="IXE15" s="75"/>
      <c r="IXG15" s="2"/>
      <c r="IXH15" s="2"/>
      <c r="IXI15" s="35"/>
      <c r="IXJ15" s="76"/>
      <c r="IXK15" s="75"/>
      <c r="IXM15" s="2"/>
      <c r="IXN15" s="2"/>
      <c r="IXO15" s="35"/>
      <c r="IXP15" s="76"/>
      <c r="IXQ15" s="75"/>
      <c r="IXS15" s="2"/>
      <c r="IXT15" s="2"/>
      <c r="IXU15" s="35"/>
      <c r="IXV15" s="76"/>
      <c r="IXW15" s="75"/>
      <c r="IXY15" s="2"/>
      <c r="IXZ15" s="2"/>
      <c r="IYA15" s="35"/>
      <c r="IYB15" s="76"/>
      <c r="IYC15" s="75"/>
      <c r="IYE15" s="2"/>
      <c r="IYF15" s="2"/>
      <c r="IYG15" s="35"/>
      <c r="IYH15" s="76"/>
      <c r="IYI15" s="75"/>
      <c r="IYK15" s="2"/>
      <c r="IYL15" s="2"/>
      <c r="IYM15" s="35"/>
      <c r="IYN15" s="76"/>
      <c r="IYO15" s="75"/>
      <c r="IYQ15" s="2"/>
      <c r="IYR15" s="2"/>
      <c r="IYS15" s="35"/>
      <c r="IYT15" s="76"/>
      <c r="IYU15" s="75"/>
      <c r="IYW15" s="2"/>
      <c r="IYX15" s="2"/>
      <c r="IYY15" s="35"/>
      <c r="IYZ15" s="76"/>
      <c r="IZA15" s="75"/>
      <c r="IZC15" s="2"/>
      <c r="IZD15" s="2"/>
      <c r="IZE15" s="35"/>
      <c r="IZF15" s="76"/>
      <c r="IZG15" s="75"/>
      <c r="IZI15" s="2"/>
      <c r="IZJ15" s="2"/>
      <c r="IZK15" s="35"/>
      <c r="IZL15" s="76"/>
      <c r="IZM15" s="75"/>
      <c r="IZO15" s="2"/>
      <c r="IZP15" s="2"/>
      <c r="IZQ15" s="35"/>
      <c r="IZR15" s="76"/>
      <c r="IZS15" s="75"/>
      <c r="IZU15" s="2"/>
      <c r="IZV15" s="2"/>
      <c r="IZW15" s="35"/>
      <c r="IZX15" s="76"/>
      <c r="IZY15" s="75"/>
      <c r="JAA15" s="2"/>
      <c r="JAB15" s="2"/>
      <c r="JAC15" s="35"/>
      <c r="JAD15" s="76"/>
      <c r="JAE15" s="75"/>
      <c r="JAG15" s="2"/>
      <c r="JAH15" s="2"/>
      <c r="JAI15" s="35"/>
      <c r="JAJ15" s="76"/>
      <c r="JAK15" s="75"/>
      <c r="JAM15" s="2"/>
      <c r="JAN15" s="2"/>
      <c r="JAO15" s="35"/>
      <c r="JAP15" s="76"/>
      <c r="JAQ15" s="75"/>
      <c r="JAS15" s="2"/>
      <c r="JAT15" s="2"/>
      <c r="JAU15" s="35"/>
      <c r="JAV15" s="76"/>
      <c r="JAW15" s="75"/>
      <c r="JAY15" s="2"/>
      <c r="JAZ15" s="2"/>
      <c r="JBA15" s="35"/>
      <c r="JBB15" s="76"/>
      <c r="JBC15" s="75"/>
      <c r="JBE15" s="2"/>
      <c r="JBF15" s="2"/>
      <c r="JBG15" s="35"/>
      <c r="JBH15" s="76"/>
      <c r="JBI15" s="75"/>
      <c r="JBK15" s="2"/>
      <c r="JBL15" s="2"/>
      <c r="JBM15" s="35"/>
      <c r="JBN15" s="76"/>
      <c r="JBO15" s="75"/>
      <c r="JBQ15" s="2"/>
      <c r="JBR15" s="2"/>
      <c r="JBS15" s="35"/>
      <c r="JBT15" s="76"/>
      <c r="JBU15" s="75"/>
      <c r="JBW15" s="2"/>
      <c r="JBX15" s="2"/>
      <c r="JBY15" s="35"/>
      <c r="JBZ15" s="76"/>
      <c r="JCA15" s="75"/>
      <c r="JCC15" s="2"/>
      <c r="JCD15" s="2"/>
      <c r="JCE15" s="35"/>
      <c r="JCF15" s="76"/>
      <c r="JCG15" s="75"/>
      <c r="JCI15" s="2"/>
      <c r="JCJ15" s="2"/>
      <c r="JCK15" s="35"/>
      <c r="JCL15" s="76"/>
      <c r="JCM15" s="75"/>
      <c r="JCO15" s="2"/>
      <c r="JCP15" s="2"/>
      <c r="JCQ15" s="35"/>
      <c r="JCR15" s="76"/>
      <c r="JCS15" s="75"/>
      <c r="JCU15" s="2"/>
      <c r="JCV15" s="2"/>
      <c r="JCW15" s="35"/>
      <c r="JCX15" s="76"/>
      <c r="JCY15" s="75"/>
      <c r="JDA15" s="2"/>
      <c r="JDB15" s="2"/>
      <c r="JDC15" s="35"/>
      <c r="JDD15" s="76"/>
      <c r="JDE15" s="75"/>
      <c r="JDG15" s="2"/>
      <c r="JDH15" s="2"/>
      <c r="JDI15" s="35"/>
      <c r="JDJ15" s="76"/>
      <c r="JDK15" s="75"/>
      <c r="JDM15" s="2"/>
      <c r="JDN15" s="2"/>
      <c r="JDO15" s="35"/>
      <c r="JDP15" s="76"/>
      <c r="JDQ15" s="75"/>
      <c r="JDS15" s="2"/>
      <c r="JDT15" s="2"/>
      <c r="JDU15" s="35"/>
      <c r="JDV15" s="76"/>
      <c r="JDW15" s="75"/>
      <c r="JDY15" s="2"/>
      <c r="JDZ15" s="2"/>
      <c r="JEA15" s="35"/>
      <c r="JEB15" s="76"/>
      <c r="JEC15" s="75"/>
      <c r="JEE15" s="2"/>
      <c r="JEF15" s="2"/>
      <c r="JEG15" s="35"/>
      <c r="JEH15" s="76"/>
      <c r="JEI15" s="75"/>
      <c r="JEK15" s="2"/>
      <c r="JEL15" s="2"/>
      <c r="JEM15" s="35"/>
      <c r="JEN15" s="76"/>
      <c r="JEO15" s="75"/>
      <c r="JEQ15" s="2"/>
      <c r="JER15" s="2"/>
      <c r="JES15" s="35"/>
      <c r="JET15" s="76"/>
      <c r="JEU15" s="75"/>
      <c r="JEW15" s="2"/>
      <c r="JEX15" s="2"/>
      <c r="JEY15" s="35"/>
      <c r="JEZ15" s="76"/>
      <c r="JFA15" s="75"/>
      <c r="JFC15" s="2"/>
      <c r="JFD15" s="2"/>
      <c r="JFE15" s="35"/>
      <c r="JFF15" s="76"/>
      <c r="JFG15" s="75"/>
      <c r="JFI15" s="2"/>
      <c r="JFJ15" s="2"/>
      <c r="JFK15" s="35"/>
      <c r="JFL15" s="76"/>
      <c r="JFM15" s="75"/>
      <c r="JFO15" s="2"/>
      <c r="JFP15" s="2"/>
      <c r="JFQ15" s="35"/>
      <c r="JFR15" s="76"/>
      <c r="JFS15" s="75"/>
      <c r="JFU15" s="2"/>
      <c r="JFV15" s="2"/>
      <c r="JFW15" s="35"/>
      <c r="JFX15" s="76"/>
      <c r="JFY15" s="75"/>
      <c r="JGA15" s="2"/>
      <c r="JGB15" s="2"/>
      <c r="JGC15" s="35"/>
      <c r="JGD15" s="76"/>
      <c r="JGE15" s="75"/>
      <c r="JGG15" s="2"/>
      <c r="JGH15" s="2"/>
      <c r="JGI15" s="35"/>
      <c r="JGJ15" s="76"/>
      <c r="JGK15" s="75"/>
      <c r="JGM15" s="2"/>
      <c r="JGN15" s="2"/>
      <c r="JGO15" s="35"/>
      <c r="JGP15" s="76"/>
      <c r="JGQ15" s="75"/>
      <c r="JGS15" s="2"/>
      <c r="JGT15" s="2"/>
      <c r="JGU15" s="35"/>
      <c r="JGV15" s="76"/>
      <c r="JGW15" s="75"/>
      <c r="JGY15" s="2"/>
      <c r="JGZ15" s="2"/>
      <c r="JHA15" s="35"/>
      <c r="JHB15" s="76"/>
      <c r="JHC15" s="75"/>
      <c r="JHE15" s="2"/>
      <c r="JHF15" s="2"/>
      <c r="JHG15" s="35"/>
      <c r="JHH15" s="76"/>
      <c r="JHI15" s="75"/>
      <c r="JHK15" s="2"/>
      <c r="JHL15" s="2"/>
      <c r="JHM15" s="35"/>
      <c r="JHN15" s="76"/>
      <c r="JHO15" s="75"/>
      <c r="JHQ15" s="2"/>
      <c r="JHR15" s="2"/>
      <c r="JHS15" s="35"/>
      <c r="JHT15" s="76"/>
      <c r="JHU15" s="75"/>
      <c r="JHW15" s="2"/>
      <c r="JHX15" s="2"/>
      <c r="JHY15" s="35"/>
      <c r="JHZ15" s="76"/>
      <c r="JIA15" s="75"/>
      <c r="JIC15" s="2"/>
      <c r="JID15" s="2"/>
      <c r="JIE15" s="35"/>
      <c r="JIF15" s="76"/>
      <c r="JIG15" s="75"/>
      <c r="JII15" s="2"/>
      <c r="JIJ15" s="2"/>
      <c r="JIK15" s="35"/>
      <c r="JIL15" s="76"/>
      <c r="JIM15" s="75"/>
      <c r="JIO15" s="2"/>
      <c r="JIP15" s="2"/>
      <c r="JIQ15" s="35"/>
      <c r="JIR15" s="76"/>
      <c r="JIS15" s="75"/>
      <c r="JIU15" s="2"/>
      <c r="JIV15" s="2"/>
      <c r="JIW15" s="35"/>
      <c r="JIX15" s="76"/>
      <c r="JIY15" s="75"/>
      <c r="JJA15" s="2"/>
      <c r="JJB15" s="2"/>
      <c r="JJC15" s="35"/>
      <c r="JJD15" s="76"/>
      <c r="JJE15" s="75"/>
      <c r="JJG15" s="2"/>
      <c r="JJH15" s="2"/>
      <c r="JJI15" s="35"/>
      <c r="JJJ15" s="76"/>
      <c r="JJK15" s="75"/>
      <c r="JJM15" s="2"/>
      <c r="JJN15" s="2"/>
      <c r="JJO15" s="35"/>
      <c r="JJP15" s="76"/>
      <c r="JJQ15" s="75"/>
      <c r="JJS15" s="2"/>
      <c r="JJT15" s="2"/>
      <c r="JJU15" s="35"/>
      <c r="JJV15" s="76"/>
      <c r="JJW15" s="75"/>
      <c r="JJY15" s="2"/>
      <c r="JJZ15" s="2"/>
      <c r="JKA15" s="35"/>
      <c r="JKB15" s="76"/>
      <c r="JKC15" s="75"/>
      <c r="JKE15" s="2"/>
      <c r="JKF15" s="2"/>
      <c r="JKG15" s="35"/>
      <c r="JKH15" s="76"/>
      <c r="JKI15" s="75"/>
      <c r="JKK15" s="2"/>
      <c r="JKL15" s="2"/>
      <c r="JKM15" s="35"/>
      <c r="JKN15" s="76"/>
      <c r="JKO15" s="75"/>
      <c r="JKQ15" s="2"/>
      <c r="JKR15" s="2"/>
      <c r="JKS15" s="35"/>
      <c r="JKT15" s="76"/>
      <c r="JKU15" s="75"/>
      <c r="JKW15" s="2"/>
      <c r="JKX15" s="2"/>
      <c r="JKY15" s="35"/>
      <c r="JKZ15" s="76"/>
      <c r="JLA15" s="75"/>
      <c r="JLC15" s="2"/>
      <c r="JLD15" s="2"/>
      <c r="JLE15" s="35"/>
      <c r="JLF15" s="76"/>
      <c r="JLG15" s="75"/>
      <c r="JLI15" s="2"/>
      <c r="JLJ15" s="2"/>
      <c r="JLK15" s="35"/>
      <c r="JLL15" s="76"/>
      <c r="JLM15" s="75"/>
      <c r="JLO15" s="2"/>
      <c r="JLP15" s="2"/>
      <c r="JLQ15" s="35"/>
      <c r="JLR15" s="76"/>
      <c r="JLS15" s="75"/>
      <c r="JLU15" s="2"/>
      <c r="JLV15" s="2"/>
      <c r="JLW15" s="35"/>
      <c r="JLX15" s="76"/>
      <c r="JLY15" s="75"/>
      <c r="JMA15" s="2"/>
      <c r="JMB15" s="2"/>
      <c r="JMC15" s="35"/>
      <c r="JMD15" s="76"/>
      <c r="JME15" s="75"/>
      <c r="JMG15" s="2"/>
      <c r="JMH15" s="2"/>
      <c r="JMI15" s="35"/>
      <c r="JMJ15" s="76"/>
      <c r="JMK15" s="75"/>
      <c r="JMM15" s="2"/>
      <c r="JMN15" s="2"/>
      <c r="JMO15" s="35"/>
      <c r="JMP15" s="76"/>
      <c r="JMQ15" s="75"/>
      <c r="JMS15" s="2"/>
      <c r="JMT15" s="2"/>
      <c r="JMU15" s="35"/>
      <c r="JMV15" s="76"/>
      <c r="JMW15" s="75"/>
      <c r="JMY15" s="2"/>
      <c r="JMZ15" s="2"/>
      <c r="JNA15" s="35"/>
      <c r="JNB15" s="76"/>
      <c r="JNC15" s="75"/>
      <c r="JNE15" s="2"/>
      <c r="JNF15" s="2"/>
      <c r="JNG15" s="35"/>
      <c r="JNH15" s="76"/>
      <c r="JNI15" s="75"/>
      <c r="JNK15" s="2"/>
      <c r="JNL15" s="2"/>
      <c r="JNM15" s="35"/>
      <c r="JNN15" s="76"/>
      <c r="JNO15" s="75"/>
      <c r="JNQ15" s="2"/>
      <c r="JNR15" s="2"/>
      <c r="JNS15" s="35"/>
      <c r="JNT15" s="76"/>
      <c r="JNU15" s="75"/>
      <c r="JNW15" s="2"/>
      <c r="JNX15" s="2"/>
      <c r="JNY15" s="35"/>
      <c r="JNZ15" s="76"/>
      <c r="JOA15" s="75"/>
      <c r="JOC15" s="2"/>
      <c r="JOD15" s="2"/>
      <c r="JOE15" s="35"/>
      <c r="JOF15" s="76"/>
      <c r="JOG15" s="75"/>
      <c r="JOI15" s="2"/>
      <c r="JOJ15" s="2"/>
      <c r="JOK15" s="35"/>
      <c r="JOL15" s="76"/>
      <c r="JOM15" s="75"/>
      <c r="JOO15" s="2"/>
      <c r="JOP15" s="2"/>
      <c r="JOQ15" s="35"/>
      <c r="JOR15" s="76"/>
      <c r="JOS15" s="75"/>
      <c r="JOU15" s="2"/>
      <c r="JOV15" s="2"/>
      <c r="JOW15" s="35"/>
      <c r="JOX15" s="76"/>
      <c r="JOY15" s="75"/>
      <c r="JPA15" s="2"/>
      <c r="JPB15" s="2"/>
      <c r="JPC15" s="35"/>
      <c r="JPD15" s="76"/>
      <c r="JPE15" s="75"/>
      <c r="JPG15" s="2"/>
      <c r="JPH15" s="2"/>
      <c r="JPI15" s="35"/>
      <c r="JPJ15" s="76"/>
      <c r="JPK15" s="75"/>
      <c r="JPM15" s="2"/>
      <c r="JPN15" s="2"/>
      <c r="JPO15" s="35"/>
      <c r="JPP15" s="76"/>
      <c r="JPQ15" s="75"/>
      <c r="JPS15" s="2"/>
      <c r="JPT15" s="2"/>
      <c r="JPU15" s="35"/>
      <c r="JPV15" s="76"/>
      <c r="JPW15" s="75"/>
      <c r="JPY15" s="2"/>
      <c r="JPZ15" s="2"/>
      <c r="JQA15" s="35"/>
      <c r="JQB15" s="76"/>
      <c r="JQC15" s="75"/>
      <c r="JQE15" s="2"/>
      <c r="JQF15" s="2"/>
      <c r="JQG15" s="35"/>
      <c r="JQH15" s="76"/>
      <c r="JQI15" s="75"/>
      <c r="JQK15" s="2"/>
      <c r="JQL15" s="2"/>
      <c r="JQM15" s="35"/>
      <c r="JQN15" s="76"/>
      <c r="JQO15" s="75"/>
      <c r="JQQ15" s="2"/>
      <c r="JQR15" s="2"/>
      <c r="JQS15" s="35"/>
      <c r="JQT15" s="76"/>
      <c r="JQU15" s="75"/>
      <c r="JQW15" s="2"/>
      <c r="JQX15" s="2"/>
      <c r="JQY15" s="35"/>
      <c r="JQZ15" s="76"/>
      <c r="JRA15" s="75"/>
      <c r="JRC15" s="2"/>
      <c r="JRD15" s="2"/>
      <c r="JRE15" s="35"/>
      <c r="JRF15" s="76"/>
      <c r="JRG15" s="75"/>
      <c r="JRI15" s="2"/>
      <c r="JRJ15" s="2"/>
      <c r="JRK15" s="35"/>
      <c r="JRL15" s="76"/>
      <c r="JRM15" s="75"/>
      <c r="JRO15" s="2"/>
      <c r="JRP15" s="2"/>
      <c r="JRQ15" s="35"/>
      <c r="JRR15" s="76"/>
      <c r="JRS15" s="75"/>
      <c r="JRU15" s="2"/>
      <c r="JRV15" s="2"/>
      <c r="JRW15" s="35"/>
      <c r="JRX15" s="76"/>
      <c r="JRY15" s="75"/>
      <c r="JSA15" s="2"/>
      <c r="JSB15" s="2"/>
      <c r="JSC15" s="35"/>
      <c r="JSD15" s="76"/>
      <c r="JSE15" s="75"/>
      <c r="JSG15" s="2"/>
      <c r="JSH15" s="2"/>
      <c r="JSI15" s="35"/>
      <c r="JSJ15" s="76"/>
      <c r="JSK15" s="75"/>
      <c r="JSM15" s="2"/>
      <c r="JSN15" s="2"/>
      <c r="JSO15" s="35"/>
      <c r="JSP15" s="76"/>
      <c r="JSQ15" s="75"/>
      <c r="JSS15" s="2"/>
      <c r="JST15" s="2"/>
      <c r="JSU15" s="35"/>
      <c r="JSV15" s="76"/>
      <c r="JSW15" s="75"/>
      <c r="JSY15" s="2"/>
      <c r="JSZ15" s="2"/>
      <c r="JTA15" s="35"/>
      <c r="JTB15" s="76"/>
      <c r="JTC15" s="75"/>
      <c r="JTE15" s="2"/>
      <c r="JTF15" s="2"/>
      <c r="JTG15" s="35"/>
      <c r="JTH15" s="76"/>
      <c r="JTI15" s="75"/>
      <c r="JTK15" s="2"/>
      <c r="JTL15" s="2"/>
      <c r="JTM15" s="35"/>
      <c r="JTN15" s="76"/>
      <c r="JTO15" s="75"/>
      <c r="JTQ15" s="2"/>
      <c r="JTR15" s="2"/>
      <c r="JTS15" s="35"/>
      <c r="JTT15" s="76"/>
      <c r="JTU15" s="75"/>
      <c r="JTW15" s="2"/>
      <c r="JTX15" s="2"/>
      <c r="JTY15" s="35"/>
      <c r="JTZ15" s="76"/>
      <c r="JUA15" s="75"/>
      <c r="JUC15" s="2"/>
      <c r="JUD15" s="2"/>
      <c r="JUE15" s="35"/>
      <c r="JUF15" s="76"/>
      <c r="JUG15" s="75"/>
      <c r="JUI15" s="2"/>
      <c r="JUJ15" s="2"/>
      <c r="JUK15" s="35"/>
      <c r="JUL15" s="76"/>
      <c r="JUM15" s="75"/>
      <c r="JUO15" s="2"/>
      <c r="JUP15" s="2"/>
      <c r="JUQ15" s="35"/>
      <c r="JUR15" s="76"/>
      <c r="JUS15" s="75"/>
      <c r="JUU15" s="2"/>
      <c r="JUV15" s="2"/>
      <c r="JUW15" s="35"/>
      <c r="JUX15" s="76"/>
      <c r="JUY15" s="75"/>
      <c r="JVA15" s="2"/>
      <c r="JVB15" s="2"/>
      <c r="JVC15" s="35"/>
      <c r="JVD15" s="76"/>
      <c r="JVE15" s="75"/>
      <c r="JVG15" s="2"/>
      <c r="JVH15" s="2"/>
      <c r="JVI15" s="35"/>
      <c r="JVJ15" s="76"/>
      <c r="JVK15" s="75"/>
      <c r="JVM15" s="2"/>
      <c r="JVN15" s="2"/>
      <c r="JVO15" s="35"/>
      <c r="JVP15" s="76"/>
      <c r="JVQ15" s="75"/>
      <c r="JVS15" s="2"/>
      <c r="JVT15" s="2"/>
      <c r="JVU15" s="35"/>
      <c r="JVV15" s="76"/>
      <c r="JVW15" s="75"/>
      <c r="JVY15" s="2"/>
      <c r="JVZ15" s="2"/>
      <c r="JWA15" s="35"/>
      <c r="JWB15" s="76"/>
      <c r="JWC15" s="75"/>
      <c r="JWE15" s="2"/>
      <c r="JWF15" s="2"/>
      <c r="JWG15" s="35"/>
      <c r="JWH15" s="76"/>
      <c r="JWI15" s="75"/>
      <c r="JWK15" s="2"/>
      <c r="JWL15" s="2"/>
      <c r="JWM15" s="35"/>
      <c r="JWN15" s="76"/>
      <c r="JWO15" s="75"/>
      <c r="JWQ15" s="2"/>
      <c r="JWR15" s="2"/>
      <c r="JWS15" s="35"/>
      <c r="JWT15" s="76"/>
      <c r="JWU15" s="75"/>
      <c r="JWW15" s="2"/>
      <c r="JWX15" s="2"/>
      <c r="JWY15" s="35"/>
      <c r="JWZ15" s="76"/>
      <c r="JXA15" s="75"/>
      <c r="JXC15" s="2"/>
      <c r="JXD15" s="2"/>
      <c r="JXE15" s="35"/>
      <c r="JXF15" s="76"/>
      <c r="JXG15" s="75"/>
      <c r="JXI15" s="2"/>
      <c r="JXJ15" s="2"/>
      <c r="JXK15" s="35"/>
      <c r="JXL15" s="76"/>
      <c r="JXM15" s="75"/>
      <c r="JXO15" s="2"/>
      <c r="JXP15" s="2"/>
      <c r="JXQ15" s="35"/>
      <c r="JXR15" s="76"/>
      <c r="JXS15" s="75"/>
      <c r="JXU15" s="2"/>
      <c r="JXV15" s="2"/>
      <c r="JXW15" s="35"/>
      <c r="JXX15" s="76"/>
      <c r="JXY15" s="75"/>
      <c r="JYA15" s="2"/>
      <c r="JYB15" s="2"/>
      <c r="JYC15" s="35"/>
      <c r="JYD15" s="76"/>
      <c r="JYE15" s="75"/>
      <c r="JYG15" s="2"/>
      <c r="JYH15" s="2"/>
      <c r="JYI15" s="35"/>
      <c r="JYJ15" s="76"/>
      <c r="JYK15" s="75"/>
      <c r="JYM15" s="2"/>
      <c r="JYN15" s="2"/>
      <c r="JYO15" s="35"/>
      <c r="JYP15" s="76"/>
      <c r="JYQ15" s="75"/>
      <c r="JYS15" s="2"/>
      <c r="JYT15" s="2"/>
      <c r="JYU15" s="35"/>
      <c r="JYV15" s="76"/>
      <c r="JYW15" s="75"/>
      <c r="JYY15" s="2"/>
      <c r="JYZ15" s="2"/>
      <c r="JZA15" s="35"/>
      <c r="JZB15" s="76"/>
      <c r="JZC15" s="75"/>
      <c r="JZE15" s="2"/>
      <c r="JZF15" s="2"/>
      <c r="JZG15" s="35"/>
      <c r="JZH15" s="76"/>
      <c r="JZI15" s="75"/>
      <c r="JZK15" s="2"/>
      <c r="JZL15" s="2"/>
      <c r="JZM15" s="35"/>
      <c r="JZN15" s="76"/>
      <c r="JZO15" s="75"/>
      <c r="JZQ15" s="2"/>
      <c r="JZR15" s="2"/>
      <c r="JZS15" s="35"/>
      <c r="JZT15" s="76"/>
      <c r="JZU15" s="75"/>
      <c r="JZW15" s="2"/>
      <c r="JZX15" s="2"/>
      <c r="JZY15" s="35"/>
      <c r="JZZ15" s="76"/>
      <c r="KAA15" s="75"/>
      <c r="KAC15" s="2"/>
      <c r="KAD15" s="2"/>
      <c r="KAE15" s="35"/>
      <c r="KAF15" s="76"/>
      <c r="KAG15" s="75"/>
      <c r="KAI15" s="2"/>
      <c r="KAJ15" s="2"/>
      <c r="KAK15" s="35"/>
      <c r="KAL15" s="76"/>
      <c r="KAM15" s="75"/>
      <c r="KAO15" s="2"/>
      <c r="KAP15" s="2"/>
      <c r="KAQ15" s="35"/>
      <c r="KAR15" s="76"/>
      <c r="KAS15" s="75"/>
      <c r="KAU15" s="2"/>
      <c r="KAV15" s="2"/>
      <c r="KAW15" s="35"/>
      <c r="KAX15" s="76"/>
      <c r="KAY15" s="75"/>
      <c r="KBA15" s="2"/>
      <c r="KBB15" s="2"/>
      <c r="KBC15" s="35"/>
      <c r="KBD15" s="76"/>
      <c r="KBE15" s="75"/>
      <c r="KBG15" s="2"/>
      <c r="KBH15" s="2"/>
      <c r="KBI15" s="35"/>
      <c r="KBJ15" s="76"/>
      <c r="KBK15" s="75"/>
      <c r="KBM15" s="2"/>
      <c r="KBN15" s="2"/>
      <c r="KBO15" s="35"/>
      <c r="KBP15" s="76"/>
      <c r="KBQ15" s="75"/>
      <c r="KBS15" s="2"/>
      <c r="KBT15" s="2"/>
      <c r="KBU15" s="35"/>
      <c r="KBV15" s="76"/>
      <c r="KBW15" s="75"/>
      <c r="KBY15" s="2"/>
      <c r="KBZ15" s="2"/>
      <c r="KCA15" s="35"/>
      <c r="KCB15" s="76"/>
      <c r="KCC15" s="75"/>
      <c r="KCE15" s="2"/>
      <c r="KCF15" s="2"/>
      <c r="KCG15" s="35"/>
      <c r="KCH15" s="76"/>
      <c r="KCI15" s="75"/>
      <c r="KCK15" s="2"/>
      <c r="KCL15" s="2"/>
      <c r="KCM15" s="35"/>
      <c r="KCN15" s="76"/>
      <c r="KCO15" s="75"/>
      <c r="KCQ15" s="2"/>
      <c r="KCR15" s="2"/>
      <c r="KCS15" s="35"/>
      <c r="KCT15" s="76"/>
      <c r="KCU15" s="75"/>
      <c r="KCW15" s="2"/>
      <c r="KCX15" s="2"/>
      <c r="KCY15" s="35"/>
      <c r="KCZ15" s="76"/>
      <c r="KDA15" s="75"/>
      <c r="KDC15" s="2"/>
      <c r="KDD15" s="2"/>
      <c r="KDE15" s="35"/>
      <c r="KDF15" s="76"/>
      <c r="KDG15" s="75"/>
      <c r="KDI15" s="2"/>
      <c r="KDJ15" s="2"/>
      <c r="KDK15" s="35"/>
      <c r="KDL15" s="76"/>
      <c r="KDM15" s="75"/>
      <c r="KDO15" s="2"/>
      <c r="KDP15" s="2"/>
      <c r="KDQ15" s="35"/>
      <c r="KDR15" s="76"/>
      <c r="KDS15" s="75"/>
      <c r="KDU15" s="2"/>
      <c r="KDV15" s="2"/>
      <c r="KDW15" s="35"/>
      <c r="KDX15" s="76"/>
      <c r="KDY15" s="75"/>
      <c r="KEA15" s="2"/>
      <c r="KEB15" s="2"/>
      <c r="KEC15" s="35"/>
      <c r="KED15" s="76"/>
      <c r="KEE15" s="75"/>
      <c r="KEG15" s="2"/>
      <c r="KEH15" s="2"/>
      <c r="KEI15" s="35"/>
      <c r="KEJ15" s="76"/>
      <c r="KEK15" s="75"/>
      <c r="KEM15" s="2"/>
      <c r="KEN15" s="2"/>
      <c r="KEO15" s="35"/>
      <c r="KEP15" s="76"/>
      <c r="KEQ15" s="75"/>
      <c r="KES15" s="2"/>
      <c r="KET15" s="2"/>
      <c r="KEU15" s="35"/>
      <c r="KEV15" s="76"/>
      <c r="KEW15" s="75"/>
      <c r="KEY15" s="2"/>
      <c r="KEZ15" s="2"/>
      <c r="KFA15" s="35"/>
      <c r="KFB15" s="76"/>
      <c r="KFC15" s="75"/>
      <c r="KFE15" s="2"/>
      <c r="KFF15" s="2"/>
      <c r="KFG15" s="35"/>
      <c r="KFH15" s="76"/>
      <c r="KFI15" s="75"/>
      <c r="KFK15" s="2"/>
      <c r="KFL15" s="2"/>
      <c r="KFM15" s="35"/>
      <c r="KFN15" s="76"/>
      <c r="KFO15" s="75"/>
      <c r="KFQ15" s="2"/>
      <c r="KFR15" s="2"/>
      <c r="KFS15" s="35"/>
      <c r="KFT15" s="76"/>
      <c r="KFU15" s="75"/>
      <c r="KFW15" s="2"/>
      <c r="KFX15" s="2"/>
      <c r="KFY15" s="35"/>
      <c r="KFZ15" s="76"/>
      <c r="KGA15" s="75"/>
      <c r="KGC15" s="2"/>
      <c r="KGD15" s="2"/>
      <c r="KGE15" s="35"/>
      <c r="KGF15" s="76"/>
      <c r="KGG15" s="75"/>
      <c r="KGI15" s="2"/>
      <c r="KGJ15" s="2"/>
      <c r="KGK15" s="35"/>
      <c r="KGL15" s="76"/>
      <c r="KGM15" s="75"/>
      <c r="KGO15" s="2"/>
      <c r="KGP15" s="2"/>
      <c r="KGQ15" s="35"/>
      <c r="KGR15" s="76"/>
      <c r="KGS15" s="75"/>
      <c r="KGU15" s="2"/>
      <c r="KGV15" s="2"/>
      <c r="KGW15" s="35"/>
      <c r="KGX15" s="76"/>
      <c r="KGY15" s="75"/>
      <c r="KHA15" s="2"/>
      <c r="KHB15" s="2"/>
      <c r="KHC15" s="35"/>
      <c r="KHD15" s="76"/>
      <c r="KHE15" s="75"/>
      <c r="KHG15" s="2"/>
      <c r="KHH15" s="2"/>
      <c r="KHI15" s="35"/>
      <c r="KHJ15" s="76"/>
      <c r="KHK15" s="75"/>
      <c r="KHM15" s="2"/>
      <c r="KHN15" s="2"/>
      <c r="KHO15" s="35"/>
      <c r="KHP15" s="76"/>
      <c r="KHQ15" s="75"/>
      <c r="KHS15" s="2"/>
      <c r="KHT15" s="2"/>
      <c r="KHU15" s="35"/>
      <c r="KHV15" s="76"/>
      <c r="KHW15" s="75"/>
      <c r="KHY15" s="2"/>
      <c r="KHZ15" s="2"/>
      <c r="KIA15" s="35"/>
      <c r="KIB15" s="76"/>
      <c r="KIC15" s="75"/>
      <c r="KIE15" s="2"/>
      <c r="KIF15" s="2"/>
      <c r="KIG15" s="35"/>
      <c r="KIH15" s="76"/>
      <c r="KII15" s="75"/>
      <c r="KIK15" s="2"/>
      <c r="KIL15" s="2"/>
      <c r="KIM15" s="35"/>
      <c r="KIN15" s="76"/>
      <c r="KIO15" s="75"/>
      <c r="KIQ15" s="2"/>
      <c r="KIR15" s="2"/>
      <c r="KIS15" s="35"/>
      <c r="KIT15" s="76"/>
      <c r="KIU15" s="75"/>
      <c r="KIW15" s="2"/>
      <c r="KIX15" s="2"/>
      <c r="KIY15" s="35"/>
      <c r="KIZ15" s="76"/>
      <c r="KJA15" s="75"/>
      <c r="KJC15" s="2"/>
      <c r="KJD15" s="2"/>
      <c r="KJE15" s="35"/>
      <c r="KJF15" s="76"/>
      <c r="KJG15" s="75"/>
      <c r="KJI15" s="2"/>
      <c r="KJJ15" s="2"/>
      <c r="KJK15" s="35"/>
      <c r="KJL15" s="76"/>
      <c r="KJM15" s="75"/>
      <c r="KJO15" s="2"/>
      <c r="KJP15" s="2"/>
      <c r="KJQ15" s="35"/>
      <c r="KJR15" s="76"/>
      <c r="KJS15" s="75"/>
      <c r="KJU15" s="2"/>
      <c r="KJV15" s="2"/>
      <c r="KJW15" s="35"/>
      <c r="KJX15" s="76"/>
      <c r="KJY15" s="75"/>
      <c r="KKA15" s="2"/>
      <c r="KKB15" s="2"/>
      <c r="KKC15" s="35"/>
      <c r="KKD15" s="76"/>
      <c r="KKE15" s="75"/>
      <c r="KKG15" s="2"/>
      <c r="KKH15" s="2"/>
      <c r="KKI15" s="35"/>
      <c r="KKJ15" s="76"/>
      <c r="KKK15" s="75"/>
      <c r="KKM15" s="2"/>
      <c r="KKN15" s="2"/>
      <c r="KKO15" s="35"/>
      <c r="KKP15" s="76"/>
      <c r="KKQ15" s="75"/>
      <c r="KKS15" s="2"/>
      <c r="KKT15" s="2"/>
      <c r="KKU15" s="35"/>
      <c r="KKV15" s="76"/>
      <c r="KKW15" s="75"/>
      <c r="KKY15" s="2"/>
      <c r="KKZ15" s="2"/>
      <c r="KLA15" s="35"/>
      <c r="KLB15" s="76"/>
      <c r="KLC15" s="75"/>
      <c r="KLE15" s="2"/>
      <c r="KLF15" s="2"/>
      <c r="KLG15" s="35"/>
      <c r="KLH15" s="76"/>
      <c r="KLI15" s="75"/>
      <c r="KLK15" s="2"/>
      <c r="KLL15" s="2"/>
      <c r="KLM15" s="35"/>
      <c r="KLN15" s="76"/>
      <c r="KLO15" s="75"/>
      <c r="KLQ15" s="2"/>
      <c r="KLR15" s="2"/>
      <c r="KLS15" s="35"/>
      <c r="KLT15" s="76"/>
      <c r="KLU15" s="75"/>
      <c r="KLW15" s="2"/>
      <c r="KLX15" s="2"/>
      <c r="KLY15" s="35"/>
      <c r="KLZ15" s="76"/>
      <c r="KMA15" s="75"/>
      <c r="KMC15" s="2"/>
      <c r="KMD15" s="2"/>
      <c r="KME15" s="35"/>
      <c r="KMF15" s="76"/>
      <c r="KMG15" s="75"/>
      <c r="KMI15" s="2"/>
      <c r="KMJ15" s="2"/>
      <c r="KMK15" s="35"/>
      <c r="KML15" s="76"/>
      <c r="KMM15" s="75"/>
      <c r="KMO15" s="2"/>
      <c r="KMP15" s="2"/>
      <c r="KMQ15" s="35"/>
      <c r="KMR15" s="76"/>
      <c r="KMS15" s="75"/>
      <c r="KMU15" s="2"/>
      <c r="KMV15" s="2"/>
      <c r="KMW15" s="35"/>
      <c r="KMX15" s="76"/>
      <c r="KMY15" s="75"/>
      <c r="KNA15" s="2"/>
      <c r="KNB15" s="2"/>
      <c r="KNC15" s="35"/>
      <c r="KND15" s="76"/>
      <c r="KNE15" s="75"/>
      <c r="KNG15" s="2"/>
      <c r="KNH15" s="2"/>
      <c r="KNI15" s="35"/>
      <c r="KNJ15" s="76"/>
      <c r="KNK15" s="75"/>
      <c r="KNM15" s="2"/>
      <c r="KNN15" s="2"/>
      <c r="KNO15" s="35"/>
      <c r="KNP15" s="76"/>
      <c r="KNQ15" s="75"/>
      <c r="KNS15" s="2"/>
      <c r="KNT15" s="2"/>
      <c r="KNU15" s="35"/>
      <c r="KNV15" s="76"/>
      <c r="KNW15" s="75"/>
      <c r="KNY15" s="2"/>
      <c r="KNZ15" s="2"/>
      <c r="KOA15" s="35"/>
      <c r="KOB15" s="76"/>
      <c r="KOC15" s="75"/>
      <c r="KOE15" s="2"/>
      <c r="KOF15" s="2"/>
      <c r="KOG15" s="35"/>
      <c r="KOH15" s="76"/>
      <c r="KOI15" s="75"/>
      <c r="KOK15" s="2"/>
      <c r="KOL15" s="2"/>
      <c r="KOM15" s="35"/>
      <c r="KON15" s="76"/>
      <c r="KOO15" s="75"/>
      <c r="KOQ15" s="2"/>
      <c r="KOR15" s="2"/>
      <c r="KOS15" s="35"/>
      <c r="KOT15" s="76"/>
      <c r="KOU15" s="75"/>
      <c r="KOW15" s="2"/>
      <c r="KOX15" s="2"/>
      <c r="KOY15" s="35"/>
      <c r="KOZ15" s="76"/>
      <c r="KPA15" s="75"/>
      <c r="KPC15" s="2"/>
      <c r="KPD15" s="2"/>
      <c r="KPE15" s="35"/>
      <c r="KPF15" s="76"/>
      <c r="KPG15" s="75"/>
      <c r="KPI15" s="2"/>
      <c r="KPJ15" s="2"/>
      <c r="KPK15" s="35"/>
      <c r="KPL15" s="76"/>
      <c r="KPM15" s="75"/>
      <c r="KPO15" s="2"/>
      <c r="KPP15" s="2"/>
      <c r="KPQ15" s="35"/>
      <c r="KPR15" s="76"/>
      <c r="KPS15" s="75"/>
      <c r="KPU15" s="2"/>
      <c r="KPV15" s="2"/>
      <c r="KPW15" s="35"/>
      <c r="KPX15" s="76"/>
      <c r="KPY15" s="75"/>
      <c r="KQA15" s="2"/>
      <c r="KQB15" s="2"/>
      <c r="KQC15" s="35"/>
      <c r="KQD15" s="76"/>
      <c r="KQE15" s="75"/>
      <c r="KQG15" s="2"/>
      <c r="KQH15" s="2"/>
      <c r="KQI15" s="35"/>
      <c r="KQJ15" s="76"/>
      <c r="KQK15" s="75"/>
      <c r="KQM15" s="2"/>
      <c r="KQN15" s="2"/>
      <c r="KQO15" s="35"/>
      <c r="KQP15" s="76"/>
      <c r="KQQ15" s="75"/>
      <c r="KQS15" s="2"/>
      <c r="KQT15" s="2"/>
      <c r="KQU15" s="35"/>
      <c r="KQV15" s="76"/>
      <c r="KQW15" s="75"/>
      <c r="KQY15" s="2"/>
      <c r="KQZ15" s="2"/>
      <c r="KRA15" s="35"/>
      <c r="KRB15" s="76"/>
      <c r="KRC15" s="75"/>
      <c r="KRE15" s="2"/>
      <c r="KRF15" s="2"/>
      <c r="KRG15" s="35"/>
      <c r="KRH15" s="76"/>
      <c r="KRI15" s="75"/>
      <c r="KRK15" s="2"/>
      <c r="KRL15" s="2"/>
      <c r="KRM15" s="35"/>
      <c r="KRN15" s="76"/>
      <c r="KRO15" s="75"/>
      <c r="KRQ15" s="2"/>
      <c r="KRR15" s="2"/>
      <c r="KRS15" s="35"/>
      <c r="KRT15" s="76"/>
      <c r="KRU15" s="75"/>
      <c r="KRW15" s="2"/>
      <c r="KRX15" s="2"/>
      <c r="KRY15" s="35"/>
      <c r="KRZ15" s="76"/>
      <c r="KSA15" s="75"/>
      <c r="KSC15" s="2"/>
      <c r="KSD15" s="2"/>
      <c r="KSE15" s="35"/>
      <c r="KSF15" s="76"/>
      <c r="KSG15" s="75"/>
      <c r="KSI15" s="2"/>
      <c r="KSJ15" s="2"/>
      <c r="KSK15" s="35"/>
      <c r="KSL15" s="76"/>
      <c r="KSM15" s="75"/>
      <c r="KSO15" s="2"/>
      <c r="KSP15" s="2"/>
      <c r="KSQ15" s="35"/>
      <c r="KSR15" s="76"/>
      <c r="KSS15" s="75"/>
      <c r="KSU15" s="2"/>
      <c r="KSV15" s="2"/>
      <c r="KSW15" s="35"/>
      <c r="KSX15" s="76"/>
      <c r="KSY15" s="75"/>
      <c r="KTA15" s="2"/>
      <c r="KTB15" s="2"/>
      <c r="KTC15" s="35"/>
      <c r="KTD15" s="76"/>
      <c r="KTE15" s="75"/>
      <c r="KTG15" s="2"/>
      <c r="KTH15" s="2"/>
      <c r="KTI15" s="35"/>
      <c r="KTJ15" s="76"/>
      <c r="KTK15" s="75"/>
      <c r="KTM15" s="2"/>
      <c r="KTN15" s="2"/>
      <c r="KTO15" s="35"/>
      <c r="KTP15" s="76"/>
      <c r="KTQ15" s="75"/>
      <c r="KTS15" s="2"/>
      <c r="KTT15" s="2"/>
      <c r="KTU15" s="35"/>
      <c r="KTV15" s="76"/>
      <c r="KTW15" s="75"/>
      <c r="KTY15" s="2"/>
      <c r="KTZ15" s="2"/>
      <c r="KUA15" s="35"/>
      <c r="KUB15" s="76"/>
      <c r="KUC15" s="75"/>
      <c r="KUE15" s="2"/>
      <c r="KUF15" s="2"/>
      <c r="KUG15" s="35"/>
      <c r="KUH15" s="76"/>
      <c r="KUI15" s="75"/>
      <c r="KUK15" s="2"/>
      <c r="KUL15" s="2"/>
      <c r="KUM15" s="35"/>
      <c r="KUN15" s="76"/>
      <c r="KUO15" s="75"/>
      <c r="KUQ15" s="2"/>
      <c r="KUR15" s="2"/>
      <c r="KUS15" s="35"/>
      <c r="KUT15" s="76"/>
      <c r="KUU15" s="75"/>
      <c r="KUW15" s="2"/>
      <c r="KUX15" s="2"/>
      <c r="KUY15" s="35"/>
      <c r="KUZ15" s="76"/>
      <c r="KVA15" s="75"/>
      <c r="KVC15" s="2"/>
      <c r="KVD15" s="2"/>
      <c r="KVE15" s="35"/>
      <c r="KVF15" s="76"/>
      <c r="KVG15" s="75"/>
      <c r="KVI15" s="2"/>
      <c r="KVJ15" s="2"/>
      <c r="KVK15" s="35"/>
      <c r="KVL15" s="76"/>
      <c r="KVM15" s="75"/>
      <c r="KVO15" s="2"/>
      <c r="KVP15" s="2"/>
      <c r="KVQ15" s="35"/>
      <c r="KVR15" s="76"/>
      <c r="KVS15" s="75"/>
      <c r="KVU15" s="2"/>
      <c r="KVV15" s="2"/>
      <c r="KVW15" s="35"/>
      <c r="KVX15" s="76"/>
      <c r="KVY15" s="75"/>
      <c r="KWA15" s="2"/>
      <c r="KWB15" s="2"/>
      <c r="KWC15" s="35"/>
      <c r="KWD15" s="76"/>
      <c r="KWE15" s="75"/>
      <c r="KWG15" s="2"/>
      <c r="KWH15" s="2"/>
      <c r="KWI15" s="35"/>
      <c r="KWJ15" s="76"/>
      <c r="KWK15" s="75"/>
      <c r="KWM15" s="2"/>
      <c r="KWN15" s="2"/>
      <c r="KWO15" s="35"/>
      <c r="KWP15" s="76"/>
      <c r="KWQ15" s="75"/>
      <c r="KWS15" s="2"/>
      <c r="KWT15" s="2"/>
      <c r="KWU15" s="35"/>
      <c r="KWV15" s="76"/>
      <c r="KWW15" s="75"/>
      <c r="KWY15" s="2"/>
      <c r="KWZ15" s="2"/>
      <c r="KXA15" s="35"/>
      <c r="KXB15" s="76"/>
      <c r="KXC15" s="75"/>
      <c r="KXE15" s="2"/>
      <c r="KXF15" s="2"/>
      <c r="KXG15" s="35"/>
      <c r="KXH15" s="76"/>
      <c r="KXI15" s="75"/>
      <c r="KXK15" s="2"/>
      <c r="KXL15" s="2"/>
      <c r="KXM15" s="35"/>
      <c r="KXN15" s="76"/>
      <c r="KXO15" s="75"/>
      <c r="KXQ15" s="2"/>
      <c r="KXR15" s="2"/>
      <c r="KXS15" s="35"/>
      <c r="KXT15" s="76"/>
      <c r="KXU15" s="75"/>
      <c r="KXW15" s="2"/>
      <c r="KXX15" s="2"/>
      <c r="KXY15" s="35"/>
      <c r="KXZ15" s="76"/>
      <c r="KYA15" s="75"/>
      <c r="KYC15" s="2"/>
      <c r="KYD15" s="2"/>
      <c r="KYE15" s="35"/>
      <c r="KYF15" s="76"/>
      <c r="KYG15" s="75"/>
      <c r="KYI15" s="2"/>
      <c r="KYJ15" s="2"/>
      <c r="KYK15" s="35"/>
      <c r="KYL15" s="76"/>
      <c r="KYM15" s="75"/>
      <c r="KYO15" s="2"/>
      <c r="KYP15" s="2"/>
      <c r="KYQ15" s="35"/>
      <c r="KYR15" s="76"/>
      <c r="KYS15" s="75"/>
      <c r="KYU15" s="2"/>
      <c r="KYV15" s="2"/>
      <c r="KYW15" s="35"/>
      <c r="KYX15" s="76"/>
      <c r="KYY15" s="75"/>
      <c r="KZA15" s="2"/>
      <c r="KZB15" s="2"/>
      <c r="KZC15" s="35"/>
      <c r="KZD15" s="76"/>
      <c r="KZE15" s="75"/>
      <c r="KZG15" s="2"/>
      <c r="KZH15" s="2"/>
      <c r="KZI15" s="35"/>
      <c r="KZJ15" s="76"/>
      <c r="KZK15" s="75"/>
      <c r="KZM15" s="2"/>
      <c r="KZN15" s="2"/>
      <c r="KZO15" s="35"/>
      <c r="KZP15" s="76"/>
      <c r="KZQ15" s="75"/>
      <c r="KZS15" s="2"/>
      <c r="KZT15" s="2"/>
      <c r="KZU15" s="35"/>
      <c r="KZV15" s="76"/>
      <c r="KZW15" s="75"/>
      <c r="KZY15" s="2"/>
      <c r="KZZ15" s="2"/>
      <c r="LAA15" s="35"/>
      <c r="LAB15" s="76"/>
      <c r="LAC15" s="75"/>
      <c r="LAE15" s="2"/>
      <c r="LAF15" s="2"/>
      <c r="LAG15" s="35"/>
      <c r="LAH15" s="76"/>
      <c r="LAI15" s="75"/>
      <c r="LAK15" s="2"/>
      <c r="LAL15" s="2"/>
      <c r="LAM15" s="35"/>
      <c r="LAN15" s="76"/>
      <c r="LAO15" s="75"/>
      <c r="LAQ15" s="2"/>
      <c r="LAR15" s="2"/>
      <c r="LAS15" s="35"/>
      <c r="LAT15" s="76"/>
      <c r="LAU15" s="75"/>
      <c r="LAW15" s="2"/>
      <c r="LAX15" s="2"/>
      <c r="LAY15" s="35"/>
      <c r="LAZ15" s="76"/>
      <c r="LBA15" s="75"/>
      <c r="LBC15" s="2"/>
      <c r="LBD15" s="2"/>
      <c r="LBE15" s="35"/>
      <c r="LBF15" s="76"/>
      <c r="LBG15" s="75"/>
      <c r="LBI15" s="2"/>
      <c r="LBJ15" s="2"/>
      <c r="LBK15" s="35"/>
      <c r="LBL15" s="76"/>
      <c r="LBM15" s="75"/>
      <c r="LBO15" s="2"/>
      <c r="LBP15" s="2"/>
      <c r="LBQ15" s="35"/>
      <c r="LBR15" s="76"/>
      <c r="LBS15" s="75"/>
      <c r="LBU15" s="2"/>
      <c r="LBV15" s="2"/>
      <c r="LBW15" s="35"/>
      <c r="LBX15" s="76"/>
      <c r="LBY15" s="75"/>
      <c r="LCA15" s="2"/>
      <c r="LCB15" s="2"/>
      <c r="LCC15" s="35"/>
      <c r="LCD15" s="76"/>
      <c r="LCE15" s="75"/>
      <c r="LCG15" s="2"/>
      <c r="LCH15" s="2"/>
      <c r="LCI15" s="35"/>
      <c r="LCJ15" s="76"/>
      <c r="LCK15" s="75"/>
      <c r="LCM15" s="2"/>
      <c r="LCN15" s="2"/>
      <c r="LCO15" s="35"/>
      <c r="LCP15" s="76"/>
      <c r="LCQ15" s="75"/>
      <c r="LCS15" s="2"/>
      <c r="LCT15" s="2"/>
      <c r="LCU15" s="35"/>
      <c r="LCV15" s="76"/>
      <c r="LCW15" s="75"/>
      <c r="LCY15" s="2"/>
      <c r="LCZ15" s="2"/>
      <c r="LDA15" s="35"/>
      <c r="LDB15" s="76"/>
      <c r="LDC15" s="75"/>
      <c r="LDE15" s="2"/>
      <c r="LDF15" s="2"/>
      <c r="LDG15" s="35"/>
      <c r="LDH15" s="76"/>
      <c r="LDI15" s="75"/>
      <c r="LDK15" s="2"/>
      <c r="LDL15" s="2"/>
      <c r="LDM15" s="35"/>
      <c r="LDN15" s="76"/>
      <c r="LDO15" s="75"/>
      <c r="LDQ15" s="2"/>
      <c r="LDR15" s="2"/>
      <c r="LDS15" s="35"/>
      <c r="LDT15" s="76"/>
      <c r="LDU15" s="75"/>
      <c r="LDW15" s="2"/>
      <c r="LDX15" s="2"/>
      <c r="LDY15" s="35"/>
      <c r="LDZ15" s="76"/>
      <c r="LEA15" s="75"/>
      <c r="LEC15" s="2"/>
      <c r="LED15" s="2"/>
      <c r="LEE15" s="35"/>
      <c r="LEF15" s="76"/>
      <c r="LEG15" s="75"/>
      <c r="LEI15" s="2"/>
      <c r="LEJ15" s="2"/>
      <c r="LEK15" s="35"/>
      <c r="LEL15" s="76"/>
      <c r="LEM15" s="75"/>
      <c r="LEO15" s="2"/>
      <c r="LEP15" s="2"/>
      <c r="LEQ15" s="35"/>
      <c r="LER15" s="76"/>
      <c r="LES15" s="75"/>
      <c r="LEU15" s="2"/>
      <c r="LEV15" s="2"/>
      <c r="LEW15" s="35"/>
      <c r="LEX15" s="76"/>
      <c r="LEY15" s="75"/>
      <c r="LFA15" s="2"/>
      <c r="LFB15" s="2"/>
      <c r="LFC15" s="35"/>
      <c r="LFD15" s="76"/>
      <c r="LFE15" s="75"/>
      <c r="LFG15" s="2"/>
      <c r="LFH15" s="2"/>
      <c r="LFI15" s="35"/>
      <c r="LFJ15" s="76"/>
      <c r="LFK15" s="75"/>
      <c r="LFM15" s="2"/>
      <c r="LFN15" s="2"/>
      <c r="LFO15" s="35"/>
      <c r="LFP15" s="76"/>
      <c r="LFQ15" s="75"/>
      <c r="LFS15" s="2"/>
      <c r="LFT15" s="2"/>
      <c r="LFU15" s="35"/>
      <c r="LFV15" s="76"/>
      <c r="LFW15" s="75"/>
      <c r="LFY15" s="2"/>
      <c r="LFZ15" s="2"/>
      <c r="LGA15" s="35"/>
      <c r="LGB15" s="76"/>
      <c r="LGC15" s="75"/>
      <c r="LGE15" s="2"/>
      <c r="LGF15" s="2"/>
      <c r="LGG15" s="35"/>
      <c r="LGH15" s="76"/>
      <c r="LGI15" s="75"/>
      <c r="LGK15" s="2"/>
      <c r="LGL15" s="2"/>
      <c r="LGM15" s="35"/>
      <c r="LGN15" s="76"/>
      <c r="LGO15" s="75"/>
      <c r="LGQ15" s="2"/>
      <c r="LGR15" s="2"/>
      <c r="LGS15" s="35"/>
      <c r="LGT15" s="76"/>
      <c r="LGU15" s="75"/>
      <c r="LGW15" s="2"/>
      <c r="LGX15" s="2"/>
      <c r="LGY15" s="35"/>
      <c r="LGZ15" s="76"/>
      <c r="LHA15" s="75"/>
      <c r="LHC15" s="2"/>
      <c r="LHD15" s="2"/>
      <c r="LHE15" s="35"/>
      <c r="LHF15" s="76"/>
      <c r="LHG15" s="75"/>
      <c r="LHI15" s="2"/>
      <c r="LHJ15" s="2"/>
      <c r="LHK15" s="35"/>
      <c r="LHL15" s="76"/>
      <c r="LHM15" s="75"/>
      <c r="LHO15" s="2"/>
      <c r="LHP15" s="2"/>
      <c r="LHQ15" s="35"/>
      <c r="LHR15" s="76"/>
      <c r="LHS15" s="75"/>
      <c r="LHU15" s="2"/>
      <c r="LHV15" s="2"/>
      <c r="LHW15" s="35"/>
      <c r="LHX15" s="76"/>
      <c r="LHY15" s="75"/>
      <c r="LIA15" s="2"/>
      <c r="LIB15" s="2"/>
      <c r="LIC15" s="35"/>
      <c r="LID15" s="76"/>
      <c r="LIE15" s="75"/>
      <c r="LIG15" s="2"/>
      <c r="LIH15" s="2"/>
      <c r="LII15" s="35"/>
      <c r="LIJ15" s="76"/>
      <c r="LIK15" s="75"/>
      <c r="LIM15" s="2"/>
      <c r="LIN15" s="2"/>
      <c r="LIO15" s="35"/>
      <c r="LIP15" s="76"/>
      <c r="LIQ15" s="75"/>
      <c r="LIS15" s="2"/>
      <c r="LIT15" s="2"/>
      <c r="LIU15" s="35"/>
      <c r="LIV15" s="76"/>
      <c r="LIW15" s="75"/>
      <c r="LIY15" s="2"/>
      <c r="LIZ15" s="2"/>
      <c r="LJA15" s="35"/>
      <c r="LJB15" s="76"/>
      <c r="LJC15" s="75"/>
      <c r="LJE15" s="2"/>
      <c r="LJF15" s="2"/>
      <c r="LJG15" s="35"/>
      <c r="LJH15" s="76"/>
      <c r="LJI15" s="75"/>
      <c r="LJK15" s="2"/>
      <c r="LJL15" s="2"/>
      <c r="LJM15" s="35"/>
      <c r="LJN15" s="76"/>
      <c r="LJO15" s="75"/>
      <c r="LJQ15" s="2"/>
      <c r="LJR15" s="2"/>
      <c r="LJS15" s="35"/>
      <c r="LJT15" s="76"/>
      <c r="LJU15" s="75"/>
      <c r="LJW15" s="2"/>
      <c r="LJX15" s="2"/>
      <c r="LJY15" s="35"/>
      <c r="LJZ15" s="76"/>
      <c r="LKA15" s="75"/>
      <c r="LKC15" s="2"/>
      <c r="LKD15" s="2"/>
      <c r="LKE15" s="35"/>
      <c r="LKF15" s="76"/>
      <c r="LKG15" s="75"/>
      <c r="LKI15" s="2"/>
      <c r="LKJ15" s="2"/>
      <c r="LKK15" s="35"/>
      <c r="LKL15" s="76"/>
      <c r="LKM15" s="75"/>
      <c r="LKO15" s="2"/>
      <c r="LKP15" s="2"/>
      <c r="LKQ15" s="35"/>
      <c r="LKR15" s="76"/>
      <c r="LKS15" s="75"/>
      <c r="LKU15" s="2"/>
      <c r="LKV15" s="2"/>
      <c r="LKW15" s="35"/>
      <c r="LKX15" s="76"/>
      <c r="LKY15" s="75"/>
      <c r="LLA15" s="2"/>
      <c r="LLB15" s="2"/>
      <c r="LLC15" s="35"/>
      <c r="LLD15" s="76"/>
      <c r="LLE15" s="75"/>
      <c r="LLG15" s="2"/>
      <c r="LLH15" s="2"/>
      <c r="LLI15" s="35"/>
      <c r="LLJ15" s="76"/>
      <c r="LLK15" s="75"/>
      <c r="LLM15" s="2"/>
      <c r="LLN15" s="2"/>
      <c r="LLO15" s="35"/>
      <c r="LLP15" s="76"/>
      <c r="LLQ15" s="75"/>
      <c r="LLS15" s="2"/>
      <c r="LLT15" s="2"/>
      <c r="LLU15" s="35"/>
      <c r="LLV15" s="76"/>
      <c r="LLW15" s="75"/>
      <c r="LLY15" s="2"/>
      <c r="LLZ15" s="2"/>
      <c r="LMA15" s="35"/>
      <c r="LMB15" s="76"/>
      <c r="LMC15" s="75"/>
      <c r="LME15" s="2"/>
      <c r="LMF15" s="2"/>
      <c r="LMG15" s="35"/>
      <c r="LMH15" s="76"/>
      <c r="LMI15" s="75"/>
      <c r="LMK15" s="2"/>
      <c r="LML15" s="2"/>
      <c r="LMM15" s="35"/>
      <c r="LMN15" s="76"/>
      <c r="LMO15" s="75"/>
      <c r="LMQ15" s="2"/>
      <c r="LMR15" s="2"/>
      <c r="LMS15" s="35"/>
      <c r="LMT15" s="76"/>
      <c r="LMU15" s="75"/>
      <c r="LMW15" s="2"/>
      <c r="LMX15" s="2"/>
      <c r="LMY15" s="35"/>
      <c r="LMZ15" s="76"/>
      <c r="LNA15" s="75"/>
      <c r="LNC15" s="2"/>
      <c r="LND15" s="2"/>
      <c r="LNE15" s="35"/>
      <c r="LNF15" s="76"/>
      <c r="LNG15" s="75"/>
      <c r="LNI15" s="2"/>
      <c r="LNJ15" s="2"/>
      <c r="LNK15" s="35"/>
      <c r="LNL15" s="76"/>
      <c r="LNM15" s="75"/>
      <c r="LNO15" s="2"/>
      <c r="LNP15" s="2"/>
      <c r="LNQ15" s="35"/>
      <c r="LNR15" s="76"/>
      <c r="LNS15" s="75"/>
      <c r="LNU15" s="2"/>
      <c r="LNV15" s="2"/>
      <c r="LNW15" s="35"/>
      <c r="LNX15" s="76"/>
      <c r="LNY15" s="75"/>
      <c r="LOA15" s="2"/>
      <c r="LOB15" s="2"/>
      <c r="LOC15" s="35"/>
      <c r="LOD15" s="76"/>
      <c r="LOE15" s="75"/>
      <c r="LOG15" s="2"/>
      <c r="LOH15" s="2"/>
      <c r="LOI15" s="35"/>
      <c r="LOJ15" s="76"/>
      <c r="LOK15" s="75"/>
      <c r="LOM15" s="2"/>
      <c r="LON15" s="2"/>
      <c r="LOO15" s="35"/>
      <c r="LOP15" s="76"/>
      <c r="LOQ15" s="75"/>
      <c r="LOS15" s="2"/>
      <c r="LOT15" s="2"/>
      <c r="LOU15" s="35"/>
      <c r="LOV15" s="76"/>
      <c r="LOW15" s="75"/>
      <c r="LOY15" s="2"/>
      <c r="LOZ15" s="2"/>
      <c r="LPA15" s="35"/>
      <c r="LPB15" s="76"/>
      <c r="LPC15" s="75"/>
      <c r="LPE15" s="2"/>
      <c r="LPF15" s="2"/>
      <c r="LPG15" s="35"/>
      <c r="LPH15" s="76"/>
      <c r="LPI15" s="75"/>
      <c r="LPK15" s="2"/>
      <c r="LPL15" s="2"/>
      <c r="LPM15" s="35"/>
      <c r="LPN15" s="76"/>
      <c r="LPO15" s="75"/>
      <c r="LPQ15" s="2"/>
      <c r="LPR15" s="2"/>
      <c r="LPS15" s="35"/>
      <c r="LPT15" s="76"/>
      <c r="LPU15" s="75"/>
      <c r="LPW15" s="2"/>
      <c r="LPX15" s="2"/>
      <c r="LPY15" s="35"/>
      <c r="LPZ15" s="76"/>
      <c r="LQA15" s="75"/>
      <c r="LQC15" s="2"/>
      <c r="LQD15" s="2"/>
      <c r="LQE15" s="35"/>
      <c r="LQF15" s="76"/>
      <c r="LQG15" s="75"/>
      <c r="LQI15" s="2"/>
      <c r="LQJ15" s="2"/>
      <c r="LQK15" s="35"/>
      <c r="LQL15" s="76"/>
      <c r="LQM15" s="75"/>
      <c r="LQO15" s="2"/>
      <c r="LQP15" s="2"/>
      <c r="LQQ15" s="35"/>
      <c r="LQR15" s="76"/>
      <c r="LQS15" s="75"/>
      <c r="LQU15" s="2"/>
      <c r="LQV15" s="2"/>
      <c r="LQW15" s="35"/>
      <c r="LQX15" s="76"/>
      <c r="LQY15" s="75"/>
      <c r="LRA15" s="2"/>
      <c r="LRB15" s="2"/>
      <c r="LRC15" s="35"/>
      <c r="LRD15" s="76"/>
      <c r="LRE15" s="75"/>
      <c r="LRG15" s="2"/>
      <c r="LRH15" s="2"/>
      <c r="LRI15" s="35"/>
      <c r="LRJ15" s="76"/>
      <c r="LRK15" s="75"/>
      <c r="LRM15" s="2"/>
      <c r="LRN15" s="2"/>
      <c r="LRO15" s="35"/>
      <c r="LRP15" s="76"/>
      <c r="LRQ15" s="75"/>
      <c r="LRS15" s="2"/>
      <c r="LRT15" s="2"/>
      <c r="LRU15" s="35"/>
      <c r="LRV15" s="76"/>
      <c r="LRW15" s="75"/>
      <c r="LRY15" s="2"/>
      <c r="LRZ15" s="2"/>
      <c r="LSA15" s="35"/>
      <c r="LSB15" s="76"/>
      <c r="LSC15" s="75"/>
      <c r="LSE15" s="2"/>
      <c r="LSF15" s="2"/>
      <c r="LSG15" s="35"/>
      <c r="LSH15" s="76"/>
      <c r="LSI15" s="75"/>
      <c r="LSK15" s="2"/>
      <c r="LSL15" s="2"/>
      <c r="LSM15" s="35"/>
      <c r="LSN15" s="76"/>
      <c r="LSO15" s="75"/>
      <c r="LSQ15" s="2"/>
      <c r="LSR15" s="2"/>
      <c r="LSS15" s="35"/>
      <c r="LST15" s="76"/>
      <c r="LSU15" s="75"/>
      <c r="LSW15" s="2"/>
      <c r="LSX15" s="2"/>
      <c r="LSY15" s="35"/>
      <c r="LSZ15" s="76"/>
      <c r="LTA15" s="75"/>
      <c r="LTC15" s="2"/>
      <c r="LTD15" s="2"/>
      <c r="LTE15" s="35"/>
      <c r="LTF15" s="76"/>
      <c r="LTG15" s="75"/>
      <c r="LTI15" s="2"/>
      <c r="LTJ15" s="2"/>
      <c r="LTK15" s="35"/>
      <c r="LTL15" s="76"/>
      <c r="LTM15" s="75"/>
      <c r="LTO15" s="2"/>
      <c r="LTP15" s="2"/>
      <c r="LTQ15" s="35"/>
      <c r="LTR15" s="76"/>
      <c r="LTS15" s="75"/>
      <c r="LTU15" s="2"/>
      <c r="LTV15" s="2"/>
      <c r="LTW15" s="35"/>
      <c r="LTX15" s="76"/>
      <c r="LTY15" s="75"/>
      <c r="LUA15" s="2"/>
      <c r="LUB15" s="2"/>
      <c r="LUC15" s="35"/>
      <c r="LUD15" s="76"/>
      <c r="LUE15" s="75"/>
      <c r="LUG15" s="2"/>
      <c r="LUH15" s="2"/>
      <c r="LUI15" s="35"/>
      <c r="LUJ15" s="76"/>
      <c r="LUK15" s="75"/>
      <c r="LUM15" s="2"/>
      <c r="LUN15" s="2"/>
      <c r="LUO15" s="35"/>
      <c r="LUP15" s="76"/>
      <c r="LUQ15" s="75"/>
      <c r="LUS15" s="2"/>
      <c r="LUT15" s="2"/>
      <c r="LUU15" s="35"/>
      <c r="LUV15" s="76"/>
      <c r="LUW15" s="75"/>
      <c r="LUY15" s="2"/>
      <c r="LUZ15" s="2"/>
      <c r="LVA15" s="35"/>
      <c r="LVB15" s="76"/>
      <c r="LVC15" s="75"/>
      <c r="LVE15" s="2"/>
      <c r="LVF15" s="2"/>
      <c r="LVG15" s="35"/>
      <c r="LVH15" s="76"/>
      <c r="LVI15" s="75"/>
      <c r="LVK15" s="2"/>
      <c r="LVL15" s="2"/>
      <c r="LVM15" s="35"/>
      <c r="LVN15" s="76"/>
      <c r="LVO15" s="75"/>
      <c r="LVQ15" s="2"/>
      <c r="LVR15" s="2"/>
      <c r="LVS15" s="35"/>
      <c r="LVT15" s="76"/>
      <c r="LVU15" s="75"/>
      <c r="LVW15" s="2"/>
      <c r="LVX15" s="2"/>
      <c r="LVY15" s="35"/>
      <c r="LVZ15" s="76"/>
      <c r="LWA15" s="75"/>
      <c r="LWC15" s="2"/>
      <c r="LWD15" s="2"/>
      <c r="LWE15" s="35"/>
      <c r="LWF15" s="76"/>
      <c r="LWG15" s="75"/>
      <c r="LWI15" s="2"/>
      <c r="LWJ15" s="2"/>
      <c r="LWK15" s="35"/>
      <c r="LWL15" s="76"/>
      <c r="LWM15" s="75"/>
      <c r="LWO15" s="2"/>
      <c r="LWP15" s="2"/>
      <c r="LWQ15" s="35"/>
      <c r="LWR15" s="76"/>
      <c r="LWS15" s="75"/>
      <c r="LWU15" s="2"/>
      <c r="LWV15" s="2"/>
      <c r="LWW15" s="35"/>
      <c r="LWX15" s="76"/>
      <c r="LWY15" s="75"/>
      <c r="LXA15" s="2"/>
      <c r="LXB15" s="2"/>
      <c r="LXC15" s="35"/>
      <c r="LXD15" s="76"/>
      <c r="LXE15" s="75"/>
      <c r="LXG15" s="2"/>
      <c r="LXH15" s="2"/>
      <c r="LXI15" s="35"/>
      <c r="LXJ15" s="76"/>
      <c r="LXK15" s="75"/>
      <c r="LXM15" s="2"/>
      <c r="LXN15" s="2"/>
      <c r="LXO15" s="35"/>
      <c r="LXP15" s="76"/>
      <c r="LXQ15" s="75"/>
      <c r="LXS15" s="2"/>
      <c r="LXT15" s="2"/>
      <c r="LXU15" s="35"/>
      <c r="LXV15" s="76"/>
      <c r="LXW15" s="75"/>
      <c r="LXY15" s="2"/>
      <c r="LXZ15" s="2"/>
      <c r="LYA15" s="35"/>
      <c r="LYB15" s="76"/>
      <c r="LYC15" s="75"/>
      <c r="LYE15" s="2"/>
      <c r="LYF15" s="2"/>
      <c r="LYG15" s="35"/>
      <c r="LYH15" s="76"/>
      <c r="LYI15" s="75"/>
      <c r="LYK15" s="2"/>
      <c r="LYL15" s="2"/>
      <c r="LYM15" s="35"/>
      <c r="LYN15" s="76"/>
      <c r="LYO15" s="75"/>
      <c r="LYQ15" s="2"/>
      <c r="LYR15" s="2"/>
      <c r="LYS15" s="35"/>
      <c r="LYT15" s="76"/>
      <c r="LYU15" s="75"/>
      <c r="LYW15" s="2"/>
      <c r="LYX15" s="2"/>
      <c r="LYY15" s="35"/>
      <c r="LYZ15" s="76"/>
      <c r="LZA15" s="75"/>
      <c r="LZC15" s="2"/>
      <c r="LZD15" s="2"/>
      <c r="LZE15" s="35"/>
      <c r="LZF15" s="76"/>
      <c r="LZG15" s="75"/>
      <c r="LZI15" s="2"/>
      <c r="LZJ15" s="2"/>
      <c r="LZK15" s="35"/>
      <c r="LZL15" s="76"/>
      <c r="LZM15" s="75"/>
      <c r="LZO15" s="2"/>
      <c r="LZP15" s="2"/>
      <c r="LZQ15" s="35"/>
      <c r="LZR15" s="76"/>
      <c r="LZS15" s="75"/>
      <c r="LZU15" s="2"/>
      <c r="LZV15" s="2"/>
      <c r="LZW15" s="35"/>
      <c r="LZX15" s="76"/>
      <c r="LZY15" s="75"/>
      <c r="MAA15" s="2"/>
      <c r="MAB15" s="2"/>
      <c r="MAC15" s="35"/>
      <c r="MAD15" s="76"/>
      <c r="MAE15" s="75"/>
      <c r="MAG15" s="2"/>
      <c r="MAH15" s="2"/>
      <c r="MAI15" s="35"/>
      <c r="MAJ15" s="76"/>
      <c r="MAK15" s="75"/>
      <c r="MAM15" s="2"/>
      <c r="MAN15" s="2"/>
      <c r="MAO15" s="35"/>
      <c r="MAP15" s="76"/>
      <c r="MAQ15" s="75"/>
      <c r="MAS15" s="2"/>
      <c r="MAT15" s="2"/>
      <c r="MAU15" s="35"/>
      <c r="MAV15" s="76"/>
      <c r="MAW15" s="75"/>
      <c r="MAY15" s="2"/>
      <c r="MAZ15" s="2"/>
      <c r="MBA15" s="35"/>
      <c r="MBB15" s="76"/>
      <c r="MBC15" s="75"/>
      <c r="MBE15" s="2"/>
      <c r="MBF15" s="2"/>
      <c r="MBG15" s="35"/>
      <c r="MBH15" s="76"/>
      <c r="MBI15" s="75"/>
      <c r="MBK15" s="2"/>
      <c r="MBL15" s="2"/>
      <c r="MBM15" s="35"/>
      <c r="MBN15" s="76"/>
      <c r="MBO15" s="75"/>
      <c r="MBQ15" s="2"/>
      <c r="MBR15" s="2"/>
      <c r="MBS15" s="35"/>
      <c r="MBT15" s="76"/>
      <c r="MBU15" s="75"/>
      <c r="MBW15" s="2"/>
      <c r="MBX15" s="2"/>
      <c r="MBY15" s="35"/>
      <c r="MBZ15" s="76"/>
      <c r="MCA15" s="75"/>
      <c r="MCC15" s="2"/>
      <c r="MCD15" s="2"/>
      <c r="MCE15" s="35"/>
      <c r="MCF15" s="76"/>
      <c r="MCG15" s="75"/>
      <c r="MCI15" s="2"/>
      <c r="MCJ15" s="2"/>
      <c r="MCK15" s="35"/>
      <c r="MCL15" s="76"/>
      <c r="MCM15" s="75"/>
      <c r="MCO15" s="2"/>
      <c r="MCP15" s="2"/>
      <c r="MCQ15" s="35"/>
      <c r="MCR15" s="76"/>
      <c r="MCS15" s="75"/>
      <c r="MCU15" s="2"/>
      <c r="MCV15" s="2"/>
      <c r="MCW15" s="35"/>
      <c r="MCX15" s="76"/>
      <c r="MCY15" s="75"/>
      <c r="MDA15" s="2"/>
      <c r="MDB15" s="2"/>
      <c r="MDC15" s="35"/>
      <c r="MDD15" s="76"/>
      <c r="MDE15" s="75"/>
      <c r="MDG15" s="2"/>
      <c r="MDH15" s="2"/>
      <c r="MDI15" s="35"/>
      <c r="MDJ15" s="76"/>
      <c r="MDK15" s="75"/>
      <c r="MDM15" s="2"/>
      <c r="MDN15" s="2"/>
      <c r="MDO15" s="35"/>
      <c r="MDP15" s="76"/>
      <c r="MDQ15" s="75"/>
      <c r="MDS15" s="2"/>
      <c r="MDT15" s="2"/>
      <c r="MDU15" s="35"/>
      <c r="MDV15" s="76"/>
      <c r="MDW15" s="75"/>
      <c r="MDY15" s="2"/>
      <c r="MDZ15" s="2"/>
      <c r="MEA15" s="35"/>
      <c r="MEB15" s="76"/>
      <c r="MEC15" s="75"/>
      <c r="MEE15" s="2"/>
      <c r="MEF15" s="2"/>
      <c r="MEG15" s="35"/>
      <c r="MEH15" s="76"/>
      <c r="MEI15" s="75"/>
      <c r="MEK15" s="2"/>
      <c r="MEL15" s="2"/>
      <c r="MEM15" s="35"/>
      <c r="MEN15" s="76"/>
      <c r="MEO15" s="75"/>
      <c r="MEQ15" s="2"/>
      <c r="MER15" s="2"/>
      <c r="MES15" s="35"/>
      <c r="MET15" s="76"/>
      <c r="MEU15" s="75"/>
      <c r="MEW15" s="2"/>
      <c r="MEX15" s="2"/>
      <c r="MEY15" s="35"/>
      <c r="MEZ15" s="76"/>
      <c r="MFA15" s="75"/>
      <c r="MFC15" s="2"/>
      <c r="MFD15" s="2"/>
      <c r="MFE15" s="35"/>
      <c r="MFF15" s="76"/>
      <c r="MFG15" s="75"/>
      <c r="MFI15" s="2"/>
      <c r="MFJ15" s="2"/>
      <c r="MFK15" s="35"/>
      <c r="MFL15" s="76"/>
      <c r="MFM15" s="75"/>
      <c r="MFO15" s="2"/>
      <c r="MFP15" s="2"/>
      <c r="MFQ15" s="35"/>
      <c r="MFR15" s="76"/>
      <c r="MFS15" s="75"/>
      <c r="MFU15" s="2"/>
      <c r="MFV15" s="2"/>
      <c r="MFW15" s="35"/>
      <c r="MFX15" s="76"/>
      <c r="MFY15" s="75"/>
      <c r="MGA15" s="2"/>
      <c r="MGB15" s="2"/>
      <c r="MGC15" s="35"/>
      <c r="MGD15" s="76"/>
      <c r="MGE15" s="75"/>
      <c r="MGG15" s="2"/>
      <c r="MGH15" s="2"/>
      <c r="MGI15" s="35"/>
      <c r="MGJ15" s="76"/>
      <c r="MGK15" s="75"/>
      <c r="MGM15" s="2"/>
      <c r="MGN15" s="2"/>
      <c r="MGO15" s="35"/>
      <c r="MGP15" s="76"/>
      <c r="MGQ15" s="75"/>
      <c r="MGS15" s="2"/>
      <c r="MGT15" s="2"/>
      <c r="MGU15" s="35"/>
      <c r="MGV15" s="76"/>
      <c r="MGW15" s="75"/>
      <c r="MGY15" s="2"/>
      <c r="MGZ15" s="2"/>
      <c r="MHA15" s="35"/>
      <c r="MHB15" s="76"/>
      <c r="MHC15" s="75"/>
      <c r="MHE15" s="2"/>
      <c r="MHF15" s="2"/>
      <c r="MHG15" s="35"/>
      <c r="MHH15" s="76"/>
      <c r="MHI15" s="75"/>
      <c r="MHK15" s="2"/>
      <c r="MHL15" s="2"/>
      <c r="MHM15" s="35"/>
      <c r="MHN15" s="76"/>
      <c r="MHO15" s="75"/>
      <c r="MHQ15" s="2"/>
      <c r="MHR15" s="2"/>
      <c r="MHS15" s="35"/>
      <c r="MHT15" s="76"/>
      <c r="MHU15" s="75"/>
      <c r="MHW15" s="2"/>
      <c r="MHX15" s="2"/>
      <c r="MHY15" s="35"/>
      <c r="MHZ15" s="76"/>
      <c r="MIA15" s="75"/>
      <c r="MIC15" s="2"/>
      <c r="MID15" s="2"/>
      <c r="MIE15" s="35"/>
      <c r="MIF15" s="76"/>
      <c r="MIG15" s="75"/>
      <c r="MII15" s="2"/>
      <c r="MIJ15" s="2"/>
      <c r="MIK15" s="35"/>
      <c r="MIL15" s="76"/>
      <c r="MIM15" s="75"/>
      <c r="MIO15" s="2"/>
      <c r="MIP15" s="2"/>
      <c r="MIQ15" s="35"/>
      <c r="MIR15" s="76"/>
      <c r="MIS15" s="75"/>
      <c r="MIU15" s="2"/>
      <c r="MIV15" s="2"/>
      <c r="MIW15" s="35"/>
      <c r="MIX15" s="76"/>
      <c r="MIY15" s="75"/>
      <c r="MJA15" s="2"/>
      <c r="MJB15" s="2"/>
      <c r="MJC15" s="35"/>
      <c r="MJD15" s="76"/>
      <c r="MJE15" s="75"/>
      <c r="MJG15" s="2"/>
      <c r="MJH15" s="2"/>
      <c r="MJI15" s="35"/>
      <c r="MJJ15" s="76"/>
      <c r="MJK15" s="75"/>
      <c r="MJM15" s="2"/>
      <c r="MJN15" s="2"/>
      <c r="MJO15" s="35"/>
      <c r="MJP15" s="76"/>
      <c r="MJQ15" s="75"/>
      <c r="MJS15" s="2"/>
      <c r="MJT15" s="2"/>
      <c r="MJU15" s="35"/>
      <c r="MJV15" s="76"/>
      <c r="MJW15" s="75"/>
      <c r="MJY15" s="2"/>
      <c r="MJZ15" s="2"/>
      <c r="MKA15" s="35"/>
      <c r="MKB15" s="76"/>
      <c r="MKC15" s="75"/>
      <c r="MKE15" s="2"/>
      <c r="MKF15" s="2"/>
      <c r="MKG15" s="35"/>
      <c r="MKH15" s="76"/>
      <c r="MKI15" s="75"/>
      <c r="MKK15" s="2"/>
      <c r="MKL15" s="2"/>
      <c r="MKM15" s="35"/>
      <c r="MKN15" s="76"/>
      <c r="MKO15" s="75"/>
      <c r="MKQ15" s="2"/>
      <c r="MKR15" s="2"/>
      <c r="MKS15" s="35"/>
      <c r="MKT15" s="76"/>
      <c r="MKU15" s="75"/>
      <c r="MKW15" s="2"/>
      <c r="MKX15" s="2"/>
      <c r="MKY15" s="35"/>
      <c r="MKZ15" s="76"/>
      <c r="MLA15" s="75"/>
      <c r="MLC15" s="2"/>
      <c r="MLD15" s="2"/>
      <c r="MLE15" s="35"/>
      <c r="MLF15" s="76"/>
      <c r="MLG15" s="75"/>
      <c r="MLI15" s="2"/>
      <c r="MLJ15" s="2"/>
      <c r="MLK15" s="35"/>
      <c r="MLL15" s="76"/>
      <c r="MLM15" s="75"/>
      <c r="MLO15" s="2"/>
      <c r="MLP15" s="2"/>
      <c r="MLQ15" s="35"/>
      <c r="MLR15" s="76"/>
      <c r="MLS15" s="75"/>
      <c r="MLU15" s="2"/>
      <c r="MLV15" s="2"/>
      <c r="MLW15" s="35"/>
      <c r="MLX15" s="76"/>
      <c r="MLY15" s="75"/>
      <c r="MMA15" s="2"/>
      <c r="MMB15" s="2"/>
      <c r="MMC15" s="35"/>
      <c r="MMD15" s="76"/>
      <c r="MME15" s="75"/>
      <c r="MMG15" s="2"/>
      <c r="MMH15" s="2"/>
      <c r="MMI15" s="35"/>
      <c r="MMJ15" s="76"/>
      <c r="MMK15" s="75"/>
      <c r="MMM15" s="2"/>
      <c r="MMN15" s="2"/>
      <c r="MMO15" s="35"/>
      <c r="MMP15" s="76"/>
      <c r="MMQ15" s="75"/>
      <c r="MMS15" s="2"/>
      <c r="MMT15" s="2"/>
      <c r="MMU15" s="35"/>
      <c r="MMV15" s="76"/>
      <c r="MMW15" s="75"/>
      <c r="MMY15" s="2"/>
      <c r="MMZ15" s="2"/>
      <c r="MNA15" s="35"/>
      <c r="MNB15" s="76"/>
      <c r="MNC15" s="75"/>
      <c r="MNE15" s="2"/>
      <c r="MNF15" s="2"/>
      <c r="MNG15" s="35"/>
      <c r="MNH15" s="76"/>
      <c r="MNI15" s="75"/>
      <c r="MNK15" s="2"/>
      <c r="MNL15" s="2"/>
      <c r="MNM15" s="35"/>
      <c r="MNN15" s="76"/>
      <c r="MNO15" s="75"/>
      <c r="MNQ15" s="2"/>
      <c r="MNR15" s="2"/>
      <c r="MNS15" s="35"/>
      <c r="MNT15" s="76"/>
      <c r="MNU15" s="75"/>
      <c r="MNW15" s="2"/>
      <c r="MNX15" s="2"/>
      <c r="MNY15" s="35"/>
      <c r="MNZ15" s="76"/>
      <c r="MOA15" s="75"/>
      <c r="MOC15" s="2"/>
      <c r="MOD15" s="2"/>
      <c r="MOE15" s="35"/>
      <c r="MOF15" s="76"/>
      <c r="MOG15" s="75"/>
      <c r="MOI15" s="2"/>
      <c r="MOJ15" s="2"/>
      <c r="MOK15" s="35"/>
      <c r="MOL15" s="76"/>
      <c r="MOM15" s="75"/>
      <c r="MOO15" s="2"/>
      <c r="MOP15" s="2"/>
      <c r="MOQ15" s="35"/>
      <c r="MOR15" s="76"/>
      <c r="MOS15" s="75"/>
      <c r="MOU15" s="2"/>
      <c r="MOV15" s="2"/>
      <c r="MOW15" s="35"/>
      <c r="MOX15" s="76"/>
      <c r="MOY15" s="75"/>
      <c r="MPA15" s="2"/>
      <c r="MPB15" s="2"/>
      <c r="MPC15" s="35"/>
      <c r="MPD15" s="76"/>
      <c r="MPE15" s="75"/>
      <c r="MPG15" s="2"/>
      <c r="MPH15" s="2"/>
      <c r="MPI15" s="35"/>
      <c r="MPJ15" s="76"/>
      <c r="MPK15" s="75"/>
      <c r="MPM15" s="2"/>
      <c r="MPN15" s="2"/>
      <c r="MPO15" s="35"/>
      <c r="MPP15" s="76"/>
      <c r="MPQ15" s="75"/>
      <c r="MPS15" s="2"/>
      <c r="MPT15" s="2"/>
      <c r="MPU15" s="35"/>
      <c r="MPV15" s="76"/>
      <c r="MPW15" s="75"/>
      <c r="MPY15" s="2"/>
      <c r="MPZ15" s="2"/>
      <c r="MQA15" s="35"/>
      <c r="MQB15" s="76"/>
      <c r="MQC15" s="75"/>
      <c r="MQE15" s="2"/>
      <c r="MQF15" s="2"/>
      <c r="MQG15" s="35"/>
      <c r="MQH15" s="76"/>
      <c r="MQI15" s="75"/>
      <c r="MQK15" s="2"/>
      <c r="MQL15" s="2"/>
      <c r="MQM15" s="35"/>
      <c r="MQN15" s="76"/>
      <c r="MQO15" s="75"/>
      <c r="MQQ15" s="2"/>
      <c r="MQR15" s="2"/>
      <c r="MQS15" s="35"/>
      <c r="MQT15" s="76"/>
      <c r="MQU15" s="75"/>
      <c r="MQW15" s="2"/>
      <c r="MQX15" s="2"/>
      <c r="MQY15" s="35"/>
      <c r="MQZ15" s="76"/>
      <c r="MRA15" s="75"/>
      <c r="MRC15" s="2"/>
      <c r="MRD15" s="2"/>
      <c r="MRE15" s="35"/>
      <c r="MRF15" s="76"/>
      <c r="MRG15" s="75"/>
      <c r="MRI15" s="2"/>
      <c r="MRJ15" s="2"/>
      <c r="MRK15" s="35"/>
      <c r="MRL15" s="76"/>
      <c r="MRM15" s="75"/>
      <c r="MRO15" s="2"/>
      <c r="MRP15" s="2"/>
      <c r="MRQ15" s="35"/>
      <c r="MRR15" s="76"/>
      <c r="MRS15" s="75"/>
      <c r="MRU15" s="2"/>
      <c r="MRV15" s="2"/>
      <c r="MRW15" s="35"/>
      <c r="MRX15" s="76"/>
      <c r="MRY15" s="75"/>
      <c r="MSA15" s="2"/>
      <c r="MSB15" s="2"/>
      <c r="MSC15" s="35"/>
      <c r="MSD15" s="76"/>
      <c r="MSE15" s="75"/>
      <c r="MSG15" s="2"/>
      <c r="MSH15" s="2"/>
      <c r="MSI15" s="35"/>
      <c r="MSJ15" s="76"/>
      <c r="MSK15" s="75"/>
      <c r="MSM15" s="2"/>
      <c r="MSN15" s="2"/>
      <c r="MSO15" s="35"/>
      <c r="MSP15" s="76"/>
      <c r="MSQ15" s="75"/>
      <c r="MSS15" s="2"/>
      <c r="MST15" s="2"/>
      <c r="MSU15" s="35"/>
      <c r="MSV15" s="76"/>
      <c r="MSW15" s="75"/>
      <c r="MSY15" s="2"/>
      <c r="MSZ15" s="2"/>
      <c r="MTA15" s="35"/>
      <c r="MTB15" s="76"/>
      <c r="MTC15" s="75"/>
      <c r="MTE15" s="2"/>
      <c r="MTF15" s="2"/>
      <c r="MTG15" s="35"/>
      <c r="MTH15" s="76"/>
      <c r="MTI15" s="75"/>
      <c r="MTK15" s="2"/>
      <c r="MTL15" s="2"/>
      <c r="MTM15" s="35"/>
      <c r="MTN15" s="76"/>
      <c r="MTO15" s="75"/>
      <c r="MTQ15" s="2"/>
      <c r="MTR15" s="2"/>
      <c r="MTS15" s="35"/>
      <c r="MTT15" s="76"/>
      <c r="MTU15" s="75"/>
      <c r="MTW15" s="2"/>
      <c r="MTX15" s="2"/>
      <c r="MTY15" s="35"/>
      <c r="MTZ15" s="76"/>
      <c r="MUA15" s="75"/>
      <c r="MUC15" s="2"/>
      <c r="MUD15" s="2"/>
      <c r="MUE15" s="35"/>
      <c r="MUF15" s="76"/>
      <c r="MUG15" s="75"/>
      <c r="MUI15" s="2"/>
      <c r="MUJ15" s="2"/>
      <c r="MUK15" s="35"/>
      <c r="MUL15" s="76"/>
      <c r="MUM15" s="75"/>
      <c r="MUO15" s="2"/>
      <c r="MUP15" s="2"/>
      <c r="MUQ15" s="35"/>
      <c r="MUR15" s="76"/>
      <c r="MUS15" s="75"/>
      <c r="MUU15" s="2"/>
      <c r="MUV15" s="2"/>
      <c r="MUW15" s="35"/>
      <c r="MUX15" s="76"/>
      <c r="MUY15" s="75"/>
      <c r="MVA15" s="2"/>
      <c r="MVB15" s="2"/>
      <c r="MVC15" s="35"/>
      <c r="MVD15" s="76"/>
      <c r="MVE15" s="75"/>
      <c r="MVG15" s="2"/>
      <c r="MVH15" s="2"/>
      <c r="MVI15" s="35"/>
      <c r="MVJ15" s="76"/>
      <c r="MVK15" s="75"/>
      <c r="MVM15" s="2"/>
      <c r="MVN15" s="2"/>
      <c r="MVO15" s="35"/>
      <c r="MVP15" s="76"/>
      <c r="MVQ15" s="75"/>
      <c r="MVS15" s="2"/>
      <c r="MVT15" s="2"/>
      <c r="MVU15" s="35"/>
      <c r="MVV15" s="76"/>
      <c r="MVW15" s="75"/>
      <c r="MVY15" s="2"/>
      <c r="MVZ15" s="2"/>
      <c r="MWA15" s="35"/>
      <c r="MWB15" s="76"/>
      <c r="MWC15" s="75"/>
      <c r="MWE15" s="2"/>
      <c r="MWF15" s="2"/>
      <c r="MWG15" s="35"/>
      <c r="MWH15" s="76"/>
      <c r="MWI15" s="75"/>
      <c r="MWK15" s="2"/>
      <c r="MWL15" s="2"/>
      <c r="MWM15" s="35"/>
      <c r="MWN15" s="76"/>
      <c r="MWO15" s="75"/>
      <c r="MWQ15" s="2"/>
      <c r="MWR15" s="2"/>
      <c r="MWS15" s="35"/>
      <c r="MWT15" s="76"/>
      <c r="MWU15" s="75"/>
      <c r="MWW15" s="2"/>
      <c r="MWX15" s="2"/>
      <c r="MWY15" s="35"/>
      <c r="MWZ15" s="76"/>
      <c r="MXA15" s="75"/>
      <c r="MXC15" s="2"/>
      <c r="MXD15" s="2"/>
      <c r="MXE15" s="35"/>
      <c r="MXF15" s="76"/>
      <c r="MXG15" s="75"/>
      <c r="MXI15" s="2"/>
      <c r="MXJ15" s="2"/>
      <c r="MXK15" s="35"/>
      <c r="MXL15" s="76"/>
      <c r="MXM15" s="75"/>
      <c r="MXO15" s="2"/>
      <c r="MXP15" s="2"/>
      <c r="MXQ15" s="35"/>
      <c r="MXR15" s="76"/>
      <c r="MXS15" s="75"/>
      <c r="MXU15" s="2"/>
      <c r="MXV15" s="2"/>
      <c r="MXW15" s="35"/>
      <c r="MXX15" s="76"/>
      <c r="MXY15" s="75"/>
      <c r="MYA15" s="2"/>
      <c r="MYB15" s="2"/>
      <c r="MYC15" s="35"/>
      <c r="MYD15" s="76"/>
      <c r="MYE15" s="75"/>
      <c r="MYG15" s="2"/>
      <c r="MYH15" s="2"/>
      <c r="MYI15" s="35"/>
      <c r="MYJ15" s="76"/>
      <c r="MYK15" s="75"/>
      <c r="MYM15" s="2"/>
      <c r="MYN15" s="2"/>
      <c r="MYO15" s="35"/>
      <c r="MYP15" s="76"/>
      <c r="MYQ15" s="75"/>
      <c r="MYS15" s="2"/>
      <c r="MYT15" s="2"/>
      <c r="MYU15" s="35"/>
      <c r="MYV15" s="76"/>
      <c r="MYW15" s="75"/>
      <c r="MYY15" s="2"/>
      <c r="MYZ15" s="2"/>
      <c r="MZA15" s="35"/>
      <c r="MZB15" s="76"/>
      <c r="MZC15" s="75"/>
      <c r="MZE15" s="2"/>
      <c r="MZF15" s="2"/>
      <c r="MZG15" s="35"/>
      <c r="MZH15" s="76"/>
      <c r="MZI15" s="75"/>
      <c r="MZK15" s="2"/>
      <c r="MZL15" s="2"/>
      <c r="MZM15" s="35"/>
      <c r="MZN15" s="76"/>
      <c r="MZO15" s="75"/>
      <c r="MZQ15" s="2"/>
      <c r="MZR15" s="2"/>
      <c r="MZS15" s="35"/>
      <c r="MZT15" s="76"/>
      <c r="MZU15" s="75"/>
      <c r="MZW15" s="2"/>
      <c r="MZX15" s="2"/>
      <c r="MZY15" s="35"/>
      <c r="MZZ15" s="76"/>
      <c r="NAA15" s="75"/>
      <c r="NAC15" s="2"/>
      <c r="NAD15" s="2"/>
      <c r="NAE15" s="35"/>
      <c r="NAF15" s="76"/>
      <c r="NAG15" s="75"/>
      <c r="NAI15" s="2"/>
      <c r="NAJ15" s="2"/>
      <c r="NAK15" s="35"/>
      <c r="NAL15" s="76"/>
      <c r="NAM15" s="75"/>
      <c r="NAO15" s="2"/>
      <c r="NAP15" s="2"/>
      <c r="NAQ15" s="35"/>
      <c r="NAR15" s="76"/>
      <c r="NAS15" s="75"/>
      <c r="NAU15" s="2"/>
      <c r="NAV15" s="2"/>
      <c r="NAW15" s="35"/>
      <c r="NAX15" s="76"/>
      <c r="NAY15" s="75"/>
      <c r="NBA15" s="2"/>
      <c r="NBB15" s="2"/>
      <c r="NBC15" s="35"/>
      <c r="NBD15" s="76"/>
      <c r="NBE15" s="75"/>
      <c r="NBG15" s="2"/>
      <c r="NBH15" s="2"/>
      <c r="NBI15" s="35"/>
      <c r="NBJ15" s="76"/>
      <c r="NBK15" s="75"/>
      <c r="NBM15" s="2"/>
      <c r="NBN15" s="2"/>
      <c r="NBO15" s="35"/>
      <c r="NBP15" s="76"/>
      <c r="NBQ15" s="75"/>
      <c r="NBS15" s="2"/>
      <c r="NBT15" s="2"/>
      <c r="NBU15" s="35"/>
      <c r="NBV15" s="76"/>
      <c r="NBW15" s="75"/>
      <c r="NBY15" s="2"/>
      <c r="NBZ15" s="2"/>
      <c r="NCA15" s="35"/>
      <c r="NCB15" s="76"/>
      <c r="NCC15" s="75"/>
      <c r="NCE15" s="2"/>
      <c r="NCF15" s="2"/>
      <c r="NCG15" s="35"/>
      <c r="NCH15" s="76"/>
      <c r="NCI15" s="75"/>
      <c r="NCK15" s="2"/>
      <c r="NCL15" s="2"/>
      <c r="NCM15" s="35"/>
      <c r="NCN15" s="76"/>
      <c r="NCO15" s="75"/>
      <c r="NCQ15" s="2"/>
      <c r="NCR15" s="2"/>
      <c r="NCS15" s="35"/>
      <c r="NCT15" s="76"/>
      <c r="NCU15" s="75"/>
      <c r="NCW15" s="2"/>
      <c r="NCX15" s="2"/>
      <c r="NCY15" s="35"/>
      <c r="NCZ15" s="76"/>
      <c r="NDA15" s="75"/>
      <c r="NDC15" s="2"/>
      <c r="NDD15" s="2"/>
      <c r="NDE15" s="35"/>
      <c r="NDF15" s="76"/>
      <c r="NDG15" s="75"/>
      <c r="NDI15" s="2"/>
      <c r="NDJ15" s="2"/>
      <c r="NDK15" s="35"/>
      <c r="NDL15" s="76"/>
      <c r="NDM15" s="75"/>
      <c r="NDO15" s="2"/>
      <c r="NDP15" s="2"/>
      <c r="NDQ15" s="35"/>
      <c r="NDR15" s="76"/>
      <c r="NDS15" s="75"/>
      <c r="NDU15" s="2"/>
      <c r="NDV15" s="2"/>
      <c r="NDW15" s="35"/>
      <c r="NDX15" s="76"/>
      <c r="NDY15" s="75"/>
      <c r="NEA15" s="2"/>
      <c r="NEB15" s="2"/>
      <c r="NEC15" s="35"/>
      <c r="NED15" s="76"/>
      <c r="NEE15" s="75"/>
      <c r="NEG15" s="2"/>
      <c r="NEH15" s="2"/>
      <c r="NEI15" s="35"/>
      <c r="NEJ15" s="76"/>
      <c r="NEK15" s="75"/>
      <c r="NEM15" s="2"/>
      <c r="NEN15" s="2"/>
      <c r="NEO15" s="35"/>
      <c r="NEP15" s="76"/>
      <c r="NEQ15" s="75"/>
      <c r="NES15" s="2"/>
      <c r="NET15" s="2"/>
      <c r="NEU15" s="35"/>
      <c r="NEV15" s="76"/>
      <c r="NEW15" s="75"/>
      <c r="NEY15" s="2"/>
      <c r="NEZ15" s="2"/>
      <c r="NFA15" s="35"/>
      <c r="NFB15" s="76"/>
      <c r="NFC15" s="75"/>
      <c r="NFE15" s="2"/>
      <c r="NFF15" s="2"/>
      <c r="NFG15" s="35"/>
      <c r="NFH15" s="76"/>
      <c r="NFI15" s="75"/>
      <c r="NFK15" s="2"/>
      <c r="NFL15" s="2"/>
      <c r="NFM15" s="35"/>
      <c r="NFN15" s="76"/>
      <c r="NFO15" s="75"/>
      <c r="NFQ15" s="2"/>
      <c r="NFR15" s="2"/>
      <c r="NFS15" s="35"/>
      <c r="NFT15" s="76"/>
      <c r="NFU15" s="75"/>
      <c r="NFW15" s="2"/>
      <c r="NFX15" s="2"/>
      <c r="NFY15" s="35"/>
      <c r="NFZ15" s="76"/>
      <c r="NGA15" s="75"/>
      <c r="NGC15" s="2"/>
      <c r="NGD15" s="2"/>
      <c r="NGE15" s="35"/>
      <c r="NGF15" s="76"/>
      <c r="NGG15" s="75"/>
      <c r="NGI15" s="2"/>
      <c r="NGJ15" s="2"/>
      <c r="NGK15" s="35"/>
      <c r="NGL15" s="76"/>
      <c r="NGM15" s="75"/>
      <c r="NGO15" s="2"/>
      <c r="NGP15" s="2"/>
      <c r="NGQ15" s="35"/>
      <c r="NGR15" s="76"/>
      <c r="NGS15" s="75"/>
      <c r="NGU15" s="2"/>
      <c r="NGV15" s="2"/>
      <c r="NGW15" s="35"/>
      <c r="NGX15" s="76"/>
      <c r="NGY15" s="75"/>
      <c r="NHA15" s="2"/>
      <c r="NHB15" s="2"/>
      <c r="NHC15" s="35"/>
      <c r="NHD15" s="76"/>
      <c r="NHE15" s="75"/>
      <c r="NHG15" s="2"/>
      <c r="NHH15" s="2"/>
      <c r="NHI15" s="35"/>
      <c r="NHJ15" s="76"/>
      <c r="NHK15" s="75"/>
      <c r="NHM15" s="2"/>
      <c r="NHN15" s="2"/>
      <c r="NHO15" s="35"/>
      <c r="NHP15" s="76"/>
      <c r="NHQ15" s="75"/>
      <c r="NHS15" s="2"/>
      <c r="NHT15" s="2"/>
      <c r="NHU15" s="35"/>
      <c r="NHV15" s="76"/>
      <c r="NHW15" s="75"/>
      <c r="NHY15" s="2"/>
      <c r="NHZ15" s="2"/>
      <c r="NIA15" s="35"/>
      <c r="NIB15" s="76"/>
      <c r="NIC15" s="75"/>
      <c r="NIE15" s="2"/>
      <c r="NIF15" s="2"/>
      <c r="NIG15" s="35"/>
      <c r="NIH15" s="76"/>
      <c r="NII15" s="75"/>
      <c r="NIK15" s="2"/>
      <c r="NIL15" s="2"/>
      <c r="NIM15" s="35"/>
      <c r="NIN15" s="76"/>
      <c r="NIO15" s="75"/>
      <c r="NIQ15" s="2"/>
      <c r="NIR15" s="2"/>
      <c r="NIS15" s="35"/>
      <c r="NIT15" s="76"/>
      <c r="NIU15" s="75"/>
      <c r="NIW15" s="2"/>
      <c r="NIX15" s="2"/>
      <c r="NIY15" s="35"/>
      <c r="NIZ15" s="76"/>
      <c r="NJA15" s="75"/>
      <c r="NJC15" s="2"/>
      <c r="NJD15" s="2"/>
      <c r="NJE15" s="35"/>
      <c r="NJF15" s="76"/>
      <c r="NJG15" s="75"/>
      <c r="NJI15" s="2"/>
      <c r="NJJ15" s="2"/>
      <c r="NJK15" s="35"/>
      <c r="NJL15" s="76"/>
      <c r="NJM15" s="75"/>
      <c r="NJO15" s="2"/>
      <c r="NJP15" s="2"/>
      <c r="NJQ15" s="35"/>
      <c r="NJR15" s="76"/>
      <c r="NJS15" s="75"/>
      <c r="NJU15" s="2"/>
      <c r="NJV15" s="2"/>
      <c r="NJW15" s="35"/>
      <c r="NJX15" s="76"/>
      <c r="NJY15" s="75"/>
      <c r="NKA15" s="2"/>
      <c r="NKB15" s="2"/>
      <c r="NKC15" s="35"/>
      <c r="NKD15" s="76"/>
      <c r="NKE15" s="75"/>
      <c r="NKG15" s="2"/>
      <c r="NKH15" s="2"/>
      <c r="NKI15" s="35"/>
      <c r="NKJ15" s="76"/>
      <c r="NKK15" s="75"/>
      <c r="NKM15" s="2"/>
      <c r="NKN15" s="2"/>
      <c r="NKO15" s="35"/>
      <c r="NKP15" s="76"/>
      <c r="NKQ15" s="75"/>
      <c r="NKS15" s="2"/>
      <c r="NKT15" s="2"/>
      <c r="NKU15" s="35"/>
      <c r="NKV15" s="76"/>
      <c r="NKW15" s="75"/>
      <c r="NKY15" s="2"/>
      <c r="NKZ15" s="2"/>
      <c r="NLA15" s="35"/>
      <c r="NLB15" s="76"/>
      <c r="NLC15" s="75"/>
      <c r="NLE15" s="2"/>
      <c r="NLF15" s="2"/>
      <c r="NLG15" s="35"/>
      <c r="NLH15" s="76"/>
      <c r="NLI15" s="75"/>
      <c r="NLK15" s="2"/>
      <c r="NLL15" s="2"/>
      <c r="NLM15" s="35"/>
      <c r="NLN15" s="76"/>
      <c r="NLO15" s="75"/>
      <c r="NLQ15" s="2"/>
      <c r="NLR15" s="2"/>
      <c r="NLS15" s="35"/>
      <c r="NLT15" s="76"/>
      <c r="NLU15" s="75"/>
      <c r="NLW15" s="2"/>
      <c r="NLX15" s="2"/>
      <c r="NLY15" s="35"/>
      <c r="NLZ15" s="76"/>
      <c r="NMA15" s="75"/>
      <c r="NMC15" s="2"/>
      <c r="NMD15" s="2"/>
      <c r="NME15" s="35"/>
      <c r="NMF15" s="76"/>
      <c r="NMG15" s="75"/>
      <c r="NMI15" s="2"/>
      <c r="NMJ15" s="2"/>
      <c r="NMK15" s="35"/>
      <c r="NML15" s="76"/>
      <c r="NMM15" s="75"/>
      <c r="NMO15" s="2"/>
      <c r="NMP15" s="2"/>
      <c r="NMQ15" s="35"/>
      <c r="NMR15" s="76"/>
      <c r="NMS15" s="75"/>
      <c r="NMU15" s="2"/>
      <c r="NMV15" s="2"/>
      <c r="NMW15" s="35"/>
      <c r="NMX15" s="76"/>
      <c r="NMY15" s="75"/>
      <c r="NNA15" s="2"/>
      <c r="NNB15" s="2"/>
      <c r="NNC15" s="35"/>
      <c r="NND15" s="76"/>
      <c r="NNE15" s="75"/>
      <c r="NNG15" s="2"/>
      <c r="NNH15" s="2"/>
      <c r="NNI15" s="35"/>
      <c r="NNJ15" s="76"/>
      <c r="NNK15" s="75"/>
      <c r="NNM15" s="2"/>
      <c r="NNN15" s="2"/>
      <c r="NNO15" s="35"/>
      <c r="NNP15" s="76"/>
      <c r="NNQ15" s="75"/>
      <c r="NNS15" s="2"/>
      <c r="NNT15" s="2"/>
      <c r="NNU15" s="35"/>
      <c r="NNV15" s="76"/>
      <c r="NNW15" s="75"/>
      <c r="NNY15" s="2"/>
      <c r="NNZ15" s="2"/>
      <c r="NOA15" s="35"/>
      <c r="NOB15" s="76"/>
      <c r="NOC15" s="75"/>
      <c r="NOE15" s="2"/>
      <c r="NOF15" s="2"/>
      <c r="NOG15" s="35"/>
      <c r="NOH15" s="76"/>
      <c r="NOI15" s="75"/>
      <c r="NOK15" s="2"/>
      <c r="NOL15" s="2"/>
      <c r="NOM15" s="35"/>
      <c r="NON15" s="76"/>
      <c r="NOO15" s="75"/>
      <c r="NOQ15" s="2"/>
      <c r="NOR15" s="2"/>
      <c r="NOS15" s="35"/>
      <c r="NOT15" s="76"/>
      <c r="NOU15" s="75"/>
      <c r="NOW15" s="2"/>
      <c r="NOX15" s="2"/>
      <c r="NOY15" s="35"/>
      <c r="NOZ15" s="76"/>
      <c r="NPA15" s="75"/>
      <c r="NPC15" s="2"/>
      <c r="NPD15" s="2"/>
      <c r="NPE15" s="35"/>
      <c r="NPF15" s="76"/>
      <c r="NPG15" s="75"/>
      <c r="NPI15" s="2"/>
      <c r="NPJ15" s="2"/>
      <c r="NPK15" s="35"/>
      <c r="NPL15" s="76"/>
      <c r="NPM15" s="75"/>
      <c r="NPO15" s="2"/>
      <c r="NPP15" s="2"/>
      <c r="NPQ15" s="35"/>
      <c r="NPR15" s="76"/>
      <c r="NPS15" s="75"/>
      <c r="NPU15" s="2"/>
      <c r="NPV15" s="2"/>
      <c r="NPW15" s="35"/>
      <c r="NPX15" s="76"/>
      <c r="NPY15" s="75"/>
      <c r="NQA15" s="2"/>
      <c r="NQB15" s="2"/>
      <c r="NQC15" s="35"/>
      <c r="NQD15" s="76"/>
      <c r="NQE15" s="75"/>
      <c r="NQG15" s="2"/>
      <c r="NQH15" s="2"/>
      <c r="NQI15" s="35"/>
      <c r="NQJ15" s="76"/>
      <c r="NQK15" s="75"/>
      <c r="NQM15" s="2"/>
      <c r="NQN15" s="2"/>
      <c r="NQO15" s="35"/>
      <c r="NQP15" s="76"/>
      <c r="NQQ15" s="75"/>
      <c r="NQS15" s="2"/>
      <c r="NQT15" s="2"/>
      <c r="NQU15" s="35"/>
      <c r="NQV15" s="76"/>
      <c r="NQW15" s="75"/>
      <c r="NQY15" s="2"/>
      <c r="NQZ15" s="2"/>
      <c r="NRA15" s="35"/>
      <c r="NRB15" s="76"/>
      <c r="NRC15" s="75"/>
      <c r="NRE15" s="2"/>
      <c r="NRF15" s="2"/>
      <c r="NRG15" s="35"/>
      <c r="NRH15" s="76"/>
      <c r="NRI15" s="75"/>
      <c r="NRK15" s="2"/>
      <c r="NRL15" s="2"/>
      <c r="NRM15" s="35"/>
      <c r="NRN15" s="76"/>
      <c r="NRO15" s="75"/>
      <c r="NRQ15" s="2"/>
      <c r="NRR15" s="2"/>
      <c r="NRS15" s="35"/>
      <c r="NRT15" s="76"/>
      <c r="NRU15" s="75"/>
      <c r="NRW15" s="2"/>
      <c r="NRX15" s="2"/>
      <c r="NRY15" s="35"/>
      <c r="NRZ15" s="76"/>
      <c r="NSA15" s="75"/>
      <c r="NSC15" s="2"/>
      <c r="NSD15" s="2"/>
      <c r="NSE15" s="35"/>
      <c r="NSF15" s="76"/>
      <c r="NSG15" s="75"/>
      <c r="NSI15" s="2"/>
      <c r="NSJ15" s="2"/>
      <c r="NSK15" s="35"/>
      <c r="NSL15" s="76"/>
      <c r="NSM15" s="75"/>
      <c r="NSO15" s="2"/>
      <c r="NSP15" s="2"/>
      <c r="NSQ15" s="35"/>
      <c r="NSR15" s="76"/>
      <c r="NSS15" s="75"/>
      <c r="NSU15" s="2"/>
      <c r="NSV15" s="2"/>
      <c r="NSW15" s="35"/>
      <c r="NSX15" s="76"/>
      <c r="NSY15" s="75"/>
      <c r="NTA15" s="2"/>
      <c r="NTB15" s="2"/>
      <c r="NTC15" s="35"/>
      <c r="NTD15" s="76"/>
      <c r="NTE15" s="75"/>
      <c r="NTG15" s="2"/>
      <c r="NTH15" s="2"/>
      <c r="NTI15" s="35"/>
      <c r="NTJ15" s="76"/>
      <c r="NTK15" s="75"/>
      <c r="NTM15" s="2"/>
      <c r="NTN15" s="2"/>
      <c r="NTO15" s="35"/>
      <c r="NTP15" s="76"/>
      <c r="NTQ15" s="75"/>
      <c r="NTS15" s="2"/>
      <c r="NTT15" s="2"/>
      <c r="NTU15" s="35"/>
      <c r="NTV15" s="76"/>
      <c r="NTW15" s="75"/>
      <c r="NTY15" s="2"/>
      <c r="NTZ15" s="2"/>
      <c r="NUA15" s="35"/>
      <c r="NUB15" s="76"/>
      <c r="NUC15" s="75"/>
      <c r="NUE15" s="2"/>
      <c r="NUF15" s="2"/>
      <c r="NUG15" s="35"/>
      <c r="NUH15" s="76"/>
      <c r="NUI15" s="75"/>
      <c r="NUK15" s="2"/>
      <c r="NUL15" s="2"/>
      <c r="NUM15" s="35"/>
      <c r="NUN15" s="76"/>
      <c r="NUO15" s="75"/>
      <c r="NUQ15" s="2"/>
      <c r="NUR15" s="2"/>
      <c r="NUS15" s="35"/>
      <c r="NUT15" s="76"/>
      <c r="NUU15" s="75"/>
      <c r="NUW15" s="2"/>
      <c r="NUX15" s="2"/>
      <c r="NUY15" s="35"/>
      <c r="NUZ15" s="76"/>
      <c r="NVA15" s="75"/>
      <c r="NVC15" s="2"/>
      <c r="NVD15" s="2"/>
      <c r="NVE15" s="35"/>
      <c r="NVF15" s="76"/>
      <c r="NVG15" s="75"/>
      <c r="NVI15" s="2"/>
      <c r="NVJ15" s="2"/>
      <c r="NVK15" s="35"/>
      <c r="NVL15" s="76"/>
      <c r="NVM15" s="75"/>
      <c r="NVO15" s="2"/>
      <c r="NVP15" s="2"/>
      <c r="NVQ15" s="35"/>
      <c r="NVR15" s="76"/>
      <c r="NVS15" s="75"/>
      <c r="NVU15" s="2"/>
      <c r="NVV15" s="2"/>
      <c r="NVW15" s="35"/>
      <c r="NVX15" s="76"/>
      <c r="NVY15" s="75"/>
      <c r="NWA15" s="2"/>
      <c r="NWB15" s="2"/>
      <c r="NWC15" s="35"/>
      <c r="NWD15" s="76"/>
      <c r="NWE15" s="75"/>
      <c r="NWG15" s="2"/>
      <c r="NWH15" s="2"/>
      <c r="NWI15" s="35"/>
      <c r="NWJ15" s="76"/>
      <c r="NWK15" s="75"/>
      <c r="NWM15" s="2"/>
      <c r="NWN15" s="2"/>
      <c r="NWO15" s="35"/>
      <c r="NWP15" s="76"/>
      <c r="NWQ15" s="75"/>
      <c r="NWS15" s="2"/>
      <c r="NWT15" s="2"/>
      <c r="NWU15" s="35"/>
      <c r="NWV15" s="76"/>
      <c r="NWW15" s="75"/>
      <c r="NWY15" s="2"/>
      <c r="NWZ15" s="2"/>
      <c r="NXA15" s="35"/>
      <c r="NXB15" s="76"/>
      <c r="NXC15" s="75"/>
      <c r="NXE15" s="2"/>
      <c r="NXF15" s="2"/>
      <c r="NXG15" s="35"/>
      <c r="NXH15" s="76"/>
      <c r="NXI15" s="75"/>
      <c r="NXK15" s="2"/>
      <c r="NXL15" s="2"/>
      <c r="NXM15" s="35"/>
      <c r="NXN15" s="76"/>
      <c r="NXO15" s="75"/>
      <c r="NXQ15" s="2"/>
      <c r="NXR15" s="2"/>
      <c r="NXS15" s="35"/>
      <c r="NXT15" s="76"/>
      <c r="NXU15" s="75"/>
      <c r="NXW15" s="2"/>
      <c r="NXX15" s="2"/>
      <c r="NXY15" s="35"/>
      <c r="NXZ15" s="76"/>
      <c r="NYA15" s="75"/>
      <c r="NYC15" s="2"/>
      <c r="NYD15" s="2"/>
      <c r="NYE15" s="35"/>
      <c r="NYF15" s="76"/>
      <c r="NYG15" s="75"/>
      <c r="NYI15" s="2"/>
      <c r="NYJ15" s="2"/>
      <c r="NYK15" s="35"/>
      <c r="NYL15" s="76"/>
      <c r="NYM15" s="75"/>
      <c r="NYO15" s="2"/>
      <c r="NYP15" s="2"/>
      <c r="NYQ15" s="35"/>
      <c r="NYR15" s="76"/>
      <c r="NYS15" s="75"/>
      <c r="NYU15" s="2"/>
      <c r="NYV15" s="2"/>
      <c r="NYW15" s="35"/>
      <c r="NYX15" s="76"/>
      <c r="NYY15" s="75"/>
      <c r="NZA15" s="2"/>
      <c r="NZB15" s="2"/>
      <c r="NZC15" s="35"/>
      <c r="NZD15" s="76"/>
      <c r="NZE15" s="75"/>
      <c r="NZG15" s="2"/>
      <c r="NZH15" s="2"/>
      <c r="NZI15" s="35"/>
      <c r="NZJ15" s="76"/>
      <c r="NZK15" s="75"/>
      <c r="NZM15" s="2"/>
      <c r="NZN15" s="2"/>
      <c r="NZO15" s="35"/>
      <c r="NZP15" s="76"/>
      <c r="NZQ15" s="75"/>
      <c r="NZS15" s="2"/>
      <c r="NZT15" s="2"/>
      <c r="NZU15" s="35"/>
      <c r="NZV15" s="76"/>
      <c r="NZW15" s="75"/>
      <c r="NZY15" s="2"/>
      <c r="NZZ15" s="2"/>
      <c r="OAA15" s="35"/>
      <c r="OAB15" s="76"/>
      <c r="OAC15" s="75"/>
      <c r="OAE15" s="2"/>
      <c r="OAF15" s="2"/>
      <c r="OAG15" s="35"/>
      <c r="OAH15" s="76"/>
      <c r="OAI15" s="75"/>
      <c r="OAK15" s="2"/>
      <c r="OAL15" s="2"/>
      <c r="OAM15" s="35"/>
      <c r="OAN15" s="76"/>
      <c r="OAO15" s="75"/>
      <c r="OAQ15" s="2"/>
      <c r="OAR15" s="2"/>
      <c r="OAS15" s="35"/>
      <c r="OAT15" s="76"/>
      <c r="OAU15" s="75"/>
      <c r="OAW15" s="2"/>
      <c r="OAX15" s="2"/>
      <c r="OAY15" s="35"/>
      <c r="OAZ15" s="76"/>
      <c r="OBA15" s="75"/>
      <c r="OBC15" s="2"/>
      <c r="OBD15" s="2"/>
      <c r="OBE15" s="35"/>
      <c r="OBF15" s="76"/>
      <c r="OBG15" s="75"/>
      <c r="OBI15" s="2"/>
      <c r="OBJ15" s="2"/>
      <c r="OBK15" s="35"/>
      <c r="OBL15" s="76"/>
      <c r="OBM15" s="75"/>
      <c r="OBO15" s="2"/>
      <c r="OBP15" s="2"/>
      <c r="OBQ15" s="35"/>
      <c r="OBR15" s="76"/>
      <c r="OBS15" s="75"/>
      <c r="OBU15" s="2"/>
      <c r="OBV15" s="2"/>
      <c r="OBW15" s="35"/>
      <c r="OBX15" s="76"/>
      <c r="OBY15" s="75"/>
      <c r="OCA15" s="2"/>
      <c r="OCB15" s="2"/>
      <c r="OCC15" s="35"/>
      <c r="OCD15" s="76"/>
      <c r="OCE15" s="75"/>
      <c r="OCG15" s="2"/>
      <c r="OCH15" s="2"/>
      <c r="OCI15" s="35"/>
      <c r="OCJ15" s="76"/>
      <c r="OCK15" s="75"/>
      <c r="OCM15" s="2"/>
      <c r="OCN15" s="2"/>
      <c r="OCO15" s="35"/>
      <c r="OCP15" s="76"/>
      <c r="OCQ15" s="75"/>
      <c r="OCS15" s="2"/>
      <c r="OCT15" s="2"/>
      <c r="OCU15" s="35"/>
      <c r="OCV15" s="76"/>
      <c r="OCW15" s="75"/>
      <c r="OCY15" s="2"/>
      <c r="OCZ15" s="2"/>
      <c r="ODA15" s="35"/>
      <c r="ODB15" s="76"/>
      <c r="ODC15" s="75"/>
      <c r="ODE15" s="2"/>
      <c r="ODF15" s="2"/>
      <c r="ODG15" s="35"/>
      <c r="ODH15" s="76"/>
      <c r="ODI15" s="75"/>
      <c r="ODK15" s="2"/>
      <c r="ODL15" s="2"/>
      <c r="ODM15" s="35"/>
      <c r="ODN15" s="76"/>
      <c r="ODO15" s="75"/>
      <c r="ODQ15" s="2"/>
      <c r="ODR15" s="2"/>
      <c r="ODS15" s="35"/>
      <c r="ODT15" s="76"/>
      <c r="ODU15" s="75"/>
      <c r="ODW15" s="2"/>
      <c r="ODX15" s="2"/>
      <c r="ODY15" s="35"/>
      <c r="ODZ15" s="76"/>
      <c r="OEA15" s="75"/>
      <c r="OEC15" s="2"/>
      <c r="OED15" s="2"/>
      <c r="OEE15" s="35"/>
      <c r="OEF15" s="76"/>
      <c r="OEG15" s="75"/>
      <c r="OEI15" s="2"/>
      <c r="OEJ15" s="2"/>
      <c r="OEK15" s="35"/>
      <c r="OEL15" s="76"/>
      <c r="OEM15" s="75"/>
      <c r="OEO15" s="2"/>
      <c r="OEP15" s="2"/>
      <c r="OEQ15" s="35"/>
      <c r="OER15" s="76"/>
      <c r="OES15" s="75"/>
      <c r="OEU15" s="2"/>
      <c r="OEV15" s="2"/>
      <c r="OEW15" s="35"/>
      <c r="OEX15" s="76"/>
      <c r="OEY15" s="75"/>
      <c r="OFA15" s="2"/>
      <c r="OFB15" s="2"/>
      <c r="OFC15" s="35"/>
      <c r="OFD15" s="76"/>
      <c r="OFE15" s="75"/>
      <c r="OFG15" s="2"/>
      <c r="OFH15" s="2"/>
      <c r="OFI15" s="35"/>
      <c r="OFJ15" s="76"/>
      <c r="OFK15" s="75"/>
      <c r="OFM15" s="2"/>
      <c r="OFN15" s="2"/>
      <c r="OFO15" s="35"/>
      <c r="OFP15" s="76"/>
      <c r="OFQ15" s="75"/>
      <c r="OFS15" s="2"/>
      <c r="OFT15" s="2"/>
      <c r="OFU15" s="35"/>
      <c r="OFV15" s="76"/>
      <c r="OFW15" s="75"/>
      <c r="OFY15" s="2"/>
      <c r="OFZ15" s="2"/>
      <c r="OGA15" s="35"/>
      <c r="OGB15" s="76"/>
      <c r="OGC15" s="75"/>
      <c r="OGE15" s="2"/>
      <c r="OGF15" s="2"/>
      <c r="OGG15" s="35"/>
      <c r="OGH15" s="76"/>
      <c r="OGI15" s="75"/>
      <c r="OGK15" s="2"/>
      <c r="OGL15" s="2"/>
      <c r="OGM15" s="35"/>
      <c r="OGN15" s="76"/>
      <c r="OGO15" s="75"/>
      <c r="OGQ15" s="2"/>
      <c r="OGR15" s="2"/>
      <c r="OGS15" s="35"/>
      <c r="OGT15" s="76"/>
      <c r="OGU15" s="75"/>
      <c r="OGW15" s="2"/>
      <c r="OGX15" s="2"/>
      <c r="OGY15" s="35"/>
      <c r="OGZ15" s="76"/>
      <c r="OHA15" s="75"/>
      <c r="OHC15" s="2"/>
      <c r="OHD15" s="2"/>
      <c r="OHE15" s="35"/>
      <c r="OHF15" s="76"/>
      <c r="OHG15" s="75"/>
      <c r="OHI15" s="2"/>
      <c r="OHJ15" s="2"/>
      <c r="OHK15" s="35"/>
      <c r="OHL15" s="76"/>
      <c r="OHM15" s="75"/>
      <c r="OHO15" s="2"/>
      <c r="OHP15" s="2"/>
      <c r="OHQ15" s="35"/>
      <c r="OHR15" s="76"/>
      <c r="OHS15" s="75"/>
      <c r="OHU15" s="2"/>
      <c r="OHV15" s="2"/>
      <c r="OHW15" s="35"/>
      <c r="OHX15" s="76"/>
      <c r="OHY15" s="75"/>
      <c r="OIA15" s="2"/>
      <c r="OIB15" s="2"/>
      <c r="OIC15" s="35"/>
      <c r="OID15" s="76"/>
      <c r="OIE15" s="75"/>
      <c r="OIG15" s="2"/>
      <c r="OIH15" s="2"/>
      <c r="OII15" s="35"/>
      <c r="OIJ15" s="76"/>
      <c r="OIK15" s="75"/>
      <c r="OIM15" s="2"/>
      <c r="OIN15" s="2"/>
      <c r="OIO15" s="35"/>
      <c r="OIP15" s="76"/>
      <c r="OIQ15" s="75"/>
      <c r="OIS15" s="2"/>
      <c r="OIT15" s="2"/>
      <c r="OIU15" s="35"/>
      <c r="OIV15" s="76"/>
      <c r="OIW15" s="75"/>
      <c r="OIY15" s="2"/>
      <c r="OIZ15" s="2"/>
      <c r="OJA15" s="35"/>
      <c r="OJB15" s="76"/>
      <c r="OJC15" s="75"/>
      <c r="OJE15" s="2"/>
      <c r="OJF15" s="2"/>
      <c r="OJG15" s="35"/>
      <c r="OJH15" s="76"/>
      <c r="OJI15" s="75"/>
      <c r="OJK15" s="2"/>
      <c r="OJL15" s="2"/>
      <c r="OJM15" s="35"/>
      <c r="OJN15" s="76"/>
      <c r="OJO15" s="75"/>
      <c r="OJQ15" s="2"/>
      <c r="OJR15" s="2"/>
      <c r="OJS15" s="35"/>
      <c r="OJT15" s="76"/>
      <c r="OJU15" s="75"/>
      <c r="OJW15" s="2"/>
      <c r="OJX15" s="2"/>
      <c r="OJY15" s="35"/>
      <c r="OJZ15" s="76"/>
      <c r="OKA15" s="75"/>
      <c r="OKC15" s="2"/>
      <c r="OKD15" s="2"/>
      <c r="OKE15" s="35"/>
      <c r="OKF15" s="76"/>
      <c r="OKG15" s="75"/>
      <c r="OKI15" s="2"/>
      <c r="OKJ15" s="2"/>
      <c r="OKK15" s="35"/>
      <c r="OKL15" s="76"/>
      <c r="OKM15" s="75"/>
      <c r="OKO15" s="2"/>
      <c r="OKP15" s="2"/>
      <c r="OKQ15" s="35"/>
      <c r="OKR15" s="76"/>
      <c r="OKS15" s="75"/>
      <c r="OKU15" s="2"/>
      <c r="OKV15" s="2"/>
      <c r="OKW15" s="35"/>
      <c r="OKX15" s="76"/>
      <c r="OKY15" s="75"/>
      <c r="OLA15" s="2"/>
      <c r="OLB15" s="2"/>
      <c r="OLC15" s="35"/>
      <c r="OLD15" s="76"/>
      <c r="OLE15" s="75"/>
      <c r="OLG15" s="2"/>
      <c r="OLH15" s="2"/>
      <c r="OLI15" s="35"/>
      <c r="OLJ15" s="76"/>
      <c r="OLK15" s="75"/>
      <c r="OLM15" s="2"/>
      <c r="OLN15" s="2"/>
      <c r="OLO15" s="35"/>
      <c r="OLP15" s="76"/>
      <c r="OLQ15" s="75"/>
      <c r="OLS15" s="2"/>
      <c r="OLT15" s="2"/>
      <c r="OLU15" s="35"/>
      <c r="OLV15" s="76"/>
      <c r="OLW15" s="75"/>
      <c r="OLY15" s="2"/>
      <c r="OLZ15" s="2"/>
      <c r="OMA15" s="35"/>
      <c r="OMB15" s="76"/>
      <c r="OMC15" s="75"/>
      <c r="OME15" s="2"/>
      <c r="OMF15" s="2"/>
      <c r="OMG15" s="35"/>
      <c r="OMH15" s="76"/>
      <c r="OMI15" s="75"/>
      <c r="OMK15" s="2"/>
      <c r="OML15" s="2"/>
      <c r="OMM15" s="35"/>
      <c r="OMN15" s="76"/>
      <c r="OMO15" s="75"/>
      <c r="OMQ15" s="2"/>
      <c r="OMR15" s="2"/>
      <c r="OMS15" s="35"/>
      <c r="OMT15" s="76"/>
      <c r="OMU15" s="75"/>
      <c r="OMW15" s="2"/>
      <c r="OMX15" s="2"/>
      <c r="OMY15" s="35"/>
      <c r="OMZ15" s="76"/>
      <c r="ONA15" s="75"/>
      <c r="ONC15" s="2"/>
      <c r="OND15" s="2"/>
      <c r="ONE15" s="35"/>
      <c r="ONF15" s="76"/>
      <c r="ONG15" s="75"/>
      <c r="ONI15" s="2"/>
      <c r="ONJ15" s="2"/>
      <c r="ONK15" s="35"/>
      <c r="ONL15" s="76"/>
      <c r="ONM15" s="75"/>
      <c r="ONO15" s="2"/>
      <c r="ONP15" s="2"/>
      <c r="ONQ15" s="35"/>
      <c r="ONR15" s="76"/>
      <c r="ONS15" s="75"/>
      <c r="ONU15" s="2"/>
      <c r="ONV15" s="2"/>
      <c r="ONW15" s="35"/>
      <c r="ONX15" s="76"/>
      <c r="ONY15" s="75"/>
      <c r="OOA15" s="2"/>
      <c r="OOB15" s="2"/>
      <c r="OOC15" s="35"/>
      <c r="OOD15" s="76"/>
      <c r="OOE15" s="75"/>
      <c r="OOG15" s="2"/>
      <c r="OOH15" s="2"/>
      <c r="OOI15" s="35"/>
      <c r="OOJ15" s="76"/>
      <c r="OOK15" s="75"/>
      <c r="OOM15" s="2"/>
      <c r="OON15" s="2"/>
      <c r="OOO15" s="35"/>
      <c r="OOP15" s="76"/>
      <c r="OOQ15" s="75"/>
      <c r="OOS15" s="2"/>
      <c r="OOT15" s="2"/>
      <c r="OOU15" s="35"/>
      <c r="OOV15" s="76"/>
      <c r="OOW15" s="75"/>
      <c r="OOY15" s="2"/>
      <c r="OOZ15" s="2"/>
      <c r="OPA15" s="35"/>
      <c r="OPB15" s="76"/>
      <c r="OPC15" s="75"/>
      <c r="OPE15" s="2"/>
      <c r="OPF15" s="2"/>
      <c r="OPG15" s="35"/>
      <c r="OPH15" s="76"/>
      <c r="OPI15" s="75"/>
      <c r="OPK15" s="2"/>
      <c r="OPL15" s="2"/>
      <c r="OPM15" s="35"/>
      <c r="OPN15" s="76"/>
      <c r="OPO15" s="75"/>
      <c r="OPQ15" s="2"/>
      <c r="OPR15" s="2"/>
      <c r="OPS15" s="35"/>
      <c r="OPT15" s="76"/>
      <c r="OPU15" s="75"/>
      <c r="OPW15" s="2"/>
      <c r="OPX15" s="2"/>
      <c r="OPY15" s="35"/>
      <c r="OPZ15" s="76"/>
      <c r="OQA15" s="75"/>
      <c r="OQC15" s="2"/>
      <c r="OQD15" s="2"/>
      <c r="OQE15" s="35"/>
      <c r="OQF15" s="76"/>
      <c r="OQG15" s="75"/>
      <c r="OQI15" s="2"/>
      <c r="OQJ15" s="2"/>
      <c r="OQK15" s="35"/>
      <c r="OQL15" s="76"/>
      <c r="OQM15" s="75"/>
      <c r="OQO15" s="2"/>
      <c r="OQP15" s="2"/>
      <c r="OQQ15" s="35"/>
      <c r="OQR15" s="76"/>
      <c r="OQS15" s="75"/>
      <c r="OQU15" s="2"/>
      <c r="OQV15" s="2"/>
      <c r="OQW15" s="35"/>
      <c r="OQX15" s="76"/>
      <c r="OQY15" s="75"/>
      <c r="ORA15" s="2"/>
      <c r="ORB15" s="2"/>
      <c r="ORC15" s="35"/>
      <c r="ORD15" s="76"/>
      <c r="ORE15" s="75"/>
      <c r="ORG15" s="2"/>
      <c r="ORH15" s="2"/>
      <c r="ORI15" s="35"/>
      <c r="ORJ15" s="76"/>
      <c r="ORK15" s="75"/>
      <c r="ORM15" s="2"/>
      <c r="ORN15" s="2"/>
      <c r="ORO15" s="35"/>
      <c r="ORP15" s="76"/>
      <c r="ORQ15" s="75"/>
      <c r="ORS15" s="2"/>
      <c r="ORT15" s="2"/>
      <c r="ORU15" s="35"/>
      <c r="ORV15" s="76"/>
      <c r="ORW15" s="75"/>
      <c r="ORY15" s="2"/>
      <c r="ORZ15" s="2"/>
      <c r="OSA15" s="35"/>
      <c r="OSB15" s="76"/>
      <c r="OSC15" s="75"/>
      <c r="OSE15" s="2"/>
      <c r="OSF15" s="2"/>
      <c r="OSG15" s="35"/>
      <c r="OSH15" s="76"/>
      <c r="OSI15" s="75"/>
      <c r="OSK15" s="2"/>
      <c r="OSL15" s="2"/>
      <c r="OSM15" s="35"/>
      <c r="OSN15" s="76"/>
      <c r="OSO15" s="75"/>
      <c r="OSQ15" s="2"/>
      <c r="OSR15" s="2"/>
      <c r="OSS15" s="35"/>
      <c r="OST15" s="76"/>
      <c r="OSU15" s="75"/>
      <c r="OSW15" s="2"/>
      <c r="OSX15" s="2"/>
      <c r="OSY15" s="35"/>
      <c r="OSZ15" s="76"/>
      <c r="OTA15" s="75"/>
      <c r="OTC15" s="2"/>
      <c r="OTD15" s="2"/>
      <c r="OTE15" s="35"/>
      <c r="OTF15" s="76"/>
      <c r="OTG15" s="75"/>
      <c r="OTI15" s="2"/>
      <c r="OTJ15" s="2"/>
      <c r="OTK15" s="35"/>
      <c r="OTL15" s="76"/>
      <c r="OTM15" s="75"/>
      <c r="OTO15" s="2"/>
      <c r="OTP15" s="2"/>
      <c r="OTQ15" s="35"/>
      <c r="OTR15" s="76"/>
      <c r="OTS15" s="75"/>
      <c r="OTU15" s="2"/>
      <c r="OTV15" s="2"/>
      <c r="OTW15" s="35"/>
      <c r="OTX15" s="76"/>
      <c r="OTY15" s="75"/>
      <c r="OUA15" s="2"/>
      <c r="OUB15" s="2"/>
      <c r="OUC15" s="35"/>
      <c r="OUD15" s="76"/>
      <c r="OUE15" s="75"/>
      <c r="OUG15" s="2"/>
      <c r="OUH15" s="2"/>
      <c r="OUI15" s="35"/>
      <c r="OUJ15" s="76"/>
      <c r="OUK15" s="75"/>
      <c r="OUM15" s="2"/>
      <c r="OUN15" s="2"/>
      <c r="OUO15" s="35"/>
      <c r="OUP15" s="76"/>
      <c r="OUQ15" s="75"/>
      <c r="OUS15" s="2"/>
      <c r="OUT15" s="2"/>
      <c r="OUU15" s="35"/>
      <c r="OUV15" s="76"/>
      <c r="OUW15" s="75"/>
      <c r="OUY15" s="2"/>
      <c r="OUZ15" s="2"/>
      <c r="OVA15" s="35"/>
      <c r="OVB15" s="76"/>
      <c r="OVC15" s="75"/>
      <c r="OVE15" s="2"/>
      <c r="OVF15" s="2"/>
      <c r="OVG15" s="35"/>
      <c r="OVH15" s="76"/>
      <c r="OVI15" s="75"/>
      <c r="OVK15" s="2"/>
      <c r="OVL15" s="2"/>
      <c r="OVM15" s="35"/>
      <c r="OVN15" s="76"/>
      <c r="OVO15" s="75"/>
      <c r="OVQ15" s="2"/>
      <c r="OVR15" s="2"/>
      <c r="OVS15" s="35"/>
      <c r="OVT15" s="76"/>
      <c r="OVU15" s="75"/>
      <c r="OVW15" s="2"/>
      <c r="OVX15" s="2"/>
      <c r="OVY15" s="35"/>
      <c r="OVZ15" s="76"/>
      <c r="OWA15" s="75"/>
      <c r="OWC15" s="2"/>
      <c r="OWD15" s="2"/>
      <c r="OWE15" s="35"/>
      <c r="OWF15" s="76"/>
      <c r="OWG15" s="75"/>
      <c r="OWI15" s="2"/>
      <c r="OWJ15" s="2"/>
      <c r="OWK15" s="35"/>
      <c r="OWL15" s="76"/>
      <c r="OWM15" s="75"/>
      <c r="OWO15" s="2"/>
      <c r="OWP15" s="2"/>
      <c r="OWQ15" s="35"/>
      <c r="OWR15" s="76"/>
      <c r="OWS15" s="75"/>
      <c r="OWU15" s="2"/>
      <c r="OWV15" s="2"/>
      <c r="OWW15" s="35"/>
      <c r="OWX15" s="76"/>
      <c r="OWY15" s="75"/>
      <c r="OXA15" s="2"/>
      <c r="OXB15" s="2"/>
      <c r="OXC15" s="35"/>
      <c r="OXD15" s="76"/>
      <c r="OXE15" s="75"/>
      <c r="OXG15" s="2"/>
      <c r="OXH15" s="2"/>
      <c r="OXI15" s="35"/>
      <c r="OXJ15" s="76"/>
      <c r="OXK15" s="75"/>
      <c r="OXM15" s="2"/>
      <c r="OXN15" s="2"/>
      <c r="OXO15" s="35"/>
      <c r="OXP15" s="76"/>
      <c r="OXQ15" s="75"/>
      <c r="OXS15" s="2"/>
      <c r="OXT15" s="2"/>
      <c r="OXU15" s="35"/>
      <c r="OXV15" s="76"/>
      <c r="OXW15" s="75"/>
      <c r="OXY15" s="2"/>
      <c r="OXZ15" s="2"/>
      <c r="OYA15" s="35"/>
      <c r="OYB15" s="76"/>
      <c r="OYC15" s="75"/>
      <c r="OYE15" s="2"/>
      <c r="OYF15" s="2"/>
      <c r="OYG15" s="35"/>
      <c r="OYH15" s="76"/>
      <c r="OYI15" s="75"/>
      <c r="OYK15" s="2"/>
      <c r="OYL15" s="2"/>
      <c r="OYM15" s="35"/>
      <c r="OYN15" s="76"/>
      <c r="OYO15" s="75"/>
      <c r="OYQ15" s="2"/>
      <c r="OYR15" s="2"/>
      <c r="OYS15" s="35"/>
      <c r="OYT15" s="76"/>
      <c r="OYU15" s="75"/>
      <c r="OYW15" s="2"/>
      <c r="OYX15" s="2"/>
      <c r="OYY15" s="35"/>
      <c r="OYZ15" s="76"/>
      <c r="OZA15" s="75"/>
      <c r="OZC15" s="2"/>
      <c r="OZD15" s="2"/>
      <c r="OZE15" s="35"/>
      <c r="OZF15" s="76"/>
      <c r="OZG15" s="75"/>
      <c r="OZI15" s="2"/>
      <c r="OZJ15" s="2"/>
      <c r="OZK15" s="35"/>
      <c r="OZL15" s="76"/>
      <c r="OZM15" s="75"/>
      <c r="OZO15" s="2"/>
      <c r="OZP15" s="2"/>
      <c r="OZQ15" s="35"/>
      <c r="OZR15" s="76"/>
      <c r="OZS15" s="75"/>
      <c r="OZU15" s="2"/>
      <c r="OZV15" s="2"/>
      <c r="OZW15" s="35"/>
      <c r="OZX15" s="76"/>
      <c r="OZY15" s="75"/>
      <c r="PAA15" s="2"/>
      <c r="PAB15" s="2"/>
      <c r="PAC15" s="35"/>
      <c r="PAD15" s="76"/>
      <c r="PAE15" s="75"/>
      <c r="PAG15" s="2"/>
      <c r="PAH15" s="2"/>
      <c r="PAI15" s="35"/>
      <c r="PAJ15" s="76"/>
      <c r="PAK15" s="75"/>
      <c r="PAM15" s="2"/>
      <c r="PAN15" s="2"/>
      <c r="PAO15" s="35"/>
      <c r="PAP15" s="76"/>
      <c r="PAQ15" s="75"/>
      <c r="PAS15" s="2"/>
      <c r="PAT15" s="2"/>
      <c r="PAU15" s="35"/>
      <c r="PAV15" s="76"/>
      <c r="PAW15" s="75"/>
      <c r="PAY15" s="2"/>
      <c r="PAZ15" s="2"/>
      <c r="PBA15" s="35"/>
      <c r="PBB15" s="76"/>
      <c r="PBC15" s="75"/>
      <c r="PBE15" s="2"/>
      <c r="PBF15" s="2"/>
      <c r="PBG15" s="35"/>
      <c r="PBH15" s="76"/>
      <c r="PBI15" s="75"/>
      <c r="PBK15" s="2"/>
      <c r="PBL15" s="2"/>
      <c r="PBM15" s="35"/>
      <c r="PBN15" s="76"/>
      <c r="PBO15" s="75"/>
      <c r="PBQ15" s="2"/>
      <c r="PBR15" s="2"/>
      <c r="PBS15" s="35"/>
      <c r="PBT15" s="76"/>
      <c r="PBU15" s="75"/>
      <c r="PBW15" s="2"/>
      <c r="PBX15" s="2"/>
      <c r="PBY15" s="35"/>
      <c r="PBZ15" s="76"/>
      <c r="PCA15" s="75"/>
      <c r="PCC15" s="2"/>
      <c r="PCD15" s="2"/>
      <c r="PCE15" s="35"/>
      <c r="PCF15" s="76"/>
      <c r="PCG15" s="75"/>
      <c r="PCI15" s="2"/>
      <c r="PCJ15" s="2"/>
      <c r="PCK15" s="35"/>
      <c r="PCL15" s="76"/>
      <c r="PCM15" s="75"/>
      <c r="PCO15" s="2"/>
      <c r="PCP15" s="2"/>
      <c r="PCQ15" s="35"/>
      <c r="PCR15" s="76"/>
      <c r="PCS15" s="75"/>
      <c r="PCU15" s="2"/>
      <c r="PCV15" s="2"/>
      <c r="PCW15" s="35"/>
      <c r="PCX15" s="76"/>
      <c r="PCY15" s="75"/>
      <c r="PDA15" s="2"/>
      <c r="PDB15" s="2"/>
      <c r="PDC15" s="35"/>
      <c r="PDD15" s="76"/>
      <c r="PDE15" s="75"/>
      <c r="PDG15" s="2"/>
      <c r="PDH15" s="2"/>
      <c r="PDI15" s="35"/>
      <c r="PDJ15" s="76"/>
      <c r="PDK15" s="75"/>
      <c r="PDM15" s="2"/>
      <c r="PDN15" s="2"/>
      <c r="PDO15" s="35"/>
      <c r="PDP15" s="76"/>
      <c r="PDQ15" s="75"/>
      <c r="PDS15" s="2"/>
      <c r="PDT15" s="2"/>
      <c r="PDU15" s="35"/>
      <c r="PDV15" s="76"/>
      <c r="PDW15" s="75"/>
      <c r="PDY15" s="2"/>
      <c r="PDZ15" s="2"/>
      <c r="PEA15" s="35"/>
      <c r="PEB15" s="76"/>
      <c r="PEC15" s="75"/>
      <c r="PEE15" s="2"/>
      <c r="PEF15" s="2"/>
      <c r="PEG15" s="35"/>
      <c r="PEH15" s="76"/>
      <c r="PEI15" s="75"/>
      <c r="PEK15" s="2"/>
      <c r="PEL15" s="2"/>
      <c r="PEM15" s="35"/>
      <c r="PEN15" s="76"/>
      <c r="PEO15" s="75"/>
      <c r="PEQ15" s="2"/>
      <c r="PER15" s="2"/>
      <c r="PES15" s="35"/>
      <c r="PET15" s="76"/>
      <c r="PEU15" s="75"/>
      <c r="PEW15" s="2"/>
      <c r="PEX15" s="2"/>
      <c r="PEY15" s="35"/>
      <c r="PEZ15" s="76"/>
      <c r="PFA15" s="75"/>
      <c r="PFC15" s="2"/>
      <c r="PFD15" s="2"/>
      <c r="PFE15" s="35"/>
      <c r="PFF15" s="76"/>
      <c r="PFG15" s="75"/>
      <c r="PFI15" s="2"/>
      <c r="PFJ15" s="2"/>
      <c r="PFK15" s="35"/>
      <c r="PFL15" s="76"/>
      <c r="PFM15" s="75"/>
      <c r="PFO15" s="2"/>
      <c r="PFP15" s="2"/>
      <c r="PFQ15" s="35"/>
      <c r="PFR15" s="76"/>
      <c r="PFS15" s="75"/>
      <c r="PFU15" s="2"/>
      <c r="PFV15" s="2"/>
      <c r="PFW15" s="35"/>
      <c r="PFX15" s="76"/>
      <c r="PFY15" s="75"/>
      <c r="PGA15" s="2"/>
      <c r="PGB15" s="2"/>
      <c r="PGC15" s="35"/>
      <c r="PGD15" s="76"/>
      <c r="PGE15" s="75"/>
      <c r="PGG15" s="2"/>
      <c r="PGH15" s="2"/>
      <c r="PGI15" s="35"/>
      <c r="PGJ15" s="76"/>
      <c r="PGK15" s="75"/>
      <c r="PGM15" s="2"/>
      <c r="PGN15" s="2"/>
      <c r="PGO15" s="35"/>
      <c r="PGP15" s="76"/>
      <c r="PGQ15" s="75"/>
      <c r="PGS15" s="2"/>
      <c r="PGT15" s="2"/>
      <c r="PGU15" s="35"/>
      <c r="PGV15" s="76"/>
      <c r="PGW15" s="75"/>
      <c r="PGY15" s="2"/>
      <c r="PGZ15" s="2"/>
      <c r="PHA15" s="35"/>
      <c r="PHB15" s="76"/>
      <c r="PHC15" s="75"/>
      <c r="PHE15" s="2"/>
      <c r="PHF15" s="2"/>
      <c r="PHG15" s="35"/>
      <c r="PHH15" s="76"/>
      <c r="PHI15" s="75"/>
      <c r="PHK15" s="2"/>
      <c r="PHL15" s="2"/>
      <c r="PHM15" s="35"/>
      <c r="PHN15" s="76"/>
      <c r="PHO15" s="75"/>
      <c r="PHQ15" s="2"/>
      <c r="PHR15" s="2"/>
      <c r="PHS15" s="35"/>
      <c r="PHT15" s="76"/>
      <c r="PHU15" s="75"/>
      <c r="PHW15" s="2"/>
      <c r="PHX15" s="2"/>
      <c r="PHY15" s="35"/>
      <c r="PHZ15" s="76"/>
      <c r="PIA15" s="75"/>
      <c r="PIC15" s="2"/>
      <c r="PID15" s="2"/>
      <c r="PIE15" s="35"/>
      <c r="PIF15" s="76"/>
      <c r="PIG15" s="75"/>
      <c r="PII15" s="2"/>
      <c r="PIJ15" s="2"/>
      <c r="PIK15" s="35"/>
      <c r="PIL15" s="76"/>
      <c r="PIM15" s="75"/>
      <c r="PIO15" s="2"/>
      <c r="PIP15" s="2"/>
      <c r="PIQ15" s="35"/>
      <c r="PIR15" s="76"/>
      <c r="PIS15" s="75"/>
      <c r="PIU15" s="2"/>
      <c r="PIV15" s="2"/>
      <c r="PIW15" s="35"/>
      <c r="PIX15" s="76"/>
      <c r="PIY15" s="75"/>
      <c r="PJA15" s="2"/>
      <c r="PJB15" s="2"/>
      <c r="PJC15" s="35"/>
      <c r="PJD15" s="76"/>
      <c r="PJE15" s="75"/>
      <c r="PJG15" s="2"/>
      <c r="PJH15" s="2"/>
      <c r="PJI15" s="35"/>
      <c r="PJJ15" s="76"/>
      <c r="PJK15" s="75"/>
      <c r="PJM15" s="2"/>
      <c r="PJN15" s="2"/>
      <c r="PJO15" s="35"/>
      <c r="PJP15" s="76"/>
      <c r="PJQ15" s="75"/>
      <c r="PJS15" s="2"/>
      <c r="PJT15" s="2"/>
      <c r="PJU15" s="35"/>
      <c r="PJV15" s="76"/>
      <c r="PJW15" s="75"/>
      <c r="PJY15" s="2"/>
      <c r="PJZ15" s="2"/>
      <c r="PKA15" s="35"/>
      <c r="PKB15" s="76"/>
      <c r="PKC15" s="75"/>
      <c r="PKE15" s="2"/>
      <c r="PKF15" s="2"/>
      <c r="PKG15" s="35"/>
      <c r="PKH15" s="76"/>
      <c r="PKI15" s="75"/>
      <c r="PKK15" s="2"/>
      <c r="PKL15" s="2"/>
      <c r="PKM15" s="35"/>
      <c r="PKN15" s="76"/>
      <c r="PKO15" s="75"/>
      <c r="PKQ15" s="2"/>
      <c r="PKR15" s="2"/>
      <c r="PKS15" s="35"/>
      <c r="PKT15" s="76"/>
      <c r="PKU15" s="75"/>
      <c r="PKW15" s="2"/>
      <c r="PKX15" s="2"/>
      <c r="PKY15" s="35"/>
      <c r="PKZ15" s="76"/>
      <c r="PLA15" s="75"/>
      <c r="PLC15" s="2"/>
      <c r="PLD15" s="2"/>
      <c r="PLE15" s="35"/>
      <c r="PLF15" s="76"/>
      <c r="PLG15" s="75"/>
      <c r="PLI15" s="2"/>
      <c r="PLJ15" s="2"/>
      <c r="PLK15" s="35"/>
      <c r="PLL15" s="76"/>
      <c r="PLM15" s="75"/>
      <c r="PLO15" s="2"/>
      <c r="PLP15" s="2"/>
      <c r="PLQ15" s="35"/>
      <c r="PLR15" s="76"/>
      <c r="PLS15" s="75"/>
      <c r="PLU15" s="2"/>
      <c r="PLV15" s="2"/>
      <c r="PLW15" s="35"/>
      <c r="PLX15" s="76"/>
      <c r="PLY15" s="75"/>
      <c r="PMA15" s="2"/>
      <c r="PMB15" s="2"/>
      <c r="PMC15" s="35"/>
      <c r="PMD15" s="76"/>
      <c r="PME15" s="75"/>
      <c r="PMG15" s="2"/>
      <c r="PMH15" s="2"/>
      <c r="PMI15" s="35"/>
      <c r="PMJ15" s="76"/>
      <c r="PMK15" s="75"/>
      <c r="PMM15" s="2"/>
      <c r="PMN15" s="2"/>
      <c r="PMO15" s="35"/>
      <c r="PMP15" s="76"/>
      <c r="PMQ15" s="75"/>
      <c r="PMS15" s="2"/>
      <c r="PMT15" s="2"/>
      <c r="PMU15" s="35"/>
      <c r="PMV15" s="76"/>
      <c r="PMW15" s="75"/>
      <c r="PMY15" s="2"/>
      <c r="PMZ15" s="2"/>
      <c r="PNA15" s="35"/>
      <c r="PNB15" s="76"/>
      <c r="PNC15" s="75"/>
      <c r="PNE15" s="2"/>
      <c r="PNF15" s="2"/>
      <c r="PNG15" s="35"/>
      <c r="PNH15" s="76"/>
      <c r="PNI15" s="75"/>
      <c r="PNK15" s="2"/>
      <c r="PNL15" s="2"/>
      <c r="PNM15" s="35"/>
      <c r="PNN15" s="76"/>
      <c r="PNO15" s="75"/>
      <c r="PNQ15" s="2"/>
      <c r="PNR15" s="2"/>
      <c r="PNS15" s="35"/>
      <c r="PNT15" s="76"/>
      <c r="PNU15" s="75"/>
      <c r="PNW15" s="2"/>
      <c r="PNX15" s="2"/>
      <c r="PNY15" s="35"/>
      <c r="PNZ15" s="76"/>
      <c r="POA15" s="75"/>
      <c r="POC15" s="2"/>
      <c r="POD15" s="2"/>
      <c r="POE15" s="35"/>
      <c r="POF15" s="76"/>
      <c r="POG15" s="75"/>
      <c r="POI15" s="2"/>
      <c r="POJ15" s="2"/>
      <c r="POK15" s="35"/>
      <c r="POL15" s="76"/>
      <c r="POM15" s="75"/>
      <c r="POO15" s="2"/>
      <c r="POP15" s="2"/>
      <c r="POQ15" s="35"/>
      <c r="POR15" s="76"/>
      <c r="POS15" s="75"/>
      <c r="POU15" s="2"/>
      <c r="POV15" s="2"/>
      <c r="POW15" s="35"/>
      <c r="POX15" s="76"/>
      <c r="POY15" s="75"/>
      <c r="PPA15" s="2"/>
      <c r="PPB15" s="2"/>
      <c r="PPC15" s="35"/>
      <c r="PPD15" s="76"/>
      <c r="PPE15" s="75"/>
      <c r="PPG15" s="2"/>
      <c r="PPH15" s="2"/>
      <c r="PPI15" s="35"/>
      <c r="PPJ15" s="76"/>
      <c r="PPK15" s="75"/>
      <c r="PPM15" s="2"/>
      <c r="PPN15" s="2"/>
      <c r="PPO15" s="35"/>
      <c r="PPP15" s="76"/>
      <c r="PPQ15" s="75"/>
      <c r="PPS15" s="2"/>
      <c r="PPT15" s="2"/>
      <c r="PPU15" s="35"/>
      <c r="PPV15" s="76"/>
      <c r="PPW15" s="75"/>
      <c r="PPY15" s="2"/>
      <c r="PPZ15" s="2"/>
      <c r="PQA15" s="35"/>
      <c r="PQB15" s="76"/>
      <c r="PQC15" s="75"/>
      <c r="PQE15" s="2"/>
      <c r="PQF15" s="2"/>
      <c r="PQG15" s="35"/>
      <c r="PQH15" s="76"/>
      <c r="PQI15" s="75"/>
      <c r="PQK15" s="2"/>
      <c r="PQL15" s="2"/>
      <c r="PQM15" s="35"/>
      <c r="PQN15" s="76"/>
      <c r="PQO15" s="75"/>
      <c r="PQQ15" s="2"/>
      <c r="PQR15" s="2"/>
      <c r="PQS15" s="35"/>
      <c r="PQT15" s="76"/>
      <c r="PQU15" s="75"/>
      <c r="PQW15" s="2"/>
      <c r="PQX15" s="2"/>
      <c r="PQY15" s="35"/>
      <c r="PQZ15" s="76"/>
      <c r="PRA15" s="75"/>
      <c r="PRC15" s="2"/>
      <c r="PRD15" s="2"/>
      <c r="PRE15" s="35"/>
      <c r="PRF15" s="76"/>
      <c r="PRG15" s="75"/>
      <c r="PRI15" s="2"/>
      <c r="PRJ15" s="2"/>
      <c r="PRK15" s="35"/>
      <c r="PRL15" s="76"/>
      <c r="PRM15" s="75"/>
      <c r="PRO15" s="2"/>
      <c r="PRP15" s="2"/>
      <c r="PRQ15" s="35"/>
      <c r="PRR15" s="76"/>
      <c r="PRS15" s="75"/>
      <c r="PRU15" s="2"/>
      <c r="PRV15" s="2"/>
      <c r="PRW15" s="35"/>
      <c r="PRX15" s="76"/>
      <c r="PRY15" s="75"/>
      <c r="PSA15" s="2"/>
      <c r="PSB15" s="2"/>
      <c r="PSC15" s="35"/>
      <c r="PSD15" s="76"/>
      <c r="PSE15" s="75"/>
      <c r="PSG15" s="2"/>
      <c r="PSH15" s="2"/>
      <c r="PSI15" s="35"/>
      <c r="PSJ15" s="76"/>
      <c r="PSK15" s="75"/>
      <c r="PSM15" s="2"/>
      <c r="PSN15" s="2"/>
      <c r="PSO15" s="35"/>
      <c r="PSP15" s="76"/>
      <c r="PSQ15" s="75"/>
      <c r="PSS15" s="2"/>
      <c r="PST15" s="2"/>
      <c r="PSU15" s="35"/>
      <c r="PSV15" s="76"/>
      <c r="PSW15" s="75"/>
      <c r="PSY15" s="2"/>
      <c r="PSZ15" s="2"/>
      <c r="PTA15" s="35"/>
      <c r="PTB15" s="76"/>
      <c r="PTC15" s="75"/>
      <c r="PTE15" s="2"/>
      <c r="PTF15" s="2"/>
      <c r="PTG15" s="35"/>
      <c r="PTH15" s="76"/>
      <c r="PTI15" s="75"/>
      <c r="PTK15" s="2"/>
      <c r="PTL15" s="2"/>
      <c r="PTM15" s="35"/>
      <c r="PTN15" s="76"/>
      <c r="PTO15" s="75"/>
      <c r="PTQ15" s="2"/>
      <c r="PTR15" s="2"/>
      <c r="PTS15" s="35"/>
      <c r="PTT15" s="76"/>
      <c r="PTU15" s="75"/>
      <c r="PTW15" s="2"/>
      <c r="PTX15" s="2"/>
      <c r="PTY15" s="35"/>
      <c r="PTZ15" s="76"/>
      <c r="PUA15" s="75"/>
      <c r="PUC15" s="2"/>
      <c r="PUD15" s="2"/>
      <c r="PUE15" s="35"/>
      <c r="PUF15" s="76"/>
      <c r="PUG15" s="75"/>
      <c r="PUI15" s="2"/>
      <c r="PUJ15" s="2"/>
      <c r="PUK15" s="35"/>
      <c r="PUL15" s="76"/>
      <c r="PUM15" s="75"/>
      <c r="PUO15" s="2"/>
      <c r="PUP15" s="2"/>
      <c r="PUQ15" s="35"/>
      <c r="PUR15" s="76"/>
      <c r="PUS15" s="75"/>
      <c r="PUU15" s="2"/>
      <c r="PUV15" s="2"/>
      <c r="PUW15" s="35"/>
      <c r="PUX15" s="76"/>
      <c r="PUY15" s="75"/>
      <c r="PVA15" s="2"/>
      <c r="PVB15" s="2"/>
      <c r="PVC15" s="35"/>
      <c r="PVD15" s="76"/>
      <c r="PVE15" s="75"/>
      <c r="PVG15" s="2"/>
      <c r="PVH15" s="2"/>
      <c r="PVI15" s="35"/>
      <c r="PVJ15" s="76"/>
      <c r="PVK15" s="75"/>
      <c r="PVM15" s="2"/>
      <c r="PVN15" s="2"/>
      <c r="PVO15" s="35"/>
      <c r="PVP15" s="76"/>
      <c r="PVQ15" s="75"/>
      <c r="PVS15" s="2"/>
      <c r="PVT15" s="2"/>
      <c r="PVU15" s="35"/>
      <c r="PVV15" s="76"/>
      <c r="PVW15" s="75"/>
      <c r="PVY15" s="2"/>
      <c r="PVZ15" s="2"/>
      <c r="PWA15" s="35"/>
      <c r="PWB15" s="76"/>
      <c r="PWC15" s="75"/>
      <c r="PWE15" s="2"/>
      <c r="PWF15" s="2"/>
      <c r="PWG15" s="35"/>
      <c r="PWH15" s="76"/>
      <c r="PWI15" s="75"/>
      <c r="PWK15" s="2"/>
      <c r="PWL15" s="2"/>
      <c r="PWM15" s="35"/>
      <c r="PWN15" s="76"/>
      <c r="PWO15" s="75"/>
      <c r="PWQ15" s="2"/>
      <c r="PWR15" s="2"/>
      <c r="PWS15" s="35"/>
      <c r="PWT15" s="76"/>
      <c r="PWU15" s="75"/>
      <c r="PWW15" s="2"/>
      <c r="PWX15" s="2"/>
      <c r="PWY15" s="35"/>
      <c r="PWZ15" s="76"/>
      <c r="PXA15" s="75"/>
      <c r="PXC15" s="2"/>
      <c r="PXD15" s="2"/>
      <c r="PXE15" s="35"/>
      <c r="PXF15" s="76"/>
      <c r="PXG15" s="75"/>
      <c r="PXI15" s="2"/>
      <c r="PXJ15" s="2"/>
      <c r="PXK15" s="35"/>
      <c r="PXL15" s="76"/>
      <c r="PXM15" s="75"/>
      <c r="PXO15" s="2"/>
      <c r="PXP15" s="2"/>
      <c r="PXQ15" s="35"/>
      <c r="PXR15" s="76"/>
      <c r="PXS15" s="75"/>
      <c r="PXU15" s="2"/>
      <c r="PXV15" s="2"/>
      <c r="PXW15" s="35"/>
      <c r="PXX15" s="76"/>
      <c r="PXY15" s="75"/>
      <c r="PYA15" s="2"/>
      <c r="PYB15" s="2"/>
      <c r="PYC15" s="35"/>
      <c r="PYD15" s="76"/>
      <c r="PYE15" s="75"/>
      <c r="PYG15" s="2"/>
      <c r="PYH15" s="2"/>
      <c r="PYI15" s="35"/>
      <c r="PYJ15" s="76"/>
      <c r="PYK15" s="75"/>
      <c r="PYM15" s="2"/>
      <c r="PYN15" s="2"/>
      <c r="PYO15" s="35"/>
      <c r="PYP15" s="76"/>
      <c r="PYQ15" s="75"/>
      <c r="PYS15" s="2"/>
      <c r="PYT15" s="2"/>
      <c r="PYU15" s="35"/>
      <c r="PYV15" s="76"/>
      <c r="PYW15" s="75"/>
      <c r="PYY15" s="2"/>
      <c r="PYZ15" s="2"/>
      <c r="PZA15" s="35"/>
      <c r="PZB15" s="76"/>
      <c r="PZC15" s="75"/>
      <c r="PZE15" s="2"/>
      <c r="PZF15" s="2"/>
      <c r="PZG15" s="35"/>
      <c r="PZH15" s="76"/>
      <c r="PZI15" s="75"/>
      <c r="PZK15" s="2"/>
      <c r="PZL15" s="2"/>
      <c r="PZM15" s="35"/>
      <c r="PZN15" s="76"/>
      <c r="PZO15" s="75"/>
      <c r="PZQ15" s="2"/>
      <c r="PZR15" s="2"/>
      <c r="PZS15" s="35"/>
      <c r="PZT15" s="76"/>
      <c r="PZU15" s="75"/>
      <c r="PZW15" s="2"/>
      <c r="PZX15" s="2"/>
      <c r="PZY15" s="35"/>
      <c r="PZZ15" s="76"/>
      <c r="QAA15" s="75"/>
      <c r="QAC15" s="2"/>
      <c r="QAD15" s="2"/>
      <c r="QAE15" s="35"/>
      <c r="QAF15" s="76"/>
      <c r="QAG15" s="75"/>
      <c r="QAI15" s="2"/>
      <c r="QAJ15" s="2"/>
      <c r="QAK15" s="35"/>
      <c r="QAL15" s="76"/>
      <c r="QAM15" s="75"/>
      <c r="QAO15" s="2"/>
      <c r="QAP15" s="2"/>
      <c r="QAQ15" s="35"/>
      <c r="QAR15" s="76"/>
      <c r="QAS15" s="75"/>
      <c r="QAU15" s="2"/>
      <c r="QAV15" s="2"/>
      <c r="QAW15" s="35"/>
      <c r="QAX15" s="76"/>
      <c r="QAY15" s="75"/>
      <c r="QBA15" s="2"/>
      <c r="QBB15" s="2"/>
      <c r="QBC15" s="35"/>
      <c r="QBD15" s="76"/>
      <c r="QBE15" s="75"/>
      <c r="QBG15" s="2"/>
      <c r="QBH15" s="2"/>
      <c r="QBI15" s="35"/>
      <c r="QBJ15" s="76"/>
      <c r="QBK15" s="75"/>
      <c r="QBM15" s="2"/>
      <c r="QBN15" s="2"/>
      <c r="QBO15" s="35"/>
      <c r="QBP15" s="76"/>
      <c r="QBQ15" s="75"/>
      <c r="QBS15" s="2"/>
      <c r="QBT15" s="2"/>
      <c r="QBU15" s="35"/>
      <c r="QBV15" s="76"/>
      <c r="QBW15" s="75"/>
      <c r="QBY15" s="2"/>
      <c r="QBZ15" s="2"/>
      <c r="QCA15" s="35"/>
      <c r="QCB15" s="76"/>
      <c r="QCC15" s="75"/>
      <c r="QCE15" s="2"/>
      <c r="QCF15" s="2"/>
      <c r="QCG15" s="35"/>
      <c r="QCH15" s="76"/>
      <c r="QCI15" s="75"/>
      <c r="QCK15" s="2"/>
      <c r="QCL15" s="2"/>
      <c r="QCM15" s="35"/>
      <c r="QCN15" s="76"/>
      <c r="QCO15" s="75"/>
      <c r="QCQ15" s="2"/>
      <c r="QCR15" s="2"/>
      <c r="QCS15" s="35"/>
      <c r="QCT15" s="76"/>
      <c r="QCU15" s="75"/>
      <c r="QCW15" s="2"/>
      <c r="QCX15" s="2"/>
      <c r="QCY15" s="35"/>
      <c r="QCZ15" s="76"/>
      <c r="QDA15" s="75"/>
      <c r="QDC15" s="2"/>
      <c r="QDD15" s="2"/>
      <c r="QDE15" s="35"/>
      <c r="QDF15" s="76"/>
      <c r="QDG15" s="75"/>
      <c r="QDI15" s="2"/>
      <c r="QDJ15" s="2"/>
      <c r="QDK15" s="35"/>
      <c r="QDL15" s="76"/>
      <c r="QDM15" s="75"/>
      <c r="QDO15" s="2"/>
      <c r="QDP15" s="2"/>
      <c r="QDQ15" s="35"/>
      <c r="QDR15" s="76"/>
      <c r="QDS15" s="75"/>
      <c r="QDU15" s="2"/>
      <c r="QDV15" s="2"/>
      <c r="QDW15" s="35"/>
      <c r="QDX15" s="76"/>
      <c r="QDY15" s="75"/>
      <c r="QEA15" s="2"/>
      <c r="QEB15" s="2"/>
      <c r="QEC15" s="35"/>
      <c r="QED15" s="76"/>
      <c r="QEE15" s="75"/>
      <c r="QEG15" s="2"/>
      <c r="QEH15" s="2"/>
      <c r="QEI15" s="35"/>
      <c r="QEJ15" s="76"/>
      <c r="QEK15" s="75"/>
      <c r="QEM15" s="2"/>
      <c r="QEN15" s="2"/>
      <c r="QEO15" s="35"/>
      <c r="QEP15" s="76"/>
      <c r="QEQ15" s="75"/>
      <c r="QES15" s="2"/>
      <c r="QET15" s="2"/>
      <c r="QEU15" s="35"/>
      <c r="QEV15" s="76"/>
      <c r="QEW15" s="75"/>
      <c r="QEY15" s="2"/>
      <c r="QEZ15" s="2"/>
      <c r="QFA15" s="35"/>
      <c r="QFB15" s="76"/>
      <c r="QFC15" s="75"/>
      <c r="QFE15" s="2"/>
      <c r="QFF15" s="2"/>
      <c r="QFG15" s="35"/>
      <c r="QFH15" s="76"/>
      <c r="QFI15" s="75"/>
      <c r="QFK15" s="2"/>
      <c r="QFL15" s="2"/>
      <c r="QFM15" s="35"/>
      <c r="QFN15" s="76"/>
      <c r="QFO15" s="75"/>
      <c r="QFQ15" s="2"/>
      <c r="QFR15" s="2"/>
      <c r="QFS15" s="35"/>
      <c r="QFT15" s="76"/>
      <c r="QFU15" s="75"/>
      <c r="QFW15" s="2"/>
      <c r="QFX15" s="2"/>
      <c r="QFY15" s="35"/>
      <c r="QFZ15" s="76"/>
      <c r="QGA15" s="75"/>
      <c r="QGC15" s="2"/>
      <c r="QGD15" s="2"/>
      <c r="QGE15" s="35"/>
      <c r="QGF15" s="76"/>
      <c r="QGG15" s="75"/>
      <c r="QGI15" s="2"/>
      <c r="QGJ15" s="2"/>
      <c r="QGK15" s="35"/>
      <c r="QGL15" s="76"/>
      <c r="QGM15" s="75"/>
      <c r="QGO15" s="2"/>
      <c r="QGP15" s="2"/>
      <c r="QGQ15" s="35"/>
      <c r="QGR15" s="76"/>
      <c r="QGS15" s="75"/>
      <c r="QGU15" s="2"/>
      <c r="QGV15" s="2"/>
      <c r="QGW15" s="35"/>
      <c r="QGX15" s="76"/>
      <c r="QGY15" s="75"/>
      <c r="QHA15" s="2"/>
      <c r="QHB15" s="2"/>
      <c r="QHC15" s="35"/>
      <c r="QHD15" s="76"/>
      <c r="QHE15" s="75"/>
      <c r="QHG15" s="2"/>
      <c r="QHH15" s="2"/>
      <c r="QHI15" s="35"/>
      <c r="QHJ15" s="76"/>
      <c r="QHK15" s="75"/>
      <c r="QHM15" s="2"/>
      <c r="QHN15" s="2"/>
      <c r="QHO15" s="35"/>
      <c r="QHP15" s="76"/>
      <c r="QHQ15" s="75"/>
      <c r="QHS15" s="2"/>
      <c r="QHT15" s="2"/>
      <c r="QHU15" s="35"/>
      <c r="QHV15" s="76"/>
      <c r="QHW15" s="75"/>
      <c r="QHY15" s="2"/>
      <c r="QHZ15" s="2"/>
      <c r="QIA15" s="35"/>
      <c r="QIB15" s="76"/>
      <c r="QIC15" s="75"/>
      <c r="QIE15" s="2"/>
      <c r="QIF15" s="2"/>
      <c r="QIG15" s="35"/>
      <c r="QIH15" s="76"/>
      <c r="QII15" s="75"/>
      <c r="QIK15" s="2"/>
      <c r="QIL15" s="2"/>
      <c r="QIM15" s="35"/>
      <c r="QIN15" s="76"/>
      <c r="QIO15" s="75"/>
      <c r="QIQ15" s="2"/>
      <c r="QIR15" s="2"/>
      <c r="QIS15" s="35"/>
      <c r="QIT15" s="76"/>
      <c r="QIU15" s="75"/>
      <c r="QIW15" s="2"/>
      <c r="QIX15" s="2"/>
      <c r="QIY15" s="35"/>
      <c r="QIZ15" s="76"/>
      <c r="QJA15" s="75"/>
      <c r="QJC15" s="2"/>
      <c r="QJD15" s="2"/>
      <c r="QJE15" s="35"/>
      <c r="QJF15" s="76"/>
      <c r="QJG15" s="75"/>
      <c r="QJI15" s="2"/>
      <c r="QJJ15" s="2"/>
      <c r="QJK15" s="35"/>
      <c r="QJL15" s="76"/>
      <c r="QJM15" s="75"/>
      <c r="QJO15" s="2"/>
      <c r="QJP15" s="2"/>
      <c r="QJQ15" s="35"/>
      <c r="QJR15" s="76"/>
      <c r="QJS15" s="75"/>
      <c r="QJU15" s="2"/>
      <c r="QJV15" s="2"/>
      <c r="QJW15" s="35"/>
      <c r="QJX15" s="76"/>
      <c r="QJY15" s="75"/>
      <c r="QKA15" s="2"/>
      <c r="QKB15" s="2"/>
      <c r="QKC15" s="35"/>
      <c r="QKD15" s="76"/>
      <c r="QKE15" s="75"/>
      <c r="QKG15" s="2"/>
      <c r="QKH15" s="2"/>
      <c r="QKI15" s="35"/>
      <c r="QKJ15" s="76"/>
      <c r="QKK15" s="75"/>
      <c r="QKM15" s="2"/>
      <c r="QKN15" s="2"/>
      <c r="QKO15" s="35"/>
      <c r="QKP15" s="76"/>
      <c r="QKQ15" s="75"/>
      <c r="QKS15" s="2"/>
      <c r="QKT15" s="2"/>
      <c r="QKU15" s="35"/>
      <c r="QKV15" s="76"/>
      <c r="QKW15" s="75"/>
      <c r="QKY15" s="2"/>
      <c r="QKZ15" s="2"/>
      <c r="QLA15" s="35"/>
      <c r="QLB15" s="76"/>
      <c r="QLC15" s="75"/>
      <c r="QLE15" s="2"/>
      <c r="QLF15" s="2"/>
      <c r="QLG15" s="35"/>
      <c r="QLH15" s="76"/>
      <c r="QLI15" s="75"/>
      <c r="QLK15" s="2"/>
      <c r="QLL15" s="2"/>
      <c r="QLM15" s="35"/>
      <c r="QLN15" s="76"/>
      <c r="QLO15" s="75"/>
      <c r="QLQ15" s="2"/>
      <c r="QLR15" s="2"/>
      <c r="QLS15" s="35"/>
      <c r="QLT15" s="76"/>
      <c r="QLU15" s="75"/>
      <c r="QLW15" s="2"/>
      <c r="QLX15" s="2"/>
      <c r="QLY15" s="35"/>
      <c r="QLZ15" s="76"/>
      <c r="QMA15" s="75"/>
      <c r="QMC15" s="2"/>
      <c r="QMD15" s="2"/>
      <c r="QME15" s="35"/>
      <c r="QMF15" s="76"/>
      <c r="QMG15" s="75"/>
      <c r="QMI15" s="2"/>
      <c r="QMJ15" s="2"/>
      <c r="QMK15" s="35"/>
      <c r="QML15" s="76"/>
      <c r="QMM15" s="75"/>
      <c r="QMO15" s="2"/>
      <c r="QMP15" s="2"/>
      <c r="QMQ15" s="35"/>
      <c r="QMR15" s="76"/>
      <c r="QMS15" s="75"/>
      <c r="QMU15" s="2"/>
      <c r="QMV15" s="2"/>
      <c r="QMW15" s="35"/>
      <c r="QMX15" s="76"/>
      <c r="QMY15" s="75"/>
      <c r="QNA15" s="2"/>
      <c r="QNB15" s="2"/>
      <c r="QNC15" s="35"/>
      <c r="QND15" s="76"/>
      <c r="QNE15" s="75"/>
      <c r="QNG15" s="2"/>
      <c r="QNH15" s="2"/>
      <c r="QNI15" s="35"/>
      <c r="QNJ15" s="76"/>
      <c r="QNK15" s="75"/>
      <c r="QNM15" s="2"/>
      <c r="QNN15" s="2"/>
      <c r="QNO15" s="35"/>
      <c r="QNP15" s="76"/>
      <c r="QNQ15" s="75"/>
      <c r="QNS15" s="2"/>
      <c r="QNT15" s="2"/>
      <c r="QNU15" s="35"/>
      <c r="QNV15" s="76"/>
      <c r="QNW15" s="75"/>
      <c r="QNY15" s="2"/>
      <c r="QNZ15" s="2"/>
      <c r="QOA15" s="35"/>
      <c r="QOB15" s="76"/>
      <c r="QOC15" s="75"/>
      <c r="QOE15" s="2"/>
      <c r="QOF15" s="2"/>
      <c r="QOG15" s="35"/>
      <c r="QOH15" s="76"/>
      <c r="QOI15" s="75"/>
      <c r="QOK15" s="2"/>
      <c r="QOL15" s="2"/>
      <c r="QOM15" s="35"/>
      <c r="QON15" s="76"/>
      <c r="QOO15" s="75"/>
      <c r="QOQ15" s="2"/>
      <c r="QOR15" s="2"/>
      <c r="QOS15" s="35"/>
      <c r="QOT15" s="76"/>
      <c r="QOU15" s="75"/>
      <c r="QOW15" s="2"/>
      <c r="QOX15" s="2"/>
      <c r="QOY15" s="35"/>
      <c r="QOZ15" s="76"/>
      <c r="QPA15" s="75"/>
      <c r="QPC15" s="2"/>
      <c r="QPD15" s="2"/>
      <c r="QPE15" s="35"/>
      <c r="QPF15" s="76"/>
      <c r="QPG15" s="75"/>
      <c r="QPI15" s="2"/>
      <c r="QPJ15" s="2"/>
      <c r="QPK15" s="35"/>
      <c r="QPL15" s="76"/>
      <c r="QPM15" s="75"/>
      <c r="QPO15" s="2"/>
      <c r="QPP15" s="2"/>
      <c r="QPQ15" s="35"/>
      <c r="QPR15" s="76"/>
      <c r="QPS15" s="75"/>
      <c r="QPU15" s="2"/>
      <c r="QPV15" s="2"/>
      <c r="QPW15" s="35"/>
      <c r="QPX15" s="76"/>
      <c r="QPY15" s="75"/>
      <c r="QQA15" s="2"/>
      <c r="QQB15" s="2"/>
      <c r="QQC15" s="35"/>
      <c r="QQD15" s="76"/>
      <c r="QQE15" s="75"/>
      <c r="QQG15" s="2"/>
      <c r="QQH15" s="2"/>
      <c r="QQI15" s="35"/>
      <c r="QQJ15" s="76"/>
      <c r="QQK15" s="75"/>
      <c r="QQM15" s="2"/>
      <c r="QQN15" s="2"/>
      <c r="QQO15" s="35"/>
      <c r="QQP15" s="76"/>
      <c r="QQQ15" s="75"/>
      <c r="QQS15" s="2"/>
      <c r="QQT15" s="2"/>
      <c r="QQU15" s="35"/>
      <c r="QQV15" s="76"/>
      <c r="QQW15" s="75"/>
      <c r="QQY15" s="2"/>
      <c r="QQZ15" s="2"/>
      <c r="QRA15" s="35"/>
      <c r="QRB15" s="76"/>
      <c r="QRC15" s="75"/>
      <c r="QRE15" s="2"/>
      <c r="QRF15" s="2"/>
      <c r="QRG15" s="35"/>
      <c r="QRH15" s="76"/>
      <c r="QRI15" s="75"/>
      <c r="QRK15" s="2"/>
      <c r="QRL15" s="2"/>
      <c r="QRM15" s="35"/>
      <c r="QRN15" s="76"/>
      <c r="QRO15" s="75"/>
      <c r="QRQ15" s="2"/>
      <c r="QRR15" s="2"/>
      <c r="QRS15" s="35"/>
      <c r="QRT15" s="76"/>
      <c r="QRU15" s="75"/>
      <c r="QRW15" s="2"/>
      <c r="QRX15" s="2"/>
      <c r="QRY15" s="35"/>
      <c r="QRZ15" s="76"/>
      <c r="QSA15" s="75"/>
      <c r="QSC15" s="2"/>
      <c r="QSD15" s="2"/>
      <c r="QSE15" s="35"/>
      <c r="QSF15" s="76"/>
      <c r="QSG15" s="75"/>
      <c r="QSI15" s="2"/>
      <c r="QSJ15" s="2"/>
      <c r="QSK15" s="35"/>
      <c r="QSL15" s="76"/>
      <c r="QSM15" s="75"/>
      <c r="QSO15" s="2"/>
      <c r="QSP15" s="2"/>
      <c r="QSQ15" s="35"/>
      <c r="QSR15" s="76"/>
      <c r="QSS15" s="75"/>
      <c r="QSU15" s="2"/>
      <c r="QSV15" s="2"/>
      <c r="QSW15" s="35"/>
      <c r="QSX15" s="76"/>
      <c r="QSY15" s="75"/>
      <c r="QTA15" s="2"/>
      <c r="QTB15" s="2"/>
      <c r="QTC15" s="35"/>
      <c r="QTD15" s="76"/>
      <c r="QTE15" s="75"/>
      <c r="QTG15" s="2"/>
      <c r="QTH15" s="2"/>
      <c r="QTI15" s="35"/>
      <c r="QTJ15" s="76"/>
      <c r="QTK15" s="75"/>
      <c r="QTM15" s="2"/>
      <c r="QTN15" s="2"/>
      <c r="QTO15" s="35"/>
      <c r="QTP15" s="76"/>
      <c r="QTQ15" s="75"/>
      <c r="QTS15" s="2"/>
      <c r="QTT15" s="2"/>
      <c r="QTU15" s="35"/>
      <c r="QTV15" s="76"/>
      <c r="QTW15" s="75"/>
      <c r="QTY15" s="2"/>
      <c r="QTZ15" s="2"/>
      <c r="QUA15" s="35"/>
      <c r="QUB15" s="76"/>
      <c r="QUC15" s="75"/>
      <c r="QUE15" s="2"/>
      <c r="QUF15" s="2"/>
      <c r="QUG15" s="35"/>
      <c r="QUH15" s="76"/>
      <c r="QUI15" s="75"/>
      <c r="QUK15" s="2"/>
      <c r="QUL15" s="2"/>
      <c r="QUM15" s="35"/>
      <c r="QUN15" s="76"/>
      <c r="QUO15" s="75"/>
      <c r="QUQ15" s="2"/>
      <c r="QUR15" s="2"/>
      <c r="QUS15" s="35"/>
      <c r="QUT15" s="76"/>
      <c r="QUU15" s="75"/>
      <c r="QUW15" s="2"/>
      <c r="QUX15" s="2"/>
      <c r="QUY15" s="35"/>
      <c r="QUZ15" s="76"/>
      <c r="QVA15" s="75"/>
      <c r="QVC15" s="2"/>
      <c r="QVD15" s="2"/>
      <c r="QVE15" s="35"/>
      <c r="QVF15" s="76"/>
      <c r="QVG15" s="75"/>
      <c r="QVI15" s="2"/>
      <c r="QVJ15" s="2"/>
      <c r="QVK15" s="35"/>
      <c r="QVL15" s="76"/>
      <c r="QVM15" s="75"/>
      <c r="QVO15" s="2"/>
      <c r="QVP15" s="2"/>
      <c r="QVQ15" s="35"/>
      <c r="QVR15" s="76"/>
      <c r="QVS15" s="75"/>
      <c r="QVU15" s="2"/>
      <c r="QVV15" s="2"/>
      <c r="QVW15" s="35"/>
      <c r="QVX15" s="76"/>
      <c r="QVY15" s="75"/>
      <c r="QWA15" s="2"/>
      <c r="QWB15" s="2"/>
      <c r="QWC15" s="35"/>
      <c r="QWD15" s="76"/>
      <c r="QWE15" s="75"/>
      <c r="QWG15" s="2"/>
      <c r="QWH15" s="2"/>
      <c r="QWI15" s="35"/>
      <c r="QWJ15" s="76"/>
      <c r="QWK15" s="75"/>
      <c r="QWM15" s="2"/>
      <c r="QWN15" s="2"/>
      <c r="QWO15" s="35"/>
      <c r="QWP15" s="76"/>
      <c r="QWQ15" s="75"/>
      <c r="QWS15" s="2"/>
      <c r="QWT15" s="2"/>
      <c r="QWU15" s="35"/>
      <c r="QWV15" s="76"/>
      <c r="QWW15" s="75"/>
      <c r="QWY15" s="2"/>
      <c r="QWZ15" s="2"/>
      <c r="QXA15" s="35"/>
      <c r="QXB15" s="76"/>
      <c r="QXC15" s="75"/>
      <c r="QXE15" s="2"/>
      <c r="QXF15" s="2"/>
      <c r="QXG15" s="35"/>
      <c r="QXH15" s="76"/>
      <c r="QXI15" s="75"/>
      <c r="QXK15" s="2"/>
      <c r="QXL15" s="2"/>
      <c r="QXM15" s="35"/>
      <c r="QXN15" s="76"/>
      <c r="QXO15" s="75"/>
      <c r="QXQ15" s="2"/>
      <c r="QXR15" s="2"/>
      <c r="QXS15" s="35"/>
      <c r="QXT15" s="76"/>
      <c r="QXU15" s="75"/>
      <c r="QXW15" s="2"/>
      <c r="QXX15" s="2"/>
      <c r="QXY15" s="35"/>
      <c r="QXZ15" s="76"/>
      <c r="QYA15" s="75"/>
      <c r="QYC15" s="2"/>
      <c r="QYD15" s="2"/>
      <c r="QYE15" s="35"/>
      <c r="QYF15" s="76"/>
      <c r="QYG15" s="75"/>
      <c r="QYI15" s="2"/>
      <c r="QYJ15" s="2"/>
      <c r="QYK15" s="35"/>
      <c r="QYL15" s="76"/>
      <c r="QYM15" s="75"/>
      <c r="QYO15" s="2"/>
      <c r="QYP15" s="2"/>
      <c r="QYQ15" s="35"/>
      <c r="QYR15" s="76"/>
      <c r="QYS15" s="75"/>
      <c r="QYU15" s="2"/>
      <c r="QYV15" s="2"/>
      <c r="QYW15" s="35"/>
      <c r="QYX15" s="76"/>
      <c r="QYY15" s="75"/>
      <c r="QZA15" s="2"/>
      <c r="QZB15" s="2"/>
      <c r="QZC15" s="35"/>
      <c r="QZD15" s="76"/>
      <c r="QZE15" s="75"/>
      <c r="QZG15" s="2"/>
      <c r="QZH15" s="2"/>
      <c r="QZI15" s="35"/>
      <c r="QZJ15" s="76"/>
      <c r="QZK15" s="75"/>
      <c r="QZM15" s="2"/>
      <c r="QZN15" s="2"/>
      <c r="QZO15" s="35"/>
      <c r="QZP15" s="76"/>
      <c r="QZQ15" s="75"/>
      <c r="QZS15" s="2"/>
      <c r="QZT15" s="2"/>
      <c r="QZU15" s="35"/>
      <c r="QZV15" s="76"/>
      <c r="QZW15" s="75"/>
      <c r="QZY15" s="2"/>
      <c r="QZZ15" s="2"/>
      <c r="RAA15" s="35"/>
      <c r="RAB15" s="76"/>
      <c r="RAC15" s="75"/>
      <c r="RAE15" s="2"/>
      <c r="RAF15" s="2"/>
      <c r="RAG15" s="35"/>
      <c r="RAH15" s="76"/>
      <c r="RAI15" s="75"/>
      <c r="RAK15" s="2"/>
      <c r="RAL15" s="2"/>
      <c r="RAM15" s="35"/>
      <c r="RAN15" s="76"/>
      <c r="RAO15" s="75"/>
      <c r="RAQ15" s="2"/>
      <c r="RAR15" s="2"/>
      <c r="RAS15" s="35"/>
      <c r="RAT15" s="76"/>
      <c r="RAU15" s="75"/>
      <c r="RAW15" s="2"/>
      <c r="RAX15" s="2"/>
      <c r="RAY15" s="35"/>
      <c r="RAZ15" s="76"/>
      <c r="RBA15" s="75"/>
      <c r="RBC15" s="2"/>
      <c r="RBD15" s="2"/>
      <c r="RBE15" s="35"/>
      <c r="RBF15" s="76"/>
      <c r="RBG15" s="75"/>
      <c r="RBI15" s="2"/>
      <c r="RBJ15" s="2"/>
      <c r="RBK15" s="35"/>
      <c r="RBL15" s="76"/>
      <c r="RBM15" s="75"/>
      <c r="RBO15" s="2"/>
      <c r="RBP15" s="2"/>
      <c r="RBQ15" s="35"/>
      <c r="RBR15" s="76"/>
      <c r="RBS15" s="75"/>
      <c r="RBU15" s="2"/>
      <c r="RBV15" s="2"/>
      <c r="RBW15" s="35"/>
      <c r="RBX15" s="76"/>
      <c r="RBY15" s="75"/>
      <c r="RCA15" s="2"/>
      <c r="RCB15" s="2"/>
      <c r="RCC15" s="35"/>
      <c r="RCD15" s="76"/>
      <c r="RCE15" s="75"/>
      <c r="RCG15" s="2"/>
      <c r="RCH15" s="2"/>
      <c r="RCI15" s="35"/>
      <c r="RCJ15" s="76"/>
      <c r="RCK15" s="75"/>
      <c r="RCM15" s="2"/>
      <c r="RCN15" s="2"/>
      <c r="RCO15" s="35"/>
      <c r="RCP15" s="76"/>
      <c r="RCQ15" s="75"/>
      <c r="RCS15" s="2"/>
      <c r="RCT15" s="2"/>
      <c r="RCU15" s="35"/>
      <c r="RCV15" s="76"/>
      <c r="RCW15" s="75"/>
      <c r="RCY15" s="2"/>
      <c r="RCZ15" s="2"/>
      <c r="RDA15" s="35"/>
      <c r="RDB15" s="76"/>
      <c r="RDC15" s="75"/>
      <c r="RDE15" s="2"/>
      <c r="RDF15" s="2"/>
      <c r="RDG15" s="35"/>
      <c r="RDH15" s="76"/>
      <c r="RDI15" s="75"/>
      <c r="RDK15" s="2"/>
      <c r="RDL15" s="2"/>
      <c r="RDM15" s="35"/>
      <c r="RDN15" s="76"/>
      <c r="RDO15" s="75"/>
      <c r="RDQ15" s="2"/>
      <c r="RDR15" s="2"/>
      <c r="RDS15" s="35"/>
      <c r="RDT15" s="76"/>
      <c r="RDU15" s="75"/>
      <c r="RDW15" s="2"/>
      <c r="RDX15" s="2"/>
      <c r="RDY15" s="35"/>
      <c r="RDZ15" s="76"/>
      <c r="REA15" s="75"/>
      <c r="REC15" s="2"/>
      <c r="RED15" s="2"/>
      <c r="REE15" s="35"/>
      <c r="REF15" s="76"/>
      <c r="REG15" s="75"/>
      <c r="REI15" s="2"/>
      <c r="REJ15" s="2"/>
      <c r="REK15" s="35"/>
      <c r="REL15" s="76"/>
      <c r="REM15" s="75"/>
      <c r="REO15" s="2"/>
      <c r="REP15" s="2"/>
      <c r="REQ15" s="35"/>
      <c r="RER15" s="76"/>
      <c r="RES15" s="75"/>
      <c r="REU15" s="2"/>
      <c r="REV15" s="2"/>
      <c r="REW15" s="35"/>
      <c r="REX15" s="76"/>
      <c r="REY15" s="75"/>
      <c r="RFA15" s="2"/>
      <c r="RFB15" s="2"/>
      <c r="RFC15" s="35"/>
      <c r="RFD15" s="76"/>
      <c r="RFE15" s="75"/>
      <c r="RFG15" s="2"/>
      <c r="RFH15" s="2"/>
      <c r="RFI15" s="35"/>
      <c r="RFJ15" s="76"/>
      <c r="RFK15" s="75"/>
      <c r="RFM15" s="2"/>
      <c r="RFN15" s="2"/>
      <c r="RFO15" s="35"/>
      <c r="RFP15" s="76"/>
      <c r="RFQ15" s="75"/>
      <c r="RFS15" s="2"/>
      <c r="RFT15" s="2"/>
      <c r="RFU15" s="35"/>
      <c r="RFV15" s="76"/>
      <c r="RFW15" s="75"/>
      <c r="RFY15" s="2"/>
      <c r="RFZ15" s="2"/>
      <c r="RGA15" s="35"/>
      <c r="RGB15" s="76"/>
      <c r="RGC15" s="75"/>
      <c r="RGE15" s="2"/>
      <c r="RGF15" s="2"/>
      <c r="RGG15" s="35"/>
      <c r="RGH15" s="76"/>
      <c r="RGI15" s="75"/>
      <c r="RGK15" s="2"/>
      <c r="RGL15" s="2"/>
      <c r="RGM15" s="35"/>
      <c r="RGN15" s="76"/>
      <c r="RGO15" s="75"/>
      <c r="RGQ15" s="2"/>
      <c r="RGR15" s="2"/>
      <c r="RGS15" s="35"/>
      <c r="RGT15" s="76"/>
      <c r="RGU15" s="75"/>
      <c r="RGW15" s="2"/>
      <c r="RGX15" s="2"/>
      <c r="RGY15" s="35"/>
      <c r="RGZ15" s="76"/>
      <c r="RHA15" s="75"/>
      <c r="RHC15" s="2"/>
      <c r="RHD15" s="2"/>
      <c r="RHE15" s="35"/>
      <c r="RHF15" s="76"/>
      <c r="RHG15" s="75"/>
      <c r="RHI15" s="2"/>
      <c r="RHJ15" s="2"/>
      <c r="RHK15" s="35"/>
      <c r="RHL15" s="76"/>
      <c r="RHM15" s="75"/>
      <c r="RHO15" s="2"/>
      <c r="RHP15" s="2"/>
      <c r="RHQ15" s="35"/>
      <c r="RHR15" s="76"/>
      <c r="RHS15" s="75"/>
      <c r="RHU15" s="2"/>
      <c r="RHV15" s="2"/>
      <c r="RHW15" s="35"/>
      <c r="RHX15" s="76"/>
      <c r="RHY15" s="75"/>
      <c r="RIA15" s="2"/>
      <c r="RIB15" s="2"/>
      <c r="RIC15" s="35"/>
      <c r="RID15" s="76"/>
      <c r="RIE15" s="75"/>
      <c r="RIG15" s="2"/>
      <c r="RIH15" s="2"/>
      <c r="RII15" s="35"/>
      <c r="RIJ15" s="76"/>
      <c r="RIK15" s="75"/>
      <c r="RIM15" s="2"/>
      <c r="RIN15" s="2"/>
      <c r="RIO15" s="35"/>
      <c r="RIP15" s="76"/>
      <c r="RIQ15" s="75"/>
      <c r="RIS15" s="2"/>
      <c r="RIT15" s="2"/>
      <c r="RIU15" s="35"/>
      <c r="RIV15" s="76"/>
      <c r="RIW15" s="75"/>
      <c r="RIY15" s="2"/>
      <c r="RIZ15" s="2"/>
      <c r="RJA15" s="35"/>
      <c r="RJB15" s="76"/>
      <c r="RJC15" s="75"/>
      <c r="RJE15" s="2"/>
      <c r="RJF15" s="2"/>
      <c r="RJG15" s="35"/>
      <c r="RJH15" s="76"/>
      <c r="RJI15" s="75"/>
      <c r="RJK15" s="2"/>
      <c r="RJL15" s="2"/>
      <c r="RJM15" s="35"/>
      <c r="RJN15" s="76"/>
      <c r="RJO15" s="75"/>
      <c r="RJQ15" s="2"/>
      <c r="RJR15" s="2"/>
      <c r="RJS15" s="35"/>
      <c r="RJT15" s="76"/>
      <c r="RJU15" s="75"/>
      <c r="RJW15" s="2"/>
      <c r="RJX15" s="2"/>
      <c r="RJY15" s="35"/>
      <c r="RJZ15" s="76"/>
      <c r="RKA15" s="75"/>
      <c r="RKC15" s="2"/>
      <c r="RKD15" s="2"/>
      <c r="RKE15" s="35"/>
      <c r="RKF15" s="76"/>
      <c r="RKG15" s="75"/>
      <c r="RKI15" s="2"/>
      <c r="RKJ15" s="2"/>
      <c r="RKK15" s="35"/>
      <c r="RKL15" s="76"/>
      <c r="RKM15" s="75"/>
      <c r="RKO15" s="2"/>
      <c r="RKP15" s="2"/>
      <c r="RKQ15" s="35"/>
      <c r="RKR15" s="76"/>
      <c r="RKS15" s="75"/>
      <c r="RKU15" s="2"/>
      <c r="RKV15" s="2"/>
      <c r="RKW15" s="35"/>
      <c r="RKX15" s="76"/>
      <c r="RKY15" s="75"/>
      <c r="RLA15" s="2"/>
      <c r="RLB15" s="2"/>
      <c r="RLC15" s="35"/>
      <c r="RLD15" s="76"/>
      <c r="RLE15" s="75"/>
      <c r="RLG15" s="2"/>
      <c r="RLH15" s="2"/>
      <c r="RLI15" s="35"/>
      <c r="RLJ15" s="76"/>
      <c r="RLK15" s="75"/>
      <c r="RLM15" s="2"/>
      <c r="RLN15" s="2"/>
      <c r="RLO15" s="35"/>
      <c r="RLP15" s="76"/>
      <c r="RLQ15" s="75"/>
      <c r="RLS15" s="2"/>
      <c r="RLT15" s="2"/>
      <c r="RLU15" s="35"/>
      <c r="RLV15" s="76"/>
      <c r="RLW15" s="75"/>
      <c r="RLY15" s="2"/>
      <c r="RLZ15" s="2"/>
      <c r="RMA15" s="35"/>
      <c r="RMB15" s="76"/>
      <c r="RMC15" s="75"/>
      <c r="RME15" s="2"/>
      <c r="RMF15" s="2"/>
      <c r="RMG15" s="35"/>
      <c r="RMH15" s="76"/>
      <c r="RMI15" s="75"/>
      <c r="RMK15" s="2"/>
      <c r="RML15" s="2"/>
      <c r="RMM15" s="35"/>
      <c r="RMN15" s="76"/>
      <c r="RMO15" s="75"/>
      <c r="RMQ15" s="2"/>
      <c r="RMR15" s="2"/>
      <c r="RMS15" s="35"/>
      <c r="RMT15" s="76"/>
      <c r="RMU15" s="75"/>
      <c r="RMW15" s="2"/>
      <c r="RMX15" s="2"/>
      <c r="RMY15" s="35"/>
      <c r="RMZ15" s="76"/>
      <c r="RNA15" s="75"/>
      <c r="RNC15" s="2"/>
      <c r="RND15" s="2"/>
      <c r="RNE15" s="35"/>
      <c r="RNF15" s="76"/>
      <c r="RNG15" s="75"/>
      <c r="RNI15" s="2"/>
      <c r="RNJ15" s="2"/>
      <c r="RNK15" s="35"/>
      <c r="RNL15" s="76"/>
      <c r="RNM15" s="75"/>
      <c r="RNO15" s="2"/>
      <c r="RNP15" s="2"/>
      <c r="RNQ15" s="35"/>
      <c r="RNR15" s="76"/>
      <c r="RNS15" s="75"/>
      <c r="RNU15" s="2"/>
      <c r="RNV15" s="2"/>
      <c r="RNW15" s="35"/>
      <c r="RNX15" s="76"/>
      <c r="RNY15" s="75"/>
      <c r="ROA15" s="2"/>
      <c r="ROB15" s="2"/>
      <c r="ROC15" s="35"/>
      <c r="ROD15" s="76"/>
      <c r="ROE15" s="75"/>
      <c r="ROG15" s="2"/>
      <c r="ROH15" s="2"/>
      <c r="ROI15" s="35"/>
      <c r="ROJ15" s="76"/>
      <c r="ROK15" s="75"/>
      <c r="ROM15" s="2"/>
      <c r="RON15" s="2"/>
      <c r="ROO15" s="35"/>
      <c r="ROP15" s="76"/>
      <c r="ROQ15" s="75"/>
      <c r="ROS15" s="2"/>
      <c r="ROT15" s="2"/>
      <c r="ROU15" s="35"/>
      <c r="ROV15" s="76"/>
      <c r="ROW15" s="75"/>
      <c r="ROY15" s="2"/>
      <c r="ROZ15" s="2"/>
      <c r="RPA15" s="35"/>
      <c r="RPB15" s="76"/>
      <c r="RPC15" s="75"/>
      <c r="RPE15" s="2"/>
      <c r="RPF15" s="2"/>
      <c r="RPG15" s="35"/>
      <c r="RPH15" s="76"/>
      <c r="RPI15" s="75"/>
      <c r="RPK15" s="2"/>
      <c r="RPL15" s="2"/>
      <c r="RPM15" s="35"/>
      <c r="RPN15" s="76"/>
      <c r="RPO15" s="75"/>
      <c r="RPQ15" s="2"/>
      <c r="RPR15" s="2"/>
      <c r="RPS15" s="35"/>
      <c r="RPT15" s="76"/>
      <c r="RPU15" s="75"/>
      <c r="RPW15" s="2"/>
      <c r="RPX15" s="2"/>
      <c r="RPY15" s="35"/>
      <c r="RPZ15" s="76"/>
      <c r="RQA15" s="75"/>
      <c r="RQC15" s="2"/>
      <c r="RQD15" s="2"/>
      <c r="RQE15" s="35"/>
      <c r="RQF15" s="76"/>
      <c r="RQG15" s="75"/>
      <c r="RQI15" s="2"/>
      <c r="RQJ15" s="2"/>
      <c r="RQK15" s="35"/>
      <c r="RQL15" s="76"/>
      <c r="RQM15" s="75"/>
      <c r="RQO15" s="2"/>
      <c r="RQP15" s="2"/>
      <c r="RQQ15" s="35"/>
      <c r="RQR15" s="76"/>
      <c r="RQS15" s="75"/>
      <c r="RQU15" s="2"/>
      <c r="RQV15" s="2"/>
      <c r="RQW15" s="35"/>
      <c r="RQX15" s="76"/>
      <c r="RQY15" s="75"/>
      <c r="RRA15" s="2"/>
      <c r="RRB15" s="2"/>
      <c r="RRC15" s="35"/>
      <c r="RRD15" s="76"/>
      <c r="RRE15" s="75"/>
      <c r="RRG15" s="2"/>
      <c r="RRH15" s="2"/>
      <c r="RRI15" s="35"/>
      <c r="RRJ15" s="76"/>
      <c r="RRK15" s="75"/>
      <c r="RRM15" s="2"/>
      <c r="RRN15" s="2"/>
      <c r="RRO15" s="35"/>
      <c r="RRP15" s="76"/>
      <c r="RRQ15" s="75"/>
      <c r="RRS15" s="2"/>
      <c r="RRT15" s="2"/>
      <c r="RRU15" s="35"/>
      <c r="RRV15" s="76"/>
      <c r="RRW15" s="75"/>
      <c r="RRY15" s="2"/>
      <c r="RRZ15" s="2"/>
      <c r="RSA15" s="35"/>
      <c r="RSB15" s="76"/>
      <c r="RSC15" s="75"/>
      <c r="RSE15" s="2"/>
      <c r="RSF15" s="2"/>
      <c r="RSG15" s="35"/>
      <c r="RSH15" s="76"/>
      <c r="RSI15" s="75"/>
      <c r="RSK15" s="2"/>
      <c r="RSL15" s="2"/>
      <c r="RSM15" s="35"/>
      <c r="RSN15" s="76"/>
      <c r="RSO15" s="75"/>
      <c r="RSQ15" s="2"/>
      <c r="RSR15" s="2"/>
      <c r="RSS15" s="35"/>
      <c r="RST15" s="76"/>
      <c r="RSU15" s="75"/>
      <c r="RSW15" s="2"/>
      <c r="RSX15" s="2"/>
      <c r="RSY15" s="35"/>
      <c r="RSZ15" s="76"/>
      <c r="RTA15" s="75"/>
      <c r="RTC15" s="2"/>
      <c r="RTD15" s="2"/>
      <c r="RTE15" s="35"/>
      <c r="RTF15" s="76"/>
      <c r="RTG15" s="75"/>
      <c r="RTI15" s="2"/>
      <c r="RTJ15" s="2"/>
      <c r="RTK15" s="35"/>
      <c r="RTL15" s="76"/>
      <c r="RTM15" s="75"/>
      <c r="RTO15" s="2"/>
      <c r="RTP15" s="2"/>
      <c r="RTQ15" s="35"/>
      <c r="RTR15" s="76"/>
      <c r="RTS15" s="75"/>
      <c r="RTU15" s="2"/>
      <c r="RTV15" s="2"/>
      <c r="RTW15" s="35"/>
      <c r="RTX15" s="76"/>
      <c r="RTY15" s="75"/>
      <c r="RUA15" s="2"/>
      <c r="RUB15" s="2"/>
      <c r="RUC15" s="35"/>
      <c r="RUD15" s="76"/>
      <c r="RUE15" s="75"/>
      <c r="RUG15" s="2"/>
      <c r="RUH15" s="2"/>
      <c r="RUI15" s="35"/>
      <c r="RUJ15" s="76"/>
      <c r="RUK15" s="75"/>
      <c r="RUM15" s="2"/>
      <c r="RUN15" s="2"/>
      <c r="RUO15" s="35"/>
      <c r="RUP15" s="76"/>
      <c r="RUQ15" s="75"/>
      <c r="RUS15" s="2"/>
      <c r="RUT15" s="2"/>
      <c r="RUU15" s="35"/>
      <c r="RUV15" s="76"/>
      <c r="RUW15" s="75"/>
      <c r="RUY15" s="2"/>
      <c r="RUZ15" s="2"/>
      <c r="RVA15" s="35"/>
      <c r="RVB15" s="76"/>
      <c r="RVC15" s="75"/>
      <c r="RVE15" s="2"/>
      <c r="RVF15" s="2"/>
      <c r="RVG15" s="35"/>
      <c r="RVH15" s="76"/>
      <c r="RVI15" s="75"/>
      <c r="RVK15" s="2"/>
      <c r="RVL15" s="2"/>
      <c r="RVM15" s="35"/>
      <c r="RVN15" s="76"/>
      <c r="RVO15" s="75"/>
      <c r="RVQ15" s="2"/>
      <c r="RVR15" s="2"/>
      <c r="RVS15" s="35"/>
      <c r="RVT15" s="76"/>
      <c r="RVU15" s="75"/>
      <c r="RVW15" s="2"/>
      <c r="RVX15" s="2"/>
      <c r="RVY15" s="35"/>
      <c r="RVZ15" s="76"/>
      <c r="RWA15" s="75"/>
      <c r="RWC15" s="2"/>
      <c r="RWD15" s="2"/>
      <c r="RWE15" s="35"/>
      <c r="RWF15" s="76"/>
      <c r="RWG15" s="75"/>
      <c r="RWI15" s="2"/>
      <c r="RWJ15" s="2"/>
      <c r="RWK15" s="35"/>
      <c r="RWL15" s="76"/>
      <c r="RWM15" s="75"/>
      <c r="RWO15" s="2"/>
      <c r="RWP15" s="2"/>
      <c r="RWQ15" s="35"/>
      <c r="RWR15" s="76"/>
      <c r="RWS15" s="75"/>
      <c r="RWU15" s="2"/>
      <c r="RWV15" s="2"/>
      <c r="RWW15" s="35"/>
      <c r="RWX15" s="76"/>
      <c r="RWY15" s="75"/>
      <c r="RXA15" s="2"/>
      <c r="RXB15" s="2"/>
      <c r="RXC15" s="35"/>
      <c r="RXD15" s="76"/>
      <c r="RXE15" s="75"/>
      <c r="RXG15" s="2"/>
      <c r="RXH15" s="2"/>
      <c r="RXI15" s="35"/>
      <c r="RXJ15" s="76"/>
      <c r="RXK15" s="75"/>
      <c r="RXM15" s="2"/>
      <c r="RXN15" s="2"/>
      <c r="RXO15" s="35"/>
      <c r="RXP15" s="76"/>
      <c r="RXQ15" s="75"/>
      <c r="RXS15" s="2"/>
      <c r="RXT15" s="2"/>
      <c r="RXU15" s="35"/>
      <c r="RXV15" s="76"/>
      <c r="RXW15" s="75"/>
      <c r="RXY15" s="2"/>
      <c r="RXZ15" s="2"/>
      <c r="RYA15" s="35"/>
      <c r="RYB15" s="76"/>
      <c r="RYC15" s="75"/>
      <c r="RYE15" s="2"/>
      <c r="RYF15" s="2"/>
      <c r="RYG15" s="35"/>
      <c r="RYH15" s="76"/>
      <c r="RYI15" s="75"/>
      <c r="RYK15" s="2"/>
      <c r="RYL15" s="2"/>
      <c r="RYM15" s="35"/>
      <c r="RYN15" s="76"/>
      <c r="RYO15" s="75"/>
      <c r="RYQ15" s="2"/>
      <c r="RYR15" s="2"/>
      <c r="RYS15" s="35"/>
      <c r="RYT15" s="76"/>
      <c r="RYU15" s="75"/>
      <c r="RYW15" s="2"/>
      <c r="RYX15" s="2"/>
      <c r="RYY15" s="35"/>
      <c r="RYZ15" s="76"/>
      <c r="RZA15" s="75"/>
      <c r="RZC15" s="2"/>
      <c r="RZD15" s="2"/>
      <c r="RZE15" s="35"/>
      <c r="RZF15" s="76"/>
      <c r="RZG15" s="75"/>
      <c r="RZI15" s="2"/>
      <c r="RZJ15" s="2"/>
      <c r="RZK15" s="35"/>
      <c r="RZL15" s="76"/>
      <c r="RZM15" s="75"/>
      <c r="RZO15" s="2"/>
      <c r="RZP15" s="2"/>
      <c r="RZQ15" s="35"/>
      <c r="RZR15" s="76"/>
      <c r="RZS15" s="75"/>
      <c r="RZU15" s="2"/>
      <c r="RZV15" s="2"/>
      <c r="RZW15" s="35"/>
      <c r="RZX15" s="76"/>
      <c r="RZY15" s="75"/>
      <c r="SAA15" s="2"/>
      <c r="SAB15" s="2"/>
      <c r="SAC15" s="35"/>
      <c r="SAD15" s="76"/>
      <c r="SAE15" s="75"/>
      <c r="SAG15" s="2"/>
      <c r="SAH15" s="2"/>
      <c r="SAI15" s="35"/>
      <c r="SAJ15" s="76"/>
      <c r="SAK15" s="75"/>
      <c r="SAM15" s="2"/>
      <c r="SAN15" s="2"/>
      <c r="SAO15" s="35"/>
      <c r="SAP15" s="76"/>
      <c r="SAQ15" s="75"/>
      <c r="SAS15" s="2"/>
      <c r="SAT15" s="2"/>
      <c r="SAU15" s="35"/>
      <c r="SAV15" s="76"/>
      <c r="SAW15" s="75"/>
      <c r="SAY15" s="2"/>
      <c r="SAZ15" s="2"/>
      <c r="SBA15" s="35"/>
      <c r="SBB15" s="76"/>
      <c r="SBC15" s="75"/>
      <c r="SBE15" s="2"/>
      <c r="SBF15" s="2"/>
      <c r="SBG15" s="35"/>
      <c r="SBH15" s="76"/>
      <c r="SBI15" s="75"/>
      <c r="SBK15" s="2"/>
      <c r="SBL15" s="2"/>
      <c r="SBM15" s="35"/>
      <c r="SBN15" s="76"/>
      <c r="SBO15" s="75"/>
      <c r="SBQ15" s="2"/>
      <c r="SBR15" s="2"/>
      <c r="SBS15" s="35"/>
      <c r="SBT15" s="76"/>
      <c r="SBU15" s="75"/>
      <c r="SBW15" s="2"/>
      <c r="SBX15" s="2"/>
      <c r="SBY15" s="35"/>
      <c r="SBZ15" s="76"/>
      <c r="SCA15" s="75"/>
      <c r="SCC15" s="2"/>
      <c r="SCD15" s="2"/>
      <c r="SCE15" s="35"/>
      <c r="SCF15" s="76"/>
      <c r="SCG15" s="75"/>
      <c r="SCI15" s="2"/>
      <c r="SCJ15" s="2"/>
      <c r="SCK15" s="35"/>
      <c r="SCL15" s="76"/>
      <c r="SCM15" s="75"/>
      <c r="SCO15" s="2"/>
      <c r="SCP15" s="2"/>
      <c r="SCQ15" s="35"/>
      <c r="SCR15" s="76"/>
      <c r="SCS15" s="75"/>
      <c r="SCU15" s="2"/>
      <c r="SCV15" s="2"/>
      <c r="SCW15" s="35"/>
      <c r="SCX15" s="76"/>
      <c r="SCY15" s="75"/>
      <c r="SDA15" s="2"/>
      <c r="SDB15" s="2"/>
      <c r="SDC15" s="35"/>
      <c r="SDD15" s="76"/>
      <c r="SDE15" s="75"/>
      <c r="SDG15" s="2"/>
      <c r="SDH15" s="2"/>
      <c r="SDI15" s="35"/>
      <c r="SDJ15" s="76"/>
      <c r="SDK15" s="75"/>
      <c r="SDM15" s="2"/>
      <c r="SDN15" s="2"/>
      <c r="SDO15" s="35"/>
      <c r="SDP15" s="76"/>
      <c r="SDQ15" s="75"/>
      <c r="SDS15" s="2"/>
      <c r="SDT15" s="2"/>
      <c r="SDU15" s="35"/>
      <c r="SDV15" s="76"/>
      <c r="SDW15" s="75"/>
      <c r="SDY15" s="2"/>
      <c r="SDZ15" s="2"/>
      <c r="SEA15" s="35"/>
      <c r="SEB15" s="76"/>
      <c r="SEC15" s="75"/>
      <c r="SEE15" s="2"/>
      <c r="SEF15" s="2"/>
      <c r="SEG15" s="35"/>
      <c r="SEH15" s="76"/>
      <c r="SEI15" s="75"/>
      <c r="SEK15" s="2"/>
      <c r="SEL15" s="2"/>
      <c r="SEM15" s="35"/>
      <c r="SEN15" s="76"/>
      <c r="SEO15" s="75"/>
      <c r="SEQ15" s="2"/>
      <c r="SER15" s="2"/>
      <c r="SES15" s="35"/>
      <c r="SET15" s="76"/>
      <c r="SEU15" s="75"/>
      <c r="SEW15" s="2"/>
      <c r="SEX15" s="2"/>
      <c r="SEY15" s="35"/>
      <c r="SEZ15" s="76"/>
      <c r="SFA15" s="75"/>
      <c r="SFC15" s="2"/>
      <c r="SFD15" s="2"/>
      <c r="SFE15" s="35"/>
      <c r="SFF15" s="76"/>
      <c r="SFG15" s="75"/>
      <c r="SFI15" s="2"/>
      <c r="SFJ15" s="2"/>
      <c r="SFK15" s="35"/>
      <c r="SFL15" s="76"/>
      <c r="SFM15" s="75"/>
      <c r="SFO15" s="2"/>
      <c r="SFP15" s="2"/>
      <c r="SFQ15" s="35"/>
      <c r="SFR15" s="76"/>
      <c r="SFS15" s="75"/>
      <c r="SFU15" s="2"/>
      <c r="SFV15" s="2"/>
      <c r="SFW15" s="35"/>
      <c r="SFX15" s="76"/>
      <c r="SFY15" s="75"/>
      <c r="SGA15" s="2"/>
      <c r="SGB15" s="2"/>
      <c r="SGC15" s="35"/>
      <c r="SGD15" s="76"/>
      <c r="SGE15" s="75"/>
      <c r="SGG15" s="2"/>
      <c r="SGH15" s="2"/>
      <c r="SGI15" s="35"/>
      <c r="SGJ15" s="76"/>
      <c r="SGK15" s="75"/>
      <c r="SGM15" s="2"/>
      <c r="SGN15" s="2"/>
      <c r="SGO15" s="35"/>
      <c r="SGP15" s="76"/>
      <c r="SGQ15" s="75"/>
      <c r="SGS15" s="2"/>
      <c r="SGT15" s="2"/>
      <c r="SGU15" s="35"/>
      <c r="SGV15" s="76"/>
      <c r="SGW15" s="75"/>
      <c r="SGY15" s="2"/>
      <c r="SGZ15" s="2"/>
      <c r="SHA15" s="35"/>
      <c r="SHB15" s="76"/>
      <c r="SHC15" s="75"/>
      <c r="SHE15" s="2"/>
      <c r="SHF15" s="2"/>
      <c r="SHG15" s="35"/>
      <c r="SHH15" s="76"/>
      <c r="SHI15" s="75"/>
      <c r="SHK15" s="2"/>
      <c r="SHL15" s="2"/>
      <c r="SHM15" s="35"/>
      <c r="SHN15" s="76"/>
      <c r="SHO15" s="75"/>
      <c r="SHQ15" s="2"/>
      <c r="SHR15" s="2"/>
      <c r="SHS15" s="35"/>
      <c r="SHT15" s="76"/>
      <c r="SHU15" s="75"/>
      <c r="SHW15" s="2"/>
      <c r="SHX15" s="2"/>
      <c r="SHY15" s="35"/>
      <c r="SHZ15" s="76"/>
      <c r="SIA15" s="75"/>
      <c r="SIC15" s="2"/>
      <c r="SID15" s="2"/>
      <c r="SIE15" s="35"/>
      <c r="SIF15" s="76"/>
      <c r="SIG15" s="75"/>
      <c r="SII15" s="2"/>
      <c r="SIJ15" s="2"/>
      <c r="SIK15" s="35"/>
      <c r="SIL15" s="76"/>
      <c r="SIM15" s="75"/>
      <c r="SIO15" s="2"/>
      <c r="SIP15" s="2"/>
      <c r="SIQ15" s="35"/>
      <c r="SIR15" s="76"/>
      <c r="SIS15" s="75"/>
      <c r="SIU15" s="2"/>
      <c r="SIV15" s="2"/>
      <c r="SIW15" s="35"/>
      <c r="SIX15" s="76"/>
      <c r="SIY15" s="75"/>
      <c r="SJA15" s="2"/>
      <c r="SJB15" s="2"/>
      <c r="SJC15" s="35"/>
      <c r="SJD15" s="76"/>
      <c r="SJE15" s="75"/>
      <c r="SJG15" s="2"/>
      <c r="SJH15" s="2"/>
      <c r="SJI15" s="35"/>
      <c r="SJJ15" s="76"/>
      <c r="SJK15" s="75"/>
      <c r="SJM15" s="2"/>
      <c r="SJN15" s="2"/>
      <c r="SJO15" s="35"/>
      <c r="SJP15" s="76"/>
      <c r="SJQ15" s="75"/>
      <c r="SJS15" s="2"/>
      <c r="SJT15" s="2"/>
      <c r="SJU15" s="35"/>
      <c r="SJV15" s="76"/>
      <c r="SJW15" s="75"/>
      <c r="SJY15" s="2"/>
      <c r="SJZ15" s="2"/>
      <c r="SKA15" s="35"/>
      <c r="SKB15" s="76"/>
      <c r="SKC15" s="75"/>
      <c r="SKE15" s="2"/>
      <c r="SKF15" s="2"/>
      <c r="SKG15" s="35"/>
      <c r="SKH15" s="76"/>
      <c r="SKI15" s="75"/>
      <c r="SKK15" s="2"/>
      <c r="SKL15" s="2"/>
      <c r="SKM15" s="35"/>
      <c r="SKN15" s="76"/>
      <c r="SKO15" s="75"/>
      <c r="SKQ15" s="2"/>
      <c r="SKR15" s="2"/>
      <c r="SKS15" s="35"/>
      <c r="SKT15" s="76"/>
      <c r="SKU15" s="75"/>
      <c r="SKW15" s="2"/>
      <c r="SKX15" s="2"/>
      <c r="SKY15" s="35"/>
      <c r="SKZ15" s="76"/>
      <c r="SLA15" s="75"/>
      <c r="SLC15" s="2"/>
      <c r="SLD15" s="2"/>
      <c r="SLE15" s="35"/>
      <c r="SLF15" s="76"/>
      <c r="SLG15" s="75"/>
      <c r="SLI15" s="2"/>
      <c r="SLJ15" s="2"/>
      <c r="SLK15" s="35"/>
      <c r="SLL15" s="76"/>
      <c r="SLM15" s="75"/>
      <c r="SLO15" s="2"/>
      <c r="SLP15" s="2"/>
      <c r="SLQ15" s="35"/>
      <c r="SLR15" s="76"/>
      <c r="SLS15" s="75"/>
      <c r="SLU15" s="2"/>
      <c r="SLV15" s="2"/>
      <c r="SLW15" s="35"/>
      <c r="SLX15" s="76"/>
      <c r="SLY15" s="75"/>
      <c r="SMA15" s="2"/>
      <c r="SMB15" s="2"/>
      <c r="SMC15" s="35"/>
      <c r="SMD15" s="76"/>
      <c r="SME15" s="75"/>
      <c r="SMG15" s="2"/>
      <c r="SMH15" s="2"/>
      <c r="SMI15" s="35"/>
      <c r="SMJ15" s="76"/>
      <c r="SMK15" s="75"/>
      <c r="SMM15" s="2"/>
      <c r="SMN15" s="2"/>
      <c r="SMO15" s="35"/>
      <c r="SMP15" s="76"/>
      <c r="SMQ15" s="75"/>
      <c r="SMS15" s="2"/>
      <c r="SMT15" s="2"/>
      <c r="SMU15" s="35"/>
      <c r="SMV15" s="76"/>
      <c r="SMW15" s="75"/>
      <c r="SMY15" s="2"/>
      <c r="SMZ15" s="2"/>
      <c r="SNA15" s="35"/>
      <c r="SNB15" s="76"/>
      <c r="SNC15" s="75"/>
      <c r="SNE15" s="2"/>
      <c r="SNF15" s="2"/>
      <c r="SNG15" s="35"/>
      <c r="SNH15" s="76"/>
      <c r="SNI15" s="75"/>
      <c r="SNK15" s="2"/>
      <c r="SNL15" s="2"/>
      <c r="SNM15" s="35"/>
      <c r="SNN15" s="76"/>
      <c r="SNO15" s="75"/>
      <c r="SNQ15" s="2"/>
      <c r="SNR15" s="2"/>
      <c r="SNS15" s="35"/>
      <c r="SNT15" s="76"/>
      <c r="SNU15" s="75"/>
      <c r="SNW15" s="2"/>
      <c r="SNX15" s="2"/>
      <c r="SNY15" s="35"/>
      <c r="SNZ15" s="76"/>
      <c r="SOA15" s="75"/>
      <c r="SOC15" s="2"/>
      <c r="SOD15" s="2"/>
      <c r="SOE15" s="35"/>
      <c r="SOF15" s="76"/>
      <c r="SOG15" s="75"/>
      <c r="SOI15" s="2"/>
      <c r="SOJ15" s="2"/>
      <c r="SOK15" s="35"/>
      <c r="SOL15" s="76"/>
      <c r="SOM15" s="75"/>
      <c r="SOO15" s="2"/>
      <c r="SOP15" s="2"/>
      <c r="SOQ15" s="35"/>
      <c r="SOR15" s="76"/>
      <c r="SOS15" s="75"/>
      <c r="SOU15" s="2"/>
      <c r="SOV15" s="2"/>
      <c r="SOW15" s="35"/>
      <c r="SOX15" s="76"/>
      <c r="SOY15" s="75"/>
      <c r="SPA15" s="2"/>
      <c r="SPB15" s="2"/>
      <c r="SPC15" s="35"/>
      <c r="SPD15" s="76"/>
      <c r="SPE15" s="75"/>
      <c r="SPG15" s="2"/>
      <c r="SPH15" s="2"/>
      <c r="SPI15" s="35"/>
      <c r="SPJ15" s="76"/>
      <c r="SPK15" s="75"/>
      <c r="SPM15" s="2"/>
      <c r="SPN15" s="2"/>
      <c r="SPO15" s="35"/>
      <c r="SPP15" s="76"/>
      <c r="SPQ15" s="75"/>
      <c r="SPS15" s="2"/>
      <c r="SPT15" s="2"/>
      <c r="SPU15" s="35"/>
      <c r="SPV15" s="76"/>
      <c r="SPW15" s="75"/>
      <c r="SPY15" s="2"/>
      <c r="SPZ15" s="2"/>
      <c r="SQA15" s="35"/>
      <c r="SQB15" s="76"/>
      <c r="SQC15" s="75"/>
      <c r="SQE15" s="2"/>
      <c r="SQF15" s="2"/>
      <c r="SQG15" s="35"/>
      <c r="SQH15" s="76"/>
      <c r="SQI15" s="75"/>
      <c r="SQK15" s="2"/>
      <c r="SQL15" s="2"/>
      <c r="SQM15" s="35"/>
      <c r="SQN15" s="76"/>
      <c r="SQO15" s="75"/>
      <c r="SQQ15" s="2"/>
      <c r="SQR15" s="2"/>
      <c r="SQS15" s="35"/>
      <c r="SQT15" s="76"/>
      <c r="SQU15" s="75"/>
      <c r="SQW15" s="2"/>
      <c r="SQX15" s="2"/>
      <c r="SQY15" s="35"/>
      <c r="SQZ15" s="76"/>
      <c r="SRA15" s="75"/>
      <c r="SRC15" s="2"/>
      <c r="SRD15" s="2"/>
      <c r="SRE15" s="35"/>
      <c r="SRF15" s="76"/>
      <c r="SRG15" s="75"/>
      <c r="SRI15" s="2"/>
      <c r="SRJ15" s="2"/>
      <c r="SRK15" s="35"/>
      <c r="SRL15" s="76"/>
      <c r="SRM15" s="75"/>
      <c r="SRO15" s="2"/>
      <c r="SRP15" s="2"/>
      <c r="SRQ15" s="35"/>
      <c r="SRR15" s="76"/>
      <c r="SRS15" s="75"/>
      <c r="SRU15" s="2"/>
      <c r="SRV15" s="2"/>
      <c r="SRW15" s="35"/>
      <c r="SRX15" s="76"/>
      <c r="SRY15" s="75"/>
      <c r="SSA15" s="2"/>
      <c r="SSB15" s="2"/>
      <c r="SSC15" s="35"/>
      <c r="SSD15" s="76"/>
      <c r="SSE15" s="75"/>
      <c r="SSG15" s="2"/>
      <c r="SSH15" s="2"/>
      <c r="SSI15" s="35"/>
      <c r="SSJ15" s="76"/>
      <c r="SSK15" s="75"/>
      <c r="SSM15" s="2"/>
      <c r="SSN15" s="2"/>
      <c r="SSO15" s="35"/>
      <c r="SSP15" s="76"/>
      <c r="SSQ15" s="75"/>
      <c r="SSS15" s="2"/>
      <c r="SST15" s="2"/>
      <c r="SSU15" s="35"/>
      <c r="SSV15" s="76"/>
      <c r="SSW15" s="75"/>
      <c r="SSY15" s="2"/>
      <c r="SSZ15" s="2"/>
      <c r="STA15" s="35"/>
      <c r="STB15" s="76"/>
      <c r="STC15" s="75"/>
      <c r="STE15" s="2"/>
      <c r="STF15" s="2"/>
      <c r="STG15" s="35"/>
      <c r="STH15" s="76"/>
      <c r="STI15" s="75"/>
      <c r="STK15" s="2"/>
      <c r="STL15" s="2"/>
      <c r="STM15" s="35"/>
      <c r="STN15" s="76"/>
      <c r="STO15" s="75"/>
      <c r="STQ15" s="2"/>
      <c r="STR15" s="2"/>
      <c r="STS15" s="35"/>
      <c r="STT15" s="76"/>
      <c r="STU15" s="75"/>
      <c r="STW15" s="2"/>
      <c r="STX15" s="2"/>
      <c r="STY15" s="35"/>
      <c r="STZ15" s="76"/>
      <c r="SUA15" s="75"/>
      <c r="SUC15" s="2"/>
      <c r="SUD15" s="2"/>
      <c r="SUE15" s="35"/>
      <c r="SUF15" s="76"/>
      <c r="SUG15" s="75"/>
      <c r="SUI15" s="2"/>
      <c r="SUJ15" s="2"/>
      <c r="SUK15" s="35"/>
      <c r="SUL15" s="76"/>
      <c r="SUM15" s="75"/>
      <c r="SUO15" s="2"/>
      <c r="SUP15" s="2"/>
      <c r="SUQ15" s="35"/>
      <c r="SUR15" s="76"/>
      <c r="SUS15" s="75"/>
      <c r="SUU15" s="2"/>
      <c r="SUV15" s="2"/>
      <c r="SUW15" s="35"/>
      <c r="SUX15" s="76"/>
      <c r="SUY15" s="75"/>
      <c r="SVA15" s="2"/>
      <c r="SVB15" s="2"/>
      <c r="SVC15" s="35"/>
      <c r="SVD15" s="76"/>
      <c r="SVE15" s="75"/>
      <c r="SVG15" s="2"/>
      <c r="SVH15" s="2"/>
      <c r="SVI15" s="35"/>
      <c r="SVJ15" s="76"/>
      <c r="SVK15" s="75"/>
      <c r="SVM15" s="2"/>
      <c r="SVN15" s="2"/>
      <c r="SVO15" s="35"/>
      <c r="SVP15" s="76"/>
      <c r="SVQ15" s="75"/>
      <c r="SVS15" s="2"/>
      <c r="SVT15" s="2"/>
      <c r="SVU15" s="35"/>
      <c r="SVV15" s="76"/>
      <c r="SVW15" s="75"/>
      <c r="SVY15" s="2"/>
      <c r="SVZ15" s="2"/>
      <c r="SWA15" s="35"/>
      <c r="SWB15" s="76"/>
      <c r="SWC15" s="75"/>
      <c r="SWE15" s="2"/>
      <c r="SWF15" s="2"/>
      <c r="SWG15" s="35"/>
      <c r="SWH15" s="76"/>
      <c r="SWI15" s="75"/>
      <c r="SWK15" s="2"/>
      <c r="SWL15" s="2"/>
      <c r="SWM15" s="35"/>
      <c r="SWN15" s="76"/>
      <c r="SWO15" s="75"/>
      <c r="SWQ15" s="2"/>
      <c r="SWR15" s="2"/>
      <c r="SWS15" s="35"/>
      <c r="SWT15" s="76"/>
      <c r="SWU15" s="75"/>
      <c r="SWW15" s="2"/>
      <c r="SWX15" s="2"/>
      <c r="SWY15" s="35"/>
      <c r="SWZ15" s="76"/>
      <c r="SXA15" s="75"/>
      <c r="SXC15" s="2"/>
      <c r="SXD15" s="2"/>
      <c r="SXE15" s="35"/>
      <c r="SXF15" s="76"/>
      <c r="SXG15" s="75"/>
      <c r="SXI15" s="2"/>
      <c r="SXJ15" s="2"/>
      <c r="SXK15" s="35"/>
      <c r="SXL15" s="76"/>
      <c r="SXM15" s="75"/>
      <c r="SXO15" s="2"/>
      <c r="SXP15" s="2"/>
      <c r="SXQ15" s="35"/>
      <c r="SXR15" s="76"/>
      <c r="SXS15" s="75"/>
      <c r="SXU15" s="2"/>
      <c r="SXV15" s="2"/>
      <c r="SXW15" s="35"/>
      <c r="SXX15" s="76"/>
      <c r="SXY15" s="75"/>
      <c r="SYA15" s="2"/>
      <c r="SYB15" s="2"/>
      <c r="SYC15" s="35"/>
      <c r="SYD15" s="76"/>
      <c r="SYE15" s="75"/>
      <c r="SYG15" s="2"/>
      <c r="SYH15" s="2"/>
      <c r="SYI15" s="35"/>
      <c r="SYJ15" s="76"/>
      <c r="SYK15" s="75"/>
      <c r="SYM15" s="2"/>
      <c r="SYN15" s="2"/>
      <c r="SYO15" s="35"/>
      <c r="SYP15" s="76"/>
      <c r="SYQ15" s="75"/>
      <c r="SYS15" s="2"/>
      <c r="SYT15" s="2"/>
      <c r="SYU15" s="35"/>
      <c r="SYV15" s="76"/>
      <c r="SYW15" s="75"/>
      <c r="SYY15" s="2"/>
      <c r="SYZ15" s="2"/>
      <c r="SZA15" s="35"/>
      <c r="SZB15" s="76"/>
      <c r="SZC15" s="75"/>
      <c r="SZE15" s="2"/>
      <c r="SZF15" s="2"/>
      <c r="SZG15" s="35"/>
      <c r="SZH15" s="76"/>
      <c r="SZI15" s="75"/>
      <c r="SZK15" s="2"/>
      <c r="SZL15" s="2"/>
      <c r="SZM15" s="35"/>
      <c r="SZN15" s="76"/>
      <c r="SZO15" s="75"/>
      <c r="SZQ15" s="2"/>
      <c r="SZR15" s="2"/>
      <c r="SZS15" s="35"/>
      <c r="SZT15" s="76"/>
      <c r="SZU15" s="75"/>
      <c r="SZW15" s="2"/>
      <c r="SZX15" s="2"/>
      <c r="SZY15" s="35"/>
      <c r="SZZ15" s="76"/>
      <c r="TAA15" s="75"/>
      <c r="TAC15" s="2"/>
      <c r="TAD15" s="2"/>
      <c r="TAE15" s="35"/>
      <c r="TAF15" s="76"/>
      <c r="TAG15" s="75"/>
      <c r="TAI15" s="2"/>
      <c r="TAJ15" s="2"/>
      <c r="TAK15" s="35"/>
      <c r="TAL15" s="76"/>
      <c r="TAM15" s="75"/>
      <c r="TAO15" s="2"/>
      <c r="TAP15" s="2"/>
      <c r="TAQ15" s="35"/>
      <c r="TAR15" s="76"/>
      <c r="TAS15" s="75"/>
      <c r="TAU15" s="2"/>
      <c r="TAV15" s="2"/>
      <c r="TAW15" s="35"/>
      <c r="TAX15" s="76"/>
      <c r="TAY15" s="75"/>
      <c r="TBA15" s="2"/>
      <c r="TBB15" s="2"/>
      <c r="TBC15" s="35"/>
      <c r="TBD15" s="76"/>
      <c r="TBE15" s="75"/>
      <c r="TBG15" s="2"/>
      <c r="TBH15" s="2"/>
      <c r="TBI15" s="35"/>
      <c r="TBJ15" s="76"/>
      <c r="TBK15" s="75"/>
      <c r="TBM15" s="2"/>
      <c r="TBN15" s="2"/>
      <c r="TBO15" s="35"/>
      <c r="TBP15" s="76"/>
      <c r="TBQ15" s="75"/>
      <c r="TBS15" s="2"/>
      <c r="TBT15" s="2"/>
      <c r="TBU15" s="35"/>
      <c r="TBV15" s="76"/>
      <c r="TBW15" s="75"/>
      <c r="TBY15" s="2"/>
      <c r="TBZ15" s="2"/>
      <c r="TCA15" s="35"/>
      <c r="TCB15" s="76"/>
      <c r="TCC15" s="75"/>
      <c r="TCE15" s="2"/>
      <c r="TCF15" s="2"/>
      <c r="TCG15" s="35"/>
      <c r="TCH15" s="76"/>
      <c r="TCI15" s="75"/>
      <c r="TCK15" s="2"/>
      <c r="TCL15" s="2"/>
      <c r="TCM15" s="35"/>
      <c r="TCN15" s="76"/>
      <c r="TCO15" s="75"/>
      <c r="TCQ15" s="2"/>
      <c r="TCR15" s="2"/>
      <c r="TCS15" s="35"/>
      <c r="TCT15" s="76"/>
      <c r="TCU15" s="75"/>
      <c r="TCW15" s="2"/>
      <c r="TCX15" s="2"/>
      <c r="TCY15" s="35"/>
      <c r="TCZ15" s="76"/>
      <c r="TDA15" s="75"/>
      <c r="TDC15" s="2"/>
      <c r="TDD15" s="2"/>
      <c r="TDE15" s="35"/>
      <c r="TDF15" s="76"/>
      <c r="TDG15" s="75"/>
      <c r="TDI15" s="2"/>
      <c r="TDJ15" s="2"/>
      <c r="TDK15" s="35"/>
      <c r="TDL15" s="76"/>
      <c r="TDM15" s="75"/>
      <c r="TDO15" s="2"/>
      <c r="TDP15" s="2"/>
      <c r="TDQ15" s="35"/>
      <c r="TDR15" s="76"/>
      <c r="TDS15" s="75"/>
      <c r="TDU15" s="2"/>
      <c r="TDV15" s="2"/>
      <c r="TDW15" s="35"/>
      <c r="TDX15" s="76"/>
      <c r="TDY15" s="75"/>
      <c r="TEA15" s="2"/>
      <c r="TEB15" s="2"/>
      <c r="TEC15" s="35"/>
      <c r="TED15" s="76"/>
      <c r="TEE15" s="75"/>
      <c r="TEG15" s="2"/>
      <c r="TEH15" s="2"/>
      <c r="TEI15" s="35"/>
      <c r="TEJ15" s="76"/>
      <c r="TEK15" s="75"/>
      <c r="TEM15" s="2"/>
      <c r="TEN15" s="2"/>
      <c r="TEO15" s="35"/>
      <c r="TEP15" s="76"/>
      <c r="TEQ15" s="75"/>
      <c r="TES15" s="2"/>
      <c r="TET15" s="2"/>
      <c r="TEU15" s="35"/>
      <c r="TEV15" s="76"/>
      <c r="TEW15" s="75"/>
      <c r="TEY15" s="2"/>
      <c r="TEZ15" s="2"/>
      <c r="TFA15" s="35"/>
      <c r="TFB15" s="76"/>
      <c r="TFC15" s="75"/>
      <c r="TFE15" s="2"/>
      <c r="TFF15" s="2"/>
      <c r="TFG15" s="35"/>
      <c r="TFH15" s="76"/>
      <c r="TFI15" s="75"/>
      <c r="TFK15" s="2"/>
      <c r="TFL15" s="2"/>
      <c r="TFM15" s="35"/>
      <c r="TFN15" s="76"/>
      <c r="TFO15" s="75"/>
      <c r="TFQ15" s="2"/>
      <c r="TFR15" s="2"/>
      <c r="TFS15" s="35"/>
      <c r="TFT15" s="76"/>
      <c r="TFU15" s="75"/>
      <c r="TFW15" s="2"/>
      <c r="TFX15" s="2"/>
      <c r="TFY15" s="35"/>
      <c r="TFZ15" s="76"/>
      <c r="TGA15" s="75"/>
      <c r="TGC15" s="2"/>
      <c r="TGD15" s="2"/>
      <c r="TGE15" s="35"/>
      <c r="TGF15" s="76"/>
      <c r="TGG15" s="75"/>
      <c r="TGI15" s="2"/>
      <c r="TGJ15" s="2"/>
      <c r="TGK15" s="35"/>
      <c r="TGL15" s="76"/>
      <c r="TGM15" s="75"/>
      <c r="TGO15" s="2"/>
      <c r="TGP15" s="2"/>
      <c r="TGQ15" s="35"/>
      <c r="TGR15" s="76"/>
      <c r="TGS15" s="75"/>
      <c r="TGU15" s="2"/>
      <c r="TGV15" s="2"/>
      <c r="TGW15" s="35"/>
      <c r="TGX15" s="76"/>
      <c r="TGY15" s="75"/>
      <c r="THA15" s="2"/>
      <c r="THB15" s="2"/>
      <c r="THC15" s="35"/>
      <c r="THD15" s="76"/>
      <c r="THE15" s="75"/>
      <c r="THG15" s="2"/>
      <c r="THH15" s="2"/>
      <c r="THI15" s="35"/>
      <c r="THJ15" s="76"/>
      <c r="THK15" s="75"/>
      <c r="THM15" s="2"/>
      <c r="THN15" s="2"/>
      <c r="THO15" s="35"/>
      <c r="THP15" s="76"/>
      <c r="THQ15" s="75"/>
      <c r="THS15" s="2"/>
      <c r="THT15" s="2"/>
      <c r="THU15" s="35"/>
      <c r="THV15" s="76"/>
      <c r="THW15" s="75"/>
      <c r="THY15" s="2"/>
      <c r="THZ15" s="2"/>
      <c r="TIA15" s="35"/>
      <c r="TIB15" s="76"/>
      <c r="TIC15" s="75"/>
      <c r="TIE15" s="2"/>
      <c r="TIF15" s="2"/>
      <c r="TIG15" s="35"/>
      <c r="TIH15" s="76"/>
      <c r="TII15" s="75"/>
      <c r="TIK15" s="2"/>
      <c r="TIL15" s="2"/>
      <c r="TIM15" s="35"/>
      <c r="TIN15" s="76"/>
      <c r="TIO15" s="75"/>
      <c r="TIQ15" s="2"/>
      <c r="TIR15" s="2"/>
      <c r="TIS15" s="35"/>
      <c r="TIT15" s="76"/>
      <c r="TIU15" s="75"/>
      <c r="TIW15" s="2"/>
      <c r="TIX15" s="2"/>
      <c r="TIY15" s="35"/>
      <c r="TIZ15" s="76"/>
      <c r="TJA15" s="75"/>
      <c r="TJC15" s="2"/>
      <c r="TJD15" s="2"/>
      <c r="TJE15" s="35"/>
      <c r="TJF15" s="76"/>
      <c r="TJG15" s="75"/>
      <c r="TJI15" s="2"/>
      <c r="TJJ15" s="2"/>
      <c r="TJK15" s="35"/>
      <c r="TJL15" s="76"/>
      <c r="TJM15" s="75"/>
      <c r="TJO15" s="2"/>
      <c r="TJP15" s="2"/>
      <c r="TJQ15" s="35"/>
      <c r="TJR15" s="76"/>
      <c r="TJS15" s="75"/>
      <c r="TJU15" s="2"/>
      <c r="TJV15" s="2"/>
      <c r="TJW15" s="35"/>
      <c r="TJX15" s="76"/>
      <c r="TJY15" s="75"/>
      <c r="TKA15" s="2"/>
      <c r="TKB15" s="2"/>
      <c r="TKC15" s="35"/>
      <c r="TKD15" s="76"/>
      <c r="TKE15" s="75"/>
      <c r="TKG15" s="2"/>
      <c r="TKH15" s="2"/>
      <c r="TKI15" s="35"/>
      <c r="TKJ15" s="76"/>
      <c r="TKK15" s="75"/>
      <c r="TKM15" s="2"/>
      <c r="TKN15" s="2"/>
      <c r="TKO15" s="35"/>
      <c r="TKP15" s="76"/>
      <c r="TKQ15" s="75"/>
      <c r="TKS15" s="2"/>
      <c r="TKT15" s="2"/>
      <c r="TKU15" s="35"/>
      <c r="TKV15" s="76"/>
      <c r="TKW15" s="75"/>
      <c r="TKY15" s="2"/>
      <c r="TKZ15" s="2"/>
      <c r="TLA15" s="35"/>
      <c r="TLB15" s="76"/>
      <c r="TLC15" s="75"/>
      <c r="TLE15" s="2"/>
      <c r="TLF15" s="2"/>
      <c r="TLG15" s="35"/>
      <c r="TLH15" s="76"/>
      <c r="TLI15" s="75"/>
      <c r="TLK15" s="2"/>
      <c r="TLL15" s="2"/>
      <c r="TLM15" s="35"/>
      <c r="TLN15" s="76"/>
      <c r="TLO15" s="75"/>
      <c r="TLQ15" s="2"/>
      <c r="TLR15" s="2"/>
      <c r="TLS15" s="35"/>
      <c r="TLT15" s="76"/>
      <c r="TLU15" s="75"/>
      <c r="TLW15" s="2"/>
      <c r="TLX15" s="2"/>
      <c r="TLY15" s="35"/>
      <c r="TLZ15" s="76"/>
      <c r="TMA15" s="75"/>
      <c r="TMC15" s="2"/>
      <c r="TMD15" s="2"/>
      <c r="TME15" s="35"/>
      <c r="TMF15" s="76"/>
      <c r="TMG15" s="75"/>
      <c r="TMI15" s="2"/>
      <c r="TMJ15" s="2"/>
      <c r="TMK15" s="35"/>
      <c r="TML15" s="76"/>
      <c r="TMM15" s="75"/>
      <c r="TMO15" s="2"/>
      <c r="TMP15" s="2"/>
      <c r="TMQ15" s="35"/>
      <c r="TMR15" s="76"/>
      <c r="TMS15" s="75"/>
      <c r="TMU15" s="2"/>
      <c r="TMV15" s="2"/>
      <c r="TMW15" s="35"/>
      <c r="TMX15" s="76"/>
      <c r="TMY15" s="75"/>
      <c r="TNA15" s="2"/>
      <c r="TNB15" s="2"/>
      <c r="TNC15" s="35"/>
      <c r="TND15" s="76"/>
      <c r="TNE15" s="75"/>
      <c r="TNG15" s="2"/>
      <c r="TNH15" s="2"/>
      <c r="TNI15" s="35"/>
      <c r="TNJ15" s="76"/>
      <c r="TNK15" s="75"/>
      <c r="TNM15" s="2"/>
      <c r="TNN15" s="2"/>
      <c r="TNO15" s="35"/>
      <c r="TNP15" s="76"/>
      <c r="TNQ15" s="75"/>
      <c r="TNS15" s="2"/>
      <c r="TNT15" s="2"/>
      <c r="TNU15" s="35"/>
      <c r="TNV15" s="76"/>
      <c r="TNW15" s="75"/>
      <c r="TNY15" s="2"/>
      <c r="TNZ15" s="2"/>
      <c r="TOA15" s="35"/>
      <c r="TOB15" s="76"/>
      <c r="TOC15" s="75"/>
      <c r="TOE15" s="2"/>
      <c r="TOF15" s="2"/>
      <c r="TOG15" s="35"/>
      <c r="TOH15" s="76"/>
      <c r="TOI15" s="75"/>
      <c r="TOK15" s="2"/>
      <c r="TOL15" s="2"/>
      <c r="TOM15" s="35"/>
      <c r="TON15" s="76"/>
      <c r="TOO15" s="75"/>
      <c r="TOQ15" s="2"/>
      <c r="TOR15" s="2"/>
      <c r="TOS15" s="35"/>
      <c r="TOT15" s="76"/>
      <c r="TOU15" s="75"/>
      <c r="TOW15" s="2"/>
      <c r="TOX15" s="2"/>
      <c r="TOY15" s="35"/>
      <c r="TOZ15" s="76"/>
      <c r="TPA15" s="75"/>
      <c r="TPC15" s="2"/>
      <c r="TPD15" s="2"/>
      <c r="TPE15" s="35"/>
      <c r="TPF15" s="76"/>
      <c r="TPG15" s="75"/>
      <c r="TPI15" s="2"/>
      <c r="TPJ15" s="2"/>
      <c r="TPK15" s="35"/>
      <c r="TPL15" s="76"/>
      <c r="TPM15" s="75"/>
      <c r="TPO15" s="2"/>
      <c r="TPP15" s="2"/>
      <c r="TPQ15" s="35"/>
      <c r="TPR15" s="76"/>
      <c r="TPS15" s="75"/>
      <c r="TPU15" s="2"/>
      <c r="TPV15" s="2"/>
      <c r="TPW15" s="35"/>
      <c r="TPX15" s="76"/>
      <c r="TPY15" s="75"/>
      <c r="TQA15" s="2"/>
      <c r="TQB15" s="2"/>
      <c r="TQC15" s="35"/>
      <c r="TQD15" s="76"/>
      <c r="TQE15" s="75"/>
      <c r="TQG15" s="2"/>
      <c r="TQH15" s="2"/>
      <c r="TQI15" s="35"/>
      <c r="TQJ15" s="76"/>
      <c r="TQK15" s="75"/>
      <c r="TQM15" s="2"/>
      <c r="TQN15" s="2"/>
      <c r="TQO15" s="35"/>
      <c r="TQP15" s="76"/>
      <c r="TQQ15" s="75"/>
      <c r="TQS15" s="2"/>
      <c r="TQT15" s="2"/>
      <c r="TQU15" s="35"/>
      <c r="TQV15" s="76"/>
      <c r="TQW15" s="75"/>
      <c r="TQY15" s="2"/>
      <c r="TQZ15" s="2"/>
      <c r="TRA15" s="35"/>
      <c r="TRB15" s="76"/>
      <c r="TRC15" s="75"/>
      <c r="TRE15" s="2"/>
      <c r="TRF15" s="2"/>
      <c r="TRG15" s="35"/>
      <c r="TRH15" s="76"/>
      <c r="TRI15" s="75"/>
      <c r="TRK15" s="2"/>
      <c r="TRL15" s="2"/>
      <c r="TRM15" s="35"/>
      <c r="TRN15" s="76"/>
      <c r="TRO15" s="75"/>
      <c r="TRQ15" s="2"/>
      <c r="TRR15" s="2"/>
      <c r="TRS15" s="35"/>
      <c r="TRT15" s="76"/>
      <c r="TRU15" s="75"/>
      <c r="TRW15" s="2"/>
      <c r="TRX15" s="2"/>
      <c r="TRY15" s="35"/>
      <c r="TRZ15" s="76"/>
      <c r="TSA15" s="75"/>
      <c r="TSC15" s="2"/>
      <c r="TSD15" s="2"/>
      <c r="TSE15" s="35"/>
      <c r="TSF15" s="76"/>
      <c r="TSG15" s="75"/>
      <c r="TSI15" s="2"/>
      <c r="TSJ15" s="2"/>
      <c r="TSK15" s="35"/>
      <c r="TSL15" s="76"/>
      <c r="TSM15" s="75"/>
      <c r="TSO15" s="2"/>
      <c r="TSP15" s="2"/>
      <c r="TSQ15" s="35"/>
      <c r="TSR15" s="76"/>
      <c r="TSS15" s="75"/>
      <c r="TSU15" s="2"/>
      <c r="TSV15" s="2"/>
      <c r="TSW15" s="35"/>
      <c r="TSX15" s="76"/>
      <c r="TSY15" s="75"/>
      <c r="TTA15" s="2"/>
      <c r="TTB15" s="2"/>
      <c r="TTC15" s="35"/>
      <c r="TTD15" s="76"/>
      <c r="TTE15" s="75"/>
      <c r="TTG15" s="2"/>
      <c r="TTH15" s="2"/>
      <c r="TTI15" s="35"/>
      <c r="TTJ15" s="76"/>
      <c r="TTK15" s="75"/>
      <c r="TTM15" s="2"/>
      <c r="TTN15" s="2"/>
      <c r="TTO15" s="35"/>
      <c r="TTP15" s="76"/>
      <c r="TTQ15" s="75"/>
      <c r="TTS15" s="2"/>
      <c r="TTT15" s="2"/>
      <c r="TTU15" s="35"/>
      <c r="TTV15" s="76"/>
      <c r="TTW15" s="75"/>
      <c r="TTY15" s="2"/>
      <c r="TTZ15" s="2"/>
      <c r="TUA15" s="35"/>
      <c r="TUB15" s="76"/>
      <c r="TUC15" s="75"/>
      <c r="TUE15" s="2"/>
      <c r="TUF15" s="2"/>
      <c r="TUG15" s="35"/>
      <c r="TUH15" s="76"/>
      <c r="TUI15" s="75"/>
      <c r="TUK15" s="2"/>
      <c r="TUL15" s="2"/>
      <c r="TUM15" s="35"/>
      <c r="TUN15" s="76"/>
      <c r="TUO15" s="75"/>
      <c r="TUQ15" s="2"/>
      <c r="TUR15" s="2"/>
      <c r="TUS15" s="35"/>
      <c r="TUT15" s="76"/>
      <c r="TUU15" s="75"/>
      <c r="TUW15" s="2"/>
      <c r="TUX15" s="2"/>
      <c r="TUY15" s="35"/>
      <c r="TUZ15" s="76"/>
      <c r="TVA15" s="75"/>
      <c r="TVC15" s="2"/>
      <c r="TVD15" s="2"/>
      <c r="TVE15" s="35"/>
      <c r="TVF15" s="76"/>
      <c r="TVG15" s="75"/>
      <c r="TVI15" s="2"/>
      <c r="TVJ15" s="2"/>
      <c r="TVK15" s="35"/>
      <c r="TVL15" s="76"/>
      <c r="TVM15" s="75"/>
      <c r="TVO15" s="2"/>
      <c r="TVP15" s="2"/>
      <c r="TVQ15" s="35"/>
      <c r="TVR15" s="76"/>
      <c r="TVS15" s="75"/>
      <c r="TVU15" s="2"/>
      <c r="TVV15" s="2"/>
      <c r="TVW15" s="35"/>
      <c r="TVX15" s="76"/>
      <c r="TVY15" s="75"/>
      <c r="TWA15" s="2"/>
      <c r="TWB15" s="2"/>
      <c r="TWC15" s="35"/>
      <c r="TWD15" s="76"/>
      <c r="TWE15" s="75"/>
      <c r="TWG15" s="2"/>
      <c r="TWH15" s="2"/>
      <c r="TWI15" s="35"/>
      <c r="TWJ15" s="76"/>
      <c r="TWK15" s="75"/>
      <c r="TWM15" s="2"/>
      <c r="TWN15" s="2"/>
      <c r="TWO15" s="35"/>
      <c r="TWP15" s="76"/>
      <c r="TWQ15" s="75"/>
      <c r="TWS15" s="2"/>
      <c r="TWT15" s="2"/>
      <c r="TWU15" s="35"/>
      <c r="TWV15" s="76"/>
      <c r="TWW15" s="75"/>
      <c r="TWY15" s="2"/>
      <c r="TWZ15" s="2"/>
      <c r="TXA15" s="35"/>
      <c r="TXB15" s="76"/>
      <c r="TXC15" s="75"/>
      <c r="TXE15" s="2"/>
      <c r="TXF15" s="2"/>
      <c r="TXG15" s="35"/>
      <c r="TXH15" s="76"/>
      <c r="TXI15" s="75"/>
      <c r="TXK15" s="2"/>
      <c r="TXL15" s="2"/>
      <c r="TXM15" s="35"/>
      <c r="TXN15" s="76"/>
      <c r="TXO15" s="75"/>
      <c r="TXQ15" s="2"/>
      <c r="TXR15" s="2"/>
      <c r="TXS15" s="35"/>
      <c r="TXT15" s="76"/>
      <c r="TXU15" s="75"/>
      <c r="TXW15" s="2"/>
      <c r="TXX15" s="2"/>
      <c r="TXY15" s="35"/>
      <c r="TXZ15" s="76"/>
      <c r="TYA15" s="75"/>
      <c r="TYC15" s="2"/>
      <c r="TYD15" s="2"/>
      <c r="TYE15" s="35"/>
      <c r="TYF15" s="76"/>
      <c r="TYG15" s="75"/>
      <c r="TYI15" s="2"/>
      <c r="TYJ15" s="2"/>
      <c r="TYK15" s="35"/>
      <c r="TYL15" s="76"/>
      <c r="TYM15" s="75"/>
      <c r="TYO15" s="2"/>
      <c r="TYP15" s="2"/>
      <c r="TYQ15" s="35"/>
      <c r="TYR15" s="76"/>
      <c r="TYS15" s="75"/>
      <c r="TYU15" s="2"/>
      <c r="TYV15" s="2"/>
      <c r="TYW15" s="35"/>
      <c r="TYX15" s="76"/>
      <c r="TYY15" s="75"/>
      <c r="TZA15" s="2"/>
      <c r="TZB15" s="2"/>
      <c r="TZC15" s="35"/>
      <c r="TZD15" s="76"/>
      <c r="TZE15" s="75"/>
      <c r="TZG15" s="2"/>
      <c r="TZH15" s="2"/>
      <c r="TZI15" s="35"/>
      <c r="TZJ15" s="76"/>
      <c r="TZK15" s="75"/>
      <c r="TZM15" s="2"/>
      <c r="TZN15" s="2"/>
      <c r="TZO15" s="35"/>
      <c r="TZP15" s="76"/>
      <c r="TZQ15" s="75"/>
      <c r="TZS15" s="2"/>
      <c r="TZT15" s="2"/>
      <c r="TZU15" s="35"/>
      <c r="TZV15" s="76"/>
      <c r="TZW15" s="75"/>
      <c r="TZY15" s="2"/>
      <c r="TZZ15" s="2"/>
      <c r="UAA15" s="35"/>
      <c r="UAB15" s="76"/>
      <c r="UAC15" s="75"/>
      <c r="UAE15" s="2"/>
      <c r="UAF15" s="2"/>
      <c r="UAG15" s="35"/>
      <c r="UAH15" s="76"/>
      <c r="UAI15" s="75"/>
      <c r="UAK15" s="2"/>
      <c r="UAL15" s="2"/>
      <c r="UAM15" s="35"/>
      <c r="UAN15" s="76"/>
      <c r="UAO15" s="75"/>
      <c r="UAQ15" s="2"/>
      <c r="UAR15" s="2"/>
      <c r="UAS15" s="35"/>
      <c r="UAT15" s="76"/>
      <c r="UAU15" s="75"/>
      <c r="UAW15" s="2"/>
      <c r="UAX15" s="2"/>
      <c r="UAY15" s="35"/>
      <c r="UAZ15" s="76"/>
      <c r="UBA15" s="75"/>
      <c r="UBC15" s="2"/>
      <c r="UBD15" s="2"/>
      <c r="UBE15" s="35"/>
      <c r="UBF15" s="76"/>
      <c r="UBG15" s="75"/>
      <c r="UBI15" s="2"/>
      <c r="UBJ15" s="2"/>
      <c r="UBK15" s="35"/>
      <c r="UBL15" s="76"/>
      <c r="UBM15" s="75"/>
      <c r="UBO15" s="2"/>
      <c r="UBP15" s="2"/>
      <c r="UBQ15" s="35"/>
      <c r="UBR15" s="76"/>
      <c r="UBS15" s="75"/>
      <c r="UBU15" s="2"/>
      <c r="UBV15" s="2"/>
      <c r="UBW15" s="35"/>
      <c r="UBX15" s="76"/>
      <c r="UBY15" s="75"/>
      <c r="UCA15" s="2"/>
      <c r="UCB15" s="2"/>
      <c r="UCC15" s="35"/>
      <c r="UCD15" s="76"/>
      <c r="UCE15" s="75"/>
      <c r="UCG15" s="2"/>
      <c r="UCH15" s="2"/>
      <c r="UCI15" s="35"/>
      <c r="UCJ15" s="76"/>
      <c r="UCK15" s="75"/>
      <c r="UCM15" s="2"/>
      <c r="UCN15" s="2"/>
      <c r="UCO15" s="35"/>
      <c r="UCP15" s="76"/>
      <c r="UCQ15" s="75"/>
      <c r="UCS15" s="2"/>
      <c r="UCT15" s="2"/>
      <c r="UCU15" s="35"/>
      <c r="UCV15" s="76"/>
      <c r="UCW15" s="75"/>
      <c r="UCY15" s="2"/>
      <c r="UCZ15" s="2"/>
      <c r="UDA15" s="35"/>
      <c r="UDB15" s="76"/>
      <c r="UDC15" s="75"/>
      <c r="UDE15" s="2"/>
      <c r="UDF15" s="2"/>
      <c r="UDG15" s="35"/>
      <c r="UDH15" s="76"/>
      <c r="UDI15" s="75"/>
      <c r="UDK15" s="2"/>
      <c r="UDL15" s="2"/>
      <c r="UDM15" s="35"/>
      <c r="UDN15" s="76"/>
      <c r="UDO15" s="75"/>
      <c r="UDQ15" s="2"/>
      <c r="UDR15" s="2"/>
      <c r="UDS15" s="35"/>
      <c r="UDT15" s="76"/>
      <c r="UDU15" s="75"/>
      <c r="UDW15" s="2"/>
      <c r="UDX15" s="2"/>
      <c r="UDY15" s="35"/>
      <c r="UDZ15" s="76"/>
      <c r="UEA15" s="75"/>
      <c r="UEC15" s="2"/>
      <c r="UED15" s="2"/>
      <c r="UEE15" s="35"/>
      <c r="UEF15" s="76"/>
      <c r="UEG15" s="75"/>
      <c r="UEI15" s="2"/>
      <c r="UEJ15" s="2"/>
      <c r="UEK15" s="35"/>
      <c r="UEL15" s="76"/>
      <c r="UEM15" s="75"/>
      <c r="UEO15" s="2"/>
      <c r="UEP15" s="2"/>
      <c r="UEQ15" s="35"/>
      <c r="UER15" s="76"/>
      <c r="UES15" s="75"/>
      <c r="UEU15" s="2"/>
      <c r="UEV15" s="2"/>
      <c r="UEW15" s="35"/>
      <c r="UEX15" s="76"/>
      <c r="UEY15" s="75"/>
      <c r="UFA15" s="2"/>
      <c r="UFB15" s="2"/>
      <c r="UFC15" s="35"/>
      <c r="UFD15" s="76"/>
      <c r="UFE15" s="75"/>
      <c r="UFG15" s="2"/>
      <c r="UFH15" s="2"/>
      <c r="UFI15" s="35"/>
      <c r="UFJ15" s="76"/>
      <c r="UFK15" s="75"/>
      <c r="UFM15" s="2"/>
      <c r="UFN15" s="2"/>
      <c r="UFO15" s="35"/>
      <c r="UFP15" s="76"/>
      <c r="UFQ15" s="75"/>
      <c r="UFS15" s="2"/>
      <c r="UFT15" s="2"/>
      <c r="UFU15" s="35"/>
      <c r="UFV15" s="76"/>
      <c r="UFW15" s="75"/>
      <c r="UFY15" s="2"/>
      <c r="UFZ15" s="2"/>
      <c r="UGA15" s="35"/>
      <c r="UGB15" s="76"/>
      <c r="UGC15" s="75"/>
      <c r="UGE15" s="2"/>
      <c r="UGF15" s="2"/>
      <c r="UGG15" s="35"/>
      <c r="UGH15" s="76"/>
      <c r="UGI15" s="75"/>
      <c r="UGK15" s="2"/>
      <c r="UGL15" s="2"/>
      <c r="UGM15" s="35"/>
      <c r="UGN15" s="76"/>
      <c r="UGO15" s="75"/>
      <c r="UGQ15" s="2"/>
      <c r="UGR15" s="2"/>
      <c r="UGS15" s="35"/>
      <c r="UGT15" s="76"/>
      <c r="UGU15" s="75"/>
      <c r="UGW15" s="2"/>
      <c r="UGX15" s="2"/>
      <c r="UGY15" s="35"/>
      <c r="UGZ15" s="76"/>
      <c r="UHA15" s="75"/>
      <c r="UHC15" s="2"/>
      <c r="UHD15" s="2"/>
      <c r="UHE15" s="35"/>
      <c r="UHF15" s="76"/>
      <c r="UHG15" s="75"/>
      <c r="UHI15" s="2"/>
      <c r="UHJ15" s="2"/>
      <c r="UHK15" s="35"/>
      <c r="UHL15" s="76"/>
      <c r="UHM15" s="75"/>
      <c r="UHO15" s="2"/>
      <c r="UHP15" s="2"/>
      <c r="UHQ15" s="35"/>
      <c r="UHR15" s="76"/>
      <c r="UHS15" s="75"/>
      <c r="UHU15" s="2"/>
      <c r="UHV15" s="2"/>
      <c r="UHW15" s="35"/>
      <c r="UHX15" s="76"/>
      <c r="UHY15" s="75"/>
      <c r="UIA15" s="2"/>
      <c r="UIB15" s="2"/>
      <c r="UIC15" s="35"/>
      <c r="UID15" s="76"/>
      <c r="UIE15" s="75"/>
      <c r="UIG15" s="2"/>
      <c r="UIH15" s="2"/>
      <c r="UII15" s="35"/>
      <c r="UIJ15" s="76"/>
      <c r="UIK15" s="75"/>
      <c r="UIM15" s="2"/>
      <c r="UIN15" s="2"/>
      <c r="UIO15" s="35"/>
      <c r="UIP15" s="76"/>
      <c r="UIQ15" s="75"/>
      <c r="UIS15" s="2"/>
      <c r="UIT15" s="2"/>
      <c r="UIU15" s="35"/>
      <c r="UIV15" s="76"/>
      <c r="UIW15" s="75"/>
      <c r="UIY15" s="2"/>
      <c r="UIZ15" s="2"/>
      <c r="UJA15" s="35"/>
      <c r="UJB15" s="76"/>
      <c r="UJC15" s="75"/>
      <c r="UJE15" s="2"/>
      <c r="UJF15" s="2"/>
      <c r="UJG15" s="35"/>
      <c r="UJH15" s="76"/>
      <c r="UJI15" s="75"/>
      <c r="UJK15" s="2"/>
      <c r="UJL15" s="2"/>
      <c r="UJM15" s="35"/>
      <c r="UJN15" s="76"/>
      <c r="UJO15" s="75"/>
      <c r="UJQ15" s="2"/>
      <c r="UJR15" s="2"/>
      <c r="UJS15" s="35"/>
      <c r="UJT15" s="76"/>
      <c r="UJU15" s="75"/>
      <c r="UJW15" s="2"/>
      <c r="UJX15" s="2"/>
      <c r="UJY15" s="35"/>
      <c r="UJZ15" s="76"/>
      <c r="UKA15" s="75"/>
      <c r="UKC15" s="2"/>
      <c r="UKD15" s="2"/>
      <c r="UKE15" s="35"/>
      <c r="UKF15" s="76"/>
      <c r="UKG15" s="75"/>
      <c r="UKI15" s="2"/>
      <c r="UKJ15" s="2"/>
      <c r="UKK15" s="35"/>
      <c r="UKL15" s="76"/>
      <c r="UKM15" s="75"/>
      <c r="UKO15" s="2"/>
      <c r="UKP15" s="2"/>
      <c r="UKQ15" s="35"/>
      <c r="UKR15" s="76"/>
      <c r="UKS15" s="75"/>
      <c r="UKU15" s="2"/>
      <c r="UKV15" s="2"/>
      <c r="UKW15" s="35"/>
      <c r="UKX15" s="76"/>
      <c r="UKY15" s="75"/>
      <c r="ULA15" s="2"/>
      <c r="ULB15" s="2"/>
      <c r="ULC15" s="35"/>
      <c r="ULD15" s="76"/>
      <c r="ULE15" s="75"/>
      <c r="ULG15" s="2"/>
      <c r="ULH15" s="2"/>
      <c r="ULI15" s="35"/>
      <c r="ULJ15" s="76"/>
      <c r="ULK15" s="75"/>
      <c r="ULM15" s="2"/>
      <c r="ULN15" s="2"/>
      <c r="ULO15" s="35"/>
      <c r="ULP15" s="76"/>
      <c r="ULQ15" s="75"/>
      <c r="ULS15" s="2"/>
      <c r="ULT15" s="2"/>
      <c r="ULU15" s="35"/>
      <c r="ULV15" s="76"/>
      <c r="ULW15" s="75"/>
      <c r="ULY15" s="2"/>
      <c r="ULZ15" s="2"/>
      <c r="UMA15" s="35"/>
      <c r="UMB15" s="76"/>
      <c r="UMC15" s="75"/>
      <c r="UME15" s="2"/>
      <c r="UMF15" s="2"/>
      <c r="UMG15" s="35"/>
      <c r="UMH15" s="76"/>
      <c r="UMI15" s="75"/>
      <c r="UMK15" s="2"/>
      <c r="UML15" s="2"/>
      <c r="UMM15" s="35"/>
      <c r="UMN15" s="76"/>
      <c r="UMO15" s="75"/>
      <c r="UMQ15" s="2"/>
      <c r="UMR15" s="2"/>
      <c r="UMS15" s="35"/>
      <c r="UMT15" s="76"/>
      <c r="UMU15" s="75"/>
      <c r="UMW15" s="2"/>
      <c r="UMX15" s="2"/>
      <c r="UMY15" s="35"/>
      <c r="UMZ15" s="76"/>
      <c r="UNA15" s="75"/>
      <c r="UNC15" s="2"/>
      <c r="UND15" s="2"/>
      <c r="UNE15" s="35"/>
      <c r="UNF15" s="76"/>
      <c r="UNG15" s="75"/>
      <c r="UNI15" s="2"/>
      <c r="UNJ15" s="2"/>
      <c r="UNK15" s="35"/>
      <c r="UNL15" s="76"/>
      <c r="UNM15" s="75"/>
      <c r="UNO15" s="2"/>
      <c r="UNP15" s="2"/>
      <c r="UNQ15" s="35"/>
      <c r="UNR15" s="76"/>
      <c r="UNS15" s="75"/>
      <c r="UNU15" s="2"/>
      <c r="UNV15" s="2"/>
      <c r="UNW15" s="35"/>
      <c r="UNX15" s="76"/>
      <c r="UNY15" s="75"/>
      <c r="UOA15" s="2"/>
      <c r="UOB15" s="2"/>
      <c r="UOC15" s="35"/>
      <c r="UOD15" s="76"/>
      <c r="UOE15" s="75"/>
      <c r="UOG15" s="2"/>
      <c r="UOH15" s="2"/>
      <c r="UOI15" s="35"/>
      <c r="UOJ15" s="76"/>
      <c r="UOK15" s="75"/>
      <c r="UOM15" s="2"/>
      <c r="UON15" s="2"/>
      <c r="UOO15" s="35"/>
      <c r="UOP15" s="76"/>
      <c r="UOQ15" s="75"/>
      <c r="UOS15" s="2"/>
      <c r="UOT15" s="2"/>
      <c r="UOU15" s="35"/>
      <c r="UOV15" s="76"/>
      <c r="UOW15" s="75"/>
      <c r="UOY15" s="2"/>
      <c r="UOZ15" s="2"/>
      <c r="UPA15" s="35"/>
      <c r="UPB15" s="76"/>
      <c r="UPC15" s="75"/>
      <c r="UPE15" s="2"/>
      <c r="UPF15" s="2"/>
      <c r="UPG15" s="35"/>
      <c r="UPH15" s="76"/>
      <c r="UPI15" s="75"/>
      <c r="UPK15" s="2"/>
      <c r="UPL15" s="2"/>
      <c r="UPM15" s="35"/>
      <c r="UPN15" s="76"/>
      <c r="UPO15" s="75"/>
      <c r="UPQ15" s="2"/>
      <c r="UPR15" s="2"/>
      <c r="UPS15" s="35"/>
      <c r="UPT15" s="76"/>
      <c r="UPU15" s="75"/>
      <c r="UPW15" s="2"/>
      <c r="UPX15" s="2"/>
      <c r="UPY15" s="35"/>
      <c r="UPZ15" s="76"/>
      <c r="UQA15" s="75"/>
      <c r="UQC15" s="2"/>
      <c r="UQD15" s="2"/>
      <c r="UQE15" s="35"/>
      <c r="UQF15" s="76"/>
      <c r="UQG15" s="75"/>
      <c r="UQI15" s="2"/>
      <c r="UQJ15" s="2"/>
      <c r="UQK15" s="35"/>
      <c r="UQL15" s="76"/>
      <c r="UQM15" s="75"/>
      <c r="UQO15" s="2"/>
      <c r="UQP15" s="2"/>
      <c r="UQQ15" s="35"/>
      <c r="UQR15" s="76"/>
      <c r="UQS15" s="75"/>
      <c r="UQU15" s="2"/>
      <c r="UQV15" s="2"/>
      <c r="UQW15" s="35"/>
      <c r="UQX15" s="76"/>
      <c r="UQY15" s="75"/>
      <c r="URA15" s="2"/>
      <c r="URB15" s="2"/>
      <c r="URC15" s="35"/>
      <c r="URD15" s="76"/>
      <c r="URE15" s="75"/>
      <c r="URG15" s="2"/>
      <c r="URH15" s="2"/>
      <c r="URI15" s="35"/>
      <c r="URJ15" s="76"/>
      <c r="URK15" s="75"/>
      <c r="URM15" s="2"/>
      <c r="URN15" s="2"/>
      <c r="URO15" s="35"/>
      <c r="URP15" s="76"/>
      <c r="URQ15" s="75"/>
      <c r="URS15" s="2"/>
      <c r="URT15" s="2"/>
      <c r="URU15" s="35"/>
      <c r="URV15" s="76"/>
      <c r="URW15" s="75"/>
      <c r="URY15" s="2"/>
      <c r="URZ15" s="2"/>
      <c r="USA15" s="35"/>
      <c r="USB15" s="76"/>
      <c r="USC15" s="75"/>
      <c r="USE15" s="2"/>
      <c r="USF15" s="2"/>
      <c r="USG15" s="35"/>
      <c r="USH15" s="76"/>
      <c r="USI15" s="75"/>
      <c r="USK15" s="2"/>
      <c r="USL15" s="2"/>
      <c r="USM15" s="35"/>
      <c r="USN15" s="76"/>
      <c r="USO15" s="75"/>
      <c r="USQ15" s="2"/>
      <c r="USR15" s="2"/>
      <c r="USS15" s="35"/>
      <c r="UST15" s="76"/>
      <c r="USU15" s="75"/>
      <c r="USW15" s="2"/>
      <c r="USX15" s="2"/>
      <c r="USY15" s="35"/>
      <c r="USZ15" s="76"/>
      <c r="UTA15" s="75"/>
      <c r="UTC15" s="2"/>
      <c r="UTD15" s="2"/>
      <c r="UTE15" s="35"/>
      <c r="UTF15" s="76"/>
      <c r="UTG15" s="75"/>
      <c r="UTI15" s="2"/>
      <c r="UTJ15" s="2"/>
      <c r="UTK15" s="35"/>
      <c r="UTL15" s="76"/>
      <c r="UTM15" s="75"/>
      <c r="UTO15" s="2"/>
      <c r="UTP15" s="2"/>
      <c r="UTQ15" s="35"/>
      <c r="UTR15" s="76"/>
      <c r="UTS15" s="75"/>
      <c r="UTU15" s="2"/>
      <c r="UTV15" s="2"/>
      <c r="UTW15" s="35"/>
      <c r="UTX15" s="76"/>
      <c r="UTY15" s="75"/>
      <c r="UUA15" s="2"/>
      <c r="UUB15" s="2"/>
      <c r="UUC15" s="35"/>
      <c r="UUD15" s="76"/>
      <c r="UUE15" s="75"/>
      <c r="UUG15" s="2"/>
      <c r="UUH15" s="2"/>
      <c r="UUI15" s="35"/>
      <c r="UUJ15" s="76"/>
      <c r="UUK15" s="75"/>
      <c r="UUM15" s="2"/>
      <c r="UUN15" s="2"/>
      <c r="UUO15" s="35"/>
      <c r="UUP15" s="76"/>
      <c r="UUQ15" s="75"/>
      <c r="UUS15" s="2"/>
      <c r="UUT15" s="2"/>
      <c r="UUU15" s="35"/>
      <c r="UUV15" s="76"/>
      <c r="UUW15" s="75"/>
      <c r="UUY15" s="2"/>
      <c r="UUZ15" s="2"/>
      <c r="UVA15" s="35"/>
      <c r="UVB15" s="76"/>
      <c r="UVC15" s="75"/>
      <c r="UVE15" s="2"/>
      <c r="UVF15" s="2"/>
      <c r="UVG15" s="35"/>
      <c r="UVH15" s="76"/>
      <c r="UVI15" s="75"/>
      <c r="UVK15" s="2"/>
      <c r="UVL15" s="2"/>
      <c r="UVM15" s="35"/>
      <c r="UVN15" s="76"/>
      <c r="UVO15" s="75"/>
      <c r="UVQ15" s="2"/>
      <c r="UVR15" s="2"/>
      <c r="UVS15" s="35"/>
      <c r="UVT15" s="76"/>
      <c r="UVU15" s="75"/>
      <c r="UVW15" s="2"/>
      <c r="UVX15" s="2"/>
      <c r="UVY15" s="35"/>
      <c r="UVZ15" s="76"/>
      <c r="UWA15" s="75"/>
      <c r="UWC15" s="2"/>
      <c r="UWD15" s="2"/>
      <c r="UWE15" s="35"/>
      <c r="UWF15" s="76"/>
      <c r="UWG15" s="75"/>
      <c r="UWI15" s="2"/>
      <c r="UWJ15" s="2"/>
      <c r="UWK15" s="35"/>
      <c r="UWL15" s="76"/>
      <c r="UWM15" s="75"/>
      <c r="UWO15" s="2"/>
      <c r="UWP15" s="2"/>
      <c r="UWQ15" s="35"/>
      <c r="UWR15" s="76"/>
      <c r="UWS15" s="75"/>
      <c r="UWU15" s="2"/>
      <c r="UWV15" s="2"/>
      <c r="UWW15" s="35"/>
      <c r="UWX15" s="76"/>
      <c r="UWY15" s="75"/>
      <c r="UXA15" s="2"/>
      <c r="UXB15" s="2"/>
      <c r="UXC15" s="35"/>
      <c r="UXD15" s="76"/>
      <c r="UXE15" s="75"/>
      <c r="UXG15" s="2"/>
      <c r="UXH15" s="2"/>
      <c r="UXI15" s="35"/>
      <c r="UXJ15" s="76"/>
      <c r="UXK15" s="75"/>
      <c r="UXM15" s="2"/>
      <c r="UXN15" s="2"/>
      <c r="UXO15" s="35"/>
      <c r="UXP15" s="76"/>
      <c r="UXQ15" s="75"/>
      <c r="UXS15" s="2"/>
      <c r="UXT15" s="2"/>
      <c r="UXU15" s="35"/>
      <c r="UXV15" s="76"/>
      <c r="UXW15" s="75"/>
      <c r="UXY15" s="2"/>
      <c r="UXZ15" s="2"/>
      <c r="UYA15" s="35"/>
      <c r="UYB15" s="76"/>
      <c r="UYC15" s="75"/>
      <c r="UYE15" s="2"/>
      <c r="UYF15" s="2"/>
      <c r="UYG15" s="35"/>
      <c r="UYH15" s="76"/>
      <c r="UYI15" s="75"/>
      <c r="UYK15" s="2"/>
      <c r="UYL15" s="2"/>
      <c r="UYM15" s="35"/>
      <c r="UYN15" s="76"/>
      <c r="UYO15" s="75"/>
      <c r="UYQ15" s="2"/>
      <c r="UYR15" s="2"/>
      <c r="UYS15" s="35"/>
      <c r="UYT15" s="76"/>
      <c r="UYU15" s="75"/>
      <c r="UYW15" s="2"/>
      <c r="UYX15" s="2"/>
      <c r="UYY15" s="35"/>
      <c r="UYZ15" s="76"/>
      <c r="UZA15" s="75"/>
      <c r="UZC15" s="2"/>
      <c r="UZD15" s="2"/>
      <c r="UZE15" s="35"/>
      <c r="UZF15" s="76"/>
      <c r="UZG15" s="75"/>
      <c r="UZI15" s="2"/>
      <c r="UZJ15" s="2"/>
      <c r="UZK15" s="35"/>
      <c r="UZL15" s="76"/>
      <c r="UZM15" s="75"/>
      <c r="UZO15" s="2"/>
      <c r="UZP15" s="2"/>
      <c r="UZQ15" s="35"/>
      <c r="UZR15" s="76"/>
      <c r="UZS15" s="75"/>
      <c r="UZU15" s="2"/>
      <c r="UZV15" s="2"/>
      <c r="UZW15" s="35"/>
      <c r="UZX15" s="76"/>
      <c r="UZY15" s="75"/>
      <c r="VAA15" s="2"/>
      <c r="VAB15" s="2"/>
      <c r="VAC15" s="35"/>
      <c r="VAD15" s="76"/>
      <c r="VAE15" s="75"/>
      <c r="VAG15" s="2"/>
      <c r="VAH15" s="2"/>
      <c r="VAI15" s="35"/>
      <c r="VAJ15" s="76"/>
      <c r="VAK15" s="75"/>
      <c r="VAM15" s="2"/>
      <c r="VAN15" s="2"/>
      <c r="VAO15" s="35"/>
      <c r="VAP15" s="76"/>
      <c r="VAQ15" s="75"/>
      <c r="VAS15" s="2"/>
      <c r="VAT15" s="2"/>
      <c r="VAU15" s="35"/>
      <c r="VAV15" s="76"/>
      <c r="VAW15" s="75"/>
      <c r="VAY15" s="2"/>
      <c r="VAZ15" s="2"/>
      <c r="VBA15" s="35"/>
      <c r="VBB15" s="76"/>
      <c r="VBC15" s="75"/>
      <c r="VBE15" s="2"/>
      <c r="VBF15" s="2"/>
      <c r="VBG15" s="35"/>
      <c r="VBH15" s="76"/>
      <c r="VBI15" s="75"/>
      <c r="VBK15" s="2"/>
      <c r="VBL15" s="2"/>
      <c r="VBM15" s="35"/>
      <c r="VBN15" s="76"/>
      <c r="VBO15" s="75"/>
      <c r="VBQ15" s="2"/>
      <c r="VBR15" s="2"/>
      <c r="VBS15" s="35"/>
      <c r="VBT15" s="76"/>
      <c r="VBU15" s="75"/>
      <c r="VBW15" s="2"/>
      <c r="VBX15" s="2"/>
      <c r="VBY15" s="35"/>
      <c r="VBZ15" s="76"/>
      <c r="VCA15" s="75"/>
      <c r="VCC15" s="2"/>
      <c r="VCD15" s="2"/>
      <c r="VCE15" s="35"/>
      <c r="VCF15" s="76"/>
      <c r="VCG15" s="75"/>
      <c r="VCI15" s="2"/>
      <c r="VCJ15" s="2"/>
      <c r="VCK15" s="35"/>
      <c r="VCL15" s="76"/>
      <c r="VCM15" s="75"/>
      <c r="VCO15" s="2"/>
      <c r="VCP15" s="2"/>
      <c r="VCQ15" s="35"/>
      <c r="VCR15" s="76"/>
      <c r="VCS15" s="75"/>
      <c r="VCU15" s="2"/>
      <c r="VCV15" s="2"/>
      <c r="VCW15" s="35"/>
      <c r="VCX15" s="76"/>
      <c r="VCY15" s="75"/>
      <c r="VDA15" s="2"/>
      <c r="VDB15" s="2"/>
      <c r="VDC15" s="35"/>
      <c r="VDD15" s="76"/>
      <c r="VDE15" s="75"/>
      <c r="VDG15" s="2"/>
      <c r="VDH15" s="2"/>
      <c r="VDI15" s="35"/>
      <c r="VDJ15" s="76"/>
      <c r="VDK15" s="75"/>
      <c r="VDM15" s="2"/>
      <c r="VDN15" s="2"/>
      <c r="VDO15" s="35"/>
      <c r="VDP15" s="76"/>
      <c r="VDQ15" s="75"/>
      <c r="VDS15" s="2"/>
      <c r="VDT15" s="2"/>
      <c r="VDU15" s="35"/>
      <c r="VDV15" s="76"/>
      <c r="VDW15" s="75"/>
      <c r="VDY15" s="2"/>
      <c r="VDZ15" s="2"/>
      <c r="VEA15" s="35"/>
      <c r="VEB15" s="76"/>
      <c r="VEC15" s="75"/>
      <c r="VEE15" s="2"/>
      <c r="VEF15" s="2"/>
      <c r="VEG15" s="35"/>
      <c r="VEH15" s="76"/>
      <c r="VEI15" s="75"/>
      <c r="VEK15" s="2"/>
      <c r="VEL15" s="2"/>
      <c r="VEM15" s="35"/>
      <c r="VEN15" s="76"/>
      <c r="VEO15" s="75"/>
      <c r="VEQ15" s="2"/>
      <c r="VER15" s="2"/>
      <c r="VES15" s="35"/>
      <c r="VET15" s="76"/>
      <c r="VEU15" s="75"/>
      <c r="VEW15" s="2"/>
      <c r="VEX15" s="2"/>
      <c r="VEY15" s="35"/>
      <c r="VEZ15" s="76"/>
      <c r="VFA15" s="75"/>
      <c r="VFC15" s="2"/>
      <c r="VFD15" s="2"/>
      <c r="VFE15" s="35"/>
      <c r="VFF15" s="76"/>
      <c r="VFG15" s="75"/>
      <c r="VFI15" s="2"/>
      <c r="VFJ15" s="2"/>
      <c r="VFK15" s="35"/>
      <c r="VFL15" s="76"/>
      <c r="VFM15" s="75"/>
      <c r="VFO15" s="2"/>
      <c r="VFP15" s="2"/>
      <c r="VFQ15" s="35"/>
      <c r="VFR15" s="76"/>
      <c r="VFS15" s="75"/>
      <c r="VFU15" s="2"/>
      <c r="VFV15" s="2"/>
      <c r="VFW15" s="35"/>
      <c r="VFX15" s="76"/>
      <c r="VFY15" s="75"/>
      <c r="VGA15" s="2"/>
      <c r="VGB15" s="2"/>
      <c r="VGC15" s="35"/>
      <c r="VGD15" s="76"/>
      <c r="VGE15" s="75"/>
      <c r="VGG15" s="2"/>
      <c r="VGH15" s="2"/>
      <c r="VGI15" s="35"/>
      <c r="VGJ15" s="76"/>
      <c r="VGK15" s="75"/>
      <c r="VGM15" s="2"/>
      <c r="VGN15" s="2"/>
      <c r="VGO15" s="35"/>
      <c r="VGP15" s="76"/>
      <c r="VGQ15" s="75"/>
      <c r="VGS15" s="2"/>
      <c r="VGT15" s="2"/>
      <c r="VGU15" s="35"/>
      <c r="VGV15" s="76"/>
      <c r="VGW15" s="75"/>
      <c r="VGY15" s="2"/>
      <c r="VGZ15" s="2"/>
      <c r="VHA15" s="35"/>
      <c r="VHB15" s="76"/>
      <c r="VHC15" s="75"/>
      <c r="VHE15" s="2"/>
      <c r="VHF15" s="2"/>
      <c r="VHG15" s="35"/>
      <c r="VHH15" s="76"/>
      <c r="VHI15" s="75"/>
      <c r="VHK15" s="2"/>
      <c r="VHL15" s="2"/>
      <c r="VHM15" s="35"/>
      <c r="VHN15" s="76"/>
      <c r="VHO15" s="75"/>
      <c r="VHQ15" s="2"/>
      <c r="VHR15" s="2"/>
      <c r="VHS15" s="35"/>
      <c r="VHT15" s="76"/>
      <c r="VHU15" s="75"/>
      <c r="VHW15" s="2"/>
      <c r="VHX15" s="2"/>
      <c r="VHY15" s="35"/>
      <c r="VHZ15" s="76"/>
      <c r="VIA15" s="75"/>
      <c r="VIC15" s="2"/>
      <c r="VID15" s="2"/>
      <c r="VIE15" s="35"/>
      <c r="VIF15" s="76"/>
      <c r="VIG15" s="75"/>
      <c r="VII15" s="2"/>
      <c r="VIJ15" s="2"/>
      <c r="VIK15" s="35"/>
      <c r="VIL15" s="76"/>
      <c r="VIM15" s="75"/>
      <c r="VIO15" s="2"/>
      <c r="VIP15" s="2"/>
      <c r="VIQ15" s="35"/>
      <c r="VIR15" s="76"/>
      <c r="VIS15" s="75"/>
      <c r="VIU15" s="2"/>
      <c r="VIV15" s="2"/>
      <c r="VIW15" s="35"/>
      <c r="VIX15" s="76"/>
      <c r="VIY15" s="75"/>
      <c r="VJA15" s="2"/>
      <c r="VJB15" s="2"/>
      <c r="VJC15" s="35"/>
      <c r="VJD15" s="76"/>
      <c r="VJE15" s="75"/>
      <c r="VJG15" s="2"/>
      <c r="VJH15" s="2"/>
      <c r="VJI15" s="35"/>
      <c r="VJJ15" s="76"/>
      <c r="VJK15" s="75"/>
      <c r="VJM15" s="2"/>
      <c r="VJN15" s="2"/>
      <c r="VJO15" s="35"/>
      <c r="VJP15" s="76"/>
      <c r="VJQ15" s="75"/>
      <c r="VJS15" s="2"/>
      <c r="VJT15" s="2"/>
      <c r="VJU15" s="35"/>
      <c r="VJV15" s="76"/>
      <c r="VJW15" s="75"/>
      <c r="VJY15" s="2"/>
      <c r="VJZ15" s="2"/>
      <c r="VKA15" s="35"/>
      <c r="VKB15" s="76"/>
      <c r="VKC15" s="75"/>
      <c r="VKE15" s="2"/>
      <c r="VKF15" s="2"/>
      <c r="VKG15" s="35"/>
      <c r="VKH15" s="76"/>
      <c r="VKI15" s="75"/>
      <c r="VKK15" s="2"/>
      <c r="VKL15" s="2"/>
      <c r="VKM15" s="35"/>
      <c r="VKN15" s="76"/>
      <c r="VKO15" s="75"/>
      <c r="VKQ15" s="2"/>
      <c r="VKR15" s="2"/>
      <c r="VKS15" s="35"/>
      <c r="VKT15" s="76"/>
      <c r="VKU15" s="75"/>
      <c r="VKW15" s="2"/>
      <c r="VKX15" s="2"/>
      <c r="VKY15" s="35"/>
      <c r="VKZ15" s="76"/>
      <c r="VLA15" s="75"/>
      <c r="VLC15" s="2"/>
      <c r="VLD15" s="2"/>
      <c r="VLE15" s="35"/>
      <c r="VLF15" s="76"/>
      <c r="VLG15" s="75"/>
      <c r="VLI15" s="2"/>
      <c r="VLJ15" s="2"/>
      <c r="VLK15" s="35"/>
      <c r="VLL15" s="76"/>
      <c r="VLM15" s="75"/>
      <c r="VLO15" s="2"/>
      <c r="VLP15" s="2"/>
      <c r="VLQ15" s="35"/>
      <c r="VLR15" s="76"/>
      <c r="VLS15" s="75"/>
      <c r="VLU15" s="2"/>
      <c r="VLV15" s="2"/>
      <c r="VLW15" s="35"/>
      <c r="VLX15" s="76"/>
      <c r="VLY15" s="75"/>
      <c r="VMA15" s="2"/>
      <c r="VMB15" s="2"/>
      <c r="VMC15" s="35"/>
      <c r="VMD15" s="76"/>
      <c r="VME15" s="75"/>
      <c r="VMG15" s="2"/>
      <c r="VMH15" s="2"/>
      <c r="VMI15" s="35"/>
      <c r="VMJ15" s="76"/>
      <c r="VMK15" s="75"/>
      <c r="VMM15" s="2"/>
      <c r="VMN15" s="2"/>
      <c r="VMO15" s="35"/>
      <c r="VMP15" s="76"/>
      <c r="VMQ15" s="75"/>
      <c r="VMS15" s="2"/>
      <c r="VMT15" s="2"/>
      <c r="VMU15" s="35"/>
      <c r="VMV15" s="76"/>
      <c r="VMW15" s="75"/>
      <c r="VMY15" s="2"/>
      <c r="VMZ15" s="2"/>
      <c r="VNA15" s="35"/>
      <c r="VNB15" s="76"/>
      <c r="VNC15" s="75"/>
      <c r="VNE15" s="2"/>
      <c r="VNF15" s="2"/>
      <c r="VNG15" s="35"/>
      <c r="VNH15" s="76"/>
      <c r="VNI15" s="75"/>
      <c r="VNK15" s="2"/>
      <c r="VNL15" s="2"/>
      <c r="VNM15" s="35"/>
      <c r="VNN15" s="76"/>
      <c r="VNO15" s="75"/>
      <c r="VNQ15" s="2"/>
      <c r="VNR15" s="2"/>
      <c r="VNS15" s="35"/>
      <c r="VNT15" s="76"/>
      <c r="VNU15" s="75"/>
      <c r="VNW15" s="2"/>
      <c r="VNX15" s="2"/>
      <c r="VNY15" s="35"/>
      <c r="VNZ15" s="76"/>
      <c r="VOA15" s="75"/>
      <c r="VOC15" s="2"/>
      <c r="VOD15" s="2"/>
      <c r="VOE15" s="35"/>
      <c r="VOF15" s="76"/>
      <c r="VOG15" s="75"/>
      <c r="VOI15" s="2"/>
      <c r="VOJ15" s="2"/>
      <c r="VOK15" s="35"/>
      <c r="VOL15" s="76"/>
      <c r="VOM15" s="75"/>
      <c r="VOO15" s="2"/>
      <c r="VOP15" s="2"/>
      <c r="VOQ15" s="35"/>
      <c r="VOR15" s="76"/>
      <c r="VOS15" s="75"/>
      <c r="VOU15" s="2"/>
      <c r="VOV15" s="2"/>
      <c r="VOW15" s="35"/>
      <c r="VOX15" s="76"/>
      <c r="VOY15" s="75"/>
      <c r="VPA15" s="2"/>
      <c r="VPB15" s="2"/>
      <c r="VPC15" s="35"/>
      <c r="VPD15" s="76"/>
      <c r="VPE15" s="75"/>
      <c r="VPG15" s="2"/>
      <c r="VPH15" s="2"/>
      <c r="VPI15" s="35"/>
      <c r="VPJ15" s="76"/>
      <c r="VPK15" s="75"/>
      <c r="VPM15" s="2"/>
      <c r="VPN15" s="2"/>
      <c r="VPO15" s="35"/>
      <c r="VPP15" s="76"/>
      <c r="VPQ15" s="75"/>
      <c r="VPS15" s="2"/>
      <c r="VPT15" s="2"/>
      <c r="VPU15" s="35"/>
      <c r="VPV15" s="76"/>
      <c r="VPW15" s="75"/>
      <c r="VPY15" s="2"/>
      <c r="VPZ15" s="2"/>
      <c r="VQA15" s="35"/>
      <c r="VQB15" s="76"/>
      <c r="VQC15" s="75"/>
      <c r="VQE15" s="2"/>
      <c r="VQF15" s="2"/>
      <c r="VQG15" s="35"/>
      <c r="VQH15" s="76"/>
      <c r="VQI15" s="75"/>
      <c r="VQK15" s="2"/>
      <c r="VQL15" s="2"/>
      <c r="VQM15" s="35"/>
      <c r="VQN15" s="76"/>
      <c r="VQO15" s="75"/>
      <c r="VQQ15" s="2"/>
      <c r="VQR15" s="2"/>
      <c r="VQS15" s="35"/>
      <c r="VQT15" s="76"/>
      <c r="VQU15" s="75"/>
      <c r="VQW15" s="2"/>
      <c r="VQX15" s="2"/>
      <c r="VQY15" s="35"/>
      <c r="VQZ15" s="76"/>
      <c r="VRA15" s="75"/>
      <c r="VRC15" s="2"/>
      <c r="VRD15" s="2"/>
      <c r="VRE15" s="35"/>
      <c r="VRF15" s="76"/>
      <c r="VRG15" s="75"/>
      <c r="VRI15" s="2"/>
      <c r="VRJ15" s="2"/>
      <c r="VRK15" s="35"/>
      <c r="VRL15" s="76"/>
      <c r="VRM15" s="75"/>
      <c r="VRO15" s="2"/>
      <c r="VRP15" s="2"/>
      <c r="VRQ15" s="35"/>
      <c r="VRR15" s="76"/>
      <c r="VRS15" s="75"/>
      <c r="VRU15" s="2"/>
      <c r="VRV15" s="2"/>
      <c r="VRW15" s="35"/>
      <c r="VRX15" s="76"/>
      <c r="VRY15" s="75"/>
      <c r="VSA15" s="2"/>
      <c r="VSB15" s="2"/>
      <c r="VSC15" s="35"/>
      <c r="VSD15" s="76"/>
      <c r="VSE15" s="75"/>
      <c r="VSG15" s="2"/>
      <c r="VSH15" s="2"/>
      <c r="VSI15" s="35"/>
      <c r="VSJ15" s="76"/>
      <c r="VSK15" s="75"/>
      <c r="VSM15" s="2"/>
      <c r="VSN15" s="2"/>
      <c r="VSO15" s="35"/>
      <c r="VSP15" s="76"/>
      <c r="VSQ15" s="75"/>
      <c r="VSS15" s="2"/>
      <c r="VST15" s="2"/>
      <c r="VSU15" s="35"/>
      <c r="VSV15" s="76"/>
      <c r="VSW15" s="75"/>
      <c r="VSY15" s="2"/>
      <c r="VSZ15" s="2"/>
      <c r="VTA15" s="35"/>
      <c r="VTB15" s="76"/>
      <c r="VTC15" s="75"/>
      <c r="VTE15" s="2"/>
      <c r="VTF15" s="2"/>
      <c r="VTG15" s="35"/>
      <c r="VTH15" s="76"/>
      <c r="VTI15" s="75"/>
      <c r="VTK15" s="2"/>
      <c r="VTL15" s="2"/>
      <c r="VTM15" s="35"/>
      <c r="VTN15" s="76"/>
      <c r="VTO15" s="75"/>
      <c r="VTQ15" s="2"/>
      <c r="VTR15" s="2"/>
      <c r="VTS15" s="35"/>
      <c r="VTT15" s="76"/>
      <c r="VTU15" s="75"/>
      <c r="VTW15" s="2"/>
      <c r="VTX15" s="2"/>
      <c r="VTY15" s="35"/>
      <c r="VTZ15" s="76"/>
      <c r="VUA15" s="75"/>
      <c r="VUC15" s="2"/>
      <c r="VUD15" s="2"/>
      <c r="VUE15" s="35"/>
      <c r="VUF15" s="76"/>
      <c r="VUG15" s="75"/>
      <c r="VUI15" s="2"/>
      <c r="VUJ15" s="2"/>
      <c r="VUK15" s="35"/>
      <c r="VUL15" s="76"/>
      <c r="VUM15" s="75"/>
      <c r="VUO15" s="2"/>
      <c r="VUP15" s="2"/>
      <c r="VUQ15" s="35"/>
      <c r="VUR15" s="76"/>
      <c r="VUS15" s="75"/>
      <c r="VUU15" s="2"/>
      <c r="VUV15" s="2"/>
      <c r="VUW15" s="35"/>
      <c r="VUX15" s="76"/>
      <c r="VUY15" s="75"/>
      <c r="VVA15" s="2"/>
      <c r="VVB15" s="2"/>
      <c r="VVC15" s="35"/>
      <c r="VVD15" s="76"/>
      <c r="VVE15" s="75"/>
      <c r="VVG15" s="2"/>
      <c r="VVH15" s="2"/>
      <c r="VVI15" s="35"/>
      <c r="VVJ15" s="76"/>
      <c r="VVK15" s="75"/>
      <c r="VVM15" s="2"/>
      <c r="VVN15" s="2"/>
      <c r="VVO15" s="35"/>
      <c r="VVP15" s="76"/>
      <c r="VVQ15" s="75"/>
      <c r="VVS15" s="2"/>
      <c r="VVT15" s="2"/>
      <c r="VVU15" s="35"/>
      <c r="VVV15" s="76"/>
      <c r="VVW15" s="75"/>
      <c r="VVY15" s="2"/>
      <c r="VVZ15" s="2"/>
      <c r="VWA15" s="35"/>
      <c r="VWB15" s="76"/>
      <c r="VWC15" s="75"/>
      <c r="VWE15" s="2"/>
      <c r="VWF15" s="2"/>
      <c r="VWG15" s="35"/>
      <c r="VWH15" s="76"/>
      <c r="VWI15" s="75"/>
      <c r="VWK15" s="2"/>
      <c r="VWL15" s="2"/>
      <c r="VWM15" s="35"/>
      <c r="VWN15" s="76"/>
      <c r="VWO15" s="75"/>
      <c r="VWQ15" s="2"/>
      <c r="VWR15" s="2"/>
      <c r="VWS15" s="35"/>
      <c r="VWT15" s="76"/>
      <c r="VWU15" s="75"/>
      <c r="VWW15" s="2"/>
      <c r="VWX15" s="2"/>
      <c r="VWY15" s="35"/>
      <c r="VWZ15" s="76"/>
      <c r="VXA15" s="75"/>
      <c r="VXC15" s="2"/>
      <c r="VXD15" s="2"/>
      <c r="VXE15" s="35"/>
      <c r="VXF15" s="76"/>
      <c r="VXG15" s="75"/>
      <c r="VXI15" s="2"/>
      <c r="VXJ15" s="2"/>
      <c r="VXK15" s="35"/>
      <c r="VXL15" s="76"/>
      <c r="VXM15" s="75"/>
      <c r="VXO15" s="2"/>
      <c r="VXP15" s="2"/>
      <c r="VXQ15" s="35"/>
      <c r="VXR15" s="76"/>
      <c r="VXS15" s="75"/>
      <c r="VXU15" s="2"/>
      <c r="VXV15" s="2"/>
      <c r="VXW15" s="35"/>
      <c r="VXX15" s="76"/>
      <c r="VXY15" s="75"/>
      <c r="VYA15" s="2"/>
      <c r="VYB15" s="2"/>
      <c r="VYC15" s="35"/>
      <c r="VYD15" s="76"/>
      <c r="VYE15" s="75"/>
      <c r="VYG15" s="2"/>
      <c r="VYH15" s="2"/>
      <c r="VYI15" s="35"/>
      <c r="VYJ15" s="76"/>
      <c r="VYK15" s="75"/>
      <c r="VYM15" s="2"/>
      <c r="VYN15" s="2"/>
      <c r="VYO15" s="35"/>
      <c r="VYP15" s="76"/>
      <c r="VYQ15" s="75"/>
      <c r="VYS15" s="2"/>
      <c r="VYT15" s="2"/>
      <c r="VYU15" s="35"/>
      <c r="VYV15" s="76"/>
      <c r="VYW15" s="75"/>
      <c r="VYY15" s="2"/>
      <c r="VYZ15" s="2"/>
      <c r="VZA15" s="35"/>
      <c r="VZB15" s="76"/>
      <c r="VZC15" s="75"/>
      <c r="VZE15" s="2"/>
      <c r="VZF15" s="2"/>
      <c r="VZG15" s="35"/>
      <c r="VZH15" s="76"/>
      <c r="VZI15" s="75"/>
      <c r="VZK15" s="2"/>
      <c r="VZL15" s="2"/>
      <c r="VZM15" s="35"/>
      <c r="VZN15" s="76"/>
      <c r="VZO15" s="75"/>
      <c r="VZQ15" s="2"/>
      <c r="VZR15" s="2"/>
      <c r="VZS15" s="35"/>
      <c r="VZT15" s="76"/>
      <c r="VZU15" s="75"/>
      <c r="VZW15" s="2"/>
      <c r="VZX15" s="2"/>
      <c r="VZY15" s="35"/>
      <c r="VZZ15" s="76"/>
      <c r="WAA15" s="75"/>
      <c r="WAC15" s="2"/>
      <c r="WAD15" s="2"/>
      <c r="WAE15" s="35"/>
      <c r="WAF15" s="76"/>
      <c r="WAG15" s="75"/>
      <c r="WAI15" s="2"/>
      <c r="WAJ15" s="2"/>
      <c r="WAK15" s="35"/>
      <c r="WAL15" s="76"/>
      <c r="WAM15" s="75"/>
      <c r="WAO15" s="2"/>
      <c r="WAP15" s="2"/>
      <c r="WAQ15" s="35"/>
      <c r="WAR15" s="76"/>
      <c r="WAS15" s="75"/>
      <c r="WAU15" s="2"/>
      <c r="WAV15" s="2"/>
      <c r="WAW15" s="35"/>
      <c r="WAX15" s="76"/>
      <c r="WAY15" s="75"/>
      <c r="WBA15" s="2"/>
      <c r="WBB15" s="2"/>
      <c r="WBC15" s="35"/>
      <c r="WBD15" s="76"/>
      <c r="WBE15" s="75"/>
      <c r="WBG15" s="2"/>
      <c r="WBH15" s="2"/>
      <c r="WBI15" s="35"/>
      <c r="WBJ15" s="76"/>
      <c r="WBK15" s="75"/>
      <c r="WBM15" s="2"/>
      <c r="WBN15" s="2"/>
      <c r="WBO15" s="35"/>
      <c r="WBP15" s="76"/>
      <c r="WBQ15" s="75"/>
      <c r="WBS15" s="2"/>
      <c r="WBT15" s="2"/>
      <c r="WBU15" s="35"/>
      <c r="WBV15" s="76"/>
      <c r="WBW15" s="75"/>
      <c r="WBY15" s="2"/>
      <c r="WBZ15" s="2"/>
      <c r="WCA15" s="35"/>
      <c r="WCB15" s="76"/>
      <c r="WCC15" s="75"/>
      <c r="WCE15" s="2"/>
      <c r="WCF15" s="2"/>
      <c r="WCG15" s="35"/>
      <c r="WCH15" s="76"/>
      <c r="WCI15" s="75"/>
      <c r="WCK15" s="2"/>
      <c r="WCL15" s="2"/>
      <c r="WCM15" s="35"/>
      <c r="WCN15" s="76"/>
      <c r="WCO15" s="75"/>
      <c r="WCQ15" s="2"/>
      <c r="WCR15" s="2"/>
      <c r="WCS15" s="35"/>
      <c r="WCT15" s="76"/>
      <c r="WCU15" s="75"/>
      <c r="WCW15" s="2"/>
      <c r="WCX15" s="2"/>
      <c r="WCY15" s="35"/>
      <c r="WCZ15" s="76"/>
      <c r="WDA15" s="75"/>
      <c r="WDC15" s="2"/>
      <c r="WDD15" s="2"/>
      <c r="WDE15" s="35"/>
      <c r="WDF15" s="76"/>
      <c r="WDG15" s="75"/>
      <c r="WDI15" s="2"/>
      <c r="WDJ15" s="2"/>
      <c r="WDK15" s="35"/>
      <c r="WDL15" s="76"/>
      <c r="WDM15" s="75"/>
      <c r="WDO15" s="2"/>
      <c r="WDP15" s="2"/>
      <c r="WDQ15" s="35"/>
      <c r="WDR15" s="76"/>
      <c r="WDS15" s="75"/>
      <c r="WDU15" s="2"/>
      <c r="WDV15" s="2"/>
      <c r="WDW15" s="35"/>
      <c r="WDX15" s="76"/>
      <c r="WDY15" s="75"/>
      <c r="WEA15" s="2"/>
      <c r="WEB15" s="2"/>
      <c r="WEC15" s="35"/>
      <c r="WED15" s="76"/>
      <c r="WEE15" s="75"/>
      <c r="WEG15" s="2"/>
      <c r="WEH15" s="2"/>
      <c r="WEI15" s="35"/>
      <c r="WEJ15" s="76"/>
      <c r="WEK15" s="75"/>
      <c r="WEM15" s="2"/>
      <c r="WEN15" s="2"/>
      <c r="WEO15" s="35"/>
      <c r="WEP15" s="76"/>
      <c r="WEQ15" s="75"/>
      <c r="WES15" s="2"/>
      <c r="WET15" s="2"/>
      <c r="WEU15" s="35"/>
      <c r="WEV15" s="76"/>
      <c r="WEW15" s="75"/>
      <c r="WEY15" s="2"/>
      <c r="WEZ15" s="2"/>
      <c r="WFA15" s="35"/>
      <c r="WFB15" s="76"/>
      <c r="WFC15" s="75"/>
      <c r="WFE15" s="2"/>
      <c r="WFF15" s="2"/>
      <c r="WFG15" s="35"/>
      <c r="WFH15" s="76"/>
      <c r="WFI15" s="75"/>
      <c r="WFK15" s="2"/>
      <c r="WFL15" s="2"/>
      <c r="WFM15" s="35"/>
      <c r="WFN15" s="76"/>
      <c r="WFO15" s="75"/>
      <c r="WFQ15" s="2"/>
      <c r="WFR15" s="2"/>
      <c r="WFS15" s="35"/>
      <c r="WFT15" s="76"/>
      <c r="WFU15" s="75"/>
      <c r="WFW15" s="2"/>
      <c r="WFX15" s="2"/>
      <c r="WFY15" s="35"/>
      <c r="WFZ15" s="76"/>
      <c r="WGA15" s="75"/>
      <c r="WGC15" s="2"/>
      <c r="WGD15" s="2"/>
      <c r="WGE15" s="35"/>
      <c r="WGF15" s="76"/>
      <c r="WGG15" s="75"/>
      <c r="WGI15" s="2"/>
      <c r="WGJ15" s="2"/>
      <c r="WGK15" s="35"/>
      <c r="WGL15" s="76"/>
      <c r="WGM15" s="75"/>
      <c r="WGO15" s="2"/>
      <c r="WGP15" s="2"/>
      <c r="WGQ15" s="35"/>
      <c r="WGR15" s="76"/>
      <c r="WGS15" s="75"/>
      <c r="WGU15" s="2"/>
      <c r="WGV15" s="2"/>
      <c r="WGW15" s="35"/>
      <c r="WGX15" s="76"/>
      <c r="WGY15" s="75"/>
      <c r="WHA15" s="2"/>
      <c r="WHB15" s="2"/>
      <c r="WHC15" s="35"/>
      <c r="WHD15" s="76"/>
      <c r="WHE15" s="75"/>
      <c r="WHG15" s="2"/>
      <c r="WHH15" s="2"/>
      <c r="WHI15" s="35"/>
      <c r="WHJ15" s="76"/>
      <c r="WHK15" s="75"/>
      <c r="WHM15" s="2"/>
      <c r="WHN15" s="2"/>
      <c r="WHO15" s="35"/>
      <c r="WHP15" s="76"/>
      <c r="WHQ15" s="75"/>
      <c r="WHS15" s="2"/>
      <c r="WHT15" s="2"/>
      <c r="WHU15" s="35"/>
      <c r="WHV15" s="76"/>
      <c r="WHW15" s="75"/>
      <c r="WHY15" s="2"/>
      <c r="WHZ15" s="2"/>
      <c r="WIA15" s="35"/>
      <c r="WIB15" s="76"/>
      <c r="WIC15" s="75"/>
      <c r="WIE15" s="2"/>
      <c r="WIF15" s="2"/>
      <c r="WIG15" s="35"/>
      <c r="WIH15" s="76"/>
      <c r="WII15" s="75"/>
      <c r="WIK15" s="2"/>
      <c r="WIL15" s="2"/>
      <c r="WIM15" s="35"/>
      <c r="WIN15" s="76"/>
      <c r="WIO15" s="75"/>
      <c r="WIQ15" s="2"/>
      <c r="WIR15" s="2"/>
      <c r="WIS15" s="35"/>
      <c r="WIT15" s="76"/>
      <c r="WIU15" s="75"/>
      <c r="WIW15" s="2"/>
      <c r="WIX15" s="2"/>
      <c r="WIY15" s="35"/>
      <c r="WIZ15" s="76"/>
      <c r="WJA15" s="75"/>
      <c r="WJC15" s="2"/>
      <c r="WJD15" s="2"/>
      <c r="WJE15" s="35"/>
      <c r="WJF15" s="76"/>
      <c r="WJG15" s="75"/>
      <c r="WJI15" s="2"/>
      <c r="WJJ15" s="2"/>
      <c r="WJK15" s="35"/>
      <c r="WJL15" s="76"/>
      <c r="WJM15" s="75"/>
      <c r="WJO15" s="2"/>
      <c r="WJP15" s="2"/>
      <c r="WJQ15" s="35"/>
      <c r="WJR15" s="76"/>
      <c r="WJS15" s="75"/>
      <c r="WJU15" s="2"/>
      <c r="WJV15" s="2"/>
      <c r="WJW15" s="35"/>
      <c r="WJX15" s="76"/>
      <c r="WJY15" s="75"/>
      <c r="WKA15" s="2"/>
      <c r="WKB15" s="2"/>
      <c r="WKC15" s="35"/>
      <c r="WKD15" s="76"/>
      <c r="WKE15" s="75"/>
      <c r="WKG15" s="2"/>
      <c r="WKH15" s="2"/>
      <c r="WKI15" s="35"/>
      <c r="WKJ15" s="76"/>
      <c r="WKK15" s="75"/>
      <c r="WKM15" s="2"/>
      <c r="WKN15" s="2"/>
      <c r="WKO15" s="35"/>
      <c r="WKP15" s="76"/>
      <c r="WKQ15" s="75"/>
      <c r="WKS15" s="2"/>
      <c r="WKT15" s="2"/>
      <c r="WKU15" s="35"/>
      <c r="WKV15" s="76"/>
      <c r="WKW15" s="75"/>
      <c r="WKY15" s="2"/>
      <c r="WKZ15" s="2"/>
      <c r="WLA15" s="35"/>
      <c r="WLB15" s="76"/>
      <c r="WLC15" s="75"/>
      <c r="WLE15" s="2"/>
      <c r="WLF15" s="2"/>
      <c r="WLG15" s="35"/>
      <c r="WLH15" s="76"/>
      <c r="WLI15" s="75"/>
      <c r="WLK15" s="2"/>
      <c r="WLL15" s="2"/>
      <c r="WLM15" s="35"/>
      <c r="WLN15" s="76"/>
      <c r="WLO15" s="75"/>
      <c r="WLQ15" s="2"/>
      <c r="WLR15" s="2"/>
      <c r="WLS15" s="35"/>
      <c r="WLT15" s="76"/>
      <c r="WLU15" s="75"/>
      <c r="WLW15" s="2"/>
      <c r="WLX15" s="2"/>
      <c r="WLY15" s="35"/>
      <c r="WLZ15" s="76"/>
      <c r="WMA15" s="75"/>
      <c r="WMC15" s="2"/>
      <c r="WMD15" s="2"/>
      <c r="WME15" s="35"/>
      <c r="WMF15" s="76"/>
      <c r="WMG15" s="75"/>
      <c r="WMI15" s="2"/>
      <c r="WMJ15" s="2"/>
      <c r="WMK15" s="35"/>
      <c r="WML15" s="76"/>
      <c r="WMM15" s="75"/>
      <c r="WMO15" s="2"/>
      <c r="WMP15" s="2"/>
      <c r="WMQ15" s="35"/>
      <c r="WMR15" s="76"/>
      <c r="WMS15" s="75"/>
      <c r="WMU15" s="2"/>
      <c r="WMV15" s="2"/>
      <c r="WMW15" s="35"/>
      <c r="WMX15" s="76"/>
      <c r="WMY15" s="75"/>
      <c r="WNA15" s="2"/>
      <c r="WNB15" s="2"/>
      <c r="WNC15" s="35"/>
      <c r="WND15" s="76"/>
      <c r="WNE15" s="75"/>
      <c r="WNG15" s="2"/>
      <c r="WNH15" s="2"/>
      <c r="WNI15" s="35"/>
      <c r="WNJ15" s="76"/>
      <c r="WNK15" s="75"/>
      <c r="WNM15" s="2"/>
      <c r="WNN15" s="2"/>
      <c r="WNO15" s="35"/>
      <c r="WNP15" s="76"/>
      <c r="WNQ15" s="75"/>
      <c r="WNS15" s="2"/>
      <c r="WNT15" s="2"/>
      <c r="WNU15" s="35"/>
      <c r="WNV15" s="76"/>
      <c r="WNW15" s="75"/>
      <c r="WNY15" s="2"/>
      <c r="WNZ15" s="2"/>
      <c r="WOA15" s="35"/>
      <c r="WOB15" s="76"/>
      <c r="WOC15" s="75"/>
      <c r="WOE15" s="2"/>
      <c r="WOF15" s="2"/>
      <c r="WOG15" s="35"/>
      <c r="WOH15" s="76"/>
      <c r="WOI15" s="75"/>
      <c r="WOK15" s="2"/>
      <c r="WOL15" s="2"/>
      <c r="WOM15" s="35"/>
      <c r="WON15" s="76"/>
      <c r="WOO15" s="75"/>
      <c r="WOQ15" s="2"/>
      <c r="WOR15" s="2"/>
      <c r="WOS15" s="35"/>
      <c r="WOT15" s="76"/>
      <c r="WOU15" s="75"/>
      <c r="WOW15" s="2"/>
      <c r="WOX15" s="2"/>
      <c r="WOY15" s="35"/>
      <c r="WOZ15" s="76"/>
      <c r="WPA15" s="75"/>
      <c r="WPC15" s="2"/>
      <c r="WPD15" s="2"/>
      <c r="WPE15" s="35"/>
      <c r="WPF15" s="76"/>
      <c r="WPG15" s="75"/>
      <c r="WPI15" s="2"/>
      <c r="WPJ15" s="2"/>
      <c r="WPK15" s="35"/>
      <c r="WPL15" s="76"/>
      <c r="WPM15" s="75"/>
      <c r="WPO15" s="2"/>
      <c r="WPP15" s="2"/>
      <c r="WPQ15" s="35"/>
      <c r="WPR15" s="76"/>
      <c r="WPS15" s="75"/>
      <c r="WPU15" s="2"/>
      <c r="WPV15" s="2"/>
      <c r="WPW15" s="35"/>
      <c r="WPX15" s="76"/>
      <c r="WPY15" s="75"/>
      <c r="WQA15" s="2"/>
      <c r="WQB15" s="2"/>
      <c r="WQC15" s="35"/>
      <c r="WQD15" s="76"/>
      <c r="WQE15" s="75"/>
      <c r="WQG15" s="2"/>
      <c r="WQH15" s="2"/>
      <c r="WQI15" s="35"/>
      <c r="WQJ15" s="76"/>
      <c r="WQK15" s="75"/>
      <c r="WQM15" s="2"/>
      <c r="WQN15" s="2"/>
      <c r="WQO15" s="35"/>
      <c r="WQP15" s="76"/>
      <c r="WQQ15" s="75"/>
      <c r="WQS15" s="2"/>
      <c r="WQT15" s="2"/>
      <c r="WQU15" s="35"/>
      <c r="WQV15" s="76"/>
      <c r="WQW15" s="75"/>
      <c r="WQY15" s="2"/>
      <c r="WQZ15" s="2"/>
      <c r="WRA15" s="35"/>
      <c r="WRB15" s="76"/>
      <c r="WRC15" s="75"/>
      <c r="WRE15" s="2"/>
      <c r="WRF15" s="2"/>
      <c r="WRG15" s="35"/>
      <c r="WRH15" s="76"/>
      <c r="WRI15" s="75"/>
      <c r="WRK15" s="2"/>
      <c r="WRL15" s="2"/>
      <c r="WRM15" s="35"/>
      <c r="WRN15" s="76"/>
      <c r="WRO15" s="75"/>
      <c r="WRQ15" s="2"/>
      <c r="WRR15" s="2"/>
      <c r="WRS15" s="35"/>
      <c r="WRT15" s="76"/>
      <c r="WRU15" s="75"/>
      <c r="WRW15" s="2"/>
      <c r="WRX15" s="2"/>
      <c r="WRY15" s="35"/>
      <c r="WRZ15" s="76"/>
      <c r="WSA15" s="75"/>
      <c r="WSC15" s="2"/>
      <c r="WSD15" s="2"/>
      <c r="WSE15" s="35"/>
      <c r="WSF15" s="76"/>
      <c r="WSG15" s="75"/>
      <c r="WSI15" s="2"/>
      <c r="WSJ15" s="2"/>
      <c r="WSK15" s="35"/>
      <c r="WSL15" s="76"/>
      <c r="WSM15" s="75"/>
      <c r="WSO15" s="2"/>
      <c r="WSP15" s="2"/>
      <c r="WSQ15" s="35"/>
      <c r="WSR15" s="76"/>
      <c r="WSS15" s="75"/>
      <c r="WSU15" s="2"/>
      <c r="WSV15" s="2"/>
      <c r="WSW15" s="35"/>
      <c r="WSX15" s="76"/>
      <c r="WSY15" s="75"/>
      <c r="WTA15" s="2"/>
      <c r="WTB15" s="2"/>
      <c r="WTC15" s="35"/>
      <c r="WTD15" s="76"/>
      <c r="WTE15" s="75"/>
      <c r="WTG15" s="2"/>
      <c r="WTH15" s="2"/>
      <c r="WTI15" s="35"/>
      <c r="WTJ15" s="76"/>
      <c r="WTK15" s="75"/>
      <c r="WTM15" s="2"/>
      <c r="WTN15" s="2"/>
      <c r="WTO15" s="35"/>
      <c r="WTP15" s="76"/>
      <c r="WTQ15" s="75"/>
      <c r="WTS15" s="2"/>
      <c r="WTT15" s="2"/>
      <c r="WTU15" s="35"/>
      <c r="WTV15" s="76"/>
      <c r="WTW15" s="75"/>
      <c r="WTY15" s="2"/>
      <c r="WTZ15" s="2"/>
      <c r="WUA15" s="35"/>
      <c r="WUB15" s="76"/>
      <c r="WUC15" s="75"/>
      <c r="WUE15" s="2"/>
      <c r="WUF15" s="2"/>
      <c r="WUG15" s="35"/>
      <c r="WUH15" s="76"/>
      <c r="WUI15" s="75"/>
      <c r="WUK15" s="2"/>
      <c r="WUL15" s="2"/>
      <c r="WUM15" s="35"/>
      <c r="WUN15" s="76"/>
      <c r="WUO15" s="75"/>
      <c r="WUQ15" s="2"/>
      <c r="WUR15" s="2"/>
      <c r="WUS15" s="35"/>
      <c r="WUT15" s="76"/>
      <c r="WUU15" s="75"/>
      <c r="WUW15" s="2"/>
      <c r="WUX15" s="2"/>
      <c r="WUY15" s="35"/>
      <c r="WUZ15" s="76"/>
      <c r="WVA15" s="75"/>
      <c r="WVC15" s="2"/>
      <c r="WVD15" s="2"/>
      <c r="WVE15" s="35"/>
      <c r="WVF15" s="76"/>
      <c r="WVG15" s="75"/>
      <c r="WVI15" s="2"/>
      <c r="WVJ15" s="2"/>
      <c r="WVK15" s="35"/>
      <c r="WVL15" s="76"/>
      <c r="WVM15" s="75"/>
      <c r="WVO15" s="2"/>
      <c r="WVP15" s="2"/>
      <c r="WVQ15" s="35"/>
      <c r="WVR15" s="76"/>
      <c r="WVS15" s="75"/>
      <c r="WVU15" s="2"/>
      <c r="WVV15" s="2"/>
      <c r="WVW15" s="35"/>
      <c r="WVX15" s="76"/>
      <c r="WVY15" s="75"/>
      <c r="WWA15" s="2"/>
      <c r="WWB15" s="2"/>
      <c r="WWC15" s="35"/>
      <c r="WWD15" s="76"/>
      <c r="WWE15" s="75"/>
      <c r="WWG15" s="2"/>
      <c r="WWH15" s="2"/>
      <c r="WWI15" s="35"/>
      <c r="WWJ15" s="76"/>
      <c r="WWK15" s="75"/>
      <c r="WWM15" s="2"/>
      <c r="WWN15" s="2"/>
      <c r="WWO15" s="35"/>
      <c r="WWP15" s="76"/>
      <c r="WWQ15" s="75"/>
      <c r="WWS15" s="2"/>
      <c r="WWT15" s="2"/>
      <c r="WWU15" s="35"/>
      <c r="WWV15" s="76"/>
      <c r="WWW15" s="75"/>
      <c r="WWY15" s="2"/>
      <c r="WWZ15" s="2"/>
      <c r="WXA15" s="35"/>
      <c r="WXB15" s="76"/>
      <c r="WXC15" s="75"/>
      <c r="WXE15" s="2"/>
      <c r="WXF15" s="2"/>
      <c r="WXG15" s="35"/>
      <c r="WXH15" s="76"/>
      <c r="WXI15" s="75"/>
      <c r="WXK15" s="2"/>
      <c r="WXL15" s="2"/>
      <c r="WXM15" s="35"/>
      <c r="WXN15" s="76"/>
      <c r="WXO15" s="75"/>
      <c r="WXQ15" s="2"/>
      <c r="WXR15" s="2"/>
      <c r="WXS15" s="35"/>
      <c r="WXT15" s="76"/>
      <c r="WXU15" s="75"/>
      <c r="WXW15" s="2"/>
      <c r="WXX15" s="2"/>
      <c r="WXY15" s="35"/>
      <c r="WXZ15" s="76"/>
      <c r="WYA15" s="75"/>
      <c r="WYC15" s="2"/>
      <c r="WYD15" s="2"/>
      <c r="WYE15" s="35"/>
      <c r="WYF15" s="76"/>
      <c r="WYG15" s="75"/>
      <c r="WYI15" s="2"/>
      <c r="WYJ15" s="2"/>
      <c r="WYK15" s="35"/>
      <c r="WYL15" s="76"/>
      <c r="WYM15" s="75"/>
      <c r="WYO15" s="2"/>
      <c r="WYP15" s="2"/>
      <c r="WYQ15" s="35"/>
      <c r="WYR15" s="76"/>
      <c r="WYS15" s="75"/>
      <c r="WYU15" s="2"/>
      <c r="WYV15" s="2"/>
      <c r="WYW15" s="35"/>
      <c r="WYX15" s="76"/>
      <c r="WYY15" s="75"/>
      <c r="WZA15" s="2"/>
      <c r="WZB15" s="2"/>
      <c r="WZC15" s="35"/>
      <c r="WZD15" s="76"/>
      <c r="WZE15" s="75"/>
      <c r="WZG15" s="2"/>
      <c r="WZH15" s="2"/>
      <c r="WZI15" s="35"/>
      <c r="WZJ15" s="76"/>
      <c r="WZK15" s="75"/>
      <c r="WZM15" s="2"/>
      <c r="WZN15" s="2"/>
      <c r="WZO15" s="35"/>
      <c r="WZP15" s="76"/>
      <c r="WZQ15" s="75"/>
      <c r="WZS15" s="2"/>
      <c r="WZT15" s="2"/>
      <c r="WZU15" s="35"/>
      <c r="WZV15" s="76"/>
      <c r="WZW15" s="75"/>
      <c r="WZY15" s="2"/>
      <c r="WZZ15" s="2"/>
      <c r="XAA15" s="35"/>
      <c r="XAB15" s="76"/>
      <c r="XAC15" s="75"/>
      <c r="XAE15" s="2"/>
      <c r="XAF15" s="2"/>
      <c r="XAG15" s="35"/>
      <c r="XAH15" s="76"/>
      <c r="XAI15" s="75"/>
      <c r="XAK15" s="2"/>
      <c r="XAL15" s="2"/>
      <c r="XAM15" s="35"/>
      <c r="XAN15" s="76"/>
      <c r="XAO15" s="75"/>
      <c r="XAQ15" s="2"/>
      <c r="XAR15" s="2"/>
      <c r="XAS15" s="35"/>
      <c r="XAT15" s="76"/>
      <c r="XAU15" s="75"/>
      <c r="XAW15" s="2"/>
      <c r="XAX15" s="2"/>
      <c r="XAY15" s="35"/>
      <c r="XAZ15" s="76"/>
      <c r="XBA15" s="75"/>
      <c r="XBC15" s="2"/>
      <c r="XBD15" s="2"/>
      <c r="XBE15" s="35"/>
      <c r="XBF15" s="76"/>
      <c r="XBG15" s="75"/>
      <c r="XBI15" s="2"/>
      <c r="XBJ15" s="2"/>
      <c r="XBK15" s="35"/>
      <c r="XBL15" s="76"/>
      <c r="XBM15" s="75"/>
      <c r="XBO15" s="2"/>
      <c r="XBP15" s="2"/>
      <c r="XBQ15" s="35"/>
      <c r="XBR15" s="76"/>
      <c r="XBS15" s="75"/>
      <c r="XBU15" s="2"/>
      <c r="XBV15" s="2"/>
      <c r="XBW15" s="35"/>
      <c r="XBX15" s="76"/>
      <c r="XBY15" s="75"/>
      <c r="XCA15" s="2"/>
      <c r="XCB15" s="2"/>
      <c r="XCC15" s="35"/>
      <c r="XCD15" s="76"/>
      <c r="XCE15" s="75"/>
      <c r="XCG15" s="2"/>
      <c r="XCH15" s="2"/>
      <c r="XCI15" s="35"/>
      <c r="XCJ15" s="76"/>
      <c r="XCK15" s="75"/>
      <c r="XCM15" s="2"/>
      <c r="XCN15" s="2"/>
      <c r="XCO15" s="35"/>
      <c r="XCP15" s="76"/>
      <c r="XCQ15" s="75"/>
      <c r="XCS15" s="2"/>
      <c r="XCT15" s="2"/>
      <c r="XCU15" s="35"/>
      <c r="XCV15" s="76"/>
      <c r="XCW15" s="75"/>
      <c r="XCY15" s="2"/>
      <c r="XCZ15" s="2"/>
      <c r="XDA15" s="35"/>
      <c r="XDB15" s="76"/>
      <c r="XDC15" s="75"/>
      <c r="XDE15" s="2"/>
      <c r="XDF15" s="2"/>
      <c r="XDG15" s="35"/>
      <c r="XDH15" s="76"/>
      <c r="XDI15" s="75"/>
      <c r="XDK15" s="2"/>
      <c r="XDL15" s="2"/>
      <c r="XDM15" s="35"/>
      <c r="XDN15" s="76"/>
      <c r="XDO15" s="75"/>
      <c r="XDQ15" s="2"/>
      <c r="XDR15" s="2"/>
      <c r="XDS15" s="35"/>
      <c r="XDT15" s="76"/>
      <c r="XDU15" s="75"/>
      <c r="XDW15" s="2"/>
      <c r="XDX15" s="2"/>
      <c r="XDY15" s="35"/>
      <c r="XDZ15" s="76"/>
      <c r="XEA15" s="75"/>
      <c r="XEC15" s="2"/>
      <c r="XED15" s="2"/>
      <c r="XEE15" s="35"/>
      <c r="XEF15" s="76"/>
      <c r="XEG15" s="75"/>
      <c r="XEI15" s="2"/>
      <c r="XEJ15" s="2"/>
      <c r="XEK15" s="35"/>
      <c r="XEL15" s="76"/>
      <c r="XEM15" s="75"/>
      <c r="XEO15" s="2"/>
      <c r="XEP15" s="2"/>
      <c r="XEQ15" s="35"/>
      <c r="XER15" s="76"/>
      <c r="XES15" s="75"/>
      <c r="XEU15" s="2"/>
      <c r="XEV15" s="2"/>
      <c r="XEW15" s="35"/>
      <c r="XEX15" s="76"/>
      <c r="XEY15" s="75"/>
      <c r="XFA15" s="2"/>
      <c r="XFB15" s="2"/>
      <c r="XFC15" s="35"/>
      <c r="XFD15" s="76"/>
    </row>
    <row r="16" spans="1:3071 3073:6143 6145:9215 9217:12287 12289:15359 15361:16384" s="2" customFormat="1" ht="26" x14ac:dyDescent="0.3">
      <c r="C16" s="35">
        <v>4</v>
      </c>
      <c r="D16" s="82">
        <f>-G9</f>
        <v>-10000000</v>
      </c>
      <c r="F16" s="85">
        <f>G8</f>
        <v>5000000</v>
      </c>
      <c r="G16" s="184">
        <v>1.8800000000000001</v>
      </c>
      <c r="H16" s="46"/>
      <c r="I16" s="86">
        <f>F16*G16</f>
        <v>9400000</v>
      </c>
      <c r="K16" s="80">
        <f t="shared" si="0"/>
        <v>-600000</v>
      </c>
    </row>
    <row r="17" spans="1:16384" s="77" customFormat="1" ht="26" x14ac:dyDescent="0.3">
      <c r="A17" s="3"/>
      <c r="B17" s="3"/>
      <c r="C17" s="35"/>
      <c r="D17" s="35"/>
      <c r="E17" s="35"/>
      <c r="F17" s="3"/>
      <c r="G17" s="3"/>
      <c r="H17" s="3"/>
      <c r="I17" s="35"/>
      <c r="J17" s="35"/>
      <c r="K17" s="35"/>
      <c r="L17" s="3"/>
      <c r="M17" s="3"/>
      <c r="N17" s="3"/>
      <c r="O17" s="35"/>
      <c r="P17" s="35"/>
      <c r="Q17" s="35"/>
      <c r="R17" s="3"/>
      <c r="S17" s="3"/>
      <c r="T17" s="3"/>
      <c r="U17" s="35"/>
      <c r="V17" s="35"/>
      <c r="W17" s="35"/>
      <c r="X17" s="3"/>
      <c r="Y17" s="3"/>
      <c r="Z17" s="3"/>
      <c r="AA17" s="35"/>
      <c r="AB17" s="35"/>
      <c r="AC17" s="35"/>
      <c r="AD17" s="3"/>
      <c r="AE17" s="3"/>
      <c r="AF17" s="3"/>
      <c r="AG17" s="35"/>
      <c r="AH17" s="35"/>
      <c r="AI17" s="35"/>
      <c r="AJ17" s="3"/>
      <c r="AK17" s="3"/>
      <c r="AL17" s="3"/>
      <c r="AM17" s="35"/>
      <c r="AN17" s="35"/>
      <c r="AO17" s="35"/>
      <c r="AP17" s="3"/>
      <c r="AQ17" s="3"/>
      <c r="AR17" s="3"/>
      <c r="AS17" s="35"/>
      <c r="AT17" s="35"/>
      <c r="AU17" s="35"/>
      <c r="AV17" s="3"/>
      <c r="AW17" s="3"/>
      <c r="AX17" s="3"/>
      <c r="AY17" s="35"/>
      <c r="AZ17" s="35"/>
      <c r="BA17" s="35"/>
      <c r="BB17" s="3"/>
      <c r="BC17" s="3"/>
      <c r="BD17" s="3"/>
      <c r="BE17" s="35"/>
      <c r="BF17" s="35"/>
      <c r="BG17" s="35"/>
      <c r="BH17" s="3"/>
      <c r="BI17" s="3"/>
      <c r="BJ17" s="3"/>
      <c r="BK17" s="35"/>
      <c r="BL17" s="35"/>
      <c r="BM17" s="35"/>
      <c r="BN17" s="3"/>
      <c r="BO17" s="3"/>
      <c r="BP17" s="3"/>
      <c r="BQ17" s="35"/>
      <c r="BR17" s="35"/>
      <c r="BS17" s="35"/>
      <c r="BT17" s="3"/>
      <c r="BU17" s="3"/>
      <c r="BV17" s="3"/>
      <c r="BW17" s="35"/>
      <c r="BX17" s="35"/>
      <c r="BY17" s="35"/>
      <c r="BZ17" s="3"/>
      <c r="CA17" s="3"/>
      <c r="CB17" s="3"/>
      <c r="CC17" s="35"/>
      <c r="CD17" s="35"/>
      <c r="CE17" s="35"/>
      <c r="CF17" s="3"/>
      <c r="CG17" s="3"/>
      <c r="CH17" s="3"/>
      <c r="CI17" s="35"/>
      <c r="CJ17" s="35"/>
      <c r="CK17" s="35"/>
      <c r="CL17" s="3"/>
      <c r="CM17" s="3"/>
      <c r="CN17" s="3"/>
      <c r="CO17" s="35"/>
      <c r="CP17" s="35"/>
      <c r="CQ17" s="35"/>
      <c r="CR17" s="3"/>
      <c r="CS17" s="3"/>
      <c r="CT17" s="3"/>
      <c r="CU17" s="35"/>
      <c r="CV17" s="35"/>
      <c r="CW17" s="35"/>
      <c r="CX17" s="3"/>
      <c r="CY17" s="3"/>
      <c r="CZ17" s="3"/>
      <c r="DA17" s="35"/>
      <c r="DB17" s="35"/>
      <c r="DC17" s="35"/>
      <c r="DD17" s="3"/>
      <c r="DE17" s="3"/>
      <c r="DF17" s="3"/>
      <c r="DG17" s="35"/>
      <c r="DH17" s="35"/>
      <c r="DI17" s="35"/>
      <c r="DJ17" s="3"/>
      <c r="DK17" s="3"/>
      <c r="DL17" s="3"/>
      <c r="DM17" s="35"/>
      <c r="DN17" s="35"/>
      <c r="DO17" s="35"/>
      <c r="DP17" s="3"/>
      <c r="DQ17" s="3"/>
      <c r="DR17" s="3"/>
      <c r="DS17" s="35"/>
      <c r="DT17" s="35"/>
      <c r="DU17" s="35"/>
      <c r="DV17" s="3"/>
      <c r="DW17" s="3"/>
      <c r="DX17" s="3"/>
      <c r="DY17" s="35"/>
      <c r="DZ17" s="35"/>
      <c r="EA17" s="35"/>
      <c r="EB17" s="3"/>
      <c r="EC17" s="3"/>
      <c r="ED17" s="3"/>
      <c r="EE17" s="35"/>
      <c r="EF17" s="35"/>
      <c r="EG17" s="35"/>
      <c r="EH17" s="3"/>
      <c r="EI17" s="3"/>
      <c r="EJ17" s="3"/>
      <c r="EK17" s="35"/>
      <c r="EL17" s="35"/>
      <c r="EM17" s="35"/>
      <c r="EN17" s="3"/>
      <c r="EO17" s="3"/>
      <c r="EP17" s="3"/>
      <c r="EQ17" s="35"/>
      <c r="ER17" s="35"/>
      <c r="ES17" s="35"/>
      <c r="ET17" s="3"/>
      <c r="EU17" s="3"/>
      <c r="EV17" s="3"/>
      <c r="EW17" s="35"/>
      <c r="EX17" s="35"/>
      <c r="EY17" s="35"/>
      <c r="EZ17" s="3"/>
      <c r="FA17" s="3"/>
      <c r="FB17" s="3"/>
      <c r="FC17" s="35"/>
      <c r="FD17" s="35"/>
      <c r="FE17" s="35"/>
      <c r="FF17" s="3"/>
      <c r="FG17" s="3"/>
      <c r="FH17" s="3"/>
      <c r="FI17" s="35"/>
      <c r="FJ17" s="35"/>
      <c r="FK17" s="35"/>
      <c r="FL17" s="3"/>
      <c r="FM17" s="3"/>
      <c r="FN17" s="3"/>
      <c r="FO17" s="35"/>
      <c r="FP17" s="35"/>
      <c r="FQ17" s="35"/>
      <c r="FR17" s="3"/>
      <c r="FS17" s="3"/>
      <c r="FT17" s="3"/>
      <c r="FU17" s="35"/>
      <c r="FV17" s="35"/>
      <c r="FW17" s="35"/>
      <c r="FX17" s="3"/>
      <c r="FY17" s="3"/>
      <c r="FZ17" s="3"/>
      <c r="GA17" s="35"/>
      <c r="GB17" s="35"/>
      <c r="GC17" s="35"/>
      <c r="GD17" s="3"/>
      <c r="GE17" s="3"/>
      <c r="GF17" s="3"/>
      <c r="GG17" s="35"/>
      <c r="GH17" s="35"/>
      <c r="GI17" s="35"/>
      <c r="GJ17" s="3"/>
      <c r="GK17" s="3"/>
      <c r="GL17" s="3"/>
      <c r="GM17" s="35"/>
      <c r="GN17" s="35"/>
      <c r="GO17" s="35"/>
      <c r="GP17" s="3"/>
      <c r="GQ17" s="3"/>
      <c r="GR17" s="3"/>
      <c r="GS17" s="35"/>
      <c r="GT17" s="35"/>
      <c r="GU17" s="35"/>
      <c r="GV17" s="3"/>
      <c r="GW17" s="3"/>
      <c r="GX17" s="3"/>
      <c r="GY17" s="35"/>
      <c r="GZ17" s="35"/>
      <c r="HA17" s="35"/>
      <c r="HB17" s="3"/>
      <c r="HC17" s="3"/>
      <c r="HD17" s="3"/>
      <c r="HE17" s="35"/>
      <c r="HF17" s="35"/>
      <c r="HG17" s="35"/>
      <c r="HH17" s="3"/>
      <c r="HI17" s="3"/>
      <c r="HJ17" s="3"/>
      <c r="HK17" s="35"/>
      <c r="HL17" s="35"/>
      <c r="HM17" s="35"/>
      <c r="HN17" s="3"/>
      <c r="HO17" s="3"/>
      <c r="HP17" s="3"/>
      <c r="HQ17" s="35"/>
      <c r="HR17" s="35"/>
      <c r="HS17" s="35"/>
      <c r="HT17" s="3"/>
      <c r="HU17" s="3"/>
      <c r="HV17" s="3"/>
      <c r="HW17" s="35"/>
      <c r="HX17" s="35"/>
      <c r="HY17" s="35"/>
      <c r="HZ17" s="3"/>
      <c r="IA17" s="3"/>
      <c r="IB17" s="3"/>
      <c r="IC17" s="35"/>
      <c r="ID17" s="35"/>
      <c r="IE17" s="35"/>
      <c r="IF17" s="3"/>
      <c r="IG17" s="3"/>
      <c r="IH17" s="3"/>
      <c r="II17" s="35"/>
      <c r="IJ17" s="35"/>
      <c r="IK17" s="35"/>
      <c r="IL17" s="3"/>
      <c r="IM17" s="3"/>
      <c r="IN17" s="3"/>
      <c r="IO17" s="35"/>
      <c r="IP17" s="35"/>
      <c r="IQ17" s="35"/>
      <c r="IR17" s="3"/>
      <c r="IS17" s="3"/>
      <c r="IT17" s="3"/>
      <c r="IU17" s="35"/>
      <c r="IV17" s="35"/>
      <c r="IW17" s="35"/>
      <c r="IX17" s="3"/>
      <c r="IY17" s="3"/>
      <c r="IZ17" s="3"/>
      <c r="JA17" s="35"/>
      <c r="JB17" s="35"/>
      <c r="JC17" s="35"/>
      <c r="JD17" s="3"/>
      <c r="JE17" s="3"/>
      <c r="JF17" s="3"/>
      <c r="JG17" s="35"/>
      <c r="JH17" s="35"/>
      <c r="JI17" s="35"/>
      <c r="JJ17" s="3"/>
      <c r="JK17" s="3"/>
      <c r="JL17" s="3"/>
      <c r="JM17" s="35"/>
      <c r="JN17" s="35"/>
      <c r="JO17" s="35"/>
      <c r="JP17" s="3"/>
      <c r="JQ17" s="3"/>
      <c r="JR17" s="3"/>
      <c r="JS17" s="35"/>
      <c r="JT17" s="35"/>
      <c r="JU17" s="35"/>
      <c r="JV17" s="3"/>
      <c r="JW17" s="3"/>
      <c r="JX17" s="3"/>
      <c r="JY17" s="35"/>
      <c r="JZ17" s="35"/>
      <c r="KA17" s="35"/>
      <c r="KB17" s="3"/>
      <c r="KC17" s="3"/>
      <c r="KD17" s="3"/>
      <c r="KE17" s="35"/>
      <c r="KF17" s="35"/>
      <c r="KG17" s="35"/>
      <c r="KH17" s="3"/>
      <c r="KI17" s="3"/>
      <c r="KJ17" s="3"/>
      <c r="KK17" s="35"/>
      <c r="KL17" s="35"/>
      <c r="KM17" s="35"/>
      <c r="KN17" s="3"/>
      <c r="KO17" s="3"/>
      <c r="KP17" s="3"/>
      <c r="KQ17" s="35"/>
      <c r="KR17" s="35"/>
      <c r="KS17" s="35"/>
      <c r="KT17" s="3"/>
      <c r="KU17" s="3"/>
      <c r="KV17" s="3"/>
      <c r="KW17" s="35"/>
      <c r="KX17" s="35"/>
      <c r="KY17" s="35"/>
      <c r="KZ17" s="3"/>
      <c r="LA17" s="3"/>
      <c r="LB17" s="3"/>
      <c r="LC17" s="35"/>
      <c r="LD17" s="35"/>
      <c r="LE17" s="35"/>
      <c r="LF17" s="3"/>
      <c r="LG17" s="3"/>
      <c r="LH17" s="3"/>
      <c r="LI17" s="35"/>
      <c r="LJ17" s="35"/>
      <c r="LK17" s="35"/>
      <c r="LL17" s="3"/>
      <c r="LM17" s="3"/>
      <c r="LN17" s="3"/>
      <c r="LO17" s="35"/>
      <c r="LP17" s="35"/>
      <c r="LQ17" s="35"/>
      <c r="LR17" s="3"/>
      <c r="LS17" s="3"/>
      <c r="LT17" s="3"/>
      <c r="LU17" s="35"/>
      <c r="LV17" s="35"/>
      <c r="LW17" s="35"/>
      <c r="LX17" s="3"/>
      <c r="LY17" s="3"/>
      <c r="LZ17" s="3"/>
      <c r="MA17" s="35"/>
      <c r="MB17" s="35"/>
      <c r="MC17" s="35"/>
      <c r="MD17" s="3"/>
      <c r="ME17" s="3"/>
      <c r="MF17" s="3"/>
      <c r="MG17" s="35"/>
      <c r="MH17" s="35"/>
      <c r="MI17" s="35"/>
      <c r="MJ17" s="3"/>
      <c r="MK17" s="3"/>
      <c r="ML17" s="3"/>
      <c r="MM17" s="35"/>
      <c r="MN17" s="35"/>
      <c r="MO17" s="35"/>
      <c r="MP17" s="3"/>
      <c r="MQ17" s="3"/>
      <c r="MR17" s="3"/>
      <c r="MS17" s="35"/>
      <c r="MT17" s="35"/>
      <c r="MU17" s="35"/>
      <c r="MV17" s="3"/>
      <c r="MW17" s="3"/>
      <c r="MX17" s="3"/>
      <c r="MY17" s="35"/>
      <c r="MZ17" s="35"/>
      <c r="NA17" s="35"/>
      <c r="NB17" s="3"/>
      <c r="NC17" s="3"/>
      <c r="ND17" s="3"/>
      <c r="NE17" s="35"/>
      <c r="NF17" s="35"/>
      <c r="NG17" s="35"/>
      <c r="NH17" s="3"/>
      <c r="NI17" s="3"/>
      <c r="NJ17" s="3"/>
      <c r="NK17" s="35"/>
      <c r="NL17" s="35"/>
      <c r="NM17" s="35"/>
      <c r="NN17" s="3"/>
      <c r="NO17" s="3"/>
      <c r="NP17" s="3"/>
      <c r="NQ17" s="35"/>
      <c r="NR17" s="35"/>
      <c r="NS17" s="35"/>
      <c r="NT17" s="3"/>
      <c r="NU17" s="3"/>
      <c r="NV17" s="3"/>
      <c r="NW17" s="35"/>
      <c r="NX17" s="35"/>
      <c r="NY17" s="35"/>
      <c r="NZ17" s="3"/>
      <c r="OA17" s="3"/>
      <c r="OB17" s="3"/>
      <c r="OC17" s="35"/>
      <c r="OD17" s="35"/>
      <c r="OE17" s="35"/>
      <c r="OF17" s="3"/>
      <c r="OG17" s="3"/>
      <c r="OH17" s="3"/>
      <c r="OI17" s="35"/>
      <c r="OJ17" s="35"/>
      <c r="OK17" s="35"/>
      <c r="OL17" s="3"/>
      <c r="OM17" s="3"/>
      <c r="ON17" s="3"/>
      <c r="OO17" s="35"/>
      <c r="OP17" s="35"/>
      <c r="OQ17" s="35"/>
      <c r="OR17" s="3"/>
      <c r="OS17" s="3"/>
      <c r="OT17" s="3"/>
      <c r="OU17" s="35"/>
      <c r="OV17" s="35"/>
      <c r="OW17" s="35"/>
      <c r="OX17" s="3"/>
      <c r="OY17" s="3"/>
      <c r="OZ17" s="3"/>
      <c r="PA17" s="35"/>
      <c r="PB17" s="35"/>
      <c r="PC17" s="35"/>
      <c r="PD17" s="3"/>
      <c r="PE17" s="3"/>
      <c r="PF17" s="3"/>
      <c r="PG17" s="35"/>
      <c r="PH17" s="35"/>
      <c r="PI17" s="35"/>
      <c r="PJ17" s="3"/>
      <c r="PK17" s="3"/>
      <c r="PL17" s="3"/>
      <c r="PM17" s="35"/>
      <c r="PN17" s="35"/>
      <c r="PO17" s="35"/>
      <c r="PP17" s="3"/>
      <c r="PQ17" s="3"/>
      <c r="PR17" s="3"/>
      <c r="PS17" s="35"/>
      <c r="PT17" s="35"/>
      <c r="PU17" s="35"/>
      <c r="PV17" s="3"/>
      <c r="PW17" s="3"/>
      <c r="PX17" s="3"/>
      <c r="PY17" s="35"/>
      <c r="PZ17" s="35"/>
      <c r="QA17" s="35"/>
      <c r="QB17" s="3"/>
      <c r="QC17" s="3"/>
      <c r="QD17" s="3"/>
      <c r="QE17" s="35"/>
      <c r="QF17" s="35"/>
      <c r="QG17" s="35"/>
      <c r="QH17" s="3"/>
      <c r="QI17" s="3"/>
      <c r="QJ17" s="3"/>
      <c r="QK17" s="35"/>
      <c r="QL17" s="35"/>
      <c r="QM17" s="35"/>
      <c r="QN17" s="3"/>
      <c r="QO17" s="3"/>
      <c r="QP17" s="3"/>
      <c r="QQ17" s="35"/>
      <c r="QR17" s="35"/>
      <c r="QS17" s="35"/>
      <c r="QT17" s="3"/>
      <c r="QU17" s="3"/>
      <c r="QV17" s="3"/>
      <c r="QW17" s="35"/>
      <c r="QX17" s="35"/>
      <c r="QY17" s="35"/>
      <c r="QZ17" s="3"/>
      <c r="RA17" s="3"/>
      <c r="RB17" s="3"/>
      <c r="RC17" s="35"/>
      <c r="RD17" s="35"/>
      <c r="RE17" s="35"/>
      <c r="RF17" s="3"/>
      <c r="RG17" s="3"/>
      <c r="RH17" s="3"/>
      <c r="RI17" s="35"/>
      <c r="RJ17" s="35"/>
      <c r="RK17" s="35"/>
      <c r="RL17" s="3"/>
      <c r="RM17" s="3"/>
      <c r="RN17" s="3"/>
      <c r="RO17" s="35"/>
      <c r="RP17" s="35"/>
      <c r="RQ17" s="35"/>
      <c r="RR17" s="3"/>
      <c r="RS17" s="3"/>
      <c r="RT17" s="3"/>
      <c r="RU17" s="35"/>
      <c r="RV17" s="35"/>
      <c r="RW17" s="35"/>
      <c r="RX17" s="3"/>
      <c r="RY17" s="3"/>
      <c r="RZ17" s="3"/>
      <c r="SA17" s="35"/>
      <c r="SB17" s="35"/>
      <c r="SC17" s="35"/>
      <c r="SD17" s="3"/>
      <c r="SE17" s="3"/>
      <c r="SF17" s="3"/>
      <c r="SG17" s="35"/>
      <c r="SH17" s="35"/>
      <c r="SI17" s="35"/>
      <c r="SJ17" s="3"/>
      <c r="SK17" s="3"/>
      <c r="SL17" s="3"/>
      <c r="SM17" s="35"/>
      <c r="SN17" s="35"/>
      <c r="SO17" s="35"/>
      <c r="SP17" s="3"/>
      <c r="SQ17" s="3"/>
      <c r="SR17" s="3"/>
      <c r="SS17" s="35"/>
      <c r="ST17" s="35"/>
      <c r="SU17" s="35"/>
      <c r="SV17" s="3"/>
      <c r="SW17" s="3"/>
      <c r="SX17" s="3"/>
      <c r="SY17" s="35"/>
      <c r="SZ17" s="35"/>
      <c r="TA17" s="35"/>
      <c r="TB17" s="3"/>
      <c r="TC17" s="3"/>
      <c r="TD17" s="3"/>
      <c r="TE17" s="35"/>
      <c r="TF17" s="35"/>
      <c r="TG17" s="35"/>
      <c r="TH17" s="3"/>
      <c r="TI17" s="3"/>
      <c r="TJ17" s="3"/>
      <c r="TK17" s="35"/>
      <c r="TL17" s="35"/>
      <c r="TM17" s="35"/>
      <c r="TN17" s="3"/>
      <c r="TO17" s="3"/>
      <c r="TP17" s="3"/>
      <c r="TQ17" s="35"/>
      <c r="TR17" s="35"/>
      <c r="TS17" s="35"/>
      <c r="TT17" s="3"/>
      <c r="TU17" s="3"/>
      <c r="TV17" s="3"/>
      <c r="TW17" s="35"/>
      <c r="TX17" s="35"/>
      <c r="TY17" s="35"/>
      <c r="TZ17" s="3"/>
      <c r="UA17" s="3"/>
      <c r="UB17" s="3"/>
      <c r="UC17" s="35"/>
      <c r="UD17" s="35"/>
      <c r="UE17" s="35"/>
      <c r="UF17" s="3"/>
      <c r="UG17" s="3"/>
      <c r="UH17" s="3"/>
      <c r="UI17" s="35"/>
      <c r="UJ17" s="35"/>
      <c r="UK17" s="35"/>
      <c r="UL17" s="3"/>
      <c r="UM17" s="3"/>
      <c r="UN17" s="3"/>
      <c r="UO17" s="35"/>
      <c r="UP17" s="35"/>
      <c r="UQ17" s="35"/>
      <c r="UR17" s="3"/>
      <c r="US17" s="3"/>
      <c r="UT17" s="3"/>
      <c r="UU17" s="35"/>
      <c r="UV17" s="35"/>
      <c r="UW17" s="35"/>
      <c r="UX17" s="3"/>
      <c r="UY17" s="3"/>
      <c r="UZ17" s="3"/>
      <c r="VA17" s="35"/>
      <c r="VB17" s="35"/>
      <c r="VC17" s="35"/>
      <c r="VD17" s="3"/>
      <c r="VE17" s="3"/>
      <c r="VF17" s="3"/>
      <c r="VG17" s="35"/>
      <c r="VH17" s="35"/>
      <c r="VI17" s="35"/>
      <c r="VJ17" s="3"/>
      <c r="VK17" s="3"/>
      <c r="VL17" s="3"/>
      <c r="VM17" s="35"/>
      <c r="VN17" s="35"/>
      <c r="VO17" s="35"/>
      <c r="VP17" s="3"/>
      <c r="VQ17" s="3"/>
      <c r="VR17" s="3"/>
      <c r="VS17" s="35"/>
      <c r="VT17" s="35"/>
      <c r="VU17" s="35"/>
      <c r="VV17" s="3"/>
      <c r="VW17" s="3"/>
      <c r="VX17" s="3"/>
      <c r="VY17" s="35"/>
      <c r="VZ17" s="35"/>
      <c r="WA17" s="35"/>
      <c r="WB17" s="3"/>
      <c r="WC17" s="3"/>
      <c r="WD17" s="3"/>
      <c r="WE17" s="35"/>
      <c r="WF17" s="35"/>
      <c r="WG17" s="35"/>
      <c r="WH17" s="3"/>
      <c r="WI17" s="3"/>
      <c r="WJ17" s="3"/>
      <c r="WK17" s="35"/>
      <c r="WL17" s="35"/>
      <c r="WM17" s="35"/>
      <c r="WN17" s="3"/>
      <c r="WO17" s="3"/>
      <c r="WP17" s="3"/>
      <c r="WQ17" s="35"/>
      <c r="WR17" s="35"/>
      <c r="WS17" s="35"/>
      <c r="WT17" s="3"/>
      <c r="WU17" s="3"/>
      <c r="WV17" s="3"/>
      <c r="WW17" s="35"/>
      <c r="WX17" s="35"/>
      <c r="WY17" s="35"/>
      <c r="WZ17" s="3"/>
      <c r="XA17" s="3"/>
      <c r="XB17" s="3"/>
      <c r="XC17" s="35"/>
      <c r="XD17" s="35"/>
      <c r="XE17" s="35"/>
      <c r="XF17" s="3"/>
      <c r="XG17" s="3"/>
      <c r="XH17" s="3"/>
      <c r="XI17" s="35"/>
      <c r="XJ17" s="35"/>
      <c r="XK17" s="35"/>
      <c r="XL17" s="3"/>
      <c r="XM17" s="3"/>
      <c r="XN17" s="3"/>
      <c r="XO17" s="35"/>
      <c r="XP17" s="35"/>
      <c r="XQ17" s="35"/>
      <c r="XR17" s="3"/>
      <c r="XS17" s="3"/>
      <c r="XT17" s="3"/>
      <c r="XU17" s="35"/>
      <c r="XV17" s="35"/>
      <c r="XW17" s="35"/>
      <c r="XX17" s="3"/>
      <c r="XY17" s="3"/>
      <c r="XZ17" s="3"/>
      <c r="YA17" s="35"/>
      <c r="YB17" s="35"/>
      <c r="YC17" s="35"/>
      <c r="YD17" s="3"/>
      <c r="YE17" s="3"/>
      <c r="YF17" s="3"/>
      <c r="YG17" s="35"/>
      <c r="YH17" s="35"/>
      <c r="YI17" s="35"/>
      <c r="YJ17" s="3"/>
      <c r="YK17" s="3"/>
      <c r="YL17" s="3"/>
      <c r="YM17" s="35"/>
      <c r="YN17" s="35"/>
      <c r="YO17" s="35"/>
      <c r="YP17" s="3"/>
      <c r="YQ17" s="3"/>
      <c r="YR17" s="3"/>
      <c r="YS17" s="35"/>
      <c r="YT17" s="35"/>
      <c r="YU17" s="35"/>
      <c r="YV17" s="3"/>
      <c r="YW17" s="3"/>
      <c r="YX17" s="3"/>
      <c r="YY17" s="35"/>
      <c r="YZ17" s="35"/>
      <c r="ZA17" s="35"/>
      <c r="ZB17" s="3"/>
      <c r="ZC17" s="3"/>
      <c r="ZD17" s="3"/>
      <c r="ZE17" s="35"/>
      <c r="ZF17" s="35"/>
      <c r="ZG17" s="35"/>
      <c r="ZH17" s="3"/>
      <c r="ZI17" s="3"/>
      <c r="ZJ17" s="3"/>
      <c r="ZK17" s="35"/>
      <c r="ZL17" s="35"/>
      <c r="ZM17" s="35"/>
      <c r="ZN17" s="3"/>
      <c r="ZO17" s="3"/>
      <c r="ZP17" s="3"/>
      <c r="ZQ17" s="35"/>
      <c r="ZR17" s="35"/>
      <c r="ZS17" s="35"/>
      <c r="ZT17" s="3"/>
      <c r="ZU17" s="3"/>
      <c r="ZV17" s="3"/>
      <c r="ZW17" s="35"/>
      <c r="ZX17" s="35"/>
      <c r="ZY17" s="35"/>
      <c r="ZZ17" s="3"/>
      <c r="AAA17" s="3"/>
      <c r="AAB17" s="3"/>
      <c r="AAC17" s="35"/>
      <c r="AAD17" s="35"/>
      <c r="AAE17" s="35"/>
      <c r="AAF17" s="3"/>
      <c r="AAG17" s="3"/>
      <c r="AAH17" s="3"/>
      <c r="AAI17" s="35"/>
      <c r="AAJ17" s="35"/>
      <c r="AAK17" s="35"/>
      <c r="AAL17" s="3"/>
      <c r="AAM17" s="3"/>
      <c r="AAN17" s="3"/>
      <c r="AAO17" s="35"/>
      <c r="AAP17" s="35"/>
      <c r="AAQ17" s="35"/>
      <c r="AAR17" s="3"/>
      <c r="AAS17" s="3"/>
      <c r="AAT17" s="3"/>
      <c r="AAU17" s="35"/>
      <c r="AAV17" s="35"/>
      <c r="AAW17" s="35"/>
      <c r="AAX17" s="3"/>
      <c r="AAY17" s="3"/>
      <c r="AAZ17" s="3"/>
      <c r="ABA17" s="35"/>
      <c r="ABB17" s="35"/>
      <c r="ABC17" s="35"/>
      <c r="ABD17" s="3"/>
      <c r="ABE17" s="3"/>
      <c r="ABF17" s="3"/>
      <c r="ABG17" s="35"/>
      <c r="ABH17" s="35"/>
      <c r="ABI17" s="35"/>
      <c r="ABJ17" s="3"/>
      <c r="ABK17" s="3"/>
      <c r="ABL17" s="3"/>
      <c r="ABM17" s="35"/>
      <c r="ABN17" s="35"/>
      <c r="ABO17" s="35"/>
      <c r="ABP17" s="3"/>
      <c r="ABQ17" s="3"/>
      <c r="ABR17" s="3"/>
      <c r="ABS17" s="35"/>
      <c r="ABT17" s="35"/>
      <c r="ABU17" s="35"/>
      <c r="ABV17" s="3"/>
      <c r="ABW17" s="3"/>
      <c r="ABX17" s="3"/>
      <c r="ABY17" s="35"/>
      <c r="ABZ17" s="35"/>
      <c r="ACA17" s="35"/>
      <c r="ACB17" s="3"/>
      <c r="ACC17" s="3"/>
      <c r="ACD17" s="3"/>
      <c r="ACE17" s="35"/>
      <c r="ACF17" s="35"/>
      <c r="ACG17" s="35"/>
      <c r="ACH17" s="3"/>
      <c r="ACI17" s="3"/>
      <c r="ACJ17" s="3"/>
      <c r="ACK17" s="35"/>
      <c r="ACL17" s="35"/>
      <c r="ACM17" s="35"/>
      <c r="ACN17" s="3"/>
      <c r="ACO17" s="3"/>
      <c r="ACP17" s="3"/>
      <c r="ACQ17" s="35"/>
      <c r="ACR17" s="35"/>
      <c r="ACS17" s="35"/>
      <c r="ACT17" s="3"/>
      <c r="ACU17" s="3"/>
      <c r="ACV17" s="3"/>
      <c r="ACW17" s="35"/>
      <c r="ACX17" s="35"/>
      <c r="ACY17" s="35"/>
      <c r="ACZ17" s="3"/>
      <c r="ADA17" s="3"/>
      <c r="ADB17" s="3"/>
      <c r="ADC17" s="35"/>
      <c r="ADD17" s="35"/>
      <c r="ADE17" s="35"/>
      <c r="ADF17" s="3"/>
      <c r="ADG17" s="3"/>
      <c r="ADH17" s="3"/>
      <c r="ADI17" s="35"/>
      <c r="ADJ17" s="35"/>
      <c r="ADK17" s="35"/>
      <c r="ADL17" s="3"/>
      <c r="ADM17" s="3"/>
      <c r="ADN17" s="3"/>
      <c r="ADO17" s="35"/>
      <c r="ADP17" s="35"/>
      <c r="ADQ17" s="35"/>
      <c r="ADR17" s="3"/>
      <c r="ADS17" s="3"/>
      <c r="ADT17" s="3"/>
      <c r="ADU17" s="35"/>
      <c r="ADV17" s="35"/>
      <c r="ADW17" s="35"/>
      <c r="ADX17" s="3"/>
      <c r="ADY17" s="3"/>
      <c r="ADZ17" s="3"/>
      <c r="AEA17" s="35"/>
      <c r="AEB17" s="35"/>
      <c r="AEC17" s="35"/>
      <c r="AED17" s="3"/>
      <c r="AEE17" s="3"/>
      <c r="AEF17" s="3"/>
      <c r="AEG17" s="35"/>
      <c r="AEH17" s="35"/>
      <c r="AEI17" s="35"/>
      <c r="AEJ17" s="3"/>
      <c r="AEK17" s="3"/>
      <c r="AEL17" s="3"/>
      <c r="AEM17" s="35"/>
      <c r="AEN17" s="35"/>
      <c r="AEO17" s="35"/>
      <c r="AEP17" s="3"/>
      <c r="AEQ17" s="3"/>
      <c r="AER17" s="3"/>
      <c r="AES17" s="35"/>
      <c r="AET17" s="35"/>
      <c r="AEU17" s="35"/>
      <c r="AEV17" s="3"/>
      <c r="AEW17" s="3"/>
      <c r="AEX17" s="3"/>
      <c r="AEY17" s="35"/>
      <c r="AEZ17" s="35"/>
      <c r="AFA17" s="35"/>
      <c r="AFB17" s="3"/>
      <c r="AFC17" s="3"/>
      <c r="AFD17" s="3"/>
      <c r="AFE17" s="35"/>
      <c r="AFF17" s="35"/>
      <c r="AFG17" s="35"/>
      <c r="AFH17" s="3"/>
      <c r="AFI17" s="3"/>
      <c r="AFJ17" s="3"/>
      <c r="AFK17" s="35"/>
      <c r="AFL17" s="35"/>
      <c r="AFM17" s="35"/>
      <c r="AFN17" s="3"/>
      <c r="AFO17" s="3"/>
      <c r="AFP17" s="3"/>
      <c r="AFQ17" s="35"/>
      <c r="AFR17" s="35"/>
      <c r="AFS17" s="35"/>
      <c r="AFT17" s="3"/>
      <c r="AFU17" s="3"/>
      <c r="AFV17" s="3"/>
      <c r="AFW17" s="35"/>
      <c r="AFX17" s="35"/>
      <c r="AFY17" s="35"/>
      <c r="AFZ17" s="3"/>
      <c r="AGA17" s="3"/>
      <c r="AGB17" s="3"/>
      <c r="AGC17" s="35"/>
      <c r="AGD17" s="35"/>
      <c r="AGE17" s="35"/>
      <c r="AGF17" s="3"/>
      <c r="AGG17" s="3"/>
      <c r="AGH17" s="3"/>
      <c r="AGI17" s="35"/>
      <c r="AGJ17" s="35"/>
      <c r="AGK17" s="35"/>
      <c r="AGL17" s="3"/>
      <c r="AGM17" s="3"/>
      <c r="AGN17" s="3"/>
      <c r="AGO17" s="35"/>
      <c r="AGP17" s="35"/>
      <c r="AGQ17" s="35"/>
      <c r="AGR17" s="3"/>
      <c r="AGS17" s="3"/>
      <c r="AGT17" s="3"/>
      <c r="AGU17" s="35"/>
      <c r="AGV17" s="35"/>
      <c r="AGW17" s="35"/>
      <c r="AGX17" s="3"/>
      <c r="AGY17" s="3"/>
      <c r="AGZ17" s="3"/>
      <c r="AHA17" s="35"/>
      <c r="AHB17" s="35"/>
      <c r="AHC17" s="35"/>
      <c r="AHD17" s="3"/>
      <c r="AHE17" s="3"/>
      <c r="AHF17" s="3"/>
      <c r="AHG17" s="35"/>
      <c r="AHH17" s="35"/>
      <c r="AHI17" s="35"/>
      <c r="AHJ17" s="3"/>
      <c r="AHK17" s="3"/>
      <c r="AHL17" s="3"/>
      <c r="AHM17" s="35"/>
      <c r="AHN17" s="35"/>
      <c r="AHO17" s="35"/>
      <c r="AHP17" s="3"/>
      <c r="AHQ17" s="3"/>
      <c r="AHR17" s="3"/>
      <c r="AHS17" s="35"/>
      <c r="AHT17" s="35"/>
      <c r="AHU17" s="35"/>
      <c r="AHV17" s="3"/>
      <c r="AHW17" s="3"/>
      <c r="AHX17" s="3"/>
      <c r="AHY17" s="35"/>
      <c r="AHZ17" s="35"/>
      <c r="AIA17" s="35"/>
      <c r="AIB17" s="3"/>
      <c r="AIC17" s="3"/>
      <c r="AID17" s="3"/>
      <c r="AIE17" s="35"/>
      <c r="AIF17" s="35"/>
      <c r="AIG17" s="35"/>
      <c r="AIH17" s="3"/>
      <c r="AII17" s="3"/>
      <c r="AIJ17" s="3"/>
      <c r="AIK17" s="35"/>
      <c r="AIL17" s="35"/>
      <c r="AIM17" s="35"/>
      <c r="AIN17" s="3"/>
      <c r="AIO17" s="3"/>
      <c r="AIP17" s="3"/>
      <c r="AIQ17" s="35"/>
      <c r="AIR17" s="35"/>
      <c r="AIS17" s="35"/>
      <c r="AIT17" s="3"/>
      <c r="AIU17" s="3"/>
      <c r="AIV17" s="3"/>
      <c r="AIW17" s="35"/>
      <c r="AIX17" s="35"/>
      <c r="AIY17" s="35"/>
      <c r="AIZ17" s="3"/>
      <c r="AJA17" s="3"/>
      <c r="AJB17" s="3"/>
      <c r="AJC17" s="35"/>
      <c r="AJD17" s="35"/>
      <c r="AJE17" s="35"/>
      <c r="AJF17" s="3"/>
      <c r="AJG17" s="3"/>
      <c r="AJH17" s="3"/>
      <c r="AJI17" s="35"/>
      <c r="AJJ17" s="35"/>
      <c r="AJK17" s="35"/>
      <c r="AJL17" s="3"/>
      <c r="AJM17" s="3"/>
      <c r="AJN17" s="3"/>
      <c r="AJO17" s="35"/>
      <c r="AJP17" s="35"/>
      <c r="AJQ17" s="35"/>
      <c r="AJR17" s="3"/>
      <c r="AJS17" s="3"/>
      <c r="AJT17" s="3"/>
      <c r="AJU17" s="35"/>
      <c r="AJV17" s="35"/>
      <c r="AJW17" s="35"/>
      <c r="AJX17" s="3"/>
      <c r="AJY17" s="3"/>
      <c r="AJZ17" s="3"/>
      <c r="AKA17" s="35"/>
      <c r="AKB17" s="35"/>
      <c r="AKC17" s="35"/>
      <c r="AKD17" s="3"/>
      <c r="AKE17" s="3"/>
      <c r="AKF17" s="3"/>
      <c r="AKG17" s="35"/>
      <c r="AKH17" s="35"/>
      <c r="AKI17" s="35"/>
      <c r="AKJ17" s="3"/>
      <c r="AKK17" s="3"/>
      <c r="AKL17" s="3"/>
      <c r="AKM17" s="35"/>
      <c r="AKN17" s="35"/>
      <c r="AKO17" s="35"/>
      <c r="AKP17" s="3"/>
      <c r="AKQ17" s="3"/>
      <c r="AKR17" s="3"/>
      <c r="AKS17" s="35"/>
      <c r="AKT17" s="35"/>
      <c r="AKU17" s="35"/>
      <c r="AKV17" s="3"/>
      <c r="AKW17" s="3"/>
      <c r="AKX17" s="3"/>
      <c r="AKY17" s="35"/>
      <c r="AKZ17" s="35"/>
      <c r="ALA17" s="35"/>
      <c r="ALB17" s="3"/>
      <c r="ALC17" s="3"/>
      <c r="ALD17" s="3"/>
      <c r="ALE17" s="35"/>
      <c r="ALF17" s="35"/>
      <c r="ALG17" s="35"/>
      <c r="ALH17" s="3"/>
      <c r="ALI17" s="3"/>
      <c r="ALJ17" s="3"/>
      <c r="ALK17" s="35"/>
      <c r="ALL17" s="35"/>
      <c r="ALM17" s="35"/>
      <c r="ALN17" s="3"/>
      <c r="ALO17" s="3"/>
      <c r="ALP17" s="3"/>
      <c r="ALQ17" s="35"/>
      <c r="ALR17" s="35"/>
      <c r="ALS17" s="35"/>
      <c r="ALT17" s="3"/>
      <c r="ALU17" s="3"/>
      <c r="ALV17" s="3"/>
      <c r="ALW17" s="35"/>
      <c r="ALX17" s="35"/>
      <c r="ALY17" s="35"/>
      <c r="ALZ17" s="3"/>
      <c r="AMA17" s="3"/>
      <c r="AMB17" s="3"/>
      <c r="AMC17" s="35"/>
      <c r="AMD17" s="35"/>
      <c r="AME17" s="35"/>
      <c r="AMF17" s="3"/>
      <c r="AMG17" s="3"/>
      <c r="AMH17" s="3"/>
      <c r="AMI17" s="35"/>
      <c r="AMJ17" s="35"/>
      <c r="AMK17" s="35"/>
      <c r="AML17" s="3"/>
      <c r="AMM17" s="3"/>
      <c r="AMN17" s="3"/>
      <c r="AMO17" s="35"/>
      <c r="AMP17" s="35"/>
      <c r="AMQ17" s="35"/>
      <c r="AMR17" s="3"/>
      <c r="AMS17" s="3"/>
      <c r="AMT17" s="3"/>
      <c r="AMU17" s="35"/>
      <c r="AMV17" s="35"/>
      <c r="AMW17" s="35"/>
      <c r="AMX17" s="3"/>
      <c r="AMY17" s="3"/>
      <c r="AMZ17" s="3"/>
      <c r="ANA17" s="35"/>
      <c r="ANB17" s="35"/>
      <c r="ANC17" s="35"/>
      <c r="AND17" s="3"/>
      <c r="ANE17" s="3"/>
      <c r="ANF17" s="3"/>
      <c r="ANG17" s="35"/>
      <c r="ANH17" s="35"/>
      <c r="ANI17" s="35"/>
      <c r="ANJ17" s="3"/>
      <c r="ANK17" s="3"/>
      <c r="ANL17" s="3"/>
      <c r="ANM17" s="35"/>
      <c r="ANN17" s="35"/>
      <c r="ANO17" s="35"/>
      <c r="ANP17" s="3"/>
      <c r="ANQ17" s="3"/>
      <c r="ANR17" s="3"/>
      <c r="ANS17" s="35"/>
      <c r="ANT17" s="35"/>
      <c r="ANU17" s="35"/>
      <c r="ANV17" s="3"/>
      <c r="ANW17" s="3"/>
      <c r="ANX17" s="3"/>
      <c r="ANY17" s="35"/>
      <c r="ANZ17" s="35"/>
      <c r="AOA17" s="35"/>
      <c r="AOB17" s="3"/>
      <c r="AOC17" s="3"/>
      <c r="AOD17" s="3"/>
      <c r="AOE17" s="35"/>
      <c r="AOF17" s="35"/>
      <c r="AOG17" s="35"/>
      <c r="AOH17" s="3"/>
      <c r="AOI17" s="3"/>
      <c r="AOJ17" s="3"/>
      <c r="AOK17" s="35"/>
      <c r="AOL17" s="35"/>
      <c r="AOM17" s="35"/>
      <c r="AON17" s="3"/>
      <c r="AOO17" s="3"/>
      <c r="AOP17" s="3"/>
      <c r="AOQ17" s="35"/>
      <c r="AOR17" s="35"/>
      <c r="AOS17" s="35"/>
      <c r="AOT17" s="3"/>
      <c r="AOU17" s="3"/>
      <c r="AOV17" s="3"/>
      <c r="AOW17" s="35"/>
      <c r="AOX17" s="35"/>
      <c r="AOY17" s="35"/>
      <c r="AOZ17" s="3"/>
      <c r="APA17" s="3"/>
      <c r="APB17" s="3"/>
      <c r="APC17" s="35"/>
      <c r="APD17" s="35"/>
      <c r="APE17" s="35"/>
      <c r="APF17" s="3"/>
      <c r="APG17" s="3"/>
      <c r="APH17" s="3"/>
      <c r="API17" s="35"/>
      <c r="APJ17" s="35"/>
      <c r="APK17" s="35"/>
      <c r="APL17" s="3"/>
      <c r="APM17" s="3"/>
      <c r="APN17" s="3"/>
      <c r="APO17" s="35"/>
      <c r="APP17" s="35"/>
      <c r="APQ17" s="35"/>
      <c r="APR17" s="3"/>
      <c r="APS17" s="3"/>
      <c r="APT17" s="3"/>
      <c r="APU17" s="35"/>
      <c r="APV17" s="35"/>
      <c r="APW17" s="35"/>
      <c r="APX17" s="3"/>
      <c r="APY17" s="3"/>
      <c r="APZ17" s="3"/>
      <c r="AQA17" s="35"/>
      <c r="AQB17" s="35"/>
      <c r="AQC17" s="35"/>
      <c r="AQD17" s="3"/>
      <c r="AQE17" s="3"/>
      <c r="AQF17" s="3"/>
      <c r="AQG17" s="35"/>
      <c r="AQH17" s="35"/>
      <c r="AQI17" s="35"/>
      <c r="AQJ17" s="3"/>
      <c r="AQK17" s="3"/>
      <c r="AQL17" s="3"/>
      <c r="AQM17" s="35"/>
      <c r="AQN17" s="35"/>
      <c r="AQO17" s="35"/>
      <c r="AQP17" s="3"/>
      <c r="AQQ17" s="3"/>
      <c r="AQR17" s="3"/>
      <c r="AQS17" s="35"/>
      <c r="AQT17" s="35"/>
      <c r="AQU17" s="35"/>
      <c r="AQV17" s="3"/>
      <c r="AQW17" s="3"/>
      <c r="AQX17" s="3"/>
      <c r="AQY17" s="35"/>
      <c r="AQZ17" s="35"/>
      <c r="ARA17" s="35"/>
      <c r="ARB17" s="3"/>
      <c r="ARC17" s="3"/>
      <c r="ARD17" s="3"/>
      <c r="ARE17" s="35"/>
      <c r="ARF17" s="35"/>
      <c r="ARG17" s="35"/>
      <c r="ARH17" s="3"/>
      <c r="ARI17" s="3"/>
      <c r="ARJ17" s="3"/>
      <c r="ARK17" s="35"/>
      <c r="ARL17" s="35"/>
      <c r="ARM17" s="35"/>
      <c r="ARN17" s="3"/>
      <c r="ARO17" s="3"/>
      <c r="ARP17" s="3"/>
      <c r="ARQ17" s="35"/>
      <c r="ARR17" s="35"/>
      <c r="ARS17" s="35"/>
      <c r="ART17" s="3"/>
      <c r="ARU17" s="3"/>
      <c r="ARV17" s="3"/>
      <c r="ARW17" s="35"/>
      <c r="ARX17" s="35"/>
      <c r="ARY17" s="35"/>
      <c r="ARZ17" s="3"/>
      <c r="ASA17" s="3"/>
      <c r="ASB17" s="3"/>
      <c r="ASC17" s="35"/>
      <c r="ASD17" s="35"/>
      <c r="ASE17" s="35"/>
      <c r="ASF17" s="3"/>
      <c r="ASG17" s="3"/>
      <c r="ASH17" s="3"/>
      <c r="ASI17" s="35"/>
      <c r="ASJ17" s="35"/>
      <c r="ASK17" s="35"/>
      <c r="ASL17" s="3"/>
      <c r="ASM17" s="3"/>
      <c r="ASN17" s="3"/>
      <c r="ASO17" s="35"/>
      <c r="ASP17" s="35"/>
      <c r="ASQ17" s="35"/>
      <c r="ASR17" s="3"/>
      <c r="ASS17" s="3"/>
      <c r="AST17" s="3"/>
      <c r="ASU17" s="35"/>
      <c r="ASV17" s="35"/>
      <c r="ASW17" s="35"/>
      <c r="ASX17" s="3"/>
      <c r="ASY17" s="3"/>
      <c r="ASZ17" s="3"/>
      <c r="ATA17" s="35"/>
      <c r="ATB17" s="35"/>
      <c r="ATC17" s="35"/>
      <c r="ATD17" s="3"/>
      <c r="ATE17" s="3"/>
      <c r="ATF17" s="3"/>
      <c r="ATG17" s="35"/>
      <c r="ATH17" s="35"/>
      <c r="ATI17" s="35"/>
      <c r="ATJ17" s="3"/>
      <c r="ATK17" s="3"/>
      <c r="ATL17" s="3"/>
      <c r="ATM17" s="35"/>
      <c r="ATN17" s="35"/>
      <c r="ATO17" s="35"/>
      <c r="ATP17" s="3"/>
      <c r="ATQ17" s="3"/>
      <c r="ATR17" s="3"/>
      <c r="ATS17" s="35"/>
      <c r="ATT17" s="35"/>
      <c r="ATU17" s="35"/>
      <c r="ATV17" s="3"/>
      <c r="ATW17" s="3"/>
      <c r="ATX17" s="3"/>
      <c r="ATY17" s="35"/>
      <c r="ATZ17" s="35"/>
      <c r="AUA17" s="35"/>
      <c r="AUB17" s="3"/>
      <c r="AUC17" s="3"/>
      <c r="AUD17" s="3"/>
      <c r="AUE17" s="35"/>
      <c r="AUF17" s="35"/>
      <c r="AUG17" s="35"/>
      <c r="AUH17" s="3"/>
      <c r="AUI17" s="3"/>
      <c r="AUJ17" s="3"/>
      <c r="AUK17" s="35"/>
      <c r="AUL17" s="35"/>
      <c r="AUM17" s="35"/>
      <c r="AUN17" s="3"/>
      <c r="AUO17" s="3"/>
      <c r="AUP17" s="3"/>
      <c r="AUQ17" s="35"/>
      <c r="AUR17" s="35"/>
      <c r="AUS17" s="35"/>
      <c r="AUT17" s="3"/>
      <c r="AUU17" s="3"/>
      <c r="AUV17" s="3"/>
      <c r="AUW17" s="35"/>
      <c r="AUX17" s="35"/>
      <c r="AUY17" s="35"/>
      <c r="AUZ17" s="3"/>
      <c r="AVA17" s="3"/>
      <c r="AVB17" s="3"/>
      <c r="AVC17" s="35"/>
      <c r="AVD17" s="35"/>
      <c r="AVE17" s="35"/>
      <c r="AVF17" s="3"/>
      <c r="AVG17" s="3"/>
      <c r="AVH17" s="3"/>
      <c r="AVI17" s="35"/>
      <c r="AVJ17" s="35"/>
      <c r="AVK17" s="35"/>
      <c r="AVL17" s="3"/>
      <c r="AVM17" s="3"/>
      <c r="AVN17" s="3"/>
      <c r="AVO17" s="35"/>
      <c r="AVP17" s="35"/>
      <c r="AVQ17" s="35"/>
      <c r="AVR17" s="3"/>
      <c r="AVS17" s="3"/>
      <c r="AVT17" s="3"/>
      <c r="AVU17" s="35"/>
      <c r="AVV17" s="35"/>
      <c r="AVW17" s="35"/>
      <c r="AVX17" s="3"/>
      <c r="AVY17" s="3"/>
      <c r="AVZ17" s="3"/>
      <c r="AWA17" s="35"/>
      <c r="AWB17" s="35"/>
      <c r="AWC17" s="35"/>
      <c r="AWD17" s="3"/>
      <c r="AWE17" s="3"/>
      <c r="AWF17" s="3"/>
      <c r="AWG17" s="35"/>
      <c r="AWH17" s="35"/>
      <c r="AWI17" s="35"/>
      <c r="AWJ17" s="3"/>
      <c r="AWK17" s="3"/>
      <c r="AWL17" s="3"/>
      <c r="AWM17" s="35"/>
      <c r="AWN17" s="35"/>
      <c r="AWO17" s="35"/>
      <c r="AWP17" s="3"/>
      <c r="AWQ17" s="3"/>
      <c r="AWR17" s="3"/>
      <c r="AWS17" s="35"/>
      <c r="AWT17" s="35"/>
      <c r="AWU17" s="35"/>
      <c r="AWV17" s="3"/>
      <c r="AWW17" s="3"/>
      <c r="AWX17" s="3"/>
      <c r="AWY17" s="35"/>
      <c r="AWZ17" s="35"/>
      <c r="AXA17" s="35"/>
      <c r="AXB17" s="3"/>
      <c r="AXC17" s="3"/>
      <c r="AXD17" s="3"/>
      <c r="AXE17" s="35"/>
      <c r="AXF17" s="35"/>
      <c r="AXG17" s="35"/>
      <c r="AXH17" s="3"/>
      <c r="AXI17" s="3"/>
      <c r="AXJ17" s="3"/>
      <c r="AXK17" s="35"/>
      <c r="AXL17" s="35"/>
      <c r="AXM17" s="35"/>
      <c r="AXN17" s="3"/>
      <c r="AXO17" s="3"/>
      <c r="AXP17" s="3"/>
      <c r="AXQ17" s="35"/>
      <c r="AXR17" s="35"/>
      <c r="AXS17" s="35"/>
      <c r="AXT17" s="3"/>
      <c r="AXU17" s="3"/>
      <c r="AXV17" s="3"/>
      <c r="AXW17" s="35"/>
      <c r="AXX17" s="35"/>
      <c r="AXY17" s="35"/>
      <c r="AXZ17" s="3"/>
      <c r="AYA17" s="3"/>
      <c r="AYB17" s="3"/>
      <c r="AYC17" s="35"/>
      <c r="AYD17" s="35"/>
      <c r="AYE17" s="35"/>
      <c r="AYF17" s="3"/>
      <c r="AYG17" s="3"/>
      <c r="AYH17" s="3"/>
      <c r="AYI17" s="35"/>
      <c r="AYJ17" s="35"/>
      <c r="AYK17" s="35"/>
      <c r="AYL17" s="3"/>
      <c r="AYM17" s="3"/>
      <c r="AYN17" s="3"/>
      <c r="AYO17" s="35"/>
      <c r="AYP17" s="35"/>
      <c r="AYQ17" s="35"/>
      <c r="AYR17" s="3"/>
      <c r="AYS17" s="3"/>
      <c r="AYT17" s="3"/>
      <c r="AYU17" s="35"/>
      <c r="AYV17" s="35"/>
      <c r="AYW17" s="35"/>
      <c r="AYX17" s="3"/>
      <c r="AYY17" s="3"/>
      <c r="AYZ17" s="3"/>
      <c r="AZA17" s="35"/>
      <c r="AZB17" s="35"/>
      <c r="AZC17" s="35"/>
      <c r="AZD17" s="3"/>
      <c r="AZE17" s="3"/>
      <c r="AZF17" s="3"/>
      <c r="AZG17" s="35"/>
      <c r="AZH17" s="35"/>
      <c r="AZI17" s="35"/>
      <c r="AZJ17" s="3"/>
      <c r="AZK17" s="3"/>
      <c r="AZL17" s="3"/>
      <c r="AZM17" s="35"/>
      <c r="AZN17" s="35"/>
      <c r="AZO17" s="35"/>
      <c r="AZP17" s="3"/>
      <c r="AZQ17" s="3"/>
      <c r="AZR17" s="3"/>
      <c r="AZS17" s="35"/>
      <c r="AZT17" s="35"/>
      <c r="AZU17" s="35"/>
      <c r="AZV17" s="3"/>
      <c r="AZW17" s="3"/>
      <c r="AZX17" s="3"/>
      <c r="AZY17" s="35"/>
      <c r="AZZ17" s="35"/>
      <c r="BAA17" s="35"/>
      <c r="BAB17" s="3"/>
      <c r="BAC17" s="3"/>
      <c r="BAD17" s="3"/>
      <c r="BAE17" s="35"/>
      <c r="BAF17" s="35"/>
      <c r="BAG17" s="35"/>
      <c r="BAH17" s="3"/>
      <c r="BAI17" s="3"/>
      <c r="BAJ17" s="3"/>
      <c r="BAK17" s="35"/>
      <c r="BAL17" s="35"/>
      <c r="BAM17" s="35"/>
      <c r="BAN17" s="3"/>
      <c r="BAO17" s="3"/>
      <c r="BAP17" s="3"/>
      <c r="BAQ17" s="35"/>
      <c r="BAR17" s="35"/>
      <c r="BAS17" s="35"/>
      <c r="BAT17" s="3"/>
      <c r="BAU17" s="3"/>
      <c r="BAV17" s="3"/>
      <c r="BAW17" s="35"/>
      <c r="BAX17" s="35"/>
      <c r="BAY17" s="35"/>
      <c r="BAZ17" s="3"/>
      <c r="BBA17" s="3"/>
      <c r="BBB17" s="3"/>
      <c r="BBC17" s="35"/>
      <c r="BBD17" s="35"/>
      <c r="BBE17" s="35"/>
      <c r="BBF17" s="3"/>
      <c r="BBG17" s="3"/>
      <c r="BBH17" s="3"/>
      <c r="BBI17" s="35"/>
      <c r="BBJ17" s="35"/>
      <c r="BBK17" s="35"/>
      <c r="BBL17" s="3"/>
      <c r="BBM17" s="3"/>
      <c r="BBN17" s="3"/>
      <c r="BBO17" s="35"/>
      <c r="BBP17" s="35"/>
      <c r="BBQ17" s="35"/>
      <c r="BBR17" s="3"/>
      <c r="BBS17" s="3"/>
      <c r="BBT17" s="3"/>
      <c r="BBU17" s="35"/>
      <c r="BBV17" s="35"/>
      <c r="BBW17" s="35"/>
      <c r="BBX17" s="3"/>
      <c r="BBY17" s="3"/>
      <c r="BBZ17" s="3"/>
      <c r="BCA17" s="35"/>
      <c r="BCB17" s="35"/>
      <c r="BCC17" s="35"/>
      <c r="BCD17" s="3"/>
      <c r="BCE17" s="3"/>
      <c r="BCF17" s="3"/>
      <c r="BCG17" s="35"/>
      <c r="BCH17" s="35"/>
      <c r="BCI17" s="35"/>
      <c r="BCJ17" s="3"/>
      <c r="BCK17" s="3"/>
      <c r="BCL17" s="3"/>
      <c r="BCM17" s="35"/>
      <c r="BCN17" s="35"/>
      <c r="BCO17" s="35"/>
      <c r="BCP17" s="3"/>
      <c r="BCQ17" s="3"/>
      <c r="BCR17" s="3"/>
      <c r="BCS17" s="35"/>
      <c r="BCT17" s="35"/>
      <c r="BCU17" s="35"/>
      <c r="BCV17" s="3"/>
      <c r="BCW17" s="3"/>
      <c r="BCX17" s="3"/>
      <c r="BCY17" s="35"/>
      <c r="BCZ17" s="35"/>
      <c r="BDA17" s="35"/>
      <c r="BDB17" s="3"/>
      <c r="BDC17" s="3"/>
      <c r="BDD17" s="3"/>
      <c r="BDE17" s="35"/>
      <c r="BDF17" s="35"/>
      <c r="BDG17" s="35"/>
      <c r="BDH17" s="3"/>
      <c r="BDI17" s="3"/>
      <c r="BDJ17" s="3"/>
      <c r="BDK17" s="35"/>
      <c r="BDL17" s="35"/>
      <c r="BDM17" s="35"/>
      <c r="BDN17" s="3"/>
      <c r="BDO17" s="3"/>
      <c r="BDP17" s="3"/>
      <c r="BDQ17" s="35"/>
      <c r="BDR17" s="35"/>
      <c r="BDS17" s="35"/>
      <c r="BDT17" s="3"/>
      <c r="BDU17" s="3"/>
      <c r="BDV17" s="3"/>
      <c r="BDW17" s="35"/>
      <c r="BDX17" s="35"/>
      <c r="BDY17" s="35"/>
      <c r="BDZ17" s="3"/>
      <c r="BEA17" s="3"/>
      <c r="BEB17" s="3"/>
      <c r="BEC17" s="35"/>
      <c r="BED17" s="35"/>
      <c r="BEE17" s="35"/>
      <c r="BEF17" s="3"/>
      <c r="BEG17" s="3"/>
      <c r="BEH17" s="3"/>
      <c r="BEI17" s="35"/>
      <c r="BEJ17" s="35"/>
      <c r="BEK17" s="35"/>
      <c r="BEL17" s="3"/>
      <c r="BEM17" s="3"/>
      <c r="BEN17" s="3"/>
      <c r="BEO17" s="35"/>
      <c r="BEP17" s="35"/>
      <c r="BEQ17" s="35"/>
      <c r="BER17" s="3"/>
      <c r="BES17" s="3"/>
      <c r="BET17" s="3"/>
      <c r="BEU17" s="35"/>
      <c r="BEV17" s="35"/>
      <c r="BEW17" s="35"/>
      <c r="BEX17" s="3"/>
      <c r="BEY17" s="3"/>
      <c r="BEZ17" s="3"/>
      <c r="BFA17" s="35"/>
      <c r="BFB17" s="35"/>
      <c r="BFC17" s="35"/>
      <c r="BFD17" s="3"/>
      <c r="BFE17" s="3"/>
      <c r="BFF17" s="3"/>
      <c r="BFG17" s="35"/>
      <c r="BFH17" s="35"/>
      <c r="BFI17" s="35"/>
      <c r="BFJ17" s="3"/>
      <c r="BFK17" s="3"/>
      <c r="BFL17" s="3"/>
      <c r="BFM17" s="35"/>
      <c r="BFN17" s="35"/>
      <c r="BFO17" s="35"/>
      <c r="BFP17" s="3"/>
      <c r="BFQ17" s="3"/>
      <c r="BFR17" s="3"/>
      <c r="BFS17" s="35"/>
      <c r="BFT17" s="35"/>
      <c r="BFU17" s="35"/>
      <c r="BFV17" s="3"/>
      <c r="BFW17" s="3"/>
      <c r="BFX17" s="3"/>
      <c r="BFY17" s="35"/>
      <c r="BFZ17" s="35"/>
      <c r="BGA17" s="35"/>
      <c r="BGB17" s="3"/>
      <c r="BGC17" s="3"/>
      <c r="BGD17" s="3"/>
      <c r="BGE17" s="35"/>
      <c r="BGF17" s="35"/>
      <c r="BGG17" s="35"/>
      <c r="BGH17" s="3"/>
      <c r="BGI17" s="3"/>
      <c r="BGJ17" s="3"/>
      <c r="BGK17" s="35"/>
      <c r="BGL17" s="35"/>
      <c r="BGM17" s="35"/>
      <c r="BGN17" s="3"/>
      <c r="BGO17" s="3"/>
      <c r="BGP17" s="3"/>
      <c r="BGQ17" s="35"/>
      <c r="BGR17" s="35"/>
      <c r="BGS17" s="35"/>
      <c r="BGT17" s="3"/>
      <c r="BGU17" s="3"/>
      <c r="BGV17" s="3"/>
      <c r="BGW17" s="35"/>
      <c r="BGX17" s="35"/>
      <c r="BGY17" s="35"/>
      <c r="BGZ17" s="3"/>
      <c r="BHA17" s="3"/>
      <c r="BHB17" s="3"/>
      <c r="BHC17" s="35"/>
      <c r="BHD17" s="35"/>
      <c r="BHE17" s="35"/>
      <c r="BHF17" s="3"/>
      <c r="BHG17" s="3"/>
      <c r="BHH17" s="3"/>
      <c r="BHI17" s="35"/>
      <c r="BHJ17" s="35"/>
      <c r="BHK17" s="35"/>
      <c r="BHL17" s="3"/>
      <c r="BHM17" s="3"/>
      <c r="BHN17" s="3"/>
      <c r="BHO17" s="35"/>
      <c r="BHP17" s="35"/>
      <c r="BHQ17" s="35"/>
      <c r="BHR17" s="3"/>
      <c r="BHS17" s="3"/>
      <c r="BHT17" s="3"/>
      <c r="BHU17" s="35"/>
      <c r="BHV17" s="35"/>
      <c r="BHW17" s="35"/>
      <c r="BHX17" s="3"/>
      <c r="BHY17" s="3"/>
      <c r="BHZ17" s="3"/>
      <c r="BIA17" s="35"/>
      <c r="BIB17" s="35"/>
      <c r="BIC17" s="35"/>
      <c r="BID17" s="3"/>
      <c r="BIE17" s="3"/>
      <c r="BIF17" s="3"/>
      <c r="BIG17" s="35"/>
      <c r="BIH17" s="35"/>
      <c r="BII17" s="35"/>
      <c r="BIJ17" s="3"/>
      <c r="BIK17" s="3"/>
      <c r="BIL17" s="3"/>
      <c r="BIM17" s="35"/>
      <c r="BIN17" s="35"/>
      <c r="BIO17" s="35"/>
      <c r="BIP17" s="3"/>
      <c r="BIQ17" s="3"/>
      <c r="BIR17" s="3"/>
      <c r="BIS17" s="35"/>
      <c r="BIT17" s="35"/>
      <c r="BIU17" s="35"/>
      <c r="BIV17" s="3"/>
      <c r="BIW17" s="3"/>
      <c r="BIX17" s="3"/>
      <c r="BIY17" s="35"/>
      <c r="BIZ17" s="35"/>
      <c r="BJA17" s="35"/>
      <c r="BJB17" s="3"/>
      <c r="BJC17" s="3"/>
      <c r="BJD17" s="3"/>
      <c r="BJE17" s="35"/>
      <c r="BJF17" s="35"/>
      <c r="BJG17" s="35"/>
      <c r="BJH17" s="3"/>
      <c r="BJI17" s="3"/>
      <c r="BJJ17" s="3"/>
      <c r="BJK17" s="35"/>
      <c r="BJL17" s="35"/>
      <c r="BJM17" s="35"/>
      <c r="BJN17" s="3"/>
      <c r="BJO17" s="3"/>
      <c r="BJP17" s="3"/>
      <c r="BJQ17" s="35"/>
      <c r="BJR17" s="35"/>
      <c r="BJS17" s="35"/>
      <c r="BJT17" s="3"/>
      <c r="BJU17" s="3"/>
      <c r="BJV17" s="3"/>
      <c r="BJW17" s="35"/>
      <c r="BJX17" s="35"/>
      <c r="BJY17" s="35"/>
      <c r="BJZ17" s="3"/>
      <c r="BKA17" s="3"/>
      <c r="BKB17" s="3"/>
      <c r="BKC17" s="35"/>
      <c r="BKD17" s="35"/>
      <c r="BKE17" s="35"/>
      <c r="BKF17" s="3"/>
      <c r="BKG17" s="3"/>
      <c r="BKH17" s="3"/>
      <c r="BKI17" s="35"/>
      <c r="BKJ17" s="35"/>
      <c r="BKK17" s="35"/>
      <c r="BKL17" s="3"/>
      <c r="BKM17" s="3"/>
      <c r="BKN17" s="3"/>
      <c r="BKO17" s="35"/>
      <c r="BKP17" s="35"/>
      <c r="BKQ17" s="35"/>
      <c r="BKR17" s="3"/>
      <c r="BKS17" s="3"/>
      <c r="BKT17" s="3"/>
      <c r="BKU17" s="35"/>
      <c r="BKV17" s="35"/>
      <c r="BKW17" s="35"/>
      <c r="BKX17" s="3"/>
      <c r="BKY17" s="3"/>
      <c r="BKZ17" s="3"/>
      <c r="BLA17" s="35"/>
      <c r="BLB17" s="35"/>
      <c r="BLC17" s="35"/>
      <c r="BLD17" s="3"/>
      <c r="BLE17" s="3"/>
      <c r="BLF17" s="3"/>
      <c r="BLG17" s="35"/>
      <c r="BLH17" s="35"/>
      <c r="BLI17" s="35"/>
      <c r="BLJ17" s="3"/>
      <c r="BLK17" s="3"/>
      <c r="BLL17" s="3"/>
      <c r="BLM17" s="35"/>
      <c r="BLN17" s="35"/>
      <c r="BLO17" s="35"/>
      <c r="BLP17" s="3"/>
      <c r="BLQ17" s="3"/>
      <c r="BLR17" s="3"/>
      <c r="BLS17" s="35"/>
      <c r="BLT17" s="35"/>
      <c r="BLU17" s="35"/>
      <c r="BLV17" s="3"/>
      <c r="BLW17" s="3"/>
      <c r="BLX17" s="3"/>
      <c r="BLY17" s="35"/>
      <c r="BLZ17" s="35"/>
      <c r="BMA17" s="35"/>
      <c r="BMB17" s="3"/>
      <c r="BMC17" s="3"/>
      <c r="BMD17" s="3"/>
      <c r="BME17" s="35"/>
      <c r="BMF17" s="35"/>
      <c r="BMG17" s="35"/>
      <c r="BMH17" s="3"/>
      <c r="BMI17" s="3"/>
      <c r="BMJ17" s="3"/>
      <c r="BMK17" s="35"/>
      <c r="BML17" s="35"/>
      <c r="BMM17" s="35"/>
      <c r="BMN17" s="3"/>
      <c r="BMO17" s="3"/>
      <c r="BMP17" s="3"/>
      <c r="BMQ17" s="35"/>
      <c r="BMR17" s="35"/>
      <c r="BMS17" s="35"/>
      <c r="BMT17" s="3"/>
      <c r="BMU17" s="3"/>
      <c r="BMV17" s="3"/>
      <c r="BMW17" s="35"/>
      <c r="BMX17" s="35"/>
      <c r="BMY17" s="35"/>
      <c r="BMZ17" s="3"/>
      <c r="BNA17" s="3"/>
      <c r="BNB17" s="3"/>
      <c r="BNC17" s="35"/>
      <c r="BND17" s="35"/>
      <c r="BNE17" s="35"/>
      <c r="BNF17" s="3"/>
      <c r="BNG17" s="3"/>
      <c r="BNH17" s="3"/>
      <c r="BNI17" s="35"/>
      <c r="BNJ17" s="35"/>
      <c r="BNK17" s="35"/>
      <c r="BNL17" s="3"/>
      <c r="BNM17" s="3"/>
      <c r="BNN17" s="3"/>
      <c r="BNO17" s="35"/>
      <c r="BNP17" s="35"/>
      <c r="BNQ17" s="35"/>
      <c r="BNR17" s="3"/>
      <c r="BNS17" s="3"/>
      <c r="BNT17" s="3"/>
      <c r="BNU17" s="35"/>
      <c r="BNV17" s="35"/>
      <c r="BNW17" s="35"/>
      <c r="BNX17" s="3"/>
      <c r="BNY17" s="3"/>
      <c r="BNZ17" s="3"/>
      <c r="BOA17" s="35"/>
      <c r="BOB17" s="35"/>
      <c r="BOC17" s="35"/>
      <c r="BOD17" s="3"/>
      <c r="BOE17" s="3"/>
      <c r="BOF17" s="3"/>
      <c r="BOG17" s="35"/>
      <c r="BOH17" s="35"/>
      <c r="BOI17" s="35"/>
      <c r="BOJ17" s="3"/>
      <c r="BOK17" s="3"/>
      <c r="BOL17" s="3"/>
      <c r="BOM17" s="35"/>
      <c r="BON17" s="35"/>
      <c r="BOO17" s="35"/>
      <c r="BOP17" s="3"/>
      <c r="BOQ17" s="3"/>
      <c r="BOR17" s="3"/>
      <c r="BOS17" s="35"/>
      <c r="BOT17" s="35"/>
      <c r="BOU17" s="35"/>
      <c r="BOV17" s="3"/>
      <c r="BOW17" s="3"/>
      <c r="BOX17" s="3"/>
      <c r="BOY17" s="35"/>
      <c r="BOZ17" s="35"/>
      <c r="BPA17" s="35"/>
      <c r="BPB17" s="3"/>
      <c r="BPC17" s="3"/>
      <c r="BPD17" s="3"/>
      <c r="BPE17" s="35"/>
      <c r="BPF17" s="35"/>
      <c r="BPG17" s="35"/>
      <c r="BPH17" s="3"/>
      <c r="BPI17" s="3"/>
      <c r="BPJ17" s="3"/>
      <c r="BPK17" s="35"/>
      <c r="BPL17" s="35"/>
      <c r="BPM17" s="35"/>
      <c r="BPN17" s="3"/>
      <c r="BPO17" s="3"/>
      <c r="BPP17" s="3"/>
      <c r="BPQ17" s="35"/>
      <c r="BPR17" s="35"/>
      <c r="BPS17" s="35"/>
      <c r="BPT17" s="3"/>
      <c r="BPU17" s="3"/>
      <c r="BPV17" s="3"/>
      <c r="BPW17" s="35"/>
      <c r="BPX17" s="35"/>
      <c r="BPY17" s="35"/>
      <c r="BPZ17" s="3"/>
      <c r="BQA17" s="3"/>
      <c r="BQB17" s="3"/>
      <c r="BQC17" s="35"/>
      <c r="BQD17" s="35"/>
      <c r="BQE17" s="35"/>
      <c r="BQF17" s="3"/>
      <c r="BQG17" s="3"/>
      <c r="BQH17" s="3"/>
      <c r="BQI17" s="35"/>
      <c r="BQJ17" s="35"/>
      <c r="BQK17" s="35"/>
      <c r="BQL17" s="3"/>
      <c r="BQM17" s="3"/>
      <c r="BQN17" s="3"/>
      <c r="BQO17" s="35"/>
      <c r="BQP17" s="35"/>
      <c r="BQQ17" s="35"/>
      <c r="BQR17" s="3"/>
      <c r="BQS17" s="3"/>
      <c r="BQT17" s="3"/>
      <c r="BQU17" s="35"/>
      <c r="BQV17" s="35"/>
      <c r="BQW17" s="35"/>
      <c r="BQX17" s="3"/>
      <c r="BQY17" s="3"/>
      <c r="BQZ17" s="3"/>
      <c r="BRA17" s="35"/>
      <c r="BRB17" s="35"/>
      <c r="BRC17" s="35"/>
      <c r="BRD17" s="3"/>
      <c r="BRE17" s="3"/>
      <c r="BRF17" s="3"/>
      <c r="BRG17" s="35"/>
      <c r="BRH17" s="35"/>
      <c r="BRI17" s="35"/>
      <c r="BRJ17" s="3"/>
      <c r="BRK17" s="3"/>
      <c r="BRL17" s="3"/>
      <c r="BRM17" s="35"/>
      <c r="BRN17" s="35"/>
      <c r="BRO17" s="35"/>
      <c r="BRP17" s="3"/>
      <c r="BRQ17" s="3"/>
      <c r="BRR17" s="3"/>
      <c r="BRS17" s="35"/>
      <c r="BRT17" s="35"/>
      <c r="BRU17" s="35"/>
      <c r="BRV17" s="3"/>
      <c r="BRW17" s="3"/>
      <c r="BRX17" s="3"/>
      <c r="BRY17" s="35"/>
      <c r="BRZ17" s="35"/>
      <c r="BSA17" s="35"/>
      <c r="BSB17" s="3"/>
      <c r="BSC17" s="3"/>
      <c r="BSD17" s="3"/>
      <c r="BSE17" s="35"/>
      <c r="BSF17" s="35"/>
      <c r="BSG17" s="35"/>
      <c r="BSH17" s="3"/>
      <c r="BSI17" s="3"/>
      <c r="BSJ17" s="3"/>
      <c r="BSK17" s="35"/>
      <c r="BSL17" s="35"/>
      <c r="BSM17" s="35"/>
      <c r="BSN17" s="3"/>
      <c r="BSO17" s="3"/>
      <c r="BSP17" s="3"/>
      <c r="BSQ17" s="35"/>
      <c r="BSR17" s="35"/>
      <c r="BSS17" s="35"/>
      <c r="BST17" s="3"/>
      <c r="BSU17" s="3"/>
      <c r="BSV17" s="3"/>
      <c r="BSW17" s="35"/>
      <c r="BSX17" s="35"/>
      <c r="BSY17" s="35"/>
      <c r="BSZ17" s="3"/>
      <c r="BTA17" s="3"/>
      <c r="BTB17" s="3"/>
      <c r="BTC17" s="35"/>
      <c r="BTD17" s="35"/>
      <c r="BTE17" s="35"/>
      <c r="BTF17" s="3"/>
      <c r="BTG17" s="3"/>
      <c r="BTH17" s="3"/>
      <c r="BTI17" s="35"/>
      <c r="BTJ17" s="35"/>
      <c r="BTK17" s="35"/>
      <c r="BTL17" s="3"/>
      <c r="BTM17" s="3"/>
      <c r="BTN17" s="3"/>
      <c r="BTO17" s="35"/>
      <c r="BTP17" s="35"/>
      <c r="BTQ17" s="35"/>
      <c r="BTR17" s="3"/>
      <c r="BTS17" s="3"/>
      <c r="BTT17" s="3"/>
      <c r="BTU17" s="35"/>
      <c r="BTV17" s="35"/>
      <c r="BTW17" s="35"/>
      <c r="BTX17" s="3"/>
      <c r="BTY17" s="3"/>
      <c r="BTZ17" s="3"/>
      <c r="BUA17" s="35"/>
      <c r="BUB17" s="35"/>
      <c r="BUC17" s="35"/>
      <c r="BUD17" s="3"/>
      <c r="BUE17" s="3"/>
      <c r="BUF17" s="3"/>
      <c r="BUG17" s="35"/>
      <c r="BUH17" s="35"/>
      <c r="BUI17" s="35"/>
      <c r="BUJ17" s="3"/>
      <c r="BUK17" s="3"/>
      <c r="BUL17" s="3"/>
      <c r="BUM17" s="35"/>
      <c r="BUN17" s="35"/>
      <c r="BUO17" s="35"/>
      <c r="BUP17" s="3"/>
      <c r="BUQ17" s="3"/>
      <c r="BUR17" s="3"/>
      <c r="BUS17" s="35"/>
      <c r="BUT17" s="35"/>
      <c r="BUU17" s="35"/>
      <c r="BUV17" s="3"/>
      <c r="BUW17" s="3"/>
      <c r="BUX17" s="3"/>
      <c r="BUY17" s="35"/>
      <c r="BUZ17" s="35"/>
      <c r="BVA17" s="35"/>
      <c r="BVB17" s="3"/>
      <c r="BVC17" s="3"/>
      <c r="BVD17" s="3"/>
      <c r="BVE17" s="35"/>
      <c r="BVF17" s="35"/>
      <c r="BVG17" s="35"/>
      <c r="BVH17" s="3"/>
      <c r="BVI17" s="3"/>
      <c r="BVJ17" s="3"/>
      <c r="BVK17" s="35"/>
      <c r="BVL17" s="35"/>
      <c r="BVM17" s="35"/>
      <c r="BVN17" s="3"/>
      <c r="BVO17" s="3"/>
      <c r="BVP17" s="3"/>
      <c r="BVQ17" s="35"/>
      <c r="BVR17" s="35"/>
      <c r="BVS17" s="35"/>
      <c r="BVT17" s="3"/>
      <c r="BVU17" s="3"/>
      <c r="BVV17" s="3"/>
      <c r="BVW17" s="35"/>
      <c r="BVX17" s="35"/>
      <c r="BVY17" s="35"/>
      <c r="BVZ17" s="3"/>
      <c r="BWA17" s="3"/>
      <c r="BWB17" s="3"/>
      <c r="BWC17" s="35"/>
      <c r="BWD17" s="35"/>
      <c r="BWE17" s="35"/>
      <c r="BWF17" s="3"/>
      <c r="BWG17" s="3"/>
      <c r="BWH17" s="3"/>
      <c r="BWI17" s="35"/>
      <c r="BWJ17" s="35"/>
      <c r="BWK17" s="35"/>
      <c r="BWL17" s="3"/>
      <c r="BWM17" s="3"/>
      <c r="BWN17" s="3"/>
      <c r="BWO17" s="35"/>
      <c r="BWP17" s="35"/>
      <c r="BWQ17" s="35"/>
      <c r="BWR17" s="3"/>
      <c r="BWS17" s="3"/>
      <c r="BWT17" s="3"/>
      <c r="BWU17" s="35"/>
      <c r="BWV17" s="35"/>
      <c r="BWW17" s="35"/>
      <c r="BWX17" s="3"/>
      <c r="BWY17" s="3"/>
      <c r="BWZ17" s="3"/>
      <c r="BXA17" s="35"/>
      <c r="BXB17" s="35"/>
      <c r="BXC17" s="35"/>
      <c r="BXD17" s="3"/>
      <c r="BXE17" s="3"/>
      <c r="BXF17" s="3"/>
      <c r="BXG17" s="35"/>
      <c r="BXH17" s="35"/>
      <c r="BXI17" s="35"/>
      <c r="BXJ17" s="3"/>
      <c r="BXK17" s="3"/>
      <c r="BXL17" s="3"/>
      <c r="BXM17" s="35"/>
      <c r="BXN17" s="35"/>
      <c r="BXO17" s="35"/>
      <c r="BXP17" s="3"/>
      <c r="BXQ17" s="3"/>
      <c r="BXR17" s="3"/>
      <c r="BXS17" s="35"/>
      <c r="BXT17" s="35"/>
      <c r="BXU17" s="35"/>
      <c r="BXV17" s="3"/>
      <c r="BXW17" s="3"/>
      <c r="BXX17" s="3"/>
      <c r="BXY17" s="35"/>
      <c r="BXZ17" s="35"/>
      <c r="BYA17" s="35"/>
      <c r="BYB17" s="3"/>
      <c r="BYC17" s="3"/>
      <c r="BYD17" s="3"/>
      <c r="BYE17" s="35"/>
      <c r="BYF17" s="35"/>
      <c r="BYG17" s="35"/>
      <c r="BYH17" s="3"/>
      <c r="BYI17" s="3"/>
      <c r="BYJ17" s="3"/>
      <c r="BYK17" s="35"/>
      <c r="BYL17" s="35"/>
      <c r="BYM17" s="35"/>
      <c r="BYN17" s="3"/>
      <c r="BYO17" s="3"/>
      <c r="BYP17" s="3"/>
      <c r="BYQ17" s="35"/>
      <c r="BYR17" s="35"/>
      <c r="BYS17" s="35"/>
      <c r="BYT17" s="3"/>
      <c r="BYU17" s="3"/>
      <c r="BYV17" s="3"/>
      <c r="BYW17" s="35"/>
      <c r="BYX17" s="35"/>
      <c r="BYY17" s="35"/>
      <c r="BYZ17" s="3"/>
      <c r="BZA17" s="3"/>
      <c r="BZB17" s="3"/>
      <c r="BZC17" s="35"/>
      <c r="BZD17" s="35"/>
      <c r="BZE17" s="35"/>
      <c r="BZF17" s="3"/>
      <c r="BZG17" s="3"/>
      <c r="BZH17" s="3"/>
      <c r="BZI17" s="35"/>
      <c r="BZJ17" s="35"/>
      <c r="BZK17" s="35"/>
      <c r="BZL17" s="3"/>
      <c r="BZM17" s="3"/>
      <c r="BZN17" s="3"/>
      <c r="BZO17" s="35"/>
      <c r="BZP17" s="35"/>
      <c r="BZQ17" s="35"/>
      <c r="BZR17" s="3"/>
      <c r="BZS17" s="3"/>
      <c r="BZT17" s="3"/>
      <c r="BZU17" s="35"/>
      <c r="BZV17" s="35"/>
      <c r="BZW17" s="35"/>
      <c r="BZX17" s="3"/>
      <c r="BZY17" s="3"/>
      <c r="BZZ17" s="3"/>
      <c r="CAA17" s="35"/>
      <c r="CAB17" s="35"/>
      <c r="CAC17" s="35"/>
      <c r="CAD17" s="3"/>
      <c r="CAE17" s="3"/>
      <c r="CAF17" s="3"/>
      <c r="CAG17" s="35"/>
      <c r="CAH17" s="35"/>
      <c r="CAI17" s="35"/>
      <c r="CAJ17" s="3"/>
      <c r="CAK17" s="3"/>
      <c r="CAL17" s="3"/>
      <c r="CAM17" s="35"/>
      <c r="CAN17" s="35"/>
      <c r="CAO17" s="35"/>
      <c r="CAP17" s="3"/>
      <c r="CAQ17" s="3"/>
      <c r="CAR17" s="3"/>
      <c r="CAS17" s="35"/>
      <c r="CAT17" s="35"/>
      <c r="CAU17" s="35"/>
      <c r="CAV17" s="3"/>
      <c r="CAW17" s="3"/>
      <c r="CAX17" s="3"/>
      <c r="CAY17" s="35"/>
      <c r="CAZ17" s="35"/>
      <c r="CBA17" s="35"/>
      <c r="CBB17" s="3"/>
      <c r="CBC17" s="3"/>
      <c r="CBD17" s="3"/>
      <c r="CBE17" s="35"/>
      <c r="CBF17" s="35"/>
      <c r="CBG17" s="35"/>
      <c r="CBH17" s="3"/>
      <c r="CBI17" s="3"/>
      <c r="CBJ17" s="3"/>
      <c r="CBK17" s="35"/>
      <c r="CBL17" s="35"/>
      <c r="CBM17" s="35"/>
      <c r="CBN17" s="3"/>
      <c r="CBO17" s="3"/>
      <c r="CBP17" s="3"/>
      <c r="CBQ17" s="35"/>
      <c r="CBR17" s="35"/>
      <c r="CBS17" s="35"/>
      <c r="CBT17" s="3"/>
      <c r="CBU17" s="3"/>
      <c r="CBV17" s="3"/>
      <c r="CBW17" s="35"/>
      <c r="CBX17" s="35"/>
      <c r="CBY17" s="35"/>
      <c r="CBZ17" s="3"/>
      <c r="CCA17" s="3"/>
      <c r="CCB17" s="3"/>
      <c r="CCC17" s="35"/>
      <c r="CCD17" s="35"/>
      <c r="CCE17" s="35"/>
      <c r="CCF17" s="3"/>
      <c r="CCG17" s="3"/>
      <c r="CCH17" s="3"/>
      <c r="CCI17" s="35"/>
      <c r="CCJ17" s="35"/>
      <c r="CCK17" s="35"/>
      <c r="CCL17" s="3"/>
      <c r="CCM17" s="3"/>
      <c r="CCN17" s="3"/>
      <c r="CCO17" s="35"/>
      <c r="CCP17" s="35"/>
      <c r="CCQ17" s="35"/>
      <c r="CCR17" s="3"/>
      <c r="CCS17" s="3"/>
      <c r="CCT17" s="3"/>
      <c r="CCU17" s="35"/>
      <c r="CCV17" s="35"/>
      <c r="CCW17" s="35"/>
      <c r="CCX17" s="3"/>
      <c r="CCY17" s="3"/>
      <c r="CCZ17" s="3"/>
      <c r="CDA17" s="35"/>
      <c r="CDB17" s="35"/>
      <c r="CDC17" s="35"/>
      <c r="CDD17" s="3"/>
      <c r="CDE17" s="3"/>
      <c r="CDF17" s="3"/>
      <c r="CDG17" s="35"/>
      <c r="CDH17" s="35"/>
      <c r="CDI17" s="35"/>
      <c r="CDJ17" s="3"/>
      <c r="CDK17" s="3"/>
      <c r="CDL17" s="3"/>
      <c r="CDM17" s="35"/>
      <c r="CDN17" s="35"/>
      <c r="CDO17" s="35"/>
      <c r="CDP17" s="3"/>
      <c r="CDQ17" s="3"/>
      <c r="CDR17" s="3"/>
      <c r="CDS17" s="35"/>
      <c r="CDT17" s="35"/>
      <c r="CDU17" s="35"/>
      <c r="CDV17" s="3"/>
      <c r="CDW17" s="3"/>
      <c r="CDX17" s="3"/>
      <c r="CDY17" s="35"/>
      <c r="CDZ17" s="35"/>
      <c r="CEA17" s="35"/>
      <c r="CEB17" s="3"/>
      <c r="CEC17" s="3"/>
      <c r="CED17" s="3"/>
      <c r="CEE17" s="35"/>
      <c r="CEF17" s="35"/>
      <c r="CEG17" s="35"/>
      <c r="CEH17" s="3"/>
      <c r="CEI17" s="3"/>
      <c r="CEJ17" s="3"/>
      <c r="CEK17" s="35"/>
      <c r="CEL17" s="35"/>
      <c r="CEM17" s="35"/>
      <c r="CEN17" s="3"/>
      <c r="CEO17" s="3"/>
      <c r="CEP17" s="3"/>
      <c r="CEQ17" s="35"/>
      <c r="CER17" s="35"/>
      <c r="CES17" s="35"/>
      <c r="CET17" s="3"/>
      <c r="CEU17" s="3"/>
      <c r="CEV17" s="3"/>
      <c r="CEW17" s="35"/>
      <c r="CEX17" s="35"/>
      <c r="CEY17" s="35"/>
      <c r="CEZ17" s="3"/>
      <c r="CFA17" s="3"/>
      <c r="CFB17" s="3"/>
      <c r="CFC17" s="35"/>
      <c r="CFD17" s="35"/>
      <c r="CFE17" s="35"/>
      <c r="CFF17" s="3"/>
      <c r="CFG17" s="3"/>
      <c r="CFH17" s="3"/>
      <c r="CFI17" s="35"/>
      <c r="CFJ17" s="35"/>
      <c r="CFK17" s="35"/>
      <c r="CFL17" s="3"/>
      <c r="CFM17" s="3"/>
      <c r="CFN17" s="3"/>
      <c r="CFO17" s="35"/>
      <c r="CFP17" s="35"/>
      <c r="CFQ17" s="35"/>
      <c r="CFR17" s="3"/>
      <c r="CFS17" s="3"/>
      <c r="CFT17" s="3"/>
      <c r="CFU17" s="35"/>
      <c r="CFV17" s="35"/>
      <c r="CFW17" s="35"/>
      <c r="CFX17" s="3"/>
      <c r="CFY17" s="3"/>
      <c r="CFZ17" s="3"/>
      <c r="CGA17" s="35"/>
      <c r="CGB17" s="35"/>
      <c r="CGC17" s="35"/>
      <c r="CGD17" s="3"/>
      <c r="CGE17" s="3"/>
      <c r="CGF17" s="3"/>
      <c r="CGG17" s="35"/>
      <c r="CGH17" s="35"/>
      <c r="CGI17" s="35"/>
      <c r="CGJ17" s="3"/>
      <c r="CGK17" s="3"/>
      <c r="CGL17" s="3"/>
      <c r="CGM17" s="35"/>
      <c r="CGN17" s="35"/>
      <c r="CGO17" s="35"/>
      <c r="CGP17" s="3"/>
      <c r="CGQ17" s="3"/>
      <c r="CGR17" s="3"/>
      <c r="CGS17" s="35"/>
      <c r="CGT17" s="35"/>
      <c r="CGU17" s="35"/>
      <c r="CGV17" s="3"/>
      <c r="CGW17" s="3"/>
      <c r="CGX17" s="3"/>
      <c r="CGY17" s="35"/>
      <c r="CGZ17" s="35"/>
      <c r="CHA17" s="35"/>
      <c r="CHB17" s="3"/>
      <c r="CHC17" s="3"/>
      <c r="CHD17" s="3"/>
      <c r="CHE17" s="35"/>
      <c r="CHF17" s="35"/>
      <c r="CHG17" s="35"/>
      <c r="CHH17" s="3"/>
      <c r="CHI17" s="3"/>
      <c r="CHJ17" s="3"/>
      <c r="CHK17" s="35"/>
      <c r="CHL17" s="35"/>
      <c r="CHM17" s="35"/>
      <c r="CHN17" s="3"/>
      <c r="CHO17" s="3"/>
      <c r="CHP17" s="3"/>
      <c r="CHQ17" s="35"/>
      <c r="CHR17" s="35"/>
      <c r="CHS17" s="35"/>
      <c r="CHT17" s="3"/>
      <c r="CHU17" s="3"/>
      <c r="CHV17" s="3"/>
      <c r="CHW17" s="35"/>
      <c r="CHX17" s="35"/>
      <c r="CHY17" s="35"/>
      <c r="CHZ17" s="3"/>
      <c r="CIA17" s="3"/>
      <c r="CIB17" s="3"/>
      <c r="CIC17" s="35"/>
      <c r="CID17" s="35"/>
      <c r="CIE17" s="35"/>
      <c r="CIF17" s="3"/>
      <c r="CIG17" s="3"/>
      <c r="CIH17" s="3"/>
      <c r="CII17" s="35"/>
      <c r="CIJ17" s="35"/>
      <c r="CIK17" s="35"/>
      <c r="CIL17" s="3"/>
      <c r="CIM17" s="3"/>
      <c r="CIN17" s="3"/>
      <c r="CIO17" s="35"/>
      <c r="CIP17" s="35"/>
      <c r="CIQ17" s="35"/>
      <c r="CIR17" s="3"/>
      <c r="CIS17" s="3"/>
      <c r="CIT17" s="3"/>
      <c r="CIU17" s="35"/>
      <c r="CIV17" s="35"/>
      <c r="CIW17" s="35"/>
      <c r="CIX17" s="3"/>
      <c r="CIY17" s="3"/>
      <c r="CIZ17" s="3"/>
      <c r="CJA17" s="35"/>
      <c r="CJB17" s="35"/>
      <c r="CJC17" s="35"/>
      <c r="CJD17" s="3"/>
      <c r="CJE17" s="3"/>
      <c r="CJF17" s="3"/>
      <c r="CJG17" s="35"/>
      <c r="CJH17" s="35"/>
      <c r="CJI17" s="35"/>
      <c r="CJJ17" s="3"/>
      <c r="CJK17" s="3"/>
      <c r="CJL17" s="3"/>
      <c r="CJM17" s="35"/>
      <c r="CJN17" s="35"/>
      <c r="CJO17" s="35"/>
      <c r="CJP17" s="3"/>
      <c r="CJQ17" s="3"/>
      <c r="CJR17" s="3"/>
      <c r="CJS17" s="35"/>
      <c r="CJT17" s="35"/>
      <c r="CJU17" s="35"/>
      <c r="CJV17" s="3"/>
      <c r="CJW17" s="3"/>
      <c r="CJX17" s="3"/>
      <c r="CJY17" s="35"/>
      <c r="CJZ17" s="35"/>
      <c r="CKA17" s="35"/>
      <c r="CKB17" s="3"/>
      <c r="CKC17" s="3"/>
      <c r="CKD17" s="3"/>
      <c r="CKE17" s="35"/>
      <c r="CKF17" s="35"/>
      <c r="CKG17" s="35"/>
      <c r="CKH17" s="3"/>
      <c r="CKI17" s="3"/>
      <c r="CKJ17" s="3"/>
      <c r="CKK17" s="35"/>
      <c r="CKL17" s="35"/>
      <c r="CKM17" s="35"/>
      <c r="CKN17" s="3"/>
      <c r="CKO17" s="3"/>
      <c r="CKP17" s="3"/>
      <c r="CKQ17" s="35"/>
      <c r="CKR17" s="35"/>
      <c r="CKS17" s="35"/>
      <c r="CKT17" s="3"/>
      <c r="CKU17" s="3"/>
      <c r="CKV17" s="3"/>
      <c r="CKW17" s="35"/>
      <c r="CKX17" s="35"/>
      <c r="CKY17" s="35"/>
      <c r="CKZ17" s="3"/>
      <c r="CLA17" s="3"/>
      <c r="CLB17" s="3"/>
      <c r="CLC17" s="35"/>
      <c r="CLD17" s="35"/>
      <c r="CLE17" s="35"/>
      <c r="CLF17" s="3"/>
      <c r="CLG17" s="3"/>
      <c r="CLH17" s="3"/>
      <c r="CLI17" s="35"/>
      <c r="CLJ17" s="35"/>
      <c r="CLK17" s="35"/>
      <c r="CLL17" s="3"/>
      <c r="CLM17" s="3"/>
      <c r="CLN17" s="3"/>
      <c r="CLO17" s="35"/>
      <c r="CLP17" s="35"/>
      <c r="CLQ17" s="35"/>
      <c r="CLR17" s="3"/>
      <c r="CLS17" s="3"/>
      <c r="CLT17" s="3"/>
      <c r="CLU17" s="35"/>
      <c r="CLV17" s="35"/>
      <c r="CLW17" s="35"/>
      <c r="CLX17" s="3"/>
      <c r="CLY17" s="3"/>
      <c r="CLZ17" s="3"/>
      <c r="CMA17" s="35"/>
      <c r="CMB17" s="35"/>
      <c r="CMC17" s="35"/>
      <c r="CMD17" s="3"/>
      <c r="CME17" s="3"/>
      <c r="CMF17" s="3"/>
      <c r="CMG17" s="35"/>
      <c r="CMH17" s="35"/>
      <c r="CMI17" s="35"/>
      <c r="CMJ17" s="3"/>
      <c r="CMK17" s="3"/>
      <c r="CML17" s="3"/>
      <c r="CMM17" s="35"/>
      <c r="CMN17" s="35"/>
      <c r="CMO17" s="35"/>
      <c r="CMP17" s="3"/>
      <c r="CMQ17" s="3"/>
      <c r="CMR17" s="3"/>
      <c r="CMS17" s="35"/>
      <c r="CMT17" s="35"/>
      <c r="CMU17" s="35"/>
      <c r="CMV17" s="3"/>
      <c r="CMW17" s="3"/>
      <c r="CMX17" s="3"/>
      <c r="CMY17" s="35"/>
      <c r="CMZ17" s="35"/>
      <c r="CNA17" s="35"/>
      <c r="CNB17" s="3"/>
      <c r="CNC17" s="3"/>
      <c r="CND17" s="3"/>
      <c r="CNE17" s="35"/>
      <c r="CNF17" s="35"/>
      <c r="CNG17" s="35"/>
      <c r="CNH17" s="3"/>
      <c r="CNI17" s="3"/>
      <c r="CNJ17" s="3"/>
      <c r="CNK17" s="35"/>
      <c r="CNL17" s="35"/>
      <c r="CNM17" s="35"/>
      <c r="CNN17" s="3"/>
      <c r="CNO17" s="3"/>
      <c r="CNP17" s="3"/>
      <c r="CNQ17" s="35"/>
      <c r="CNR17" s="35"/>
      <c r="CNS17" s="35"/>
      <c r="CNT17" s="3"/>
      <c r="CNU17" s="3"/>
      <c r="CNV17" s="3"/>
      <c r="CNW17" s="35"/>
      <c r="CNX17" s="35"/>
      <c r="CNY17" s="35"/>
      <c r="CNZ17" s="3"/>
      <c r="COA17" s="3"/>
      <c r="COB17" s="3"/>
      <c r="COC17" s="35"/>
      <c r="COD17" s="35"/>
      <c r="COE17" s="35"/>
      <c r="COF17" s="3"/>
      <c r="COG17" s="3"/>
      <c r="COH17" s="3"/>
      <c r="COI17" s="35"/>
      <c r="COJ17" s="35"/>
      <c r="COK17" s="35"/>
      <c r="COL17" s="3"/>
      <c r="COM17" s="3"/>
      <c r="CON17" s="3"/>
      <c r="COO17" s="35"/>
      <c r="COP17" s="35"/>
      <c r="COQ17" s="35"/>
      <c r="COR17" s="3"/>
      <c r="COS17" s="3"/>
      <c r="COT17" s="3"/>
      <c r="COU17" s="35"/>
      <c r="COV17" s="35"/>
      <c r="COW17" s="35"/>
      <c r="COX17" s="3"/>
      <c r="COY17" s="3"/>
      <c r="COZ17" s="3"/>
      <c r="CPA17" s="35"/>
      <c r="CPB17" s="35"/>
      <c r="CPC17" s="35"/>
      <c r="CPD17" s="3"/>
      <c r="CPE17" s="3"/>
      <c r="CPF17" s="3"/>
      <c r="CPG17" s="35"/>
      <c r="CPH17" s="35"/>
      <c r="CPI17" s="35"/>
      <c r="CPJ17" s="3"/>
      <c r="CPK17" s="3"/>
      <c r="CPL17" s="3"/>
      <c r="CPM17" s="35"/>
      <c r="CPN17" s="35"/>
      <c r="CPO17" s="35"/>
      <c r="CPP17" s="3"/>
      <c r="CPQ17" s="3"/>
      <c r="CPR17" s="3"/>
      <c r="CPS17" s="35"/>
      <c r="CPT17" s="35"/>
      <c r="CPU17" s="35"/>
      <c r="CPV17" s="3"/>
      <c r="CPW17" s="3"/>
      <c r="CPX17" s="3"/>
      <c r="CPY17" s="35"/>
      <c r="CPZ17" s="35"/>
      <c r="CQA17" s="35"/>
      <c r="CQB17" s="3"/>
      <c r="CQC17" s="3"/>
      <c r="CQD17" s="3"/>
      <c r="CQE17" s="35"/>
      <c r="CQF17" s="35"/>
      <c r="CQG17" s="35"/>
      <c r="CQH17" s="3"/>
      <c r="CQI17" s="3"/>
      <c r="CQJ17" s="3"/>
      <c r="CQK17" s="35"/>
      <c r="CQL17" s="35"/>
      <c r="CQM17" s="35"/>
      <c r="CQN17" s="3"/>
      <c r="CQO17" s="3"/>
      <c r="CQP17" s="3"/>
      <c r="CQQ17" s="35"/>
      <c r="CQR17" s="35"/>
      <c r="CQS17" s="35"/>
      <c r="CQT17" s="3"/>
      <c r="CQU17" s="3"/>
      <c r="CQV17" s="3"/>
      <c r="CQW17" s="35"/>
      <c r="CQX17" s="35"/>
      <c r="CQY17" s="35"/>
      <c r="CQZ17" s="3"/>
      <c r="CRA17" s="3"/>
      <c r="CRB17" s="3"/>
      <c r="CRC17" s="35"/>
      <c r="CRD17" s="35"/>
      <c r="CRE17" s="35"/>
      <c r="CRF17" s="3"/>
      <c r="CRG17" s="3"/>
      <c r="CRH17" s="3"/>
      <c r="CRI17" s="35"/>
      <c r="CRJ17" s="35"/>
      <c r="CRK17" s="35"/>
      <c r="CRL17" s="3"/>
      <c r="CRM17" s="3"/>
      <c r="CRN17" s="3"/>
      <c r="CRO17" s="35"/>
      <c r="CRP17" s="35"/>
      <c r="CRQ17" s="35"/>
      <c r="CRR17" s="3"/>
      <c r="CRS17" s="3"/>
      <c r="CRT17" s="3"/>
      <c r="CRU17" s="35"/>
      <c r="CRV17" s="35"/>
      <c r="CRW17" s="35"/>
      <c r="CRX17" s="3"/>
      <c r="CRY17" s="3"/>
      <c r="CRZ17" s="3"/>
      <c r="CSA17" s="35"/>
      <c r="CSB17" s="35"/>
      <c r="CSC17" s="35"/>
      <c r="CSD17" s="3"/>
      <c r="CSE17" s="3"/>
      <c r="CSF17" s="3"/>
      <c r="CSG17" s="35"/>
      <c r="CSH17" s="35"/>
      <c r="CSI17" s="35"/>
      <c r="CSJ17" s="3"/>
      <c r="CSK17" s="3"/>
      <c r="CSL17" s="3"/>
      <c r="CSM17" s="35"/>
      <c r="CSN17" s="35"/>
      <c r="CSO17" s="35"/>
      <c r="CSP17" s="3"/>
      <c r="CSQ17" s="3"/>
      <c r="CSR17" s="3"/>
      <c r="CSS17" s="35"/>
      <c r="CST17" s="35"/>
      <c r="CSU17" s="35"/>
      <c r="CSV17" s="3"/>
      <c r="CSW17" s="3"/>
      <c r="CSX17" s="3"/>
      <c r="CSY17" s="35"/>
      <c r="CSZ17" s="35"/>
      <c r="CTA17" s="35"/>
      <c r="CTB17" s="3"/>
      <c r="CTC17" s="3"/>
      <c r="CTD17" s="3"/>
      <c r="CTE17" s="35"/>
      <c r="CTF17" s="35"/>
      <c r="CTG17" s="35"/>
      <c r="CTH17" s="3"/>
      <c r="CTI17" s="3"/>
      <c r="CTJ17" s="3"/>
      <c r="CTK17" s="35"/>
      <c r="CTL17" s="35"/>
      <c r="CTM17" s="35"/>
      <c r="CTN17" s="3"/>
      <c r="CTO17" s="3"/>
      <c r="CTP17" s="3"/>
      <c r="CTQ17" s="35"/>
      <c r="CTR17" s="35"/>
      <c r="CTS17" s="35"/>
      <c r="CTT17" s="3"/>
      <c r="CTU17" s="3"/>
      <c r="CTV17" s="3"/>
      <c r="CTW17" s="35"/>
      <c r="CTX17" s="35"/>
      <c r="CTY17" s="35"/>
      <c r="CTZ17" s="3"/>
      <c r="CUA17" s="3"/>
      <c r="CUB17" s="3"/>
      <c r="CUC17" s="35"/>
      <c r="CUD17" s="35"/>
      <c r="CUE17" s="35"/>
      <c r="CUF17" s="3"/>
      <c r="CUG17" s="3"/>
      <c r="CUH17" s="3"/>
      <c r="CUI17" s="35"/>
      <c r="CUJ17" s="35"/>
      <c r="CUK17" s="35"/>
      <c r="CUL17" s="3"/>
      <c r="CUM17" s="3"/>
      <c r="CUN17" s="3"/>
      <c r="CUO17" s="35"/>
      <c r="CUP17" s="35"/>
      <c r="CUQ17" s="35"/>
      <c r="CUR17" s="3"/>
      <c r="CUS17" s="3"/>
      <c r="CUT17" s="3"/>
      <c r="CUU17" s="35"/>
      <c r="CUV17" s="35"/>
      <c r="CUW17" s="35"/>
      <c r="CUX17" s="3"/>
      <c r="CUY17" s="3"/>
      <c r="CUZ17" s="3"/>
      <c r="CVA17" s="35"/>
      <c r="CVB17" s="35"/>
      <c r="CVC17" s="35"/>
      <c r="CVD17" s="3"/>
      <c r="CVE17" s="3"/>
      <c r="CVF17" s="3"/>
      <c r="CVG17" s="35"/>
      <c r="CVH17" s="35"/>
      <c r="CVI17" s="35"/>
      <c r="CVJ17" s="3"/>
      <c r="CVK17" s="3"/>
      <c r="CVL17" s="3"/>
      <c r="CVM17" s="35"/>
      <c r="CVN17" s="35"/>
      <c r="CVO17" s="35"/>
      <c r="CVP17" s="3"/>
      <c r="CVQ17" s="3"/>
      <c r="CVR17" s="3"/>
      <c r="CVS17" s="35"/>
      <c r="CVT17" s="35"/>
      <c r="CVU17" s="35"/>
      <c r="CVV17" s="3"/>
      <c r="CVW17" s="3"/>
      <c r="CVX17" s="3"/>
      <c r="CVY17" s="35"/>
      <c r="CVZ17" s="35"/>
      <c r="CWA17" s="35"/>
      <c r="CWB17" s="3"/>
      <c r="CWC17" s="3"/>
      <c r="CWD17" s="3"/>
      <c r="CWE17" s="35"/>
      <c r="CWF17" s="35"/>
      <c r="CWG17" s="35"/>
      <c r="CWH17" s="3"/>
      <c r="CWI17" s="3"/>
      <c r="CWJ17" s="3"/>
      <c r="CWK17" s="35"/>
      <c r="CWL17" s="35"/>
      <c r="CWM17" s="35"/>
      <c r="CWN17" s="3"/>
      <c r="CWO17" s="3"/>
      <c r="CWP17" s="3"/>
      <c r="CWQ17" s="35"/>
      <c r="CWR17" s="35"/>
      <c r="CWS17" s="35"/>
      <c r="CWT17" s="3"/>
      <c r="CWU17" s="3"/>
      <c r="CWV17" s="3"/>
      <c r="CWW17" s="35"/>
      <c r="CWX17" s="35"/>
      <c r="CWY17" s="35"/>
      <c r="CWZ17" s="3"/>
      <c r="CXA17" s="3"/>
      <c r="CXB17" s="3"/>
      <c r="CXC17" s="35"/>
      <c r="CXD17" s="35"/>
      <c r="CXE17" s="35"/>
      <c r="CXF17" s="3"/>
      <c r="CXG17" s="3"/>
      <c r="CXH17" s="3"/>
      <c r="CXI17" s="35"/>
      <c r="CXJ17" s="35"/>
      <c r="CXK17" s="35"/>
      <c r="CXL17" s="3"/>
      <c r="CXM17" s="3"/>
      <c r="CXN17" s="3"/>
      <c r="CXO17" s="35"/>
      <c r="CXP17" s="35"/>
      <c r="CXQ17" s="35"/>
      <c r="CXR17" s="3"/>
      <c r="CXS17" s="3"/>
      <c r="CXT17" s="3"/>
      <c r="CXU17" s="35"/>
      <c r="CXV17" s="35"/>
      <c r="CXW17" s="35"/>
      <c r="CXX17" s="3"/>
      <c r="CXY17" s="3"/>
      <c r="CXZ17" s="3"/>
      <c r="CYA17" s="35"/>
      <c r="CYB17" s="35"/>
      <c r="CYC17" s="35"/>
      <c r="CYD17" s="3"/>
      <c r="CYE17" s="3"/>
      <c r="CYF17" s="3"/>
      <c r="CYG17" s="35"/>
      <c r="CYH17" s="35"/>
      <c r="CYI17" s="35"/>
      <c r="CYJ17" s="3"/>
      <c r="CYK17" s="3"/>
      <c r="CYL17" s="3"/>
      <c r="CYM17" s="35"/>
      <c r="CYN17" s="35"/>
      <c r="CYO17" s="35"/>
      <c r="CYP17" s="3"/>
      <c r="CYQ17" s="3"/>
      <c r="CYR17" s="3"/>
      <c r="CYS17" s="35"/>
      <c r="CYT17" s="35"/>
      <c r="CYU17" s="35"/>
      <c r="CYV17" s="3"/>
      <c r="CYW17" s="3"/>
      <c r="CYX17" s="3"/>
      <c r="CYY17" s="35"/>
      <c r="CYZ17" s="35"/>
      <c r="CZA17" s="35"/>
      <c r="CZB17" s="3"/>
      <c r="CZC17" s="3"/>
      <c r="CZD17" s="3"/>
      <c r="CZE17" s="35"/>
      <c r="CZF17" s="35"/>
      <c r="CZG17" s="35"/>
      <c r="CZH17" s="3"/>
      <c r="CZI17" s="3"/>
      <c r="CZJ17" s="3"/>
      <c r="CZK17" s="35"/>
      <c r="CZL17" s="35"/>
      <c r="CZM17" s="35"/>
      <c r="CZN17" s="3"/>
      <c r="CZO17" s="3"/>
      <c r="CZP17" s="3"/>
      <c r="CZQ17" s="35"/>
      <c r="CZR17" s="35"/>
      <c r="CZS17" s="35"/>
      <c r="CZT17" s="3"/>
      <c r="CZU17" s="3"/>
      <c r="CZV17" s="3"/>
      <c r="CZW17" s="35"/>
      <c r="CZX17" s="35"/>
      <c r="CZY17" s="35"/>
      <c r="CZZ17" s="3"/>
      <c r="DAA17" s="3"/>
      <c r="DAB17" s="3"/>
      <c r="DAC17" s="35"/>
      <c r="DAD17" s="35"/>
      <c r="DAE17" s="35"/>
      <c r="DAF17" s="3"/>
      <c r="DAG17" s="3"/>
      <c r="DAH17" s="3"/>
      <c r="DAI17" s="35"/>
      <c r="DAJ17" s="35"/>
      <c r="DAK17" s="35"/>
      <c r="DAL17" s="3"/>
      <c r="DAM17" s="3"/>
      <c r="DAN17" s="3"/>
      <c r="DAO17" s="35"/>
      <c r="DAP17" s="35"/>
      <c r="DAQ17" s="35"/>
      <c r="DAR17" s="3"/>
      <c r="DAS17" s="3"/>
      <c r="DAT17" s="3"/>
      <c r="DAU17" s="35"/>
      <c r="DAV17" s="35"/>
      <c r="DAW17" s="35"/>
      <c r="DAX17" s="3"/>
      <c r="DAY17" s="3"/>
      <c r="DAZ17" s="3"/>
      <c r="DBA17" s="35"/>
      <c r="DBB17" s="35"/>
      <c r="DBC17" s="35"/>
      <c r="DBD17" s="3"/>
      <c r="DBE17" s="3"/>
      <c r="DBF17" s="3"/>
      <c r="DBG17" s="35"/>
      <c r="DBH17" s="35"/>
      <c r="DBI17" s="35"/>
      <c r="DBJ17" s="3"/>
      <c r="DBK17" s="3"/>
      <c r="DBL17" s="3"/>
      <c r="DBM17" s="35"/>
      <c r="DBN17" s="35"/>
      <c r="DBO17" s="35"/>
      <c r="DBP17" s="3"/>
      <c r="DBQ17" s="3"/>
      <c r="DBR17" s="3"/>
      <c r="DBS17" s="35"/>
      <c r="DBT17" s="35"/>
      <c r="DBU17" s="35"/>
      <c r="DBV17" s="3"/>
      <c r="DBW17" s="3"/>
      <c r="DBX17" s="3"/>
      <c r="DBY17" s="35"/>
      <c r="DBZ17" s="35"/>
      <c r="DCA17" s="35"/>
      <c r="DCB17" s="3"/>
      <c r="DCC17" s="3"/>
      <c r="DCD17" s="3"/>
      <c r="DCE17" s="35"/>
      <c r="DCF17" s="35"/>
      <c r="DCG17" s="35"/>
      <c r="DCH17" s="3"/>
      <c r="DCI17" s="3"/>
      <c r="DCJ17" s="3"/>
      <c r="DCK17" s="35"/>
      <c r="DCL17" s="35"/>
      <c r="DCM17" s="35"/>
      <c r="DCN17" s="3"/>
      <c r="DCO17" s="3"/>
      <c r="DCP17" s="3"/>
      <c r="DCQ17" s="35"/>
      <c r="DCR17" s="35"/>
      <c r="DCS17" s="35"/>
      <c r="DCT17" s="3"/>
      <c r="DCU17" s="3"/>
      <c r="DCV17" s="3"/>
      <c r="DCW17" s="35"/>
      <c r="DCX17" s="35"/>
      <c r="DCY17" s="35"/>
      <c r="DCZ17" s="3"/>
      <c r="DDA17" s="3"/>
      <c r="DDB17" s="3"/>
      <c r="DDC17" s="35"/>
      <c r="DDD17" s="35"/>
      <c r="DDE17" s="35"/>
      <c r="DDF17" s="3"/>
      <c r="DDG17" s="3"/>
      <c r="DDH17" s="3"/>
      <c r="DDI17" s="35"/>
      <c r="DDJ17" s="35"/>
      <c r="DDK17" s="35"/>
      <c r="DDL17" s="3"/>
      <c r="DDM17" s="3"/>
      <c r="DDN17" s="3"/>
      <c r="DDO17" s="35"/>
      <c r="DDP17" s="35"/>
      <c r="DDQ17" s="35"/>
      <c r="DDR17" s="3"/>
      <c r="DDS17" s="3"/>
      <c r="DDT17" s="3"/>
      <c r="DDU17" s="35"/>
      <c r="DDV17" s="35"/>
      <c r="DDW17" s="35"/>
      <c r="DDX17" s="3"/>
      <c r="DDY17" s="3"/>
      <c r="DDZ17" s="3"/>
      <c r="DEA17" s="35"/>
      <c r="DEB17" s="35"/>
      <c r="DEC17" s="35"/>
      <c r="DED17" s="3"/>
      <c r="DEE17" s="3"/>
      <c r="DEF17" s="3"/>
      <c r="DEG17" s="35"/>
      <c r="DEH17" s="35"/>
      <c r="DEI17" s="35"/>
      <c r="DEJ17" s="3"/>
      <c r="DEK17" s="3"/>
      <c r="DEL17" s="3"/>
      <c r="DEM17" s="35"/>
      <c r="DEN17" s="35"/>
      <c r="DEO17" s="35"/>
      <c r="DEP17" s="3"/>
      <c r="DEQ17" s="3"/>
      <c r="DER17" s="3"/>
      <c r="DES17" s="35"/>
      <c r="DET17" s="35"/>
      <c r="DEU17" s="35"/>
      <c r="DEV17" s="3"/>
      <c r="DEW17" s="3"/>
      <c r="DEX17" s="3"/>
      <c r="DEY17" s="35"/>
      <c r="DEZ17" s="35"/>
      <c r="DFA17" s="35"/>
      <c r="DFB17" s="3"/>
      <c r="DFC17" s="3"/>
      <c r="DFD17" s="3"/>
      <c r="DFE17" s="35"/>
      <c r="DFF17" s="35"/>
      <c r="DFG17" s="35"/>
      <c r="DFH17" s="3"/>
      <c r="DFI17" s="3"/>
      <c r="DFJ17" s="3"/>
      <c r="DFK17" s="35"/>
      <c r="DFL17" s="35"/>
      <c r="DFM17" s="35"/>
      <c r="DFN17" s="3"/>
      <c r="DFO17" s="3"/>
      <c r="DFP17" s="3"/>
      <c r="DFQ17" s="35"/>
      <c r="DFR17" s="35"/>
      <c r="DFS17" s="35"/>
      <c r="DFT17" s="3"/>
      <c r="DFU17" s="3"/>
      <c r="DFV17" s="3"/>
      <c r="DFW17" s="35"/>
      <c r="DFX17" s="35"/>
      <c r="DFY17" s="35"/>
      <c r="DFZ17" s="3"/>
      <c r="DGA17" s="3"/>
      <c r="DGB17" s="3"/>
      <c r="DGC17" s="35"/>
      <c r="DGD17" s="35"/>
      <c r="DGE17" s="35"/>
      <c r="DGF17" s="3"/>
      <c r="DGG17" s="3"/>
      <c r="DGH17" s="3"/>
      <c r="DGI17" s="35"/>
      <c r="DGJ17" s="35"/>
      <c r="DGK17" s="35"/>
      <c r="DGL17" s="3"/>
      <c r="DGM17" s="3"/>
      <c r="DGN17" s="3"/>
      <c r="DGO17" s="35"/>
      <c r="DGP17" s="35"/>
      <c r="DGQ17" s="35"/>
      <c r="DGR17" s="3"/>
      <c r="DGS17" s="3"/>
      <c r="DGT17" s="3"/>
      <c r="DGU17" s="35"/>
      <c r="DGV17" s="35"/>
      <c r="DGW17" s="35"/>
      <c r="DGX17" s="3"/>
      <c r="DGY17" s="3"/>
      <c r="DGZ17" s="3"/>
      <c r="DHA17" s="35"/>
      <c r="DHB17" s="35"/>
      <c r="DHC17" s="35"/>
      <c r="DHD17" s="3"/>
      <c r="DHE17" s="3"/>
      <c r="DHF17" s="3"/>
      <c r="DHG17" s="35"/>
      <c r="DHH17" s="35"/>
      <c r="DHI17" s="35"/>
      <c r="DHJ17" s="3"/>
      <c r="DHK17" s="3"/>
      <c r="DHL17" s="3"/>
      <c r="DHM17" s="35"/>
      <c r="DHN17" s="35"/>
      <c r="DHO17" s="35"/>
      <c r="DHP17" s="3"/>
      <c r="DHQ17" s="3"/>
      <c r="DHR17" s="3"/>
      <c r="DHS17" s="35"/>
      <c r="DHT17" s="35"/>
      <c r="DHU17" s="35"/>
      <c r="DHV17" s="3"/>
      <c r="DHW17" s="3"/>
      <c r="DHX17" s="3"/>
      <c r="DHY17" s="35"/>
      <c r="DHZ17" s="35"/>
      <c r="DIA17" s="35"/>
      <c r="DIB17" s="3"/>
      <c r="DIC17" s="3"/>
      <c r="DID17" s="3"/>
      <c r="DIE17" s="35"/>
      <c r="DIF17" s="35"/>
      <c r="DIG17" s="35"/>
      <c r="DIH17" s="3"/>
      <c r="DII17" s="3"/>
      <c r="DIJ17" s="3"/>
      <c r="DIK17" s="35"/>
      <c r="DIL17" s="35"/>
      <c r="DIM17" s="35"/>
      <c r="DIN17" s="3"/>
      <c r="DIO17" s="3"/>
      <c r="DIP17" s="3"/>
      <c r="DIQ17" s="35"/>
      <c r="DIR17" s="35"/>
      <c r="DIS17" s="35"/>
      <c r="DIT17" s="3"/>
      <c r="DIU17" s="3"/>
      <c r="DIV17" s="3"/>
      <c r="DIW17" s="35"/>
      <c r="DIX17" s="35"/>
      <c r="DIY17" s="35"/>
      <c r="DIZ17" s="3"/>
      <c r="DJA17" s="3"/>
      <c r="DJB17" s="3"/>
      <c r="DJC17" s="35"/>
      <c r="DJD17" s="35"/>
      <c r="DJE17" s="35"/>
      <c r="DJF17" s="3"/>
      <c r="DJG17" s="3"/>
      <c r="DJH17" s="3"/>
      <c r="DJI17" s="35"/>
      <c r="DJJ17" s="35"/>
      <c r="DJK17" s="35"/>
      <c r="DJL17" s="3"/>
      <c r="DJM17" s="3"/>
      <c r="DJN17" s="3"/>
      <c r="DJO17" s="35"/>
      <c r="DJP17" s="35"/>
      <c r="DJQ17" s="35"/>
      <c r="DJR17" s="3"/>
      <c r="DJS17" s="3"/>
      <c r="DJT17" s="3"/>
      <c r="DJU17" s="35"/>
      <c r="DJV17" s="35"/>
      <c r="DJW17" s="35"/>
      <c r="DJX17" s="3"/>
      <c r="DJY17" s="3"/>
      <c r="DJZ17" s="3"/>
      <c r="DKA17" s="35"/>
      <c r="DKB17" s="35"/>
      <c r="DKC17" s="35"/>
      <c r="DKD17" s="3"/>
      <c r="DKE17" s="3"/>
      <c r="DKF17" s="3"/>
      <c r="DKG17" s="35"/>
      <c r="DKH17" s="35"/>
      <c r="DKI17" s="35"/>
      <c r="DKJ17" s="3"/>
      <c r="DKK17" s="3"/>
      <c r="DKL17" s="3"/>
      <c r="DKM17" s="35"/>
      <c r="DKN17" s="35"/>
      <c r="DKO17" s="35"/>
      <c r="DKP17" s="3"/>
      <c r="DKQ17" s="3"/>
      <c r="DKR17" s="3"/>
      <c r="DKS17" s="35"/>
      <c r="DKT17" s="35"/>
      <c r="DKU17" s="35"/>
      <c r="DKV17" s="3"/>
      <c r="DKW17" s="3"/>
      <c r="DKX17" s="3"/>
      <c r="DKY17" s="35"/>
      <c r="DKZ17" s="35"/>
      <c r="DLA17" s="35"/>
      <c r="DLB17" s="3"/>
      <c r="DLC17" s="3"/>
      <c r="DLD17" s="3"/>
      <c r="DLE17" s="35"/>
      <c r="DLF17" s="35"/>
      <c r="DLG17" s="35"/>
      <c r="DLH17" s="3"/>
      <c r="DLI17" s="3"/>
      <c r="DLJ17" s="3"/>
      <c r="DLK17" s="35"/>
      <c r="DLL17" s="35"/>
      <c r="DLM17" s="35"/>
      <c r="DLN17" s="3"/>
      <c r="DLO17" s="3"/>
      <c r="DLP17" s="3"/>
      <c r="DLQ17" s="35"/>
      <c r="DLR17" s="35"/>
      <c r="DLS17" s="35"/>
      <c r="DLT17" s="3"/>
      <c r="DLU17" s="3"/>
      <c r="DLV17" s="3"/>
      <c r="DLW17" s="35"/>
      <c r="DLX17" s="35"/>
      <c r="DLY17" s="35"/>
      <c r="DLZ17" s="3"/>
      <c r="DMA17" s="3"/>
      <c r="DMB17" s="3"/>
      <c r="DMC17" s="35"/>
      <c r="DMD17" s="35"/>
      <c r="DME17" s="35"/>
      <c r="DMF17" s="3"/>
      <c r="DMG17" s="3"/>
      <c r="DMH17" s="3"/>
      <c r="DMI17" s="35"/>
      <c r="DMJ17" s="35"/>
      <c r="DMK17" s="35"/>
      <c r="DML17" s="3"/>
      <c r="DMM17" s="3"/>
      <c r="DMN17" s="3"/>
      <c r="DMO17" s="35"/>
      <c r="DMP17" s="35"/>
      <c r="DMQ17" s="35"/>
      <c r="DMR17" s="3"/>
      <c r="DMS17" s="3"/>
      <c r="DMT17" s="3"/>
      <c r="DMU17" s="35"/>
      <c r="DMV17" s="35"/>
      <c r="DMW17" s="35"/>
      <c r="DMX17" s="3"/>
      <c r="DMY17" s="3"/>
      <c r="DMZ17" s="3"/>
      <c r="DNA17" s="35"/>
      <c r="DNB17" s="35"/>
      <c r="DNC17" s="35"/>
      <c r="DND17" s="3"/>
      <c r="DNE17" s="3"/>
      <c r="DNF17" s="3"/>
      <c r="DNG17" s="35"/>
      <c r="DNH17" s="35"/>
      <c r="DNI17" s="35"/>
      <c r="DNJ17" s="3"/>
      <c r="DNK17" s="3"/>
      <c r="DNL17" s="3"/>
      <c r="DNM17" s="35"/>
      <c r="DNN17" s="35"/>
      <c r="DNO17" s="35"/>
      <c r="DNP17" s="3"/>
      <c r="DNQ17" s="3"/>
      <c r="DNR17" s="3"/>
      <c r="DNS17" s="35"/>
      <c r="DNT17" s="35"/>
      <c r="DNU17" s="35"/>
      <c r="DNV17" s="3"/>
      <c r="DNW17" s="3"/>
      <c r="DNX17" s="3"/>
      <c r="DNY17" s="35"/>
      <c r="DNZ17" s="35"/>
      <c r="DOA17" s="35"/>
      <c r="DOB17" s="3"/>
      <c r="DOC17" s="3"/>
      <c r="DOD17" s="3"/>
      <c r="DOE17" s="35"/>
      <c r="DOF17" s="35"/>
      <c r="DOG17" s="35"/>
      <c r="DOH17" s="3"/>
      <c r="DOI17" s="3"/>
      <c r="DOJ17" s="3"/>
      <c r="DOK17" s="35"/>
      <c r="DOL17" s="35"/>
      <c r="DOM17" s="35"/>
      <c r="DON17" s="3"/>
      <c r="DOO17" s="3"/>
      <c r="DOP17" s="3"/>
      <c r="DOQ17" s="35"/>
      <c r="DOR17" s="35"/>
      <c r="DOS17" s="35"/>
      <c r="DOT17" s="3"/>
      <c r="DOU17" s="3"/>
      <c r="DOV17" s="3"/>
      <c r="DOW17" s="35"/>
      <c r="DOX17" s="35"/>
      <c r="DOY17" s="35"/>
      <c r="DOZ17" s="3"/>
      <c r="DPA17" s="3"/>
      <c r="DPB17" s="3"/>
      <c r="DPC17" s="35"/>
      <c r="DPD17" s="35"/>
      <c r="DPE17" s="35"/>
      <c r="DPF17" s="3"/>
      <c r="DPG17" s="3"/>
      <c r="DPH17" s="3"/>
      <c r="DPI17" s="35"/>
      <c r="DPJ17" s="35"/>
      <c r="DPK17" s="35"/>
      <c r="DPL17" s="3"/>
      <c r="DPM17" s="3"/>
      <c r="DPN17" s="3"/>
      <c r="DPO17" s="35"/>
      <c r="DPP17" s="35"/>
      <c r="DPQ17" s="35"/>
      <c r="DPR17" s="3"/>
      <c r="DPS17" s="3"/>
      <c r="DPT17" s="3"/>
      <c r="DPU17" s="35"/>
      <c r="DPV17" s="35"/>
      <c r="DPW17" s="35"/>
      <c r="DPX17" s="3"/>
      <c r="DPY17" s="3"/>
      <c r="DPZ17" s="3"/>
      <c r="DQA17" s="35"/>
      <c r="DQB17" s="35"/>
      <c r="DQC17" s="35"/>
      <c r="DQD17" s="3"/>
      <c r="DQE17" s="3"/>
      <c r="DQF17" s="3"/>
      <c r="DQG17" s="35"/>
      <c r="DQH17" s="35"/>
      <c r="DQI17" s="35"/>
      <c r="DQJ17" s="3"/>
      <c r="DQK17" s="3"/>
      <c r="DQL17" s="3"/>
      <c r="DQM17" s="35"/>
      <c r="DQN17" s="35"/>
      <c r="DQO17" s="35"/>
      <c r="DQP17" s="3"/>
      <c r="DQQ17" s="3"/>
      <c r="DQR17" s="3"/>
      <c r="DQS17" s="35"/>
      <c r="DQT17" s="35"/>
      <c r="DQU17" s="35"/>
      <c r="DQV17" s="3"/>
      <c r="DQW17" s="3"/>
      <c r="DQX17" s="3"/>
      <c r="DQY17" s="35"/>
      <c r="DQZ17" s="35"/>
      <c r="DRA17" s="35"/>
      <c r="DRB17" s="3"/>
      <c r="DRC17" s="3"/>
      <c r="DRD17" s="3"/>
      <c r="DRE17" s="35"/>
      <c r="DRF17" s="35"/>
      <c r="DRG17" s="35"/>
      <c r="DRH17" s="3"/>
      <c r="DRI17" s="3"/>
      <c r="DRJ17" s="3"/>
      <c r="DRK17" s="35"/>
      <c r="DRL17" s="35"/>
      <c r="DRM17" s="35"/>
      <c r="DRN17" s="3"/>
      <c r="DRO17" s="3"/>
      <c r="DRP17" s="3"/>
      <c r="DRQ17" s="35"/>
      <c r="DRR17" s="35"/>
      <c r="DRS17" s="35"/>
      <c r="DRT17" s="3"/>
      <c r="DRU17" s="3"/>
      <c r="DRV17" s="3"/>
      <c r="DRW17" s="35"/>
      <c r="DRX17" s="35"/>
      <c r="DRY17" s="35"/>
      <c r="DRZ17" s="3"/>
      <c r="DSA17" s="3"/>
      <c r="DSB17" s="3"/>
      <c r="DSC17" s="35"/>
      <c r="DSD17" s="35"/>
      <c r="DSE17" s="35"/>
      <c r="DSF17" s="3"/>
      <c r="DSG17" s="3"/>
      <c r="DSH17" s="3"/>
      <c r="DSI17" s="35"/>
      <c r="DSJ17" s="35"/>
      <c r="DSK17" s="35"/>
      <c r="DSL17" s="3"/>
      <c r="DSM17" s="3"/>
      <c r="DSN17" s="3"/>
      <c r="DSO17" s="35"/>
      <c r="DSP17" s="35"/>
      <c r="DSQ17" s="35"/>
      <c r="DSR17" s="3"/>
      <c r="DSS17" s="3"/>
      <c r="DST17" s="3"/>
      <c r="DSU17" s="35"/>
      <c r="DSV17" s="35"/>
      <c r="DSW17" s="35"/>
      <c r="DSX17" s="3"/>
      <c r="DSY17" s="3"/>
      <c r="DSZ17" s="3"/>
      <c r="DTA17" s="35"/>
      <c r="DTB17" s="35"/>
      <c r="DTC17" s="35"/>
      <c r="DTD17" s="3"/>
      <c r="DTE17" s="3"/>
      <c r="DTF17" s="3"/>
      <c r="DTG17" s="35"/>
      <c r="DTH17" s="35"/>
      <c r="DTI17" s="35"/>
      <c r="DTJ17" s="3"/>
      <c r="DTK17" s="3"/>
      <c r="DTL17" s="3"/>
      <c r="DTM17" s="35"/>
      <c r="DTN17" s="35"/>
      <c r="DTO17" s="35"/>
      <c r="DTP17" s="3"/>
      <c r="DTQ17" s="3"/>
      <c r="DTR17" s="3"/>
      <c r="DTS17" s="35"/>
      <c r="DTT17" s="35"/>
      <c r="DTU17" s="35"/>
      <c r="DTV17" s="3"/>
      <c r="DTW17" s="3"/>
      <c r="DTX17" s="3"/>
      <c r="DTY17" s="35"/>
      <c r="DTZ17" s="35"/>
      <c r="DUA17" s="35"/>
      <c r="DUB17" s="3"/>
      <c r="DUC17" s="3"/>
      <c r="DUD17" s="3"/>
      <c r="DUE17" s="35"/>
      <c r="DUF17" s="35"/>
      <c r="DUG17" s="35"/>
      <c r="DUH17" s="3"/>
      <c r="DUI17" s="3"/>
      <c r="DUJ17" s="3"/>
      <c r="DUK17" s="35"/>
      <c r="DUL17" s="35"/>
      <c r="DUM17" s="35"/>
      <c r="DUN17" s="3"/>
      <c r="DUO17" s="3"/>
      <c r="DUP17" s="3"/>
      <c r="DUQ17" s="35"/>
      <c r="DUR17" s="35"/>
      <c r="DUS17" s="35"/>
      <c r="DUT17" s="3"/>
      <c r="DUU17" s="3"/>
      <c r="DUV17" s="3"/>
      <c r="DUW17" s="35"/>
      <c r="DUX17" s="35"/>
      <c r="DUY17" s="35"/>
      <c r="DUZ17" s="3"/>
      <c r="DVA17" s="3"/>
      <c r="DVB17" s="3"/>
      <c r="DVC17" s="35"/>
      <c r="DVD17" s="35"/>
      <c r="DVE17" s="35"/>
      <c r="DVF17" s="3"/>
      <c r="DVG17" s="3"/>
      <c r="DVH17" s="3"/>
      <c r="DVI17" s="35"/>
      <c r="DVJ17" s="35"/>
      <c r="DVK17" s="35"/>
      <c r="DVL17" s="3"/>
      <c r="DVM17" s="3"/>
      <c r="DVN17" s="3"/>
      <c r="DVO17" s="35"/>
      <c r="DVP17" s="35"/>
      <c r="DVQ17" s="35"/>
      <c r="DVR17" s="3"/>
      <c r="DVS17" s="3"/>
      <c r="DVT17" s="3"/>
      <c r="DVU17" s="35"/>
      <c r="DVV17" s="35"/>
      <c r="DVW17" s="35"/>
      <c r="DVX17" s="3"/>
      <c r="DVY17" s="3"/>
      <c r="DVZ17" s="3"/>
      <c r="DWA17" s="35"/>
      <c r="DWB17" s="35"/>
      <c r="DWC17" s="35"/>
      <c r="DWD17" s="3"/>
      <c r="DWE17" s="3"/>
      <c r="DWF17" s="3"/>
      <c r="DWG17" s="35"/>
      <c r="DWH17" s="35"/>
      <c r="DWI17" s="35"/>
      <c r="DWJ17" s="3"/>
      <c r="DWK17" s="3"/>
      <c r="DWL17" s="3"/>
      <c r="DWM17" s="35"/>
      <c r="DWN17" s="35"/>
      <c r="DWO17" s="35"/>
      <c r="DWP17" s="3"/>
      <c r="DWQ17" s="3"/>
      <c r="DWR17" s="3"/>
      <c r="DWS17" s="35"/>
      <c r="DWT17" s="35"/>
      <c r="DWU17" s="35"/>
      <c r="DWV17" s="3"/>
      <c r="DWW17" s="3"/>
      <c r="DWX17" s="3"/>
      <c r="DWY17" s="35"/>
      <c r="DWZ17" s="35"/>
      <c r="DXA17" s="35"/>
      <c r="DXB17" s="3"/>
      <c r="DXC17" s="3"/>
      <c r="DXD17" s="3"/>
      <c r="DXE17" s="35"/>
      <c r="DXF17" s="35"/>
      <c r="DXG17" s="35"/>
      <c r="DXH17" s="3"/>
      <c r="DXI17" s="3"/>
      <c r="DXJ17" s="3"/>
      <c r="DXK17" s="35"/>
      <c r="DXL17" s="35"/>
      <c r="DXM17" s="35"/>
      <c r="DXN17" s="3"/>
      <c r="DXO17" s="3"/>
      <c r="DXP17" s="3"/>
      <c r="DXQ17" s="35"/>
      <c r="DXR17" s="35"/>
      <c r="DXS17" s="35"/>
      <c r="DXT17" s="3"/>
      <c r="DXU17" s="3"/>
      <c r="DXV17" s="3"/>
      <c r="DXW17" s="35"/>
      <c r="DXX17" s="35"/>
      <c r="DXY17" s="35"/>
      <c r="DXZ17" s="3"/>
      <c r="DYA17" s="3"/>
      <c r="DYB17" s="3"/>
      <c r="DYC17" s="35"/>
      <c r="DYD17" s="35"/>
      <c r="DYE17" s="35"/>
      <c r="DYF17" s="3"/>
      <c r="DYG17" s="3"/>
      <c r="DYH17" s="3"/>
      <c r="DYI17" s="35"/>
      <c r="DYJ17" s="35"/>
      <c r="DYK17" s="35"/>
      <c r="DYL17" s="3"/>
      <c r="DYM17" s="3"/>
      <c r="DYN17" s="3"/>
      <c r="DYO17" s="35"/>
      <c r="DYP17" s="35"/>
      <c r="DYQ17" s="35"/>
      <c r="DYR17" s="3"/>
      <c r="DYS17" s="3"/>
      <c r="DYT17" s="3"/>
      <c r="DYU17" s="35"/>
      <c r="DYV17" s="35"/>
      <c r="DYW17" s="35"/>
      <c r="DYX17" s="3"/>
      <c r="DYY17" s="3"/>
      <c r="DYZ17" s="3"/>
      <c r="DZA17" s="35"/>
      <c r="DZB17" s="35"/>
      <c r="DZC17" s="35"/>
      <c r="DZD17" s="3"/>
      <c r="DZE17" s="3"/>
      <c r="DZF17" s="3"/>
      <c r="DZG17" s="35"/>
      <c r="DZH17" s="35"/>
      <c r="DZI17" s="35"/>
      <c r="DZJ17" s="3"/>
      <c r="DZK17" s="3"/>
      <c r="DZL17" s="3"/>
      <c r="DZM17" s="35"/>
      <c r="DZN17" s="35"/>
      <c r="DZO17" s="35"/>
      <c r="DZP17" s="3"/>
      <c r="DZQ17" s="3"/>
      <c r="DZR17" s="3"/>
      <c r="DZS17" s="35"/>
      <c r="DZT17" s="35"/>
      <c r="DZU17" s="35"/>
      <c r="DZV17" s="3"/>
      <c r="DZW17" s="3"/>
      <c r="DZX17" s="3"/>
      <c r="DZY17" s="35"/>
      <c r="DZZ17" s="35"/>
      <c r="EAA17" s="35"/>
      <c r="EAB17" s="3"/>
      <c r="EAC17" s="3"/>
      <c r="EAD17" s="3"/>
      <c r="EAE17" s="35"/>
      <c r="EAF17" s="35"/>
      <c r="EAG17" s="35"/>
      <c r="EAH17" s="3"/>
      <c r="EAI17" s="3"/>
      <c r="EAJ17" s="3"/>
      <c r="EAK17" s="35"/>
      <c r="EAL17" s="35"/>
      <c r="EAM17" s="35"/>
      <c r="EAN17" s="3"/>
      <c r="EAO17" s="3"/>
      <c r="EAP17" s="3"/>
      <c r="EAQ17" s="35"/>
      <c r="EAR17" s="35"/>
      <c r="EAS17" s="35"/>
      <c r="EAT17" s="3"/>
      <c r="EAU17" s="3"/>
      <c r="EAV17" s="3"/>
      <c r="EAW17" s="35"/>
      <c r="EAX17" s="35"/>
      <c r="EAY17" s="35"/>
      <c r="EAZ17" s="3"/>
      <c r="EBA17" s="3"/>
      <c r="EBB17" s="3"/>
      <c r="EBC17" s="35"/>
      <c r="EBD17" s="35"/>
      <c r="EBE17" s="35"/>
      <c r="EBF17" s="3"/>
      <c r="EBG17" s="3"/>
      <c r="EBH17" s="3"/>
      <c r="EBI17" s="35"/>
      <c r="EBJ17" s="35"/>
      <c r="EBK17" s="35"/>
      <c r="EBL17" s="3"/>
      <c r="EBM17" s="3"/>
      <c r="EBN17" s="3"/>
      <c r="EBO17" s="35"/>
      <c r="EBP17" s="35"/>
      <c r="EBQ17" s="35"/>
      <c r="EBR17" s="3"/>
      <c r="EBS17" s="3"/>
      <c r="EBT17" s="3"/>
      <c r="EBU17" s="35"/>
      <c r="EBV17" s="35"/>
      <c r="EBW17" s="35"/>
      <c r="EBX17" s="3"/>
      <c r="EBY17" s="3"/>
      <c r="EBZ17" s="3"/>
      <c r="ECA17" s="35"/>
      <c r="ECB17" s="35"/>
      <c r="ECC17" s="35"/>
      <c r="ECD17" s="3"/>
      <c r="ECE17" s="3"/>
      <c r="ECF17" s="3"/>
      <c r="ECG17" s="35"/>
      <c r="ECH17" s="35"/>
      <c r="ECI17" s="35"/>
      <c r="ECJ17" s="3"/>
      <c r="ECK17" s="3"/>
      <c r="ECL17" s="3"/>
      <c r="ECM17" s="35"/>
      <c r="ECN17" s="35"/>
      <c r="ECO17" s="35"/>
      <c r="ECP17" s="3"/>
      <c r="ECQ17" s="3"/>
      <c r="ECR17" s="3"/>
      <c r="ECS17" s="35"/>
      <c r="ECT17" s="35"/>
      <c r="ECU17" s="35"/>
      <c r="ECV17" s="3"/>
      <c r="ECW17" s="3"/>
      <c r="ECX17" s="3"/>
      <c r="ECY17" s="35"/>
      <c r="ECZ17" s="35"/>
      <c r="EDA17" s="35"/>
      <c r="EDB17" s="3"/>
      <c r="EDC17" s="3"/>
      <c r="EDD17" s="3"/>
      <c r="EDE17" s="35"/>
      <c r="EDF17" s="35"/>
      <c r="EDG17" s="35"/>
      <c r="EDH17" s="3"/>
      <c r="EDI17" s="3"/>
      <c r="EDJ17" s="3"/>
      <c r="EDK17" s="35"/>
      <c r="EDL17" s="35"/>
      <c r="EDM17" s="35"/>
      <c r="EDN17" s="3"/>
      <c r="EDO17" s="3"/>
      <c r="EDP17" s="3"/>
      <c r="EDQ17" s="35"/>
      <c r="EDR17" s="35"/>
      <c r="EDS17" s="35"/>
      <c r="EDT17" s="3"/>
      <c r="EDU17" s="3"/>
      <c r="EDV17" s="3"/>
      <c r="EDW17" s="35"/>
      <c r="EDX17" s="35"/>
      <c r="EDY17" s="35"/>
      <c r="EDZ17" s="3"/>
      <c r="EEA17" s="3"/>
      <c r="EEB17" s="3"/>
      <c r="EEC17" s="35"/>
      <c r="EED17" s="35"/>
      <c r="EEE17" s="35"/>
      <c r="EEF17" s="3"/>
      <c r="EEG17" s="3"/>
      <c r="EEH17" s="3"/>
      <c r="EEI17" s="35"/>
      <c r="EEJ17" s="35"/>
      <c r="EEK17" s="35"/>
      <c r="EEL17" s="3"/>
      <c r="EEM17" s="3"/>
      <c r="EEN17" s="3"/>
      <c r="EEO17" s="35"/>
      <c r="EEP17" s="35"/>
      <c r="EEQ17" s="35"/>
      <c r="EER17" s="3"/>
      <c r="EES17" s="3"/>
      <c r="EET17" s="3"/>
      <c r="EEU17" s="35"/>
      <c r="EEV17" s="35"/>
      <c r="EEW17" s="35"/>
      <c r="EEX17" s="3"/>
      <c r="EEY17" s="3"/>
      <c r="EEZ17" s="3"/>
      <c r="EFA17" s="35"/>
      <c r="EFB17" s="35"/>
      <c r="EFC17" s="35"/>
      <c r="EFD17" s="3"/>
      <c r="EFE17" s="3"/>
      <c r="EFF17" s="3"/>
      <c r="EFG17" s="35"/>
      <c r="EFH17" s="35"/>
      <c r="EFI17" s="35"/>
      <c r="EFJ17" s="3"/>
      <c r="EFK17" s="3"/>
      <c r="EFL17" s="3"/>
      <c r="EFM17" s="35"/>
      <c r="EFN17" s="35"/>
      <c r="EFO17" s="35"/>
      <c r="EFP17" s="3"/>
      <c r="EFQ17" s="3"/>
      <c r="EFR17" s="3"/>
      <c r="EFS17" s="35"/>
      <c r="EFT17" s="35"/>
      <c r="EFU17" s="35"/>
      <c r="EFV17" s="3"/>
      <c r="EFW17" s="3"/>
      <c r="EFX17" s="3"/>
      <c r="EFY17" s="35"/>
      <c r="EFZ17" s="35"/>
      <c r="EGA17" s="35"/>
      <c r="EGB17" s="3"/>
      <c r="EGC17" s="3"/>
      <c r="EGD17" s="3"/>
      <c r="EGE17" s="35"/>
      <c r="EGF17" s="35"/>
      <c r="EGG17" s="35"/>
      <c r="EGH17" s="3"/>
      <c r="EGI17" s="3"/>
      <c r="EGJ17" s="3"/>
      <c r="EGK17" s="35"/>
      <c r="EGL17" s="35"/>
      <c r="EGM17" s="35"/>
      <c r="EGN17" s="3"/>
      <c r="EGO17" s="3"/>
      <c r="EGP17" s="3"/>
      <c r="EGQ17" s="35"/>
      <c r="EGR17" s="35"/>
      <c r="EGS17" s="35"/>
      <c r="EGT17" s="3"/>
      <c r="EGU17" s="3"/>
      <c r="EGV17" s="3"/>
      <c r="EGW17" s="35"/>
      <c r="EGX17" s="35"/>
      <c r="EGY17" s="35"/>
      <c r="EGZ17" s="3"/>
      <c r="EHA17" s="3"/>
      <c r="EHB17" s="3"/>
      <c r="EHC17" s="35"/>
      <c r="EHD17" s="35"/>
      <c r="EHE17" s="35"/>
      <c r="EHF17" s="3"/>
      <c r="EHG17" s="3"/>
      <c r="EHH17" s="3"/>
      <c r="EHI17" s="35"/>
      <c r="EHJ17" s="35"/>
      <c r="EHK17" s="35"/>
      <c r="EHL17" s="3"/>
      <c r="EHM17" s="3"/>
      <c r="EHN17" s="3"/>
      <c r="EHO17" s="35"/>
      <c r="EHP17" s="35"/>
      <c r="EHQ17" s="35"/>
      <c r="EHR17" s="3"/>
      <c r="EHS17" s="3"/>
      <c r="EHT17" s="3"/>
      <c r="EHU17" s="35"/>
      <c r="EHV17" s="35"/>
      <c r="EHW17" s="35"/>
      <c r="EHX17" s="3"/>
      <c r="EHY17" s="3"/>
      <c r="EHZ17" s="3"/>
      <c r="EIA17" s="35"/>
      <c r="EIB17" s="35"/>
      <c r="EIC17" s="35"/>
      <c r="EID17" s="3"/>
      <c r="EIE17" s="3"/>
      <c r="EIF17" s="3"/>
      <c r="EIG17" s="35"/>
      <c r="EIH17" s="35"/>
      <c r="EII17" s="35"/>
      <c r="EIJ17" s="3"/>
      <c r="EIK17" s="3"/>
      <c r="EIL17" s="3"/>
      <c r="EIM17" s="35"/>
      <c r="EIN17" s="35"/>
      <c r="EIO17" s="35"/>
      <c r="EIP17" s="3"/>
      <c r="EIQ17" s="3"/>
      <c r="EIR17" s="3"/>
      <c r="EIS17" s="35"/>
      <c r="EIT17" s="35"/>
      <c r="EIU17" s="35"/>
      <c r="EIV17" s="3"/>
      <c r="EIW17" s="3"/>
      <c r="EIX17" s="3"/>
      <c r="EIY17" s="35"/>
      <c r="EIZ17" s="35"/>
      <c r="EJA17" s="35"/>
      <c r="EJB17" s="3"/>
      <c r="EJC17" s="3"/>
      <c r="EJD17" s="3"/>
      <c r="EJE17" s="35"/>
      <c r="EJF17" s="35"/>
      <c r="EJG17" s="35"/>
      <c r="EJH17" s="3"/>
      <c r="EJI17" s="3"/>
      <c r="EJJ17" s="3"/>
      <c r="EJK17" s="35"/>
      <c r="EJL17" s="35"/>
      <c r="EJM17" s="35"/>
      <c r="EJN17" s="3"/>
      <c r="EJO17" s="3"/>
      <c r="EJP17" s="3"/>
      <c r="EJQ17" s="35"/>
      <c r="EJR17" s="35"/>
      <c r="EJS17" s="35"/>
      <c r="EJT17" s="3"/>
      <c r="EJU17" s="3"/>
      <c r="EJV17" s="3"/>
      <c r="EJW17" s="35"/>
      <c r="EJX17" s="35"/>
      <c r="EJY17" s="35"/>
      <c r="EJZ17" s="3"/>
      <c r="EKA17" s="3"/>
      <c r="EKB17" s="3"/>
      <c r="EKC17" s="35"/>
      <c r="EKD17" s="35"/>
      <c r="EKE17" s="35"/>
      <c r="EKF17" s="3"/>
      <c r="EKG17" s="3"/>
      <c r="EKH17" s="3"/>
      <c r="EKI17" s="35"/>
      <c r="EKJ17" s="35"/>
      <c r="EKK17" s="35"/>
      <c r="EKL17" s="3"/>
      <c r="EKM17" s="3"/>
      <c r="EKN17" s="3"/>
      <c r="EKO17" s="35"/>
      <c r="EKP17" s="35"/>
      <c r="EKQ17" s="35"/>
      <c r="EKR17" s="3"/>
      <c r="EKS17" s="3"/>
      <c r="EKT17" s="3"/>
      <c r="EKU17" s="35"/>
      <c r="EKV17" s="35"/>
      <c r="EKW17" s="35"/>
      <c r="EKX17" s="3"/>
      <c r="EKY17" s="3"/>
      <c r="EKZ17" s="3"/>
      <c r="ELA17" s="35"/>
      <c r="ELB17" s="35"/>
      <c r="ELC17" s="35"/>
      <c r="ELD17" s="3"/>
      <c r="ELE17" s="3"/>
      <c r="ELF17" s="3"/>
      <c r="ELG17" s="35"/>
      <c r="ELH17" s="35"/>
      <c r="ELI17" s="35"/>
      <c r="ELJ17" s="3"/>
      <c r="ELK17" s="3"/>
      <c r="ELL17" s="3"/>
      <c r="ELM17" s="35"/>
      <c r="ELN17" s="35"/>
      <c r="ELO17" s="35"/>
      <c r="ELP17" s="3"/>
      <c r="ELQ17" s="3"/>
      <c r="ELR17" s="3"/>
      <c r="ELS17" s="35"/>
      <c r="ELT17" s="35"/>
      <c r="ELU17" s="35"/>
      <c r="ELV17" s="3"/>
      <c r="ELW17" s="3"/>
      <c r="ELX17" s="3"/>
      <c r="ELY17" s="35"/>
      <c r="ELZ17" s="35"/>
      <c r="EMA17" s="35"/>
      <c r="EMB17" s="3"/>
      <c r="EMC17" s="3"/>
      <c r="EMD17" s="3"/>
      <c r="EME17" s="35"/>
      <c r="EMF17" s="35"/>
      <c r="EMG17" s="35"/>
      <c r="EMH17" s="3"/>
      <c r="EMI17" s="3"/>
      <c r="EMJ17" s="3"/>
      <c r="EMK17" s="35"/>
      <c r="EML17" s="35"/>
      <c r="EMM17" s="35"/>
      <c r="EMN17" s="3"/>
      <c r="EMO17" s="3"/>
      <c r="EMP17" s="3"/>
      <c r="EMQ17" s="35"/>
      <c r="EMR17" s="35"/>
      <c r="EMS17" s="35"/>
      <c r="EMT17" s="3"/>
      <c r="EMU17" s="3"/>
      <c r="EMV17" s="3"/>
      <c r="EMW17" s="35"/>
      <c r="EMX17" s="35"/>
      <c r="EMY17" s="35"/>
      <c r="EMZ17" s="3"/>
      <c r="ENA17" s="3"/>
      <c r="ENB17" s="3"/>
      <c r="ENC17" s="35"/>
      <c r="END17" s="35"/>
      <c r="ENE17" s="35"/>
      <c r="ENF17" s="3"/>
      <c r="ENG17" s="3"/>
      <c r="ENH17" s="3"/>
      <c r="ENI17" s="35"/>
      <c r="ENJ17" s="35"/>
      <c r="ENK17" s="35"/>
      <c r="ENL17" s="3"/>
      <c r="ENM17" s="3"/>
      <c r="ENN17" s="3"/>
      <c r="ENO17" s="35"/>
      <c r="ENP17" s="35"/>
      <c r="ENQ17" s="35"/>
      <c r="ENR17" s="3"/>
      <c r="ENS17" s="3"/>
      <c r="ENT17" s="3"/>
      <c r="ENU17" s="35"/>
      <c r="ENV17" s="35"/>
      <c r="ENW17" s="35"/>
      <c r="ENX17" s="3"/>
      <c r="ENY17" s="3"/>
      <c r="ENZ17" s="3"/>
      <c r="EOA17" s="35"/>
      <c r="EOB17" s="35"/>
      <c r="EOC17" s="35"/>
      <c r="EOD17" s="3"/>
      <c r="EOE17" s="3"/>
      <c r="EOF17" s="3"/>
      <c r="EOG17" s="35"/>
      <c r="EOH17" s="35"/>
      <c r="EOI17" s="35"/>
      <c r="EOJ17" s="3"/>
      <c r="EOK17" s="3"/>
      <c r="EOL17" s="3"/>
      <c r="EOM17" s="35"/>
      <c r="EON17" s="35"/>
      <c r="EOO17" s="35"/>
      <c r="EOP17" s="3"/>
      <c r="EOQ17" s="3"/>
      <c r="EOR17" s="3"/>
      <c r="EOS17" s="35"/>
      <c r="EOT17" s="35"/>
      <c r="EOU17" s="35"/>
      <c r="EOV17" s="3"/>
      <c r="EOW17" s="3"/>
      <c r="EOX17" s="3"/>
      <c r="EOY17" s="35"/>
      <c r="EOZ17" s="35"/>
      <c r="EPA17" s="35"/>
      <c r="EPB17" s="3"/>
      <c r="EPC17" s="3"/>
      <c r="EPD17" s="3"/>
      <c r="EPE17" s="35"/>
      <c r="EPF17" s="35"/>
      <c r="EPG17" s="35"/>
      <c r="EPH17" s="3"/>
      <c r="EPI17" s="3"/>
      <c r="EPJ17" s="3"/>
      <c r="EPK17" s="35"/>
      <c r="EPL17" s="35"/>
      <c r="EPM17" s="35"/>
      <c r="EPN17" s="3"/>
      <c r="EPO17" s="3"/>
      <c r="EPP17" s="3"/>
      <c r="EPQ17" s="35"/>
      <c r="EPR17" s="35"/>
      <c r="EPS17" s="35"/>
      <c r="EPT17" s="3"/>
      <c r="EPU17" s="3"/>
      <c r="EPV17" s="3"/>
      <c r="EPW17" s="35"/>
      <c r="EPX17" s="35"/>
      <c r="EPY17" s="35"/>
      <c r="EPZ17" s="3"/>
      <c r="EQA17" s="3"/>
      <c r="EQB17" s="3"/>
      <c r="EQC17" s="35"/>
      <c r="EQD17" s="35"/>
      <c r="EQE17" s="35"/>
      <c r="EQF17" s="3"/>
      <c r="EQG17" s="3"/>
      <c r="EQH17" s="3"/>
      <c r="EQI17" s="35"/>
      <c r="EQJ17" s="35"/>
      <c r="EQK17" s="35"/>
      <c r="EQL17" s="3"/>
      <c r="EQM17" s="3"/>
      <c r="EQN17" s="3"/>
      <c r="EQO17" s="35"/>
      <c r="EQP17" s="35"/>
      <c r="EQQ17" s="35"/>
      <c r="EQR17" s="3"/>
      <c r="EQS17" s="3"/>
      <c r="EQT17" s="3"/>
      <c r="EQU17" s="35"/>
      <c r="EQV17" s="35"/>
      <c r="EQW17" s="35"/>
      <c r="EQX17" s="3"/>
      <c r="EQY17" s="3"/>
      <c r="EQZ17" s="3"/>
      <c r="ERA17" s="35"/>
      <c r="ERB17" s="35"/>
      <c r="ERC17" s="35"/>
      <c r="ERD17" s="3"/>
      <c r="ERE17" s="3"/>
      <c r="ERF17" s="3"/>
      <c r="ERG17" s="35"/>
      <c r="ERH17" s="35"/>
      <c r="ERI17" s="35"/>
      <c r="ERJ17" s="3"/>
      <c r="ERK17" s="3"/>
      <c r="ERL17" s="3"/>
      <c r="ERM17" s="35"/>
      <c r="ERN17" s="35"/>
      <c r="ERO17" s="35"/>
      <c r="ERP17" s="3"/>
      <c r="ERQ17" s="3"/>
      <c r="ERR17" s="3"/>
      <c r="ERS17" s="35"/>
      <c r="ERT17" s="35"/>
      <c r="ERU17" s="35"/>
      <c r="ERV17" s="3"/>
      <c r="ERW17" s="3"/>
      <c r="ERX17" s="3"/>
      <c r="ERY17" s="35"/>
      <c r="ERZ17" s="35"/>
      <c r="ESA17" s="35"/>
      <c r="ESB17" s="3"/>
      <c r="ESC17" s="3"/>
      <c r="ESD17" s="3"/>
      <c r="ESE17" s="35"/>
      <c r="ESF17" s="35"/>
      <c r="ESG17" s="35"/>
      <c r="ESH17" s="3"/>
      <c r="ESI17" s="3"/>
      <c r="ESJ17" s="3"/>
      <c r="ESK17" s="35"/>
      <c r="ESL17" s="35"/>
      <c r="ESM17" s="35"/>
      <c r="ESN17" s="3"/>
      <c r="ESO17" s="3"/>
      <c r="ESP17" s="3"/>
      <c r="ESQ17" s="35"/>
      <c r="ESR17" s="35"/>
      <c r="ESS17" s="35"/>
      <c r="EST17" s="3"/>
      <c r="ESU17" s="3"/>
      <c r="ESV17" s="3"/>
      <c r="ESW17" s="35"/>
      <c r="ESX17" s="35"/>
      <c r="ESY17" s="35"/>
      <c r="ESZ17" s="3"/>
      <c r="ETA17" s="3"/>
      <c r="ETB17" s="3"/>
      <c r="ETC17" s="35"/>
      <c r="ETD17" s="35"/>
      <c r="ETE17" s="35"/>
      <c r="ETF17" s="3"/>
      <c r="ETG17" s="3"/>
      <c r="ETH17" s="3"/>
      <c r="ETI17" s="35"/>
      <c r="ETJ17" s="35"/>
      <c r="ETK17" s="35"/>
      <c r="ETL17" s="3"/>
      <c r="ETM17" s="3"/>
      <c r="ETN17" s="3"/>
      <c r="ETO17" s="35"/>
      <c r="ETP17" s="35"/>
      <c r="ETQ17" s="35"/>
      <c r="ETR17" s="3"/>
      <c r="ETS17" s="3"/>
      <c r="ETT17" s="3"/>
      <c r="ETU17" s="35"/>
      <c r="ETV17" s="35"/>
      <c r="ETW17" s="35"/>
      <c r="ETX17" s="3"/>
      <c r="ETY17" s="3"/>
      <c r="ETZ17" s="3"/>
      <c r="EUA17" s="35"/>
      <c r="EUB17" s="35"/>
      <c r="EUC17" s="35"/>
      <c r="EUD17" s="3"/>
      <c r="EUE17" s="3"/>
      <c r="EUF17" s="3"/>
      <c r="EUG17" s="35"/>
      <c r="EUH17" s="35"/>
      <c r="EUI17" s="35"/>
      <c r="EUJ17" s="3"/>
      <c r="EUK17" s="3"/>
      <c r="EUL17" s="3"/>
      <c r="EUM17" s="35"/>
      <c r="EUN17" s="35"/>
      <c r="EUO17" s="35"/>
      <c r="EUP17" s="3"/>
      <c r="EUQ17" s="3"/>
      <c r="EUR17" s="3"/>
      <c r="EUS17" s="35"/>
      <c r="EUT17" s="35"/>
      <c r="EUU17" s="35"/>
      <c r="EUV17" s="3"/>
      <c r="EUW17" s="3"/>
      <c r="EUX17" s="3"/>
      <c r="EUY17" s="35"/>
      <c r="EUZ17" s="35"/>
      <c r="EVA17" s="35"/>
      <c r="EVB17" s="3"/>
      <c r="EVC17" s="3"/>
      <c r="EVD17" s="3"/>
      <c r="EVE17" s="35"/>
      <c r="EVF17" s="35"/>
      <c r="EVG17" s="35"/>
      <c r="EVH17" s="3"/>
      <c r="EVI17" s="3"/>
      <c r="EVJ17" s="3"/>
      <c r="EVK17" s="35"/>
      <c r="EVL17" s="35"/>
      <c r="EVM17" s="35"/>
      <c r="EVN17" s="3"/>
      <c r="EVO17" s="3"/>
      <c r="EVP17" s="3"/>
      <c r="EVQ17" s="35"/>
      <c r="EVR17" s="35"/>
      <c r="EVS17" s="35"/>
      <c r="EVT17" s="3"/>
      <c r="EVU17" s="3"/>
      <c r="EVV17" s="3"/>
      <c r="EVW17" s="35"/>
      <c r="EVX17" s="35"/>
      <c r="EVY17" s="35"/>
      <c r="EVZ17" s="3"/>
      <c r="EWA17" s="3"/>
      <c r="EWB17" s="3"/>
      <c r="EWC17" s="35"/>
      <c r="EWD17" s="35"/>
      <c r="EWE17" s="35"/>
      <c r="EWF17" s="3"/>
      <c r="EWG17" s="3"/>
      <c r="EWH17" s="3"/>
      <c r="EWI17" s="35"/>
      <c r="EWJ17" s="35"/>
      <c r="EWK17" s="35"/>
      <c r="EWL17" s="3"/>
      <c r="EWM17" s="3"/>
      <c r="EWN17" s="3"/>
      <c r="EWO17" s="35"/>
      <c r="EWP17" s="35"/>
      <c r="EWQ17" s="35"/>
      <c r="EWR17" s="3"/>
      <c r="EWS17" s="3"/>
      <c r="EWT17" s="3"/>
      <c r="EWU17" s="35"/>
      <c r="EWV17" s="35"/>
      <c r="EWW17" s="35"/>
      <c r="EWX17" s="3"/>
      <c r="EWY17" s="3"/>
      <c r="EWZ17" s="3"/>
      <c r="EXA17" s="35"/>
      <c r="EXB17" s="35"/>
      <c r="EXC17" s="35"/>
      <c r="EXD17" s="3"/>
      <c r="EXE17" s="3"/>
      <c r="EXF17" s="3"/>
      <c r="EXG17" s="35"/>
      <c r="EXH17" s="35"/>
      <c r="EXI17" s="35"/>
      <c r="EXJ17" s="3"/>
      <c r="EXK17" s="3"/>
      <c r="EXL17" s="3"/>
      <c r="EXM17" s="35"/>
      <c r="EXN17" s="35"/>
      <c r="EXO17" s="35"/>
      <c r="EXP17" s="3"/>
      <c r="EXQ17" s="3"/>
      <c r="EXR17" s="3"/>
      <c r="EXS17" s="35"/>
      <c r="EXT17" s="35"/>
      <c r="EXU17" s="35"/>
      <c r="EXV17" s="3"/>
      <c r="EXW17" s="3"/>
      <c r="EXX17" s="3"/>
      <c r="EXY17" s="35"/>
      <c r="EXZ17" s="35"/>
      <c r="EYA17" s="35"/>
      <c r="EYB17" s="3"/>
      <c r="EYC17" s="3"/>
      <c r="EYD17" s="3"/>
      <c r="EYE17" s="35"/>
      <c r="EYF17" s="35"/>
      <c r="EYG17" s="35"/>
      <c r="EYH17" s="3"/>
      <c r="EYI17" s="3"/>
      <c r="EYJ17" s="3"/>
      <c r="EYK17" s="35"/>
      <c r="EYL17" s="35"/>
      <c r="EYM17" s="35"/>
      <c r="EYN17" s="3"/>
      <c r="EYO17" s="3"/>
      <c r="EYP17" s="3"/>
      <c r="EYQ17" s="35"/>
      <c r="EYR17" s="35"/>
      <c r="EYS17" s="35"/>
      <c r="EYT17" s="3"/>
      <c r="EYU17" s="3"/>
      <c r="EYV17" s="3"/>
      <c r="EYW17" s="35"/>
      <c r="EYX17" s="35"/>
      <c r="EYY17" s="35"/>
      <c r="EYZ17" s="3"/>
      <c r="EZA17" s="3"/>
      <c r="EZB17" s="3"/>
      <c r="EZC17" s="35"/>
      <c r="EZD17" s="35"/>
      <c r="EZE17" s="35"/>
      <c r="EZF17" s="3"/>
      <c r="EZG17" s="3"/>
      <c r="EZH17" s="3"/>
      <c r="EZI17" s="35"/>
      <c r="EZJ17" s="35"/>
      <c r="EZK17" s="35"/>
      <c r="EZL17" s="3"/>
      <c r="EZM17" s="3"/>
      <c r="EZN17" s="3"/>
      <c r="EZO17" s="35"/>
      <c r="EZP17" s="35"/>
      <c r="EZQ17" s="35"/>
      <c r="EZR17" s="3"/>
      <c r="EZS17" s="3"/>
      <c r="EZT17" s="3"/>
      <c r="EZU17" s="35"/>
      <c r="EZV17" s="35"/>
      <c r="EZW17" s="35"/>
      <c r="EZX17" s="3"/>
      <c r="EZY17" s="3"/>
      <c r="EZZ17" s="3"/>
      <c r="FAA17" s="35"/>
      <c r="FAB17" s="35"/>
      <c r="FAC17" s="35"/>
      <c r="FAD17" s="3"/>
      <c r="FAE17" s="3"/>
      <c r="FAF17" s="3"/>
      <c r="FAG17" s="35"/>
      <c r="FAH17" s="35"/>
      <c r="FAI17" s="35"/>
      <c r="FAJ17" s="3"/>
      <c r="FAK17" s="3"/>
      <c r="FAL17" s="3"/>
      <c r="FAM17" s="35"/>
      <c r="FAN17" s="35"/>
      <c r="FAO17" s="35"/>
      <c r="FAP17" s="3"/>
      <c r="FAQ17" s="3"/>
      <c r="FAR17" s="3"/>
      <c r="FAS17" s="35"/>
      <c r="FAT17" s="35"/>
      <c r="FAU17" s="35"/>
      <c r="FAV17" s="3"/>
      <c r="FAW17" s="3"/>
      <c r="FAX17" s="3"/>
      <c r="FAY17" s="35"/>
      <c r="FAZ17" s="35"/>
      <c r="FBA17" s="35"/>
      <c r="FBB17" s="3"/>
      <c r="FBC17" s="3"/>
      <c r="FBD17" s="3"/>
      <c r="FBE17" s="35"/>
      <c r="FBF17" s="35"/>
      <c r="FBG17" s="35"/>
      <c r="FBH17" s="3"/>
      <c r="FBI17" s="3"/>
      <c r="FBJ17" s="3"/>
      <c r="FBK17" s="35"/>
      <c r="FBL17" s="35"/>
      <c r="FBM17" s="35"/>
      <c r="FBN17" s="3"/>
      <c r="FBO17" s="3"/>
      <c r="FBP17" s="3"/>
      <c r="FBQ17" s="35"/>
      <c r="FBR17" s="35"/>
      <c r="FBS17" s="35"/>
      <c r="FBT17" s="3"/>
      <c r="FBU17" s="3"/>
      <c r="FBV17" s="3"/>
      <c r="FBW17" s="35"/>
      <c r="FBX17" s="35"/>
      <c r="FBY17" s="35"/>
      <c r="FBZ17" s="3"/>
      <c r="FCA17" s="3"/>
      <c r="FCB17" s="3"/>
      <c r="FCC17" s="35"/>
      <c r="FCD17" s="35"/>
      <c r="FCE17" s="35"/>
      <c r="FCF17" s="3"/>
      <c r="FCG17" s="3"/>
      <c r="FCH17" s="3"/>
      <c r="FCI17" s="35"/>
      <c r="FCJ17" s="35"/>
      <c r="FCK17" s="35"/>
      <c r="FCL17" s="3"/>
      <c r="FCM17" s="3"/>
      <c r="FCN17" s="3"/>
      <c r="FCO17" s="35"/>
      <c r="FCP17" s="35"/>
      <c r="FCQ17" s="35"/>
      <c r="FCR17" s="3"/>
      <c r="FCS17" s="3"/>
      <c r="FCT17" s="3"/>
      <c r="FCU17" s="35"/>
      <c r="FCV17" s="35"/>
      <c r="FCW17" s="35"/>
      <c r="FCX17" s="3"/>
      <c r="FCY17" s="3"/>
      <c r="FCZ17" s="3"/>
      <c r="FDA17" s="35"/>
      <c r="FDB17" s="35"/>
      <c r="FDC17" s="35"/>
      <c r="FDD17" s="3"/>
      <c r="FDE17" s="3"/>
      <c r="FDF17" s="3"/>
      <c r="FDG17" s="35"/>
      <c r="FDH17" s="35"/>
      <c r="FDI17" s="35"/>
      <c r="FDJ17" s="3"/>
      <c r="FDK17" s="3"/>
      <c r="FDL17" s="3"/>
      <c r="FDM17" s="35"/>
      <c r="FDN17" s="35"/>
      <c r="FDO17" s="35"/>
      <c r="FDP17" s="3"/>
      <c r="FDQ17" s="3"/>
      <c r="FDR17" s="3"/>
      <c r="FDS17" s="35"/>
      <c r="FDT17" s="35"/>
      <c r="FDU17" s="35"/>
      <c r="FDV17" s="3"/>
      <c r="FDW17" s="3"/>
      <c r="FDX17" s="3"/>
      <c r="FDY17" s="35"/>
      <c r="FDZ17" s="35"/>
      <c r="FEA17" s="35"/>
      <c r="FEB17" s="3"/>
      <c r="FEC17" s="3"/>
      <c r="FED17" s="3"/>
      <c r="FEE17" s="35"/>
      <c r="FEF17" s="35"/>
      <c r="FEG17" s="35"/>
      <c r="FEH17" s="3"/>
      <c r="FEI17" s="3"/>
      <c r="FEJ17" s="3"/>
      <c r="FEK17" s="35"/>
      <c r="FEL17" s="35"/>
      <c r="FEM17" s="35"/>
      <c r="FEN17" s="3"/>
      <c r="FEO17" s="3"/>
      <c r="FEP17" s="3"/>
      <c r="FEQ17" s="35"/>
      <c r="FER17" s="35"/>
      <c r="FES17" s="35"/>
      <c r="FET17" s="3"/>
      <c r="FEU17" s="3"/>
      <c r="FEV17" s="3"/>
      <c r="FEW17" s="35"/>
      <c r="FEX17" s="35"/>
      <c r="FEY17" s="35"/>
      <c r="FEZ17" s="3"/>
      <c r="FFA17" s="3"/>
      <c r="FFB17" s="3"/>
      <c r="FFC17" s="35"/>
      <c r="FFD17" s="35"/>
      <c r="FFE17" s="35"/>
      <c r="FFF17" s="3"/>
      <c r="FFG17" s="3"/>
      <c r="FFH17" s="3"/>
      <c r="FFI17" s="35"/>
      <c r="FFJ17" s="35"/>
      <c r="FFK17" s="35"/>
      <c r="FFL17" s="3"/>
      <c r="FFM17" s="3"/>
      <c r="FFN17" s="3"/>
      <c r="FFO17" s="35"/>
      <c r="FFP17" s="35"/>
      <c r="FFQ17" s="35"/>
      <c r="FFR17" s="3"/>
      <c r="FFS17" s="3"/>
      <c r="FFT17" s="3"/>
      <c r="FFU17" s="35"/>
      <c r="FFV17" s="35"/>
      <c r="FFW17" s="35"/>
      <c r="FFX17" s="3"/>
      <c r="FFY17" s="3"/>
      <c r="FFZ17" s="3"/>
      <c r="FGA17" s="35"/>
      <c r="FGB17" s="35"/>
      <c r="FGC17" s="35"/>
      <c r="FGD17" s="3"/>
      <c r="FGE17" s="3"/>
      <c r="FGF17" s="3"/>
      <c r="FGG17" s="35"/>
      <c r="FGH17" s="35"/>
      <c r="FGI17" s="35"/>
      <c r="FGJ17" s="3"/>
      <c r="FGK17" s="3"/>
      <c r="FGL17" s="3"/>
      <c r="FGM17" s="35"/>
      <c r="FGN17" s="35"/>
      <c r="FGO17" s="35"/>
      <c r="FGP17" s="3"/>
      <c r="FGQ17" s="3"/>
      <c r="FGR17" s="3"/>
      <c r="FGS17" s="35"/>
      <c r="FGT17" s="35"/>
      <c r="FGU17" s="35"/>
      <c r="FGV17" s="3"/>
      <c r="FGW17" s="3"/>
      <c r="FGX17" s="3"/>
      <c r="FGY17" s="35"/>
      <c r="FGZ17" s="35"/>
      <c r="FHA17" s="35"/>
      <c r="FHB17" s="3"/>
      <c r="FHC17" s="3"/>
      <c r="FHD17" s="3"/>
      <c r="FHE17" s="35"/>
      <c r="FHF17" s="35"/>
      <c r="FHG17" s="35"/>
      <c r="FHH17" s="3"/>
      <c r="FHI17" s="3"/>
      <c r="FHJ17" s="3"/>
      <c r="FHK17" s="35"/>
      <c r="FHL17" s="35"/>
      <c r="FHM17" s="35"/>
      <c r="FHN17" s="3"/>
      <c r="FHO17" s="3"/>
      <c r="FHP17" s="3"/>
      <c r="FHQ17" s="35"/>
      <c r="FHR17" s="35"/>
      <c r="FHS17" s="35"/>
      <c r="FHT17" s="3"/>
      <c r="FHU17" s="3"/>
      <c r="FHV17" s="3"/>
      <c r="FHW17" s="35"/>
      <c r="FHX17" s="35"/>
      <c r="FHY17" s="35"/>
      <c r="FHZ17" s="3"/>
      <c r="FIA17" s="3"/>
      <c r="FIB17" s="3"/>
      <c r="FIC17" s="35"/>
      <c r="FID17" s="35"/>
      <c r="FIE17" s="35"/>
      <c r="FIF17" s="3"/>
      <c r="FIG17" s="3"/>
      <c r="FIH17" s="3"/>
      <c r="FII17" s="35"/>
      <c r="FIJ17" s="35"/>
      <c r="FIK17" s="35"/>
      <c r="FIL17" s="3"/>
      <c r="FIM17" s="3"/>
      <c r="FIN17" s="3"/>
      <c r="FIO17" s="35"/>
      <c r="FIP17" s="35"/>
      <c r="FIQ17" s="35"/>
      <c r="FIR17" s="3"/>
      <c r="FIS17" s="3"/>
      <c r="FIT17" s="3"/>
      <c r="FIU17" s="35"/>
      <c r="FIV17" s="35"/>
      <c r="FIW17" s="35"/>
      <c r="FIX17" s="3"/>
      <c r="FIY17" s="3"/>
      <c r="FIZ17" s="3"/>
      <c r="FJA17" s="35"/>
      <c r="FJB17" s="35"/>
      <c r="FJC17" s="35"/>
      <c r="FJD17" s="3"/>
      <c r="FJE17" s="3"/>
      <c r="FJF17" s="3"/>
      <c r="FJG17" s="35"/>
      <c r="FJH17" s="35"/>
      <c r="FJI17" s="35"/>
      <c r="FJJ17" s="3"/>
      <c r="FJK17" s="3"/>
      <c r="FJL17" s="3"/>
      <c r="FJM17" s="35"/>
      <c r="FJN17" s="35"/>
      <c r="FJO17" s="35"/>
      <c r="FJP17" s="3"/>
      <c r="FJQ17" s="3"/>
      <c r="FJR17" s="3"/>
      <c r="FJS17" s="35"/>
      <c r="FJT17" s="35"/>
      <c r="FJU17" s="35"/>
      <c r="FJV17" s="3"/>
      <c r="FJW17" s="3"/>
      <c r="FJX17" s="3"/>
      <c r="FJY17" s="35"/>
      <c r="FJZ17" s="35"/>
      <c r="FKA17" s="35"/>
      <c r="FKB17" s="3"/>
      <c r="FKC17" s="3"/>
      <c r="FKD17" s="3"/>
      <c r="FKE17" s="35"/>
      <c r="FKF17" s="35"/>
      <c r="FKG17" s="35"/>
      <c r="FKH17" s="3"/>
      <c r="FKI17" s="3"/>
      <c r="FKJ17" s="3"/>
      <c r="FKK17" s="35"/>
      <c r="FKL17" s="35"/>
      <c r="FKM17" s="35"/>
      <c r="FKN17" s="3"/>
      <c r="FKO17" s="3"/>
      <c r="FKP17" s="3"/>
      <c r="FKQ17" s="35"/>
      <c r="FKR17" s="35"/>
      <c r="FKS17" s="35"/>
      <c r="FKT17" s="3"/>
      <c r="FKU17" s="3"/>
      <c r="FKV17" s="3"/>
      <c r="FKW17" s="35"/>
      <c r="FKX17" s="35"/>
      <c r="FKY17" s="35"/>
      <c r="FKZ17" s="3"/>
      <c r="FLA17" s="3"/>
      <c r="FLB17" s="3"/>
      <c r="FLC17" s="35"/>
      <c r="FLD17" s="35"/>
      <c r="FLE17" s="35"/>
      <c r="FLF17" s="3"/>
      <c r="FLG17" s="3"/>
      <c r="FLH17" s="3"/>
      <c r="FLI17" s="35"/>
      <c r="FLJ17" s="35"/>
      <c r="FLK17" s="35"/>
      <c r="FLL17" s="3"/>
      <c r="FLM17" s="3"/>
      <c r="FLN17" s="3"/>
      <c r="FLO17" s="35"/>
      <c r="FLP17" s="35"/>
      <c r="FLQ17" s="35"/>
      <c r="FLR17" s="3"/>
      <c r="FLS17" s="3"/>
      <c r="FLT17" s="3"/>
      <c r="FLU17" s="35"/>
      <c r="FLV17" s="35"/>
      <c r="FLW17" s="35"/>
      <c r="FLX17" s="3"/>
      <c r="FLY17" s="3"/>
      <c r="FLZ17" s="3"/>
      <c r="FMA17" s="35"/>
      <c r="FMB17" s="35"/>
      <c r="FMC17" s="35"/>
      <c r="FMD17" s="3"/>
      <c r="FME17" s="3"/>
      <c r="FMF17" s="3"/>
      <c r="FMG17" s="35"/>
      <c r="FMH17" s="35"/>
      <c r="FMI17" s="35"/>
      <c r="FMJ17" s="3"/>
      <c r="FMK17" s="3"/>
      <c r="FML17" s="3"/>
      <c r="FMM17" s="35"/>
      <c r="FMN17" s="35"/>
      <c r="FMO17" s="35"/>
      <c r="FMP17" s="3"/>
      <c r="FMQ17" s="3"/>
      <c r="FMR17" s="3"/>
      <c r="FMS17" s="35"/>
      <c r="FMT17" s="35"/>
      <c r="FMU17" s="35"/>
      <c r="FMV17" s="3"/>
      <c r="FMW17" s="3"/>
      <c r="FMX17" s="3"/>
      <c r="FMY17" s="35"/>
      <c r="FMZ17" s="35"/>
      <c r="FNA17" s="35"/>
      <c r="FNB17" s="3"/>
      <c r="FNC17" s="3"/>
      <c r="FND17" s="3"/>
      <c r="FNE17" s="35"/>
      <c r="FNF17" s="35"/>
      <c r="FNG17" s="35"/>
      <c r="FNH17" s="3"/>
      <c r="FNI17" s="3"/>
      <c r="FNJ17" s="3"/>
      <c r="FNK17" s="35"/>
      <c r="FNL17" s="35"/>
      <c r="FNM17" s="35"/>
      <c r="FNN17" s="3"/>
      <c r="FNO17" s="3"/>
      <c r="FNP17" s="3"/>
      <c r="FNQ17" s="35"/>
      <c r="FNR17" s="35"/>
      <c r="FNS17" s="35"/>
      <c r="FNT17" s="3"/>
      <c r="FNU17" s="3"/>
      <c r="FNV17" s="3"/>
      <c r="FNW17" s="35"/>
      <c r="FNX17" s="35"/>
      <c r="FNY17" s="35"/>
      <c r="FNZ17" s="3"/>
      <c r="FOA17" s="3"/>
      <c r="FOB17" s="3"/>
      <c r="FOC17" s="35"/>
      <c r="FOD17" s="35"/>
      <c r="FOE17" s="35"/>
      <c r="FOF17" s="3"/>
      <c r="FOG17" s="3"/>
      <c r="FOH17" s="3"/>
      <c r="FOI17" s="35"/>
      <c r="FOJ17" s="35"/>
      <c r="FOK17" s="35"/>
      <c r="FOL17" s="3"/>
      <c r="FOM17" s="3"/>
      <c r="FON17" s="3"/>
      <c r="FOO17" s="35"/>
      <c r="FOP17" s="35"/>
      <c r="FOQ17" s="35"/>
      <c r="FOR17" s="3"/>
      <c r="FOS17" s="3"/>
      <c r="FOT17" s="3"/>
      <c r="FOU17" s="35"/>
      <c r="FOV17" s="35"/>
      <c r="FOW17" s="35"/>
      <c r="FOX17" s="3"/>
      <c r="FOY17" s="3"/>
      <c r="FOZ17" s="3"/>
      <c r="FPA17" s="35"/>
      <c r="FPB17" s="35"/>
      <c r="FPC17" s="35"/>
      <c r="FPD17" s="3"/>
      <c r="FPE17" s="3"/>
      <c r="FPF17" s="3"/>
      <c r="FPG17" s="35"/>
      <c r="FPH17" s="35"/>
      <c r="FPI17" s="35"/>
      <c r="FPJ17" s="3"/>
      <c r="FPK17" s="3"/>
      <c r="FPL17" s="3"/>
      <c r="FPM17" s="35"/>
      <c r="FPN17" s="35"/>
      <c r="FPO17" s="35"/>
      <c r="FPP17" s="3"/>
      <c r="FPQ17" s="3"/>
      <c r="FPR17" s="3"/>
      <c r="FPS17" s="35"/>
      <c r="FPT17" s="35"/>
      <c r="FPU17" s="35"/>
      <c r="FPV17" s="3"/>
      <c r="FPW17" s="3"/>
      <c r="FPX17" s="3"/>
      <c r="FPY17" s="35"/>
      <c r="FPZ17" s="35"/>
      <c r="FQA17" s="35"/>
      <c r="FQB17" s="3"/>
      <c r="FQC17" s="3"/>
      <c r="FQD17" s="3"/>
      <c r="FQE17" s="35"/>
      <c r="FQF17" s="35"/>
      <c r="FQG17" s="35"/>
      <c r="FQH17" s="3"/>
      <c r="FQI17" s="3"/>
      <c r="FQJ17" s="3"/>
      <c r="FQK17" s="35"/>
      <c r="FQL17" s="35"/>
      <c r="FQM17" s="35"/>
      <c r="FQN17" s="3"/>
      <c r="FQO17" s="3"/>
      <c r="FQP17" s="3"/>
      <c r="FQQ17" s="35"/>
      <c r="FQR17" s="35"/>
      <c r="FQS17" s="35"/>
      <c r="FQT17" s="3"/>
      <c r="FQU17" s="3"/>
      <c r="FQV17" s="3"/>
      <c r="FQW17" s="35"/>
      <c r="FQX17" s="35"/>
      <c r="FQY17" s="35"/>
      <c r="FQZ17" s="3"/>
      <c r="FRA17" s="3"/>
      <c r="FRB17" s="3"/>
      <c r="FRC17" s="35"/>
      <c r="FRD17" s="35"/>
      <c r="FRE17" s="35"/>
      <c r="FRF17" s="3"/>
      <c r="FRG17" s="3"/>
      <c r="FRH17" s="3"/>
      <c r="FRI17" s="35"/>
      <c r="FRJ17" s="35"/>
      <c r="FRK17" s="35"/>
      <c r="FRL17" s="3"/>
      <c r="FRM17" s="3"/>
      <c r="FRN17" s="3"/>
      <c r="FRO17" s="35"/>
      <c r="FRP17" s="35"/>
      <c r="FRQ17" s="35"/>
      <c r="FRR17" s="3"/>
      <c r="FRS17" s="3"/>
      <c r="FRT17" s="3"/>
      <c r="FRU17" s="35"/>
      <c r="FRV17" s="35"/>
      <c r="FRW17" s="35"/>
      <c r="FRX17" s="3"/>
      <c r="FRY17" s="3"/>
      <c r="FRZ17" s="3"/>
      <c r="FSA17" s="35"/>
      <c r="FSB17" s="35"/>
      <c r="FSC17" s="35"/>
      <c r="FSD17" s="3"/>
      <c r="FSE17" s="3"/>
      <c r="FSF17" s="3"/>
      <c r="FSG17" s="35"/>
      <c r="FSH17" s="35"/>
      <c r="FSI17" s="35"/>
      <c r="FSJ17" s="3"/>
      <c r="FSK17" s="3"/>
      <c r="FSL17" s="3"/>
      <c r="FSM17" s="35"/>
      <c r="FSN17" s="35"/>
      <c r="FSO17" s="35"/>
      <c r="FSP17" s="3"/>
      <c r="FSQ17" s="3"/>
      <c r="FSR17" s="3"/>
      <c r="FSS17" s="35"/>
      <c r="FST17" s="35"/>
      <c r="FSU17" s="35"/>
      <c r="FSV17" s="3"/>
      <c r="FSW17" s="3"/>
      <c r="FSX17" s="3"/>
      <c r="FSY17" s="35"/>
      <c r="FSZ17" s="35"/>
      <c r="FTA17" s="35"/>
      <c r="FTB17" s="3"/>
      <c r="FTC17" s="3"/>
      <c r="FTD17" s="3"/>
      <c r="FTE17" s="35"/>
      <c r="FTF17" s="35"/>
      <c r="FTG17" s="35"/>
      <c r="FTH17" s="3"/>
      <c r="FTI17" s="3"/>
      <c r="FTJ17" s="3"/>
      <c r="FTK17" s="35"/>
      <c r="FTL17" s="35"/>
      <c r="FTM17" s="35"/>
      <c r="FTN17" s="3"/>
      <c r="FTO17" s="3"/>
      <c r="FTP17" s="3"/>
      <c r="FTQ17" s="35"/>
      <c r="FTR17" s="35"/>
      <c r="FTS17" s="35"/>
      <c r="FTT17" s="3"/>
      <c r="FTU17" s="3"/>
      <c r="FTV17" s="3"/>
      <c r="FTW17" s="35"/>
      <c r="FTX17" s="35"/>
      <c r="FTY17" s="35"/>
      <c r="FTZ17" s="3"/>
      <c r="FUA17" s="3"/>
      <c r="FUB17" s="3"/>
      <c r="FUC17" s="35"/>
      <c r="FUD17" s="35"/>
      <c r="FUE17" s="35"/>
      <c r="FUF17" s="3"/>
      <c r="FUG17" s="3"/>
      <c r="FUH17" s="3"/>
      <c r="FUI17" s="35"/>
      <c r="FUJ17" s="35"/>
      <c r="FUK17" s="35"/>
      <c r="FUL17" s="3"/>
      <c r="FUM17" s="3"/>
      <c r="FUN17" s="3"/>
      <c r="FUO17" s="35"/>
      <c r="FUP17" s="35"/>
      <c r="FUQ17" s="35"/>
      <c r="FUR17" s="3"/>
      <c r="FUS17" s="3"/>
      <c r="FUT17" s="3"/>
      <c r="FUU17" s="35"/>
      <c r="FUV17" s="35"/>
      <c r="FUW17" s="35"/>
      <c r="FUX17" s="3"/>
      <c r="FUY17" s="3"/>
      <c r="FUZ17" s="3"/>
      <c r="FVA17" s="35"/>
      <c r="FVB17" s="35"/>
      <c r="FVC17" s="35"/>
      <c r="FVD17" s="3"/>
      <c r="FVE17" s="3"/>
      <c r="FVF17" s="3"/>
      <c r="FVG17" s="35"/>
      <c r="FVH17" s="35"/>
      <c r="FVI17" s="35"/>
      <c r="FVJ17" s="3"/>
      <c r="FVK17" s="3"/>
      <c r="FVL17" s="3"/>
      <c r="FVM17" s="35"/>
      <c r="FVN17" s="35"/>
      <c r="FVO17" s="35"/>
      <c r="FVP17" s="3"/>
      <c r="FVQ17" s="3"/>
      <c r="FVR17" s="3"/>
      <c r="FVS17" s="35"/>
      <c r="FVT17" s="35"/>
      <c r="FVU17" s="35"/>
      <c r="FVV17" s="3"/>
      <c r="FVW17" s="3"/>
      <c r="FVX17" s="3"/>
      <c r="FVY17" s="35"/>
      <c r="FVZ17" s="35"/>
      <c r="FWA17" s="35"/>
      <c r="FWB17" s="3"/>
      <c r="FWC17" s="3"/>
      <c r="FWD17" s="3"/>
      <c r="FWE17" s="35"/>
      <c r="FWF17" s="35"/>
      <c r="FWG17" s="35"/>
      <c r="FWH17" s="3"/>
      <c r="FWI17" s="3"/>
      <c r="FWJ17" s="3"/>
      <c r="FWK17" s="35"/>
      <c r="FWL17" s="35"/>
      <c r="FWM17" s="35"/>
      <c r="FWN17" s="3"/>
      <c r="FWO17" s="3"/>
      <c r="FWP17" s="3"/>
      <c r="FWQ17" s="35"/>
      <c r="FWR17" s="35"/>
      <c r="FWS17" s="35"/>
      <c r="FWT17" s="3"/>
      <c r="FWU17" s="3"/>
      <c r="FWV17" s="3"/>
      <c r="FWW17" s="35"/>
      <c r="FWX17" s="35"/>
      <c r="FWY17" s="35"/>
      <c r="FWZ17" s="3"/>
      <c r="FXA17" s="3"/>
      <c r="FXB17" s="3"/>
      <c r="FXC17" s="35"/>
      <c r="FXD17" s="35"/>
      <c r="FXE17" s="35"/>
      <c r="FXF17" s="3"/>
      <c r="FXG17" s="3"/>
      <c r="FXH17" s="3"/>
      <c r="FXI17" s="35"/>
      <c r="FXJ17" s="35"/>
      <c r="FXK17" s="35"/>
      <c r="FXL17" s="3"/>
      <c r="FXM17" s="3"/>
      <c r="FXN17" s="3"/>
      <c r="FXO17" s="35"/>
      <c r="FXP17" s="35"/>
      <c r="FXQ17" s="35"/>
      <c r="FXR17" s="3"/>
      <c r="FXS17" s="3"/>
      <c r="FXT17" s="3"/>
      <c r="FXU17" s="35"/>
      <c r="FXV17" s="35"/>
      <c r="FXW17" s="35"/>
      <c r="FXX17" s="3"/>
      <c r="FXY17" s="3"/>
      <c r="FXZ17" s="3"/>
      <c r="FYA17" s="35"/>
      <c r="FYB17" s="35"/>
      <c r="FYC17" s="35"/>
      <c r="FYD17" s="3"/>
      <c r="FYE17" s="3"/>
      <c r="FYF17" s="3"/>
      <c r="FYG17" s="35"/>
      <c r="FYH17" s="35"/>
      <c r="FYI17" s="35"/>
      <c r="FYJ17" s="3"/>
      <c r="FYK17" s="3"/>
      <c r="FYL17" s="3"/>
      <c r="FYM17" s="35"/>
      <c r="FYN17" s="35"/>
      <c r="FYO17" s="35"/>
      <c r="FYP17" s="3"/>
      <c r="FYQ17" s="3"/>
      <c r="FYR17" s="3"/>
      <c r="FYS17" s="35"/>
      <c r="FYT17" s="35"/>
      <c r="FYU17" s="35"/>
      <c r="FYV17" s="3"/>
      <c r="FYW17" s="3"/>
      <c r="FYX17" s="3"/>
      <c r="FYY17" s="35"/>
      <c r="FYZ17" s="35"/>
      <c r="FZA17" s="35"/>
      <c r="FZB17" s="3"/>
      <c r="FZC17" s="3"/>
      <c r="FZD17" s="3"/>
      <c r="FZE17" s="35"/>
      <c r="FZF17" s="35"/>
      <c r="FZG17" s="35"/>
      <c r="FZH17" s="3"/>
      <c r="FZI17" s="3"/>
      <c r="FZJ17" s="3"/>
      <c r="FZK17" s="35"/>
      <c r="FZL17" s="35"/>
      <c r="FZM17" s="35"/>
      <c r="FZN17" s="3"/>
      <c r="FZO17" s="3"/>
      <c r="FZP17" s="3"/>
      <c r="FZQ17" s="35"/>
      <c r="FZR17" s="35"/>
      <c r="FZS17" s="35"/>
      <c r="FZT17" s="3"/>
      <c r="FZU17" s="3"/>
      <c r="FZV17" s="3"/>
      <c r="FZW17" s="35"/>
      <c r="FZX17" s="35"/>
      <c r="FZY17" s="35"/>
      <c r="FZZ17" s="3"/>
      <c r="GAA17" s="3"/>
      <c r="GAB17" s="3"/>
      <c r="GAC17" s="35"/>
      <c r="GAD17" s="35"/>
      <c r="GAE17" s="35"/>
      <c r="GAF17" s="3"/>
      <c r="GAG17" s="3"/>
      <c r="GAH17" s="3"/>
      <c r="GAI17" s="35"/>
      <c r="GAJ17" s="35"/>
      <c r="GAK17" s="35"/>
      <c r="GAL17" s="3"/>
      <c r="GAM17" s="3"/>
      <c r="GAN17" s="3"/>
      <c r="GAO17" s="35"/>
      <c r="GAP17" s="35"/>
      <c r="GAQ17" s="35"/>
      <c r="GAR17" s="3"/>
      <c r="GAS17" s="3"/>
      <c r="GAT17" s="3"/>
      <c r="GAU17" s="35"/>
      <c r="GAV17" s="35"/>
      <c r="GAW17" s="35"/>
      <c r="GAX17" s="3"/>
      <c r="GAY17" s="3"/>
      <c r="GAZ17" s="3"/>
      <c r="GBA17" s="35"/>
      <c r="GBB17" s="35"/>
      <c r="GBC17" s="35"/>
      <c r="GBD17" s="3"/>
      <c r="GBE17" s="3"/>
      <c r="GBF17" s="3"/>
      <c r="GBG17" s="35"/>
      <c r="GBH17" s="35"/>
      <c r="GBI17" s="35"/>
      <c r="GBJ17" s="3"/>
      <c r="GBK17" s="3"/>
      <c r="GBL17" s="3"/>
      <c r="GBM17" s="35"/>
      <c r="GBN17" s="35"/>
      <c r="GBO17" s="35"/>
      <c r="GBP17" s="3"/>
      <c r="GBQ17" s="3"/>
      <c r="GBR17" s="3"/>
      <c r="GBS17" s="35"/>
      <c r="GBT17" s="35"/>
      <c r="GBU17" s="35"/>
      <c r="GBV17" s="3"/>
      <c r="GBW17" s="3"/>
      <c r="GBX17" s="3"/>
      <c r="GBY17" s="35"/>
      <c r="GBZ17" s="35"/>
      <c r="GCA17" s="35"/>
      <c r="GCB17" s="3"/>
      <c r="GCC17" s="3"/>
      <c r="GCD17" s="3"/>
      <c r="GCE17" s="35"/>
      <c r="GCF17" s="35"/>
      <c r="GCG17" s="35"/>
      <c r="GCH17" s="3"/>
      <c r="GCI17" s="3"/>
      <c r="GCJ17" s="3"/>
      <c r="GCK17" s="35"/>
      <c r="GCL17" s="35"/>
      <c r="GCM17" s="35"/>
      <c r="GCN17" s="3"/>
      <c r="GCO17" s="3"/>
      <c r="GCP17" s="3"/>
      <c r="GCQ17" s="35"/>
      <c r="GCR17" s="35"/>
      <c r="GCS17" s="35"/>
      <c r="GCT17" s="3"/>
      <c r="GCU17" s="3"/>
      <c r="GCV17" s="3"/>
      <c r="GCW17" s="35"/>
      <c r="GCX17" s="35"/>
      <c r="GCY17" s="35"/>
      <c r="GCZ17" s="3"/>
      <c r="GDA17" s="3"/>
      <c r="GDB17" s="3"/>
      <c r="GDC17" s="35"/>
      <c r="GDD17" s="35"/>
      <c r="GDE17" s="35"/>
      <c r="GDF17" s="3"/>
      <c r="GDG17" s="3"/>
      <c r="GDH17" s="3"/>
      <c r="GDI17" s="35"/>
      <c r="GDJ17" s="35"/>
      <c r="GDK17" s="35"/>
      <c r="GDL17" s="3"/>
      <c r="GDM17" s="3"/>
      <c r="GDN17" s="3"/>
      <c r="GDO17" s="35"/>
      <c r="GDP17" s="35"/>
      <c r="GDQ17" s="35"/>
      <c r="GDR17" s="3"/>
      <c r="GDS17" s="3"/>
      <c r="GDT17" s="3"/>
      <c r="GDU17" s="35"/>
      <c r="GDV17" s="35"/>
      <c r="GDW17" s="35"/>
      <c r="GDX17" s="3"/>
      <c r="GDY17" s="3"/>
      <c r="GDZ17" s="3"/>
      <c r="GEA17" s="35"/>
      <c r="GEB17" s="35"/>
      <c r="GEC17" s="35"/>
      <c r="GED17" s="3"/>
      <c r="GEE17" s="3"/>
      <c r="GEF17" s="3"/>
      <c r="GEG17" s="35"/>
      <c r="GEH17" s="35"/>
      <c r="GEI17" s="35"/>
      <c r="GEJ17" s="3"/>
      <c r="GEK17" s="3"/>
      <c r="GEL17" s="3"/>
      <c r="GEM17" s="35"/>
      <c r="GEN17" s="35"/>
      <c r="GEO17" s="35"/>
      <c r="GEP17" s="3"/>
      <c r="GEQ17" s="3"/>
      <c r="GER17" s="3"/>
      <c r="GES17" s="35"/>
      <c r="GET17" s="35"/>
      <c r="GEU17" s="35"/>
      <c r="GEV17" s="3"/>
      <c r="GEW17" s="3"/>
      <c r="GEX17" s="3"/>
      <c r="GEY17" s="35"/>
      <c r="GEZ17" s="35"/>
      <c r="GFA17" s="35"/>
      <c r="GFB17" s="3"/>
      <c r="GFC17" s="3"/>
      <c r="GFD17" s="3"/>
      <c r="GFE17" s="35"/>
      <c r="GFF17" s="35"/>
      <c r="GFG17" s="35"/>
      <c r="GFH17" s="3"/>
      <c r="GFI17" s="3"/>
      <c r="GFJ17" s="3"/>
      <c r="GFK17" s="35"/>
      <c r="GFL17" s="35"/>
      <c r="GFM17" s="35"/>
      <c r="GFN17" s="3"/>
      <c r="GFO17" s="3"/>
      <c r="GFP17" s="3"/>
      <c r="GFQ17" s="35"/>
      <c r="GFR17" s="35"/>
      <c r="GFS17" s="35"/>
      <c r="GFT17" s="3"/>
      <c r="GFU17" s="3"/>
      <c r="GFV17" s="3"/>
      <c r="GFW17" s="35"/>
      <c r="GFX17" s="35"/>
      <c r="GFY17" s="35"/>
      <c r="GFZ17" s="3"/>
      <c r="GGA17" s="3"/>
      <c r="GGB17" s="3"/>
      <c r="GGC17" s="35"/>
      <c r="GGD17" s="35"/>
      <c r="GGE17" s="35"/>
      <c r="GGF17" s="3"/>
      <c r="GGG17" s="3"/>
      <c r="GGH17" s="3"/>
      <c r="GGI17" s="35"/>
      <c r="GGJ17" s="35"/>
      <c r="GGK17" s="35"/>
      <c r="GGL17" s="3"/>
      <c r="GGM17" s="3"/>
      <c r="GGN17" s="3"/>
      <c r="GGO17" s="35"/>
      <c r="GGP17" s="35"/>
      <c r="GGQ17" s="35"/>
      <c r="GGR17" s="3"/>
      <c r="GGS17" s="3"/>
      <c r="GGT17" s="3"/>
      <c r="GGU17" s="35"/>
      <c r="GGV17" s="35"/>
      <c r="GGW17" s="35"/>
      <c r="GGX17" s="3"/>
      <c r="GGY17" s="3"/>
      <c r="GGZ17" s="3"/>
      <c r="GHA17" s="35"/>
      <c r="GHB17" s="35"/>
      <c r="GHC17" s="35"/>
      <c r="GHD17" s="3"/>
      <c r="GHE17" s="3"/>
      <c r="GHF17" s="3"/>
      <c r="GHG17" s="35"/>
      <c r="GHH17" s="35"/>
      <c r="GHI17" s="35"/>
      <c r="GHJ17" s="3"/>
      <c r="GHK17" s="3"/>
      <c r="GHL17" s="3"/>
      <c r="GHM17" s="35"/>
      <c r="GHN17" s="35"/>
      <c r="GHO17" s="35"/>
      <c r="GHP17" s="3"/>
      <c r="GHQ17" s="3"/>
      <c r="GHR17" s="3"/>
      <c r="GHS17" s="35"/>
      <c r="GHT17" s="35"/>
      <c r="GHU17" s="35"/>
      <c r="GHV17" s="3"/>
      <c r="GHW17" s="3"/>
      <c r="GHX17" s="3"/>
      <c r="GHY17" s="35"/>
      <c r="GHZ17" s="35"/>
      <c r="GIA17" s="35"/>
      <c r="GIB17" s="3"/>
      <c r="GIC17" s="3"/>
      <c r="GID17" s="3"/>
      <c r="GIE17" s="35"/>
      <c r="GIF17" s="35"/>
      <c r="GIG17" s="35"/>
      <c r="GIH17" s="3"/>
      <c r="GII17" s="3"/>
      <c r="GIJ17" s="3"/>
      <c r="GIK17" s="35"/>
      <c r="GIL17" s="35"/>
      <c r="GIM17" s="35"/>
      <c r="GIN17" s="3"/>
      <c r="GIO17" s="3"/>
      <c r="GIP17" s="3"/>
      <c r="GIQ17" s="35"/>
      <c r="GIR17" s="35"/>
      <c r="GIS17" s="35"/>
      <c r="GIT17" s="3"/>
      <c r="GIU17" s="3"/>
      <c r="GIV17" s="3"/>
      <c r="GIW17" s="35"/>
      <c r="GIX17" s="35"/>
      <c r="GIY17" s="35"/>
      <c r="GIZ17" s="3"/>
      <c r="GJA17" s="3"/>
      <c r="GJB17" s="3"/>
      <c r="GJC17" s="35"/>
      <c r="GJD17" s="35"/>
      <c r="GJE17" s="35"/>
      <c r="GJF17" s="3"/>
      <c r="GJG17" s="3"/>
      <c r="GJH17" s="3"/>
      <c r="GJI17" s="35"/>
      <c r="GJJ17" s="35"/>
      <c r="GJK17" s="35"/>
      <c r="GJL17" s="3"/>
      <c r="GJM17" s="3"/>
      <c r="GJN17" s="3"/>
      <c r="GJO17" s="35"/>
      <c r="GJP17" s="35"/>
      <c r="GJQ17" s="35"/>
      <c r="GJR17" s="3"/>
      <c r="GJS17" s="3"/>
      <c r="GJT17" s="3"/>
      <c r="GJU17" s="35"/>
      <c r="GJV17" s="35"/>
      <c r="GJW17" s="35"/>
      <c r="GJX17" s="3"/>
      <c r="GJY17" s="3"/>
      <c r="GJZ17" s="3"/>
      <c r="GKA17" s="35"/>
      <c r="GKB17" s="35"/>
      <c r="GKC17" s="35"/>
      <c r="GKD17" s="3"/>
      <c r="GKE17" s="3"/>
      <c r="GKF17" s="3"/>
      <c r="GKG17" s="35"/>
      <c r="GKH17" s="35"/>
      <c r="GKI17" s="35"/>
      <c r="GKJ17" s="3"/>
      <c r="GKK17" s="3"/>
      <c r="GKL17" s="3"/>
      <c r="GKM17" s="35"/>
      <c r="GKN17" s="35"/>
      <c r="GKO17" s="35"/>
      <c r="GKP17" s="3"/>
      <c r="GKQ17" s="3"/>
      <c r="GKR17" s="3"/>
      <c r="GKS17" s="35"/>
      <c r="GKT17" s="35"/>
      <c r="GKU17" s="35"/>
      <c r="GKV17" s="3"/>
      <c r="GKW17" s="3"/>
      <c r="GKX17" s="3"/>
      <c r="GKY17" s="35"/>
      <c r="GKZ17" s="35"/>
      <c r="GLA17" s="35"/>
      <c r="GLB17" s="3"/>
      <c r="GLC17" s="3"/>
      <c r="GLD17" s="3"/>
      <c r="GLE17" s="35"/>
      <c r="GLF17" s="35"/>
      <c r="GLG17" s="35"/>
      <c r="GLH17" s="3"/>
      <c r="GLI17" s="3"/>
      <c r="GLJ17" s="3"/>
      <c r="GLK17" s="35"/>
      <c r="GLL17" s="35"/>
      <c r="GLM17" s="35"/>
      <c r="GLN17" s="3"/>
      <c r="GLO17" s="3"/>
      <c r="GLP17" s="3"/>
      <c r="GLQ17" s="35"/>
      <c r="GLR17" s="35"/>
      <c r="GLS17" s="35"/>
      <c r="GLT17" s="3"/>
      <c r="GLU17" s="3"/>
      <c r="GLV17" s="3"/>
      <c r="GLW17" s="35"/>
      <c r="GLX17" s="35"/>
      <c r="GLY17" s="35"/>
      <c r="GLZ17" s="3"/>
      <c r="GMA17" s="3"/>
      <c r="GMB17" s="3"/>
      <c r="GMC17" s="35"/>
      <c r="GMD17" s="35"/>
      <c r="GME17" s="35"/>
      <c r="GMF17" s="3"/>
      <c r="GMG17" s="3"/>
      <c r="GMH17" s="3"/>
      <c r="GMI17" s="35"/>
      <c r="GMJ17" s="35"/>
      <c r="GMK17" s="35"/>
      <c r="GML17" s="3"/>
      <c r="GMM17" s="3"/>
      <c r="GMN17" s="3"/>
      <c r="GMO17" s="35"/>
      <c r="GMP17" s="35"/>
      <c r="GMQ17" s="35"/>
      <c r="GMR17" s="3"/>
      <c r="GMS17" s="3"/>
      <c r="GMT17" s="3"/>
      <c r="GMU17" s="35"/>
      <c r="GMV17" s="35"/>
      <c r="GMW17" s="35"/>
      <c r="GMX17" s="3"/>
      <c r="GMY17" s="3"/>
      <c r="GMZ17" s="3"/>
      <c r="GNA17" s="35"/>
      <c r="GNB17" s="35"/>
      <c r="GNC17" s="35"/>
      <c r="GND17" s="3"/>
      <c r="GNE17" s="3"/>
      <c r="GNF17" s="3"/>
      <c r="GNG17" s="35"/>
      <c r="GNH17" s="35"/>
      <c r="GNI17" s="35"/>
      <c r="GNJ17" s="3"/>
      <c r="GNK17" s="3"/>
      <c r="GNL17" s="3"/>
      <c r="GNM17" s="35"/>
      <c r="GNN17" s="35"/>
      <c r="GNO17" s="35"/>
      <c r="GNP17" s="3"/>
      <c r="GNQ17" s="3"/>
      <c r="GNR17" s="3"/>
      <c r="GNS17" s="35"/>
      <c r="GNT17" s="35"/>
      <c r="GNU17" s="35"/>
      <c r="GNV17" s="3"/>
      <c r="GNW17" s="3"/>
      <c r="GNX17" s="3"/>
      <c r="GNY17" s="35"/>
      <c r="GNZ17" s="35"/>
      <c r="GOA17" s="35"/>
      <c r="GOB17" s="3"/>
      <c r="GOC17" s="3"/>
      <c r="GOD17" s="3"/>
      <c r="GOE17" s="35"/>
      <c r="GOF17" s="35"/>
      <c r="GOG17" s="35"/>
      <c r="GOH17" s="3"/>
      <c r="GOI17" s="3"/>
      <c r="GOJ17" s="3"/>
      <c r="GOK17" s="35"/>
      <c r="GOL17" s="35"/>
      <c r="GOM17" s="35"/>
      <c r="GON17" s="3"/>
      <c r="GOO17" s="3"/>
      <c r="GOP17" s="3"/>
      <c r="GOQ17" s="35"/>
      <c r="GOR17" s="35"/>
      <c r="GOS17" s="35"/>
      <c r="GOT17" s="3"/>
      <c r="GOU17" s="3"/>
      <c r="GOV17" s="3"/>
      <c r="GOW17" s="35"/>
      <c r="GOX17" s="35"/>
      <c r="GOY17" s="35"/>
      <c r="GOZ17" s="3"/>
      <c r="GPA17" s="3"/>
      <c r="GPB17" s="3"/>
      <c r="GPC17" s="35"/>
      <c r="GPD17" s="35"/>
      <c r="GPE17" s="35"/>
      <c r="GPF17" s="3"/>
      <c r="GPG17" s="3"/>
      <c r="GPH17" s="3"/>
      <c r="GPI17" s="35"/>
      <c r="GPJ17" s="35"/>
      <c r="GPK17" s="35"/>
      <c r="GPL17" s="3"/>
      <c r="GPM17" s="3"/>
      <c r="GPN17" s="3"/>
      <c r="GPO17" s="35"/>
      <c r="GPP17" s="35"/>
      <c r="GPQ17" s="35"/>
      <c r="GPR17" s="3"/>
      <c r="GPS17" s="3"/>
      <c r="GPT17" s="3"/>
      <c r="GPU17" s="35"/>
      <c r="GPV17" s="35"/>
      <c r="GPW17" s="35"/>
      <c r="GPX17" s="3"/>
      <c r="GPY17" s="3"/>
      <c r="GPZ17" s="3"/>
      <c r="GQA17" s="35"/>
      <c r="GQB17" s="35"/>
      <c r="GQC17" s="35"/>
      <c r="GQD17" s="3"/>
      <c r="GQE17" s="3"/>
      <c r="GQF17" s="3"/>
      <c r="GQG17" s="35"/>
      <c r="GQH17" s="35"/>
      <c r="GQI17" s="35"/>
      <c r="GQJ17" s="3"/>
      <c r="GQK17" s="3"/>
      <c r="GQL17" s="3"/>
      <c r="GQM17" s="35"/>
      <c r="GQN17" s="35"/>
      <c r="GQO17" s="35"/>
      <c r="GQP17" s="3"/>
      <c r="GQQ17" s="3"/>
      <c r="GQR17" s="3"/>
      <c r="GQS17" s="35"/>
      <c r="GQT17" s="35"/>
      <c r="GQU17" s="35"/>
      <c r="GQV17" s="3"/>
      <c r="GQW17" s="3"/>
      <c r="GQX17" s="3"/>
      <c r="GQY17" s="35"/>
      <c r="GQZ17" s="35"/>
      <c r="GRA17" s="35"/>
      <c r="GRB17" s="3"/>
      <c r="GRC17" s="3"/>
      <c r="GRD17" s="3"/>
      <c r="GRE17" s="35"/>
      <c r="GRF17" s="35"/>
      <c r="GRG17" s="35"/>
      <c r="GRH17" s="3"/>
      <c r="GRI17" s="3"/>
      <c r="GRJ17" s="3"/>
      <c r="GRK17" s="35"/>
      <c r="GRL17" s="35"/>
      <c r="GRM17" s="35"/>
      <c r="GRN17" s="3"/>
      <c r="GRO17" s="3"/>
      <c r="GRP17" s="3"/>
      <c r="GRQ17" s="35"/>
      <c r="GRR17" s="35"/>
      <c r="GRS17" s="35"/>
      <c r="GRT17" s="3"/>
      <c r="GRU17" s="3"/>
      <c r="GRV17" s="3"/>
      <c r="GRW17" s="35"/>
      <c r="GRX17" s="35"/>
      <c r="GRY17" s="35"/>
      <c r="GRZ17" s="3"/>
      <c r="GSA17" s="3"/>
      <c r="GSB17" s="3"/>
      <c r="GSC17" s="35"/>
      <c r="GSD17" s="35"/>
      <c r="GSE17" s="35"/>
      <c r="GSF17" s="3"/>
      <c r="GSG17" s="3"/>
      <c r="GSH17" s="3"/>
      <c r="GSI17" s="35"/>
      <c r="GSJ17" s="35"/>
      <c r="GSK17" s="35"/>
      <c r="GSL17" s="3"/>
      <c r="GSM17" s="3"/>
      <c r="GSN17" s="3"/>
      <c r="GSO17" s="35"/>
      <c r="GSP17" s="35"/>
      <c r="GSQ17" s="35"/>
      <c r="GSR17" s="3"/>
      <c r="GSS17" s="3"/>
      <c r="GST17" s="3"/>
      <c r="GSU17" s="35"/>
      <c r="GSV17" s="35"/>
      <c r="GSW17" s="35"/>
      <c r="GSX17" s="3"/>
      <c r="GSY17" s="3"/>
      <c r="GSZ17" s="3"/>
      <c r="GTA17" s="35"/>
      <c r="GTB17" s="35"/>
      <c r="GTC17" s="35"/>
      <c r="GTD17" s="3"/>
      <c r="GTE17" s="3"/>
      <c r="GTF17" s="3"/>
      <c r="GTG17" s="35"/>
      <c r="GTH17" s="35"/>
      <c r="GTI17" s="35"/>
      <c r="GTJ17" s="3"/>
      <c r="GTK17" s="3"/>
      <c r="GTL17" s="3"/>
      <c r="GTM17" s="35"/>
      <c r="GTN17" s="35"/>
      <c r="GTO17" s="35"/>
      <c r="GTP17" s="3"/>
      <c r="GTQ17" s="3"/>
      <c r="GTR17" s="3"/>
      <c r="GTS17" s="35"/>
      <c r="GTT17" s="35"/>
      <c r="GTU17" s="35"/>
      <c r="GTV17" s="3"/>
      <c r="GTW17" s="3"/>
      <c r="GTX17" s="3"/>
      <c r="GTY17" s="35"/>
      <c r="GTZ17" s="35"/>
      <c r="GUA17" s="35"/>
      <c r="GUB17" s="3"/>
      <c r="GUC17" s="3"/>
      <c r="GUD17" s="3"/>
      <c r="GUE17" s="35"/>
      <c r="GUF17" s="35"/>
      <c r="GUG17" s="35"/>
      <c r="GUH17" s="3"/>
      <c r="GUI17" s="3"/>
      <c r="GUJ17" s="3"/>
      <c r="GUK17" s="35"/>
      <c r="GUL17" s="35"/>
      <c r="GUM17" s="35"/>
      <c r="GUN17" s="3"/>
      <c r="GUO17" s="3"/>
      <c r="GUP17" s="3"/>
      <c r="GUQ17" s="35"/>
      <c r="GUR17" s="35"/>
      <c r="GUS17" s="35"/>
      <c r="GUT17" s="3"/>
      <c r="GUU17" s="3"/>
      <c r="GUV17" s="3"/>
      <c r="GUW17" s="35"/>
      <c r="GUX17" s="35"/>
      <c r="GUY17" s="35"/>
      <c r="GUZ17" s="3"/>
      <c r="GVA17" s="3"/>
      <c r="GVB17" s="3"/>
      <c r="GVC17" s="35"/>
      <c r="GVD17" s="35"/>
      <c r="GVE17" s="35"/>
      <c r="GVF17" s="3"/>
      <c r="GVG17" s="3"/>
      <c r="GVH17" s="3"/>
      <c r="GVI17" s="35"/>
      <c r="GVJ17" s="35"/>
      <c r="GVK17" s="35"/>
      <c r="GVL17" s="3"/>
      <c r="GVM17" s="3"/>
      <c r="GVN17" s="3"/>
      <c r="GVO17" s="35"/>
      <c r="GVP17" s="35"/>
      <c r="GVQ17" s="35"/>
      <c r="GVR17" s="3"/>
      <c r="GVS17" s="3"/>
      <c r="GVT17" s="3"/>
      <c r="GVU17" s="35"/>
      <c r="GVV17" s="35"/>
      <c r="GVW17" s="35"/>
      <c r="GVX17" s="3"/>
      <c r="GVY17" s="3"/>
      <c r="GVZ17" s="3"/>
      <c r="GWA17" s="35"/>
      <c r="GWB17" s="35"/>
      <c r="GWC17" s="35"/>
      <c r="GWD17" s="3"/>
      <c r="GWE17" s="3"/>
      <c r="GWF17" s="3"/>
      <c r="GWG17" s="35"/>
      <c r="GWH17" s="35"/>
      <c r="GWI17" s="35"/>
      <c r="GWJ17" s="3"/>
      <c r="GWK17" s="3"/>
      <c r="GWL17" s="3"/>
      <c r="GWM17" s="35"/>
      <c r="GWN17" s="35"/>
      <c r="GWO17" s="35"/>
      <c r="GWP17" s="3"/>
      <c r="GWQ17" s="3"/>
      <c r="GWR17" s="3"/>
      <c r="GWS17" s="35"/>
      <c r="GWT17" s="35"/>
      <c r="GWU17" s="35"/>
      <c r="GWV17" s="3"/>
      <c r="GWW17" s="3"/>
      <c r="GWX17" s="3"/>
      <c r="GWY17" s="35"/>
      <c r="GWZ17" s="35"/>
      <c r="GXA17" s="35"/>
      <c r="GXB17" s="3"/>
      <c r="GXC17" s="3"/>
      <c r="GXD17" s="3"/>
      <c r="GXE17" s="35"/>
      <c r="GXF17" s="35"/>
      <c r="GXG17" s="35"/>
      <c r="GXH17" s="3"/>
      <c r="GXI17" s="3"/>
      <c r="GXJ17" s="3"/>
      <c r="GXK17" s="35"/>
      <c r="GXL17" s="35"/>
      <c r="GXM17" s="35"/>
      <c r="GXN17" s="3"/>
      <c r="GXO17" s="3"/>
      <c r="GXP17" s="3"/>
      <c r="GXQ17" s="35"/>
      <c r="GXR17" s="35"/>
      <c r="GXS17" s="35"/>
      <c r="GXT17" s="3"/>
      <c r="GXU17" s="3"/>
      <c r="GXV17" s="3"/>
      <c r="GXW17" s="35"/>
      <c r="GXX17" s="35"/>
      <c r="GXY17" s="35"/>
      <c r="GXZ17" s="3"/>
      <c r="GYA17" s="3"/>
      <c r="GYB17" s="3"/>
      <c r="GYC17" s="35"/>
      <c r="GYD17" s="35"/>
      <c r="GYE17" s="35"/>
      <c r="GYF17" s="3"/>
      <c r="GYG17" s="3"/>
      <c r="GYH17" s="3"/>
      <c r="GYI17" s="35"/>
      <c r="GYJ17" s="35"/>
      <c r="GYK17" s="35"/>
      <c r="GYL17" s="3"/>
      <c r="GYM17" s="3"/>
      <c r="GYN17" s="3"/>
      <c r="GYO17" s="35"/>
      <c r="GYP17" s="35"/>
      <c r="GYQ17" s="35"/>
      <c r="GYR17" s="3"/>
      <c r="GYS17" s="3"/>
      <c r="GYT17" s="3"/>
      <c r="GYU17" s="35"/>
      <c r="GYV17" s="35"/>
      <c r="GYW17" s="35"/>
      <c r="GYX17" s="3"/>
      <c r="GYY17" s="3"/>
      <c r="GYZ17" s="3"/>
      <c r="GZA17" s="35"/>
      <c r="GZB17" s="35"/>
      <c r="GZC17" s="35"/>
      <c r="GZD17" s="3"/>
      <c r="GZE17" s="3"/>
      <c r="GZF17" s="3"/>
      <c r="GZG17" s="35"/>
      <c r="GZH17" s="35"/>
      <c r="GZI17" s="35"/>
      <c r="GZJ17" s="3"/>
      <c r="GZK17" s="3"/>
      <c r="GZL17" s="3"/>
      <c r="GZM17" s="35"/>
      <c r="GZN17" s="35"/>
      <c r="GZO17" s="35"/>
      <c r="GZP17" s="3"/>
      <c r="GZQ17" s="3"/>
      <c r="GZR17" s="3"/>
      <c r="GZS17" s="35"/>
      <c r="GZT17" s="35"/>
      <c r="GZU17" s="35"/>
      <c r="GZV17" s="3"/>
      <c r="GZW17" s="3"/>
      <c r="GZX17" s="3"/>
      <c r="GZY17" s="35"/>
      <c r="GZZ17" s="35"/>
      <c r="HAA17" s="35"/>
      <c r="HAB17" s="3"/>
      <c r="HAC17" s="3"/>
      <c r="HAD17" s="3"/>
      <c r="HAE17" s="35"/>
      <c r="HAF17" s="35"/>
      <c r="HAG17" s="35"/>
      <c r="HAH17" s="3"/>
      <c r="HAI17" s="3"/>
      <c r="HAJ17" s="3"/>
      <c r="HAK17" s="35"/>
      <c r="HAL17" s="35"/>
      <c r="HAM17" s="35"/>
      <c r="HAN17" s="3"/>
      <c r="HAO17" s="3"/>
      <c r="HAP17" s="3"/>
      <c r="HAQ17" s="35"/>
      <c r="HAR17" s="35"/>
      <c r="HAS17" s="35"/>
      <c r="HAT17" s="3"/>
      <c r="HAU17" s="3"/>
      <c r="HAV17" s="3"/>
      <c r="HAW17" s="35"/>
      <c r="HAX17" s="35"/>
      <c r="HAY17" s="35"/>
      <c r="HAZ17" s="3"/>
      <c r="HBA17" s="3"/>
      <c r="HBB17" s="3"/>
      <c r="HBC17" s="35"/>
      <c r="HBD17" s="35"/>
      <c r="HBE17" s="35"/>
      <c r="HBF17" s="3"/>
      <c r="HBG17" s="3"/>
      <c r="HBH17" s="3"/>
      <c r="HBI17" s="35"/>
      <c r="HBJ17" s="35"/>
      <c r="HBK17" s="35"/>
      <c r="HBL17" s="3"/>
      <c r="HBM17" s="3"/>
      <c r="HBN17" s="3"/>
      <c r="HBO17" s="35"/>
      <c r="HBP17" s="35"/>
      <c r="HBQ17" s="35"/>
      <c r="HBR17" s="3"/>
      <c r="HBS17" s="3"/>
      <c r="HBT17" s="3"/>
      <c r="HBU17" s="35"/>
      <c r="HBV17" s="35"/>
      <c r="HBW17" s="35"/>
      <c r="HBX17" s="3"/>
      <c r="HBY17" s="3"/>
      <c r="HBZ17" s="3"/>
      <c r="HCA17" s="35"/>
      <c r="HCB17" s="35"/>
      <c r="HCC17" s="35"/>
      <c r="HCD17" s="3"/>
      <c r="HCE17" s="3"/>
      <c r="HCF17" s="3"/>
      <c r="HCG17" s="35"/>
      <c r="HCH17" s="35"/>
      <c r="HCI17" s="35"/>
      <c r="HCJ17" s="3"/>
      <c r="HCK17" s="3"/>
      <c r="HCL17" s="3"/>
      <c r="HCM17" s="35"/>
      <c r="HCN17" s="35"/>
      <c r="HCO17" s="35"/>
      <c r="HCP17" s="3"/>
      <c r="HCQ17" s="3"/>
      <c r="HCR17" s="3"/>
      <c r="HCS17" s="35"/>
      <c r="HCT17" s="35"/>
      <c r="HCU17" s="35"/>
      <c r="HCV17" s="3"/>
      <c r="HCW17" s="3"/>
      <c r="HCX17" s="3"/>
      <c r="HCY17" s="35"/>
      <c r="HCZ17" s="35"/>
      <c r="HDA17" s="35"/>
      <c r="HDB17" s="3"/>
      <c r="HDC17" s="3"/>
      <c r="HDD17" s="3"/>
      <c r="HDE17" s="35"/>
      <c r="HDF17" s="35"/>
      <c r="HDG17" s="35"/>
      <c r="HDH17" s="3"/>
      <c r="HDI17" s="3"/>
      <c r="HDJ17" s="3"/>
      <c r="HDK17" s="35"/>
      <c r="HDL17" s="35"/>
      <c r="HDM17" s="35"/>
      <c r="HDN17" s="3"/>
      <c r="HDO17" s="3"/>
      <c r="HDP17" s="3"/>
      <c r="HDQ17" s="35"/>
      <c r="HDR17" s="35"/>
      <c r="HDS17" s="35"/>
      <c r="HDT17" s="3"/>
      <c r="HDU17" s="3"/>
      <c r="HDV17" s="3"/>
      <c r="HDW17" s="35"/>
      <c r="HDX17" s="35"/>
      <c r="HDY17" s="35"/>
      <c r="HDZ17" s="3"/>
      <c r="HEA17" s="3"/>
      <c r="HEB17" s="3"/>
      <c r="HEC17" s="35"/>
      <c r="HED17" s="35"/>
      <c r="HEE17" s="35"/>
      <c r="HEF17" s="3"/>
      <c r="HEG17" s="3"/>
      <c r="HEH17" s="3"/>
      <c r="HEI17" s="35"/>
      <c r="HEJ17" s="35"/>
      <c r="HEK17" s="35"/>
      <c r="HEL17" s="3"/>
      <c r="HEM17" s="3"/>
      <c r="HEN17" s="3"/>
      <c r="HEO17" s="35"/>
      <c r="HEP17" s="35"/>
      <c r="HEQ17" s="35"/>
      <c r="HER17" s="3"/>
      <c r="HES17" s="3"/>
      <c r="HET17" s="3"/>
      <c r="HEU17" s="35"/>
      <c r="HEV17" s="35"/>
      <c r="HEW17" s="35"/>
      <c r="HEX17" s="3"/>
      <c r="HEY17" s="3"/>
      <c r="HEZ17" s="3"/>
      <c r="HFA17" s="35"/>
      <c r="HFB17" s="35"/>
      <c r="HFC17" s="35"/>
      <c r="HFD17" s="3"/>
      <c r="HFE17" s="3"/>
      <c r="HFF17" s="3"/>
      <c r="HFG17" s="35"/>
      <c r="HFH17" s="35"/>
      <c r="HFI17" s="35"/>
      <c r="HFJ17" s="3"/>
      <c r="HFK17" s="3"/>
      <c r="HFL17" s="3"/>
      <c r="HFM17" s="35"/>
      <c r="HFN17" s="35"/>
      <c r="HFO17" s="35"/>
      <c r="HFP17" s="3"/>
      <c r="HFQ17" s="3"/>
      <c r="HFR17" s="3"/>
      <c r="HFS17" s="35"/>
      <c r="HFT17" s="35"/>
      <c r="HFU17" s="35"/>
      <c r="HFV17" s="3"/>
      <c r="HFW17" s="3"/>
      <c r="HFX17" s="3"/>
      <c r="HFY17" s="35"/>
      <c r="HFZ17" s="35"/>
      <c r="HGA17" s="35"/>
      <c r="HGB17" s="3"/>
      <c r="HGC17" s="3"/>
      <c r="HGD17" s="3"/>
      <c r="HGE17" s="35"/>
      <c r="HGF17" s="35"/>
      <c r="HGG17" s="35"/>
      <c r="HGH17" s="3"/>
      <c r="HGI17" s="3"/>
      <c r="HGJ17" s="3"/>
      <c r="HGK17" s="35"/>
      <c r="HGL17" s="35"/>
      <c r="HGM17" s="35"/>
      <c r="HGN17" s="3"/>
      <c r="HGO17" s="3"/>
      <c r="HGP17" s="3"/>
      <c r="HGQ17" s="35"/>
      <c r="HGR17" s="35"/>
      <c r="HGS17" s="35"/>
      <c r="HGT17" s="3"/>
      <c r="HGU17" s="3"/>
      <c r="HGV17" s="3"/>
      <c r="HGW17" s="35"/>
      <c r="HGX17" s="35"/>
      <c r="HGY17" s="35"/>
      <c r="HGZ17" s="3"/>
      <c r="HHA17" s="3"/>
      <c r="HHB17" s="3"/>
      <c r="HHC17" s="35"/>
      <c r="HHD17" s="35"/>
      <c r="HHE17" s="35"/>
      <c r="HHF17" s="3"/>
      <c r="HHG17" s="3"/>
      <c r="HHH17" s="3"/>
      <c r="HHI17" s="35"/>
      <c r="HHJ17" s="35"/>
      <c r="HHK17" s="35"/>
      <c r="HHL17" s="3"/>
      <c r="HHM17" s="3"/>
      <c r="HHN17" s="3"/>
      <c r="HHO17" s="35"/>
      <c r="HHP17" s="35"/>
      <c r="HHQ17" s="35"/>
      <c r="HHR17" s="3"/>
      <c r="HHS17" s="3"/>
      <c r="HHT17" s="3"/>
      <c r="HHU17" s="35"/>
      <c r="HHV17" s="35"/>
      <c r="HHW17" s="35"/>
      <c r="HHX17" s="3"/>
      <c r="HHY17" s="3"/>
      <c r="HHZ17" s="3"/>
      <c r="HIA17" s="35"/>
      <c r="HIB17" s="35"/>
      <c r="HIC17" s="35"/>
      <c r="HID17" s="3"/>
      <c r="HIE17" s="3"/>
      <c r="HIF17" s="3"/>
      <c r="HIG17" s="35"/>
      <c r="HIH17" s="35"/>
      <c r="HII17" s="35"/>
      <c r="HIJ17" s="3"/>
      <c r="HIK17" s="3"/>
      <c r="HIL17" s="3"/>
      <c r="HIM17" s="35"/>
      <c r="HIN17" s="35"/>
      <c r="HIO17" s="35"/>
      <c r="HIP17" s="3"/>
      <c r="HIQ17" s="3"/>
      <c r="HIR17" s="3"/>
      <c r="HIS17" s="35"/>
      <c r="HIT17" s="35"/>
      <c r="HIU17" s="35"/>
      <c r="HIV17" s="3"/>
      <c r="HIW17" s="3"/>
      <c r="HIX17" s="3"/>
      <c r="HIY17" s="35"/>
      <c r="HIZ17" s="35"/>
      <c r="HJA17" s="35"/>
      <c r="HJB17" s="3"/>
      <c r="HJC17" s="3"/>
      <c r="HJD17" s="3"/>
      <c r="HJE17" s="35"/>
      <c r="HJF17" s="35"/>
      <c r="HJG17" s="35"/>
      <c r="HJH17" s="3"/>
      <c r="HJI17" s="3"/>
      <c r="HJJ17" s="3"/>
      <c r="HJK17" s="35"/>
      <c r="HJL17" s="35"/>
      <c r="HJM17" s="35"/>
      <c r="HJN17" s="3"/>
      <c r="HJO17" s="3"/>
      <c r="HJP17" s="3"/>
      <c r="HJQ17" s="35"/>
      <c r="HJR17" s="35"/>
      <c r="HJS17" s="35"/>
      <c r="HJT17" s="3"/>
      <c r="HJU17" s="3"/>
      <c r="HJV17" s="3"/>
      <c r="HJW17" s="35"/>
      <c r="HJX17" s="35"/>
      <c r="HJY17" s="35"/>
      <c r="HJZ17" s="3"/>
      <c r="HKA17" s="3"/>
      <c r="HKB17" s="3"/>
      <c r="HKC17" s="35"/>
      <c r="HKD17" s="35"/>
      <c r="HKE17" s="35"/>
      <c r="HKF17" s="3"/>
      <c r="HKG17" s="3"/>
      <c r="HKH17" s="3"/>
      <c r="HKI17" s="35"/>
      <c r="HKJ17" s="35"/>
      <c r="HKK17" s="35"/>
      <c r="HKL17" s="3"/>
      <c r="HKM17" s="3"/>
      <c r="HKN17" s="3"/>
      <c r="HKO17" s="35"/>
      <c r="HKP17" s="35"/>
      <c r="HKQ17" s="35"/>
      <c r="HKR17" s="3"/>
      <c r="HKS17" s="3"/>
      <c r="HKT17" s="3"/>
      <c r="HKU17" s="35"/>
      <c r="HKV17" s="35"/>
      <c r="HKW17" s="35"/>
      <c r="HKX17" s="3"/>
      <c r="HKY17" s="3"/>
      <c r="HKZ17" s="3"/>
      <c r="HLA17" s="35"/>
      <c r="HLB17" s="35"/>
      <c r="HLC17" s="35"/>
      <c r="HLD17" s="3"/>
      <c r="HLE17" s="3"/>
      <c r="HLF17" s="3"/>
      <c r="HLG17" s="35"/>
      <c r="HLH17" s="35"/>
      <c r="HLI17" s="35"/>
      <c r="HLJ17" s="3"/>
      <c r="HLK17" s="3"/>
      <c r="HLL17" s="3"/>
      <c r="HLM17" s="35"/>
      <c r="HLN17" s="35"/>
      <c r="HLO17" s="35"/>
      <c r="HLP17" s="3"/>
      <c r="HLQ17" s="3"/>
      <c r="HLR17" s="3"/>
      <c r="HLS17" s="35"/>
      <c r="HLT17" s="35"/>
      <c r="HLU17" s="35"/>
      <c r="HLV17" s="3"/>
      <c r="HLW17" s="3"/>
      <c r="HLX17" s="3"/>
      <c r="HLY17" s="35"/>
      <c r="HLZ17" s="35"/>
      <c r="HMA17" s="35"/>
      <c r="HMB17" s="3"/>
      <c r="HMC17" s="3"/>
      <c r="HMD17" s="3"/>
      <c r="HME17" s="35"/>
      <c r="HMF17" s="35"/>
      <c r="HMG17" s="35"/>
      <c r="HMH17" s="3"/>
      <c r="HMI17" s="3"/>
      <c r="HMJ17" s="3"/>
      <c r="HMK17" s="35"/>
      <c r="HML17" s="35"/>
      <c r="HMM17" s="35"/>
      <c r="HMN17" s="3"/>
      <c r="HMO17" s="3"/>
      <c r="HMP17" s="3"/>
      <c r="HMQ17" s="35"/>
      <c r="HMR17" s="35"/>
      <c r="HMS17" s="35"/>
      <c r="HMT17" s="3"/>
      <c r="HMU17" s="3"/>
      <c r="HMV17" s="3"/>
      <c r="HMW17" s="35"/>
      <c r="HMX17" s="35"/>
      <c r="HMY17" s="35"/>
      <c r="HMZ17" s="3"/>
      <c r="HNA17" s="3"/>
      <c r="HNB17" s="3"/>
      <c r="HNC17" s="35"/>
      <c r="HND17" s="35"/>
      <c r="HNE17" s="35"/>
      <c r="HNF17" s="3"/>
      <c r="HNG17" s="3"/>
      <c r="HNH17" s="3"/>
      <c r="HNI17" s="35"/>
      <c r="HNJ17" s="35"/>
      <c r="HNK17" s="35"/>
      <c r="HNL17" s="3"/>
      <c r="HNM17" s="3"/>
      <c r="HNN17" s="3"/>
      <c r="HNO17" s="35"/>
      <c r="HNP17" s="35"/>
      <c r="HNQ17" s="35"/>
      <c r="HNR17" s="3"/>
      <c r="HNS17" s="3"/>
      <c r="HNT17" s="3"/>
      <c r="HNU17" s="35"/>
      <c r="HNV17" s="35"/>
      <c r="HNW17" s="35"/>
      <c r="HNX17" s="3"/>
      <c r="HNY17" s="3"/>
      <c r="HNZ17" s="3"/>
      <c r="HOA17" s="35"/>
      <c r="HOB17" s="35"/>
      <c r="HOC17" s="35"/>
      <c r="HOD17" s="3"/>
      <c r="HOE17" s="3"/>
      <c r="HOF17" s="3"/>
      <c r="HOG17" s="35"/>
      <c r="HOH17" s="35"/>
      <c r="HOI17" s="35"/>
      <c r="HOJ17" s="3"/>
      <c r="HOK17" s="3"/>
      <c r="HOL17" s="3"/>
      <c r="HOM17" s="35"/>
      <c r="HON17" s="35"/>
      <c r="HOO17" s="35"/>
      <c r="HOP17" s="3"/>
      <c r="HOQ17" s="3"/>
      <c r="HOR17" s="3"/>
      <c r="HOS17" s="35"/>
      <c r="HOT17" s="35"/>
      <c r="HOU17" s="35"/>
      <c r="HOV17" s="3"/>
      <c r="HOW17" s="3"/>
      <c r="HOX17" s="3"/>
      <c r="HOY17" s="35"/>
      <c r="HOZ17" s="35"/>
      <c r="HPA17" s="35"/>
      <c r="HPB17" s="3"/>
      <c r="HPC17" s="3"/>
      <c r="HPD17" s="3"/>
      <c r="HPE17" s="35"/>
      <c r="HPF17" s="35"/>
      <c r="HPG17" s="35"/>
      <c r="HPH17" s="3"/>
      <c r="HPI17" s="3"/>
      <c r="HPJ17" s="3"/>
      <c r="HPK17" s="35"/>
      <c r="HPL17" s="35"/>
      <c r="HPM17" s="35"/>
      <c r="HPN17" s="3"/>
      <c r="HPO17" s="3"/>
      <c r="HPP17" s="3"/>
      <c r="HPQ17" s="35"/>
      <c r="HPR17" s="35"/>
      <c r="HPS17" s="35"/>
      <c r="HPT17" s="3"/>
      <c r="HPU17" s="3"/>
      <c r="HPV17" s="3"/>
      <c r="HPW17" s="35"/>
      <c r="HPX17" s="35"/>
      <c r="HPY17" s="35"/>
      <c r="HPZ17" s="3"/>
      <c r="HQA17" s="3"/>
      <c r="HQB17" s="3"/>
      <c r="HQC17" s="35"/>
      <c r="HQD17" s="35"/>
      <c r="HQE17" s="35"/>
      <c r="HQF17" s="3"/>
      <c r="HQG17" s="3"/>
      <c r="HQH17" s="3"/>
      <c r="HQI17" s="35"/>
      <c r="HQJ17" s="35"/>
      <c r="HQK17" s="35"/>
      <c r="HQL17" s="3"/>
      <c r="HQM17" s="3"/>
      <c r="HQN17" s="3"/>
      <c r="HQO17" s="35"/>
      <c r="HQP17" s="35"/>
      <c r="HQQ17" s="35"/>
      <c r="HQR17" s="3"/>
      <c r="HQS17" s="3"/>
      <c r="HQT17" s="3"/>
      <c r="HQU17" s="35"/>
      <c r="HQV17" s="35"/>
      <c r="HQW17" s="35"/>
      <c r="HQX17" s="3"/>
      <c r="HQY17" s="3"/>
      <c r="HQZ17" s="3"/>
      <c r="HRA17" s="35"/>
      <c r="HRB17" s="35"/>
      <c r="HRC17" s="35"/>
      <c r="HRD17" s="3"/>
      <c r="HRE17" s="3"/>
      <c r="HRF17" s="3"/>
      <c r="HRG17" s="35"/>
      <c r="HRH17" s="35"/>
      <c r="HRI17" s="35"/>
      <c r="HRJ17" s="3"/>
      <c r="HRK17" s="3"/>
      <c r="HRL17" s="3"/>
      <c r="HRM17" s="35"/>
      <c r="HRN17" s="35"/>
      <c r="HRO17" s="35"/>
      <c r="HRP17" s="3"/>
      <c r="HRQ17" s="3"/>
      <c r="HRR17" s="3"/>
      <c r="HRS17" s="35"/>
      <c r="HRT17" s="35"/>
      <c r="HRU17" s="35"/>
      <c r="HRV17" s="3"/>
      <c r="HRW17" s="3"/>
      <c r="HRX17" s="3"/>
      <c r="HRY17" s="35"/>
      <c r="HRZ17" s="35"/>
      <c r="HSA17" s="35"/>
      <c r="HSB17" s="3"/>
      <c r="HSC17" s="3"/>
      <c r="HSD17" s="3"/>
      <c r="HSE17" s="35"/>
      <c r="HSF17" s="35"/>
      <c r="HSG17" s="35"/>
      <c r="HSH17" s="3"/>
      <c r="HSI17" s="3"/>
      <c r="HSJ17" s="3"/>
      <c r="HSK17" s="35"/>
      <c r="HSL17" s="35"/>
      <c r="HSM17" s="35"/>
      <c r="HSN17" s="3"/>
      <c r="HSO17" s="3"/>
      <c r="HSP17" s="3"/>
      <c r="HSQ17" s="35"/>
      <c r="HSR17" s="35"/>
      <c r="HSS17" s="35"/>
      <c r="HST17" s="3"/>
      <c r="HSU17" s="3"/>
      <c r="HSV17" s="3"/>
      <c r="HSW17" s="35"/>
      <c r="HSX17" s="35"/>
      <c r="HSY17" s="35"/>
      <c r="HSZ17" s="3"/>
      <c r="HTA17" s="3"/>
      <c r="HTB17" s="3"/>
      <c r="HTC17" s="35"/>
      <c r="HTD17" s="35"/>
      <c r="HTE17" s="35"/>
      <c r="HTF17" s="3"/>
      <c r="HTG17" s="3"/>
      <c r="HTH17" s="3"/>
      <c r="HTI17" s="35"/>
      <c r="HTJ17" s="35"/>
      <c r="HTK17" s="35"/>
      <c r="HTL17" s="3"/>
      <c r="HTM17" s="3"/>
      <c r="HTN17" s="3"/>
      <c r="HTO17" s="35"/>
      <c r="HTP17" s="35"/>
      <c r="HTQ17" s="35"/>
      <c r="HTR17" s="3"/>
      <c r="HTS17" s="3"/>
      <c r="HTT17" s="3"/>
      <c r="HTU17" s="35"/>
      <c r="HTV17" s="35"/>
      <c r="HTW17" s="35"/>
      <c r="HTX17" s="3"/>
      <c r="HTY17" s="3"/>
      <c r="HTZ17" s="3"/>
      <c r="HUA17" s="35"/>
      <c r="HUB17" s="35"/>
      <c r="HUC17" s="35"/>
      <c r="HUD17" s="3"/>
      <c r="HUE17" s="3"/>
      <c r="HUF17" s="3"/>
      <c r="HUG17" s="35"/>
      <c r="HUH17" s="35"/>
      <c r="HUI17" s="35"/>
      <c r="HUJ17" s="3"/>
      <c r="HUK17" s="3"/>
      <c r="HUL17" s="3"/>
      <c r="HUM17" s="35"/>
      <c r="HUN17" s="35"/>
      <c r="HUO17" s="35"/>
      <c r="HUP17" s="3"/>
      <c r="HUQ17" s="3"/>
      <c r="HUR17" s="3"/>
      <c r="HUS17" s="35"/>
      <c r="HUT17" s="35"/>
      <c r="HUU17" s="35"/>
      <c r="HUV17" s="3"/>
      <c r="HUW17" s="3"/>
      <c r="HUX17" s="3"/>
      <c r="HUY17" s="35"/>
      <c r="HUZ17" s="35"/>
      <c r="HVA17" s="35"/>
      <c r="HVB17" s="3"/>
      <c r="HVC17" s="3"/>
      <c r="HVD17" s="3"/>
      <c r="HVE17" s="35"/>
      <c r="HVF17" s="35"/>
      <c r="HVG17" s="35"/>
      <c r="HVH17" s="3"/>
      <c r="HVI17" s="3"/>
      <c r="HVJ17" s="3"/>
      <c r="HVK17" s="35"/>
      <c r="HVL17" s="35"/>
      <c r="HVM17" s="35"/>
      <c r="HVN17" s="3"/>
      <c r="HVO17" s="3"/>
      <c r="HVP17" s="3"/>
      <c r="HVQ17" s="35"/>
      <c r="HVR17" s="35"/>
      <c r="HVS17" s="35"/>
      <c r="HVT17" s="3"/>
      <c r="HVU17" s="3"/>
      <c r="HVV17" s="3"/>
      <c r="HVW17" s="35"/>
      <c r="HVX17" s="35"/>
      <c r="HVY17" s="35"/>
      <c r="HVZ17" s="3"/>
      <c r="HWA17" s="3"/>
      <c r="HWB17" s="3"/>
      <c r="HWC17" s="35"/>
      <c r="HWD17" s="35"/>
      <c r="HWE17" s="35"/>
      <c r="HWF17" s="3"/>
      <c r="HWG17" s="3"/>
      <c r="HWH17" s="3"/>
      <c r="HWI17" s="35"/>
      <c r="HWJ17" s="35"/>
      <c r="HWK17" s="35"/>
      <c r="HWL17" s="3"/>
      <c r="HWM17" s="3"/>
      <c r="HWN17" s="3"/>
      <c r="HWO17" s="35"/>
      <c r="HWP17" s="35"/>
      <c r="HWQ17" s="35"/>
      <c r="HWR17" s="3"/>
      <c r="HWS17" s="3"/>
      <c r="HWT17" s="3"/>
      <c r="HWU17" s="35"/>
      <c r="HWV17" s="35"/>
      <c r="HWW17" s="35"/>
      <c r="HWX17" s="3"/>
      <c r="HWY17" s="3"/>
      <c r="HWZ17" s="3"/>
      <c r="HXA17" s="35"/>
      <c r="HXB17" s="35"/>
      <c r="HXC17" s="35"/>
      <c r="HXD17" s="3"/>
      <c r="HXE17" s="3"/>
      <c r="HXF17" s="3"/>
      <c r="HXG17" s="35"/>
      <c r="HXH17" s="35"/>
      <c r="HXI17" s="35"/>
      <c r="HXJ17" s="3"/>
      <c r="HXK17" s="3"/>
      <c r="HXL17" s="3"/>
      <c r="HXM17" s="35"/>
      <c r="HXN17" s="35"/>
      <c r="HXO17" s="35"/>
      <c r="HXP17" s="3"/>
      <c r="HXQ17" s="3"/>
      <c r="HXR17" s="3"/>
      <c r="HXS17" s="35"/>
      <c r="HXT17" s="35"/>
      <c r="HXU17" s="35"/>
      <c r="HXV17" s="3"/>
      <c r="HXW17" s="3"/>
      <c r="HXX17" s="3"/>
      <c r="HXY17" s="35"/>
      <c r="HXZ17" s="35"/>
      <c r="HYA17" s="35"/>
      <c r="HYB17" s="3"/>
      <c r="HYC17" s="3"/>
      <c r="HYD17" s="3"/>
      <c r="HYE17" s="35"/>
      <c r="HYF17" s="35"/>
      <c r="HYG17" s="35"/>
      <c r="HYH17" s="3"/>
      <c r="HYI17" s="3"/>
      <c r="HYJ17" s="3"/>
      <c r="HYK17" s="35"/>
      <c r="HYL17" s="35"/>
      <c r="HYM17" s="35"/>
      <c r="HYN17" s="3"/>
      <c r="HYO17" s="3"/>
      <c r="HYP17" s="3"/>
      <c r="HYQ17" s="35"/>
      <c r="HYR17" s="35"/>
      <c r="HYS17" s="35"/>
      <c r="HYT17" s="3"/>
      <c r="HYU17" s="3"/>
      <c r="HYV17" s="3"/>
      <c r="HYW17" s="35"/>
      <c r="HYX17" s="35"/>
      <c r="HYY17" s="35"/>
      <c r="HYZ17" s="3"/>
      <c r="HZA17" s="3"/>
      <c r="HZB17" s="3"/>
      <c r="HZC17" s="35"/>
      <c r="HZD17" s="35"/>
      <c r="HZE17" s="35"/>
      <c r="HZF17" s="3"/>
      <c r="HZG17" s="3"/>
      <c r="HZH17" s="3"/>
      <c r="HZI17" s="35"/>
      <c r="HZJ17" s="35"/>
      <c r="HZK17" s="35"/>
      <c r="HZL17" s="3"/>
      <c r="HZM17" s="3"/>
      <c r="HZN17" s="3"/>
      <c r="HZO17" s="35"/>
      <c r="HZP17" s="35"/>
      <c r="HZQ17" s="35"/>
      <c r="HZR17" s="3"/>
      <c r="HZS17" s="3"/>
      <c r="HZT17" s="3"/>
      <c r="HZU17" s="35"/>
      <c r="HZV17" s="35"/>
      <c r="HZW17" s="35"/>
      <c r="HZX17" s="3"/>
      <c r="HZY17" s="3"/>
      <c r="HZZ17" s="3"/>
      <c r="IAA17" s="35"/>
      <c r="IAB17" s="35"/>
      <c r="IAC17" s="35"/>
      <c r="IAD17" s="3"/>
      <c r="IAE17" s="3"/>
      <c r="IAF17" s="3"/>
      <c r="IAG17" s="35"/>
      <c r="IAH17" s="35"/>
      <c r="IAI17" s="35"/>
      <c r="IAJ17" s="3"/>
      <c r="IAK17" s="3"/>
      <c r="IAL17" s="3"/>
      <c r="IAM17" s="35"/>
      <c r="IAN17" s="35"/>
      <c r="IAO17" s="35"/>
      <c r="IAP17" s="3"/>
      <c r="IAQ17" s="3"/>
      <c r="IAR17" s="3"/>
      <c r="IAS17" s="35"/>
      <c r="IAT17" s="35"/>
      <c r="IAU17" s="35"/>
      <c r="IAV17" s="3"/>
      <c r="IAW17" s="3"/>
      <c r="IAX17" s="3"/>
      <c r="IAY17" s="35"/>
      <c r="IAZ17" s="35"/>
      <c r="IBA17" s="35"/>
      <c r="IBB17" s="3"/>
      <c r="IBC17" s="3"/>
      <c r="IBD17" s="3"/>
      <c r="IBE17" s="35"/>
      <c r="IBF17" s="35"/>
      <c r="IBG17" s="35"/>
      <c r="IBH17" s="3"/>
      <c r="IBI17" s="3"/>
      <c r="IBJ17" s="3"/>
      <c r="IBK17" s="35"/>
      <c r="IBL17" s="35"/>
      <c r="IBM17" s="35"/>
      <c r="IBN17" s="3"/>
      <c r="IBO17" s="3"/>
      <c r="IBP17" s="3"/>
      <c r="IBQ17" s="35"/>
      <c r="IBR17" s="35"/>
      <c r="IBS17" s="35"/>
      <c r="IBT17" s="3"/>
      <c r="IBU17" s="3"/>
      <c r="IBV17" s="3"/>
      <c r="IBW17" s="35"/>
      <c r="IBX17" s="35"/>
      <c r="IBY17" s="35"/>
      <c r="IBZ17" s="3"/>
      <c r="ICA17" s="3"/>
      <c r="ICB17" s="3"/>
      <c r="ICC17" s="35"/>
      <c r="ICD17" s="35"/>
      <c r="ICE17" s="35"/>
      <c r="ICF17" s="3"/>
      <c r="ICG17" s="3"/>
      <c r="ICH17" s="3"/>
      <c r="ICI17" s="35"/>
      <c r="ICJ17" s="35"/>
      <c r="ICK17" s="35"/>
      <c r="ICL17" s="3"/>
      <c r="ICM17" s="3"/>
      <c r="ICN17" s="3"/>
      <c r="ICO17" s="35"/>
      <c r="ICP17" s="35"/>
      <c r="ICQ17" s="35"/>
      <c r="ICR17" s="3"/>
      <c r="ICS17" s="3"/>
      <c r="ICT17" s="3"/>
      <c r="ICU17" s="35"/>
      <c r="ICV17" s="35"/>
      <c r="ICW17" s="35"/>
      <c r="ICX17" s="3"/>
      <c r="ICY17" s="3"/>
      <c r="ICZ17" s="3"/>
      <c r="IDA17" s="35"/>
      <c r="IDB17" s="35"/>
      <c r="IDC17" s="35"/>
      <c r="IDD17" s="3"/>
      <c r="IDE17" s="3"/>
      <c r="IDF17" s="3"/>
      <c r="IDG17" s="35"/>
      <c r="IDH17" s="35"/>
      <c r="IDI17" s="35"/>
      <c r="IDJ17" s="3"/>
      <c r="IDK17" s="3"/>
      <c r="IDL17" s="3"/>
      <c r="IDM17" s="35"/>
      <c r="IDN17" s="35"/>
      <c r="IDO17" s="35"/>
      <c r="IDP17" s="3"/>
      <c r="IDQ17" s="3"/>
      <c r="IDR17" s="3"/>
      <c r="IDS17" s="35"/>
      <c r="IDT17" s="35"/>
      <c r="IDU17" s="35"/>
      <c r="IDV17" s="3"/>
      <c r="IDW17" s="3"/>
      <c r="IDX17" s="3"/>
      <c r="IDY17" s="35"/>
      <c r="IDZ17" s="35"/>
      <c r="IEA17" s="35"/>
      <c r="IEB17" s="3"/>
      <c r="IEC17" s="3"/>
      <c r="IED17" s="3"/>
      <c r="IEE17" s="35"/>
      <c r="IEF17" s="35"/>
      <c r="IEG17" s="35"/>
      <c r="IEH17" s="3"/>
      <c r="IEI17" s="3"/>
      <c r="IEJ17" s="3"/>
      <c r="IEK17" s="35"/>
      <c r="IEL17" s="35"/>
      <c r="IEM17" s="35"/>
      <c r="IEN17" s="3"/>
      <c r="IEO17" s="3"/>
      <c r="IEP17" s="3"/>
      <c r="IEQ17" s="35"/>
      <c r="IER17" s="35"/>
      <c r="IES17" s="35"/>
      <c r="IET17" s="3"/>
      <c r="IEU17" s="3"/>
      <c r="IEV17" s="3"/>
      <c r="IEW17" s="35"/>
      <c r="IEX17" s="35"/>
      <c r="IEY17" s="35"/>
      <c r="IEZ17" s="3"/>
      <c r="IFA17" s="3"/>
      <c r="IFB17" s="3"/>
      <c r="IFC17" s="35"/>
      <c r="IFD17" s="35"/>
      <c r="IFE17" s="35"/>
      <c r="IFF17" s="3"/>
      <c r="IFG17" s="3"/>
      <c r="IFH17" s="3"/>
      <c r="IFI17" s="35"/>
      <c r="IFJ17" s="35"/>
      <c r="IFK17" s="35"/>
      <c r="IFL17" s="3"/>
      <c r="IFM17" s="3"/>
      <c r="IFN17" s="3"/>
      <c r="IFO17" s="35"/>
      <c r="IFP17" s="35"/>
      <c r="IFQ17" s="35"/>
      <c r="IFR17" s="3"/>
      <c r="IFS17" s="3"/>
      <c r="IFT17" s="3"/>
      <c r="IFU17" s="35"/>
      <c r="IFV17" s="35"/>
      <c r="IFW17" s="35"/>
      <c r="IFX17" s="3"/>
      <c r="IFY17" s="3"/>
      <c r="IFZ17" s="3"/>
      <c r="IGA17" s="35"/>
      <c r="IGB17" s="35"/>
      <c r="IGC17" s="35"/>
      <c r="IGD17" s="3"/>
      <c r="IGE17" s="3"/>
      <c r="IGF17" s="3"/>
      <c r="IGG17" s="35"/>
      <c r="IGH17" s="35"/>
      <c r="IGI17" s="35"/>
      <c r="IGJ17" s="3"/>
      <c r="IGK17" s="3"/>
      <c r="IGL17" s="3"/>
      <c r="IGM17" s="35"/>
      <c r="IGN17" s="35"/>
      <c r="IGO17" s="35"/>
      <c r="IGP17" s="3"/>
      <c r="IGQ17" s="3"/>
      <c r="IGR17" s="3"/>
      <c r="IGS17" s="35"/>
      <c r="IGT17" s="35"/>
      <c r="IGU17" s="35"/>
      <c r="IGV17" s="3"/>
      <c r="IGW17" s="3"/>
      <c r="IGX17" s="3"/>
      <c r="IGY17" s="35"/>
      <c r="IGZ17" s="35"/>
      <c r="IHA17" s="35"/>
      <c r="IHB17" s="3"/>
      <c r="IHC17" s="3"/>
      <c r="IHD17" s="3"/>
      <c r="IHE17" s="35"/>
      <c r="IHF17" s="35"/>
      <c r="IHG17" s="35"/>
      <c r="IHH17" s="3"/>
      <c r="IHI17" s="3"/>
      <c r="IHJ17" s="3"/>
      <c r="IHK17" s="35"/>
      <c r="IHL17" s="35"/>
      <c r="IHM17" s="35"/>
      <c r="IHN17" s="3"/>
      <c r="IHO17" s="3"/>
      <c r="IHP17" s="3"/>
      <c r="IHQ17" s="35"/>
      <c r="IHR17" s="35"/>
      <c r="IHS17" s="35"/>
      <c r="IHT17" s="3"/>
      <c r="IHU17" s="3"/>
      <c r="IHV17" s="3"/>
      <c r="IHW17" s="35"/>
      <c r="IHX17" s="35"/>
      <c r="IHY17" s="35"/>
      <c r="IHZ17" s="3"/>
      <c r="IIA17" s="3"/>
      <c r="IIB17" s="3"/>
      <c r="IIC17" s="35"/>
      <c r="IID17" s="35"/>
      <c r="IIE17" s="35"/>
      <c r="IIF17" s="3"/>
      <c r="IIG17" s="3"/>
      <c r="IIH17" s="3"/>
      <c r="III17" s="35"/>
      <c r="IIJ17" s="35"/>
      <c r="IIK17" s="35"/>
      <c r="IIL17" s="3"/>
      <c r="IIM17" s="3"/>
      <c r="IIN17" s="3"/>
      <c r="IIO17" s="35"/>
      <c r="IIP17" s="35"/>
      <c r="IIQ17" s="35"/>
      <c r="IIR17" s="3"/>
      <c r="IIS17" s="3"/>
      <c r="IIT17" s="3"/>
      <c r="IIU17" s="35"/>
      <c r="IIV17" s="35"/>
      <c r="IIW17" s="35"/>
      <c r="IIX17" s="3"/>
      <c r="IIY17" s="3"/>
      <c r="IIZ17" s="3"/>
      <c r="IJA17" s="35"/>
      <c r="IJB17" s="35"/>
      <c r="IJC17" s="35"/>
      <c r="IJD17" s="3"/>
      <c r="IJE17" s="3"/>
      <c r="IJF17" s="3"/>
      <c r="IJG17" s="35"/>
      <c r="IJH17" s="35"/>
      <c r="IJI17" s="35"/>
      <c r="IJJ17" s="3"/>
      <c r="IJK17" s="3"/>
      <c r="IJL17" s="3"/>
      <c r="IJM17" s="35"/>
      <c r="IJN17" s="35"/>
      <c r="IJO17" s="35"/>
      <c r="IJP17" s="3"/>
      <c r="IJQ17" s="3"/>
      <c r="IJR17" s="3"/>
      <c r="IJS17" s="35"/>
      <c r="IJT17" s="35"/>
      <c r="IJU17" s="35"/>
      <c r="IJV17" s="3"/>
      <c r="IJW17" s="3"/>
      <c r="IJX17" s="3"/>
      <c r="IJY17" s="35"/>
      <c r="IJZ17" s="35"/>
      <c r="IKA17" s="35"/>
      <c r="IKB17" s="3"/>
      <c r="IKC17" s="3"/>
      <c r="IKD17" s="3"/>
      <c r="IKE17" s="35"/>
      <c r="IKF17" s="35"/>
      <c r="IKG17" s="35"/>
      <c r="IKH17" s="3"/>
      <c r="IKI17" s="3"/>
      <c r="IKJ17" s="3"/>
      <c r="IKK17" s="35"/>
      <c r="IKL17" s="35"/>
      <c r="IKM17" s="35"/>
      <c r="IKN17" s="3"/>
      <c r="IKO17" s="3"/>
      <c r="IKP17" s="3"/>
      <c r="IKQ17" s="35"/>
      <c r="IKR17" s="35"/>
      <c r="IKS17" s="35"/>
      <c r="IKT17" s="3"/>
      <c r="IKU17" s="3"/>
      <c r="IKV17" s="3"/>
      <c r="IKW17" s="35"/>
      <c r="IKX17" s="35"/>
      <c r="IKY17" s="35"/>
      <c r="IKZ17" s="3"/>
      <c r="ILA17" s="3"/>
      <c r="ILB17" s="3"/>
      <c r="ILC17" s="35"/>
      <c r="ILD17" s="35"/>
      <c r="ILE17" s="35"/>
      <c r="ILF17" s="3"/>
      <c r="ILG17" s="3"/>
      <c r="ILH17" s="3"/>
      <c r="ILI17" s="35"/>
      <c r="ILJ17" s="35"/>
      <c r="ILK17" s="35"/>
      <c r="ILL17" s="3"/>
      <c r="ILM17" s="3"/>
      <c r="ILN17" s="3"/>
      <c r="ILO17" s="35"/>
      <c r="ILP17" s="35"/>
      <c r="ILQ17" s="35"/>
      <c r="ILR17" s="3"/>
      <c r="ILS17" s="3"/>
      <c r="ILT17" s="3"/>
      <c r="ILU17" s="35"/>
      <c r="ILV17" s="35"/>
      <c r="ILW17" s="35"/>
      <c r="ILX17" s="3"/>
      <c r="ILY17" s="3"/>
      <c r="ILZ17" s="3"/>
      <c r="IMA17" s="35"/>
      <c r="IMB17" s="35"/>
      <c r="IMC17" s="35"/>
      <c r="IMD17" s="3"/>
      <c r="IME17" s="3"/>
      <c r="IMF17" s="3"/>
      <c r="IMG17" s="35"/>
      <c r="IMH17" s="35"/>
      <c r="IMI17" s="35"/>
      <c r="IMJ17" s="3"/>
      <c r="IMK17" s="3"/>
      <c r="IML17" s="3"/>
      <c r="IMM17" s="35"/>
      <c r="IMN17" s="35"/>
      <c r="IMO17" s="35"/>
      <c r="IMP17" s="3"/>
      <c r="IMQ17" s="3"/>
      <c r="IMR17" s="3"/>
      <c r="IMS17" s="35"/>
      <c r="IMT17" s="35"/>
      <c r="IMU17" s="35"/>
      <c r="IMV17" s="3"/>
      <c r="IMW17" s="3"/>
      <c r="IMX17" s="3"/>
      <c r="IMY17" s="35"/>
      <c r="IMZ17" s="35"/>
      <c r="INA17" s="35"/>
      <c r="INB17" s="3"/>
      <c r="INC17" s="3"/>
      <c r="IND17" s="3"/>
      <c r="INE17" s="35"/>
      <c r="INF17" s="35"/>
      <c r="ING17" s="35"/>
      <c r="INH17" s="3"/>
      <c r="INI17" s="3"/>
      <c r="INJ17" s="3"/>
      <c r="INK17" s="35"/>
      <c r="INL17" s="35"/>
      <c r="INM17" s="35"/>
      <c r="INN17" s="3"/>
      <c r="INO17" s="3"/>
      <c r="INP17" s="3"/>
      <c r="INQ17" s="35"/>
      <c r="INR17" s="35"/>
      <c r="INS17" s="35"/>
      <c r="INT17" s="3"/>
      <c r="INU17" s="3"/>
      <c r="INV17" s="3"/>
      <c r="INW17" s="35"/>
      <c r="INX17" s="35"/>
      <c r="INY17" s="35"/>
      <c r="INZ17" s="3"/>
      <c r="IOA17" s="3"/>
      <c r="IOB17" s="3"/>
      <c r="IOC17" s="35"/>
      <c r="IOD17" s="35"/>
      <c r="IOE17" s="35"/>
      <c r="IOF17" s="3"/>
      <c r="IOG17" s="3"/>
      <c r="IOH17" s="3"/>
      <c r="IOI17" s="35"/>
      <c r="IOJ17" s="35"/>
      <c r="IOK17" s="35"/>
      <c r="IOL17" s="3"/>
      <c r="IOM17" s="3"/>
      <c r="ION17" s="3"/>
      <c r="IOO17" s="35"/>
      <c r="IOP17" s="35"/>
      <c r="IOQ17" s="35"/>
      <c r="IOR17" s="3"/>
      <c r="IOS17" s="3"/>
      <c r="IOT17" s="3"/>
      <c r="IOU17" s="35"/>
      <c r="IOV17" s="35"/>
      <c r="IOW17" s="35"/>
      <c r="IOX17" s="3"/>
      <c r="IOY17" s="3"/>
      <c r="IOZ17" s="3"/>
      <c r="IPA17" s="35"/>
      <c r="IPB17" s="35"/>
      <c r="IPC17" s="35"/>
      <c r="IPD17" s="3"/>
      <c r="IPE17" s="3"/>
      <c r="IPF17" s="3"/>
      <c r="IPG17" s="35"/>
      <c r="IPH17" s="35"/>
      <c r="IPI17" s="35"/>
      <c r="IPJ17" s="3"/>
      <c r="IPK17" s="3"/>
      <c r="IPL17" s="3"/>
      <c r="IPM17" s="35"/>
      <c r="IPN17" s="35"/>
      <c r="IPO17" s="35"/>
      <c r="IPP17" s="3"/>
      <c r="IPQ17" s="3"/>
      <c r="IPR17" s="3"/>
      <c r="IPS17" s="35"/>
      <c r="IPT17" s="35"/>
      <c r="IPU17" s="35"/>
      <c r="IPV17" s="3"/>
      <c r="IPW17" s="3"/>
      <c r="IPX17" s="3"/>
      <c r="IPY17" s="35"/>
      <c r="IPZ17" s="35"/>
      <c r="IQA17" s="35"/>
      <c r="IQB17" s="3"/>
      <c r="IQC17" s="3"/>
      <c r="IQD17" s="3"/>
      <c r="IQE17" s="35"/>
      <c r="IQF17" s="35"/>
      <c r="IQG17" s="35"/>
      <c r="IQH17" s="3"/>
      <c r="IQI17" s="3"/>
      <c r="IQJ17" s="3"/>
      <c r="IQK17" s="35"/>
      <c r="IQL17" s="35"/>
      <c r="IQM17" s="35"/>
      <c r="IQN17" s="3"/>
      <c r="IQO17" s="3"/>
      <c r="IQP17" s="3"/>
      <c r="IQQ17" s="35"/>
      <c r="IQR17" s="35"/>
      <c r="IQS17" s="35"/>
      <c r="IQT17" s="3"/>
      <c r="IQU17" s="3"/>
      <c r="IQV17" s="3"/>
      <c r="IQW17" s="35"/>
      <c r="IQX17" s="35"/>
      <c r="IQY17" s="35"/>
      <c r="IQZ17" s="3"/>
      <c r="IRA17" s="3"/>
      <c r="IRB17" s="3"/>
      <c r="IRC17" s="35"/>
      <c r="IRD17" s="35"/>
      <c r="IRE17" s="35"/>
      <c r="IRF17" s="3"/>
      <c r="IRG17" s="3"/>
      <c r="IRH17" s="3"/>
      <c r="IRI17" s="35"/>
      <c r="IRJ17" s="35"/>
      <c r="IRK17" s="35"/>
      <c r="IRL17" s="3"/>
      <c r="IRM17" s="3"/>
      <c r="IRN17" s="3"/>
      <c r="IRO17" s="35"/>
      <c r="IRP17" s="35"/>
      <c r="IRQ17" s="35"/>
      <c r="IRR17" s="3"/>
      <c r="IRS17" s="3"/>
      <c r="IRT17" s="3"/>
      <c r="IRU17" s="35"/>
      <c r="IRV17" s="35"/>
      <c r="IRW17" s="35"/>
      <c r="IRX17" s="3"/>
      <c r="IRY17" s="3"/>
      <c r="IRZ17" s="3"/>
      <c r="ISA17" s="35"/>
      <c r="ISB17" s="35"/>
      <c r="ISC17" s="35"/>
      <c r="ISD17" s="3"/>
      <c r="ISE17" s="3"/>
      <c r="ISF17" s="3"/>
      <c r="ISG17" s="35"/>
      <c r="ISH17" s="35"/>
      <c r="ISI17" s="35"/>
      <c r="ISJ17" s="3"/>
      <c r="ISK17" s="3"/>
      <c r="ISL17" s="3"/>
      <c r="ISM17" s="35"/>
      <c r="ISN17" s="35"/>
      <c r="ISO17" s="35"/>
      <c r="ISP17" s="3"/>
      <c r="ISQ17" s="3"/>
      <c r="ISR17" s="3"/>
      <c r="ISS17" s="35"/>
      <c r="IST17" s="35"/>
      <c r="ISU17" s="35"/>
      <c r="ISV17" s="3"/>
      <c r="ISW17" s="3"/>
      <c r="ISX17" s="3"/>
      <c r="ISY17" s="35"/>
      <c r="ISZ17" s="35"/>
      <c r="ITA17" s="35"/>
      <c r="ITB17" s="3"/>
      <c r="ITC17" s="3"/>
      <c r="ITD17" s="3"/>
      <c r="ITE17" s="35"/>
      <c r="ITF17" s="35"/>
      <c r="ITG17" s="35"/>
      <c r="ITH17" s="3"/>
      <c r="ITI17" s="3"/>
      <c r="ITJ17" s="3"/>
      <c r="ITK17" s="35"/>
      <c r="ITL17" s="35"/>
      <c r="ITM17" s="35"/>
      <c r="ITN17" s="3"/>
      <c r="ITO17" s="3"/>
      <c r="ITP17" s="3"/>
      <c r="ITQ17" s="35"/>
      <c r="ITR17" s="35"/>
      <c r="ITS17" s="35"/>
      <c r="ITT17" s="3"/>
      <c r="ITU17" s="3"/>
      <c r="ITV17" s="3"/>
      <c r="ITW17" s="35"/>
      <c r="ITX17" s="35"/>
      <c r="ITY17" s="35"/>
      <c r="ITZ17" s="3"/>
      <c r="IUA17" s="3"/>
      <c r="IUB17" s="3"/>
      <c r="IUC17" s="35"/>
      <c r="IUD17" s="35"/>
      <c r="IUE17" s="35"/>
      <c r="IUF17" s="3"/>
      <c r="IUG17" s="3"/>
      <c r="IUH17" s="3"/>
      <c r="IUI17" s="35"/>
      <c r="IUJ17" s="35"/>
      <c r="IUK17" s="35"/>
      <c r="IUL17" s="3"/>
      <c r="IUM17" s="3"/>
      <c r="IUN17" s="3"/>
      <c r="IUO17" s="35"/>
      <c r="IUP17" s="35"/>
      <c r="IUQ17" s="35"/>
      <c r="IUR17" s="3"/>
      <c r="IUS17" s="3"/>
      <c r="IUT17" s="3"/>
      <c r="IUU17" s="35"/>
      <c r="IUV17" s="35"/>
      <c r="IUW17" s="35"/>
      <c r="IUX17" s="3"/>
      <c r="IUY17" s="3"/>
      <c r="IUZ17" s="3"/>
      <c r="IVA17" s="35"/>
      <c r="IVB17" s="35"/>
      <c r="IVC17" s="35"/>
      <c r="IVD17" s="3"/>
      <c r="IVE17" s="3"/>
      <c r="IVF17" s="3"/>
      <c r="IVG17" s="35"/>
      <c r="IVH17" s="35"/>
      <c r="IVI17" s="35"/>
      <c r="IVJ17" s="3"/>
      <c r="IVK17" s="3"/>
      <c r="IVL17" s="3"/>
      <c r="IVM17" s="35"/>
      <c r="IVN17" s="35"/>
      <c r="IVO17" s="35"/>
      <c r="IVP17" s="3"/>
      <c r="IVQ17" s="3"/>
      <c r="IVR17" s="3"/>
      <c r="IVS17" s="35"/>
      <c r="IVT17" s="35"/>
      <c r="IVU17" s="35"/>
      <c r="IVV17" s="3"/>
      <c r="IVW17" s="3"/>
      <c r="IVX17" s="3"/>
      <c r="IVY17" s="35"/>
      <c r="IVZ17" s="35"/>
      <c r="IWA17" s="35"/>
      <c r="IWB17" s="3"/>
      <c r="IWC17" s="3"/>
      <c r="IWD17" s="3"/>
      <c r="IWE17" s="35"/>
      <c r="IWF17" s="35"/>
      <c r="IWG17" s="35"/>
      <c r="IWH17" s="3"/>
      <c r="IWI17" s="3"/>
      <c r="IWJ17" s="3"/>
      <c r="IWK17" s="35"/>
      <c r="IWL17" s="35"/>
      <c r="IWM17" s="35"/>
      <c r="IWN17" s="3"/>
      <c r="IWO17" s="3"/>
      <c r="IWP17" s="3"/>
      <c r="IWQ17" s="35"/>
      <c r="IWR17" s="35"/>
      <c r="IWS17" s="35"/>
      <c r="IWT17" s="3"/>
      <c r="IWU17" s="3"/>
      <c r="IWV17" s="3"/>
      <c r="IWW17" s="35"/>
      <c r="IWX17" s="35"/>
      <c r="IWY17" s="35"/>
      <c r="IWZ17" s="3"/>
      <c r="IXA17" s="3"/>
      <c r="IXB17" s="3"/>
      <c r="IXC17" s="35"/>
      <c r="IXD17" s="35"/>
      <c r="IXE17" s="35"/>
      <c r="IXF17" s="3"/>
      <c r="IXG17" s="3"/>
      <c r="IXH17" s="3"/>
      <c r="IXI17" s="35"/>
      <c r="IXJ17" s="35"/>
      <c r="IXK17" s="35"/>
      <c r="IXL17" s="3"/>
      <c r="IXM17" s="3"/>
      <c r="IXN17" s="3"/>
      <c r="IXO17" s="35"/>
      <c r="IXP17" s="35"/>
      <c r="IXQ17" s="35"/>
      <c r="IXR17" s="3"/>
      <c r="IXS17" s="3"/>
      <c r="IXT17" s="3"/>
      <c r="IXU17" s="35"/>
      <c r="IXV17" s="35"/>
      <c r="IXW17" s="35"/>
      <c r="IXX17" s="3"/>
      <c r="IXY17" s="3"/>
      <c r="IXZ17" s="3"/>
      <c r="IYA17" s="35"/>
      <c r="IYB17" s="35"/>
      <c r="IYC17" s="35"/>
      <c r="IYD17" s="3"/>
      <c r="IYE17" s="3"/>
      <c r="IYF17" s="3"/>
      <c r="IYG17" s="35"/>
      <c r="IYH17" s="35"/>
      <c r="IYI17" s="35"/>
      <c r="IYJ17" s="3"/>
      <c r="IYK17" s="3"/>
      <c r="IYL17" s="3"/>
      <c r="IYM17" s="35"/>
      <c r="IYN17" s="35"/>
      <c r="IYO17" s="35"/>
      <c r="IYP17" s="3"/>
      <c r="IYQ17" s="3"/>
      <c r="IYR17" s="3"/>
      <c r="IYS17" s="35"/>
      <c r="IYT17" s="35"/>
      <c r="IYU17" s="35"/>
      <c r="IYV17" s="3"/>
      <c r="IYW17" s="3"/>
      <c r="IYX17" s="3"/>
      <c r="IYY17" s="35"/>
      <c r="IYZ17" s="35"/>
      <c r="IZA17" s="35"/>
      <c r="IZB17" s="3"/>
      <c r="IZC17" s="3"/>
      <c r="IZD17" s="3"/>
      <c r="IZE17" s="35"/>
      <c r="IZF17" s="35"/>
      <c r="IZG17" s="35"/>
      <c r="IZH17" s="3"/>
      <c r="IZI17" s="3"/>
      <c r="IZJ17" s="3"/>
      <c r="IZK17" s="35"/>
      <c r="IZL17" s="35"/>
      <c r="IZM17" s="35"/>
      <c r="IZN17" s="3"/>
      <c r="IZO17" s="3"/>
      <c r="IZP17" s="3"/>
      <c r="IZQ17" s="35"/>
      <c r="IZR17" s="35"/>
      <c r="IZS17" s="35"/>
      <c r="IZT17" s="3"/>
      <c r="IZU17" s="3"/>
      <c r="IZV17" s="3"/>
      <c r="IZW17" s="35"/>
      <c r="IZX17" s="35"/>
      <c r="IZY17" s="35"/>
      <c r="IZZ17" s="3"/>
      <c r="JAA17" s="3"/>
      <c r="JAB17" s="3"/>
      <c r="JAC17" s="35"/>
      <c r="JAD17" s="35"/>
      <c r="JAE17" s="35"/>
      <c r="JAF17" s="3"/>
      <c r="JAG17" s="3"/>
      <c r="JAH17" s="3"/>
      <c r="JAI17" s="35"/>
      <c r="JAJ17" s="35"/>
      <c r="JAK17" s="35"/>
      <c r="JAL17" s="3"/>
      <c r="JAM17" s="3"/>
      <c r="JAN17" s="3"/>
      <c r="JAO17" s="35"/>
      <c r="JAP17" s="35"/>
      <c r="JAQ17" s="35"/>
      <c r="JAR17" s="3"/>
      <c r="JAS17" s="3"/>
      <c r="JAT17" s="3"/>
      <c r="JAU17" s="35"/>
      <c r="JAV17" s="35"/>
      <c r="JAW17" s="35"/>
      <c r="JAX17" s="3"/>
      <c r="JAY17" s="3"/>
      <c r="JAZ17" s="3"/>
      <c r="JBA17" s="35"/>
      <c r="JBB17" s="35"/>
      <c r="JBC17" s="35"/>
      <c r="JBD17" s="3"/>
      <c r="JBE17" s="3"/>
      <c r="JBF17" s="3"/>
      <c r="JBG17" s="35"/>
      <c r="JBH17" s="35"/>
      <c r="JBI17" s="35"/>
      <c r="JBJ17" s="3"/>
      <c r="JBK17" s="3"/>
      <c r="JBL17" s="3"/>
      <c r="JBM17" s="35"/>
      <c r="JBN17" s="35"/>
      <c r="JBO17" s="35"/>
      <c r="JBP17" s="3"/>
      <c r="JBQ17" s="3"/>
      <c r="JBR17" s="3"/>
      <c r="JBS17" s="35"/>
      <c r="JBT17" s="35"/>
      <c r="JBU17" s="35"/>
      <c r="JBV17" s="3"/>
      <c r="JBW17" s="3"/>
      <c r="JBX17" s="3"/>
      <c r="JBY17" s="35"/>
      <c r="JBZ17" s="35"/>
      <c r="JCA17" s="35"/>
      <c r="JCB17" s="3"/>
      <c r="JCC17" s="3"/>
      <c r="JCD17" s="3"/>
      <c r="JCE17" s="35"/>
      <c r="JCF17" s="35"/>
      <c r="JCG17" s="35"/>
      <c r="JCH17" s="3"/>
      <c r="JCI17" s="3"/>
      <c r="JCJ17" s="3"/>
      <c r="JCK17" s="35"/>
      <c r="JCL17" s="35"/>
      <c r="JCM17" s="35"/>
      <c r="JCN17" s="3"/>
      <c r="JCO17" s="3"/>
      <c r="JCP17" s="3"/>
      <c r="JCQ17" s="35"/>
      <c r="JCR17" s="35"/>
      <c r="JCS17" s="35"/>
      <c r="JCT17" s="3"/>
      <c r="JCU17" s="3"/>
      <c r="JCV17" s="3"/>
      <c r="JCW17" s="35"/>
      <c r="JCX17" s="35"/>
      <c r="JCY17" s="35"/>
      <c r="JCZ17" s="3"/>
      <c r="JDA17" s="3"/>
      <c r="JDB17" s="3"/>
      <c r="JDC17" s="35"/>
      <c r="JDD17" s="35"/>
      <c r="JDE17" s="35"/>
      <c r="JDF17" s="3"/>
      <c r="JDG17" s="3"/>
      <c r="JDH17" s="3"/>
      <c r="JDI17" s="35"/>
      <c r="JDJ17" s="35"/>
      <c r="JDK17" s="35"/>
      <c r="JDL17" s="3"/>
      <c r="JDM17" s="3"/>
      <c r="JDN17" s="3"/>
      <c r="JDO17" s="35"/>
      <c r="JDP17" s="35"/>
      <c r="JDQ17" s="35"/>
      <c r="JDR17" s="3"/>
      <c r="JDS17" s="3"/>
      <c r="JDT17" s="3"/>
      <c r="JDU17" s="35"/>
      <c r="JDV17" s="35"/>
      <c r="JDW17" s="35"/>
      <c r="JDX17" s="3"/>
      <c r="JDY17" s="3"/>
      <c r="JDZ17" s="3"/>
      <c r="JEA17" s="35"/>
      <c r="JEB17" s="35"/>
      <c r="JEC17" s="35"/>
      <c r="JED17" s="3"/>
      <c r="JEE17" s="3"/>
      <c r="JEF17" s="3"/>
      <c r="JEG17" s="35"/>
      <c r="JEH17" s="35"/>
      <c r="JEI17" s="35"/>
      <c r="JEJ17" s="3"/>
      <c r="JEK17" s="3"/>
      <c r="JEL17" s="3"/>
      <c r="JEM17" s="35"/>
      <c r="JEN17" s="35"/>
      <c r="JEO17" s="35"/>
      <c r="JEP17" s="3"/>
      <c r="JEQ17" s="3"/>
      <c r="JER17" s="3"/>
      <c r="JES17" s="35"/>
      <c r="JET17" s="35"/>
      <c r="JEU17" s="35"/>
      <c r="JEV17" s="3"/>
      <c r="JEW17" s="3"/>
      <c r="JEX17" s="3"/>
      <c r="JEY17" s="35"/>
      <c r="JEZ17" s="35"/>
      <c r="JFA17" s="35"/>
      <c r="JFB17" s="3"/>
      <c r="JFC17" s="3"/>
      <c r="JFD17" s="3"/>
      <c r="JFE17" s="35"/>
      <c r="JFF17" s="35"/>
      <c r="JFG17" s="35"/>
      <c r="JFH17" s="3"/>
      <c r="JFI17" s="3"/>
      <c r="JFJ17" s="3"/>
      <c r="JFK17" s="35"/>
      <c r="JFL17" s="35"/>
      <c r="JFM17" s="35"/>
      <c r="JFN17" s="3"/>
      <c r="JFO17" s="3"/>
      <c r="JFP17" s="3"/>
      <c r="JFQ17" s="35"/>
      <c r="JFR17" s="35"/>
      <c r="JFS17" s="35"/>
      <c r="JFT17" s="3"/>
      <c r="JFU17" s="3"/>
      <c r="JFV17" s="3"/>
      <c r="JFW17" s="35"/>
      <c r="JFX17" s="35"/>
      <c r="JFY17" s="35"/>
      <c r="JFZ17" s="3"/>
      <c r="JGA17" s="3"/>
      <c r="JGB17" s="3"/>
      <c r="JGC17" s="35"/>
      <c r="JGD17" s="35"/>
      <c r="JGE17" s="35"/>
      <c r="JGF17" s="3"/>
      <c r="JGG17" s="3"/>
      <c r="JGH17" s="3"/>
      <c r="JGI17" s="35"/>
      <c r="JGJ17" s="35"/>
      <c r="JGK17" s="35"/>
      <c r="JGL17" s="3"/>
      <c r="JGM17" s="3"/>
      <c r="JGN17" s="3"/>
      <c r="JGO17" s="35"/>
      <c r="JGP17" s="35"/>
      <c r="JGQ17" s="35"/>
      <c r="JGR17" s="3"/>
      <c r="JGS17" s="3"/>
      <c r="JGT17" s="3"/>
      <c r="JGU17" s="35"/>
      <c r="JGV17" s="35"/>
      <c r="JGW17" s="35"/>
      <c r="JGX17" s="3"/>
      <c r="JGY17" s="3"/>
      <c r="JGZ17" s="3"/>
      <c r="JHA17" s="35"/>
      <c r="JHB17" s="35"/>
      <c r="JHC17" s="35"/>
      <c r="JHD17" s="3"/>
      <c r="JHE17" s="3"/>
      <c r="JHF17" s="3"/>
      <c r="JHG17" s="35"/>
      <c r="JHH17" s="35"/>
      <c r="JHI17" s="35"/>
      <c r="JHJ17" s="3"/>
      <c r="JHK17" s="3"/>
      <c r="JHL17" s="3"/>
      <c r="JHM17" s="35"/>
      <c r="JHN17" s="35"/>
      <c r="JHO17" s="35"/>
      <c r="JHP17" s="3"/>
      <c r="JHQ17" s="3"/>
      <c r="JHR17" s="3"/>
      <c r="JHS17" s="35"/>
      <c r="JHT17" s="35"/>
      <c r="JHU17" s="35"/>
      <c r="JHV17" s="3"/>
      <c r="JHW17" s="3"/>
      <c r="JHX17" s="3"/>
      <c r="JHY17" s="35"/>
      <c r="JHZ17" s="35"/>
      <c r="JIA17" s="35"/>
      <c r="JIB17" s="3"/>
      <c r="JIC17" s="3"/>
      <c r="JID17" s="3"/>
      <c r="JIE17" s="35"/>
      <c r="JIF17" s="35"/>
      <c r="JIG17" s="35"/>
      <c r="JIH17" s="3"/>
      <c r="JII17" s="3"/>
      <c r="JIJ17" s="3"/>
      <c r="JIK17" s="35"/>
      <c r="JIL17" s="35"/>
      <c r="JIM17" s="35"/>
      <c r="JIN17" s="3"/>
      <c r="JIO17" s="3"/>
      <c r="JIP17" s="3"/>
      <c r="JIQ17" s="35"/>
      <c r="JIR17" s="35"/>
      <c r="JIS17" s="35"/>
      <c r="JIT17" s="3"/>
      <c r="JIU17" s="3"/>
      <c r="JIV17" s="3"/>
      <c r="JIW17" s="35"/>
      <c r="JIX17" s="35"/>
      <c r="JIY17" s="35"/>
      <c r="JIZ17" s="3"/>
      <c r="JJA17" s="3"/>
      <c r="JJB17" s="3"/>
      <c r="JJC17" s="35"/>
      <c r="JJD17" s="35"/>
      <c r="JJE17" s="35"/>
      <c r="JJF17" s="3"/>
      <c r="JJG17" s="3"/>
      <c r="JJH17" s="3"/>
      <c r="JJI17" s="35"/>
      <c r="JJJ17" s="35"/>
      <c r="JJK17" s="35"/>
      <c r="JJL17" s="3"/>
      <c r="JJM17" s="3"/>
      <c r="JJN17" s="3"/>
      <c r="JJO17" s="35"/>
      <c r="JJP17" s="35"/>
      <c r="JJQ17" s="35"/>
      <c r="JJR17" s="3"/>
      <c r="JJS17" s="3"/>
      <c r="JJT17" s="3"/>
      <c r="JJU17" s="35"/>
      <c r="JJV17" s="35"/>
      <c r="JJW17" s="35"/>
      <c r="JJX17" s="3"/>
      <c r="JJY17" s="3"/>
      <c r="JJZ17" s="3"/>
      <c r="JKA17" s="35"/>
      <c r="JKB17" s="35"/>
      <c r="JKC17" s="35"/>
      <c r="JKD17" s="3"/>
      <c r="JKE17" s="3"/>
      <c r="JKF17" s="3"/>
      <c r="JKG17" s="35"/>
      <c r="JKH17" s="35"/>
      <c r="JKI17" s="35"/>
      <c r="JKJ17" s="3"/>
      <c r="JKK17" s="3"/>
      <c r="JKL17" s="3"/>
      <c r="JKM17" s="35"/>
      <c r="JKN17" s="35"/>
      <c r="JKO17" s="35"/>
      <c r="JKP17" s="3"/>
      <c r="JKQ17" s="3"/>
      <c r="JKR17" s="3"/>
      <c r="JKS17" s="35"/>
      <c r="JKT17" s="35"/>
      <c r="JKU17" s="35"/>
      <c r="JKV17" s="3"/>
      <c r="JKW17" s="3"/>
      <c r="JKX17" s="3"/>
      <c r="JKY17" s="35"/>
      <c r="JKZ17" s="35"/>
      <c r="JLA17" s="35"/>
      <c r="JLB17" s="3"/>
      <c r="JLC17" s="3"/>
      <c r="JLD17" s="3"/>
      <c r="JLE17" s="35"/>
      <c r="JLF17" s="35"/>
      <c r="JLG17" s="35"/>
      <c r="JLH17" s="3"/>
      <c r="JLI17" s="3"/>
      <c r="JLJ17" s="3"/>
      <c r="JLK17" s="35"/>
      <c r="JLL17" s="35"/>
      <c r="JLM17" s="35"/>
      <c r="JLN17" s="3"/>
      <c r="JLO17" s="3"/>
      <c r="JLP17" s="3"/>
      <c r="JLQ17" s="35"/>
      <c r="JLR17" s="35"/>
      <c r="JLS17" s="35"/>
      <c r="JLT17" s="3"/>
      <c r="JLU17" s="3"/>
      <c r="JLV17" s="3"/>
      <c r="JLW17" s="35"/>
      <c r="JLX17" s="35"/>
      <c r="JLY17" s="35"/>
      <c r="JLZ17" s="3"/>
      <c r="JMA17" s="3"/>
      <c r="JMB17" s="3"/>
      <c r="JMC17" s="35"/>
      <c r="JMD17" s="35"/>
      <c r="JME17" s="35"/>
      <c r="JMF17" s="3"/>
      <c r="JMG17" s="3"/>
      <c r="JMH17" s="3"/>
      <c r="JMI17" s="35"/>
      <c r="JMJ17" s="35"/>
      <c r="JMK17" s="35"/>
      <c r="JML17" s="3"/>
      <c r="JMM17" s="3"/>
      <c r="JMN17" s="3"/>
      <c r="JMO17" s="35"/>
      <c r="JMP17" s="35"/>
      <c r="JMQ17" s="35"/>
      <c r="JMR17" s="3"/>
      <c r="JMS17" s="3"/>
      <c r="JMT17" s="3"/>
      <c r="JMU17" s="35"/>
      <c r="JMV17" s="35"/>
      <c r="JMW17" s="35"/>
      <c r="JMX17" s="3"/>
      <c r="JMY17" s="3"/>
      <c r="JMZ17" s="3"/>
      <c r="JNA17" s="35"/>
      <c r="JNB17" s="35"/>
      <c r="JNC17" s="35"/>
      <c r="JND17" s="3"/>
      <c r="JNE17" s="3"/>
      <c r="JNF17" s="3"/>
      <c r="JNG17" s="35"/>
      <c r="JNH17" s="35"/>
      <c r="JNI17" s="35"/>
      <c r="JNJ17" s="3"/>
      <c r="JNK17" s="3"/>
      <c r="JNL17" s="3"/>
      <c r="JNM17" s="35"/>
      <c r="JNN17" s="35"/>
      <c r="JNO17" s="35"/>
      <c r="JNP17" s="3"/>
      <c r="JNQ17" s="3"/>
      <c r="JNR17" s="3"/>
      <c r="JNS17" s="35"/>
      <c r="JNT17" s="35"/>
      <c r="JNU17" s="35"/>
      <c r="JNV17" s="3"/>
      <c r="JNW17" s="3"/>
      <c r="JNX17" s="3"/>
      <c r="JNY17" s="35"/>
      <c r="JNZ17" s="35"/>
      <c r="JOA17" s="35"/>
      <c r="JOB17" s="3"/>
      <c r="JOC17" s="3"/>
      <c r="JOD17" s="3"/>
      <c r="JOE17" s="35"/>
      <c r="JOF17" s="35"/>
      <c r="JOG17" s="35"/>
      <c r="JOH17" s="3"/>
      <c r="JOI17" s="3"/>
      <c r="JOJ17" s="3"/>
      <c r="JOK17" s="35"/>
      <c r="JOL17" s="35"/>
      <c r="JOM17" s="35"/>
      <c r="JON17" s="3"/>
      <c r="JOO17" s="3"/>
      <c r="JOP17" s="3"/>
      <c r="JOQ17" s="35"/>
      <c r="JOR17" s="35"/>
      <c r="JOS17" s="35"/>
      <c r="JOT17" s="3"/>
      <c r="JOU17" s="3"/>
      <c r="JOV17" s="3"/>
      <c r="JOW17" s="35"/>
      <c r="JOX17" s="35"/>
      <c r="JOY17" s="35"/>
      <c r="JOZ17" s="3"/>
      <c r="JPA17" s="3"/>
      <c r="JPB17" s="3"/>
      <c r="JPC17" s="35"/>
      <c r="JPD17" s="35"/>
      <c r="JPE17" s="35"/>
      <c r="JPF17" s="3"/>
      <c r="JPG17" s="3"/>
      <c r="JPH17" s="3"/>
      <c r="JPI17" s="35"/>
      <c r="JPJ17" s="35"/>
      <c r="JPK17" s="35"/>
      <c r="JPL17" s="3"/>
      <c r="JPM17" s="3"/>
      <c r="JPN17" s="3"/>
      <c r="JPO17" s="35"/>
      <c r="JPP17" s="35"/>
      <c r="JPQ17" s="35"/>
      <c r="JPR17" s="3"/>
      <c r="JPS17" s="3"/>
      <c r="JPT17" s="3"/>
      <c r="JPU17" s="35"/>
      <c r="JPV17" s="35"/>
      <c r="JPW17" s="35"/>
      <c r="JPX17" s="3"/>
      <c r="JPY17" s="3"/>
      <c r="JPZ17" s="3"/>
      <c r="JQA17" s="35"/>
      <c r="JQB17" s="35"/>
      <c r="JQC17" s="35"/>
      <c r="JQD17" s="3"/>
      <c r="JQE17" s="3"/>
      <c r="JQF17" s="3"/>
      <c r="JQG17" s="35"/>
      <c r="JQH17" s="35"/>
      <c r="JQI17" s="35"/>
      <c r="JQJ17" s="3"/>
      <c r="JQK17" s="3"/>
      <c r="JQL17" s="3"/>
      <c r="JQM17" s="35"/>
      <c r="JQN17" s="35"/>
      <c r="JQO17" s="35"/>
      <c r="JQP17" s="3"/>
      <c r="JQQ17" s="3"/>
      <c r="JQR17" s="3"/>
      <c r="JQS17" s="35"/>
      <c r="JQT17" s="35"/>
      <c r="JQU17" s="35"/>
      <c r="JQV17" s="3"/>
      <c r="JQW17" s="3"/>
      <c r="JQX17" s="3"/>
      <c r="JQY17" s="35"/>
      <c r="JQZ17" s="35"/>
      <c r="JRA17" s="35"/>
      <c r="JRB17" s="3"/>
      <c r="JRC17" s="3"/>
      <c r="JRD17" s="3"/>
      <c r="JRE17" s="35"/>
      <c r="JRF17" s="35"/>
      <c r="JRG17" s="35"/>
      <c r="JRH17" s="3"/>
      <c r="JRI17" s="3"/>
      <c r="JRJ17" s="3"/>
      <c r="JRK17" s="35"/>
      <c r="JRL17" s="35"/>
      <c r="JRM17" s="35"/>
      <c r="JRN17" s="3"/>
      <c r="JRO17" s="3"/>
      <c r="JRP17" s="3"/>
      <c r="JRQ17" s="35"/>
      <c r="JRR17" s="35"/>
      <c r="JRS17" s="35"/>
      <c r="JRT17" s="3"/>
      <c r="JRU17" s="3"/>
      <c r="JRV17" s="3"/>
      <c r="JRW17" s="35"/>
      <c r="JRX17" s="35"/>
      <c r="JRY17" s="35"/>
      <c r="JRZ17" s="3"/>
      <c r="JSA17" s="3"/>
      <c r="JSB17" s="3"/>
      <c r="JSC17" s="35"/>
      <c r="JSD17" s="35"/>
      <c r="JSE17" s="35"/>
      <c r="JSF17" s="3"/>
      <c r="JSG17" s="3"/>
      <c r="JSH17" s="3"/>
      <c r="JSI17" s="35"/>
      <c r="JSJ17" s="35"/>
      <c r="JSK17" s="35"/>
      <c r="JSL17" s="3"/>
      <c r="JSM17" s="3"/>
      <c r="JSN17" s="3"/>
      <c r="JSO17" s="35"/>
      <c r="JSP17" s="35"/>
      <c r="JSQ17" s="35"/>
      <c r="JSR17" s="3"/>
      <c r="JSS17" s="3"/>
      <c r="JST17" s="3"/>
      <c r="JSU17" s="35"/>
      <c r="JSV17" s="35"/>
      <c r="JSW17" s="35"/>
      <c r="JSX17" s="3"/>
      <c r="JSY17" s="3"/>
      <c r="JSZ17" s="3"/>
      <c r="JTA17" s="35"/>
      <c r="JTB17" s="35"/>
      <c r="JTC17" s="35"/>
      <c r="JTD17" s="3"/>
      <c r="JTE17" s="3"/>
      <c r="JTF17" s="3"/>
      <c r="JTG17" s="35"/>
      <c r="JTH17" s="35"/>
      <c r="JTI17" s="35"/>
      <c r="JTJ17" s="3"/>
      <c r="JTK17" s="3"/>
      <c r="JTL17" s="3"/>
      <c r="JTM17" s="35"/>
      <c r="JTN17" s="35"/>
      <c r="JTO17" s="35"/>
      <c r="JTP17" s="3"/>
      <c r="JTQ17" s="3"/>
      <c r="JTR17" s="3"/>
      <c r="JTS17" s="35"/>
      <c r="JTT17" s="35"/>
      <c r="JTU17" s="35"/>
      <c r="JTV17" s="3"/>
      <c r="JTW17" s="3"/>
      <c r="JTX17" s="3"/>
      <c r="JTY17" s="35"/>
      <c r="JTZ17" s="35"/>
      <c r="JUA17" s="35"/>
      <c r="JUB17" s="3"/>
      <c r="JUC17" s="3"/>
      <c r="JUD17" s="3"/>
      <c r="JUE17" s="35"/>
      <c r="JUF17" s="35"/>
      <c r="JUG17" s="35"/>
      <c r="JUH17" s="3"/>
      <c r="JUI17" s="3"/>
      <c r="JUJ17" s="3"/>
      <c r="JUK17" s="35"/>
      <c r="JUL17" s="35"/>
      <c r="JUM17" s="35"/>
      <c r="JUN17" s="3"/>
      <c r="JUO17" s="3"/>
      <c r="JUP17" s="3"/>
      <c r="JUQ17" s="35"/>
      <c r="JUR17" s="35"/>
      <c r="JUS17" s="35"/>
      <c r="JUT17" s="3"/>
      <c r="JUU17" s="3"/>
      <c r="JUV17" s="3"/>
      <c r="JUW17" s="35"/>
      <c r="JUX17" s="35"/>
      <c r="JUY17" s="35"/>
      <c r="JUZ17" s="3"/>
      <c r="JVA17" s="3"/>
      <c r="JVB17" s="3"/>
      <c r="JVC17" s="35"/>
      <c r="JVD17" s="35"/>
      <c r="JVE17" s="35"/>
      <c r="JVF17" s="3"/>
      <c r="JVG17" s="3"/>
      <c r="JVH17" s="3"/>
      <c r="JVI17" s="35"/>
      <c r="JVJ17" s="35"/>
      <c r="JVK17" s="35"/>
      <c r="JVL17" s="3"/>
      <c r="JVM17" s="3"/>
      <c r="JVN17" s="3"/>
      <c r="JVO17" s="35"/>
      <c r="JVP17" s="35"/>
      <c r="JVQ17" s="35"/>
      <c r="JVR17" s="3"/>
      <c r="JVS17" s="3"/>
      <c r="JVT17" s="3"/>
      <c r="JVU17" s="35"/>
      <c r="JVV17" s="35"/>
      <c r="JVW17" s="35"/>
      <c r="JVX17" s="3"/>
      <c r="JVY17" s="3"/>
      <c r="JVZ17" s="3"/>
      <c r="JWA17" s="35"/>
      <c r="JWB17" s="35"/>
      <c r="JWC17" s="35"/>
      <c r="JWD17" s="3"/>
      <c r="JWE17" s="3"/>
      <c r="JWF17" s="3"/>
      <c r="JWG17" s="35"/>
      <c r="JWH17" s="35"/>
      <c r="JWI17" s="35"/>
      <c r="JWJ17" s="3"/>
      <c r="JWK17" s="3"/>
      <c r="JWL17" s="3"/>
      <c r="JWM17" s="35"/>
      <c r="JWN17" s="35"/>
      <c r="JWO17" s="35"/>
      <c r="JWP17" s="3"/>
      <c r="JWQ17" s="3"/>
      <c r="JWR17" s="3"/>
      <c r="JWS17" s="35"/>
      <c r="JWT17" s="35"/>
      <c r="JWU17" s="35"/>
      <c r="JWV17" s="3"/>
      <c r="JWW17" s="3"/>
      <c r="JWX17" s="3"/>
      <c r="JWY17" s="35"/>
      <c r="JWZ17" s="35"/>
      <c r="JXA17" s="35"/>
      <c r="JXB17" s="3"/>
      <c r="JXC17" s="3"/>
      <c r="JXD17" s="3"/>
      <c r="JXE17" s="35"/>
      <c r="JXF17" s="35"/>
      <c r="JXG17" s="35"/>
      <c r="JXH17" s="3"/>
      <c r="JXI17" s="3"/>
      <c r="JXJ17" s="3"/>
      <c r="JXK17" s="35"/>
      <c r="JXL17" s="35"/>
      <c r="JXM17" s="35"/>
      <c r="JXN17" s="3"/>
      <c r="JXO17" s="3"/>
      <c r="JXP17" s="3"/>
      <c r="JXQ17" s="35"/>
      <c r="JXR17" s="35"/>
      <c r="JXS17" s="35"/>
      <c r="JXT17" s="3"/>
      <c r="JXU17" s="3"/>
      <c r="JXV17" s="3"/>
      <c r="JXW17" s="35"/>
      <c r="JXX17" s="35"/>
      <c r="JXY17" s="35"/>
      <c r="JXZ17" s="3"/>
      <c r="JYA17" s="3"/>
      <c r="JYB17" s="3"/>
      <c r="JYC17" s="35"/>
      <c r="JYD17" s="35"/>
      <c r="JYE17" s="35"/>
      <c r="JYF17" s="3"/>
      <c r="JYG17" s="3"/>
      <c r="JYH17" s="3"/>
      <c r="JYI17" s="35"/>
      <c r="JYJ17" s="35"/>
      <c r="JYK17" s="35"/>
      <c r="JYL17" s="3"/>
      <c r="JYM17" s="3"/>
      <c r="JYN17" s="3"/>
      <c r="JYO17" s="35"/>
      <c r="JYP17" s="35"/>
      <c r="JYQ17" s="35"/>
      <c r="JYR17" s="3"/>
      <c r="JYS17" s="3"/>
      <c r="JYT17" s="3"/>
      <c r="JYU17" s="35"/>
      <c r="JYV17" s="35"/>
      <c r="JYW17" s="35"/>
      <c r="JYX17" s="3"/>
      <c r="JYY17" s="3"/>
      <c r="JYZ17" s="3"/>
      <c r="JZA17" s="35"/>
      <c r="JZB17" s="35"/>
      <c r="JZC17" s="35"/>
      <c r="JZD17" s="3"/>
      <c r="JZE17" s="3"/>
      <c r="JZF17" s="3"/>
      <c r="JZG17" s="35"/>
      <c r="JZH17" s="35"/>
      <c r="JZI17" s="35"/>
      <c r="JZJ17" s="3"/>
      <c r="JZK17" s="3"/>
      <c r="JZL17" s="3"/>
      <c r="JZM17" s="35"/>
      <c r="JZN17" s="35"/>
      <c r="JZO17" s="35"/>
      <c r="JZP17" s="3"/>
      <c r="JZQ17" s="3"/>
      <c r="JZR17" s="3"/>
      <c r="JZS17" s="35"/>
      <c r="JZT17" s="35"/>
      <c r="JZU17" s="35"/>
      <c r="JZV17" s="3"/>
      <c r="JZW17" s="3"/>
      <c r="JZX17" s="3"/>
      <c r="JZY17" s="35"/>
      <c r="JZZ17" s="35"/>
      <c r="KAA17" s="35"/>
      <c r="KAB17" s="3"/>
      <c r="KAC17" s="3"/>
      <c r="KAD17" s="3"/>
      <c r="KAE17" s="35"/>
      <c r="KAF17" s="35"/>
      <c r="KAG17" s="35"/>
      <c r="KAH17" s="3"/>
      <c r="KAI17" s="3"/>
      <c r="KAJ17" s="3"/>
      <c r="KAK17" s="35"/>
      <c r="KAL17" s="35"/>
      <c r="KAM17" s="35"/>
      <c r="KAN17" s="3"/>
      <c r="KAO17" s="3"/>
      <c r="KAP17" s="3"/>
      <c r="KAQ17" s="35"/>
      <c r="KAR17" s="35"/>
      <c r="KAS17" s="35"/>
      <c r="KAT17" s="3"/>
      <c r="KAU17" s="3"/>
      <c r="KAV17" s="3"/>
      <c r="KAW17" s="35"/>
      <c r="KAX17" s="35"/>
      <c r="KAY17" s="35"/>
      <c r="KAZ17" s="3"/>
      <c r="KBA17" s="3"/>
      <c r="KBB17" s="3"/>
      <c r="KBC17" s="35"/>
      <c r="KBD17" s="35"/>
      <c r="KBE17" s="35"/>
      <c r="KBF17" s="3"/>
      <c r="KBG17" s="3"/>
      <c r="KBH17" s="3"/>
      <c r="KBI17" s="35"/>
      <c r="KBJ17" s="35"/>
      <c r="KBK17" s="35"/>
      <c r="KBL17" s="3"/>
      <c r="KBM17" s="3"/>
      <c r="KBN17" s="3"/>
      <c r="KBO17" s="35"/>
      <c r="KBP17" s="35"/>
      <c r="KBQ17" s="35"/>
      <c r="KBR17" s="3"/>
      <c r="KBS17" s="3"/>
      <c r="KBT17" s="3"/>
      <c r="KBU17" s="35"/>
      <c r="KBV17" s="35"/>
      <c r="KBW17" s="35"/>
      <c r="KBX17" s="3"/>
      <c r="KBY17" s="3"/>
      <c r="KBZ17" s="3"/>
      <c r="KCA17" s="35"/>
      <c r="KCB17" s="35"/>
      <c r="KCC17" s="35"/>
      <c r="KCD17" s="3"/>
      <c r="KCE17" s="3"/>
      <c r="KCF17" s="3"/>
      <c r="KCG17" s="35"/>
      <c r="KCH17" s="35"/>
      <c r="KCI17" s="35"/>
      <c r="KCJ17" s="3"/>
      <c r="KCK17" s="3"/>
      <c r="KCL17" s="3"/>
      <c r="KCM17" s="35"/>
      <c r="KCN17" s="35"/>
      <c r="KCO17" s="35"/>
      <c r="KCP17" s="3"/>
      <c r="KCQ17" s="3"/>
      <c r="KCR17" s="3"/>
      <c r="KCS17" s="35"/>
      <c r="KCT17" s="35"/>
      <c r="KCU17" s="35"/>
      <c r="KCV17" s="3"/>
      <c r="KCW17" s="3"/>
      <c r="KCX17" s="3"/>
      <c r="KCY17" s="35"/>
      <c r="KCZ17" s="35"/>
      <c r="KDA17" s="35"/>
      <c r="KDB17" s="3"/>
      <c r="KDC17" s="3"/>
      <c r="KDD17" s="3"/>
      <c r="KDE17" s="35"/>
      <c r="KDF17" s="35"/>
      <c r="KDG17" s="35"/>
      <c r="KDH17" s="3"/>
      <c r="KDI17" s="3"/>
      <c r="KDJ17" s="3"/>
      <c r="KDK17" s="35"/>
      <c r="KDL17" s="35"/>
      <c r="KDM17" s="35"/>
      <c r="KDN17" s="3"/>
      <c r="KDO17" s="3"/>
      <c r="KDP17" s="3"/>
      <c r="KDQ17" s="35"/>
      <c r="KDR17" s="35"/>
      <c r="KDS17" s="35"/>
      <c r="KDT17" s="3"/>
      <c r="KDU17" s="3"/>
      <c r="KDV17" s="3"/>
      <c r="KDW17" s="35"/>
      <c r="KDX17" s="35"/>
      <c r="KDY17" s="35"/>
      <c r="KDZ17" s="3"/>
      <c r="KEA17" s="3"/>
      <c r="KEB17" s="3"/>
      <c r="KEC17" s="35"/>
      <c r="KED17" s="35"/>
      <c r="KEE17" s="35"/>
      <c r="KEF17" s="3"/>
      <c r="KEG17" s="3"/>
      <c r="KEH17" s="3"/>
      <c r="KEI17" s="35"/>
      <c r="KEJ17" s="35"/>
      <c r="KEK17" s="35"/>
      <c r="KEL17" s="3"/>
      <c r="KEM17" s="3"/>
      <c r="KEN17" s="3"/>
      <c r="KEO17" s="35"/>
      <c r="KEP17" s="35"/>
      <c r="KEQ17" s="35"/>
      <c r="KER17" s="3"/>
      <c r="KES17" s="3"/>
      <c r="KET17" s="3"/>
      <c r="KEU17" s="35"/>
      <c r="KEV17" s="35"/>
      <c r="KEW17" s="35"/>
      <c r="KEX17" s="3"/>
      <c r="KEY17" s="3"/>
      <c r="KEZ17" s="3"/>
      <c r="KFA17" s="35"/>
      <c r="KFB17" s="35"/>
      <c r="KFC17" s="35"/>
      <c r="KFD17" s="3"/>
      <c r="KFE17" s="3"/>
      <c r="KFF17" s="3"/>
      <c r="KFG17" s="35"/>
      <c r="KFH17" s="35"/>
      <c r="KFI17" s="35"/>
      <c r="KFJ17" s="3"/>
      <c r="KFK17" s="3"/>
      <c r="KFL17" s="3"/>
      <c r="KFM17" s="35"/>
      <c r="KFN17" s="35"/>
      <c r="KFO17" s="35"/>
      <c r="KFP17" s="3"/>
      <c r="KFQ17" s="3"/>
      <c r="KFR17" s="3"/>
      <c r="KFS17" s="35"/>
      <c r="KFT17" s="35"/>
      <c r="KFU17" s="35"/>
      <c r="KFV17" s="3"/>
      <c r="KFW17" s="3"/>
      <c r="KFX17" s="3"/>
      <c r="KFY17" s="35"/>
      <c r="KFZ17" s="35"/>
      <c r="KGA17" s="35"/>
      <c r="KGB17" s="3"/>
      <c r="KGC17" s="3"/>
      <c r="KGD17" s="3"/>
      <c r="KGE17" s="35"/>
      <c r="KGF17" s="35"/>
      <c r="KGG17" s="35"/>
      <c r="KGH17" s="3"/>
      <c r="KGI17" s="3"/>
      <c r="KGJ17" s="3"/>
      <c r="KGK17" s="35"/>
      <c r="KGL17" s="35"/>
      <c r="KGM17" s="35"/>
      <c r="KGN17" s="3"/>
      <c r="KGO17" s="3"/>
      <c r="KGP17" s="3"/>
      <c r="KGQ17" s="35"/>
      <c r="KGR17" s="35"/>
      <c r="KGS17" s="35"/>
      <c r="KGT17" s="3"/>
      <c r="KGU17" s="3"/>
      <c r="KGV17" s="3"/>
      <c r="KGW17" s="35"/>
      <c r="KGX17" s="35"/>
      <c r="KGY17" s="35"/>
      <c r="KGZ17" s="3"/>
      <c r="KHA17" s="3"/>
      <c r="KHB17" s="3"/>
      <c r="KHC17" s="35"/>
      <c r="KHD17" s="35"/>
      <c r="KHE17" s="35"/>
      <c r="KHF17" s="3"/>
      <c r="KHG17" s="3"/>
      <c r="KHH17" s="3"/>
      <c r="KHI17" s="35"/>
      <c r="KHJ17" s="35"/>
      <c r="KHK17" s="35"/>
      <c r="KHL17" s="3"/>
      <c r="KHM17" s="3"/>
      <c r="KHN17" s="3"/>
      <c r="KHO17" s="35"/>
      <c r="KHP17" s="35"/>
      <c r="KHQ17" s="35"/>
      <c r="KHR17" s="3"/>
      <c r="KHS17" s="3"/>
      <c r="KHT17" s="3"/>
      <c r="KHU17" s="35"/>
      <c r="KHV17" s="35"/>
      <c r="KHW17" s="35"/>
      <c r="KHX17" s="3"/>
      <c r="KHY17" s="3"/>
      <c r="KHZ17" s="3"/>
      <c r="KIA17" s="35"/>
      <c r="KIB17" s="35"/>
      <c r="KIC17" s="35"/>
      <c r="KID17" s="3"/>
      <c r="KIE17" s="3"/>
      <c r="KIF17" s="3"/>
      <c r="KIG17" s="35"/>
      <c r="KIH17" s="35"/>
      <c r="KII17" s="35"/>
      <c r="KIJ17" s="3"/>
      <c r="KIK17" s="3"/>
      <c r="KIL17" s="3"/>
      <c r="KIM17" s="35"/>
      <c r="KIN17" s="35"/>
      <c r="KIO17" s="35"/>
      <c r="KIP17" s="3"/>
      <c r="KIQ17" s="3"/>
      <c r="KIR17" s="3"/>
      <c r="KIS17" s="35"/>
      <c r="KIT17" s="35"/>
      <c r="KIU17" s="35"/>
      <c r="KIV17" s="3"/>
      <c r="KIW17" s="3"/>
      <c r="KIX17" s="3"/>
      <c r="KIY17" s="35"/>
      <c r="KIZ17" s="35"/>
      <c r="KJA17" s="35"/>
      <c r="KJB17" s="3"/>
      <c r="KJC17" s="3"/>
      <c r="KJD17" s="3"/>
      <c r="KJE17" s="35"/>
      <c r="KJF17" s="35"/>
      <c r="KJG17" s="35"/>
      <c r="KJH17" s="3"/>
      <c r="KJI17" s="3"/>
      <c r="KJJ17" s="3"/>
      <c r="KJK17" s="35"/>
      <c r="KJL17" s="35"/>
      <c r="KJM17" s="35"/>
      <c r="KJN17" s="3"/>
      <c r="KJO17" s="3"/>
      <c r="KJP17" s="3"/>
      <c r="KJQ17" s="35"/>
      <c r="KJR17" s="35"/>
      <c r="KJS17" s="35"/>
      <c r="KJT17" s="3"/>
      <c r="KJU17" s="3"/>
      <c r="KJV17" s="3"/>
      <c r="KJW17" s="35"/>
      <c r="KJX17" s="35"/>
      <c r="KJY17" s="35"/>
      <c r="KJZ17" s="3"/>
      <c r="KKA17" s="3"/>
      <c r="KKB17" s="3"/>
      <c r="KKC17" s="35"/>
      <c r="KKD17" s="35"/>
      <c r="KKE17" s="35"/>
      <c r="KKF17" s="3"/>
      <c r="KKG17" s="3"/>
      <c r="KKH17" s="3"/>
      <c r="KKI17" s="35"/>
      <c r="KKJ17" s="35"/>
      <c r="KKK17" s="35"/>
      <c r="KKL17" s="3"/>
      <c r="KKM17" s="3"/>
      <c r="KKN17" s="3"/>
      <c r="KKO17" s="35"/>
      <c r="KKP17" s="35"/>
      <c r="KKQ17" s="35"/>
      <c r="KKR17" s="3"/>
      <c r="KKS17" s="3"/>
      <c r="KKT17" s="3"/>
      <c r="KKU17" s="35"/>
      <c r="KKV17" s="35"/>
      <c r="KKW17" s="35"/>
      <c r="KKX17" s="3"/>
      <c r="KKY17" s="3"/>
      <c r="KKZ17" s="3"/>
      <c r="KLA17" s="35"/>
      <c r="KLB17" s="35"/>
      <c r="KLC17" s="35"/>
      <c r="KLD17" s="3"/>
      <c r="KLE17" s="3"/>
      <c r="KLF17" s="3"/>
      <c r="KLG17" s="35"/>
      <c r="KLH17" s="35"/>
      <c r="KLI17" s="35"/>
      <c r="KLJ17" s="3"/>
      <c r="KLK17" s="3"/>
      <c r="KLL17" s="3"/>
      <c r="KLM17" s="35"/>
      <c r="KLN17" s="35"/>
      <c r="KLO17" s="35"/>
      <c r="KLP17" s="3"/>
      <c r="KLQ17" s="3"/>
      <c r="KLR17" s="3"/>
      <c r="KLS17" s="35"/>
      <c r="KLT17" s="35"/>
      <c r="KLU17" s="35"/>
      <c r="KLV17" s="3"/>
      <c r="KLW17" s="3"/>
      <c r="KLX17" s="3"/>
      <c r="KLY17" s="35"/>
      <c r="KLZ17" s="35"/>
      <c r="KMA17" s="35"/>
      <c r="KMB17" s="3"/>
      <c r="KMC17" s="3"/>
      <c r="KMD17" s="3"/>
      <c r="KME17" s="35"/>
      <c r="KMF17" s="35"/>
      <c r="KMG17" s="35"/>
      <c r="KMH17" s="3"/>
      <c r="KMI17" s="3"/>
      <c r="KMJ17" s="3"/>
      <c r="KMK17" s="35"/>
      <c r="KML17" s="35"/>
      <c r="KMM17" s="35"/>
      <c r="KMN17" s="3"/>
      <c r="KMO17" s="3"/>
      <c r="KMP17" s="3"/>
      <c r="KMQ17" s="35"/>
      <c r="KMR17" s="35"/>
      <c r="KMS17" s="35"/>
      <c r="KMT17" s="3"/>
      <c r="KMU17" s="3"/>
      <c r="KMV17" s="3"/>
      <c r="KMW17" s="35"/>
      <c r="KMX17" s="35"/>
      <c r="KMY17" s="35"/>
      <c r="KMZ17" s="3"/>
      <c r="KNA17" s="3"/>
      <c r="KNB17" s="3"/>
      <c r="KNC17" s="35"/>
      <c r="KND17" s="35"/>
      <c r="KNE17" s="35"/>
      <c r="KNF17" s="3"/>
      <c r="KNG17" s="3"/>
      <c r="KNH17" s="3"/>
      <c r="KNI17" s="35"/>
      <c r="KNJ17" s="35"/>
      <c r="KNK17" s="35"/>
      <c r="KNL17" s="3"/>
      <c r="KNM17" s="3"/>
      <c r="KNN17" s="3"/>
      <c r="KNO17" s="35"/>
      <c r="KNP17" s="35"/>
      <c r="KNQ17" s="35"/>
      <c r="KNR17" s="3"/>
      <c r="KNS17" s="3"/>
      <c r="KNT17" s="3"/>
      <c r="KNU17" s="35"/>
      <c r="KNV17" s="35"/>
      <c r="KNW17" s="35"/>
      <c r="KNX17" s="3"/>
      <c r="KNY17" s="3"/>
      <c r="KNZ17" s="3"/>
      <c r="KOA17" s="35"/>
      <c r="KOB17" s="35"/>
      <c r="KOC17" s="35"/>
      <c r="KOD17" s="3"/>
      <c r="KOE17" s="3"/>
      <c r="KOF17" s="3"/>
      <c r="KOG17" s="35"/>
      <c r="KOH17" s="35"/>
      <c r="KOI17" s="35"/>
      <c r="KOJ17" s="3"/>
      <c r="KOK17" s="3"/>
      <c r="KOL17" s="3"/>
      <c r="KOM17" s="35"/>
      <c r="KON17" s="35"/>
      <c r="KOO17" s="35"/>
      <c r="KOP17" s="3"/>
      <c r="KOQ17" s="3"/>
      <c r="KOR17" s="3"/>
      <c r="KOS17" s="35"/>
      <c r="KOT17" s="35"/>
      <c r="KOU17" s="35"/>
      <c r="KOV17" s="3"/>
      <c r="KOW17" s="3"/>
      <c r="KOX17" s="3"/>
      <c r="KOY17" s="35"/>
      <c r="KOZ17" s="35"/>
      <c r="KPA17" s="35"/>
      <c r="KPB17" s="3"/>
      <c r="KPC17" s="3"/>
      <c r="KPD17" s="3"/>
      <c r="KPE17" s="35"/>
      <c r="KPF17" s="35"/>
      <c r="KPG17" s="35"/>
      <c r="KPH17" s="3"/>
      <c r="KPI17" s="3"/>
      <c r="KPJ17" s="3"/>
      <c r="KPK17" s="35"/>
      <c r="KPL17" s="35"/>
      <c r="KPM17" s="35"/>
      <c r="KPN17" s="3"/>
      <c r="KPO17" s="3"/>
      <c r="KPP17" s="3"/>
      <c r="KPQ17" s="35"/>
      <c r="KPR17" s="35"/>
      <c r="KPS17" s="35"/>
      <c r="KPT17" s="3"/>
      <c r="KPU17" s="3"/>
      <c r="KPV17" s="3"/>
      <c r="KPW17" s="35"/>
      <c r="KPX17" s="35"/>
      <c r="KPY17" s="35"/>
      <c r="KPZ17" s="3"/>
      <c r="KQA17" s="3"/>
      <c r="KQB17" s="3"/>
      <c r="KQC17" s="35"/>
      <c r="KQD17" s="35"/>
      <c r="KQE17" s="35"/>
      <c r="KQF17" s="3"/>
      <c r="KQG17" s="3"/>
      <c r="KQH17" s="3"/>
      <c r="KQI17" s="35"/>
      <c r="KQJ17" s="35"/>
      <c r="KQK17" s="35"/>
      <c r="KQL17" s="3"/>
      <c r="KQM17" s="3"/>
      <c r="KQN17" s="3"/>
      <c r="KQO17" s="35"/>
      <c r="KQP17" s="35"/>
      <c r="KQQ17" s="35"/>
      <c r="KQR17" s="3"/>
      <c r="KQS17" s="3"/>
      <c r="KQT17" s="3"/>
      <c r="KQU17" s="35"/>
      <c r="KQV17" s="35"/>
      <c r="KQW17" s="35"/>
      <c r="KQX17" s="3"/>
      <c r="KQY17" s="3"/>
      <c r="KQZ17" s="3"/>
      <c r="KRA17" s="35"/>
      <c r="KRB17" s="35"/>
      <c r="KRC17" s="35"/>
      <c r="KRD17" s="3"/>
      <c r="KRE17" s="3"/>
      <c r="KRF17" s="3"/>
      <c r="KRG17" s="35"/>
      <c r="KRH17" s="35"/>
      <c r="KRI17" s="35"/>
      <c r="KRJ17" s="3"/>
      <c r="KRK17" s="3"/>
      <c r="KRL17" s="3"/>
      <c r="KRM17" s="35"/>
      <c r="KRN17" s="35"/>
      <c r="KRO17" s="35"/>
      <c r="KRP17" s="3"/>
      <c r="KRQ17" s="3"/>
      <c r="KRR17" s="3"/>
      <c r="KRS17" s="35"/>
      <c r="KRT17" s="35"/>
      <c r="KRU17" s="35"/>
      <c r="KRV17" s="3"/>
      <c r="KRW17" s="3"/>
      <c r="KRX17" s="3"/>
      <c r="KRY17" s="35"/>
      <c r="KRZ17" s="35"/>
      <c r="KSA17" s="35"/>
      <c r="KSB17" s="3"/>
      <c r="KSC17" s="3"/>
      <c r="KSD17" s="3"/>
      <c r="KSE17" s="35"/>
      <c r="KSF17" s="35"/>
      <c r="KSG17" s="35"/>
      <c r="KSH17" s="3"/>
      <c r="KSI17" s="3"/>
      <c r="KSJ17" s="3"/>
      <c r="KSK17" s="35"/>
      <c r="KSL17" s="35"/>
      <c r="KSM17" s="35"/>
      <c r="KSN17" s="3"/>
      <c r="KSO17" s="3"/>
      <c r="KSP17" s="3"/>
      <c r="KSQ17" s="35"/>
      <c r="KSR17" s="35"/>
      <c r="KSS17" s="35"/>
      <c r="KST17" s="3"/>
      <c r="KSU17" s="3"/>
      <c r="KSV17" s="3"/>
      <c r="KSW17" s="35"/>
      <c r="KSX17" s="35"/>
      <c r="KSY17" s="35"/>
      <c r="KSZ17" s="3"/>
      <c r="KTA17" s="3"/>
      <c r="KTB17" s="3"/>
      <c r="KTC17" s="35"/>
      <c r="KTD17" s="35"/>
      <c r="KTE17" s="35"/>
      <c r="KTF17" s="3"/>
      <c r="KTG17" s="3"/>
      <c r="KTH17" s="3"/>
      <c r="KTI17" s="35"/>
      <c r="KTJ17" s="35"/>
      <c r="KTK17" s="35"/>
      <c r="KTL17" s="3"/>
      <c r="KTM17" s="3"/>
      <c r="KTN17" s="3"/>
      <c r="KTO17" s="35"/>
      <c r="KTP17" s="35"/>
      <c r="KTQ17" s="35"/>
      <c r="KTR17" s="3"/>
      <c r="KTS17" s="3"/>
      <c r="KTT17" s="3"/>
      <c r="KTU17" s="35"/>
      <c r="KTV17" s="35"/>
      <c r="KTW17" s="35"/>
      <c r="KTX17" s="3"/>
      <c r="KTY17" s="3"/>
      <c r="KTZ17" s="3"/>
      <c r="KUA17" s="35"/>
      <c r="KUB17" s="35"/>
      <c r="KUC17" s="35"/>
      <c r="KUD17" s="3"/>
      <c r="KUE17" s="3"/>
      <c r="KUF17" s="3"/>
      <c r="KUG17" s="35"/>
      <c r="KUH17" s="35"/>
      <c r="KUI17" s="35"/>
      <c r="KUJ17" s="3"/>
      <c r="KUK17" s="3"/>
      <c r="KUL17" s="3"/>
      <c r="KUM17" s="35"/>
      <c r="KUN17" s="35"/>
      <c r="KUO17" s="35"/>
      <c r="KUP17" s="3"/>
      <c r="KUQ17" s="3"/>
      <c r="KUR17" s="3"/>
      <c r="KUS17" s="35"/>
      <c r="KUT17" s="35"/>
      <c r="KUU17" s="35"/>
      <c r="KUV17" s="3"/>
      <c r="KUW17" s="3"/>
      <c r="KUX17" s="3"/>
      <c r="KUY17" s="35"/>
      <c r="KUZ17" s="35"/>
      <c r="KVA17" s="35"/>
      <c r="KVB17" s="3"/>
      <c r="KVC17" s="3"/>
      <c r="KVD17" s="3"/>
      <c r="KVE17" s="35"/>
      <c r="KVF17" s="35"/>
      <c r="KVG17" s="35"/>
      <c r="KVH17" s="3"/>
      <c r="KVI17" s="3"/>
      <c r="KVJ17" s="3"/>
      <c r="KVK17" s="35"/>
      <c r="KVL17" s="35"/>
      <c r="KVM17" s="35"/>
      <c r="KVN17" s="3"/>
      <c r="KVO17" s="3"/>
      <c r="KVP17" s="3"/>
      <c r="KVQ17" s="35"/>
      <c r="KVR17" s="35"/>
      <c r="KVS17" s="35"/>
      <c r="KVT17" s="3"/>
      <c r="KVU17" s="3"/>
      <c r="KVV17" s="3"/>
      <c r="KVW17" s="35"/>
      <c r="KVX17" s="35"/>
      <c r="KVY17" s="35"/>
      <c r="KVZ17" s="3"/>
      <c r="KWA17" s="3"/>
      <c r="KWB17" s="3"/>
      <c r="KWC17" s="35"/>
      <c r="KWD17" s="35"/>
      <c r="KWE17" s="35"/>
      <c r="KWF17" s="3"/>
      <c r="KWG17" s="3"/>
      <c r="KWH17" s="3"/>
      <c r="KWI17" s="35"/>
      <c r="KWJ17" s="35"/>
      <c r="KWK17" s="35"/>
      <c r="KWL17" s="3"/>
      <c r="KWM17" s="3"/>
      <c r="KWN17" s="3"/>
      <c r="KWO17" s="35"/>
      <c r="KWP17" s="35"/>
      <c r="KWQ17" s="35"/>
      <c r="KWR17" s="3"/>
      <c r="KWS17" s="3"/>
      <c r="KWT17" s="3"/>
      <c r="KWU17" s="35"/>
      <c r="KWV17" s="35"/>
      <c r="KWW17" s="35"/>
      <c r="KWX17" s="3"/>
      <c r="KWY17" s="3"/>
      <c r="KWZ17" s="3"/>
      <c r="KXA17" s="35"/>
      <c r="KXB17" s="35"/>
      <c r="KXC17" s="35"/>
      <c r="KXD17" s="3"/>
      <c r="KXE17" s="3"/>
      <c r="KXF17" s="3"/>
      <c r="KXG17" s="35"/>
      <c r="KXH17" s="35"/>
      <c r="KXI17" s="35"/>
      <c r="KXJ17" s="3"/>
      <c r="KXK17" s="3"/>
      <c r="KXL17" s="3"/>
      <c r="KXM17" s="35"/>
      <c r="KXN17" s="35"/>
      <c r="KXO17" s="35"/>
      <c r="KXP17" s="3"/>
      <c r="KXQ17" s="3"/>
      <c r="KXR17" s="3"/>
      <c r="KXS17" s="35"/>
      <c r="KXT17" s="35"/>
      <c r="KXU17" s="35"/>
      <c r="KXV17" s="3"/>
      <c r="KXW17" s="3"/>
      <c r="KXX17" s="3"/>
      <c r="KXY17" s="35"/>
      <c r="KXZ17" s="35"/>
      <c r="KYA17" s="35"/>
      <c r="KYB17" s="3"/>
      <c r="KYC17" s="3"/>
      <c r="KYD17" s="3"/>
      <c r="KYE17" s="35"/>
      <c r="KYF17" s="35"/>
      <c r="KYG17" s="35"/>
      <c r="KYH17" s="3"/>
      <c r="KYI17" s="3"/>
      <c r="KYJ17" s="3"/>
      <c r="KYK17" s="35"/>
      <c r="KYL17" s="35"/>
      <c r="KYM17" s="35"/>
      <c r="KYN17" s="3"/>
      <c r="KYO17" s="3"/>
      <c r="KYP17" s="3"/>
      <c r="KYQ17" s="35"/>
      <c r="KYR17" s="35"/>
      <c r="KYS17" s="35"/>
      <c r="KYT17" s="3"/>
      <c r="KYU17" s="3"/>
      <c r="KYV17" s="3"/>
      <c r="KYW17" s="35"/>
      <c r="KYX17" s="35"/>
      <c r="KYY17" s="35"/>
      <c r="KYZ17" s="3"/>
      <c r="KZA17" s="3"/>
      <c r="KZB17" s="3"/>
      <c r="KZC17" s="35"/>
      <c r="KZD17" s="35"/>
      <c r="KZE17" s="35"/>
      <c r="KZF17" s="3"/>
      <c r="KZG17" s="3"/>
      <c r="KZH17" s="3"/>
      <c r="KZI17" s="35"/>
      <c r="KZJ17" s="35"/>
      <c r="KZK17" s="35"/>
      <c r="KZL17" s="3"/>
      <c r="KZM17" s="3"/>
      <c r="KZN17" s="3"/>
      <c r="KZO17" s="35"/>
      <c r="KZP17" s="35"/>
      <c r="KZQ17" s="35"/>
      <c r="KZR17" s="3"/>
      <c r="KZS17" s="3"/>
      <c r="KZT17" s="3"/>
      <c r="KZU17" s="35"/>
      <c r="KZV17" s="35"/>
      <c r="KZW17" s="35"/>
      <c r="KZX17" s="3"/>
      <c r="KZY17" s="3"/>
      <c r="KZZ17" s="3"/>
      <c r="LAA17" s="35"/>
      <c r="LAB17" s="35"/>
      <c r="LAC17" s="35"/>
      <c r="LAD17" s="3"/>
      <c r="LAE17" s="3"/>
      <c r="LAF17" s="3"/>
      <c r="LAG17" s="35"/>
      <c r="LAH17" s="35"/>
      <c r="LAI17" s="35"/>
      <c r="LAJ17" s="3"/>
      <c r="LAK17" s="3"/>
      <c r="LAL17" s="3"/>
      <c r="LAM17" s="35"/>
      <c r="LAN17" s="35"/>
      <c r="LAO17" s="35"/>
      <c r="LAP17" s="3"/>
      <c r="LAQ17" s="3"/>
      <c r="LAR17" s="3"/>
      <c r="LAS17" s="35"/>
      <c r="LAT17" s="35"/>
      <c r="LAU17" s="35"/>
      <c r="LAV17" s="3"/>
      <c r="LAW17" s="3"/>
      <c r="LAX17" s="3"/>
      <c r="LAY17" s="35"/>
      <c r="LAZ17" s="35"/>
      <c r="LBA17" s="35"/>
      <c r="LBB17" s="3"/>
      <c r="LBC17" s="3"/>
      <c r="LBD17" s="3"/>
      <c r="LBE17" s="35"/>
      <c r="LBF17" s="35"/>
      <c r="LBG17" s="35"/>
      <c r="LBH17" s="3"/>
      <c r="LBI17" s="3"/>
      <c r="LBJ17" s="3"/>
      <c r="LBK17" s="35"/>
      <c r="LBL17" s="35"/>
      <c r="LBM17" s="35"/>
      <c r="LBN17" s="3"/>
      <c r="LBO17" s="3"/>
      <c r="LBP17" s="3"/>
      <c r="LBQ17" s="35"/>
      <c r="LBR17" s="35"/>
      <c r="LBS17" s="35"/>
      <c r="LBT17" s="3"/>
      <c r="LBU17" s="3"/>
      <c r="LBV17" s="3"/>
      <c r="LBW17" s="35"/>
      <c r="LBX17" s="35"/>
      <c r="LBY17" s="35"/>
      <c r="LBZ17" s="3"/>
      <c r="LCA17" s="3"/>
      <c r="LCB17" s="3"/>
      <c r="LCC17" s="35"/>
      <c r="LCD17" s="35"/>
      <c r="LCE17" s="35"/>
      <c r="LCF17" s="3"/>
      <c r="LCG17" s="3"/>
      <c r="LCH17" s="3"/>
      <c r="LCI17" s="35"/>
      <c r="LCJ17" s="35"/>
      <c r="LCK17" s="35"/>
      <c r="LCL17" s="3"/>
      <c r="LCM17" s="3"/>
      <c r="LCN17" s="3"/>
      <c r="LCO17" s="35"/>
      <c r="LCP17" s="35"/>
      <c r="LCQ17" s="35"/>
      <c r="LCR17" s="3"/>
      <c r="LCS17" s="3"/>
      <c r="LCT17" s="3"/>
      <c r="LCU17" s="35"/>
      <c r="LCV17" s="35"/>
      <c r="LCW17" s="35"/>
      <c r="LCX17" s="3"/>
      <c r="LCY17" s="3"/>
      <c r="LCZ17" s="3"/>
      <c r="LDA17" s="35"/>
      <c r="LDB17" s="35"/>
      <c r="LDC17" s="35"/>
      <c r="LDD17" s="3"/>
      <c r="LDE17" s="3"/>
      <c r="LDF17" s="3"/>
      <c r="LDG17" s="35"/>
      <c r="LDH17" s="35"/>
      <c r="LDI17" s="35"/>
      <c r="LDJ17" s="3"/>
      <c r="LDK17" s="3"/>
      <c r="LDL17" s="3"/>
      <c r="LDM17" s="35"/>
      <c r="LDN17" s="35"/>
      <c r="LDO17" s="35"/>
      <c r="LDP17" s="3"/>
      <c r="LDQ17" s="3"/>
      <c r="LDR17" s="3"/>
      <c r="LDS17" s="35"/>
      <c r="LDT17" s="35"/>
      <c r="LDU17" s="35"/>
      <c r="LDV17" s="3"/>
      <c r="LDW17" s="3"/>
      <c r="LDX17" s="3"/>
      <c r="LDY17" s="35"/>
      <c r="LDZ17" s="35"/>
      <c r="LEA17" s="35"/>
      <c r="LEB17" s="3"/>
      <c r="LEC17" s="3"/>
      <c r="LED17" s="3"/>
      <c r="LEE17" s="35"/>
      <c r="LEF17" s="35"/>
      <c r="LEG17" s="35"/>
      <c r="LEH17" s="3"/>
      <c r="LEI17" s="3"/>
      <c r="LEJ17" s="3"/>
      <c r="LEK17" s="35"/>
      <c r="LEL17" s="35"/>
      <c r="LEM17" s="35"/>
      <c r="LEN17" s="3"/>
      <c r="LEO17" s="3"/>
      <c r="LEP17" s="3"/>
      <c r="LEQ17" s="35"/>
      <c r="LER17" s="35"/>
      <c r="LES17" s="35"/>
      <c r="LET17" s="3"/>
      <c r="LEU17" s="3"/>
      <c r="LEV17" s="3"/>
      <c r="LEW17" s="35"/>
      <c r="LEX17" s="35"/>
      <c r="LEY17" s="35"/>
      <c r="LEZ17" s="3"/>
      <c r="LFA17" s="3"/>
      <c r="LFB17" s="3"/>
      <c r="LFC17" s="35"/>
      <c r="LFD17" s="35"/>
      <c r="LFE17" s="35"/>
      <c r="LFF17" s="3"/>
      <c r="LFG17" s="3"/>
      <c r="LFH17" s="3"/>
      <c r="LFI17" s="35"/>
      <c r="LFJ17" s="35"/>
      <c r="LFK17" s="35"/>
      <c r="LFL17" s="3"/>
      <c r="LFM17" s="3"/>
      <c r="LFN17" s="3"/>
      <c r="LFO17" s="35"/>
      <c r="LFP17" s="35"/>
      <c r="LFQ17" s="35"/>
      <c r="LFR17" s="3"/>
      <c r="LFS17" s="3"/>
      <c r="LFT17" s="3"/>
      <c r="LFU17" s="35"/>
      <c r="LFV17" s="35"/>
      <c r="LFW17" s="35"/>
      <c r="LFX17" s="3"/>
      <c r="LFY17" s="3"/>
      <c r="LFZ17" s="3"/>
      <c r="LGA17" s="35"/>
      <c r="LGB17" s="35"/>
      <c r="LGC17" s="35"/>
      <c r="LGD17" s="3"/>
      <c r="LGE17" s="3"/>
      <c r="LGF17" s="3"/>
      <c r="LGG17" s="35"/>
      <c r="LGH17" s="35"/>
      <c r="LGI17" s="35"/>
      <c r="LGJ17" s="3"/>
      <c r="LGK17" s="3"/>
      <c r="LGL17" s="3"/>
      <c r="LGM17" s="35"/>
      <c r="LGN17" s="35"/>
      <c r="LGO17" s="35"/>
      <c r="LGP17" s="3"/>
      <c r="LGQ17" s="3"/>
      <c r="LGR17" s="3"/>
      <c r="LGS17" s="35"/>
      <c r="LGT17" s="35"/>
      <c r="LGU17" s="35"/>
      <c r="LGV17" s="3"/>
      <c r="LGW17" s="3"/>
      <c r="LGX17" s="3"/>
      <c r="LGY17" s="35"/>
      <c r="LGZ17" s="35"/>
      <c r="LHA17" s="35"/>
      <c r="LHB17" s="3"/>
      <c r="LHC17" s="3"/>
      <c r="LHD17" s="3"/>
      <c r="LHE17" s="35"/>
      <c r="LHF17" s="35"/>
      <c r="LHG17" s="35"/>
      <c r="LHH17" s="3"/>
      <c r="LHI17" s="3"/>
      <c r="LHJ17" s="3"/>
      <c r="LHK17" s="35"/>
      <c r="LHL17" s="35"/>
      <c r="LHM17" s="35"/>
      <c r="LHN17" s="3"/>
      <c r="LHO17" s="3"/>
      <c r="LHP17" s="3"/>
      <c r="LHQ17" s="35"/>
      <c r="LHR17" s="35"/>
      <c r="LHS17" s="35"/>
      <c r="LHT17" s="3"/>
      <c r="LHU17" s="3"/>
      <c r="LHV17" s="3"/>
      <c r="LHW17" s="35"/>
      <c r="LHX17" s="35"/>
      <c r="LHY17" s="35"/>
      <c r="LHZ17" s="3"/>
      <c r="LIA17" s="3"/>
      <c r="LIB17" s="3"/>
      <c r="LIC17" s="35"/>
      <c r="LID17" s="35"/>
      <c r="LIE17" s="35"/>
      <c r="LIF17" s="3"/>
      <c r="LIG17" s="3"/>
      <c r="LIH17" s="3"/>
      <c r="LII17" s="35"/>
      <c r="LIJ17" s="35"/>
      <c r="LIK17" s="35"/>
      <c r="LIL17" s="3"/>
      <c r="LIM17" s="3"/>
      <c r="LIN17" s="3"/>
      <c r="LIO17" s="35"/>
      <c r="LIP17" s="35"/>
      <c r="LIQ17" s="35"/>
      <c r="LIR17" s="3"/>
      <c r="LIS17" s="3"/>
      <c r="LIT17" s="3"/>
      <c r="LIU17" s="35"/>
      <c r="LIV17" s="35"/>
      <c r="LIW17" s="35"/>
      <c r="LIX17" s="3"/>
      <c r="LIY17" s="3"/>
      <c r="LIZ17" s="3"/>
      <c r="LJA17" s="35"/>
      <c r="LJB17" s="35"/>
      <c r="LJC17" s="35"/>
      <c r="LJD17" s="3"/>
      <c r="LJE17" s="3"/>
      <c r="LJF17" s="3"/>
      <c r="LJG17" s="35"/>
      <c r="LJH17" s="35"/>
      <c r="LJI17" s="35"/>
      <c r="LJJ17" s="3"/>
      <c r="LJK17" s="3"/>
      <c r="LJL17" s="3"/>
      <c r="LJM17" s="35"/>
      <c r="LJN17" s="35"/>
      <c r="LJO17" s="35"/>
      <c r="LJP17" s="3"/>
      <c r="LJQ17" s="3"/>
      <c r="LJR17" s="3"/>
      <c r="LJS17" s="35"/>
      <c r="LJT17" s="35"/>
      <c r="LJU17" s="35"/>
      <c r="LJV17" s="3"/>
      <c r="LJW17" s="3"/>
      <c r="LJX17" s="3"/>
      <c r="LJY17" s="35"/>
      <c r="LJZ17" s="35"/>
      <c r="LKA17" s="35"/>
      <c r="LKB17" s="3"/>
      <c r="LKC17" s="3"/>
      <c r="LKD17" s="3"/>
      <c r="LKE17" s="35"/>
      <c r="LKF17" s="35"/>
      <c r="LKG17" s="35"/>
      <c r="LKH17" s="3"/>
      <c r="LKI17" s="3"/>
      <c r="LKJ17" s="3"/>
      <c r="LKK17" s="35"/>
      <c r="LKL17" s="35"/>
      <c r="LKM17" s="35"/>
      <c r="LKN17" s="3"/>
      <c r="LKO17" s="3"/>
      <c r="LKP17" s="3"/>
      <c r="LKQ17" s="35"/>
      <c r="LKR17" s="35"/>
      <c r="LKS17" s="35"/>
      <c r="LKT17" s="3"/>
      <c r="LKU17" s="3"/>
      <c r="LKV17" s="3"/>
      <c r="LKW17" s="35"/>
      <c r="LKX17" s="35"/>
      <c r="LKY17" s="35"/>
      <c r="LKZ17" s="3"/>
      <c r="LLA17" s="3"/>
      <c r="LLB17" s="3"/>
      <c r="LLC17" s="35"/>
      <c r="LLD17" s="35"/>
      <c r="LLE17" s="35"/>
      <c r="LLF17" s="3"/>
      <c r="LLG17" s="3"/>
      <c r="LLH17" s="3"/>
      <c r="LLI17" s="35"/>
      <c r="LLJ17" s="35"/>
      <c r="LLK17" s="35"/>
      <c r="LLL17" s="3"/>
      <c r="LLM17" s="3"/>
      <c r="LLN17" s="3"/>
      <c r="LLO17" s="35"/>
      <c r="LLP17" s="35"/>
      <c r="LLQ17" s="35"/>
      <c r="LLR17" s="3"/>
      <c r="LLS17" s="3"/>
      <c r="LLT17" s="3"/>
      <c r="LLU17" s="35"/>
      <c r="LLV17" s="35"/>
      <c r="LLW17" s="35"/>
      <c r="LLX17" s="3"/>
      <c r="LLY17" s="3"/>
      <c r="LLZ17" s="3"/>
      <c r="LMA17" s="35"/>
      <c r="LMB17" s="35"/>
      <c r="LMC17" s="35"/>
      <c r="LMD17" s="3"/>
      <c r="LME17" s="3"/>
      <c r="LMF17" s="3"/>
      <c r="LMG17" s="35"/>
      <c r="LMH17" s="35"/>
      <c r="LMI17" s="35"/>
      <c r="LMJ17" s="3"/>
      <c r="LMK17" s="3"/>
      <c r="LML17" s="3"/>
      <c r="LMM17" s="35"/>
      <c r="LMN17" s="35"/>
      <c r="LMO17" s="35"/>
      <c r="LMP17" s="3"/>
      <c r="LMQ17" s="3"/>
      <c r="LMR17" s="3"/>
      <c r="LMS17" s="35"/>
      <c r="LMT17" s="35"/>
      <c r="LMU17" s="35"/>
      <c r="LMV17" s="3"/>
      <c r="LMW17" s="3"/>
      <c r="LMX17" s="3"/>
      <c r="LMY17" s="35"/>
      <c r="LMZ17" s="35"/>
      <c r="LNA17" s="35"/>
      <c r="LNB17" s="3"/>
      <c r="LNC17" s="3"/>
      <c r="LND17" s="3"/>
      <c r="LNE17" s="35"/>
      <c r="LNF17" s="35"/>
      <c r="LNG17" s="35"/>
      <c r="LNH17" s="3"/>
      <c r="LNI17" s="3"/>
      <c r="LNJ17" s="3"/>
      <c r="LNK17" s="35"/>
      <c r="LNL17" s="35"/>
      <c r="LNM17" s="35"/>
      <c r="LNN17" s="3"/>
      <c r="LNO17" s="3"/>
      <c r="LNP17" s="3"/>
      <c r="LNQ17" s="35"/>
      <c r="LNR17" s="35"/>
      <c r="LNS17" s="35"/>
      <c r="LNT17" s="3"/>
      <c r="LNU17" s="3"/>
      <c r="LNV17" s="3"/>
      <c r="LNW17" s="35"/>
      <c r="LNX17" s="35"/>
      <c r="LNY17" s="35"/>
      <c r="LNZ17" s="3"/>
      <c r="LOA17" s="3"/>
      <c r="LOB17" s="3"/>
      <c r="LOC17" s="35"/>
      <c r="LOD17" s="35"/>
      <c r="LOE17" s="35"/>
      <c r="LOF17" s="3"/>
      <c r="LOG17" s="3"/>
      <c r="LOH17" s="3"/>
      <c r="LOI17" s="35"/>
      <c r="LOJ17" s="35"/>
      <c r="LOK17" s="35"/>
      <c r="LOL17" s="3"/>
      <c r="LOM17" s="3"/>
      <c r="LON17" s="3"/>
      <c r="LOO17" s="35"/>
      <c r="LOP17" s="35"/>
      <c r="LOQ17" s="35"/>
      <c r="LOR17" s="3"/>
      <c r="LOS17" s="3"/>
      <c r="LOT17" s="3"/>
      <c r="LOU17" s="35"/>
      <c r="LOV17" s="35"/>
      <c r="LOW17" s="35"/>
      <c r="LOX17" s="3"/>
      <c r="LOY17" s="3"/>
      <c r="LOZ17" s="3"/>
      <c r="LPA17" s="35"/>
      <c r="LPB17" s="35"/>
      <c r="LPC17" s="35"/>
      <c r="LPD17" s="3"/>
      <c r="LPE17" s="3"/>
      <c r="LPF17" s="3"/>
      <c r="LPG17" s="35"/>
      <c r="LPH17" s="35"/>
      <c r="LPI17" s="35"/>
      <c r="LPJ17" s="3"/>
      <c r="LPK17" s="3"/>
      <c r="LPL17" s="3"/>
      <c r="LPM17" s="35"/>
      <c r="LPN17" s="35"/>
      <c r="LPO17" s="35"/>
      <c r="LPP17" s="3"/>
      <c r="LPQ17" s="3"/>
      <c r="LPR17" s="3"/>
      <c r="LPS17" s="35"/>
      <c r="LPT17" s="35"/>
      <c r="LPU17" s="35"/>
      <c r="LPV17" s="3"/>
      <c r="LPW17" s="3"/>
      <c r="LPX17" s="3"/>
      <c r="LPY17" s="35"/>
      <c r="LPZ17" s="35"/>
      <c r="LQA17" s="35"/>
      <c r="LQB17" s="3"/>
      <c r="LQC17" s="3"/>
      <c r="LQD17" s="3"/>
      <c r="LQE17" s="35"/>
      <c r="LQF17" s="35"/>
      <c r="LQG17" s="35"/>
      <c r="LQH17" s="3"/>
      <c r="LQI17" s="3"/>
      <c r="LQJ17" s="3"/>
      <c r="LQK17" s="35"/>
      <c r="LQL17" s="35"/>
      <c r="LQM17" s="35"/>
      <c r="LQN17" s="3"/>
      <c r="LQO17" s="3"/>
      <c r="LQP17" s="3"/>
      <c r="LQQ17" s="35"/>
      <c r="LQR17" s="35"/>
      <c r="LQS17" s="35"/>
      <c r="LQT17" s="3"/>
      <c r="LQU17" s="3"/>
      <c r="LQV17" s="3"/>
      <c r="LQW17" s="35"/>
      <c r="LQX17" s="35"/>
      <c r="LQY17" s="35"/>
      <c r="LQZ17" s="3"/>
      <c r="LRA17" s="3"/>
      <c r="LRB17" s="3"/>
      <c r="LRC17" s="35"/>
      <c r="LRD17" s="35"/>
      <c r="LRE17" s="35"/>
      <c r="LRF17" s="3"/>
      <c r="LRG17" s="3"/>
      <c r="LRH17" s="3"/>
      <c r="LRI17" s="35"/>
      <c r="LRJ17" s="35"/>
      <c r="LRK17" s="35"/>
      <c r="LRL17" s="3"/>
      <c r="LRM17" s="3"/>
      <c r="LRN17" s="3"/>
      <c r="LRO17" s="35"/>
      <c r="LRP17" s="35"/>
      <c r="LRQ17" s="35"/>
      <c r="LRR17" s="3"/>
      <c r="LRS17" s="3"/>
      <c r="LRT17" s="3"/>
      <c r="LRU17" s="35"/>
      <c r="LRV17" s="35"/>
      <c r="LRW17" s="35"/>
      <c r="LRX17" s="3"/>
      <c r="LRY17" s="3"/>
      <c r="LRZ17" s="3"/>
      <c r="LSA17" s="35"/>
      <c r="LSB17" s="35"/>
      <c r="LSC17" s="35"/>
      <c r="LSD17" s="3"/>
      <c r="LSE17" s="3"/>
      <c r="LSF17" s="3"/>
      <c r="LSG17" s="35"/>
      <c r="LSH17" s="35"/>
      <c r="LSI17" s="35"/>
      <c r="LSJ17" s="3"/>
      <c r="LSK17" s="3"/>
      <c r="LSL17" s="3"/>
      <c r="LSM17" s="35"/>
      <c r="LSN17" s="35"/>
      <c r="LSO17" s="35"/>
      <c r="LSP17" s="3"/>
      <c r="LSQ17" s="3"/>
      <c r="LSR17" s="3"/>
      <c r="LSS17" s="35"/>
      <c r="LST17" s="35"/>
      <c r="LSU17" s="35"/>
      <c r="LSV17" s="3"/>
      <c r="LSW17" s="3"/>
      <c r="LSX17" s="3"/>
      <c r="LSY17" s="35"/>
      <c r="LSZ17" s="35"/>
      <c r="LTA17" s="35"/>
      <c r="LTB17" s="3"/>
      <c r="LTC17" s="3"/>
      <c r="LTD17" s="3"/>
      <c r="LTE17" s="35"/>
      <c r="LTF17" s="35"/>
      <c r="LTG17" s="35"/>
      <c r="LTH17" s="3"/>
      <c r="LTI17" s="3"/>
      <c r="LTJ17" s="3"/>
      <c r="LTK17" s="35"/>
      <c r="LTL17" s="35"/>
      <c r="LTM17" s="35"/>
      <c r="LTN17" s="3"/>
      <c r="LTO17" s="3"/>
      <c r="LTP17" s="3"/>
      <c r="LTQ17" s="35"/>
      <c r="LTR17" s="35"/>
      <c r="LTS17" s="35"/>
      <c r="LTT17" s="3"/>
      <c r="LTU17" s="3"/>
      <c r="LTV17" s="3"/>
      <c r="LTW17" s="35"/>
      <c r="LTX17" s="35"/>
      <c r="LTY17" s="35"/>
      <c r="LTZ17" s="3"/>
      <c r="LUA17" s="3"/>
      <c r="LUB17" s="3"/>
      <c r="LUC17" s="35"/>
      <c r="LUD17" s="35"/>
      <c r="LUE17" s="35"/>
      <c r="LUF17" s="3"/>
      <c r="LUG17" s="3"/>
      <c r="LUH17" s="3"/>
      <c r="LUI17" s="35"/>
      <c r="LUJ17" s="35"/>
      <c r="LUK17" s="35"/>
      <c r="LUL17" s="3"/>
      <c r="LUM17" s="3"/>
      <c r="LUN17" s="3"/>
      <c r="LUO17" s="35"/>
      <c r="LUP17" s="35"/>
      <c r="LUQ17" s="35"/>
      <c r="LUR17" s="3"/>
      <c r="LUS17" s="3"/>
      <c r="LUT17" s="3"/>
      <c r="LUU17" s="35"/>
      <c r="LUV17" s="35"/>
      <c r="LUW17" s="35"/>
      <c r="LUX17" s="3"/>
      <c r="LUY17" s="3"/>
      <c r="LUZ17" s="3"/>
      <c r="LVA17" s="35"/>
      <c r="LVB17" s="35"/>
      <c r="LVC17" s="35"/>
      <c r="LVD17" s="3"/>
      <c r="LVE17" s="3"/>
      <c r="LVF17" s="3"/>
      <c r="LVG17" s="35"/>
      <c r="LVH17" s="35"/>
      <c r="LVI17" s="35"/>
      <c r="LVJ17" s="3"/>
      <c r="LVK17" s="3"/>
      <c r="LVL17" s="3"/>
      <c r="LVM17" s="35"/>
      <c r="LVN17" s="35"/>
      <c r="LVO17" s="35"/>
      <c r="LVP17" s="3"/>
      <c r="LVQ17" s="3"/>
      <c r="LVR17" s="3"/>
      <c r="LVS17" s="35"/>
      <c r="LVT17" s="35"/>
      <c r="LVU17" s="35"/>
      <c r="LVV17" s="3"/>
      <c r="LVW17" s="3"/>
      <c r="LVX17" s="3"/>
      <c r="LVY17" s="35"/>
      <c r="LVZ17" s="35"/>
      <c r="LWA17" s="35"/>
      <c r="LWB17" s="3"/>
      <c r="LWC17" s="3"/>
      <c r="LWD17" s="3"/>
      <c r="LWE17" s="35"/>
      <c r="LWF17" s="35"/>
      <c r="LWG17" s="35"/>
      <c r="LWH17" s="3"/>
      <c r="LWI17" s="3"/>
      <c r="LWJ17" s="3"/>
      <c r="LWK17" s="35"/>
      <c r="LWL17" s="35"/>
      <c r="LWM17" s="35"/>
      <c r="LWN17" s="3"/>
      <c r="LWO17" s="3"/>
      <c r="LWP17" s="3"/>
      <c r="LWQ17" s="35"/>
      <c r="LWR17" s="35"/>
      <c r="LWS17" s="35"/>
      <c r="LWT17" s="3"/>
      <c r="LWU17" s="3"/>
      <c r="LWV17" s="3"/>
      <c r="LWW17" s="35"/>
      <c r="LWX17" s="35"/>
      <c r="LWY17" s="35"/>
      <c r="LWZ17" s="3"/>
      <c r="LXA17" s="3"/>
      <c r="LXB17" s="3"/>
      <c r="LXC17" s="35"/>
      <c r="LXD17" s="35"/>
      <c r="LXE17" s="35"/>
      <c r="LXF17" s="3"/>
      <c r="LXG17" s="3"/>
      <c r="LXH17" s="3"/>
      <c r="LXI17" s="35"/>
      <c r="LXJ17" s="35"/>
      <c r="LXK17" s="35"/>
      <c r="LXL17" s="3"/>
      <c r="LXM17" s="3"/>
      <c r="LXN17" s="3"/>
      <c r="LXO17" s="35"/>
      <c r="LXP17" s="35"/>
      <c r="LXQ17" s="35"/>
      <c r="LXR17" s="3"/>
      <c r="LXS17" s="3"/>
      <c r="LXT17" s="3"/>
      <c r="LXU17" s="35"/>
      <c r="LXV17" s="35"/>
      <c r="LXW17" s="35"/>
      <c r="LXX17" s="3"/>
      <c r="LXY17" s="3"/>
      <c r="LXZ17" s="3"/>
      <c r="LYA17" s="35"/>
      <c r="LYB17" s="35"/>
      <c r="LYC17" s="35"/>
      <c r="LYD17" s="3"/>
      <c r="LYE17" s="3"/>
      <c r="LYF17" s="3"/>
      <c r="LYG17" s="35"/>
      <c r="LYH17" s="35"/>
      <c r="LYI17" s="35"/>
      <c r="LYJ17" s="3"/>
      <c r="LYK17" s="3"/>
      <c r="LYL17" s="3"/>
      <c r="LYM17" s="35"/>
      <c r="LYN17" s="35"/>
      <c r="LYO17" s="35"/>
      <c r="LYP17" s="3"/>
      <c r="LYQ17" s="3"/>
      <c r="LYR17" s="3"/>
      <c r="LYS17" s="35"/>
      <c r="LYT17" s="35"/>
      <c r="LYU17" s="35"/>
      <c r="LYV17" s="3"/>
      <c r="LYW17" s="3"/>
      <c r="LYX17" s="3"/>
      <c r="LYY17" s="35"/>
      <c r="LYZ17" s="35"/>
      <c r="LZA17" s="35"/>
      <c r="LZB17" s="3"/>
      <c r="LZC17" s="3"/>
      <c r="LZD17" s="3"/>
      <c r="LZE17" s="35"/>
      <c r="LZF17" s="35"/>
      <c r="LZG17" s="35"/>
      <c r="LZH17" s="3"/>
      <c r="LZI17" s="3"/>
      <c r="LZJ17" s="3"/>
      <c r="LZK17" s="35"/>
      <c r="LZL17" s="35"/>
      <c r="LZM17" s="35"/>
      <c r="LZN17" s="3"/>
      <c r="LZO17" s="3"/>
      <c r="LZP17" s="3"/>
      <c r="LZQ17" s="35"/>
      <c r="LZR17" s="35"/>
      <c r="LZS17" s="35"/>
      <c r="LZT17" s="3"/>
      <c r="LZU17" s="3"/>
      <c r="LZV17" s="3"/>
      <c r="LZW17" s="35"/>
      <c r="LZX17" s="35"/>
      <c r="LZY17" s="35"/>
      <c r="LZZ17" s="3"/>
      <c r="MAA17" s="3"/>
      <c r="MAB17" s="3"/>
      <c r="MAC17" s="35"/>
      <c r="MAD17" s="35"/>
      <c r="MAE17" s="35"/>
      <c r="MAF17" s="3"/>
      <c r="MAG17" s="3"/>
      <c r="MAH17" s="3"/>
      <c r="MAI17" s="35"/>
      <c r="MAJ17" s="35"/>
      <c r="MAK17" s="35"/>
      <c r="MAL17" s="3"/>
      <c r="MAM17" s="3"/>
      <c r="MAN17" s="3"/>
      <c r="MAO17" s="35"/>
      <c r="MAP17" s="35"/>
      <c r="MAQ17" s="35"/>
      <c r="MAR17" s="3"/>
      <c r="MAS17" s="3"/>
      <c r="MAT17" s="3"/>
      <c r="MAU17" s="35"/>
      <c r="MAV17" s="35"/>
      <c r="MAW17" s="35"/>
      <c r="MAX17" s="3"/>
      <c r="MAY17" s="3"/>
      <c r="MAZ17" s="3"/>
      <c r="MBA17" s="35"/>
      <c r="MBB17" s="35"/>
      <c r="MBC17" s="35"/>
      <c r="MBD17" s="3"/>
      <c r="MBE17" s="3"/>
      <c r="MBF17" s="3"/>
      <c r="MBG17" s="35"/>
      <c r="MBH17" s="35"/>
      <c r="MBI17" s="35"/>
      <c r="MBJ17" s="3"/>
      <c r="MBK17" s="3"/>
      <c r="MBL17" s="3"/>
      <c r="MBM17" s="35"/>
      <c r="MBN17" s="35"/>
      <c r="MBO17" s="35"/>
      <c r="MBP17" s="3"/>
      <c r="MBQ17" s="3"/>
      <c r="MBR17" s="3"/>
      <c r="MBS17" s="35"/>
      <c r="MBT17" s="35"/>
      <c r="MBU17" s="35"/>
      <c r="MBV17" s="3"/>
      <c r="MBW17" s="3"/>
      <c r="MBX17" s="3"/>
      <c r="MBY17" s="35"/>
      <c r="MBZ17" s="35"/>
      <c r="MCA17" s="35"/>
      <c r="MCB17" s="3"/>
      <c r="MCC17" s="3"/>
      <c r="MCD17" s="3"/>
      <c r="MCE17" s="35"/>
      <c r="MCF17" s="35"/>
      <c r="MCG17" s="35"/>
      <c r="MCH17" s="3"/>
      <c r="MCI17" s="3"/>
      <c r="MCJ17" s="3"/>
      <c r="MCK17" s="35"/>
      <c r="MCL17" s="35"/>
      <c r="MCM17" s="35"/>
      <c r="MCN17" s="3"/>
      <c r="MCO17" s="3"/>
      <c r="MCP17" s="3"/>
      <c r="MCQ17" s="35"/>
      <c r="MCR17" s="35"/>
      <c r="MCS17" s="35"/>
      <c r="MCT17" s="3"/>
      <c r="MCU17" s="3"/>
      <c r="MCV17" s="3"/>
      <c r="MCW17" s="35"/>
      <c r="MCX17" s="35"/>
      <c r="MCY17" s="35"/>
      <c r="MCZ17" s="3"/>
      <c r="MDA17" s="3"/>
      <c r="MDB17" s="3"/>
      <c r="MDC17" s="35"/>
      <c r="MDD17" s="35"/>
      <c r="MDE17" s="35"/>
      <c r="MDF17" s="3"/>
      <c r="MDG17" s="3"/>
      <c r="MDH17" s="3"/>
      <c r="MDI17" s="35"/>
      <c r="MDJ17" s="35"/>
      <c r="MDK17" s="35"/>
      <c r="MDL17" s="3"/>
      <c r="MDM17" s="3"/>
      <c r="MDN17" s="3"/>
      <c r="MDO17" s="35"/>
      <c r="MDP17" s="35"/>
      <c r="MDQ17" s="35"/>
      <c r="MDR17" s="3"/>
      <c r="MDS17" s="3"/>
      <c r="MDT17" s="3"/>
      <c r="MDU17" s="35"/>
      <c r="MDV17" s="35"/>
      <c r="MDW17" s="35"/>
      <c r="MDX17" s="3"/>
      <c r="MDY17" s="3"/>
      <c r="MDZ17" s="3"/>
      <c r="MEA17" s="35"/>
      <c r="MEB17" s="35"/>
      <c r="MEC17" s="35"/>
      <c r="MED17" s="3"/>
      <c r="MEE17" s="3"/>
      <c r="MEF17" s="3"/>
      <c r="MEG17" s="35"/>
      <c r="MEH17" s="35"/>
      <c r="MEI17" s="35"/>
      <c r="MEJ17" s="3"/>
      <c r="MEK17" s="3"/>
      <c r="MEL17" s="3"/>
      <c r="MEM17" s="35"/>
      <c r="MEN17" s="35"/>
      <c r="MEO17" s="35"/>
      <c r="MEP17" s="3"/>
      <c r="MEQ17" s="3"/>
      <c r="MER17" s="3"/>
      <c r="MES17" s="35"/>
      <c r="MET17" s="35"/>
      <c r="MEU17" s="35"/>
      <c r="MEV17" s="3"/>
      <c r="MEW17" s="3"/>
      <c r="MEX17" s="3"/>
      <c r="MEY17" s="35"/>
      <c r="MEZ17" s="35"/>
      <c r="MFA17" s="35"/>
      <c r="MFB17" s="3"/>
      <c r="MFC17" s="3"/>
      <c r="MFD17" s="3"/>
      <c r="MFE17" s="35"/>
      <c r="MFF17" s="35"/>
      <c r="MFG17" s="35"/>
      <c r="MFH17" s="3"/>
      <c r="MFI17" s="3"/>
      <c r="MFJ17" s="3"/>
      <c r="MFK17" s="35"/>
      <c r="MFL17" s="35"/>
      <c r="MFM17" s="35"/>
      <c r="MFN17" s="3"/>
      <c r="MFO17" s="3"/>
      <c r="MFP17" s="3"/>
      <c r="MFQ17" s="35"/>
      <c r="MFR17" s="35"/>
      <c r="MFS17" s="35"/>
      <c r="MFT17" s="3"/>
      <c r="MFU17" s="3"/>
      <c r="MFV17" s="3"/>
      <c r="MFW17" s="35"/>
      <c r="MFX17" s="35"/>
      <c r="MFY17" s="35"/>
      <c r="MFZ17" s="3"/>
      <c r="MGA17" s="3"/>
      <c r="MGB17" s="3"/>
      <c r="MGC17" s="35"/>
      <c r="MGD17" s="35"/>
      <c r="MGE17" s="35"/>
      <c r="MGF17" s="3"/>
      <c r="MGG17" s="3"/>
      <c r="MGH17" s="3"/>
      <c r="MGI17" s="35"/>
      <c r="MGJ17" s="35"/>
      <c r="MGK17" s="35"/>
      <c r="MGL17" s="3"/>
      <c r="MGM17" s="3"/>
      <c r="MGN17" s="3"/>
      <c r="MGO17" s="35"/>
      <c r="MGP17" s="35"/>
      <c r="MGQ17" s="35"/>
      <c r="MGR17" s="3"/>
      <c r="MGS17" s="3"/>
      <c r="MGT17" s="3"/>
      <c r="MGU17" s="35"/>
      <c r="MGV17" s="35"/>
      <c r="MGW17" s="35"/>
      <c r="MGX17" s="3"/>
      <c r="MGY17" s="3"/>
      <c r="MGZ17" s="3"/>
      <c r="MHA17" s="35"/>
      <c r="MHB17" s="35"/>
      <c r="MHC17" s="35"/>
      <c r="MHD17" s="3"/>
      <c r="MHE17" s="3"/>
      <c r="MHF17" s="3"/>
      <c r="MHG17" s="35"/>
      <c r="MHH17" s="35"/>
      <c r="MHI17" s="35"/>
      <c r="MHJ17" s="3"/>
      <c r="MHK17" s="3"/>
      <c r="MHL17" s="3"/>
      <c r="MHM17" s="35"/>
      <c r="MHN17" s="35"/>
      <c r="MHO17" s="35"/>
      <c r="MHP17" s="3"/>
      <c r="MHQ17" s="3"/>
      <c r="MHR17" s="3"/>
      <c r="MHS17" s="35"/>
      <c r="MHT17" s="35"/>
      <c r="MHU17" s="35"/>
      <c r="MHV17" s="3"/>
      <c r="MHW17" s="3"/>
      <c r="MHX17" s="3"/>
      <c r="MHY17" s="35"/>
      <c r="MHZ17" s="35"/>
      <c r="MIA17" s="35"/>
      <c r="MIB17" s="3"/>
      <c r="MIC17" s="3"/>
      <c r="MID17" s="3"/>
      <c r="MIE17" s="35"/>
      <c r="MIF17" s="35"/>
      <c r="MIG17" s="35"/>
      <c r="MIH17" s="3"/>
      <c r="MII17" s="3"/>
      <c r="MIJ17" s="3"/>
      <c r="MIK17" s="35"/>
      <c r="MIL17" s="35"/>
      <c r="MIM17" s="35"/>
      <c r="MIN17" s="3"/>
      <c r="MIO17" s="3"/>
      <c r="MIP17" s="3"/>
      <c r="MIQ17" s="35"/>
      <c r="MIR17" s="35"/>
      <c r="MIS17" s="35"/>
      <c r="MIT17" s="3"/>
      <c r="MIU17" s="3"/>
      <c r="MIV17" s="3"/>
      <c r="MIW17" s="35"/>
      <c r="MIX17" s="35"/>
      <c r="MIY17" s="35"/>
      <c r="MIZ17" s="3"/>
      <c r="MJA17" s="3"/>
      <c r="MJB17" s="3"/>
      <c r="MJC17" s="35"/>
      <c r="MJD17" s="35"/>
      <c r="MJE17" s="35"/>
      <c r="MJF17" s="3"/>
      <c r="MJG17" s="3"/>
      <c r="MJH17" s="3"/>
      <c r="MJI17" s="35"/>
      <c r="MJJ17" s="35"/>
      <c r="MJK17" s="35"/>
      <c r="MJL17" s="3"/>
      <c r="MJM17" s="3"/>
      <c r="MJN17" s="3"/>
      <c r="MJO17" s="35"/>
      <c r="MJP17" s="35"/>
      <c r="MJQ17" s="35"/>
      <c r="MJR17" s="3"/>
      <c r="MJS17" s="3"/>
      <c r="MJT17" s="3"/>
      <c r="MJU17" s="35"/>
      <c r="MJV17" s="35"/>
      <c r="MJW17" s="35"/>
      <c r="MJX17" s="3"/>
      <c r="MJY17" s="3"/>
      <c r="MJZ17" s="3"/>
      <c r="MKA17" s="35"/>
      <c r="MKB17" s="35"/>
      <c r="MKC17" s="35"/>
      <c r="MKD17" s="3"/>
      <c r="MKE17" s="3"/>
      <c r="MKF17" s="3"/>
      <c r="MKG17" s="35"/>
      <c r="MKH17" s="35"/>
      <c r="MKI17" s="35"/>
      <c r="MKJ17" s="3"/>
      <c r="MKK17" s="3"/>
      <c r="MKL17" s="3"/>
      <c r="MKM17" s="35"/>
      <c r="MKN17" s="35"/>
      <c r="MKO17" s="35"/>
      <c r="MKP17" s="3"/>
      <c r="MKQ17" s="3"/>
      <c r="MKR17" s="3"/>
      <c r="MKS17" s="35"/>
      <c r="MKT17" s="35"/>
      <c r="MKU17" s="35"/>
      <c r="MKV17" s="3"/>
      <c r="MKW17" s="3"/>
      <c r="MKX17" s="3"/>
      <c r="MKY17" s="35"/>
      <c r="MKZ17" s="35"/>
      <c r="MLA17" s="35"/>
      <c r="MLB17" s="3"/>
      <c r="MLC17" s="3"/>
      <c r="MLD17" s="3"/>
      <c r="MLE17" s="35"/>
      <c r="MLF17" s="35"/>
      <c r="MLG17" s="35"/>
      <c r="MLH17" s="3"/>
      <c r="MLI17" s="3"/>
      <c r="MLJ17" s="3"/>
      <c r="MLK17" s="35"/>
      <c r="MLL17" s="35"/>
      <c r="MLM17" s="35"/>
      <c r="MLN17" s="3"/>
      <c r="MLO17" s="3"/>
      <c r="MLP17" s="3"/>
      <c r="MLQ17" s="35"/>
      <c r="MLR17" s="35"/>
      <c r="MLS17" s="35"/>
      <c r="MLT17" s="3"/>
      <c r="MLU17" s="3"/>
      <c r="MLV17" s="3"/>
      <c r="MLW17" s="35"/>
      <c r="MLX17" s="35"/>
      <c r="MLY17" s="35"/>
      <c r="MLZ17" s="3"/>
      <c r="MMA17" s="3"/>
      <c r="MMB17" s="3"/>
      <c r="MMC17" s="35"/>
      <c r="MMD17" s="35"/>
      <c r="MME17" s="35"/>
      <c r="MMF17" s="3"/>
      <c r="MMG17" s="3"/>
      <c r="MMH17" s="3"/>
      <c r="MMI17" s="35"/>
      <c r="MMJ17" s="35"/>
      <c r="MMK17" s="35"/>
      <c r="MML17" s="3"/>
      <c r="MMM17" s="3"/>
      <c r="MMN17" s="3"/>
      <c r="MMO17" s="35"/>
      <c r="MMP17" s="35"/>
      <c r="MMQ17" s="35"/>
      <c r="MMR17" s="3"/>
      <c r="MMS17" s="3"/>
      <c r="MMT17" s="3"/>
      <c r="MMU17" s="35"/>
      <c r="MMV17" s="35"/>
      <c r="MMW17" s="35"/>
      <c r="MMX17" s="3"/>
      <c r="MMY17" s="3"/>
      <c r="MMZ17" s="3"/>
      <c r="MNA17" s="35"/>
      <c r="MNB17" s="35"/>
      <c r="MNC17" s="35"/>
      <c r="MND17" s="3"/>
      <c r="MNE17" s="3"/>
      <c r="MNF17" s="3"/>
      <c r="MNG17" s="35"/>
      <c r="MNH17" s="35"/>
      <c r="MNI17" s="35"/>
      <c r="MNJ17" s="3"/>
      <c r="MNK17" s="3"/>
      <c r="MNL17" s="3"/>
      <c r="MNM17" s="35"/>
      <c r="MNN17" s="35"/>
      <c r="MNO17" s="35"/>
      <c r="MNP17" s="3"/>
      <c r="MNQ17" s="3"/>
      <c r="MNR17" s="3"/>
      <c r="MNS17" s="35"/>
      <c r="MNT17" s="35"/>
      <c r="MNU17" s="35"/>
      <c r="MNV17" s="3"/>
      <c r="MNW17" s="3"/>
      <c r="MNX17" s="3"/>
      <c r="MNY17" s="35"/>
      <c r="MNZ17" s="35"/>
      <c r="MOA17" s="35"/>
      <c r="MOB17" s="3"/>
      <c r="MOC17" s="3"/>
      <c r="MOD17" s="3"/>
      <c r="MOE17" s="35"/>
      <c r="MOF17" s="35"/>
      <c r="MOG17" s="35"/>
      <c r="MOH17" s="3"/>
      <c r="MOI17" s="3"/>
      <c r="MOJ17" s="3"/>
      <c r="MOK17" s="35"/>
      <c r="MOL17" s="35"/>
      <c r="MOM17" s="35"/>
      <c r="MON17" s="3"/>
      <c r="MOO17" s="3"/>
      <c r="MOP17" s="3"/>
      <c r="MOQ17" s="35"/>
      <c r="MOR17" s="35"/>
      <c r="MOS17" s="35"/>
      <c r="MOT17" s="3"/>
      <c r="MOU17" s="3"/>
      <c r="MOV17" s="3"/>
      <c r="MOW17" s="35"/>
      <c r="MOX17" s="35"/>
      <c r="MOY17" s="35"/>
      <c r="MOZ17" s="3"/>
      <c r="MPA17" s="3"/>
      <c r="MPB17" s="3"/>
      <c r="MPC17" s="35"/>
      <c r="MPD17" s="35"/>
      <c r="MPE17" s="35"/>
      <c r="MPF17" s="3"/>
      <c r="MPG17" s="3"/>
      <c r="MPH17" s="3"/>
      <c r="MPI17" s="35"/>
      <c r="MPJ17" s="35"/>
      <c r="MPK17" s="35"/>
      <c r="MPL17" s="3"/>
      <c r="MPM17" s="3"/>
      <c r="MPN17" s="3"/>
      <c r="MPO17" s="35"/>
      <c r="MPP17" s="35"/>
      <c r="MPQ17" s="35"/>
      <c r="MPR17" s="3"/>
      <c r="MPS17" s="3"/>
      <c r="MPT17" s="3"/>
      <c r="MPU17" s="35"/>
      <c r="MPV17" s="35"/>
      <c r="MPW17" s="35"/>
      <c r="MPX17" s="3"/>
      <c r="MPY17" s="3"/>
      <c r="MPZ17" s="3"/>
      <c r="MQA17" s="35"/>
      <c r="MQB17" s="35"/>
      <c r="MQC17" s="35"/>
      <c r="MQD17" s="3"/>
      <c r="MQE17" s="3"/>
      <c r="MQF17" s="3"/>
      <c r="MQG17" s="35"/>
      <c r="MQH17" s="35"/>
      <c r="MQI17" s="35"/>
      <c r="MQJ17" s="3"/>
      <c r="MQK17" s="3"/>
      <c r="MQL17" s="3"/>
      <c r="MQM17" s="35"/>
      <c r="MQN17" s="35"/>
      <c r="MQO17" s="35"/>
      <c r="MQP17" s="3"/>
      <c r="MQQ17" s="3"/>
      <c r="MQR17" s="3"/>
      <c r="MQS17" s="35"/>
      <c r="MQT17" s="35"/>
      <c r="MQU17" s="35"/>
      <c r="MQV17" s="3"/>
      <c r="MQW17" s="3"/>
      <c r="MQX17" s="3"/>
      <c r="MQY17" s="35"/>
      <c r="MQZ17" s="35"/>
      <c r="MRA17" s="35"/>
      <c r="MRB17" s="3"/>
      <c r="MRC17" s="3"/>
      <c r="MRD17" s="3"/>
      <c r="MRE17" s="35"/>
      <c r="MRF17" s="35"/>
      <c r="MRG17" s="35"/>
      <c r="MRH17" s="3"/>
      <c r="MRI17" s="3"/>
      <c r="MRJ17" s="3"/>
      <c r="MRK17" s="35"/>
      <c r="MRL17" s="35"/>
      <c r="MRM17" s="35"/>
      <c r="MRN17" s="3"/>
      <c r="MRO17" s="3"/>
      <c r="MRP17" s="3"/>
      <c r="MRQ17" s="35"/>
      <c r="MRR17" s="35"/>
      <c r="MRS17" s="35"/>
      <c r="MRT17" s="3"/>
      <c r="MRU17" s="3"/>
      <c r="MRV17" s="3"/>
      <c r="MRW17" s="35"/>
      <c r="MRX17" s="35"/>
      <c r="MRY17" s="35"/>
      <c r="MRZ17" s="3"/>
      <c r="MSA17" s="3"/>
      <c r="MSB17" s="3"/>
      <c r="MSC17" s="35"/>
      <c r="MSD17" s="35"/>
      <c r="MSE17" s="35"/>
      <c r="MSF17" s="3"/>
      <c r="MSG17" s="3"/>
      <c r="MSH17" s="3"/>
      <c r="MSI17" s="35"/>
      <c r="MSJ17" s="35"/>
      <c r="MSK17" s="35"/>
      <c r="MSL17" s="3"/>
      <c r="MSM17" s="3"/>
      <c r="MSN17" s="3"/>
      <c r="MSO17" s="35"/>
      <c r="MSP17" s="35"/>
      <c r="MSQ17" s="35"/>
      <c r="MSR17" s="3"/>
      <c r="MSS17" s="3"/>
      <c r="MST17" s="3"/>
      <c r="MSU17" s="35"/>
      <c r="MSV17" s="35"/>
      <c r="MSW17" s="35"/>
      <c r="MSX17" s="3"/>
      <c r="MSY17" s="3"/>
      <c r="MSZ17" s="3"/>
      <c r="MTA17" s="35"/>
      <c r="MTB17" s="35"/>
      <c r="MTC17" s="35"/>
      <c r="MTD17" s="3"/>
      <c r="MTE17" s="3"/>
      <c r="MTF17" s="3"/>
      <c r="MTG17" s="35"/>
      <c r="MTH17" s="35"/>
      <c r="MTI17" s="35"/>
      <c r="MTJ17" s="3"/>
      <c r="MTK17" s="3"/>
      <c r="MTL17" s="3"/>
      <c r="MTM17" s="35"/>
      <c r="MTN17" s="35"/>
      <c r="MTO17" s="35"/>
      <c r="MTP17" s="3"/>
      <c r="MTQ17" s="3"/>
      <c r="MTR17" s="3"/>
      <c r="MTS17" s="35"/>
      <c r="MTT17" s="35"/>
      <c r="MTU17" s="35"/>
      <c r="MTV17" s="3"/>
      <c r="MTW17" s="3"/>
      <c r="MTX17" s="3"/>
      <c r="MTY17" s="35"/>
      <c r="MTZ17" s="35"/>
      <c r="MUA17" s="35"/>
      <c r="MUB17" s="3"/>
      <c r="MUC17" s="3"/>
      <c r="MUD17" s="3"/>
      <c r="MUE17" s="35"/>
      <c r="MUF17" s="35"/>
      <c r="MUG17" s="35"/>
      <c r="MUH17" s="3"/>
      <c r="MUI17" s="3"/>
      <c r="MUJ17" s="3"/>
      <c r="MUK17" s="35"/>
      <c r="MUL17" s="35"/>
      <c r="MUM17" s="35"/>
      <c r="MUN17" s="3"/>
      <c r="MUO17" s="3"/>
      <c r="MUP17" s="3"/>
      <c r="MUQ17" s="35"/>
      <c r="MUR17" s="35"/>
      <c r="MUS17" s="35"/>
      <c r="MUT17" s="3"/>
      <c r="MUU17" s="3"/>
      <c r="MUV17" s="3"/>
      <c r="MUW17" s="35"/>
      <c r="MUX17" s="35"/>
      <c r="MUY17" s="35"/>
      <c r="MUZ17" s="3"/>
      <c r="MVA17" s="3"/>
      <c r="MVB17" s="3"/>
      <c r="MVC17" s="35"/>
      <c r="MVD17" s="35"/>
      <c r="MVE17" s="35"/>
      <c r="MVF17" s="3"/>
      <c r="MVG17" s="3"/>
      <c r="MVH17" s="3"/>
      <c r="MVI17" s="35"/>
      <c r="MVJ17" s="35"/>
      <c r="MVK17" s="35"/>
      <c r="MVL17" s="3"/>
      <c r="MVM17" s="3"/>
      <c r="MVN17" s="3"/>
      <c r="MVO17" s="35"/>
      <c r="MVP17" s="35"/>
      <c r="MVQ17" s="35"/>
      <c r="MVR17" s="3"/>
      <c r="MVS17" s="3"/>
      <c r="MVT17" s="3"/>
      <c r="MVU17" s="35"/>
      <c r="MVV17" s="35"/>
      <c r="MVW17" s="35"/>
      <c r="MVX17" s="3"/>
      <c r="MVY17" s="3"/>
      <c r="MVZ17" s="3"/>
      <c r="MWA17" s="35"/>
      <c r="MWB17" s="35"/>
      <c r="MWC17" s="35"/>
      <c r="MWD17" s="3"/>
      <c r="MWE17" s="3"/>
      <c r="MWF17" s="3"/>
      <c r="MWG17" s="35"/>
      <c r="MWH17" s="35"/>
      <c r="MWI17" s="35"/>
      <c r="MWJ17" s="3"/>
      <c r="MWK17" s="3"/>
      <c r="MWL17" s="3"/>
      <c r="MWM17" s="35"/>
      <c r="MWN17" s="35"/>
      <c r="MWO17" s="35"/>
      <c r="MWP17" s="3"/>
      <c r="MWQ17" s="3"/>
      <c r="MWR17" s="3"/>
      <c r="MWS17" s="35"/>
      <c r="MWT17" s="35"/>
      <c r="MWU17" s="35"/>
      <c r="MWV17" s="3"/>
      <c r="MWW17" s="3"/>
      <c r="MWX17" s="3"/>
      <c r="MWY17" s="35"/>
      <c r="MWZ17" s="35"/>
      <c r="MXA17" s="35"/>
      <c r="MXB17" s="3"/>
      <c r="MXC17" s="3"/>
      <c r="MXD17" s="3"/>
      <c r="MXE17" s="35"/>
      <c r="MXF17" s="35"/>
      <c r="MXG17" s="35"/>
      <c r="MXH17" s="3"/>
      <c r="MXI17" s="3"/>
      <c r="MXJ17" s="3"/>
      <c r="MXK17" s="35"/>
      <c r="MXL17" s="35"/>
      <c r="MXM17" s="35"/>
      <c r="MXN17" s="3"/>
      <c r="MXO17" s="3"/>
      <c r="MXP17" s="3"/>
      <c r="MXQ17" s="35"/>
      <c r="MXR17" s="35"/>
      <c r="MXS17" s="35"/>
      <c r="MXT17" s="3"/>
      <c r="MXU17" s="3"/>
      <c r="MXV17" s="3"/>
      <c r="MXW17" s="35"/>
      <c r="MXX17" s="35"/>
      <c r="MXY17" s="35"/>
      <c r="MXZ17" s="3"/>
      <c r="MYA17" s="3"/>
      <c r="MYB17" s="3"/>
      <c r="MYC17" s="35"/>
      <c r="MYD17" s="35"/>
      <c r="MYE17" s="35"/>
      <c r="MYF17" s="3"/>
      <c r="MYG17" s="3"/>
      <c r="MYH17" s="3"/>
      <c r="MYI17" s="35"/>
      <c r="MYJ17" s="35"/>
      <c r="MYK17" s="35"/>
      <c r="MYL17" s="3"/>
      <c r="MYM17" s="3"/>
      <c r="MYN17" s="3"/>
      <c r="MYO17" s="35"/>
      <c r="MYP17" s="35"/>
      <c r="MYQ17" s="35"/>
      <c r="MYR17" s="3"/>
      <c r="MYS17" s="3"/>
      <c r="MYT17" s="3"/>
      <c r="MYU17" s="35"/>
      <c r="MYV17" s="35"/>
      <c r="MYW17" s="35"/>
      <c r="MYX17" s="3"/>
      <c r="MYY17" s="3"/>
      <c r="MYZ17" s="3"/>
      <c r="MZA17" s="35"/>
      <c r="MZB17" s="35"/>
      <c r="MZC17" s="35"/>
      <c r="MZD17" s="3"/>
      <c r="MZE17" s="3"/>
      <c r="MZF17" s="3"/>
      <c r="MZG17" s="35"/>
      <c r="MZH17" s="35"/>
      <c r="MZI17" s="35"/>
      <c r="MZJ17" s="3"/>
      <c r="MZK17" s="3"/>
      <c r="MZL17" s="3"/>
      <c r="MZM17" s="35"/>
      <c r="MZN17" s="35"/>
      <c r="MZO17" s="35"/>
      <c r="MZP17" s="3"/>
      <c r="MZQ17" s="3"/>
      <c r="MZR17" s="3"/>
      <c r="MZS17" s="35"/>
      <c r="MZT17" s="35"/>
      <c r="MZU17" s="35"/>
      <c r="MZV17" s="3"/>
      <c r="MZW17" s="3"/>
      <c r="MZX17" s="3"/>
      <c r="MZY17" s="35"/>
      <c r="MZZ17" s="35"/>
      <c r="NAA17" s="35"/>
      <c r="NAB17" s="3"/>
      <c r="NAC17" s="3"/>
      <c r="NAD17" s="3"/>
      <c r="NAE17" s="35"/>
      <c r="NAF17" s="35"/>
      <c r="NAG17" s="35"/>
      <c r="NAH17" s="3"/>
      <c r="NAI17" s="3"/>
      <c r="NAJ17" s="3"/>
      <c r="NAK17" s="35"/>
      <c r="NAL17" s="35"/>
      <c r="NAM17" s="35"/>
      <c r="NAN17" s="3"/>
      <c r="NAO17" s="3"/>
      <c r="NAP17" s="3"/>
      <c r="NAQ17" s="35"/>
      <c r="NAR17" s="35"/>
      <c r="NAS17" s="35"/>
      <c r="NAT17" s="3"/>
      <c r="NAU17" s="3"/>
      <c r="NAV17" s="3"/>
      <c r="NAW17" s="35"/>
      <c r="NAX17" s="35"/>
      <c r="NAY17" s="35"/>
      <c r="NAZ17" s="3"/>
      <c r="NBA17" s="3"/>
      <c r="NBB17" s="3"/>
      <c r="NBC17" s="35"/>
      <c r="NBD17" s="35"/>
      <c r="NBE17" s="35"/>
      <c r="NBF17" s="3"/>
      <c r="NBG17" s="3"/>
      <c r="NBH17" s="3"/>
      <c r="NBI17" s="35"/>
      <c r="NBJ17" s="35"/>
      <c r="NBK17" s="35"/>
      <c r="NBL17" s="3"/>
      <c r="NBM17" s="3"/>
      <c r="NBN17" s="3"/>
      <c r="NBO17" s="35"/>
      <c r="NBP17" s="35"/>
      <c r="NBQ17" s="35"/>
      <c r="NBR17" s="3"/>
      <c r="NBS17" s="3"/>
      <c r="NBT17" s="3"/>
      <c r="NBU17" s="35"/>
      <c r="NBV17" s="35"/>
      <c r="NBW17" s="35"/>
      <c r="NBX17" s="3"/>
      <c r="NBY17" s="3"/>
      <c r="NBZ17" s="3"/>
      <c r="NCA17" s="35"/>
      <c r="NCB17" s="35"/>
      <c r="NCC17" s="35"/>
      <c r="NCD17" s="3"/>
      <c r="NCE17" s="3"/>
      <c r="NCF17" s="3"/>
      <c r="NCG17" s="35"/>
      <c r="NCH17" s="35"/>
      <c r="NCI17" s="35"/>
      <c r="NCJ17" s="3"/>
      <c r="NCK17" s="3"/>
      <c r="NCL17" s="3"/>
      <c r="NCM17" s="35"/>
      <c r="NCN17" s="35"/>
      <c r="NCO17" s="35"/>
      <c r="NCP17" s="3"/>
      <c r="NCQ17" s="3"/>
      <c r="NCR17" s="3"/>
      <c r="NCS17" s="35"/>
      <c r="NCT17" s="35"/>
      <c r="NCU17" s="35"/>
      <c r="NCV17" s="3"/>
      <c r="NCW17" s="3"/>
      <c r="NCX17" s="3"/>
      <c r="NCY17" s="35"/>
      <c r="NCZ17" s="35"/>
      <c r="NDA17" s="35"/>
      <c r="NDB17" s="3"/>
      <c r="NDC17" s="3"/>
      <c r="NDD17" s="3"/>
      <c r="NDE17" s="35"/>
      <c r="NDF17" s="35"/>
      <c r="NDG17" s="35"/>
      <c r="NDH17" s="3"/>
      <c r="NDI17" s="3"/>
      <c r="NDJ17" s="3"/>
      <c r="NDK17" s="35"/>
      <c r="NDL17" s="35"/>
      <c r="NDM17" s="35"/>
      <c r="NDN17" s="3"/>
      <c r="NDO17" s="3"/>
      <c r="NDP17" s="3"/>
      <c r="NDQ17" s="35"/>
      <c r="NDR17" s="35"/>
      <c r="NDS17" s="35"/>
      <c r="NDT17" s="3"/>
      <c r="NDU17" s="3"/>
      <c r="NDV17" s="3"/>
      <c r="NDW17" s="35"/>
      <c r="NDX17" s="35"/>
      <c r="NDY17" s="35"/>
      <c r="NDZ17" s="3"/>
      <c r="NEA17" s="3"/>
      <c r="NEB17" s="3"/>
      <c r="NEC17" s="35"/>
      <c r="NED17" s="35"/>
      <c r="NEE17" s="35"/>
      <c r="NEF17" s="3"/>
      <c r="NEG17" s="3"/>
      <c r="NEH17" s="3"/>
      <c r="NEI17" s="35"/>
      <c r="NEJ17" s="35"/>
      <c r="NEK17" s="35"/>
      <c r="NEL17" s="3"/>
      <c r="NEM17" s="3"/>
      <c r="NEN17" s="3"/>
      <c r="NEO17" s="35"/>
      <c r="NEP17" s="35"/>
      <c r="NEQ17" s="35"/>
      <c r="NER17" s="3"/>
      <c r="NES17" s="3"/>
      <c r="NET17" s="3"/>
      <c r="NEU17" s="35"/>
      <c r="NEV17" s="35"/>
      <c r="NEW17" s="35"/>
      <c r="NEX17" s="3"/>
      <c r="NEY17" s="3"/>
      <c r="NEZ17" s="3"/>
      <c r="NFA17" s="35"/>
      <c r="NFB17" s="35"/>
      <c r="NFC17" s="35"/>
      <c r="NFD17" s="3"/>
      <c r="NFE17" s="3"/>
      <c r="NFF17" s="3"/>
      <c r="NFG17" s="35"/>
      <c r="NFH17" s="35"/>
      <c r="NFI17" s="35"/>
      <c r="NFJ17" s="3"/>
      <c r="NFK17" s="3"/>
      <c r="NFL17" s="3"/>
      <c r="NFM17" s="35"/>
      <c r="NFN17" s="35"/>
      <c r="NFO17" s="35"/>
      <c r="NFP17" s="3"/>
      <c r="NFQ17" s="3"/>
      <c r="NFR17" s="3"/>
      <c r="NFS17" s="35"/>
      <c r="NFT17" s="35"/>
      <c r="NFU17" s="35"/>
      <c r="NFV17" s="3"/>
      <c r="NFW17" s="3"/>
      <c r="NFX17" s="3"/>
      <c r="NFY17" s="35"/>
      <c r="NFZ17" s="35"/>
      <c r="NGA17" s="35"/>
      <c r="NGB17" s="3"/>
      <c r="NGC17" s="3"/>
      <c r="NGD17" s="3"/>
      <c r="NGE17" s="35"/>
      <c r="NGF17" s="35"/>
      <c r="NGG17" s="35"/>
      <c r="NGH17" s="3"/>
      <c r="NGI17" s="3"/>
      <c r="NGJ17" s="3"/>
      <c r="NGK17" s="35"/>
      <c r="NGL17" s="35"/>
      <c r="NGM17" s="35"/>
      <c r="NGN17" s="3"/>
      <c r="NGO17" s="3"/>
      <c r="NGP17" s="3"/>
      <c r="NGQ17" s="35"/>
      <c r="NGR17" s="35"/>
      <c r="NGS17" s="35"/>
      <c r="NGT17" s="3"/>
      <c r="NGU17" s="3"/>
      <c r="NGV17" s="3"/>
      <c r="NGW17" s="35"/>
      <c r="NGX17" s="35"/>
      <c r="NGY17" s="35"/>
      <c r="NGZ17" s="3"/>
      <c r="NHA17" s="3"/>
      <c r="NHB17" s="3"/>
      <c r="NHC17" s="35"/>
      <c r="NHD17" s="35"/>
      <c r="NHE17" s="35"/>
      <c r="NHF17" s="3"/>
      <c r="NHG17" s="3"/>
      <c r="NHH17" s="3"/>
      <c r="NHI17" s="35"/>
      <c r="NHJ17" s="35"/>
      <c r="NHK17" s="35"/>
      <c r="NHL17" s="3"/>
      <c r="NHM17" s="3"/>
      <c r="NHN17" s="3"/>
      <c r="NHO17" s="35"/>
      <c r="NHP17" s="35"/>
      <c r="NHQ17" s="35"/>
      <c r="NHR17" s="3"/>
      <c r="NHS17" s="3"/>
      <c r="NHT17" s="3"/>
      <c r="NHU17" s="35"/>
      <c r="NHV17" s="35"/>
      <c r="NHW17" s="35"/>
      <c r="NHX17" s="3"/>
      <c r="NHY17" s="3"/>
      <c r="NHZ17" s="3"/>
      <c r="NIA17" s="35"/>
      <c r="NIB17" s="35"/>
      <c r="NIC17" s="35"/>
      <c r="NID17" s="3"/>
      <c r="NIE17" s="3"/>
      <c r="NIF17" s="3"/>
      <c r="NIG17" s="35"/>
      <c r="NIH17" s="35"/>
      <c r="NII17" s="35"/>
      <c r="NIJ17" s="3"/>
      <c r="NIK17" s="3"/>
      <c r="NIL17" s="3"/>
      <c r="NIM17" s="35"/>
      <c r="NIN17" s="35"/>
      <c r="NIO17" s="35"/>
      <c r="NIP17" s="3"/>
      <c r="NIQ17" s="3"/>
      <c r="NIR17" s="3"/>
      <c r="NIS17" s="35"/>
      <c r="NIT17" s="35"/>
      <c r="NIU17" s="35"/>
      <c r="NIV17" s="3"/>
      <c r="NIW17" s="3"/>
      <c r="NIX17" s="3"/>
      <c r="NIY17" s="35"/>
      <c r="NIZ17" s="35"/>
      <c r="NJA17" s="35"/>
      <c r="NJB17" s="3"/>
      <c r="NJC17" s="3"/>
      <c r="NJD17" s="3"/>
      <c r="NJE17" s="35"/>
      <c r="NJF17" s="35"/>
      <c r="NJG17" s="35"/>
      <c r="NJH17" s="3"/>
      <c r="NJI17" s="3"/>
      <c r="NJJ17" s="3"/>
      <c r="NJK17" s="35"/>
      <c r="NJL17" s="35"/>
      <c r="NJM17" s="35"/>
      <c r="NJN17" s="3"/>
      <c r="NJO17" s="3"/>
      <c r="NJP17" s="3"/>
      <c r="NJQ17" s="35"/>
      <c r="NJR17" s="35"/>
      <c r="NJS17" s="35"/>
      <c r="NJT17" s="3"/>
      <c r="NJU17" s="3"/>
      <c r="NJV17" s="3"/>
      <c r="NJW17" s="35"/>
      <c r="NJX17" s="35"/>
      <c r="NJY17" s="35"/>
      <c r="NJZ17" s="3"/>
      <c r="NKA17" s="3"/>
      <c r="NKB17" s="3"/>
      <c r="NKC17" s="35"/>
      <c r="NKD17" s="35"/>
      <c r="NKE17" s="35"/>
      <c r="NKF17" s="3"/>
      <c r="NKG17" s="3"/>
      <c r="NKH17" s="3"/>
      <c r="NKI17" s="35"/>
      <c r="NKJ17" s="35"/>
      <c r="NKK17" s="35"/>
      <c r="NKL17" s="3"/>
      <c r="NKM17" s="3"/>
      <c r="NKN17" s="3"/>
      <c r="NKO17" s="35"/>
      <c r="NKP17" s="35"/>
      <c r="NKQ17" s="35"/>
      <c r="NKR17" s="3"/>
      <c r="NKS17" s="3"/>
      <c r="NKT17" s="3"/>
      <c r="NKU17" s="35"/>
      <c r="NKV17" s="35"/>
      <c r="NKW17" s="35"/>
      <c r="NKX17" s="3"/>
      <c r="NKY17" s="3"/>
      <c r="NKZ17" s="3"/>
      <c r="NLA17" s="35"/>
      <c r="NLB17" s="35"/>
      <c r="NLC17" s="35"/>
      <c r="NLD17" s="3"/>
      <c r="NLE17" s="3"/>
      <c r="NLF17" s="3"/>
      <c r="NLG17" s="35"/>
      <c r="NLH17" s="35"/>
      <c r="NLI17" s="35"/>
      <c r="NLJ17" s="3"/>
      <c r="NLK17" s="3"/>
      <c r="NLL17" s="3"/>
      <c r="NLM17" s="35"/>
      <c r="NLN17" s="35"/>
      <c r="NLO17" s="35"/>
      <c r="NLP17" s="3"/>
      <c r="NLQ17" s="3"/>
      <c r="NLR17" s="3"/>
      <c r="NLS17" s="35"/>
      <c r="NLT17" s="35"/>
      <c r="NLU17" s="35"/>
      <c r="NLV17" s="3"/>
      <c r="NLW17" s="3"/>
      <c r="NLX17" s="3"/>
      <c r="NLY17" s="35"/>
      <c r="NLZ17" s="35"/>
      <c r="NMA17" s="35"/>
      <c r="NMB17" s="3"/>
      <c r="NMC17" s="3"/>
      <c r="NMD17" s="3"/>
      <c r="NME17" s="35"/>
      <c r="NMF17" s="35"/>
      <c r="NMG17" s="35"/>
      <c r="NMH17" s="3"/>
      <c r="NMI17" s="3"/>
      <c r="NMJ17" s="3"/>
      <c r="NMK17" s="35"/>
      <c r="NML17" s="35"/>
      <c r="NMM17" s="35"/>
      <c r="NMN17" s="3"/>
      <c r="NMO17" s="3"/>
      <c r="NMP17" s="3"/>
      <c r="NMQ17" s="35"/>
      <c r="NMR17" s="35"/>
      <c r="NMS17" s="35"/>
      <c r="NMT17" s="3"/>
      <c r="NMU17" s="3"/>
      <c r="NMV17" s="3"/>
      <c r="NMW17" s="35"/>
      <c r="NMX17" s="35"/>
      <c r="NMY17" s="35"/>
      <c r="NMZ17" s="3"/>
      <c r="NNA17" s="3"/>
      <c r="NNB17" s="3"/>
      <c r="NNC17" s="35"/>
      <c r="NND17" s="35"/>
      <c r="NNE17" s="35"/>
      <c r="NNF17" s="3"/>
      <c r="NNG17" s="3"/>
      <c r="NNH17" s="3"/>
      <c r="NNI17" s="35"/>
      <c r="NNJ17" s="35"/>
      <c r="NNK17" s="35"/>
      <c r="NNL17" s="3"/>
      <c r="NNM17" s="3"/>
      <c r="NNN17" s="3"/>
      <c r="NNO17" s="35"/>
      <c r="NNP17" s="35"/>
      <c r="NNQ17" s="35"/>
      <c r="NNR17" s="3"/>
      <c r="NNS17" s="3"/>
      <c r="NNT17" s="3"/>
      <c r="NNU17" s="35"/>
      <c r="NNV17" s="35"/>
      <c r="NNW17" s="35"/>
      <c r="NNX17" s="3"/>
      <c r="NNY17" s="3"/>
      <c r="NNZ17" s="3"/>
      <c r="NOA17" s="35"/>
      <c r="NOB17" s="35"/>
      <c r="NOC17" s="35"/>
      <c r="NOD17" s="3"/>
      <c r="NOE17" s="3"/>
      <c r="NOF17" s="3"/>
      <c r="NOG17" s="35"/>
      <c r="NOH17" s="35"/>
      <c r="NOI17" s="35"/>
      <c r="NOJ17" s="3"/>
      <c r="NOK17" s="3"/>
      <c r="NOL17" s="3"/>
      <c r="NOM17" s="35"/>
      <c r="NON17" s="35"/>
      <c r="NOO17" s="35"/>
      <c r="NOP17" s="3"/>
      <c r="NOQ17" s="3"/>
      <c r="NOR17" s="3"/>
      <c r="NOS17" s="35"/>
      <c r="NOT17" s="35"/>
      <c r="NOU17" s="35"/>
      <c r="NOV17" s="3"/>
      <c r="NOW17" s="3"/>
      <c r="NOX17" s="3"/>
      <c r="NOY17" s="35"/>
      <c r="NOZ17" s="35"/>
      <c r="NPA17" s="35"/>
      <c r="NPB17" s="3"/>
      <c r="NPC17" s="3"/>
      <c r="NPD17" s="3"/>
      <c r="NPE17" s="35"/>
      <c r="NPF17" s="35"/>
      <c r="NPG17" s="35"/>
      <c r="NPH17" s="3"/>
      <c r="NPI17" s="3"/>
      <c r="NPJ17" s="3"/>
      <c r="NPK17" s="35"/>
      <c r="NPL17" s="35"/>
      <c r="NPM17" s="35"/>
      <c r="NPN17" s="3"/>
      <c r="NPO17" s="3"/>
      <c r="NPP17" s="3"/>
      <c r="NPQ17" s="35"/>
      <c r="NPR17" s="35"/>
      <c r="NPS17" s="35"/>
      <c r="NPT17" s="3"/>
      <c r="NPU17" s="3"/>
      <c r="NPV17" s="3"/>
      <c r="NPW17" s="35"/>
      <c r="NPX17" s="35"/>
      <c r="NPY17" s="35"/>
      <c r="NPZ17" s="3"/>
      <c r="NQA17" s="3"/>
      <c r="NQB17" s="3"/>
      <c r="NQC17" s="35"/>
      <c r="NQD17" s="35"/>
      <c r="NQE17" s="35"/>
      <c r="NQF17" s="3"/>
      <c r="NQG17" s="3"/>
      <c r="NQH17" s="3"/>
      <c r="NQI17" s="35"/>
      <c r="NQJ17" s="35"/>
      <c r="NQK17" s="35"/>
      <c r="NQL17" s="3"/>
      <c r="NQM17" s="3"/>
      <c r="NQN17" s="3"/>
      <c r="NQO17" s="35"/>
      <c r="NQP17" s="35"/>
      <c r="NQQ17" s="35"/>
      <c r="NQR17" s="3"/>
      <c r="NQS17" s="3"/>
      <c r="NQT17" s="3"/>
      <c r="NQU17" s="35"/>
      <c r="NQV17" s="35"/>
      <c r="NQW17" s="35"/>
      <c r="NQX17" s="3"/>
      <c r="NQY17" s="3"/>
      <c r="NQZ17" s="3"/>
      <c r="NRA17" s="35"/>
      <c r="NRB17" s="35"/>
      <c r="NRC17" s="35"/>
      <c r="NRD17" s="3"/>
      <c r="NRE17" s="3"/>
      <c r="NRF17" s="3"/>
      <c r="NRG17" s="35"/>
      <c r="NRH17" s="35"/>
      <c r="NRI17" s="35"/>
      <c r="NRJ17" s="3"/>
      <c r="NRK17" s="3"/>
      <c r="NRL17" s="3"/>
      <c r="NRM17" s="35"/>
      <c r="NRN17" s="35"/>
      <c r="NRO17" s="35"/>
      <c r="NRP17" s="3"/>
      <c r="NRQ17" s="3"/>
      <c r="NRR17" s="3"/>
      <c r="NRS17" s="35"/>
      <c r="NRT17" s="35"/>
      <c r="NRU17" s="35"/>
      <c r="NRV17" s="3"/>
      <c r="NRW17" s="3"/>
      <c r="NRX17" s="3"/>
      <c r="NRY17" s="35"/>
      <c r="NRZ17" s="35"/>
      <c r="NSA17" s="35"/>
      <c r="NSB17" s="3"/>
      <c r="NSC17" s="3"/>
      <c r="NSD17" s="3"/>
      <c r="NSE17" s="35"/>
      <c r="NSF17" s="35"/>
      <c r="NSG17" s="35"/>
      <c r="NSH17" s="3"/>
      <c r="NSI17" s="3"/>
      <c r="NSJ17" s="3"/>
      <c r="NSK17" s="35"/>
      <c r="NSL17" s="35"/>
      <c r="NSM17" s="35"/>
      <c r="NSN17" s="3"/>
      <c r="NSO17" s="3"/>
      <c r="NSP17" s="3"/>
      <c r="NSQ17" s="35"/>
      <c r="NSR17" s="35"/>
      <c r="NSS17" s="35"/>
      <c r="NST17" s="3"/>
      <c r="NSU17" s="3"/>
      <c r="NSV17" s="3"/>
      <c r="NSW17" s="35"/>
      <c r="NSX17" s="35"/>
      <c r="NSY17" s="35"/>
      <c r="NSZ17" s="3"/>
      <c r="NTA17" s="3"/>
      <c r="NTB17" s="3"/>
      <c r="NTC17" s="35"/>
      <c r="NTD17" s="35"/>
      <c r="NTE17" s="35"/>
      <c r="NTF17" s="3"/>
      <c r="NTG17" s="3"/>
      <c r="NTH17" s="3"/>
      <c r="NTI17" s="35"/>
      <c r="NTJ17" s="35"/>
      <c r="NTK17" s="35"/>
      <c r="NTL17" s="3"/>
      <c r="NTM17" s="3"/>
      <c r="NTN17" s="3"/>
      <c r="NTO17" s="35"/>
      <c r="NTP17" s="35"/>
      <c r="NTQ17" s="35"/>
      <c r="NTR17" s="3"/>
      <c r="NTS17" s="3"/>
      <c r="NTT17" s="3"/>
      <c r="NTU17" s="35"/>
      <c r="NTV17" s="35"/>
      <c r="NTW17" s="35"/>
      <c r="NTX17" s="3"/>
      <c r="NTY17" s="3"/>
      <c r="NTZ17" s="3"/>
      <c r="NUA17" s="35"/>
      <c r="NUB17" s="35"/>
      <c r="NUC17" s="35"/>
      <c r="NUD17" s="3"/>
      <c r="NUE17" s="3"/>
      <c r="NUF17" s="3"/>
      <c r="NUG17" s="35"/>
      <c r="NUH17" s="35"/>
      <c r="NUI17" s="35"/>
      <c r="NUJ17" s="3"/>
      <c r="NUK17" s="3"/>
      <c r="NUL17" s="3"/>
      <c r="NUM17" s="35"/>
      <c r="NUN17" s="35"/>
      <c r="NUO17" s="35"/>
      <c r="NUP17" s="3"/>
      <c r="NUQ17" s="3"/>
      <c r="NUR17" s="3"/>
      <c r="NUS17" s="35"/>
      <c r="NUT17" s="35"/>
      <c r="NUU17" s="35"/>
      <c r="NUV17" s="3"/>
      <c r="NUW17" s="3"/>
      <c r="NUX17" s="3"/>
      <c r="NUY17" s="35"/>
      <c r="NUZ17" s="35"/>
      <c r="NVA17" s="35"/>
      <c r="NVB17" s="3"/>
      <c r="NVC17" s="3"/>
      <c r="NVD17" s="3"/>
      <c r="NVE17" s="35"/>
      <c r="NVF17" s="35"/>
      <c r="NVG17" s="35"/>
      <c r="NVH17" s="3"/>
      <c r="NVI17" s="3"/>
      <c r="NVJ17" s="3"/>
      <c r="NVK17" s="35"/>
      <c r="NVL17" s="35"/>
      <c r="NVM17" s="35"/>
      <c r="NVN17" s="3"/>
      <c r="NVO17" s="3"/>
      <c r="NVP17" s="3"/>
      <c r="NVQ17" s="35"/>
      <c r="NVR17" s="35"/>
      <c r="NVS17" s="35"/>
      <c r="NVT17" s="3"/>
      <c r="NVU17" s="3"/>
      <c r="NVV17" s="3"/>
      <c r="NVW17" s="35"/>
      <c r="NVX17" s="35"/>
      <c r="NVY17" s="35"/>
      <c r="NVZ17" s="3"/>
      <c r="NWA17" s="3"/>
      <c r="NWB17" s="3"/>
      <c r="NWC17" s="35"/>
      <c r="NWD17" s="35"/>
      <c r="NWE17" s="35"/>
      <c r="NWF17" s="3"/>
      <c r="NWG17" s="3"/>
      <c r="NWH17" s="3"/>
      <c r="NWI17" s="35"/>
      <c r="NWJ17" s="35"/>
      <c r="NWK17" s="35"/>
      <c r="NWL17" s="3"/>
      <c r="NWM17" s="3"/>
      <c r="NWN17" s="3"/>
      <c r="NWO17" s="35"/>
      <c r="NWP17" s="35"/>
      <c r="NWQ17" s="35"/>
      <c r="NWR17" s="3"/>
      <c r="NWS17" s="3"/>
      <c r="NWT17" s="3"/>
      <c r="NWU17" s="35"/>
      <c r="NWV17" s="35"/>
      <c r="NWW17" s="35"/>
      <c r="NWX17" s="3"/>
      <c r="NWY17" s="3"/>
      <c r="NWZ17" s="3"/>
      <c r="NXA17" s="35"/>
      <c r="NXB17" s="35"/>
      <c r="NXC17" s="35"/>
      <c r="NXD17" s="3"/>
      <c r="NXE17" s="3"/>
      <c r="NXF17" s="3"/>
      <c r="NXG17" s="35"/>
      <c r="NXH17" s="35"/>
      <c r="NXI17" s="35"/>
      <c r="NXJ17" s="3"/>
      <c r="NXK17" s="3"/>
      <c r="NXL17" s="3"/>
      <c r="NXM17" s="35"/>
      <c r="NXN17" s="35"/>
      <c r="NXO17" s="35"/>
      <c r="NXP17" s="3"/>
      <c r="NXQ17" s="3"/>
      <c r="NXR17" s="3"/>
      <c r="NXS17" s="35"/>
      <c r="NXT17" s="35"/>
      <c r="NXU17" s="35"/>
      <c r="NXV17" s="3"/>
      <c r="NXW17" s="3"/>
      <c r="NXX17" s="3"/>
      <c r="NXY17" s="35"/>
      <c r="NXZ17" s="35"/>
      <c r="NYA17" s="35"/>
      <c r="NYB17" s="3"/>
      <c r="NYC17" s="3"/>
      <c r="NYD17" s="3"/>
      <c r="NYE17" s="35"/>
      <c r="NYF17" s="35"/>
      <c r="NYG17" s="35"/>
      <c r="NYH17" s="3"/>
      <c r="NYI17" s="3"/>
      <c r="NYJ17" s="3"/>
      <c r="NYK17" s="35"/>
      <c r="NYL17" s="35"/>
      <c r="NYM17" s="35"/>
      <c r="NYN17" s="3"/>
      <c r="NYO17" s="3"/>
      <c r="NYP17" s="3"/>
      <c r="NYQ17" s="35"/>
      <c r="NYR17" s="35"/>
      <c r="NYS17" s="35"/>
      <c r="NYT17" s="3"/>
      <c r="NYU17" s="3"/>
      <c r="NYV17" s="3"/>
      <c r="NYW17" s="35"/>
      <c r="NYX17" s="35"/>
      <c r="NYY17" s="35"/>
      <c r="NYZ17" s="3"/>
      <c r="NZA17" s="3"/>
      <c r="NZB17" s="3"/>
      <c r="NZC17" s="35"/>
      <c r="NZD17" s="35"/>
      <c r="NZE17" s="35"/>
      <c r="NZF17" s="3"/>
      <c r="NZG17" s="3"/>
      <c r="NZH17" s="3"/>
      <c r="NZI17" s="35"/>
      <c r="NZJ17" s="35"/>
      <c r="NZK17" s="35"/>
      <c r="NZL17" s="3"/>
      <c r="NZM17" s="3"/>
      <c r="NZN17" s="3"/>
      <c r="NZO17" s="35"/>
      <c r="NZP17" s="35"/>
      <c r="NZQ17" s="35"/>
      <c r="NZR17" s="3"/>
      <c r="NZS17" s="3"/>
      <c r="NZT17" s="3"/>
      <c r="NZU17" s="35"/>
      <c r="NZV17" s="35"/>
      <c r="NZW17" s="35"/>
      <c r="NZX17" s="3"/>
      <c r="NZY17" s="3"/>
      <c r="NZZ17" s="3"/>
      <c r="OAA17" s="35"/>
      <c r="OAB17" s="35"/>
      <c r="OAC17" s="35"/>
      <c r="OAD17" s="3"/>
      <c r="OAE17" s="3"/>
      <c r="OAF17" s="3"/>
      <c r="OAG17" s="35"/>
      <c r="OAH17" s="35"/>
      <c r="OAI17" s="35"/>
      <c r="OAJ17" s="3"/>
      <c r="OAK17" s="3"/>
      <c r="OAL17" s="3"/>
      <c r="OAM17" s="35"/>
      <c r="OAN17" s="35"/>
      <c r="OAO17" s="35"/>
      <c r="OAP17" s="3"/>
      <c r="OAQ17" s="3"/>
      <c r="OAR17" s="3"/>
      <c r="OAS17" s="35"/>
      <c r="OAT17" s="35"/>
      <c r="OAU17" s="35"/>
      <c r="OAV17" s="3"/>
      <c r="OAW17" s="3"/>
      <c r="OAX17" s="3"/>
      <c r="OAY17" s="35"/>
      <c r="OAZ17" s="35"/>
      <c r="OBA17" s="35"/>
      <c r="OBB17" s="3"/>
      <c r="OBC17" s="3"/>
      <c r="OBD17" s="3"/>
      <c r="OBE17" s="35"/>
      <c r="OBF17" s="35"/>
      <c r="OBG17" s="35"/>
      <c r="OBH17" s="3"/>
      <c r="OBI17" s="3"/>
      <c r="OBJ17" s="3"/>
      <c r="OBK17" s="35"/>
      <c r="OBL17" s="35"/>
      <c r="OBM17" s="35"/>
      <c r="OBN17" s="3"/>
      <c r="OBO17" s="3"/>
      <c r="OBP17" s="3"/>
      <c r="OBQ17" s="35"/>
      <c r="OBR17" s="35"/>
      <c r="OBS17" s="35"/>
      <c r="OBT17" s="3"/>
      <c r="OBU17" s="3"/>
      <c r="OBV17" s="3"/>
      <c r="OBW17" s="35"/>
      <c r="OBX17" s="35"/>
      <c r="OBY17" s="35"/>
      <c r="OBZ17" s="3"/>
      <c r="OCA17" s="3"/>
      <c r="OCB17" s="3"/>
      <c r="OCC17" s="35"/>
      <c r="OCD17" s="35"/>
      <c r="OCE17" s="35"/>
      <c r="OCF17" s="3"/>
      <c r="OCG17" s="3"/>
      <c r="OCH17" s="3"/>
      <c r="OCI17" s="35"/>
      <c r="OCJ17" s="35"/>
      <c r="OCK17" s="35"/>
      <c r="OCL17" s="3"/>
      <c r="OCM17" s="3"/>
      <c r="OCN17" s="3"/>
      <c r="OCO17" s="35"/>
      <c r="OCP17" s="35"/>
      <c r="OCQ17" s="35"/>
      <c r="OCR17" s="3"/>
      <c r="OCS17" s="3"/>
      <c r="OCT17" s="3"/>
      <c r="OCU17" s="35"/>
      <c r="OCV17" s="35"/>
      <c r="OCW17" s="35"/>
      <c r="OCX17" s="3"/>
      <c r="OCY17" s="3"/>
      <c r="OCZ17" s="3"/>
      <c r="ODA17" s="35"/>
      <c r="ODB17" s="35"/>
      <c r="ODC17" s="35"/>
      <c r="ODD17" s="3"/>
      <c r="ODE17" s="3"/>
      <c r="ODF17" s="3"/>
      <c r="ODG17" s="35"/>
      <c r="ODH17" s="35"/>
      <c r="ODI17" s="35"/>
      <c r="ODJ17" s="3"/>
      <c r="ODK17" s="3"/>
      <c r="ODL17" s="3"/>
      <c r="ODM17" s="35"/>
      <c r="ODN17" s="35"/>
      <c r="ODO17" s="35"/>
      <c r="ODP17" s="3"/>
      <c r="ODQ17" s="3"/>
      <c r="ODR17" s="3"/>
      <c r="ODS17" s="35"/>
      <c r="ODT17" s="35"/>
      <c r="ODU17" s="35"/>
      <c r="ODV17" s="3"/>
      <c r="ODW17" s="3"/>
      <c r="ODX17" s="3"/>
      <c r="ODY17" s="35"/>
      <c r="ODZ17" s="35"/>
      <c r="OEA17" s="35"/>
      <c r="OEB17" s="3"/>
      <c r="OEC17" s="3"/>
      <c r="OED17" s="3"/>
      <c r="OEE17" s="35"/>
      <c r="OEF17" s="35"/>
      <c r="OEG17" s="35"/>
      <c r="OEH17" s="3"/>
      <c r="OEI17" s="3"/>
      <c r="OEJ17" s="3"/>
      <c r="OEK17" s="35"/>
      <c r="OEL17" s="35"/>
      <c r="OEM17" s="35"/>
      <c r="OEN17" s="3"/>
      <c r="OEO17" s="3"/>
      <c r="OEP17" s="3"/>
      <c r="OEQ17" s="35"/>
      <c r="OER17" s="35"/>
      <c r="OES17" s="35"/>
      <c r="OET17" s="3"/>
      <c r="OEU17" s="3"/>
      <c r="OEV17" s="3"/>
      <c r="OEW17" s="35"/>
      <c r="OEX17" s="35"/>
      <c r="OEY17" s="35"/>
      <c r="OEZ17" s="3"/>
      <c r="OFA17" s="3"/>
      <c r="OFB17" s="3"/>
      <c r="OFC17" s="35"/>
      <c r="OFD17" s="35"/>
      <c r="OFE17" s="35"/>
      <c r="OFF17" s="3"/>
      <c r="OFG17" s="3"/>
      <c r="OFH17" s="3"/>
      <c r="OFI17" s="35"/>
      <c r="OFJ17" s="35"/>
      <c r="OFK17" s="35"/>
      <c r="OFL17" s="3"/>
      <c r="OFM17" s="3"/>
      <c r="OFN17" s="3"/>
      <c r="OFO17" s="35"/>
      <c r="OFP17" s="35"/>
      <c r="OFQ17" s="35"/>
      <c r="OFR17" s="3"/>
      <c r="OFS17" s="3"/>
      <c r="OFT17" s="3"/>
      <c r="OFU17" s="35"/>
      <c r="OFV17" s="35"/>
      <c r="OFW17" s="35"/>
      <c r="OFX17" s="3"/>
      <c r="OFY17" s="3"/>
      <c r="OFZ17" s="3"/>
      <c r="OGA17" s="35"/>
      <c r="OGB17" s="35"/>
      <c r="OGC17" s="35"/>
      <c r="OGD17" s="3"/>
      <c r="OGE17" s="3"/>
      <c r="OGF17" s="3"/>
      <c r="OGG17" s="35"/>
      <c r="OGH17" s="35"/>
      <c r="OGI17" s="35"/>
      <c r="OGJ17" s="3"/>
      <c r="OGK17" s="3"/>
      <c r="OGL17" s="3"/>
      <c r="OGM17" s="35"/>
      <c r="OGN17" s="35"/>
      <c r="OGO17" s="35"/>
      <c r="OGP17" s="3"/>
      <c r="OGQ17" s="3"/>
      <c r="OGR17" s="3"/>
      <c r="OGS17" s="35"/>
      <c r="OGT17" s="35"/>
      <c r="OGU17" s="35"/>
      <c r="OGV17" s="3"/>
      <c r="OGW17" s="3"/>
      <c r="OGX17" s="3"/>
      <c r="OGY17" s="35"/>
      <c r="OGZ17" s="35"/>
      <c r="OHA17" s="35"/>
      <c r="OHB17" s="3"/>
      <c r="OHC17" s="3"/>
      <c r="OHD17" s="3"/>
      <c r="OHE17" s="35"/>
      <c r="OHF17" s="35"/>
      <c r="OHG17" s="35"/>
      <c r="OHH17" s="3"/>
      <c r="OHI17" s="3"/>
      <c r="OHJ17" s="3"/>
      <c r="OHK17" s="35"/>
      <c r="OHL17" s="35"/>
      <c r="OHM17" s="35"/>
      <c r="OHN17" s="3"/>
      <c r="OHO17" s="3"/>
      <c r="OHP17" s="3"/>
      <c r="OHQ17" s="35"/>
      <c r="OHR17" s="35"/>
      <c r="OHS17" s="35"/>
      <c r="OHT17" s="3"/>
      <c r="OHU17" s="3"/>
      <c r="OHV17" s="3"/>
      <c r="OHW17" s="35"/>
      <c r="OHX17" s="35"/>
      <c r="OHY17" s="35"/>
      <c r="OHZ17" s="3"/>
      <c r="OIA17" s="3"/>
      <c r="OIB17" s="3"/>
      <c r="OIC17" s="35"/>
      <c r="OID17" s="35"/>
      <c r="OIE17" s="35"/>
      <c r="OIF17" s="3"/>
      <c r="OIG17" s="3"/>
      <c r="OIH17" s="3"/>
      <c r="OII17" s="35"/>
      <c r="OIJ17" s="35"/>
      <c r="OIK17" s="35"/>
      <c r="OIL17" s="3"/>
      <c r="OIM17" s="3"/>
      <c r="OIN17" s="3"/>
      <c r="OIO17" s="35"/>
      <c r="OIP17" s="35"/>
      <c r="OIQ17" s="35"/>
      <c r="OIR17" s="3"/>
      <c r="OIS17" s="3"/>
      <c r="OIT17" s="3"/>
      <c r="OIU17" s="35"/>
      <c r="OIV17" s="35"/>
      <c r="OIW17" s="35"/>
      <c r="OIX17" s="3"/>
      <c r="OIY17" s="3"/>
      <c r="OIZ17" s="3"/>
      <c r="OJA17" s="35"/>
      <c r="OJB17" s="35"/>
      <c r="OJC17" s="35"/>
      <c r="OJD17" s="3"/>
      <c r="OJE17" s="3"/>
      <c r="OJF17" s="3"/>
      <c r="OJG17" s="35"/>
      <c r="OJH17" s="35"/>
      <c r="OJI17" s="35"/>
      <c r="OJJ17" s="3"/>
      <c r="OJK17" s="3"/>
      <c r="OJL17" s="3"/>
      <c r="OJM17" s="35"/>
      <c r="OJN17" s="35"/>
      <c r="OJO17" s="35"/>
      <c r="OJP17" s="3"/>
      <c r="OJQ17" s="3"/>
      <c r="OJR17" s="3"/>
      <c r="OJS17" s="35"/>
      <c r="OJT17" s="35"/>
      <c r="OJU17" s="35"/>
      <c r="OJV17" s="3"/>
      <c r="OJW17" s="3"/>
      <c r="OJX17" s="3"/>
      <c r="OJY17" s="35"/>
      <c r="OJZ17" s="35"/>
      <c r="OKA17" s="35"/>
      <c r="OKB17" s="3"/>
      <c r="OKC17" s="3"/>
      <c r="OKD17" s="3"/>
      <c r="OKE17" s="35"/>
      <c r="OKF17" s="35"/>
      <c r="OKG17" s="35"/>
      <c r="OKH17" s="3"/>
      <c r="OKI17" s="3"/>
      <c r="OKJ17" s="3"/>
      <c r="OKK17" s="35"/>
      <c r="OKL17" s="35"/>
      <c r="OKM17" s="35"/>
      <c r="OKN17" s="3"/>
      <c r="OKO17" s="3"/>
      <c r="OKP17" s="3"/>
      <c r="OKQ17" s="35"/>
      <c r="OKR17" s="35"/>
      <c r="OKS17" s="35"/>
      <c r="OKT17" s="3"/>
      <c r="OKU17" s="3"/>
      <c r="OKV17" s="3"/>
      <c r="OKW17" s="35"/>
      <c r="OKX17" s="35"/>
      <c r="OKY17" s="35"/>
      <c r="OKZ17" s="3"/>
      <c r="OLA17" s="3"/>
      <c r="OLB17" s="3"/>
      <c r="OLC17" s="35"/>
      <c r="OLD17" s="35"/>
      <c r="OLE17" s="35"/>
      <c r="OLF17" s="3"/>
      <c r="OLG17" s="3"/>
      <c r="OLH17" s="3"/>
      <c r="OLI17" s="35"/>
      <c r="OLJ17" s="35"/>
      <c r="OLK17" s="35"/>
      <c r="OLL17" s="3"/>
      <c r="OLM17" s="3"/>
      <c r="OLN17" s="3"/>
      <c r="OLO17" s="35"/>
      <c r="OLP17" s="35"/>
      <c r="OLQ17" s="35"/>
      <c r="OLR17" s="3"/>
      <c r="OLS17" s="3"/>
      <c r="OLT17" s="3"/>
      <c r="OLU17" s="35"/>
      <c r="OLV17" s="35"/>
      <c r="OLW17" s="35"/>
      <c r="OLX17" s="3"/>
      <c r="OLY17" s="3"/>
      <c r="OLZ17" s="3"/>
      <c r="OMA17" s="35"/>
      <c r="OMB17" s="35"/>
      <c r="OMC17" s="35"/>
      <c r="OMD17" s="3"/>
      <c r="OME17" s="3"/>
      <c r="OMF17" s="3"/>
      <c r="OMG17" s="35"/>
      <c r="OMH17" s="35"/>
      <c r="OMI17" s="35"/>
      <c r="OMJ17" s="3"/>
      <c r="OMK17" s="3"/>
      <c r="OML17" s="3"/>
      <c r="OMM17" s="35"/>
      <c r="OMN17" s="35"/>
      <c r="OMO17" s="35"/>
      <c r="OMP17" s="3"/>
      <c r="OMQ17" s="3"/>
      <c r="OMR17" s="3"/>
      <c r="OMS17" s="35"/>
      <c r="OMT17" s="35"/>
      <c r="OMU17" s="35"/>
      <c r="OMV17" s="3"/>
      <c r="OMW17" s="3"/>
      <c r="OMX17" s="3"/>
      <c r="OMY17" s="35"/>
      <c r="OMZ17" s="35"/>
      <c r="ONA17" s="35"/>
      <c r="ONB17" s="3"/>
      <c r="ONC17" s="3"/>
      <c r="OND17" s="3"/>
      <c r="ONE17" s="35"/>
      <c r="ONF17" s="35"/>
      <c r="ONG17" s="35"/>
      <c r="ONH17" s="3"/>
      <c r="ONI17" s="3"/>
      <c r="ONJ17" s="3"/>
      <c r="ONK17" s="35"/>
      <c r="ONL17" s="35"/>
      <c r="ONM17" s="35"/>
      <c r="ONN17" s="3"/>
      <c r="ONO17" s="3"/>
      <c r="ONP17" s="3"/>
      <c r="ONQ17" s="35"/>
      <c r="ONR17" s="35"/>
      <c r="ONS17" s="35"/>
      <c r="ONT17" s="3"/>
      <c r="ONU17" s="3"/>
      <c r="ONV17" s="3"/>
      <c r="ONW17" s="35"/>
      <c r="ONX17" s="35"/>
      <c r="ONY17" s="35"/>
      <c r="ONZ17" s="3"/>
      <c r="OOA17" s="3"/>
      <c r="OOB17" s="3"/>
      <c r="OOC17" s="35"/>
      <c r="OOD17" s="35"/>
      <c r="OOE17" s="35"/>
      <c r="OOF17" s="3"/>
      <c r="OOG17" s="3"/>
      <c r="OOH17" s="3"/>
      <c r="OOI17" s="35"/>
      <c r="OOJ17" s="35"/>
      <c r="OOK17" s="35"/>
      <c r="OOL17" s="3"/>
      <c r="OOM17" s="3"/>
      <c r="OON17" s="3"/>
      <c r="OOO17" s="35"/>
      <c r="OOP17" s="35"/>
      <c r="OOQ17" s="35"/>
      <c r="OOR17" s="3"/>
      <c r="OOS17" s="3"/>
      <c r="OOT17" s="3"/>
      <c r="OOU17" s="35"/>
      <c r="OOV17" s="35"/>
      <c r="OOW17" s="35"/>
      <c r="OOX17" s="3"/>
      <c r="OOY17" s="3"/>
      <c r="OOZ17" s="3"/>
      <c r="OPA17" s="35"/>
      <c r="OPB17" s="35"/>
      <c r="OPC17" s="35"/>
      <c r="OPD17" s="3"/>
      <c r="OPE17" s="3"/>
      <c r="OPF17" s="3"/>
      <c r="OPG17" s="35"/>
      <c r="OPH17" s="35"/>
      <c r="OPI17" s="35"/>
      <c r="OPJ17" s="3"/>
      <c r="OPK17" s="3"/>
      <c r="OPL17" s="3"/>
      <c r="OPM17" s="35"/>
      <c r="OPN17" s="35"/>
      <c r="OPO17" s="35"/>
      <c r="OPP17" s="3"/>
      <c r="OPQ17" s="3"/>
      <c r="OPR17" s="3"/>
      <c r="OPS17" s="35"/>
      <c r="OPT17" s="35"/>
      <c r="OPU17" s="35"/>
      <c r="OPV17" s="3"/>
      <c r="OPW17" s="3"/>
      <c r="OPX17" s="3"/>
      <c r="OPY17" s="35"/>
      <c r="OPZ17" s="35"/>
      <c r="OQA17" s="35"/>
      <c r="OQB17" s="3"/>
      <c r="OQC17" s="3"/>
      <c r="OQD17" s="3"/>
      <c r="OQE17" s="35"/>
      <c r="OQF17" s="35"/>
      <c r="OQG17" s="35"/>
      <c r="OQH17" s="3"/>
      <c r="OQI17" s="3"/>
      <c r="OQJ17" s="3"/>
      <c r="OQK17" s="35"/>
      <c r="OQL17" s="35"/>
      <c r="OQM17" s="35"/>
      <c r="OQN17" s="3"/>
      <c r="OQO17" s="3"/>
      <c r="OQP17" s="3"/>
      <c r="OQQ17" s="35"/>
      <c r="OQR17" s="35"/>
      <c r="OQS17" s="35"/>
      <c r="OQT17" s="3"/>
      <c r="OQU17" s="3"/>
      <c r="OQV17" s="3"/>
      <c r="OQW17" s="35"/>
      <c r="OQX17" s="35"/>
      <c r="OQY17" s="35"/>
      <c r="OQZ17" s="3"/>
      <c r="ORA17" s="3"/>
      <c r="ORB17" s="3"/>
      <c r="ORC17" s="35"/>
      <c r="ORD17" s="35"/>
      <c r="ORE17" s="35"/>
      <c r="ORF17" s="3"/>
      <c r="ORG17" s="3"/>
      <c r="ORH17" s="3"/>
      <c r="ORI17" s="35"/>
      <c r="ORJ17" s="35"/>
      <c r="ORK17" s="35"/>
      <c r="ORL17" s="3"/>
      <c r="ORM17" s="3"/>
      <c r="ORN17" s="3"/>
      <c r="ORO17" s="35"/>
      <c r="ORP17" s="35"/>
      <c r="ORQ17" s="35"/>
      <c r="ORR17" s="3"/>
      <c r="ORS17" s="3"/>
      <c r="ORT17" s="3"/>
      <c r="ORU17" s="35"/>
      <c r="ORV17" s="35"/>
      <c r="ORW17" s="35"/>
      <c r="ORX17" s="3"/>
      <c r="ORY17" s="3"/>
      <c r="ORZ17" s="3"/>
      <c r="OSA17" s="35"/>
      <c r="OSB17" s="35"/>
      <c r="OSC17" s="35"/>
      <c r="OSD17" s="3"/>
      <c r="OSE17" s="3"/>
      <c r="OSF17" s="3"/>
      <c r="OSG17" s="35"/>
      <c r="OSH17" s="35"/>
      <c r="OSI17" s="35"/>
      <c r="OSJ17" s="3"/>
      <c r="OSK17" s="3"/>
      <c r="OSL17" s="3"/>
      <c r="OSM17" s="35"/>
      <c r="OSN17" s="35"/>
      <c r="OSO17" s="35"/>
      <c r="OSP17" s="3"/>
      <c r="OSQ17" s="3"/>
      <c r="OSR17" s="3"/>
      <c r="OSS17" s="35"/>
      <c r="OST17" s="35"/>
      <c r="OSU17" s="35"/>
      <c r="OSV17" s="3"/>
      <c r="OSW17" s="3"/>
      <c r="OSX17" s="3"/>
      <c r="OSY17" s="35"/>
      <c r="OSZ17" s="35"/>
      <c r="OTA17" s="35"/>
      <c r="OTB17" s="3"/>
      <c r="OTC17" s="3"/>
      <c r="OTD17" s="3"/>
      <c r="OTE17" s="35"/>
      <c r="OTF17" s="35"/>
      <c r="OTG17" s="35"/>
      <c r="OTH17" s="3"/>
      <c r="OTI17" s="3"/>
      <c r="OTJ17" s="3"/>
      <c r="OTK17" s="35"/>
      <c r="OTL17" s="35"/>
      <c r="OTM17" s="35"/>
      <c r="OTN17" s="3"/>
      <c r="OTO17" s="3"/>
      <c r="OTP17" s="3"/>
      <c r="OTQ17" s="35"/>
      <c r="OTR17" s="35"/>
      <c r="OTS17" s="35"/>
      <c r="OTT17" s="3"/>
      <c r="OTU17" s="3"/>
      <c r="OTV17" s="3"/>
      <c r="OTW17" s="35"/>
      <c r="OTX17" s="35"/>
      <c r="OTY17" s="35"/>
      <c r="OTZ17" s="3"/>
      <c r="OUA17" s="3"/>
      <c r="OUB17" s="3"/>
      <c r="OUC17" s="35"/>
      <c r="OUD17" s="35"/>
      <c r="OUE17" s="35"/>
      <c r="OUF17" s="3"/>
      <c r="OUG17" s="3"/>
      <c r="OUH17" s="3"/>
      <c r="OUI17" s="35"/>
      <c r="OUJ17" s="35"/>
      <c r="OUK17" s="35"/>
      <c r="OUL17" s="3"/>
      <c r="OUM17" s="3"/>
      <c r="OUN17" s="3"/>
      <c r="OUO17" s="35"/>
      <c r="OUP17" s="35"/>
      <c r="OUQ17" s="35"/>
      <c r="OUR17" s="3"/>
      <c r="OUS17" s="3"/>
      <c r="OUT17" s="3"/>
      <c r="OUU17" s="35"/>
      <c r="OUV17" s="35"/>
      <c r="OUW17" s="35"/>
      <c r="OUX17" s="3"/>
      <c r="OUY17" s="3"/>
      <c r="OUZ17" s="3"/>
      <c r="OVA17" s="35"/>
      <c r="OVB17" s="35"/>
      <c r="OVC17" s="35"/>
      <c r="OVD17" s="3"/>
      <c r="OVE17" s="3"/>
      <c r="OVF17" s="3"/>
      <c r="OVG17" s="35"/>
      <c r="OVH17" s="35"/>
      <c r="OVI17" s="35"/>
      <c r="OVJ17" s="3"/>
      <c r="OVK17" s="3"/>
      <c r="OVL17" s="3"/>
      <c r="OVM17" s="35"/>
      <c r="OVN17" s="35"/>
      <c r="OVO17" s="35"/>
      <c r="OVP17" s="3"/>
      <c r="OVQ17" s="3"/>
      <c r="OVR17" s="3"/>
      <c r="OVS17" s="35"/>
      <c r="OVT17" s="35"/>
      <c r="OVU17" s="35"/>
      <c r="OVV17" s="3"/>
      <c r="OVW17" s="3"/>
      <c r="OVX17" s="3"/>
      <c r="OVY17" s="35"/>
      <c r="OVZ17" s="35"/>
      <c r="OWA17" s="35"/>
      <c r="OWB17" s="3"/>
      <c r="OWC17" s="3"/>
      <c r="OWD17" s="3"/>
      <c r="OWE17" s="35"/>
      <c r="OWF17" s="35"/>
      <c r="OWG17" s="35"/>
      <c r="OWH17" s="3"/>
      <c r="OWI17" s="3"/>
      <c r="OWJ17" s="3"/>
      <c r="OWK17" s="35"/>
      <c r="OWL17" s="35"/>
      <c r="OWM17" s="35"/>
      <c r="OWN17" s="3"/>
      <c r="OWO17" s="3"/>
      <c r="OWP17" s="3"/>
      <c r="OWQ17" s="35"/>
      <c r="OWR17" s="35"/>
      <c r="OWS17" s="35"/>
      <c r="OWT17" s="3"/>
      <c r="OWU17" s="3"/>
      <c r="OWV17" s="3"/>
      <c r="OWW17" s="35"/>
      <c r="OWX17" s="35"/>
      <c r="OWY17" s="35"/>
      <c r="OWZ17" s="3"/>
      <c r="OXA17" s="3"/>
      <c r="OXB17" s="3"/>
      <c r="OXC17" s="35"/>
      <c r="OXD17" s="35"/>
      <c r="OXE17" s="35"/>
      <c r="OXF17" s="3"/>
      <c r="OXG17" s="3"/>
      <c r="OXH17" s="3"/>
      <c r="OXI17" s="35"/>
      <c r="OXJ17" s="35"/>
      <c r="OXK17" s="35"/>
      <c r="OXL17" s="3"/>
      <c r="OXM17" s="3"/>
      <c r="OXN17" s="3"/>
      <c r="OXO17" s="35"/>
      <c r="OXP17" s="35"/>
      <c r="OXQ17" s="35"/>
      <c r="OXR17" s="3"/>
      <c r="OXS17" s="3"/>
      <c r="OXT17" s="3"/>
      <c r="OXU17" s="35"/>
      <c r="OXV17" s="35"/>
      <c r="OXW17" s="35"/>
      <c r="OXX17" s="3"/>
      <c r="OXY17" s="3"/>
      <c r="OXZ17" s="3"/>
      <c r="OYA17" s="35"/>
      <c r="OYB17" s="35"/>
      <c r="OYC17" s="35"/>
      <c r="OYD17" s="3"/>
      <c r="OYE17" s="3"/>
      <c r="OYF17" s="3"/>
      <c r="OYG17" s="35"/>
      <c r="OYH17" s="35"/>
      <c r="OYI17" s="35"/>
      <c r="OYJ17" s="3"/>
      <c r="OYK17" s="3"/>
      <c r="OYL17" s="3"/>
      <c r="OYM17" s="35"/>
      <c r="OYN17" s="35"/>
      <c r="OYO17" s="35"/>
      <c r="OYP17" s="3"/>
      <c r="OYQ17" s="3"/>
      <c r="OYR17" s="3"/>
      <c r="OYS17" s="35"/>
      <c r="OYT17" s="35"/>
      <c r="OYU17" s="35"/>
      <c r="OYV17" s="3"/>
      <c r="OYW17" s="3"/>
      <c r="OYX17" s="3"/>
      <c r="OYY17" s="35"/>
      <c r="OYZ17" s="35"/>
      <c r="OZA17" s="35"/>
      <c r="OZB17" s="3"/>
      <c r="OZC17" s="3"/>
      <c r="OZD17" s="3"/>
      <c r="OZE17" s="35"/>
      <c r="OZF17" s="35"/>
      <c r="OZG17" s="35"/>
      <c r="OZH17" s="3"/>
      <c r="OZI17" s="3"/>
      <c r="OZJ17" s="3"/>
      <c r="OZK17" s="35"/>
      <c r="OZL17" s="35"/>
      <c r="OZM17" s="35"/>
      <c r="OZN17" s="3"/>
      <c r="OZO17" s="3"/>
      <c r="OZP17" s="3"/>
      <c r="OZQ17" s="35"/>
      <c r="OZR17" s="35"/>
      <c r="OZS17" s="35"/>
      <c r="OZT17" s="3"/>
      <c r="OZU17" s="3"/>
      <c r="OZV17" s="3"/>
      <c r="OZW17" s="35"/>
      <c r="OZX17" s="35"/>
      <c r="OZY17" s="35"/>
      <c r="OZZ17" s="3"/>
      <c r="PAA17" s="3"/>
      <c r="PAB17" s="3"/>
      <c r="PAC17" s="35"/>
      <c r="PAD17" s="35"/>
      <c r="PAE17" s="35"/>
      <c r="PAF17" s="3"/>
      <c r="PAG17" s="3"/>
      <c r="PAH17" s="3"/>
      <c r="PAI17" s="35"/>
      <c r="PAJ17" s="35"/>
      <c r="PAK17" s="35"/>
      <c r="PAL17" s="3"/>
      <c r="PAM17" s="3"/>
      <c r="PAN17" s="3"/>
      <c r="PAO17" s="35"/>
      <c r="PAP17" s="35"/>
      <c r="PAQ17" s="35"/>
      <c r="PAR17" s="3"/>
      <c r="PAS17" s="3"/>
      <c r="PAT17" s="3"/>
      <c r="PAU17" s="35"/>
      <c r="PAV17" s="35"/>
      <c r="PAW17" s="35"/>
      <c r="PAX17" s="3"/>
      <c r="PAY17" s="3"/>
      <c r="PAZ17" s="3"/>
      <c r="PBA17" s="35"/>
      <c r="PBB17" s="35"/>
      <c r="PBC17" s="35"/>
      <c r="PBD17" s="3"/>
      <c r="PBE17" s="3"/>
      <c r="PBF17" s="3"/>
      <c r="PBG17" s="35"/>
      <c r="PBH17" s="35"/>
      <c r="PBI17" s="35"/>
      <c r="PBJ17" s="3"/>
      <c r="PBK17" s="3"/>
      <c r="PBL17" s="3"/>
      <c r="PBM17" s="35"/>
      <c r="PBN17" s="35"/>
      <c r="PBO17" s="35"/>
      <c r="PBP17" s="3"/>
      <c r="PBQ17" s="3"/>
      <c r="PBR17" s="3"/>
      <c r="PBS17" s="35"/>
      <c r="PBT17" s="35"/>
      <c r="PBU17" s="35"/>
      <c r="PBV17" s="3"/>
      <c r="PBW17" s="3"/>
      <c r="PBX17" s="3"/>
      <c r="PBY17" s="35"/>
      <c r="PBZ17" s="35"/>
      <c r="PCA17" s="35"/>
      <c r="PCB17" s="3"/>
      <c r="PCC17" s="3"/>
      <c r="PCD17" s="3"/>
      <c r="PCE17" s="35"/>
      <c r="PCF17" s="35"/>
      <c r="PCG17" s="35"/>
      <c r="PCH17" s="3"/>
      <c r="PCI17" s="3"/>
      <c r="PCJ17" s="3"/>
      <c r="PCK17" s="35"/>
      <c r="PCL17" s="35"/>
      <c r="PCM17" s="35"/>
      <c r="PCN17" s="3"/>
      <c r="PCO17" s="3"/>
      <c r="PCP17" s="3"/>
      <c r="PCQ17" s="35"/>
      <c r="PCR17" s="35"/>
      <c r="PCS17" s="35"/>
      <c r="PCT17" s="3"/>
      <c r="PCU17" s="3"/>
      <c r="PCV17" s="3"/>
      <c r="PCW17" s="35"/>
      <c r="PCX17" s="35"/>
      <c r="PCY17" s="35"/>
      <c r="PCZ17" s="3"/>
      <c r="PDA17" s="3"/>
      <c r="PDB17" s="3"/>
      <c r="PDC17" s="35"/>
      <c r="PDD17" s="35"/>
      <c r="PDE17" s="35"/>
      <c r="PDF17" s="3"/>
      <c r="PDG17" s="3"/>
      <c r="PDH17" s="3"/>
      <c r="PDI17" s="35"/>
      <c r="PDJ17" s="35"/>
      <c r="PDK17" s="35"/>
      <c r="PDL17" s="3"/>
      <c r="PDM17" s="3"/>
      <c r="PDN17" s="3"/>
      <c r="PDO17" s="35"/>
      <c r="PDP17" s="35"/>
      <c r="PDQ17" s="35"/>
      <c r="PDR17" s="3"/>
      <c r="PDS17" s="3"/>
      <c r="PDT17" s="3"/>
      <c r="PDU17" s="35"/>
      <c r="PDV17" s="35"/>
      <c r="PDW17" s="35"/>
      <c r="PDX17" s="3"/>
      <c r="PDY17" s="3"/>
      <c r="PDZ17" s="3"/>
      <c r="PEA17" s="35"/>
      <c r="PEB17" s="35"/>
      <c r="PEC17" s="35"/>
      <c r="PED17" s="3"/>
      <c r="PEE17" s="3"/>
      <c r="PEF17" s="3"/>
      <c r="PEG17" s="35"/>
      <c r="PEH17" s="35"/>
      <c r="PEI17" s="35"/>
      <c r="PEJ17" s="3"/>
      <c r="PEK17" s="3"/>
      <c r="PEL17" s="3"/>
      <c r="PEM17" s="35"/>
      <c r="PEN17" s="35"/>
      <c r="PEO17" s="35"/>
      <c r="PEP17" s="3"/>
      <c r="PEQ17" s="3"/>
      <c r="PER17" s="3"/>
      <c r="PES17" s="35"/>
      <c r="PET17" s="35"/>
      <c r="PEU17" s="35"/>
      <c r="PEV17" s="3"/>
      <c r="PEW17" s="3"/>
      <c r="PEX17" s="3"/>
      <c r="PEY17" s="35"/>
      <c r="PEZ17" s="35"/>
      <c r="PFA17" s="35"/>
      <c r="PFB17" s="3"/>
      <c r="PFC17" s="3"/>
      <c r="PFD17" s="3"/>
      <c r="PFE17" s="35"/>
      <c r="PFF17" s="35"/>
      <c r="PFG17" s="35"/>
      <c r="PFH17" s="3"/>
      <c r="PFI17" s="3"/>
      <c r="PFJ17" s="3"/>
      <c r="PFK17" s="35"/>
      <c r="PFL17" s="35"/>
      <c r="PFM17" s="35"/>
      <c r="PFN17" s="3"/>
      <c r="PFO17" s="3"/>
      <c r="PFP17" s="3"/>
      <c r="PFQ17" s="35"/>
      <c r="PFR17" s="35"/>
      <c r="PFS17" s="35"/>
      <c r="PFT17" s="3"/>
      <c r="PFU17" s="3"/>
      <c r="PFV17" s="3"/>
      <c r="PFW17" s="35"/>
      <c r="PFX17" s="35"/>
      <c r="PFY17" s="35"/>
      <c r="PFZ17" s="3"/>
      <c r="PGA17" s="3"/>
      <c r="PGB17" s="3"/>
      <c r="PGC17" s="35"/>
      <c r="PGD17" s="35"/>
      <c r="PGE17" s="35"/>
      <c r="PGF17" s="3"/>
      <c r="PGG17" s="3"/>
      <c r="PGH17" s="3"/>
      <c r="PGI17" s="35"/>
      <c r="PGJ17" s="35"/>
      <c r="PGK17" s="35"/>
      <c r="PGL17" s="3"/>
      <c r="PGM17" s="3"/>
      <c r="PGN17" s="3"/>
      <c r="PGO17" s="35"/>
      <c r="PGP17" s="35"/>
      <c r="PGQ17" s="35"/>
      <c r="PGR17" s="3"/>
      <c r="PGS17" s="3"/>
      <c r="PGT17" s="3"/>
      <c r="PGU17" s="35"/>
      <c r="PGV17" s="35"/>
      <c r="PGW17" s="35"/>
      <c r="PGX17" s="3"/>
      <c r="PGY17" s="3"/>
      <c r="PGZ17" s="3"/>
      <c r="PHA17" s="35"/>
      <c r="PHB17" s="35"/>
      <c r="PHC17" s="35"/>
      <c r="PHD17" s="3"/>
      <c r="PHE17" s="3"/>
      <c r="PHF17" s="3"/>
      <c r="PHG17" s="35"/>
      <c r="PHH17" s="35"/>
      <c r="PHI17" s="35"/>
      <c r="PHJ17" s="3"/>
      <c r="PHK17" s="3"/>
      <c r="PHL17" s="3"/>
      <c r="PHM17" s="35"/>
      <c r="PHN17" s="35"/>
      <c r="PHO17" s="35"/>
      <c r="PHP17" s="3"/>
      <c r="PHQ17" s="3"/>
      <c r="PHR17" s="3"/>
      <c r="PHS17" s="35"/>
      <c r="PHT17" s="35"/>
      <c r="PHU17" s="35"/>
      <c r="PHV17" s="3"/>
      <c r="PHW17" s="3"/>
      <c r="PHX17" s="3"/>
      <c r="PHY17" s="35"/>
      <c r="PHZ17" s="35"/>
      <c r="PIA17" s="35"/>
      <c r="PIB17" s="3"/>
      <c r="PIC17" s="3"/>
      <c r="PID17" s="3"/>
      <c r="PIE17" s="35"/>
      <c r="PIF17" s="35"/>
      <c r="PIG17" s="35"/>
      <c r="PIH17" s="3"/>
      <c r="PII17" s="3"/>
      <c r="PIJ17" s="3"/>
      <c r="PIK17" s="35"/>
      <c r="PIL17" s="35"/>
      <c r="PIM17" s="35"/>
      <c r="PIN17" s="3"/>
      <c r="PIO17" s="3"/>
      <c r="PIP17" s="3"/>
      <c r="PIQ17" s="35"/>
      <c r="PIR17" s="35"/>
      <c r="PIS17" s="35"/>
      <c r="PIT17" s="3"/>
      <c r="PIU17" s="3"/>
      <c r="PIV17" s="3"/>
      <c r="PIW17" s="35"/>
      <c r="PIX17" s="35"/>
      <c r="PIY17" s="35"/>
      <c r="PIZ17" s="3"/>
      <c r="PJA17" s="3"/>
      <c r="PJB17" s="3"/>
      <c r="PJC17" s="35"/>
      <c r="PJD17" s="35"/>
      <c r="PJE17" s="35"/>
      <c r="PJF17" s="3"/>
      <c r="PJG17" s="3"/>
      <c r="PJH17" s="3"/>
      <c r="PJI17" s="35"/>
      <c r="PJJ17" s="35"/>
      <c r="PJK17" s="35"/>
      <c r="PJL17" s="3"/>
      <c r="PJM17" s="3"/>
      <c r="PJN17" s="3"/>
      <c r="PJO17" s="35"/>
      <c r="PJP17" s="35"/>
      <c r="PJQ17" s="35"/>
      <c r="PJR17" s="3"/>
      <c r="PJS17" s="3"/>
      <c r="PJT17" s="3"/>
      <c r="PJU17" s="35"/>
      <c r="PJV17" s="35"/>
      <c r="PJW17" s="35"/>
      <c r="PJX17" s="3"/>
      <c r="PJY17" s="3"/>
      <c r="PJZ17" s="3"/>
      <c r="PKA17" s="35"/>
      <c r="PKB17" s="35"/>
      <c r="PKC17" s="35"/>
      <c r="PKD17" s="3"/>
      <c r="PKE17" s="3"/>
      <c r="PKF17" s="3"/>
      <c r="PKG17" s="35"/>
      <c r="PKH17" s="35"/>
      <c r="PKI17" s="35"/>
      <c r="PKJ17" s="3"/>
      <c r="PKK17" s="3"/>
      <c r="PKL17" s="3"/>
      <c r="PKM17" s="35"/>
      <c r="PKN17" s="35"/>
      <c r="PKO17" s="35"/>
      <c r="PKP17" s="3"/>
      <c r="PKQ17" s="3"/>
      <c r="PKR17" s="3"/>
      <c r="PKS17" s="35"/>
      <c r="PKT17" s="35"/>
      <c r="PKU17" s="35"/>
      <c r="PKV17" s="3"/>
      <c r="PKW17" s="3"/>
      <c r="PKX17" s="3"/>
      <c r="PKY17" s="35"/>
      <c r="PKZ17" s="35"/>
      <c r="PLA17" s="35"/>
      <c r="PLB17" s="3"/>
      <c r="PLC17" s="3"/>
      <c r="PLD17" s="3"/>
      <c r="PLE17" s="35"/>
      <c r="PLF17" s="35"/>
      <c r="PLG17" s="35"/>
      <c r="PLH17" s="3"/>
      <c r="PLI17" s="3"/>
      <c r="PLJ17" s="3"/>
      <c r="PLK17" s="35"/>
      <c r="PLL17" s="35"/>
      <c r="PLM17" s="35"/>
      <c r="PLN17" s="3"/>
      <c r="PLO17" s="3"/>
      <c r="PLP17" s="3"/>
      <c r="PLQ17" s="35"/>
      <c r="PLR17" s="35"/>
      <c r="PLS17" s="35"/>
      <c r="PLT17" s="3"/>
      <c r="PLU17" s="3"/>
      <c r="PLV17" s="3"/>
      <c r="PLW17" s="35"/>
      <c r="PLX17" s="35"/>
      <c r="PLY17" s="35"/>
      <c r="PLZ17" s="3"/>
      <c r="PMA17" s="3"/>
      <c r="PMB17" s="3"/>
      <c r="PMC17" s="35"/>
      <c r="PMD17" s="35"/>
      <c r="PME17" s="35"/>
      <c r="PMF17" s="3"/>
      <c r="PMG17" s="3"/>
      <c r="PMH17" s="3"/>
      <c r="PMI17" s="35"/>
      <c r="PMJ17" s="35"/>
      <c r="PMK17" s="35"/>
      <c r="PML17" s="3"/>
      <c r="PMM17" s="3"/>
      <c r="PMN17" s="3"/>
      <c r="PMO17" s="35"/>
      <c r="PMP17" s="35"/>
      <c r="PMQ17" s="35"/>
      <c r="PMR17" s="3"/>
      <c r="PMS17" s="3"/>
      <c r="PMT17" s="3"/>
      <c r="PMU17" s="35"/>
      <c r="PMV17" s="35"/>
      <c r="PMW17" s="35"/>
      <c r="PMX17" s="3"/>
      <c r="PMY17" s="3"/>
      <c r="PMZ17" s="3"/>
      <c r="PNA17" s="35"/>
      <c r="PNB17" s="35"/>
      <c r="PNC17" s="35"/>
      <c r="PND17" s="3"/>
      <c r="PNE17" s="3"/>
      <c r="PNF17" s="3"/>
      <c r="PNG17" s="35"/>
      <c r="PNH17" s="35"/>
      <c r="PNI17" s="35"/>
      <c r="PNJ17" s="3"/>
      <c r="PNK17" s="3"/>
      <c r="PNL17" s="3"/>
      <c r="PNM17" s="35"/>
      <c r="PNN17" s="35"/>
      <c r="PNO17" s="35"/>
      <c r="PNP17" s="3"/>
      <c r="PNQ17" s="3"/>
      <c r="PNR17" s="3"/>
      <c r="PNS17" s="35"/>
      <c r="PNT17" s="35"/>
      <c r="PNU17" s="35"/>
      <c r="PNV17" s="3"/>
      <c r="PNW17" s="3"/>
      <c r="PNX17" s="3"/>
      <c r="PNY17" s="35"/>
      <c r="PNZ17" s="35"/>
      <c r="POA17" s="35"/>
      <c r="POB17" s="3"/>
      <c r="POC17" s="3"/>
      <c r="POD17" s="3"/>
      <c r="POE17" s="35"/>
      <c r="POF17" s="35"/>
      <c r="POG17" s="35"/>
      <c r="POH17" s="3"/>
      <c r="POI17" s="3"/>
      <c r="POJ17" s="3"/>
      <c r="POK17" s="35"/>
      <c r="POL17" s="35"/>
      <c r="POM17" s="35"/>
      <c r="PON17" s="3"/>
      <c r="POO17" s="3"/>
      <c r="POP17" s="3"/>
      <c r="POQ17" s="35"/>
      <c r="POR17" s="35"/>
      <c r="POS17" s="35"/>
      <c r="POT17" s="3"/>
      <c r="POU17" s="3"/>
      <c r="POV17" s="3"/>
      <c r="POW17" s="35"/>
      <c r="POX17" s="35"/>
      <c r="POY17" s="35"/>
      <c r="POZ17" s="3"/>
      <c r="PPA17" s="3"/>
      <c r="PPB17" s="3"/>
      <c r="PPC17" s="35"/>
      <c r="PPD17" s="35"/>
      <c r="PPE17" s="35"/>
      <c r="PPF17" s="3"/>
      <c r="PPG17" s="3"/>
      <c r="PPH17" s="3"/>
      <c r="PPI17" s="35"/>
      <c r="PPJ17" s="35"/>
      <c r="PPK17" s="35"/>
      <c r="PPL17" s="3"/>
      <c r="PPM17" s="3"/>
      <c r="PPN17" s="3"/>
      <c r="PPO17" s="35"/>
      <c r="PPP17" s="35"/>
      <c r="PPQ17" s="35"/>
      <c r="PPR17" s="3"/>
      <c r="PPS17" s="3"/>
      <c r="PPT17" s="3"/>
      <c r="PPU17" s="35"/>
      <c r="PPV17" s="35"/>
      <c r="PPW17" s="35"/>
      <c r="PPX17" s="3"/>
      <c r="PPY17" s="3"/>
      <c r="PPZ17" s="3"/>
      <c r="PQA17" s="35"/>
      <c r="PQB17" s="35"/>
      <c r="PQC17" s="35"/>
      <c r="PQD17" s="3"/>
      <c r="PQE17" s="3"/>
      <c r="PQF17" s="3"/>
      <c r="PQG17" s="35"/>
      <c r="PQH17" s="35"/>
      <c r="PQI17" s="35"/>
      <c r="PQJ17" s="3"/>
      <c r="PQK17" s="3"/>
      <c r="PQL17" s="3"/>
      <c r="PQM17" s="35"/>
      <c r="PQN17" s="35"/>
      <c r="PQO17" s="35"/>
      <c r="PQP17" s="3"/>
      <c r="PQQ17" s="3"/>
      <c r="PQR17" s="3"/>
      <c r="PQS17" s="35"/>
      <c r="PQT17" s="35"/>
      <c r="PQU17" s="35"/>
      <c r="PQV17" s="3"/>
      <c r="PQW17" s="3"/>
      <c r="PQX17" s="3"/>
      <c r="PQY17" s="35"/>
      <c r="PQZ17" s="35"/>
      <c r="PRA17" s="35"/>
      <c r="PRB17" s="3"/>
      <c r="PRC17" s="3"/>
      <c r="PRD17" s="3"/>
      <c r="PRE17" s="35"/>
      <c r="PRF17" s="35"/>
      <c r="PRG17" s="35"/>
      <c r="PRH17" s="3"/>
      <c r="PRI17" s="3"/>
      <c r="PRJ17" s="3"/>
      <c r="PRK17" s="35"/>
      <c r="PRL17" s="35"/>
      <c r="PRM17" s="35"/>
      <c r="PRN17" s="3"/>
      <c r="PRO17" s="3"/>
      <c r="PRP17" s="3"/>
      <c r="PRQ17" s="35"/>
      <c r="PRR17" s="35"/>
      <c r="PRS17" s="35"/>
      <c r="PRT17" s="3"/>
      <c r="PRU17" s="3"/>
      <c r="PRV17" s="3"/>
      <c r="PRW17" s="35"/>
      <c r="PRX17" s="35"/>
      <c r="PRY17" s="35"/>
      <c r="PRZ17" s="3"/>
      <c r="PSA17" s="3"/>
      <c r="PSB17" s="3"/>
      <c r="PSC17" s="35"/>
      <c r="PSD17" s="35"/>
      <c r="PSE17" s="35"/>
      <c r="PSF17" s="3"/>
      <c r="PSG17" s="3"/>
      <c r="PSH17" s="3"/>
      <c r="PSI17" s="35"/>
      <c r="PSJ17" s="35"/>
      <c r="PSK17" s="35"/>
      <c r="PSL17" s="3"/>
      <c r="PSM17" s="3"/>
      <c r="PSN17" s="3"/>
      <c r="PSO17" s="35"/>
      <c r="PSP17" s="35"/>
      <c r="PSQ17" s="35"/>
      <c r="PSR17" s="3"/>
      <c r="PSS17" s="3"/>
      <c r="PST17" s="3"/>
      <c r="PSU17" s="35"/>
      <c r="PSV17" s="35"/>
      <c r="PSW17" s="35"/>
      <c r="PSX17" s="3"/>
      <c r="PSY17" s="3"/>
      <c r="PSZ17" s="3"/>
      <c r="PTA17" s="35"/>
      <c r="PTB17" s="35"/>
      <c r="PTC17" s="35"/>
      <c r="PTD17" s="3"/>
      <c r="PTE17" s="3"/>
      <c r="PTF17" s="3"/>
      <c r="PTG17" s="35"/>
      <c r="PTH17" s="35"/>
      <c r="PTI17" s="35"/>
      <c r="PTJ17" s="3"/>
      <c r="PTK17" s="3"/>
      <c r="PTL17" s="3"/>
      <c r="PTM17" s="35"/>
      <c r="PTN17" s="35"/>
      <c r="PTO17" s="35"/>
      <c r="PTP17" s="3"/>
      <c r="PTQ17" s="3"/>
      <c r="PTR17" s="3"/>
      <c r="PTS17" s="35"/>
      <c r="PTT17" s="35"/>
      <c r="PTU17" s="35"/>
      <c r="PTV17" s="3"/>
      <c r="PTW17" s="3"/>
      <c r="PTX17" s="3"/>
      <c r="PTY17" s="35"/>
      <c r="PTZ17" s="35"/>
      <c r="PUA17" s="35"/>
      <c r="PUB17" s="3"/>
      <c r="PUC17" s="3"/>
      <c r="PUD17" s="3"/>
      <c r="PUE17" s="35"/>
      <c r="PUF17" s="35"/>
      <c r="PUG17" s="35"/>
      <c r="PUH17" s="3"/>
      <c r="PUI17" s="3"/>
      <c r="PUJ17" s="3"/>
      <c r="PUK17" s="35"/>
      <c r="PUL17" s="35"/>
      <c r="PUM17" s="35"/>
      <c r="PUN17" s="3"/>
      <c r="PUO17" s="3"/>
      <c r="PUP17" s="3"/>
      <c r="PUQ17" s="35"/>
      <c r="PUR17" s="35"/>
      <c r="PUS17" s="35"/>
      <c r="PUT17" s="3"/>
      <c r="PUU17" s="3"/>
      <c r="PUV17" s="3"/>
      <c r="PUW17" s="35"/>
      <c r="PUX17" s="35"/>
      <c r="PUY17" s="35"/>
      <c r="PUZ17" s="3"/>
      <c r="PVA17" s="3"/>
      <c r="PVB17" s="3"/>
      <c r="PVC17" s="35"/>
      <c r="PVD17" s="35"/>
      <c r="PVE17" s="35"/>
      <c r="PVF17" s="3"/>
      <c r="PVG17" s="3"/>
      <c r="PVH17" s="3"/>
      <c r="PVI17" s="35"/>
      <c r="PVJ17" s="35"/>
      <c r="PVK17" s="35"/>
      <c r="PVL17" s="3"/>
      <c r="PVM17" s="3"/>
      <c r="PVN17" s="3"/>
      <c r="PVO17" s="35"/>
      <c r="PVP17" s="35"/>
      <c r="PVQ17" s="35"/>
      <c r="PVR17" s="3"/>
      <c r="PVS17" s="3"/>
      <c r="PVT17" s="3"/>
      <c r="PVU17" s="35"/>
      <c r="PVV17" s="35"/>
      <c r="PVW17" s="35"/>
      <c r="PVX17" s="3"/>
      <c r="PVY17" s="3"/>
      <c r="PVZ17" s="3"/>
      <c r="PWA17" s="35"/>
      <c r="PWB17" s="35"/>
      <c r="PWC17" s="35"/>
      <c r="PWD17" s="3"/>
      <c r="PWE17" s="3"/>
      <c r="PWF17" s="3"/>
      <c r="PWG17" s="35"/>
      <c r="PWH17" s="35"/>
      <c r="PWI17" s="35"/>
      <c r="PWJ17" s="3"/>
      <c r="PWK17" s="3"/>
      <c r="PWL17" s="3"/>
      <c r="PWM17" s="35"/>
      <c r="PWN17" s="35"/>
      <c r="PWO17" s="35"/>
      <c r="PWP17" s="3"/>
      <c r="PWQ17" s="3"/>
      <c r="PWR17" s="3"/>
      <c r="PWS17" s="35"/>
      <c r="PWT17" s="35"/>
      <c r="PWU17" s="35"/>
      <c r="PWV17" s="3"/>
      <c r="PWW17" s="3"/>
      <c r="PWX17" s="3"/>
      <c r="PWY17" s="35"/>
      <c r="PWZ17" s="35"/>
      <c r="PXA17" s="35"/>
      <c r="PXB17" s="3"/>
      <c r="PXC17" s="3"/>
      <c r="PXD17" s="3"/>
      <c r="PXE17" s="35"/>
      <c r="PXF17" s="35"/>
      <c r="PXG17" s="35"/>
      <c r="PXH17" s="3"/>
      <c r="PXI17" s="3"/>
      <c r="PXJ17" s="3"/>
      <c r="PXK17" s="35"/>
      <c r="PXL17" s="35"/>
      <c r="PXM17" s="35"/>
      <c r="PXN17" s="3"/>
      <c r="PXO17" s="3"/>
      <c r="PXP17" s="3"/>
      <c r="PXQ17" s="35"/>
      <c r="PXR17" s="35"/>
      <c r="PXS17" s="35"/>
      <c r="PXT17" s="3"/>
      <c r="PXU17" s="3"/>
      <c r="PXV17" s="3"/>
      <c r="PXW17" s="35"/>
      <c r="PXX17" s="35"/>
      <c r="PXY17" s="35"/>
      <c r="PXZ17" s="3"/>
      <c r="PYA17" s="3"/>
      <c r="PYB17" s="3"/>
      <c r="PYC17" s="35"/>
      <c r="PYD17" s="35"/>
      <c r="PYE17" s="35"/>
      <c r="PYF17" s="3"/>
      <c r="PYG17" s="3"/>
      <c r="PYH17" s="3"/>
      <c r="PYI17" s="35"/>
      <c r="PYJ17" s="35"/>
      <c r="PYK17" s="35"/>
      <c r="PYL17" s="3"/>
      <c r="PYM17" s="3"/>
      <c r="PYN17" s="3"/>
      <c r="PYO17" s="35"/>
      <c r="PYP17" s="35"/>
      <c r="PYQ17" s="35"/>
      <c r="PYR17" s="3"/>
      <c r="PYS17" s="3"/>
      <c r="PYT17" s="3"/>
      <c r="PYU17" s="35"/>
      <c r="PYV17" s="35"/>
      <c r="PYW17" s="35"/>
      <c r="PYX17" s="3"/>
      <c r="PYY17" s="3"/>
      <c r="PYZ17" s="3"/>
      <c r="PZA17" s="35"/>
      <c r="PZB17" s="35"/>
      <c r="PZC17" s="35"/>
      <c r="PZD17" s="3"/>
      <c r="PZE17" s="3"/>
      <c r="PZF17" s="3"/>
      <c r="PZG17" s="35"/>
      <c r="PZH17" s="35"/>
      <c r="PZI17" s="35"/>
      <c r="PZJ17" s="3"/>
      <c r="PZK17" s="3"/>
      <c r="PZL17" s="3"/>
      <c r="PZM17" s="35"/>
      <c r="PZN17" s="35"/>
      <c r="PZO17" s="35"/>
      <c r="PZP17" s="3"/>
      <c r="PZQ17" s="3"/>
      <c r="PZR17" s="3"/>
      <c r="PZS17" s="35"/>
      <c r="PZT17" s="35"/>
      <c r="PZU17" s="35"/>
      <c r="PZV17" s="3"/>
      <c r="PZW17" s="3"/>
      <c r="PZX17" s="3"/>
      <c r="PZY17" s="35"/>
      <c r="PZZ17" s="35"/>
      <c r="QAA17" s="35"/>
      <c r="QAB17" s="3"/>
      <c r="QAC17" s="3"/>
      <c r="QAD17" s="3"/>
      <c r="QAE17" s="35"/>
      <c r="QAF17" s="35"/>
      <c r="QAG17" s="35"/>
      <c r="QAH17" s="3"/>
      <c r="QAI17" s="3"/>
      <c r="QAJ17" s="3"/>
      <c r="QAK17" s="35"/>
      <c r="QAL17" s="35"/>
      <c r="QAM17" s="35"/>
      <c r="QAN17" s="3"/>
      <c r="QAO17" s="3"/>
      <c r="QAP17" s="3"/>
      <c r="QAQ17" s="35"/>
      <c r="QAR17" s="35"/>
      <c r="QAS17" s="35"/>
      <c r="QAT17" s="3"/>
      <c r="QAU17" s="3"/>
      <c r="QAV17" s="3"/>
      <c r="QAW17" s="35"/>
      <c r="QAX17" s="35"/>
      <c r="QAY17" s="35"/>
      <c r="QAZ17" s="3"/>
      <c r="QBA17" s="3"/>
      <c r="QBB17" s="3"/>
      <c r="QBC17" s="35"/>
      <c r="QBD17" s="35"/>
      <c r="QBE17" s="35"/>
      <c r="QBF17" s="3"/>
      <c r="QBG17" s="3"/>
      <c r="QBH17" s="3"/>
      <c r="QBI17" s="35"/>
      <c r="QBJ17" s="35"/>
      <c r="QBK17" s="35"/>
      <c r="QBL17" s="3"/>
      <c r="QBM17" s="3"/>
      <c r="QBN17" s="3"/>
      <c r="QBO17" s="35"/>
      <c r="QBP17" s="35"/>
      <c r="QBQ17" s="35"/>
      <c r="QBR17" s="3"/>
      <c r="QBS17" s="3"/>
      <c r="QBT17" s="3"/>
      <c r="QBU17" s="35"/>
      <c r="QBV17" s="35"/>
      <c r="QBW17" s="35"/>
      <c r="QBX17" s="3"/>
      <c r="QBY17" s="3"/>
      <c r="QBZ17" s="3"/>
      <c r="QCA17" s="35"/>
      <c r="QCB17" s="35"/>
      <c r="QCC17" s="35"/>
      <c r="QCD17" s="3"/>
      <c r="QCE17" s="3"/>
      <c r="QCF17" s="3"/>
      <c r="QCG17" s="35"/>
      <c r="QCH17" s="35"/>
      <c r="QCI17" s="35"/>
      <c r="QCJ17" s="3"/>
      <c r="QCK17" s="3"/>
      <c r="QCL17" s="3"/>
      <c r="QCM17" s="35"/>
      <c r="QCN17" s="35"/>
      <c r="QCO17" s="35"/>
      <c r="QCP17" s="3"/>
      <c r="QCQ17" s="3"/>
      <c r="QCR17" s="3"/>
      <c r="QCS17" s="35"/>
      <c r="QCT17" s="35"/>
      <c r="QCU17" s="35"/>
      <c r="QCV17" s="3"/>
      <c r="QCW17" s="3"/>
      <c r="QCX17" s="3"/>
      <c r="QCY17" s="35"/>
      <c r="QCZ17" s="35"/>
      <c r="QDA17" s="35"/>
      <c r="QDB17" s="3"/>
      <c r="QDC17" s="3"/>
      <c r="QDD17" s="3"/>
      <c r="QDE17" s="35"/>
      <c r="QDF17" s="35"/>
      <c r="QDG17" s="35"/>
      <c r="QDH17" s="3"/>
      <c r="QDI17" s="3"/>
      <c r="QDJ17" s="3"/>
      <c r="QDK17" s="35"/>
      <c r="QDL17" s="35"/>
      <c r="QDM17" s="35"/>
      <c r="QDN17" s="3"/>
      <c r="QDO17" s="3"/>
      <c r="QDP17" s="3"/>
      <c r="QDQ17" s="35"/>
      <c r="QDR17" s="35"/>
      <c r="QDS17" s="35"/>
      <c r="QDT17" s="3"/>
      <c r="QDU17" s="3"/>
      <c r="QDV17" s="3"/>
      <c r="QDW17" s="35"/>
      <c r="QDX17" s="35"/>
      <c r="QDY17" s="35"/>
      <c r="QDZ17" s="3"/>
      <c r="QEA17" s="3"/>
      <c r="QEB17" s="3"/>
      <c r="QEC17" s="35"/>
      <c r="QED17" s="35"/>
      <c r="QEE17" s="35"/>
      <c r="QEF17" s="3"/>
      <c r="QEG17" s="3"/>
      <c r="QEH17" s="3"/>
      <c r="QEI17" s="35"/>
      <c r="QEJ17" s="35"/>
      <c r="QEK17" s="35"/>
      <c r="QEL17" s="3"/>
      <c r="QEM17" s="3"/>
      <c r="QEN17" s="3"/>
      <c r="QEO17" s="35"/>
      <c r="QEP17" s="35"/>
      <c r="QEQ17" s="35"/>
      <c r="QER17" s="3"/>
      <c r="QES17" s="3"/>
      <c r="QET17" s="3"/>
      <c r="QEU17" s="35"/>
      <c r="QEV17" s="35"/>
      <c r="QEW17" s="35"/>
      <c r="QEX17" s="3"/>
      <c r="QEY17" s="3"/>
      <c r="QEZ17" s="3"/>
      <c r="QFA17" s="35"/>
      <c r="QFB17" s="35"/>
      <c r="QFC17" s="35"/>
      <c r="QFD17" s="3"/>
      <c r="QFE17" s="3"/>
      <c r="QFF17" s="3"/>
      <c r="QFG17" s="35"/>
      <c r="QFH17" s="35"/>
      <c r="QFI17" s="35"/>
      <c r="QFJ17" s="3"/>
      <c r="QFK17" s="3"/>
      <c r="QFL17" s="3"/>
      <c r="QFM17" s="35"/>
      <c r="QFN17" s="35"/>
      <c r="QFO17" s="35"/>
      <c r="QFP17" s="3"/>
      <c r="QFQ17" s="3"/>
      <c r="QFR17" s="3"/>
      <c r="QFS17" s="35"/>
      <c r="QFT17" s="35"/>
      <c r="QFU17" s="35"/>
      <c r="QFV17" s="3"/>
      <c r="QFW17" s="3"/>
      <c r="QFX17" s="3"/>
      <c r="QFY17" s="35"/>
      <c r="QFZ17" s="35"/>
      <c r="QGA17" s="35"/>
      <c r="QGB17" s="3"/>
      <c r="QGC17" s="3"/>
      <c r="QGD17" s="3"/>
      <c r="QGE17" s="35"/>
      <c r="QGF17" s="35"/>
      <c r="QGG17" s="35"/>
      <c r="QGH17" s="3"/>
      <c r="QGI17" s="3"/>
      <c r="QGJ17" s="3"/>
      <c r="QGK17" s="35"/>
      <c r="QGL17" s="35"/>
      <c r="QGM17" s="35"/>
      <c r="QGN17" s="3"/>
      <c r="QGO17" s="3"/>
      <c r="QGP17" s="3"/>
      <c r="QGQ17" s="35"/>
      <c r="QGR17" s="35"/>
      <c r="QGS17" s="35"/>
      <c r="QGT17" s="3"/>
      <c r="QGU17" s="3"/>
      <c r="QGV17" s="3"/>
      <c r="QGW17" s="35"/>
      <c r="QGX17" s="35"/>
      <c r="QGY17" s="35"/>
      <c r="QGZ17" s="3"/>
      <c r="QHA17" s="3"/>
      <c r="QHB17" s="3"/>
      <c r="QHC17" s="35"/>
      <c r="QHD17" s="35"/>
      <c r="QHE17" s="35"/>
      <c r="QHF17" s="3"/>
      <c r="QHG17" s="3"/>
      <c r="QHH17" s="3"/>
      <c r="QHI17" s="35"/>
      <c r="QHJ17" s="35"/>
      <c r="QHK17" s="35"/>
      <c r="QHL17" s="3"/>
      <c r="QHM17" s="3"/>
      <c r="QHN17" s="3"/>
      <c r="QHO17" s="35"/>
      <c r="QHP17" s="35"/>
      <c r="QHQ17" s="35"/>
      <c r="QHR17" s="3"/>
      <c r="QHS17" s="3"/>
      <c r="QHT17" s="3"/>
      <c r="QHU17" s="35"/>
      <c r="QHV17" s="35"/>
      <c r="QHW17" s="35"/>
      <c r="QHX17" s="3"/>
      <c r="QHY17" s="3"/>
      <c r="QHZ17" s="3"/>
      <c r="QIA17" s="35"/>
      <c r="QIB17" s="35"/>
      <c r="QIC17" s="35"/>
      <c r="QID17" s="3"/>
      <c r="QIE17" s="3"/>
      <c r="QIF17" s="3"/>
      <c r="QIG17" s="35"/>
      <c r="QIH17" s="35"/>
      <c r="QII17" s="35"/>
      <c r="QIJ17" s="3"/>
      <c r="QIK17" s="3"/>
      <c r="QIL17" s="3"/>
      <c r="QIM17" s="35"/>
      <c r="QIN17" s="35"/>
      <c r="QIO17" s="35"/>
      <c r="QIP17" s="3"/>
      <c r="QIQ17" s="3"/>
      <c r="QIR17" s="3"/>
      <c r="QIS17" s="35"/>
      <c r="QIT17" s="35"/>
      <c r="QIU17" s="35"/>
      <c r="QIV17" s="3"/>
      <c r="QIW17" s="3"/>
      <c r="QIX17" s="3"/>
      <c r="QIY17" s="35"/>
      <c r="QIZ17" s="35"/>
      <c r="QJA17" s="35"/>
      <c r="QJB17" s="3"/>
      <c r="QJC17" s="3"/>
      <c r="QJD17" s="3"/>
      <c r="QJE17" s="35"/>
      <c r="QJF17" s="35"/>
      <c r="QJG17" s="35"/>
      <c r="QJH17" s="3"/>
      <c r="QJI17" s="3"/>
      <c r="QJJ17" s="3"/>
      <c r="QJK17" s="35"/>
      <c r="QJL17" s="35"/>
      <c r="QJM17" s="35"/>
      <c r="QJN17" s="3"/>
      <c r="QJO17" s="3"/>
      <c r="QJP17" s="3"/>
      <c r="QJQ17" s="35"/>
      <c r="QJR17" s="35"/>
      <c r="QJS17" s="35"/>
      <c r="QJT17" s="3"/>
      <c r="QJU17" s="3"/>
      <c r="QJV17" s="3"/>
      <c r="QJW17" s="35"/>
      <c r="QJX17" s="35"/>
      <c r="QJY17" s="35"/>
      <c r="QJZ17" s="3"/>
      <c r="QKA17" s="3"/>
      <c r="QKB17" s="3"/>
      <c r="QKC17" s="35"/>
      <c r="QKD17" s="35"/>
      <c r="QKE17" s="35"/>
      <c r="QKF17" s="3"/>
      <c r="QKG17" s="3"/>
      <c r="QKH17" s="3"/>
      <c r="QKI17" s="35"/>
      <c r="QKJ17" s="35"/>
      <c r="QKK17" s="35"/>
      <c r="QKL17" s="3"/>
      <c r="QKM17" s="3"/>
      <c r="QKN17" s="3"/>
      <c r="QKO17" s="35"/>
      <c r="QKP17" s="35"/>
      <c r="QKQ17" s="35"/>
      <c r="QKR17" s="3"/>
      <c r="QKS17" s="3"/>
      <c r="QKT17" s="3"/>
      <c r="QKU17" s="35"/>
      <c r="QKV17" s="35"/>
      <c r="QKW17" s="35"/>
      <c r="QKX17" s="3"/>
      <c r="QKY17" s="3"/>
      <c r="QKZ17" s="3"/>
      <c r="QLA17" s="35"/>
      <c r="QLB17" s="35"/>
      <c r="QLC17" s="35"/>
      <c r="QLD17" s="3"/>
      <c r="QLE17" s="3"/>
      <c r="QLF17" s="3"/>
      <c r="QLG17" s="35"/>
      <c r="QLH17" s="35"/>
      <c r="QLI17" s="35"/>
      <c r="QLJ17" s="3"/>
      <c r="QLK17" s="3"/>
      <c r="QLL17" s="3"/>
      <c r="QLM17" s="35"/>
      <c r="QLN17" s="35"/>
      <c r="QLO17" s="35"/>
      <c r="QLP17" s="3"/>
      <c r="QLQ17" s="3"/>
      <c r="QLR17" s="3"/>
      <c r="QLS17" s="35"/>
      <c r="QLT17" s="35"/>
      <c r="QLU17" s="35"/>
      <c r="QLV17" s="3"/>
      <c r="QLW17" s="3"/>
      <c r="QLX17" s="3"/>
      <c r="QLY17" s="35"/>
      <c r="QLZ17" s="35"/>
      <c r="QMA17" s="35"/>
      <c r="QMB17" s="3"/>
      <c r="QMC17" s="3"/>
      <c r="QMD17" s="3"/>
      <c r="QME17" s="35"/>
      <c r="QMF17" s="35"/>
      <c r="QMG17" s="35"/>
      <c r="QMH17" s="3"/>
      <c r="QMI17" s="3"/>
      <c r="QMJ17" s="3"/>
      <c r="QMK17" s="35"/>
      <c r="QML17" s="35"/>
      <c r="QMM17" s="35"/>
      <c r="QMN17" s="3"/>
      <c r="QMO17" s="3"/>
      <c r="QMP17" s="3"/>
      <c r="QMQ17" s="35"/>
      <c r="QMR17" s="35"/>
      <c r="QMS17" s="35"/>
      <c r="QMT17" s="3"/>
      <c r="QMU17" s="3"/>
      <c r="QMV17" s="3"/>
      <c r="QMW17" s="35"/>
      <c r="QMX17" s="35"/>
      <c r="QMY17" s="35"/>
      <c r="QMZ17" s="3"/>
      <c r="QNA17" s="3"/>
      <c r="QNB17" s="3"/>
      <c r="QNC17" s="35"/>
      <c r="QND17" s="35"/>
      <c r="QNE17" s="35"/>
      <c r="QNF17" s="3"/>
      <c r="QNG17" s="3"/>
      <c r="QNH17" s="3"/>
      <c r="QNI17" s="35"/>
      <c r="QNJ17" s="35"/>
      <c r="QNK17" s="35"/>
      <c r="QNL17" s="3"/>
      <c r="QNM17" s="3"/>
      <c r="QNN17" s="3"/>
      <c r="QNO17" s="35"/>
      <c r="QNP17" s="35"/>
      <c r="QNQ17" s="35"/>
      <c r="QNR17" s="3"/>
      <c r="QNS17" s="3"/>
      <c r="QNT17" s="3"/>
      <c r="QNU17" s="35"/>
      <c r="QNV17" s="35"/>
      <c r="QNW17" s="35"/>
      <c r="QNX17" s="3"/>
      <c r="QNY17" s="3"/>
      <c r="QNZ17" s="3"/>
      <c r="QOA17" s="35"/>
      <c r="QOB17" s="35"/>
      <c r="QOC17" s="35"/>
      <c r="QOD17" s="3"/>
      <c r="QOE17" s="3"/>
      <c r="QOF17" s="3"/>
      <c r="QOG17" s="35"/>
      <c r="QOH17" s="35"/>
      <c r="QOI17" s="35"/>
      <c r="QOJ17" s="3"/>
      <c r="QOK17" s="3"/>
      <c r="QOL17" s="3"/>
      <c r="QOM17" s="35"/>
      <c r="QON17" s="35"/>
      <c r="QOO17" s="35"/>
      <c r="QOP17" s="3"/>
      <c r="QOQ17" s="3"/>
      <c r="QOR17" s="3"/>
      <c r="QOS17" s="35"/>
      <c r="QOT17" s="35"/>
      <c r="QOU17" s="35"/>
      <c r="QOV17" s="3"/>
      <c r="QOW17" s="3"/>
      <c r="QOX17" s="3"/>
      <c r="QOY17" s="35"/>
      <c r="QOZ17" s="35"/>
      <c r="QPA17" s="35"/>
      <c r="QPB17" s="3"/>
      <c r="QPC17" s="3"/>
      <c r="QPD17" s="3"/>
      <c r="QPE17" s="35"/>
      <c r="QPF17" s="35"/>
      <c r="QPG17" s="35"/>
      <c r="QPH17" s="3"/>
      <c r="QPI17" s="3"/>
      <c r="QPJ17" s="3"/>
      <c r="QPK17" s="35"/>
      <c r="QPL17" s="35"/>
      <c r="QPM17" s="35"/>
      <c r="QPN17" s="3"/>
      <c r="QPO17" s="3"/>
      <c r="QPP17" s="3"/>
      <c r="QPQ17" s="35"/>
      <c r="QPR17" s="35"/>
      <c r="QPS17" s="35"/>
      <c r="QPT17" s="3"/>
      <c r="QPU17" s="3"/>
      <c r="QPV17" s="3"/>
      <c r="QPW17" s="35"/>
      <c r="QPX17" s="35"/>
      <c r="QPY17" s="35"/>
      <c r="QPZ17" s="3"/>
      <c r="QQA17" s="3"/>
      <c r="QQB17" s="3"/>
      <c r="QQC17" s="35"/>
      <c r="QQD17" s="35"/>
      <c r="QQE17" s="35"/>
      <c r="QQF17" s="3"/>
      <c r="QQG17" s="3"/>
      <c r="QQH17" s="3"/>
      <c r="QQI17" s="35"/>
      <c r="QQJ17" s="35"/>
      <c r="QQK17" s="35"/>
      <c r="QQL17" s="3"/>
      <c r="QQM17" s="3"/>
      <c r="QQN17" s="3"/>
      <c r="QQO17" s="35"/>
      <c r="QQP17" s="35"/>
      <c r="QQQ17" s="35"/>
      <c r="QQR17" s="3"/>
      <c r="QQS17" s="3"/>
      <c r="QQT17" s="3"/>
      <c r="QQU17" s="35"/>
      <c r="QQV17" s="35"/>
      <c r="QQW17" s="35"/>
      <c r="QQX17" s="3"/>
      <c r="QQY17" s="3"/>
      <c r="QQZ17" s="3"/>
      <c r="QRA17" s="35"/>
      <c r="QRB17" s="35"/>
      <c r="QRC17" s="35"/>
      <c r="QRD17" s="3"/>
      <c r="QRE17" s="3"/>
      <c r="QRF17" s="3"/>
      <c r="QRG17" s="35"/>
      <c r="QRH17" s="35"/>
      <c r="QRI17" s="35"/>
      <c r="QRJ17" s="3"/>
      <c r="QRK17" s="3"/>
      <c r="QRL17" s="3"/>
      <c r="QRM17" s="35"/>
      <c r="QRN17" s="35"/>
      <c r="QRO17" s="35"/>
      <c r="QRP17" s="3"/>
      <c r="QRQ17" s="3"/>
      <c r="QRR17" s="3"/>
      <c r="QRS17" s="35"/>
      <c r="QRT17" s="35"/>
      <c r="QRU17" s="35"/>
      <c r="QRV17" s="3"/>
      <c r="QRW17" s="3"/>
      <c r="QRX17" s="3"/>
      <c r="QRY17" s="35"/>
      <c r="QRZ17" s="35"/>
      <c r="QSA17" s="35"/>
      <c r="QSB17" s="3"/>
      <c r="QSC17" s="3"/>
      <c r="QSD17" s="3"/>
      <c r="QSE17" s="35"/>
      <c r="QSF17" s="35"/>
      <c r="QSG17" s="35"/>
      <c r="QSH17" s="3"/>
      <c r="QSI17" s="3"/>
      <c r="QSJ17" s="3"/>
      <c r="QSK17" s="35"/>
      <c r="QSL17" s="35"/>
      <c r="QSM17" s="35"/>
      <c r="QSN17" s="3"/>
      <c r="QSO17" s="3"/>
      <c r="QSP17" s="3"/>
      <c r="QSQ17" s="35"/>
      <c r="QSR17" s="35"/>
      <c r="QSS17" s="35"/>
      <c r="QST17" s="3"/>
      <c r="QSU17" s="3"/>
      <c r="QSV17" s="3"/>
      <c r="QSW17" s="35"/>
      <c r="QSX17" s="35"/>
      <c r="QSY17" s="35"/>
      <c r="QSZ17" s="3"/>
      <c r="QTA17" s="3"/>
      <c r="QTB17" s="3"/>
      <c r="QTC17" s="35"/>
      <c r="QTD17" s="35"/>
      <c r="QTE17" s="35"/>
      <c r="QTF17" s="3"/>
      <c r="QTG17" s="3"/>
      <c r="QTH17" s="3"/>
      <c r="QTI17" s="35"/>
      <c r="QTJ17" s="35"/>
      <c r="QTK17" s="35"/>
      <c r="QTL17" s="3"/>
      <c r="QTM17" s="3"/>
      <c r="QTN17" s="3"/>
      <c r="QTO17" s="35"/>
      <c r="QTP17" s="35"/>
      <c r="QTQ17" s="35"/>
      <c r="QTR17" s="3"/>
      <c r="QTS17" s="3"/>
      <c r="QTT17" s="3"/>
      <c r="QTU17" s="35"/>
      <c r="QTV17" s="35"/>
      <c r="QTW17" s="35"/>
      <c r="QTX17" s="3"/>
      <c r="QTY17" s="3"/>
      <c r="QTZ17" s="3"/>
      <c r="QUA17" s="35"/>
      <c r="QUB17" s="35"/>
      <c r="QUC17" s="35"/>
      <c r="QUD17" s="3"/>
      <c r="QUE17" s="3"/>
      <c r="QUF17" s="3"/>
      <c r="QUG17" s="35"/>
      <c r="QUH17" s="35"/>
      <c r="QUI17" s="35"/>
      <c r="QUJ17" s="3"/>
      <c r="QUK17" s="3"/>
      <c r="QUL17" s="3"/>
      <c r="QUM17" s="35"/>
      <c r="QUN17" s="35"/>
      <c r="QUO17" s="35"/>
      <c r="QUP17" s="3"/>
      <c r="QUQ17" s="3"/>
      <c r="QUR17" s="3"/>
      <c r="QUS17" s="35"/>
      <c r="QUT17" s="35"/>
      <c r="QUU17" s="35"/>
      <c r="QUV17" s="3"/>
      <c r="QUW17" s="3"/>
      <c r="QUX17" s="3"/>
      <c r="QUY17" s="35"/>
      <c r="QUZ17" s="35"/>
      <c r="QVA17" s="35"/>
      <c r="QVB17" s="3"/>
      <c r="QVC17" s="3"/>
      <c r="QVD17" s="3"/>
      <c r="QVE17" s="35"/>
      <c r="QVF17" s="35"/>
      <c r="QVG17" s="35"/>
      <c r="QVH17" s="3"/>
      <c r="QVI17" s="3"/>
      <c r="QVJ17" s="3"/>
      <c r="QVK17" s="35"/>
      <c r="QVL17" s="35"/>
      <c r="QVM17" s="35"/>
      <c r="QVN17" s="3"/>
      <c r="QVO17" s="3"/>
      <c r="QVP17" s="3"/>
      <c r="QVQ17" s="35"/>
      <c r="QVR17" s="35"/>
      <c r="QVS17" s="35"/>
      <c r="QVT17" s="3"/>
      <c r="QVU17" s="3"/>
      <c r="QVV17" s="3"/>
      <c r="QVW17" s="35"/>
      <c r="QVX17" s="35"/>
      <c r="QVY17" s="35"/>
      <c r="QVZ17" s="3"/>
      <c r="QWA17" s="3"/>
      <c r="QWB17" s="3"/>
      <c r="QWC17" s="35"/>
      <c r="QWD17" s="35"/>
      <c r="QWE17" s="35"/>
      <c r="QWF17" s="3"/>
      <c r="QWG17" s="3"/>
      <c r="QWH17" s="3"/>
      <c r="QWI17" s="35"/>
      <c r="QWJ17" s="35"/>
      <c r="QWK17" s="35"/>
      <c r="QWL17" s="3"/>
      <c r="QWM17" s="3"/>
      <c r="QWN17" s="3"/>
      <c r="QWO17" s="35"/>
      <c r="QWP17" s="35"/>
      <c r="QWQ17" s="35"/>
      <c r="QWR17" s="3"/>
      <c r="QWS17" s="3"/>
      <c r="QWT17" s="3"/>
      <c r="QWU17" s="35"/>
      <c r="QWV17" s="35"/>
      <c r="QWW17" s="35"/>
      <c r="QWX17" s="3"/>
      <c r="QWY17" s="3"/>
      <c r="QWZ17" s="3"/>
      <c r="QXA17" s="35"/>
      <c r="QXB17" s="35"/>
      <c r="QXC17" s="35"/>
      <c r="QXD17" s="3"/>
      <c r="QXE17" s="3"/>
      <c r="QXF17" s="3"/>
      <c r="QXG17" s="35"/>
      <c r="QXH17" s="35"/>
      <c r="QXI17" s="35"/>
      <c r="QXJ17" s="3"/>
      <c r="QXK17" s="3"/>
      <c r="QXL17" s="3"/>
      <c r="QXM17" s="35"/>
      <c r="QXN17" s="35"/>
      <c r="QXO17" s="35"/>
      <c r="QXP17" s="3"/>
      <c r="QXQ17" s="3"/>
      <c r="QXR17" s="3"/>
      <c r="QXS17" s="35"/>
      <c r="QXT17" s="35"/>
      <c r="QXU17" s="35"/>
      <c r="QXV17" s="3"/>
      <c r="QXW17" s="3"/>
      <c r="QXX17" s="3"/>
      <c r="QXY17" s="35"/>
      <c r="QXZ17" s="35"/>
      <c r="QYA17" s="35"/>
      <c r="QYB17" s="3"/>
      <c r="QYC17" s="3"/>
      <c r="QYD17" s="3"/>
      <c r="QYE17" s="35"/>
      <c r="QYF17" s="35"/>
      <c r="QYG17" s="35"/>
      <c r="QYH17" s="3"/>
      <c r="QYI17" s="3"/>
      <c r="QYJ17" s="3"/>
      <c r="QYK17" s="35"/>
      <c r="QYL17" s="35"/>
      <c r="QYM17" s="35"/>
      <c r="QYN17" s="3"/>
      <c r="QYO17" s="3"/>
      <c r="QYP17" s="3"/>
      <c r="QYQ17" s="35"/>
      <c r="QYR17" s="35"/>
      <c r="QYS17" s="35"/>
      <c r="QYT17" s="3"/>
      <c r="QYU17" s="3"/>
      <c r="QYV17" s="3"/>
      <c r="QYW17" s="35"/>
      <c r="QYX17" s="35"/>
      <c r="QYY17" s="35"/>
      <c r="QYZ17" s="3"/>
      <c r="QZA17" s="3"/>
      <c r="QZB17" s="3"/>
      <c r="QZC17" s="35"/>
      <c r="QZD17" s="35"/>
      <c r="QZE17" s="35"/>
      <c r="QZF17" s="3"/>
      <c r="QZG17" s="3"/>
      <c r="QZH17" s="3"/>
      <c r="QZI17" s="35"/>
      <c r="QZJ17" s="35"/>
      <c r="QZK17" s="35"/>
      <c r="QZL17" s="3"/>
      <c r="QZM17" s="3"/>
      <c r="QZN17" s="3"/>
      <c r="QZO17" s="35"/>
      <c r="QZP17" s="35"/>
      <c r="QZQ17" s="35"/>
      <c r="QZR17" s="3"/>
      <c r="QZS17" s="3"/>
      <c r="QZT17" s="3"/>
      <c r="QZU17" s="35"/>
      <c r="QZV17" s="35"/>
      <c r="QZW17" s="35"/>
      <c r="QZX17" s="3"/>
      <c r="QZY17" s="3"/>
      <c r="QZZ17" s="3"/>
      <c r="RAA17" s="35"/>
      <c r="RAB17" s="35"/>
      <c r="RAC17" s="35"/>
      <c r="RAD17" s="3"/>
      <c r="RAE17" s="3"/>
      <c r="RAF17" s="3"/>
      <c r="RAG17" s="35"/>
      <c r="RAH17" s="35"/>
      <c r="RAI17" s="35"/>
      <c r="RAJ17" s="3"/>
      <c r="RAK17" s="3"/>
      <c r="RAL17" s="3"/>
      <c r="RAM17" s="35"/>
      <c r="RAN17" s="35"/>
      <c r="RAO17" s="35"/>
      <c r="RAP17" s="3"/>
      <c r="RAQ17" s="3"/>
      <c r="RAR17" s="3"/>
      <c r="RAS17" s="35"/>
      <c r="RAT17" s="35"/>
      <c r="RAU17" s="35"/>
      <c r="RAV17" s="3"/>
      <c r="RAW17" s="3"/>
      <c r="RAX17" s="3"/>
      <c r="RAY17" s="35"/>
      <c r="RAZ17" s="35"/>
      <c r="RBA17" s="35"/>
      <c r="RBB17" s="3"/>
      <c r="RBC17" s="3"/>
      <c r="RBD17" s="3"/>
      <c r="RBE17" s="35"/>
      <c r="RBF17" s="35"/>
      <c r="RBG17" s="35"/>
      <c r="RBH17" s="3"/>
      <c r="RBI17" s="3"/>
      <c r="RBJ17" s="3"/>
      <c r="RBK17" s="35"/>
      <c r="RBL17" s="35"/>
      <c r="RBM17" s="35"/>
      <c r="RBN17" s="3"/>
      <c r="RBO17" s="3"/>
      <c r="RBP17" s="3"/>
      <c r="RBQ17" s="35"/>
      <c r="RBR17" s="35"/>
      <c r="RBS17" s="35"/>
      <c r="RBT17" s="3"/>
      <c r="RBU17" s="3"/>
      <c r="RBV17" s="3"/>
      <c r="RBW17" s="35"/>
      <c r="RBX17" s="35"/>
      <c r="RBY17" s="35"/>
      <c r="RBZ17" s="3"/>
      <c r="RCA17" s="3"/>
      <c r="RCB17" s="3"/>
      <c r="RCC17" s="35"/>
      <c r="RCD17" s="35"/>
      <c r="RCE17" s="35"/>
      <c r="RCF17" s="3"/>
      <c r="RCG17" s="3"/>
      <c r="RCH17" s="3"/>
      <c r="RCI17" s="35"/>
      <c r="RCJ17" s="35"/>
      <c r="RCK17" s="35"/>
      <c r="RCL17" s="3"/>
      <c r="RCM17" s="3"/>
      <c r="RCN17" s="3"/>
      <c r="RCO17" s="35"/>
      <c r="RCP17" s="35"/>
      <c r="RCQ17" s="35"/>
      <c r="RCR17" s="3"/>
      <c r="RCS17" s="3"/>
      <c r="RCT17" s="3"/>
      <c r="RCU17" s="35"/>
      <c r="RCV17" s="35"/>
      <c r="RCW17" s="35"/>
      <c r="RCX17" s="3"/>
      <c r="RCY17" s="3"/>
      <c r="RCZ17" s="3"/>
      <c r="RDA17" s="35"/>
      <c r="RDB17" s="35"/>
      <c r="RDC17" s="35"/>
      <c r="RDD17" s="3"/>
      <c r="RDE17" s="3"/>
      <c r="RDF17" s="3"/>
      <c r="RDG17" s="35"/>
      <c r="RDH17" s="35"/>
      <c r="RDI17" s="35"/>
      <c r="RDJ17" s="3"/>
      <c r="RDK17" s="3"/>
      <c r="RDL17" s="3"/>
      <c r="RDM17" s="35"/>
      <c r="RDN17" s="35"/>
      <c r="RDO17" s="35"/>
      <c r="RDP17" s="3"/>
      <c r="RDQ17" s="3"/>
      <c r="RDR17" s="3"/>
      <c r="RDS17" s="35"/>
      <c r="RDT17" s="35"/>
      <c r="RDU17" s="35"/>
      <c r="RDV17" s="3"/>
      <c r="RDW17" s="3"/>
      <c r="RDX17" s="3"/>
      <c r="RDY17" s="35"/>
      <c r="RDZ17" s="35"/>
      <c r="REA17" s="35"/>
      <c r="REB17" s="3"/>
      <c r="REC17" s="3"/>
      <c r="RED17" s="3"/>
      <c r="REE17" s="35"/>
      <c r="REF17" s="35"/>
      <c r="REG17" s="35"/>
      <c r="REH17" s="3"/>
      <c r="REI17" s="3"/>
      <c r="REJ17" s="3"/>
      <c r="REK17" s="35"/>
      <c r="REL17" s="35"/>
      <c r="REM17" s="35"/>
      <c r="REN17" s="3"/>
      <c r="REO17" s="3"/>
      <c r="REP17" s="3"/>
      <c r="REQ17" s="35"/>
      <c r="RER17" s="35"/>
      <c r="RES17" s="35"/>
      <c r="RET17" s="3"/>
      <c r="REU17" s="3"/>
      <c r="REV17" s="3"/>
      <c r="REW17" s="35"/>
      <c r="REX17" s="35"/>
      <c r="REY17" s="35"/>
      <c r="REZ17" s="3"/>
      <c r="RFA17" s="3"/>
      <c r="RFB17" s="3"/>
      <c r="RFC17" s="35"/>
      <c r="RFD17" s="35"/>
      <c r="RFE17" s="35"/>
      <c r="RFF17" s="3"/>
      <c r="RFG17" s="3"/>
      <c r="RFH17" s="3"/>
      <c r="RFI17" s="35"/>
      <c r="RFJ17" s="35"/>
      <c r="RFK17" s="35"/>
      <c r="RFL17" s="3"/>
      <c r="RFM17" s="3"/>
      <c r="RFN17" s="3"/>
      <c r="RFO17" s="35"/>
      <c r="RFP17" s="35"/>
      <c r="RFQ17" s="35"/>
      <c r="RFR17" s="3"/>
      <c r="RFS17" s="3"/>
      <c r="RFT17" s="3"/>
      <c r="RFU17" s="35"/>
      <c r="RFV17" s="35"/>
      <c r="RFW17" s="35"/>
      <c r="RFX17" s="3"/>
      <c r="RFY17" s="3"/>
      <c r="RFZ17" s="3"/>
      <c r="RGA17" s="35"/>
      <c r="RGB17" s="35"/>
      <c r="RGC17" s="35"/>
      <c r="RGD17" s="3"/>
      <c r="RGE17" s="3"/>
      <c r="RGF17" s="3"/>
      <c r="RGG17" s="35"/>
      <c r="RGH17" s="35"/>
      <c r="RGI17" s="35"/>
      <c r="RGJ17" s="3"/>
      <c r="RGK17" s="3"/>
      <c r="RGL17" s="3"/>
      <c r="RGM17" s="35"/>
      <c r="RGN17" s="35"/>
      <c r="RGO17" s="35"/>
      <c r="RGP17" s="3"/>
      <c r="RGQ17" s="3"/>
      <c r="RGR17" s="3"/>
      <c r="RGS17" s="35"/>
      <c r="RGT17" s="35"/>
      <c r="RGU17" s="35"/>
      <c r="RGV17" s="3"/>
      <c r="RGW17" s="3"/>
      <c r="RGX17" s="3"/>
      <c r="RGY17" s="35"/>
      <c r="RGZ17" s="35"/>
      <c r="RHA17" s="35"/>
      <c r="RHB17" s="3"/>
      <c r="RHC17" s="3"/>
      <c r="RHD17" s="3"/>
      <c r="RHE17" s="35"/>
      <c r="RHF17" s="35"/>
      <c r="RHG17" s="35"/>
      <c r="RHH17" s="3"/>
      <c r="RHI17" s="3"/>
      <c r="RHJ17" s="3"/>
      <c r="RHK17" s="35"/>
      <c r="RHL17" s="35"/>
      <c r="RHM17" s="35"/>
      <c r="RHN17" s="3"/>
      <c r="RHO17" s="3"/>
      <c r="RHP17" s="3"/>
      <c r="RHQ17" s="35"/>
      <c r="RHR17" s="35"/>
      <c r="RHS17" s="35"/>
      <c r="RHT17" s="3"/>
      <c r="RHU17" s="3"/>
      <c r="RHV17" s="3"/>
      <c r="RHW17" s="35"/>
      <c r="RHX17" s="35"/>
      <c r="RHY17" s="35"/>
      <c r="RHZ17" s="3"/>
      <c r="RIA17" s="3"/>
      <c r="RIB17" s="3"/>
      <c r="RIC17" s="35"/>
      <c r="RID17" s="35"/>
      <c r="RIE17" s="35"/>
      <c r="RIF17" s="3"/>
      <c r="RIG17" s="3"/>
      <c r="RIH17" s="3"/>
      <c r="RII17" s="35"/>
      <c r="RIJ17" s="35"/>
      <c r="RIK17" s="35"/>
      <c r="RIL17" s="3"/>
      <c r="RIM17" s="3"/>
      <c r="RIN17" s="3"/>
      <c r="RIO17" s="35"/>
      <c r="RIP17" s="35"/>
      <c r="RIQ17" s="35"/>
      <c r="RIR17" s="3"/>
      <c r="RIS17" s="3"/>
      <c r="RIT17" s="3"/>
      <c r="RIU17" s="35"/>
      <c r="RIV17" s="35"/>
      <c r="RIW17" s="35"/>
      <c r="RIX17" s="3"/>
      <c r="RIY17" s="3"/>
      <c r="RIZ17" s="3"/>
      <c r="RJA17" s="35"/>
      <c r="RJB17" s="35"/>
      <c r="RJC17" s="35"/>
      <c r="RJD17" s="3"/>
      <c r="RJE17" s="3"/>
      <c r="RJF17" s="3"/>
      <c r="RJG17" s="35"/>
      <c r="RJH17" s="35"/>
      <c r="RJI17" s="35"/>
      <c r="RJJ17" s="3"/>
      <c r="RJK17" s="3"/>
      <c r="RJL17" s="3"/>
      <c r="RJM17" s="35"/>
      <c r="RJN17" s="35"/>
      <c r="RJO17" s="35"/>
      <c r="RJP17" s="3"/>
      <c r="RJQ17" s="3"/>
      <c r="RJR17" s="3"/>
      <c r="RJS17" s="35"/>
      <c r="RJT17" s="35"/>
      <c r="RJU17" s="35"/>
      <c r="RJV17" s="3"/>
      <c r="RJW17" s="3"/>
      <c r="RJX17" s="3"/>
      <c r="RJY17" s="35"/>
      <c r="RJZ17" s="35"/>
      <c r="RKA17" s="35"/>
      <c r="RKB17" s="3"/>
      <c r="RKC17" s="3"/>
      <c r="RKD17" s="3"/>
      <c r="RKE17" s="35"/>
      <c r="RKF17" s="35"/>
      <c r="RKG17" s="35"/>
      <c r="RKH17" s="3"/>
      <c r="RKI17" s="3"/>
      <c r="RKJ17" s="3"/>
      <c r="RKK17" s="35"/>
      <c r="RKL17" s="35"/>
      <c r="RKM17" s="35"/>
      <c r="RKN17" s="3"/>
      <c r="RKO17" s="3"/>
      <c r="RKP17" s="3"/>
      <c r="RKQ17" s="35"/>
      <c r="RKR17" s="35"/>
      <c r="RKS17" s="35"/>
      <c r="RKT17" s="3"/>
      <c r="RKU17" s="3"/>
      <c r="RKV17" s="3"/>
      <c r="RKW17" s="35"/>
      <c r="RKX17" s="35"/>
      <c r="RKY17" s="35"/>
      <c r="RKZ17" s="3"/>
      <c r="RLA17" s="3"/>
      <c r="RLB17" s="3"/>
      <c r="RLC17" s="35"/>
      <c r="RLD17" s="35"/>
      <c r="RLE17" s="35"/>
      <c r="RLF17" s="3"/>
      <c r="RLG17" s="3"/>
      <c r="RLH17" s="3"/>
      <c r="RLI17" s="35"/>
      <c r="RLJ17" s="35"/>
      <c r="RLK17" s="35"/>
      <c r="RLL17" s="3"/>
      <c r="RLM17" s="3"/>
      <c r="RLN17" s="3"/>
      <c r="RLO17" s="35"/>
      <c r="RLP17" s="35"/>
      <c r="RLQ17" s="35"/>
      <c r="RLR17" s="3"/>
      <c r="RLS17" s="3"/>
      <c r="RLT17" s="3"/>
      <c r="RLU17" s="35"/>
      <c r="RLV17" s="35"/>
      <c r="RLW17" s="35"/>
      <c r="RLX17" s="3"/>
      <c r="RLY17" s="3"/>
      <c r="RLZ17" s="3"/>
      <c r="RMA17" s="35"/>
      <c r="RMB17" s="35"/>
      <c r="RMC17" s="35"/>
      <c r="RMD17" s="3"/>
      <c r="RME17" s="3"/>
      <c r="RMF17" s="3"/>
      <c r="RMG17" s="35"/>
      <c r="RMH17" s="35"/>
      <c r="RMI17" s="35"/>
      <c r="RMJ17" s="3"/>
      <c r="RMK17" s="3"/>
      <c r="RML17" s="3"/>
      <c r="RMM17" s="35"/>
      <c r="RMN17" s="35"/>
      <c r="RMO17" s="35"/>
      <c r="RMP17" s="3"/>
      <c r="RMQ17" s="3"/>
      <c r="RMR17" s="3"/>
      <c r="RMS17" s="35"/>
      <c r="RMT17" s="35"/>
      <c r="RMU17" s="35"/>
      <c r="RMV17" s="3"/>
      <c r="RMW17" s="3"/>
      <c r="RMX17" s="3"/>
      <c r="RMY17" s="35"/>
      <c r="RMZ17" s="35"/>
      <c r="RNA17" s="35"/>
      <c r="RNB17" s="3"/>
      <c r="RNC17" s="3"/>
      <c r="RND17" s="3"/>
      <c r="RNE17" s="35"/>
      <c r="RNF17" s="35"/>
      <c r="RNG17" s="35"/>
      <c r="RNH17" s="3"/>
      <c r="RNI17" s="3"/>
      <c r="RNJ17" s="3"/>
      <c r="RNK17" s="35"/>
      <c r="RNL17" s="35"/>
      <c r="RNM17" s="35"/>
      <c r="RNN17" s="3"/>
      <c r="RNO17" s="3"/>
      <c r="RNP17" s="3"/>
      <c r="RNQ17" s="35"/>
      <c r="RNR17" s="35"/>
      <c r="RNS17" s="35"/>
      <c r="RNT17" s="3"/>
      <c r="RNU17" s="3"/>
      <c r="RNV17" s="3"/>
      <c r="RNW17" s="35"/>
      <c r="RNX17" s="35"/>
      <c r="RNY17" s="35"/>
      <c r="RNZ17" s="3"/>
      <c r="ROA17" s="3"/>
      <c r="ROB17" s="3"/>
      <c r="ROC17" s="35"/>
      <c r="ROD17" s="35"/>
      <c r="ROE17" s="35"/>
      <c r="ROF17" s="3"/>
      <c r="ROG17" s="3"/>
      <c r="ROH17" s="3"/>
      <c r="ROI17" s="35"/>
      <c r="ROJ17" s="35"/>
      <c r="ROK17" s="35"/>
      <c r="ROL17" s="3"/>
      <c r="ROM17" s="3"/>
      <c r="RON17" s="3"/>
      <c r="ROO17" s="35"/>
      <c r="ROP17" s="35"/>
      <c r="ROQ17" s="35"/>
      <c r="ROR17" s="3"/>
      <c r="ROS17" s="3"/>
      <c r="ROT17" s="3"/>
      <c r="ROU17" s="35"/>
      <c r="ROV17" s="35"/>
      <c r="ROW17" s="35"/>
      <c r="ROX17" s="3"/>
      <c r="ROY17" s="3"/>
      <c r="ROZ17" s="3"/>
      <c r="RPA17" s="35"/>
      <c r="RPB17" s="35"/>
      <c r="RPC17" s="35"/>
      <c r="RPD17" s="3"/>
      <c r="RPE17" s="3"/>
      <c r="RPF17" s="3"/>
      <c r="RPG17" s="35"/>
      <c r="RPH17" s="35"/>
      <c r="RPI17" s="35"/>
      <c r="RPJ17" s="3"/>
      <c r="RPK17" s="3"/>
      <c r="RPL17" s="3"/>
      <c r="RPM17" s="35"/>
      <c r="RPN17" s="35"/>
      <c r="RPO17" s="35"/>
      <c r="RPP17" s="3"/>
      <c r="RPQ17" s="3"/>
      <c r="RPR17" s="3"/>
      <c r="RPS17" s="35"/>
      <c r="RPT17" s="35"/>
      <c r="RPU17" s="35"/>
      <c r="RPV17" s="3"/>
      <c r="RPW17" s="3"/>
      <c r="RPX17" s="3"/>
      <c r="RPY17" s="35"/>
      <c r="RPZ17" s="35"/>
      <c r="RQA17" s="35"/>
      <c r="RQB17" s="3"/>
      <c r="RQC17" s="3"/>
      <c r="RQD17" s="3"/>
      <c r="RQE17" s="35"/>
      <c r="RQF17" s="35"/>
      <c r="RQG17" s="35"/>
      <c r="RQH17" s="3"/>
      <c r="RQI17" s="3"/>
      <c r="RQJ17" s="3"/>
      <c r="RQK17" s="35"/>
      <c r="RQL17" s="35"/>
      <c r="RQM17" s="35"/>
      <c r="RQN17" s="3"/>
      <c r="RQO17" s="3"/>
      <c r="RQP17" s="3"/>
      <c r="RQQ17" s="35"/>
      <c r="RQR17" s="35"/>
      <c r="RQS17" s="35"/>
      <c r="RQT17" s="3"/>
      <c r="RQU17" s="3"/>
      <c r="RQV17" s="3"/>
      <c r="RQW17" s="35"/>
      <c r="RQX17" s="35"/>
      <c r="RQY17" s="35"/>
      <c r="RQZ17" s="3"/>
      <c r="RRA17" s="3"/>
      <c r="RRB17" s="3"/>
      <c r="RRC17" s="35"/>
      <c r="RRD17" s="35"/>
      <c r="RRE17" s="35"/>
      <c r="RRF17" s="3"/>
      <c r="RRG17" s="3"/>
      <c r="RRH17" s="3"/>
      <c r="RRI17" s="35"/>
      <c r="RRJ17" s="35"/>
      <c r="RRK17" s="35"/>
      <c r="RRL17" s="3"/>
      <c r="RRM17" s="3"/>
      <c r="RRN17" s="3"/>
      <c r="RRO17" s="35"/>
      <c r="RRP17" s="35"/>
      <c r="RRQ17" s="35"/>
      <c r="RRR17" s="3"/>
      <c r="RRS17" s="3"/>
      <c r="RRT17" s="3"/>
      <c r="RRU17" s="35"/>
      <c r="RRV17" s="35"/>
      <c r="RRW17" s="35"/>
      <c r="RRX17" s="3"/>
      <c r="RRY17" s="3"/>
      <c r="RRZ17" s="3"/>
      <c r="RSA17" s="35"/>
      <c r="RSB17" s="35"/>
      <c r="RSC17" s="35"/>
      <c r="RSD17" s="3"/>
      <c r="RSE17" s="3"/>
      <c r="RSF17" s="3"/>
      <c r="RSG17" s="35"/>
      <c r="RSH17" s="35"/>
      <c r="RSI17" s="35"/>
      <c r="RSJ17" s="3"/>
      <c r="RSK17" s="3"/>
      <c r="RSL17" s="3"/>
      <c r="RSM17" s="35"/>
      <c r="RSN17" s="35"/>
      <c r="RSO17" s="35"/>
      <c r="RSP17" s="3"/>
      <c r="RSQ17" s="3"/>
      <c r="RSR17" s="3"/>
      <c r="RSS17" s="35"/>
      <c r="RST17" s="35"/>
      <c r="RSU17" s="35"/>
      <c r="RSV17" s="3"/>
      <c r="RSW17" s="3"/>
      <c r="RSX17" s="3"/>
      <c r="RSY17" s="35"/>
      <c r="RSZ17" s="35"/>
      <c r="RTA17" s="35"/>
      <c r="RTB17" s="3"/>
      <c r="RTC17" s="3"/>
      <c r="RTD17" s="3"/>
      <c r="RTE17" s="35"/>
      <c r="RTF17" s="35"/>
      <c r="RTG17" s="35"/>
      <c r="RTH17" s="3"/>
      <c r="RTI17" s="3"/>
      <c r="RTJ17" s="3"/>
      <c r="RTK17" s="35"/>
      <c r="RTL17" s="35"/>
      <c r="RTM17" s="35"/>
      <c r="RTN17" s="3"/>
      <c r="RTO17" s="3"/>
      <c r="RTP17" s="3"/>
      <c r="RTQ17" s="35"/>
      <c r="RTR17" s="35"/>
      <c r="RTS17" s="35"/>
      <c r="RTT17" s="3"/>
      <c r="RTU17" s="3"/>
      <c r="RTV17" s="3"/>
      <c r="RTW17" s="35"/>
      <c r="RTX17" s="35"/>
      <c r="RTY17" s="35"/>
      <c r="RTZ17" s="3"/>
      <c r="RUA17" s="3"/>
      <c r="RUB17" s="3"/>
      <c r="RUC17" s="35"/>
      <c r="RUD17" s="35"/>
      <c r="RUE17" s="35"/>
      <c r="RUF17" s="3"/>
      <c r="RUG17" s="3"/>
      <c r="RUH17" s="3"/>
      <c r="RUI17" s="35"/>
      <c r="RUJ17" s="35"/>
      <c r="RUK17" s="35"/>
      <c r="RUL17" s="3"/>
      <c r="RUM17" s="3"/>
      <c r="RUN17" s="3"/>
      <c r="RUO17" s="35"/>
      <c r="RUP17" s="35"/>
      <c r="RUQ17" s="35"/>
      <c r="RUR17" s="3"/>
      <c r="RUS17" s="3"/>
      <c r="RUT17" s="3"/>
      <c r="RUU17" s="35"/>
      <c r="RUV17" s="35"/>
      <c r="RUW17" s="35"/>
      <c r="RUX17" s="3"/>
      <c r="RUY17" s="3"/>
      <c r="RUZ17" s="3"/>
      <c r="RVA17" s="35"/>
      <c r="RVB17" s="35"/>
      <c r="RVC17" s="35"/>
      <c r="RVD17" s="3"/>
      <c r="RVE17" s="3"/>
      <c r="RVF17" s="3"/>
      <c r="RVG17" s="35"/>
      <c r="RVH17" s="35"/>
      <c r="RVI17" s="35"/>
      <c r="RVJ17" s="3"/>
      <c r="RVK17" s="3"/>
      <c r="RVL17" s="3"/>
      <c r="RVM17" s="35"/>
      <c r="RVN17" s="35"/>
      <c r="RVO17" s="35"/>
      <c r="RVP17" s="3"/>
      <c r="RVQ17" s="3"/>
      <c r="RVR17" s="3"/>
      <c r="RVS17" s="35"/>
      <c r="RVT17" s="35"/>
      <c r="RVU17" s="35"/>
      <c r="RVV17" s="3"/>
      <c r="RVW17" s="3"/>
      <c r="RVX17" s="3"/>
      <c r="RVY17" s="35"/>
      <c r="RVZ17" s="35"/>
      <c r="RWA17" s="35"/>
      <c r="RWB17" s="3"/>
      <c r="RWC17" s="3"/>
      <c r="RWD17" s="3"/>
      <c r="RWE17" s="35"/>
      <c r="RWF17" s="35"/>
      <c r="RWG17" s="35"/>
      <c r="RWH17" s="3"/>
      <c r="RWI17" s="3"/>
      <c r="RWJ17" s="3"/>
      <c r="RWK17" s="35"/>
      <c r="RWL17" s="35"/>
      <c r="RWM17" s="35"/>
      <c r="RWN17" s="3"/>
      <c r="RWO17" s="3"/>
      <c r="RWP17" s="3"/>
      <c r="RWQ17" s="35"/>
      <c r="RWR17" s="35"/>
      <c r="RWS17" s="35"/>
      <c r="RWT17" s="3"/>
      <c r="RWU17" s="3"/>
      <c r="RWV17" s="3"/>
      <c r="RWW17" s="35"/>
      <c r="RWX17" s="35"/>
      <c r="RWY17" s="35"/>
      <c r="RWZ17" s="3"/>
      <c r="RXA17" s="3"/>
      <c r="RXB17" s="3"/>
      <c r="RXC17" s="35"/>
      <c r="RXD17" s="35"/>
      <c r="RXE17" s="35"/>
      <c r="RXF17" s="3"/>
      <c r="RXG17" s="3"/>
      <c r="RXH17" s="3"/>
      <c r="RXI17" s="35"/>
      <c r="RXJ17" s="35"/>
      <c r="RXK17" s="35"/>
      <c r="RXL17" s="3"/>
      <c r="RXM17" s="3"/>
      <c r="RXN17" s="3"/>
      <c r="RXO17" s="35"/>
      <c r="RXP17" s="35"/>
      <c r="RXQ17" s="35"/>
      <c r="RXR17" s="3"/>
      <c r="RXS17" s="3"/>
      <c r="RXT17" s="3"/>
      <c r="RXU17" s="35"/>
      <c r="RXV17" s="35"/>
      <c r="RXW17" s="35"/>
      <c r="RXX17" s="3"/>
      <c r="RXY17" s="3"/>
      <c r="RXZ17" s="3"/>
      <c r="RYA17" s="35"/>
      <c r="RYB17" s="35"/>
      <c r="RYC17" s="35"/>
      <c r="RYD17" s="3"/>
      <c r="RYE17" s="3"/>
      <c r="RYF17" s="3"/>
      <c r="RYG17" s="35"/>
      <c r="RYH17" s="35"/>
      <c r="RYI17" s="35"/>
      <c r="RYJ17" s="3"/>
      <c r="RYK17" s="3"/>
      <c r="RYL17" s="3"/>
      <c r="RYM17" s="35"/>
      <c r="RYN17" s="35"/>
      <c r="RYO17" s="35"/>
      <c r="RYP17" s="3"/>
      <c r="RYQ17" s="3"/>
      <c r="RYR17" s="3"/>
      <c r="RYS17" s="35"/>
      <c r="RYT17" s="35"/>
      <c r="RYU17" s="35"/>
      <c r="RYV17" s="3"/>
      <c r="RYW17" s="3"/>
      <c r="RYX17" s="3"/>
      <c r="RYY17" s="35"/>
      <c r="RYZ17" s="35"/>
      <c r="RZA17" s="35"/>
      <c r="RZB17" s="3"/>
      <c r="RZC17" s="3"/>
      <c r="RZD17" s="3"/>
      <c r="RZE17" s="35"/>
      <c r="RZF17" s="35"/>
      <c r="RZG17" s="35"/>
      <c r="RZH17" s="3"/>
      <c r="RZI17" s="3"/>
      <c r="RZJ17" s="3"/>
      <c r="RZK17" s="35"/>
      <c r="RZL17" s="35"/>
      <c r="RZM17" s="35"/>
      <c r="RZN17" s="3"/>
      <c r="RZO17" s="3"/>
      <c r="RZP17" s="3"/>
      <c r="RZQ17" s="35"/>
      <c r="RZR17" s="35"/>
      <c r="RZS17" s="35"/>
      <c r="RZT17" s="3"/>
      <c r="RZU17" s="3"/>
      <c r="RZV17" s="3"/>
      <c r="RZW17" s="35"/>
      <c r="RZX17" s="35"/>
      <c r="RZY17" s="35"/>
      <c r="RZZ17" s="3"/>
      <c r="SAA17" s="3"/>
      <c r="SAB17" s="3"/>
      <c r="SAC17" s="35"/>
      <c r="SAD17" s="35"/>
      <c r="SAE17" s="35"/>
      <c r="SAF17" s="3"/>
      <c r="SAG17" s="3"/>
      <c r="SAH17" s="3"/>
      <c r="SAI17" s="35"/>
      <c r="SAJ17" s="35"/>
      <c r="SAK17" s="35"/>
      <c r="SAL17" s="3"/>
      <c r="SAM17" s="3"/>
      <c r="SAN17" s="3"/>
      <c r="SAO17" s="35"/>
      <c r="SAP17" s="35"/>
      <c r="SAQ17" s="35"/>
      <c r="SAR17" s="3"/>
      <c r="SAS17" s="3"/>
      <c r="SAT17" s="3"/>
      <c r="SAU17" s="35"/>
      <c r="SAV17" s="35"/>
      <c r="SAW17" s="35"/>
      <c r="SAX17" s="3"/>
      <c r="SAY17" s="3"/>
      <c r="SAZ17" s="3"/>
      <c r="SBA17" s="35"/>
      <c r="SBB17" s="35"/>
      <c r="SBC17" s="35"/>
      <c r="SBD17" s="3"/>
      <c r="SBE17" s="3"/>
      <c r="SBF17" s="3"/>
      <c r="SBG17" s="35"/>
      <c r="SBH17" s="35"/>
      <c r="SBI17" s="35"/>
      <c r="SBJ17" s="3"/>
      <c r="SBK17" s="3"/>
      <c r="SBL17" s="3"/>
      <c r="SBM17" s="35"/>
      <c r="SBN17" s="35"/>
      <c r="SBO17" s="35"/>
      <c r="SBP17" s="3"/>
      <c r="SBQ17" s="3"/>
      <c r="SBR17" s="3"/>
      <c r="SBS17" s="35"/>
      <c r="SBT17" s="35"/>
      <c r="SBU17" s="35"/>
      <c r="SBV17" s="3"/>
      <c r="SBW17" s="3"/>
      <c r="SBX17" s="3"/>
      <c r="SBY17" s="35"/>
      <c r="SBZ17" s="35"/>
      <c r="SCA17" s="35"/>
      <c r="SCB17" s="3"/>
      <c r="SCC17" s="3"/>
      <c r="SCD17" s="3"/>
      <c r="SCE17" s="35"/>
      <c r="SCF17" s="35"/>
      <c r="SCG17" s="35"/>
      <c r="SCH17" s="3"/>
      <c r="SCI17" s="3"/>
      <c r="SCJ17" s="3"/>
      <c r="SCK17" s="35"/>
      <c r="SCL17" s="35"/>
      <c r="SCM17" s="35"/>
      <c r="SCN17" s="3"/>
      <c r="SCO17" s="3"/>
      <c r="SCP17" s="3"/>
      <c r="SCQ17" s="35"/>
      <c r="SCR17" s="35"/>
      <c r="SCS17" s="35"/>
      <c r="SCT17" s="3"/>
      <c r="SCU17" s="3"/>
      <c r="SCV17" s="3"/>
      <c r="SCW17" s="35"/>
      <c r="SCX17" s="35"/>
      <c r="SCY17" s="35"/>
      <c r="SCZ17" s="3"/>
      <c r="SDA17" s="3"/>
      <c r="SDB17" s="3"/>
      <c r="SDC17" s="35"/>
      <c r="SDD17" s="35"/>
      <c r="SDE17" s="35"/>
      <c r="SDF17" s="3"/>
      <c r="SDG17" s="3"/>
      <c r="SDH17" s="3"/>
      <c r="SDI17" s="35"/>
      <c r="SDJ17" s="35"/>
      <c r="SDK17" s="35"/>
      <c r="SDL17" s="3"/>
      <c r="SDM17" s="3"/>
      <c r="SDN17" s="3"/>
      <c r="SDO17" s="35"/>
      <c r="SDP17" s="35"/>
      <c r="SDQ17" s="35"/>
      <c r="SDR17" s="3"/>
      <c r="SDS17" s="3"/>
      <c r="SDT17" s="3"/>
      <c r="SDU17" s="35"/>
      <c r="SDV17" s="35"/>
      <c r="SDW17" s="35"/>
      <c r="SDX17" s="3"/>
      <c r="SDY17" s="3"/>
      <c r="SDZ17" s="3"/>
      <c r="SEA17" s="35"/>
      <c r="SEB17" s="35"/>
      <c r="SEC17" s="35"/>
      <c r="SED17" s="3"/>
      <c r="SEE17" s="3"/>
      <c r="SEF17" s="3"/>
      <c r="SEG17" s="35"/>
      <c r="SEH17" s="35"/>
      <c r="SEI17" s="35"/>
      <c r="SEJ17" s="3"/>
      <c r="SEK17" s="3"/>
      <c r="SEL17" s="3"/>
      <c r="SEM17" s="35"/>
      <c r="SEN17" s="35"/>
      <c r="SEO17" s="35"/>
      <c r="SEP17" s="3"/>
      <c r="SEQ17" s="3"/>
      <c r="SER17" s="3"/>
      <c r="SES17" s="35"/>
      <c r="SET17" s="35"/>
      <c r="SEU17" s="35"/>
      <c r="SEV17" s="3"/>
      <c r="SEW17" s="3"/>
      <c r="SEX17" s="3"/>
      <c r="SEY17" s="35"/>
      <c r="SEZ17" s="35"/>
      <c r="SFA17" s="35"/>
      <c r="SFB17" s="3"/>
      <c r="SFC17" s="3"/>
      <c r="SFD17" s="3"/>
      <c r="SFE17" s="35"/>
      <c r="SFF17" s="35"/>
      <c r="SFG17" s="35"/>
      <c r="SFH17" s="3"/>
      <c r="SFI17" s="3"/>
      <c r="SFJ17" s="3"/>
      <c r="SFK17" s="35"/>
      <c r="SFL17" s="35"/>
      <c r="SFM17" s="35"/>
      <c r="SFN17" s="3"/>
      <c r="SFO17" s="3"/>
      <c r="SFP17" s="3"/>
      <c r="SFQ17" s="35"/>
      <c r="SFR17" s="35"/>
      <c r="SFS17" s="35"/>
      <c r="SFT17" s="3"/>
      <c r="SFU17" s="3"/>
      <c r="SFV17" s="3"/>
      <c r="SFW17" s="35"/>
      <c r="SFX17" s="35"/>
      <c r="SFY17" s="35"/>
      <c r="SFZ17" s="3"/>
      <c r="SGA17" s="3"/>
      <c r="SGB17" s="3"/>
      <c r="SGC17" s="35"/>
      <c r="SGD17" s="35"/>
      <c r="SGE17" s="35"/>
      <c r="SGF17" s="3"/>
      <c r="SGG17" s="3"/>
      <c r="SGH17" s="3"/>
      <c r="SGI17" s="35"/>
      <c r="SGJ17" s="35"/>
      <c r="SGK17" s="35"/>
      <c r="SGL17" s="3"/>
      <c r="SGM17" s="3"/>
      <c r="SGN17" s="3"/>
      <c r="SGO17" s="35"/>
      <c r="SGP17" s="35"/>
      <c r="SGQ17" s="35"/>
      <c r="SGR17" s="3"/>
      <c r="SGS17" s="3"/>
      <c r="SGT17" s="3"/>
      <c r="SGU17" s="35"/>
      <c r="SGV17" s="35"/>
      <c r="SGW17" s="35"/>
      <c r="SGX17" s="3"/>
      <c r="SGY17" s="3"/>
      <c r="SGZ17" s="3"/>
      <c r="SHA17" s="35"/>
      <c r="SHB17" s="35"/>
      <c r="SHC17" s="35"/>
      <c r="SHD17" s="3"/>
      <c r="SHE17" s="3"/>
      <c r="SHF17" s="3"/>
      <c r="SHG17" s="35"/>
      <c r="SHH17" s="35"/>
      <c r="SHI17" s="35"/>
      <c r="SHJ17" s="3"/>
      <c r="SHK17" s="3"/>
      <c r="SHL17" s="3"/>
      <c r="SHM17" s="35"/>
      <c r="SHN17" s="35"/>
      <c r="SHO17" s="35"/>
      <c r="SHP17" s="3"/>
      <c r="SHQ17" s="3"/>
      <c r="SHR17" s="3"/>
      <c r="SHS17" s="35"/>
      <c r="SHT17" s="35"/>
      <c r="SHU17" s="35"/>
      <c r="SHV17" s="3"/>
      <c r="SHW17" s="3"/>
      <c r="SHX17" s="3"/>
      <c r="SHY17" s="35"/>
      <c r="SHZ17" s="35"/>
      <c r="SIA17" s="35"/>
      <c r="SIB17" s="3"/>
      <c r="SIC17" s="3"/>
      <c r="SID17" s="3"/>
      <c r="SIE17" s="35"/>
      <c r="SIF17" s="35"/>
      <c r="SIG17" s="35"/>
      <c r="SIH17" s="3"/>
      <c r="SII17" s="3"/>
      <c r="SIJ17" s="3"/>
      <c r="SIK17" s="35"/>
      <c r="SIL17" s="35"/>
      <c r="SIM17" s="35"/>
      <c r="SIN17" s="3"/>
      <c r="SIO17" s="3"/>
      <c r="SIP17" s="3"/>
      <c r="SIQ17" s="35"/>
      <c r="SIR17" s="35"/>
      <c r="SIS17" s="35"/>
      <c r="SIT17" s="3"/>
      <c r="SIU17" s="3"/>
      <c r="SIV17" s="3"/>
      <c r="SIW17" s="35"/>
      <c r="SIX17" s="35"/>
      <c r="SIY17" s="35"/>
      <c r="SIZ17" s="3"/>
      <c r="SJA17" s="3"/>
      <c r="SJB17" s="3"/>
      <c r="SJC17" s="35"/>
      <c r="SJD17" s="35"/>
      <c r="SJE17" s="35"/>
      <c r="SJF17" s="3"/>
      <c r="SJG17" s="3"/>
      <c r="SJH17" s="3"/>
      <c r="SJI17" s="35"/>
      <c r="SJJ17" s="35"/>
      <c r="SJK17" s="35"/>
      <c r="SJL17" s="3"/>
      <c r="SJM17" s="3"/>
      <c r="SJN17" s="3"/>
      <c r="SJO17" s="35"/>
      <c r="SJP17" s="35"/>
      <c r="SJQ17" s="35"/>
      <c r="SJR17" s="3"/>
      <c r="SJS17" s="3"/>
      <c r="SJT17" s="3"/>
      <c r="SJU17" s="35"/>
      <c r="SJV17" s="35"/>
      <c r="SJW17" s="35"/>
      <c r="SJX17" s="3"/>
      <c r="SJY17" s="3"/>
      <c r="SJZ17" s="3"/>
      <c r="SKA17" s="35"/>
      <c r="SKB17" s="35"/>
      <c r="SKC17" s="35"/>
      <c r="SKD17" s="3"/>
      <c r="SKE17" s="3"/>
      <c r="SKF17" s="3"/>
      <c r="SKG17" s="35"/>
      <c r="SKH17" s="35"/>
      <c r="SKI17" s="35"/>
      <c r="SKJ17" s="3"/>
      <c r="SKK17" s="3"/>
      <c r="SKL17" s="3"/>
      <c r="SKM17" s="35"/>
      <c r="SKN17" s="35"/>
      <c r="SKO17" s="35"/>
      <c r="SKP17" s="3"/>
      <c r="SKQ17" s="3"/>
      <c r="SKR17" s="3"/>
      <c r="SKS17" s="35"/>
      <c r="SKT17" s="35"/>
      <c r="SKU17" s="35"/>
      <c r="SKV17" s="3"/>
      <c r="SKW17" s="3"/>
      <c r="SKX17" s="3"/>
      <c r="SKY17" s="35"/>
      <c r="SKZ17" s="35"/>
      <c r="SLA17" s="35"/>
      <c r="SLB17" s="3"/>
      <c r="SLC17" s="3"/>
      <c r="SLD17" s="3"/>
      <c r="SLE17" s="35"/>
      <c r="SLF17" s="35"/>
      <c r="SLG17" s="35"/>
      <c r="SLH17" s="3"/>
      <c r="SLI17" s="3"/>
      <c r="SLJ17" s="3"/>
      <c r="SLK17" s="35"/>
      <c r="SLL17" s="35"/>
      <c r="SLM17" s="35"/>
      <c r="SLN17" s="3"/>
      <c r="SLO17" s="3"/>
      <c r="SLP17" s="3"/>
      <c r="SLQ17" s="35"/>
      <c r="SLR17" s="35"/>
      <c r="SLS17" s="35"/>
      <c r="SLT17" s="3"/>
      <c r="SLU17" s="3"/>
      <c r="SLV17" s="3"/>
      <c r="SLW17" s="35"/>
      <c r="SLX17" s="35"/>
      <c r="SLY17" s="35"/>
      <c r="SLZ17" s="3"/>
      <c r="SMA17" s="3"/>
      <c r="SMB17" s="3"/>
      <c r="SMC17" s="35"/>
      <c r="SMD17" s="35"/>
      <c r="SME17" s="35"/>
      <c r="SMF17" s="3"/>
      <c r="SMG17" s="3"/>
      <c r="SMH17" s="3"/>
      <c r="SMI17" s="35"/>
      <c r="SMJ17" s="35"/>
      <c r="SMK17" s="35"/>
      <c r="SML17" s="3"/>
      <c r="SMM17" s="3"/>
      <c r="SMN17" s="3"/>
      <c r="SMO17" s="35"/>
      <c r="SMP17" s="35"/>
      <c r="SMQ17" s="35"/>
      <c r="SMR17" s="3"/>
      <c r="SMS17" s="3"/>
      <c r="SMT17" s="3"/>
      <c r="SMU17" s="35"/>
      <c r="SMV17" s="35"/>
      <c r="SMW17" s="35"/>
      <c r="SMX17" s="3"/>
      <c r="SMY17" s="3"/>
      <c r="SMZ17" s="3"/>
      <c r="SNA17" s="35"/>
      <c r="SNB17" s="35"/>
      <c r="SNC17" s="35"/>
      <c r="SND17" s="3"/>
      <c r="SNE17" s="3"/>
      <c r="SNF17" s="3"/>
      <c r="SNG17" s="35"/>
      <c r="SNH17" s="35"/>
      <c r="SNI17" s="35"/>
      <c r="SNJ17" s="3"/>
      <c r="SNK17" s="3"/>
      <c r="SNL17" s="3"/>
      <c r="SNM17" s="35"/>
      <c r="SNN17" s="35"/>
      <c r="SNO17" s="35"/>
      <c r="SNP17" s="3"/>
      <c r="SNQ17" s="3"/>
      <c r="SNR17" s="3"/>
      <c r="SNS17" s="35"/>
      <c r="SNT17" s="35"/>
      <c r="SNU17" s="35"/>
      <c r="SNV17" s="3"/>
      <c r="SNW17" s="3"/>
      <c r="SNX17" s="3"/>
      <c r="SNY17" s="35"/>
      <c r="SNZ17" s="35"/>
      <c r="SOA17" s="35"/>
      <c r="SOB17" s="3"/>
      <c r="SOC17" s="3"/>
      <c r="SOD17" s="3"/>
      <c r="SOE17" s="35"/>
      <c r="SOF17" s="35"/>
      <c r="SOG17" s="35"/>
      <c r="SOH17" s="3"/>
      <c r="SOI17" s="3"/>
      <c r="SOJ17" s="3"/>
      <c r="SOK17" s="35"/>
      <c r="SOL17" s="35"/>
      <c r="SOM17" s="35"/>
      <c r="SON17" s="3"/>
      <c r="SOO17" s="3"/>
      <c r="SOP17" s="3"/>
      <c r="SOQ17" s="35"/>
      <c r="SOR17" s="35"/>
      <c r="SOS17" s="35"/>
      <c r="SOT17" s="3"/>
      <c r="SOU17" s="3"/>
      <c r="SOV17" s="3"/>
      <c r="SOW17" s="35"/>
      <c r="SOX17" s="35"/>
      <c r="SOY17" s="35"/>
      <c r="SOZ17" s="3"/>
      <c r="SPA17" s="3"/>
      <c r="SPB17" s="3"/>
      <c r="SPC17" s="35"/>
      <c r="SPD17" s="35"/>
      <c r="SPE17" s="35"/>
      <c r="SPF17" s="3"/>
      <c r="SPG17" s="3"/>
      <c r="SPH17" s="3"/>
      <c r="SPI17" s="35"/>
      <c r="SPJ17" s="35"/>
      <c r="SPK17" s="35"/>
      <c r="SPL17" s="3"/>
      <c r="SPM17" s="3"/>
      <c r="SPN17" s="3"/>
      <c r="SPO17" s="35"/>
      <c r="SPP17" s="35"/>
      <c r="SPQ17" s="35"/>
      <c r="SPR17" s="3"/>
      <c r="SPS17" s="3"/>
      <c r="SPT17" s="3"/>
      <c r="SPU17" s="35"/>
      <c r="SPV17" s="35"/>
      <c r="SPW17" s="35"/>
      <c r="SPX17" s="3"/>
      <c r="SPY17" s="3"/>
      <c r="SPZ17" s="3"/>
      <c r="SQA17" s="35"/>
      <c r="SQB17" s="35"/>
      <c r="SQC17" s="35"/>
      <c r="SQD17" s="3"/>
      <c r="SQE17" s="3"/>
      <c r="SQF17" s="3"/>
      <c r="SQG17" s="35"/>
      <c r="SQH17" s="35"/>
      <c r="SQI17" s="35"/>
      <c r="SQJ17" s="3"/>
      <c r="SQK17" s="3"/>
      <c r="SQL17" s="3"/>
      <c r="SQM17" s="35"/>
      <c r="SQN17" s="35"/>
      <c r="SQO17" s="35"/>
      <c r="SQP17" s="3"/>
      <c r="SQQ17" s="3"/>
      <c r="SQR17" s="3"/>
      <c r="SQS17" s="35"/>
      <c r="SQT17" s="35"/>
      <c r="SQU17" s="35"/>
      <c r="SQV17" s="3"/>
      <c r="SQW17" s="3"/>
      <c r="SQX17" s="3"/>
      <c r="SQY17" s="35"/>
      <c r="SQZ17" s="35"/>
      <c r="SRA17" s="35"/>
      <c r="SRB17" s="3"/>
      <c r="SRC17" s="3"/>
      <c r="SRD17" s="3"/>
      <c r="SRE17" s="35"/>
      <c r="SRF17" s="35"/>
      <c r="SRG17" s="35"/>
      <c r="SRH17" s="3"/>
      <c r="SRI17" s="3"/>
      <c r="SRJ17" s="3"/>
      <c r="SRK17" s="35"/>
      <c r="SRL17" s="35"/>
      <c r="SRM17" s="35"/>
      <c r="SRN17" s="3"/>
      <c r="SRO17" s="3"/>
      <c r="SRP17" s="3"/>
      <c r="SRQ17" s="35"/>
      <c r="SRR17" s="35"/>
      <c r="SRS17" s="35"/>
      <c r="SRT17" s="3"/>
      <c r="SRU17" s="3"/>
      <c r="SRV17" s="3"/>
      <c r="SRW17" s="35"/>
      <c r="SRX17" s="35"/>
      <c r="SRY17" s="35"/>
      <c r="SRZ17" s="3"/>
      <c r="SSA17" s="3"/>
      <c r="SSB17" s="3"/>
      <c r="SSC17" s="35"/>
      <c r="SSD17" s="35"/>
      <c r="SSE17" s="35"/>
      <c r="SSF17" s="3"/>
      <c r="SSG17" s="3"/>
      <c r="SSH17" s="3"/>
      <c r="SSI17" s="35"/>
      <c r="SSJ17" s="35"/>
      <c r="SSK17" s="35"/>
      <c r="SSL17" s="3"/>
      <c r="SSM17" s="3"/>
      <c r="SSN17" s="3"/>
      <c r="SSO17" s="35"/>
      <c r="SSP17" s="35"/>
      <c r="SSQ17" s="35"/>
      <c r="SSR17" s="3"/>
      <c r="SSS17" s="3"/>
      <c r="SST17" s="3"/>
      <c r="SSU17" s="35"/>
      <c r="SSV17" s="35"/>
      <c r="SSW17" s="35"/>
      <c r="SSX17" s="3"/>
      <c r="SSY17" s="3"/>
      <c r="SSZ17" s="3"/>
      <c r="STA17" s="35"/>
      <c r="STB17" s="35"/>
      <c r="STC17" s="35"/>
      <c r="STD17" s="3"/>
      <c r="STE17" s="3"/>
      <c r="STF17" s="3"/>
      <c r="STG17" s="35"/>
      <c r="STH17" s="35"/>
      <c r="STI17" s="35"/>
      <c r="STJ17" s="3"/>
      <c r="STK17" s="3"/>
      <c r="STL17" s="3"/>
      <c r="STM17" s="35"/>
      <c r="STN17" s="35"/>
      <c r="STO17" s="35"/>
      <c r="STP17" s="3"/>
      <c r="STQ17" s="3"/>
      <c r="STR17" s="3"/>
      <c r="STS17" s="35"/>
      <c r="STT17" s="35"/>
      <c r="STU17" s="35"/>
      <c r="STV17" s="3"/>
      <c r="STW17" s="3"/>
      <c r="STX17" s="3"/>
      <c r="STY17" s="35"/>
      <c r="STZ17" s="35"/>
      <c r="SUA17" s="35"/>
      <c r="SUB17" s="3"/>
      <c r="SUC17" s="3"/>
      <c r="SUD17" s="3"/>
      <c r="SUE17" s="35"/>
      <c r="SUF17" s="35"/>
      <c r="SUG17" s="35"/>
      <c r="SUH17" s="3"/>
      <c r="SUI17" s="3"/>
      <c r="SUJ17" s="3"/>
      <c r="SUK17" s="35"/>
      <c r="SUL17" s="35"/>
      <c r="SUM17" s="35"/>
      <c r="SUN17" s="3"/>
      <c r="SUO17" s="3"/>
      <c r="SUP17" s="3"/>
      <c r="SUQ17" s="35"/>
      <c r="SUR17" s="35"/>
      <c r="SUS17" s="35"/>
      <c r="SUT17" s="3"/>
      <c r="SUU17" s="3"/>
      <c r="SUV17" s="3"/>
      <c r="SUW17" s="35"/>
      <c r="SUX17" s="35"/>
      <c r="SUY17" s="35"/>
      <c r="SUZ17" s="3"/>
      <c r="SVA17" s="3"/>
      <c r="SVB17" s="3"/>
      <c r="SVC17" s="35"/>
      <c r="SVD17" s="35"/>
      <c r="SVE17" s="35"/>
      <c r="SVF17" s="3"/>
      <c r="SVG17" s="3"/>
      <c r="SVH17" s="3"/>
      <c r="SVI17" s="35"/>
      <c r="SVJ17" s="35"/>
      <c r="SVK17" s="35"/>
      <c r="SVL17" s="3"/>
      <c r="SVM17" s="3"/>
      <c r="SVN17" s="3"/>
      <c r="SVO17" s="35"/>
      <c r="SVP17" s="35"/>
      <c r="SVQ17" s="35"/>
      <c r="SVR17" s="3"/>
      <c r="SVS17" s="3"/>
      <c r="SVT17" s="3"/>
      <c r="SVU17" s="35"/>
      <c r="SVV17" s="35"/>
      <c r="SVW17" s="35"/>
      <c r="SVX17" s="3"/>
      <c r="SVY17" s="3"/>
      <c r="SVZ17" s="3"/>
      <c r="SWA17" s="35"/>
      <c r="SWB17" s="35"/>
      <c r="SWC17" s="35"/>
      <c r="SWD17" s="3"/>
      <c r="SWE17" s="3"/>
      <c r="SWF17" s="3"/>
      <c r="SWG17" s="35"/>
      <c r="SWH17" s="35"/>
      <c r="SWI17" s="35"/>
      <c r="SWJ17" s="3"/>
      <c r="SWK17" s="3"/>
      <c r="SWL17" s="3"/>
      <c r="SWM17" s="35"/>
      <c r="SWN17" s="35"/>
      <c r="SWO17" s="35"/>
      <c r="SWP17" s="3"/>
      <c r="SWQ17" s="3"/>
      <c r="SWR17" s="3"/>
      <c r="SWS17" s="35"/>
      <c r="SWT17" s="35"/>
      <c r="SWU17" s="35"/>
      <c r="SWV17" s="3"/>
      <c r="SWW17" s="3"/>
      <c r="SWX17" s="3"/>
      <c r="SWY17" s="35"/>
      <c r="SWZ17" s="35"/>
      <c r="SXA17" s="35"/>
      <c r="SXB17" s="3"/>
      <c r="SXC17" s="3"/>
      <c r="SXD17" s="3"/>
      <c r="SXE17" s="35"/>
      <c r="SXF17" s="35"/>
      <c r="SXG17" s="35"/>
      <c r="SXH17" s="3"/>
      <c r="SXI17" s="3"/>
      <c r="SXJ17" s="3"/>
      <c r="SXK17" s="35"/>
      <c r="SXL17" s="35"/>
      <c r="SXM17" s="35"/>
      <c r="SXN17" s="3"/>
      <c r="SXO17" s="3"/>
      <c r="SXP17" s="3"/>
      <c r="SXQ17" s="35"/>
      <c r="SXR17" s="35"/>
      <c r="SXS17" s="35"/>
      <c r="SXT17" s="3"/>
      <c r="SXU17" s="3"/>
      <c r="SXV17" s="3"/>
      <c r="SXW17" s="35"/>
      <c r="SXX17" s="35"/>
      <c r="SXY17" s="35"/>
      <c r="SXZ17" s="3"/>
      <c r="SYA17" s="3"/>
      <c r="SYB17" s="3"/>
      <c r="SYC17" s="35"/>
      <c r="SYD17" s="35"/>
      <c r="SYE17" s="35"/>
      <c r="SYF17" s="3"/>
      <c r="SYG17" s="3"/>
      <c r="SYH17" s="3"/>
      <c r="SYI17" s="35"/>
      <c r="SYJ17" s="35"/>
      <c r="SYK17" s="35"/>
      <c r="SYL17" s="3"/>
      <c r="SYM17" s="3"/>
      <c r="SYN17" s="3"/>
      <c r="SYO17" s="35"/>
      <c r="SYP17" s="35"/>
      <c r="SYQ17" s="35"/>
      <c r="SYR17" s="3"/>
      <c r="SYS17" s="3"/>
      <c r="SYT17" s="3"/>
      <c r="SYU17" s="35"/>
      <c r="SYV17" s="35"/>
      <c r="SYW17" s="35"/>
      <c r="SYX17" s="3"/>
      <c r="SYY17" s="3"/>
      <c r="SYZ17" s="3"/>
      <c r="SZA17" s="35"/>
      <c r="SZB17" s="35"/>
      <c r="SZC17" s="35"/>
      <c r="SZD17" s="3"/>
      <c r="SZE17" s="3"/>
      <c r="SZF17" s="3"/>
      <c r="SZG17" s="35"/>
      <c r="SZH17" s="35"/>
      <c r="SZI17" s="35"/>
      <c r="SZJ17" s="3"/>
      <c r="SZK17" s="3"/>
      <c r="SZL17" s="3"/>
      <c r="SZM17" s="35"/>
      <c r="SZN17" s="35"/>
      <c r="SZO17" s="35"/>
      <c r="SZP17" s="3"/>
      <c r="SZQ17" s="3"/>
      <c r="SZR17" s="3"/>
      <c r="SZS17" s="35"/>
      <c r="SZT17" s="35"/>
      <c r="SZU17" s="35"/>
      <c r="SZV17" s="3"/>
      <c r="SZW17" s="3"/>
      <c r="SZX17" s="3"/>
      <c r="SZY17" s="35"/>
      <c r="SZZ17" s="35"/>
      <c r="TAA17" s="35"/>
      <c r="TAB17" s="3"/>
      <c r="TAC17" s="3"/>
      <c r="TAD17" s="3"/>
      <c r="TAE17" s="35"/>
      <c r="TAF17" s="35"/>
      <c r="TAG17" s="35"/>
      <c r="TAH17" s="3"/>
      <c r="TAI17" s="3"/>
      <c r="TAJ17" s="3"/>
      <c r="TAK17" s="35"/>
      <c r="TAL17" s="35"/>
      <c r="TAM17" s="35"/>
      <c r="TAN17" s="3"/>
      <c r="TAO17" s="3"/>
      <c r="TAP17" s="3"/>
      <c r="TAQ17" s="35"/>
      <c r="TAR17" s="35"/>
      <c r="TAS17" s="35"/>
      <c r="TAT17" s="3"/>
      <c r="TAU17" s="3"/>
      <c r="TAV17" s="3"/>
      <c r="TAW17" s="35"/>
      <c r="TAX17" s="35"/>
      <c r="TAY17" s="35"/>
      <c r="TAZ17" s="3"/>
      <c r="TBA17" s="3"/>
      <c r="TBB17" s="3"/>
      <c r="TBC17" s="35"/>
      <c r="TBD17" s="35"/>
      <c r="TBE17" s="35"/>
      <c r="TBF17" s="3"/>
      <c r="TBG17" s="3"/>
      <c r="TBH17" s="3"/>
      <c r="TBI17" s="35"/>
      <c r="TBJ17" s="35"/>
      <c r="TBK17" s="35"/>
      <c r="TBL17" s="3"/>
      <c r="TBM17" s="3"/>
      <c r="TBN17" s="3"/>
      <c r="TBO17" s="35"/>
      <c r="TBP17" s="35"/>
      <c r="TBQ17" s="35"/>
      <c r="TBR17" s="3"/>
      <c r="TBS17" s="3"/>
      <c r="TBT17" s="3"/>
      <c r="TBU17" s="35"/>
      <c r="TBV17" s="35"/>
      <c r="TBW17" s="35"/>
      <c r="TBX17" s="3"/>
      <c r="TBY17" s="3"/>
      <c r="TBZ17" s="3"/>
      <c r="TCA17" s="35"/>
      <c r="TCB17" s="35"/>
      <c r="TCC17" s="35"/>
      <c r="TCD17" s="3"/>
      <c r="TCE17" s="3"/>
      <c r="TCF17" s="3"/>
      <c r="TCG17" s="35"/>
      <c r="TCH17" s="35"/>
      <c r="TCI17" s="35"/>
      <c r="TCJ17" s="3"/>
      <c r="TCK17" s="3"/>
      <c r="TCL17" s="3"/>
      <c r="TCM17" s="35"/>
      <c r="TCN17" s="35"/>
      <c r="TCO17" s="35"/>
      <c r="TCP17" s="3"/>
      <c r="TCQ17" s="3"/>
      <c r="TCR17" s="3"/>
      <c r="TCS17" s="35"/>
      <c r="TCT17" s="35"/>
      <c r="TCU17" s="35"/>
      <c r="TCV17" s="3"/>
      <c r="TCW17" s="3"/>
      <c r="TCX17" s="3"/>
      <c r="TCY17" s="35"/>
      <c r="TCZ17" s="35"/>
      <c r="TDA17" s="35"/>
      <c r="TDB17" s="3"/>
      <c r="TDC17" s="3"/>
      <c r="TDD17" s="3"/>
      <c r="TDE17" s="35"/>
      <c r="TDF17" s="35"/>
      <c r="TDG17" s="35"/>
      <c r="TDH17" s="3"/>
      <c r="TDI17" s="3"/>
      <c r="TDJ17" s="3"/>
      <c r="TDK17" s="35"/>
      <c r="TDL17" s="35"/>
      <c r="TDM17" s="35"/>
      <c r="TDN17" s="3"/>
      <c r="TDO17" s="3"/>
      <c r="TDP17" s="3"/>
      <c r="TDQ17" s="35"/>
      <c r="TDR17" s="35"/>
      <c r="TDS17" s="35"/>
      <c r="TDT17" s="3"/>
      <c r="TDU17" s="3"/>
      <c r="TDV17" s="3"/>
      <c r="TDW17" s="35"/>
      <c r="TDX17" s="35"/>
      <c r="TDY17" s="35"/>
      <c r="TDZ17" s="3"/>
      <c r="TEA17" s="3"/>
      <c r="TEB17" s="3"/>
      <c r="TEC17" s="35"/>
      <c r="TED17" s="35"/>
      <c r="TEE17" s="35"/>
      <c r="TEF17" s="3"/>
      <c r="TEG17" s="3"/>
      <c r="TEH17" s="3"/>
      <c r="TEI17" s="35"/>
      <c r="TEJ17" s="35"/>
      <c r="TEK17" s="35"/>
      <c r="TEL17" s="3"/>
      <c r="TEM17" s="3"/>
      <c r="TEN17" s="3"/>
      <c r="TEO17" s="35"/>
      <c r="TEP17" s="35"/>
      <c r="TEQ17" s="35"/>
      <c r="TER17" s="3"/>
      <c r="TES17" s="3"/>
      <c r="TET17" s="3"/>
      <c r="TEU17" s="35"/>
      <c r="TEV17" s="35"/>
      <c r="TEW17" s="35"/>
      <c r="TEX17" s="3"/>
      <c r="TEY17" s="3"/>
      <c r="TEZ17" s="3"/>
      <c r="TFA17" s="35"/>
      <c r="TFB17" s="35"/>
      <c r="TFC17" s="35"/>
      <c r="TFD17" s="3"/>
      <c r="TFE17" s="3"/>
      <c r="TFF17" s="3"/>
      <c r="TFG17" s="35"/>
      <c r="TFH17" s="35"/>
      <c r="TFI17" s="35"/>
      <c r="TFJ17" s="3"/>
      <c r="TFK17" s="3"/>
      <c r="TFL17" s="3"/>
      <c r="TFM17" s="35"/>
      <c r="TFN17" s="35"/>
      <c r="TFO17" s="35"/>
      <c r="TFP17" s="3"/>
      <c r="TFQ17" s="3"/>
      <c r="TFR17" s="3"/>
      <c r="TFS17" s="35"/>
      <c r="TFT17" s="35"/>
      <c r="TFU17" s="35"/>
      <c r="TFV17" s="3"/>
      <c r="TFW17" s="3"/>
      <c r="TFX17" s="3"/>
      <c r="TFY17" s="35"/>
      <c r="TFZ17" s="35"/>
      <c r="TGA17" s="35"/>
      <c r="TGB17" s="3"/>
      <c r="TGC17" s="3"/>
      <c r="TGD17" s="3"/>
      <c r="TGE17" s="35"/>
      <c r="TGF17" s="35"/>
      <c r="TGG17" s="35"/>
      <c r="TGH17" s="3"/>
      <c r="TGI17" s="3"/>
      <c r="TGJ17" s="3"/>
      <c r="TGK17" s="35"/>
      <c r="TGL17" s="35"/>
      <c r="TGM17" s="35"/>
      <c r="TGN17" s="3"/>
      <c r="TGO17" s="3"/>
      <c r="TGP17" s="3"/>
      <c r="TGQ17" s="35"/>
      <c r="TGR17" s="35"/>
      <c r="TGS17" s="35"/>
      <c r="TGT17" s="3"/>
      <c r="TGU17" s="3"/>
      <c r="TGV17" s="3"/>
      <c r="TGW17" s="35"/>
      <c r="TGX17" s="35"/>
      <c r="TGY17" s="35"/>
      <c r="TGZ17" s="3"/>
      <c r="THA17" s="3"/>
      <c r="THB17" s="3"/>
      <c r="THC17" s="35"/>
      <c r="THD17" s="35"/>
      <c r="THE17" s="35"/>
      <c r="THF17" s="3"/>
      <c r="THG17" s="3"/>
      <c r="THH17" s="3"/>
      <c r="THI17" s="35"/>
      <c r="THJ17" s="35"/>
      <c r="THK17" s="35"/>
      <c r="THL17" s="3"/>
      <c r="THM17" s="3"/>
      <c r="THN17" s="3"/>
      <c r="THO17" s="35"/>
      <c r="THP17" s="35"/>
      <c r="THQ17" s="35"/>
      <c r="THR17" s="3"/>
      <c r="THS17" s="3"/>
      <c r="THT17" s="3"/>
      <c r="THU17" s="35"/>
      <c r="THV17" s="35"/>
      <c r="THW17" s="35"/>
      <c r="THX17" s="3"/>
      <c r="THY17" s="3"/>
      <c r="THZ17" s="3"/>
      <c r="TIA17" s="35"/>
      <c r="TIB17" s="35"/>
      <c r="TIC17" s="35"/>
      <c r="TID17" s="3"/>
      <c r="TIE17" s="3"/>
      <c r="TIF17" s="3"/>
      <c r="TIG17" s="35"/>
      <c r="TIH17" s="35"/>
      <c r="TII17" s="35"/>
      <c r="TIJ17" s="3"/>
      <c r="TIK17" s="3"/>
      <c r="TIL17" s="3"/>
      <c r="TIM17" s="35"/>
      <c r="TIN17" s="35"/>
      <c r="TIO17" s="35"/>
      <c r="TIP17" s="3"/>
      <c r="TIQ17" s="3"/>
      <c r="TIR17" s="3"/>
      <c r="TIS17" s="35"/>
      <c r="TIT17" s="35"/>
      <c r="TIU17" s="35"/>
      <c r="TIV17" s="3"/>
      <c r="TIW17" s="3"/>
      <c r="TIX17" s="3"/>
      <c r="TIY17" s="35"/>
      <c r="TIZ17" s="35"/>
      <c r="TJA17" s="35"/>
      <c r="TJB17" s="3"/>
      <c r="TJC17" s="3"/>
      <c r="TJD17" s="3"/>
      <c r="TJE17" s="35"/>
      <c r="TJF17" s="35"/>
      <c r="TJG17" s="35"/>
      <c r="TJH17" s="3"/>
      <c r="TJI17" s="3"/>
      <c r="TJJ17" s="3"/>
      <c r="TJK17" s="35"/>
      <c r="TJL17" s="35"/>
      <c r="TJM17" s="35"/>
      <c r="TJN17" s="3"/>
      <c r="TJO17" s="3"/>
      <c r="TJP17" s="3"/>
      <c r="TJQ17" s="35"/>
      <c r="TJR17" s="35"/>
      <c r="TJS17" s="35"/>
      <c r="TJT17" s="3"/>
      <c r="TJU17" s="3"/>
      <c r="TJV17" s="3"/>
      <c r="TJW17" s="35"/>
      <c r="TJX17" s="35"/>
      <c r="TJY17" s="35"/>
      <c r="TJZ17" s="3"/>
      <c r="TKA17" s="3"/>
      <c r="TKB17" s="3"/>
      <c r="TKC17" s="35"/>
      <c r="TKD17" s="35"/>
      <c r="TKE17" s="35"/>
      <c r="TKF17" s="3"/>
      <c r="TKG17" s="3"/>
      <c r="TKH17" s="3"/>
      <c r="TKI17" s="35"/>
      <c r="TKJ17" s="35"/>
      <c r="TKK17" s="35"/>
      <c r="TKL17" s="3"/>
      <c r="TKM17" s="3"/>
      <c r="TKN17" s="3"/>
      <c r="TKO17" s="35"/>
      <c r="TKP17" s="35"/>
      <c r="TKQ17" s="35"/>
      <c r="TKR17" s="3"/>
      <c r="TKS17" s="3"/>
      <c r="TKT17" s="3"/>
      <c r="TKU17" s="35"/>
      <c r="TKV17" s="35"/>
      <c r="TKW17" s="35"/>
      <c r="TKX17" s="3"/>
      <c r="TKY17" s="3"/>
      <c r="TKZ17" s="3"/>
      <c r="TLA17" s="35"/>
      <c r="TLB17" s="35"/>
      <c r="TLC17" s="35"/>
      <c r="TLD17" s="3"/>
      <c r="TLE17" s="3"/>
      <c r="TLF17" s="3"/>
      <c r="TLG17" s="35"/>
      <c r="TLH17" s="35"/>
      <c r="TLI17" s="35"/>
      <c r="TLJ17" s="3"/>
      <c r="TLK17" s="3"/>
      <c r="TLL17" s="3"/>
      <c r="TLM17" s="35"/>
      <c r="TLN17" s="35"/>
      <c r="TLO17" s="35"/>
      <c r="TLP17" s="3"/>
      <c r="TLQ17" s="3"/>
      <c r="TLR17" s="3"/>
      <c r="TLS17" s="35"/>
      <c r="TLT17" s="35"/>
      <c r="TLU17" s="35"/>
      <c r="TLV17" s="3"/>
      <c r="TLW17" s="3"/>
      <c r="TLX17" s="3"/>
      <c r="TLY17" s="35"/>
      <c r="TLZ17" s="35"/>
      <c r="TMA17" s="35"/>
      <c r="TMB17" s="3"/>
      <c r="TMC17" s="3"/>
      <c r="TMD17" s="3"/>
      <c r="TME17" s="35"/>
      <c r="TMF17" s="35"/>
      <c r="TMG17" s="35"/>
      <c r="TMH17" s="3"/>
      <c r="TMI17" s="3"/>
      <c r="TMJ17" s="3"/>
      <c r="TMK17" s="35"/>
      <c r="TML17" s="35"/>
      <c r="TMM17" s="35"/>
      <c r="TMN17" s="3"/>
      <c r="TMO17" s="3"/>
      <c r="TMP17" s="3"/>
      <c r="TMQ17" s="35"/>
      <c r="TMR17" s="35"/>
      <c r="TMS17" s="35"/>
      <c r="TMT17" s="3"/>
      <c r="TMU17" s="3"/>
      <c r="TMV17" s="3"/>
      <c r="TMW17" s="35"/>
      <c r="TMX17" s="35"/>
      <c r="TMY17" s="35"/>
      <c r="TMZ17" s="3"/>
      <c r="TNA17" s="3"/>
      <c r="TNB17" s="3"/>
      <c r="TNC17" s="35"/>
      <c r="TND17" s="35"/>
      <c r="TNE17" s="35"/>
      <c r="TNF17" s="3"/>
      <c r="TNG17" s="3"/>
      <c r="TNH17" s="3"/>
      <c r="TNI17" s="35"/>
      <c r="TNJ17" s="35"/>
      <c r="TNK17" s="35"/>
      <c r="TNL17" s="3"/>
      <c r="TNM17" s="3"/>
      <c r="TNN17" s="3"/>
      <c r="TNO17" s="35"/>
      <c r="TNP17" s="35"/>
      <c r="TNQ17" s="35"/>
      <c r="TNR17" s="3"/>
      <c r="TNS17" s="3"/>
      <c r="TNT17" s="3"/>
      <c r="TNU17" s="35"/>
      <c r="TNV17" s="35"/>
      <c r="TNW17" s="35"/>
      <c r="TNX17" s="3"/>
      <c r="TNY17" s="3"/>
      <c r="TNZ17" s="3"/>
      <c r="TOA17" s="35"/>
      <c r="TOB17" s="35"/>
      <c r="TOC17" s="35"/>
      <c r="TOD17" s="3"/>
      <c r="TOE17" s="3"/>
      <c r="TOF17" s="3"/>
      <c r="TOG17" s="35"/>
      <c r="TOH17" s="35"/>
      <c r="TOI17" s="35"/>
      <c r="TOJ17" s="3"/>
      <c r="TOK17" s="3"/>
      <c r="TOL17" s="3"/>
      <c r="TOM17" s="35"/>
      <c r="TON17" s="35"/>
      <c r="TOO17" s="35"/>
      <c r="TOP17" s="3"/>
      <c r="TOQ17" s="3"/>
      <c r="TOR17" s="3"/>
      <c r="TOS17" s="35"/>
      <c r="TOT17" s="35"/>
      <c r="TOU17" s="35"/>
      <c r="TOV17" s="3"/>
      <c r="TOW17" s="3"/>
      <c r="TOX17" s="3"/>
      <c r="TOY17" s="35"/>
      <c r="TOZ17" s="35"/>
      <c r="TPA17" s="35"/>
      <c r="TPB17" s="3"/>
      <c r="TPC17" s="3"/>
      <c r="TPD17" s="3"/>
      <c r="TPE17" s="35"/>
      <c r="TPF17" s="35"/>
      <c r="TPG17" s="35"/>
      <c r="TPH17" s="3"/>
      <c r="TPI17" s="3"/>
      <c r="TPJ17" s="3"/>
      <c r="TPK17" s="35"/>
      <c r="TPL17" s="35"/>
      <c r="TPM17" s="35"/>
      <c r="TPN17" s="3"/>
      <c r="TPO17" s="3"/>
      <c r="TPP17" s="3"/>
      <c r="TPQ17" s="35"/>
      <c r="TPR17" s="35"/>
      <c r="TPS17" s="35"/>
      <c r="TPT17" s="3"/>
      <c r="TPU17" s="3"/>
      <c r="TPV17" s="3"/>
      <c r="TPW17" s="35"/>
      <c r="TPX17" s="35"/>
      <c r="TPY17" s="35"/>
      <c r="TPZ17" s="3"/>
      <c r="TQA17" s="3"/>
      <c r="TQB17" s="3"/>
      <c r="TQC17" s="35"/>
      <c r="TQD17" s="35"/>
      <c r="TQE17" s="35"/>
      <c r="TQF17" s="3"/>
      <c r="TQG17" s="3"/>
      <c r="TQH17" s="3"/>
      <c r="TQI17" s="35"/>
      <c r="TQJ17" s="35"/>
      <c r="TQK17" s="35"/>
      <c r="TQL17" s="3"/>
      <c r="TQM17" s="3"/>
      <c r="TQN17" s="3"/>
      <c r="TQO17" s="35"/>
      <c r="TQP17" s="35"/>
      <c r="TQQ17" s="35"/>
      <c r="TQR17" s="3"/>
      <c r="TQS17" s="3"/>
      <c r="TQT17" s="3"/>
      <c r="TQU17" s="35"/>
      <c r="TQV17" s="35"/>
      <c r="TQW17" s="35"/>
      <c r="TQX17" s="3"/>
      <c r="TQY17" s="3"/>
      <c r="TQZ17" s="3"/>
      <c r="TRA17" s="35"/>
      <c r="TRB17" s="35"/>
      <c r="TRC17" s="35"/>
      <c r="TRD17" s="3"/>
      <c r="TRE17" s="3"/>
      <c r="TRF17" s="3"/>
      <c r="TRG17" s="35"/>
      <c r="TRH17" s="35"/>
      <c r="TRI17" s="35"/>
      <c r="TRJ17" s="3"/>
      <c r="TRK17" s="3"/>
      <c r="TRL17" s="3"/>
      <c r="TRM17" s="35"/>
      <c r="TRN17" s="35"/>
      <c r="TRO17" s="35"/>
      <c r="TRP17" s="3"/>
      <c r="TRQ17" s="3"/>
      <c r="TRR17" s="3"/>
      <c r="TRS17" s="35"/>
      <c r="TRT17" s="35"/>
      <c r="TRU17" s="35"/>
      <c r="TRV17" s="3"/>
      <c r="TRW17" s="3"/>
      <c r="TRX17" s="3"/>
      <c r="TRY17" s="35"/>
      <c r="TRZ17" s="35"/>
      <c r="TSA17" s="35"/>
      <c r="TSB17" s="3"/>
      <c r="TSC17" s="3"/>
      <c r="TSD17" s="3"/>
      <c r="TSE17" s="35"/>
      <c r="TSF17" s="35"/>
      <c r="TSG17" s="35"/>
      <c r="TSH17" s="3"/>
      <c r="TSI17" s="3"/>
      <c r="TSJ17" s="3"/>
      <c r="TSK17" s="35"/>
      <c r="TSL17" s="35"/>
      <c r="TSM17" s="35"/>
      <c r="TSN17" s="3"/>
      <c r="TSO17" s="3"/>
      <c r="TSP17" s="3"/>
      <c r="TSQ17" s="35"/>
      <c r="TSR17" s="35"/>
      <c r="TSS17" s="35"/>
      <c r="TST17" s="3"/>
      <c r="TSU17" s="3"/>
      <c r="TSV17" s="3"/>
      <c r="TSW17" s="35"/>
      <c r="TSX17" s="35"/>
      <c r="TSY17" s="35"/>
      <c r="TSZ17" s="3"/>
      <c r="TTA17" s="3"/>
      <c r="TTB17" s="3"/>
      <c r="TTC17" s="35"/>
      <c r="TTD17" s="35"/>
      <c r="TTE17" s="35"/>
      <c r="TTF17" s="3"/>
      <c r="TTG17" s="3"/>
      <c r="TTH17" s="3"/>
      <c r="TTI17" s="35"/>
      <c r="TTJ17" s="35"/>
      <c r="TTK17" s="35"/>
      <c r="TTL17" s="3"/>
      <c r="TTM17" s="3"/>
      <c r="TTN17" s="3"/>
      <c r="TTO17" s="35"/>
      <c r="TTP17" s="35"/>
      <c r="TTQ17" s="35"/>
      <c r="TTR17" s="3"/>
      <c r="TTS17" s="3"/>
      <c r="TTT17" s="3"/>
      <c r="TTU17" s="35"/>
      <c r="TTV17" s="35"/>
      <c r="TTW17" s="35"/>
      <c r="TTX17" s="3"/>
      <c r="TTY17" s="3"/>
      <c r="TTZ17" s="3"/>
      <c r="TUA17" s="35"/>
      <c r="TUB17" s="35"/>
      <c r="TUC17" s="35"/>
      <c r="TUD17" s="3"/>
      <c r="TUE17" s="3"/>
      <c r="TUF17" s="3"/>
      <c r="TUG17" s="35"/>
      <c r="TUH17" s="35"/>
      <c r="TUI17" s="35"/>
      <c r="TUJ17" s="3"/>
      <c r="TUK17" s="3"/>
      <c r="TUL17" s="3"/>
      <c r="TUM17" s="35"/>
      <c r="TUN17" s="35"/>
      <c r="TUO17" s="35"/>
      <c r="TUP17" s="3"/>
      <c r="TUQ17" s="3"/>
      <c r="TUR17" s="3"/>
      <c r="TUS17" s="35"/>
      <c r="TUT17" s="35"/>
      <c r="TUU17" s="35"/>
      <c r="TUV17" s="3"/>
      <c r="TUW17" s="3"/>
      <c r="TUX17" s="3"/>
      <c r="TUY17" s="35"/>
      <c r="TUZ17" s="35"/>
      <c r="TVA17" s="35"/>
      <c r="TVB17" s="3"/>
      <c r="TVC17" s="3"/>
      <c r="TVD17" s="3"/>
      <c r="TVE17" s="35"/>
      <c r="TVF17" s="35"/>
      <c r="TVG17" s="35"/>
      <c r="TVH17" s="3"/>
      <c r="TVI17" s="3"/>
      <c r="TVJ17" s="3"/>
      <c r="TVK17" s="35"/>
      <c r="TVL17" s="35"/>
      <c r="TVM17" s="35"/>
      <c r="TVN17" s="3"/>
      <c r="TVO17" s="3"/>
      <c r="TVP17" s="3"/>
      <c r="TVQ17" s="35"/>
      <c r="TVR17" s="35"/>
      <c r="TVS17" s="35"/>
      <c r="TVT17" s="3"/>
      <c r="TVU17" s="3"/>
      <c r="TVV17" s="3"/>
      <c r="TVW17" s="35"/>
      <c r="TVX17" s="35"/>
      <c r="TVY17" s="35"/>
      <c r="TVZ17" s="3"/>
      <c r="TWA17" s="3"/>
      <c r="TWB17" s="3"/>
      <c r="TWC17" s="35"/>
      <c r="TWD17" s="35"/>
      <c r="TWE17" s="35"/>
      <c r="TWF17" s="3"/>
      <c r="TWG17" s="3"/>
      <c r="TWH17" s="3"/>
      <c r="TWI17" s="35"/>
      <c r="TWJ17" s="35"/>
      <c r="TWK17" s="35"/>
      <c r="TWL17" s="3"/>
      <c r="TWM17" s="3"/>
      <c r="TWN17" s="3"/>
      <c r="TWO17" s="35"/>
      <c r="TWP17" s="35"/>
      <c r="TWQ17" s="35"/>
      <c r="TWR17" s="3"/>
      <c r="TWS17" s="3"/>
      <c r="TWT17" s="3"/>
      <c r="TWU17" s="35"/>
      <c r="TWV17" s="35"/>
      <c r="TWW17" s="35"/>
      <c r="TWX17" s="3"/>
      <c r="TWY17" s="3"/>
      <c r="TWZ17" s="3"/>
      <c r="TXA17" s="35"/>
      <c r="TXB17" s="35"/>
      <c r="TXC17" s="35"/>
      <c r="TXD17" s="3"/>
      <c r="TXE17" s="3"/>
      <c r="TXF17" s="3"/>
      <c r="TXG17" s="35"/>
      <c r="TXH17" s="35"/>
      <c r="TXI17" s="35"/>
      <c r="TXJ17" s="3"/>
      <c r="TXK17" s="3"/>
      <c r="TXL17" s="3"/>
      <c r="TXM17" s="35"/>
      <c r="TXN17" s="35"/>
      <c r="TXO17" s="35"/>
      <c r="TXP17" s="3"/>
      <c r="TXQ17" s="3"/>
      <c r="TXR17" s="3"/>
      <c r="TXS17" s="35"/>
      <c r="TXT17" s="35"/>
      <c r="TXU17" s="35"/>
      <c r="TXV17" s="3"/>
      <c r="TXW17" s="3"/>
      <c r="TXX17" s="3"/>
      <c r="TXY17" s="35"/>
      <c r="TXZ17" s="35"/>
      <c r="TYA17" s="35"/>
      <c r="TYB17" s="3"/>
      <c r="TYC17" s="3"/>
      <c r="TYD17" s="3"/>
      <c r="TYE17" s="35"/>
      <c r="TYF17" s="35"/>
      <c r="TYG17" s="35"/>
      <c r="TYH17" s="3"/>
      <c r="TYI17" s="3"/>
      <c r="TYJ17" s="3"/>
      <c r="TYK17" s="35"/>
      <c r="TYL17" s="35"/>
      <c r="TYM17" s="35"/>
      <c r="TYN17" s="3"/>
      <c r="TYO17" s="3"/>
      <c r="TYP17" s="3"/>
      <c r="TYQ17" s="35"/>
      <c r="TYR17" s="35"/>
      <c r="TYS17" s="35"/>
      <c r="TYT17" s="3"/>
      <c r="TYU17" s="3"/>
      <c r="TYV17" s="3"/>
      <c r="TYW17" s="35"/>
      <c r="TYX17" s="35"/>
      <c r="TYY17" s="35"/>
      <c r="TYZ17" s="3"/>
      <c r="TZA17" s="3"/>
      <c r="TZB17" s="3"/>
      <c r="TZC17" s="35"/>
      <c r="TZD17" s="35"/>
      <c r="TZE17" s="35"/>
      <c r="TZF17" s="3"/>
      <c r="TZG17" s="3"/>
      <c r="TZH17" s="3"/>
      <c r="TZI17" s="35"/>
      <c r="TZJ17" s="35"/>
      <c r="TZK17" s="35"/>
      <c r="TZL17" s="3"/>
      <c r="TZM17" s="3"/>
      <c r="TZN17" s="3"/>
      <c r="TZO17" s="35"/>
      <c r="TZP17" s="35"/>
      <c r="TZQ17" s="35"/>
      <c r="TZR17" s="3"/>
      <c r="TZS17" s="3"/>
      <c r="TZT17" s="3"/>
      <c r="TZU17" s="35"/>
      <c r="TZV17" s="35"/>
      <c r="TZW17" s="35"/>
      <c r="TZX17" s="3"/>
      <c r="TZY17" s="3"/>
      <c r="TZZ17" s="3"/>
      <c r="UAA17" s="35"/>
      <c r="UAB17" s="35"/>
      <c r="UAC17" s="35"/>
      <c r="UAD17" s="3"/>
      <c r="UAE17" s="3"/>
      <c r="UAF17" s="3"/>
      <c r="UAG17" s="35"/>
      <c r="UAH17" s="35"/>
      <c r="UAI17" s="35"/>
      <c r="UAJ17" s="3"/>
      <c r="UAK17" s="3"/>
      <c r="UAL17" s="3"/>
      <c r="UAM17" s="35"/>
      <c r="UAN17" s="35"/>
      <c r="UAO17" s="35"/>
      <c r="UAP17" s="3"/>
      <c r="UAQ17" s="3"/>
      <c r="UAR17" s="3"/>
      <c r="UAS17" s="35"/>
      <c r="UAT17" s="35"/>
      <c r="UAU17" s="35"/>
      <c r="UAV17" s="3"/>
      <c r="UAW17" s="3"/>
      <c r="UAX17" s="3"/>
      <c r="UAY17" s="35"/>
      <c r="UAZ17" s="35"/>
      <c r="UBA17" s="35"/>
      <c r="UBB17" s="3"/>
      <c r="UBC17" s="3"/>
      <c r="UBD17" s="3"/>
      <c r="UBE17" s="35"/>
      <c r="UBF17" s="35"/>
      <c r="UBG17" s="35"/>
      <c r="UBH17" s="3"/>
      <c r="UBI17" s="3"/>
      <c r="UBJ17" s="3"/>
      <c r="UBK17" s="35"/>
      <c r="UBL17" s="35"/>
      <c r="UBM17" s="35"/>
      <c r="UBN17" s="3"/>
      <c r="UBO17" s="3"/>
      <c r="UBP17" s="3"/>
      <c r="UBQ17" s="35"/>
      <c r="UBR17" s="35"/>
      <c r="UBS17" s="35"/>
      <c r="UBT17" s="3"/>
      <c r="UBU17" s="3"/>
      <c r="UBV17" s="3"/>
      <c r="UBW17" s="35"/>
      <c r="UBX17" s="35"/>
      <c r="UBY17" s="35"/>
      <c r="UBZ17" s="3"/>
      <c r="UCA17" s="3"/>
      <c r="UCB17" s="3"/>
      <c r="UCC17" s="35"/>
      <c r="UCD17" s="35"/>
      <c r="UCE17" s="35"/>
      <c r="UCF17" s="3"/>
      <c r="UCG17" s="3"/>
      <c r="UCH17" s="3"/>
      <c r="UCI17" s="35"/>
      <c r="UCJ17" s="35"/>
      <c r="UCK17" s="35"/>
      <c r="UCL17" s="3"/>
      <c r="UCM17" s="3"/>
      <c r="UCN17" s="3"/>
      <c r="UCO17" s="35"/>
      <c r="UCP17" s="35"/>
      <c r="UCQ17" s="35"/>
      <c r="UCR17" s="3"/>
      <c r="UCS17" s="3"/>
      <c r="UCT17" s="3"/>
      <c r="UCU17" s="35"/>
      <c r="UCV17" s="35"/>
      <c r="UCW17" s="35"/>
      <c r="UCX17" s="3"/>
      <c r="UCY17" s="3"/>
      <c r="UCZ17" s="3"/>
      <c r="UDA17" s="35"/>
      <c r="UDB17" s="35"/>
      <c r="UDC17" s="35"/>
      <c r="UDD17" s="3"/>
      <c r="UDE17" s="3"/>
      <c r="UDF17" s="3"/>
      <c r="UDG17" s="35"/>
      <c r="UDH17" s="35"/>
      <c r="UDI17" s="35"/>
      <c r="UDJ17" s="3"/>
      <c r="UDK17" s="3"/>
      <c r="UDL17" s="3"/>
      <c r="UDM17" s="35"/>
      <c r="UDN17" s="35"/>
      <c r="UDO17" s="35"/>
      <c r="UDP17" s="3"/>
      <c r="UDQ17" s="3"/>
      <c r="UDR17" s="3"/>
      <c r="UDS17" s="35"/>
      <c r="UDT17" s="35"/>
      <c r="UDU17" s="35"/>
      <c r="UDV17" s="3"/>
      <c r="UDW17" s="3"/>
      <c r="UDX17" s="3"/>
      <c r="UDY17" s="35"/>
      <c r="UDZ17" s="35"/>
      <c r="UEA17" s="35"/>
      <c r="UEB17" s="3"/>
      <c r="UEC17" s="3"/>
      <c r="UED17" s="3"/>
      <c r="UEE17" s="35"/>
      <c r="UEF17" s="35"/>
      <c r="UEG17" s="35"/>
      <c r="UEH17" s="3"/>
      <c r="UEI17" s="3"/>
      <c r="UEJ17" s="3"/>
      <c r="UEK17" s="35"/>
      <c r="UEL17" s="35"/>
      <c r="UEM17" s="35"/>
      <c r="UEN17" s="3"/>
      <c r="UEO17" s="3"/>
      <c r="UEP17" s="3"/>
      <c r="UEQ17" s="35"/>
      <c r="UER17" s="35"/>
      <c r="UES17" s="35"/>
      <c r="UET17" s="3"/>
      <c r="UEU17" s="3"/>
      <c r="UEV17" s="3"/>
      <c r="UEW17" s="35"/>
      <c r="UEX17" s="35"/>
      <c r="UEY17" s="35"/>
      <c r="UEZ17" s="3"/>
      <c r="UFA17" s="3"/>
      <c r="UFB17" s="3"/>
      <c r="UFC17" s="35"/>
      <c r="UFD17" s="35"/>
      <c r="UFE17" s="35"/>
      <c r="UFF17" s="3"/>
      <c r="UFG17" s="3"/>
      <c r="UFH17" s="3"/>
      <c r="UFI17" s="35"/>
      <c r="UFJ17" s="35"/>
      <c r="UFK17" s="35"/>
      <c r="UFL17" s="3"/>
      <c r="UFM17" s="3"/>
      <c r="UFN17" s="3"/>
      <c r="UFO17" s="35"/>
      <c r="UFP17" s="35"/>
      <c r="UFQ17" s="35"/>
      <c r="UFR17" s="3"/>
      <c r="UFS17" s="3"/>
      <c r="UFT17" s="3"/>
      <c r="UFU17" s="35"/>
      <c r="UFV17" s="35"/>
      <c r="UFW17" s="35"/>
      <c r="UFX17" s="3"/>
      <c r="UFY17" s="3"/>
      <c r="UFZ17" s="3"/>
      <c r="UGA17" s="35"/>
      <c r="UGB17" s="35"/>
      <c r="UGC17" s="35"/>
      <c r="UGD17" s="3"/>
      <c r="UGE17" s="3"/>
      <c r="UGF17" s="3"/>
      <c r="UGG17" s="35"/>
      <c r="UGH17" s="35"/>
      <c r="UGI17" s="35"/>
      <c r="UGJ17" s="3"/>
      <c r="UGK17" s="3"/>
      <c r="UGL17" s="3"/>
      <c r="UGM17" s="35"/>
      <c r="UGN17" s="35"/>
      <c r="UGO17" s="35"/>
      <c r="UGP17" s="3"/>
      <c r="UGQ17" s="3"/>
      <c r="UGR17" s="3"/>
      <c r="UGS17" s="35"/>
      <c r="UGT17" s="35"/>
      <c r="UGU17" s="35"/>
      <c r="UGV17" s="3"/>
      <c r="UGW17" s="3"/>
      <c r="UGX17" s="3"/>
      <c r="UGY17" s="35"/>
      <c r="UGZ17" s="35"/>
      <c r="UHA17" s="35"/>
      <c r="UHB17" s="3"/>
      <c r="UHC17" s="3"/>
      <c r="UHD17" s="3"/>
      <c r="UHE17" s="35"/>
      <c r="UHF17" s="35"/>
      <c r="UHG17" s="35"/>
      <c r="UHH17" s="3"/>
      <c r="UHI17" s="3"/>
      <c r="UHJ17" s="3"/>
      <c r="UHK17" s="35"/>
      <c r="UHL17" s="35"/>
      <c r="UHM17" s="35"/>
      <c r="UHN17" s="3"/>
      <c r="UHO17" s="3"/>
      <c r="UHP17" s="3"/>
      <c r="UHQ17" s="35"/>
      <c r="UHR17" s="35"/>
      <c r="UHS17" s="35"/>
      <c r="UHT17" s="3"/>
      <c r="UHU17" s="3"/>
      <c r="UHV17" s="3"/>
      <c r="UHW17" s="35"/>
      <c r="UHX17" s="35"/>
      <c r="UHY17" s="35"/>
      <c r="UHZ17" s="3"/>
      <c r="UIA17" s="3"/>
      <c r="UIB17" s="3"/>
      <c r="UIC17" s="35"/>
      <c r="UID17" s="35"/>
      <c r="UIE17" s="35"/>
      <c r="UIF17" s="3"/>
      <c r="UIG17" s="3"/>
      <c r="UIH17" s="3"/>
      <c r="UII17" s="35"/>
      <c r="UIJ17" s="35"/>
      <c r="UIK17" s="35"/>
      <c r="UIL17" s="3"/>
      <c r="UIM17" s="3"/>
      <c r="UIN17" s="3"/>
      <c r="UIO17" s="35"/>
      <c r="UIP17" s="35"/>
      <c r="UIQ17" s="35"/>
      <c r="UIR17" s="3"/>
      <c r="UIS17" s="3"/>
      <c r="UIT17" s="3"/>
      <c r="UIU17" s="35"/>
      <c r="UIV17" s="35"/>
      <c r="UIW17" s="35"/>
      <c r="UIX17" s="3"/>
      <c r="UIY17" s="3"/>
      <c r="UIZ17" s="3"/>
      <c r="UJA17" s="35"/>
      <c r="UJB17" s="35"/>
      <c r="UJC17" s="35"/>
      <c r="UJD17" s="3"/>
      <c r="UJE17" s="3"/>
      <c r="UJF17" s="3"/>
      <c r="UJG17" s="35"/>
      <c r="UJH17" s="35"/>
      <c r="UJI17" s="35"/>
      <c r="UJJ17" s="3"/>
      <c r="UJK17" s="3"/>
      <c r="UJL17" s="3"/>
      <c r="UJM17" s="35"/>
      <c r="UJN17" s="35"/>
      <c r="UJO17" s="35"/>
      <c r="UJP17" s="3"/>
      <c r="UJQ17" s="3"/>
      <c r="UJR17" s="3"/>
      <c r="UJS17" s="35"/>
      <c r="UJT17" s="35"/>
      <c r="UJU17" s="35"/>
      <c r="UJV17" s="3"/>
      <c r="UJW17" s="3"/>
      <c r="UJX17" s="3"/>
      <c r="UJY17" s="35"/>
      <c r="UJZ17" s="35"/>
      <c r="UKA17" s="35"/>
      <c r="UKB17" s="3"/>
      <c r="UKC17" s="3"/>
      <c r="UKD17" s="3"/>
      <c r="UKE17" s="35"/>
      <c r="UKF17" s="35"/>
      <c r="UKG17" s="35"/>
      <c r="UKH17" s="3"/>
      <c r="UKI17" s="3"/>
      <c r="UKJ17" s="3"/>
      <c r="UKK17" s="35"/>
      <c r="UKL17" s="35"/>
      <c r="UKM17" s="35"/>
      <c r="UKN17" s="3"/>
      <c r="UKO17" s="3"/>
      <c r="UKP17" s="3"/>
      <c r="UKQ17" s="35"/>
      <c r="UKR17" s="35"/>
      <c r="UKS17" s="35"/>
      <c r="UKT17" s="3"/>
      <c r="UKU17" s="3"/>
      <c r="UKV17" s="3"/>
      <c r="UKW17" s="35"/>
      <c r="UKX17" s="35"/>
      <c r="UKY17" s="35"/>
      <c r="UKZ17" s="3"/>
      <c r="ULA17" s="3"/>
      <c r="ULB17" s="3"/>
      <c r="ULC17" s="35"/>
      <c r="ULD17" s="35"/>
      <c r="ULE17" s="35"/>
      <c r="ULF17" s="3"/>
      <c r="ULG17" s="3"/>
      <c r="ULH17" s="3"/>
      <c r="ULI17" s="35"/>
      <c r="ULJ17" s="35"/>
      <c r="ULK17" s="35"/>
      <c r="ULL17" s="3"/>
      <c r="ULM17" s="3"/>
      <c r="ULN17" s="3"/>
      <c r="ULO17" s="35"/>
      <c r="ULP17" s="35"/>
      <c r="ULQ17" s="35"/>
      <c r="ULR17" s="3"/>
      <c r="ULS17" s="3"/>
      <c r="ULT17" s="3"/>
      <c r="ULU17" s="35"/>
      <c r="ULV17" s="35"/>
      <c r="ULW17" s="35"/>
      <c r="ULX17" s="3"/>
      <c r="ULY17" s="3"/>
      <c r="ULZ17" s="3"/>
      <c r="UMA17" s="35"/>
      <c r="UMB17" s="35"/>
      <c r="UMC17" s="35"/>
      <c r="UMD17" s="3"/>
      <c r="UME17" s="3"/>
      <c r="UMF17" s="3"/>
      <c r="UMG17" s="35"/>
      <c r="UMH17" s="35"/>
      <c r="UMI17" s="35"/>
      <c r="UMJ17" s="3"/>
      <c r="UMK17" s="3"/>
      <c r="UML17" s="3"/>
      <c r="UMM17" s="35"/>
      <c r="UMN17" s="35"/>
      <c r="UMO17" s="35"/>
      <c r="UMP17" s="3"/>
      <c r="UMQ17" s="3"/>
      <c r="UMR17" s="3"/>
      <c r="UMS17" s="35"/>
      <c r="UMT17" s="35"/>
      <c r="UMU17" s="35"/>
      <c r="UMV17" s="3"/>
      <c r="UMW17" s="3"/>
      <c r="UMX17" s="3"/>
      <c r="UMY17" s="35"/>
      <c r="UMZ17" s="35"/>
      <c r="UNA17" s="35"/>
      <c r="UNB17" s="3"/>
      <c r="UNC17" s="3"/>
      <c r="UND17" s="3"/>
      <c r="UNE17" s="35"/>
      <c r="UNF17" s="35"/>
      <c r="UNG17" s="35"/>
      <c r="UNH17" s="3"/>
      <c r="UNI17" s="3"/>
      <c r="UNJ17" s="3"/>
      <c r="UNK17" s="35"/>
      <c r="UNL17" s="35"/>
      <c r="UNM17" s="35"/>
      <c r="UNN17" s="3"/>
      <c r="UNO17" s="3"/>
      <c r="UNP17" s="3"/>
      <c r="UNQ17" s="35"/>
      <c r="UNR17" s="35"/>
      <c r="UNS17" s="35"/>
      <c r="UNT17" s="3"/>
      <c r="UNU17" s="3"/>
      <c r="UNV17" s="3"/>
      <c r="UNW17" s="35"/>
      <c r="UNX17" s="35"/>
      <c r="UNY17" s="35"/>
      <c r="UNZ17" s="3"/>
      <c r="UOA17" s="3"/>
      <c r="UOB17" s="3"/>
      <c r="UOC17" s="35"/>
      <c r="UOD17" s="35"/>
      <c r="UOE17" s="35"/>
      <c r="UOF17" s="3"/>
      <c r="UOG17" s="3"/>
      <c r="UOH17" s="3"/>
      <c r="UOI17" s="35"/>
      <c r="UOJ17" s="35"/>
      <c r="UOK17" s="35"/>
      <c r="UOL17" s="3"/>
      <c r="UOM17" s="3"/>
      <c r="UON17" s="3"/>
      <c r="UOO17" s="35"/>
      <c r="UOP17" s="35"/>
      <c r="UOQ17" s="35"/>
      <c r="UOR17" s="3"/>
      <c r="UOS17" s="3"/>
      <c r="UOT17" s="3"/>
      <c r="UOU17" s="35"/>
      <c r="UOV17" s="35"/>
      <c r="UOW17" s="35"/>
      <c r="UOX17" s="3"/>
      <c r="UOY17" s="3"/>
      <c r="UOZ17" s="3"/>
      <c r="UPA17" s="35"/>
      <c r="UPB17" s="35"/>
      <c r="UPC17" s="35"/>
      <c r="UPD17" s="3"/>
      <c r="UPE17" s="3"/>
      <c r="UPF17" s="3"/>
      <c r="UPG17" s="35"/>
      <c r="UPH17" s="35"/>
      <c r="UPI17" s="35"/>
      <c r="UPJ17" s="3"/>
      <c r="UPK17" s="3"/>
      <c r="UPL17" s="3"/>
      <c r="UPM17" s="35"/>
      <c r="UPN17" s="35"/>
      <c r="UPO17" s="35"/>
      <c r="UPP17" s="3"/>
      <c r="UPQ17" s="3"/>
      <c r="UPR17" s="3"/>
      <c r="UPS17" s="35"/>
      <c r="UPT17" s="35"/>
      <c r="UPU17" s="35"/>
      <c r="UPV17" s="3"/>
      <c r="UPW17" s="3"/>
      <c r="UPX17" s="3"/>
      <c r="UPY17" s="35"/>
      <c r="UPZ17" s="35"/>
      <c r="UQA17" s="35"/>
      <c r="UQB17" s="3"/>
      <c r="UQC17" s="3"/>
      <c r="UQD17" s="3"/>
      <c r="UQE17" s="35"/>
      <c r="UQF17" s="35"/>
      <c r="UQG17" s="35"/>
      <c r="UQH17" s="3"/>
      <c r="UQI17" s="3"/>
      <c r="UQJ17" s="3"/>
      <c r="UQK17" s="35"/>
      <c r="UQL17" s="35"/>
      <c r="UQM17" s="35"/>
      <c r="UQN17" s="3"/>
      <c r="UQO17" s="3"/>
      <c r="UQP17" s="3"/>
      <c r="UQQ17" s="35"/>
      <c r="UQR17" s="35"/>
      <c r="UQS17" s="35"/>
      <c r="UQT17" s="3"/>
      <c r="UQU17" s="3"/>
      <c r="UQV17" s="3"/>
      <c r="UQW17" s="35"/>
      <c r="UQX17" s="35"/>
      <c r="UQY17" s="35"/>
      <c r="UQZ17" s="3"/>
      <c r="URA17" s="3"/>
      <c r="URB17" s="3"/>
      <c r="URC17" s="35"/>
      <c r="URD17" s="35"/>
      <c r="URE17" s="35"/>
      <c r="URF17" s="3"/>
      <c r="URG17" s="3"/>
      <c r="URH17" s="3"/>
      <c r="URI17" s="35"/>
      <c r="URJ17" s="35"/>
      <c r="URK17" s="35"/>
      <c r="URL17" s="3"/>
      <c r="URM17" s="3"/>
      <c r="URN17" s="3"/>
      <c r="URO17" s="35"/>
      <c r="URP17" s="35"/>
      <c r="URQ17" s="35"/>
      <c r="URR17" s="3"/>
      <c r="URS17" s="3"/>
      <c r="URT17" s="3"/>
      <c r="URU17" s="35"/>
      <c r="URV17" s="35"/>
      <c r="URW17" s="35"/>
      <c r="URX17" s="3"/>
      <c r="URY17" s="3"/>
      <c r="URZ17" s="3"/>
      <c r="USA17" s="35"/>
      <c r="USB17" s="35"/>
      <c r="USC17" s="35"/>
      <c r="USD17" s="3"/>
      <c r="USE17" s="3"/>
      <c r="USF17" s="3"/>
      <c r="USG17" s="35"/>
      <c r="USH17" s="35"/>
      <c r="USI17" s="35"/>
      <c r="USJ17" s="3"/>
      <c r="USK17" s="3"/>
      <c r="USL17" s="3"/>
      <c r="USM17" s="35"/>
      <c r="USN17" s="35"/>
      <c r="USO17" s="35"/>
      <c r="USP17" s="3"/>
      <c r="USQ17" s="3"/>
      <c r="USR17" s="3"/>
      <c r="USS17" s="35"/>
      <c r="UST17" s="35"/>
      <c r="USU17" s="35"/>
      <c r="USV17" s="3"/>
      <c r="USW17" s="3"/>
      <c r="USX17" s="3"/>
      <c r="USY17" s="35"/>
      <c r="USZ17" s="35"/>
      <c r="UTA17" s="35"/>
      <c r="UTB17" s="3"/>
      <c r="UTC17" s="3"/>
      <c r="UTD17" s="3"/>
      <c r="UTE17" s="35"/>
      <c r="UTF17" s="35"/>
      <c r="UTG17" s="35"/>
      <c r="UTH17" s="3"/>
      <c r="UTI17" s="3"/>
      <c r="UTJ17" s="3"/>
      <c r="UTK17" s="35"/>
      <c r="UTL17" s="35"/>
      <c r="UTM17" s="35"/>
      <c r="UTN17" s="3"/>
      <c r="UTO17" s="3"/>
      <c r="UTP17" s="3"/>
      <c r="UTQ17" s="35"/>
      <c r="UTR17" s="35"/>
      <c r="UTS17" s="35"/>
      <c r="UTT17" s="3"/>
      <c r="UTU17" s="3"/>
      <c r="UTV17" s="3"/>
      <c r="UTW17" s="35"/>
      <c r="UTX17" s="35"/>
      <c r="UTY17" s="35"/>
      <c r="UTZ17" s="3"/>
      <c r="UUA17" s="3"/>
      <c r="UUB17" s="3"/>
      <c r="UUC17" s="35"/>
      <c r="UUD17" s="35"/>
      <c r="UUE17" s="35"/>
      <c r="UUF17" s="3"/>
      <c r="UUG17" s="3"/>
      <c r="UUH17" s="3"/>
      <c r="UUI17" s="35"/>
      <c r="UUJ17" s="35"/>
      <c r="UUK17" s="35"/>
      <c r="UUL17" s="3"/>
      <c r="UUM17" s="3"/>
      <c r="UUN17" s="3"/>
      <c r="UUO17" s="35"/>
      <c r="UUP17" s="35"/>
      <c r="UUQ17" s="35"/>
      <c r="UUR17" s="3"/>
      <c r="UUS17" s="3"/>
      <c r="UUT17" s="3"/>
      <c r="UUU17" s="35"/>
      <c r="UUV17" s="35"/>
      <c r="UUW17" s="35"/>
      <c r="UUX17" s="3"/>
      <c r="UUY17" s="3"/>
      <c r="UUZ17" s="3"/>
      <c r="UVA17" s="35"/>
      <c r="UVB17" s="35"/>
      <c r="UVC17" s="35"/>
      <c r="UVD17" s="3"/>
      <c r="UVE17" s="3"/>
      <c r="UVF17" s="3"/>
      <c r="UVG17" s="35"/>
      <c r="UVH17" s="35"/>
      <c r="UVI17" s="35"/>
      <c r="UVJ17" s="3"/>
      <c r="UVK17" s="3"/>
      <c r="UVL17" s="3"/>
      <c r="UVM17" s="35"/>
      <c r="UVN17" s="35"/>
      <c r="UVO17" s="35"/>
      <c r="UVP17" s="3"/>
      <c r="UVQ17" s="3"/>
      <c r="UVR17" s="3"/>
      <c r="UVS17" s="35"/>
      <c r="UVT17" s="35"/>
      <c r="UVU17" s="35"/>
      <c r="UVV17" s="3"/>
      <c r="UVW17" s="3"/>
      <c r="UVX17" s="3"/>
      <c r="UVY17" s="35"/>
      <c r="UVZ17" s="35"/>
      <c r="UWA17" s="35"/>
      <c r="UWB17" s="3"/>
      <c r="UWC17" s="3"/>
      <c r="UWD17" s="3"/>
      <c r="UWE17" s="35"/>
      <c r="UWF17" s="35"/>
      <c r="UWG17" s="35"/>
      <c r="UWH17" s="3"/>
      <c r="UWI17" s="3"/>
      <c r="UWJ17" s="3"/>
      <c r="UWK17" s="35"/>
      <c r="UWL17" s="35"/>
      <c r="UWM17" s="35"/>
      <c r="UWN17" s="3"/>
      <c r="UWO17" s="3"/>
      <c r="UWP17" s="3"/>
      <c r="UWQ17" s="35"/>
      <c r="UWR17" s="35"/>
      <c r="UWS17" s="35"/>
      <c r="UWT17" s="3"/>
      <c r="UWU17" s="3"/>
      <c r="UWV17" s="3"/>
      <c r="UWW17" s="35"/>
      <c r="UWX17" s="35"/>
      <c r="UWY17" s="35"/>
      <c r="UWZ17" s="3"/>
      <c r="UXA17" s="3"/>
      <c r="UXB17" s="3"/>
      <c r="UXC17" s="35"/>
      <c r="UXD17" s="35"/>
      <c r="UXE17" s="35"/>
      <c r="UXF17" s="3"/>
      <c r="UXG17" s="3"/>
      <c r="UXH17" s="3"/>
      <c r="UXI17" s="35"/>
      <c r="UXJ17" s="35"/>
      <c r="UXK17" s="35"/>
      <c r="UXL17" s="3"/>
      <c r="UXM17" s="3"/>
      <c r="UXN17" s="3"/>
      <c r="UXO17" s="35"/>
      <c r="UXP17" s="35"/>
      <c r="UXQ17" s="35"/>
      <c r="UXR17" s="3"/>
      <c r="UXS17" s="3"/>
      <c r="UXT17" s="3"/>
      <c r="UXU17" s="35"/>
      <c r="UXV17" s="35"/>
      <c r="UXW17" s="35"/>
      <c r="UXX17" s="3"/>
      <c r="UXY17" s="3"/>
      <c r="UXZ17" s="3"/>
      <c r="UYA17" s="35"/>
      <c r="UYB17" s="35"/>
      <c r="UYC17" s="35"/>
      <c r="UYD17" s="3"/>
      <c r="UYE17" s="3"/>
      <c r="UYF17" s="3"/>
      <c r="UYG17" s="35"/>
      <c r="UYH17" s="35"/>
      <c r="UYI17" s="35"/>
      <c r="UYJ17" s="3"/>
      <c r="UYK17" s="3"/>
      <c r="UYL17" s="3"/>
      <c r="UYM17" s="35"/>
      <c r="UYN17" s="35"/>
      <c r="UYO17" s="35"/>
      <c r="UYP17" s="3"/>
      <c r="UYQ17" s="3"/>
      <c r="UYR17" s="3"/>
      <c r="UYS17" s="35"/>
      <c r="UYT17" s="35"/>
      <c r="UYU17" s="35"/>
      <c r="UYV17" s="3"/>
      <c r="UYW17" s="3"/>
      <c r="UYX17" s="3"/>
      <c r="UYY17" s="35"/>
      <c r="UYZ17" s="35"/>
      <c r="UZA17" s="35"/>
      <c r="UZB17" s="3"/>
      <c r="UZC17" s="3"/>
      <c r="UZD17" s="3"/>
      <c r="UZE17" s="35"/>
      <c r="UZF17" s="35"/>
      <c r="UZG17" s="35"/>
      <c r="UZH17" s="3"/>
      <c r="UZI17" s="3"/>
      <c r="UZJ17" s="3"/>
      <c r="UZK17" s="35"/>
      <c r="UZL17" s="35"/>
      <c r="UZM17" s="35"/>
      <c r="UZN17" s="3"/>
      <c r="UZO17" s="3"/>
      <c r="UZP17" s="3"/>
      <c r="UZQ17" s="35"/>
      <c r="UZR17" s="35"/>
      <c r="UZS17" s="35"/>
      <c r="UZT17" s="3"/>
      <c r="UZU17" s="3"/>
      <c r="UZV17" s="3"/>
      <c r="UZW17" s="35"/>
      <c r="UZX17" s="35"/>
      <c r="UZY17" s="35"/>
      <c r="UZZ17" s="3"/>
      <c r="VAA17" s="3"/>
      <c r="VAB17" s="3"/>
      <c r="VAC17" s="35"/>
      <c r="VAD17" s="35"/>
      <c r="VAE17" s="35"/>
      <c r="VAF17" s="3"/>
      <c r="VAG17" s="3"/>
      <c r="VAH17" s="3"/>
      <c r="VAI17" s="35"/>
      <c r="VAJ17" s="35"/>
      <c r="VAK17" s="35"/>
      <c r="VAL17" s="3"/>
      <c r="VAM17" s="3"/>
      <c r="VAN17" s="3"/>
      <c r="VAO17" s="35"/>
      <c r="VAP17" s="35"/>
      <c r="VAQ17" s="35"/>
      <c r="VAR17" s="3"/>
      <c r="VAS17" s="3"/>
      <c r="VAT17" s="3"/>
      <c r="VAU17" s="35"/>
      <c r="VAV17" s="35"/>
      <c r="VAW17" s="35"/>
      <c r="VAX17" s="3"/>
      <c r="VAY17" s="3"/>
      <c r="VAZ17" s="3"/>
      <c r="VBA17" s="35"/>
      <c r="VBB17" s="35"/>
      <c r="VBC17" s="35"/>
      <c r="VBD17" s="3"/>
      <c r="VBE17" s="3"/>
      <c r="VBF17" s="3"/>
      <c r="VBG17" s="35"/>
      <c r="VBH17" s="35"/>
      <c r="VBI17" s="35"/>
      <c r="VBJ17" s="3"/>
      <c r="VBK17" s="3"/>
      <c r="VBL17" s="3"/>
      <c r="VBM17" s="35"/>
      <c r="VBN17" s="35"/>
      <c r="VBO17" s="35"/>
      <c r="VBP17" s="3"/>
      <c r="VBQ17" s="3"/>
      <c r="VBR17" s="3"/>
      <c r="VBS17" s="35"/>
      <c r="VBT17" s="35"/>
      <c r="VBU17" s="35"/>
      <c r="VBV17" s="3"/>
      <c r="VBW17" s="3"/>
      <c r="VBX17" s="3"/>
      <c r="VBY17" s="35"/>
      <c r="VBZ17" s="35"/>
      <c r="VCA17" s="35"/>
      <c r="VCB17" s="3"/>
      <c r="VCC17" s="3"/>
      <c r="VCD17" s="3"/>
      <c r="VCE17" s="35"/>
      <c r="VCF17" s="35"/>
      <c r="VCG17" s="35"/>
      <c r="VCH17" s="3"/>
      <c r="VCI17" s="3"/>
      <c r="VCJ17" s="3"/>
      <c r="VCK17" s="35"/>
      <c r="VCL17" s="35"/>
      <c r="VCM17" s="35"/>
      <c r="VCN17" s="3"/>
      <c r="VCO17" s="3"/>
      <c r="VCP17" s="3"/>
      <c r="VCQ17" s="35"/>
      <c r="VCR17" s="35"/>
      <c r="VCS17" s="35"/>
      <c r="VCT17" s="3"/>
      <c r="VCU17" s="3"/>
      <c r="VCV17" s="3"/>
      <c r="VCW17" s="35"/>
      <c r="VCX17" s="35"/>
      <c r="VCY17" s="35"/>
      <c r="VCZ17" s="3"/>
      <c r="VDA17" s="3"/>
      <c r="VDB17" s="3"/>
      <c r="VDC17" s="35"/>
      <c r="VDD17" s="35"/>
      <c r="VDE17" s="35"/>
      <c r="VDF17" s="3"/>
      <c r="VDG17" s="3"/>
      <c r="VDH17" s="3"/>
      <c r="VDI17" s="35"/>
      <c r="VDJ17" s="35"/>
      <c r="VDK17" s="35"/>
      <c r="VDL17" s="3"/>
      <c r="VDM17" s="3"/>
      <c r="VDN17" s="3"/>
      <c r="VDO17" s="35"/>
      <c r="VDP17" s="35"/>
      <c r="VDQ17" s="35"/>
      <c r="VDR17" s="3"/>
      <c r="VDS17" s="3"/>
      <c r="VDT17" s="3"/>
      <c r="VDU17" s="35"/>
      <c r="VDV17" s="35"/>
      <c r="VDW17" s="35"/>
      <c r="VDX17" s="3"/>
      <c r="VDY17" s="3"/>
      <c r="VDZ17" s="3"/>
      <c r="VEA17" s="35"/>
      <c r="VEB17" s="35"/>
      <c r="VEC17" s="35"/>
      <c r="VED17" s="3"/>
      <c r="VEE17" s="3"/>
      <c r="VEF17" s="3"/>
      <c r="VEG17" s="35"/>
      <c r="VEH17" s="35"/>
      <c r="VEI17" s="35"/>
      <c r="VEJ17" s="3"/>
      <c r="VEK17" s="3"/>
      <c r="VEL17" s="3"/>
      <c r="VEM17" s="35"/>
      <c r="VEN17" s="35"/>
      <c r="VEO17" s="35"/>
      <c r="VEP17" s="3"/>
      <c r="VEQ17" s="3"/>
      <c r="VER17" s="3"/>
      <c r="VES17" s="35"/>
      <c r="VET17" s="35"/>
      <c r="VEU17" s="35"/>
      <c r="VEV17" s="3"/>
      <c r="VEW17" s="3"/>
      <c r="VEX17" s="3"/>
      <c r="VEY17" s="35"/>
      <c r="VEZ17" s="35"/>
      <c r="VFA17" s="35"/>
      <c r="VFB17" s="3"/>
      <c r="VFC17" s="3"/>
      <c r="VFD17" s="3"/>
      <c r="VFE17" s="35"/>
      <c r="VFF17" s="35"/>
      <c r="VFG17" s="35"/>
      <c r="VFH17" s="3"/>
      <c r="VFI17" s="3"/>
      <c r="VFJ17" s="3"/>
      <c r="VFK17" s="35"/>
      <c r="VFL17" s="35"/>
      <c r="VFM17" s="35"/>
      <c r="VFN17" s="3"/>
      <c r="VFO17" s="3"/>
      <c r="VFP17" s="3"/>
      <c r="VFQ17" s="35"/>
      <c r="VFR17" s="35"/>
      <c r="VFS17" s="35"/>
      <c r="VFT17" s="3"/>
      <c r="VFU17" s="3"/>
      <c r="VFV17" s="3"/>
      <c r="VFW17" s="35"/>
      <c r="VFX17" s="35"/>
      <c r="VFY17" s="35"/>
      <c r="VFZ17" s="3"/>
      <c r="VGA17" s="3"/>
      <c r="VGB17" s="3"/>
      <c r="VGC17" s="35"/>
      <c r="VGD17" s="35"/>
      <c r="VGE17" s="35"/>
      <c r="VGF17" s="3"/>
      <c r="VGG17" s="3"/>
      <c r="VGH17" s="3"/>
      <c r="VGI17" s="35"/>
      <c r="VGJ17" s="35"/>
      <c r="VGK17" s="35"/>
      <c r="VGL17" s="3"/>
      <c r="VGM17" s="3"/>
      <c r="VGN17" s="3"/>
      <c r="VGO17" s="35"/>
      <c r="VGP17" s="35"/>
      <c r="VGQ17" s="35"/>
      <c r="VGR17" s="3"/>
      <c r="VGS17" s="3"/>
      <c r="VGT17" s="3"/>
      <c r="VGU17" s="35"/>
      <c r="VGV17" s="35"/>
      <c r="VGW17" s="35"/>
      <c r="VGX17" s="3"/>
      <c r="VGY17" s="3"/>
      <c r="VGZ17" s="3"/>
      <c r="VHA17" s="35"/>
      <c r="VHB17" s="35"/>
      <c r="VHC17" s="35"/>
      <c r="VHD17" s="3"/>
      <c r="VHE17" s="3"/>
      <c r="VHF17" s="3"/>
      <c r="VHG17" s="35"/>
      <c r="VHH17" s="35"/>
      <c r="VHI17" s="35"/>
      <c r="VHJ17" s="3"/>
      <c r="VHK17" s="3"/>
      <c r="VHL17" s="3"/>
      <c r="VHM17" s="35"/>
      <c r="VHN17" s="35"/>
      <c r="VHO17" s="35"/>
      <c r="VHP17" s="3"/>
      <c r="VHQ17" s="3"/>
      <c r="VHR17" s="3"/>
      <c r="VHS17" s="35"/>
      <c r="VHT17" s="35"/>
      <c r="VHU17" s="35"/>
      <c r="VHV17" s="3"/>
      <c r="VHW17" s="3"/>
      <c r="VHX17" s="3"/>
      <c r="VHY17" s="35"/>
      <c r="VHZ17" s="35"/>
      <c r="VIA17" s="35"/>
      <c r="VIB17" s="3"/>
      <c r="VIC17" s="3"/>
      <c r="VID17" s="3"/>
      <c r="VIE17" s="35"/>
      <c r="VIF17" s="35"/>
      <c r="VIG17" s="35"/>
      <c r="VIH17" s="3"/>
      <c r="VII17" s="3"/>
      <c r="VIJ17" s="3"/>
      <c r="VIK17" s="35"/>
      <c r="VIL17" s="35"/>
      <c r="VIM17" s="35"/>
      <c r="VIN17" s="3"/>
      <c r="VIO17" s="3"/>
      <c r="VIP17" s="3"/>
      <c r="VIQ17" s="35"/>
      <c r="VIR17" s="35"/>
      <c r="VIS17" s="35"/>
      <c r="VIT17" s="3"/>
      <c r="VIU17" s="3"/>
      <c r="VIV17" s="3"/>
      <c r="VIW17" s="35"/>
      <c r="VIX17" s="35"/>
      <c r="VIY17" s="35"/>
      <c r="VIZ17" s="3"/>
      <c r="VJA17" s="3"/>
      <c r="VJB17" s="3"/>
      <c r="VJC17" s="35"/>
      <c r="VJD17" s="35"/>
      <c r="VJE17" s="35"/>
      <c r="VJF17" s="3"/>
      <c r="VJG17" s="3"/>
      <c r="VJH17" s="3"/>
      <c r="VJI17" s="35"/>
      <c r="VJJ17" s="35"/>
      <c r="VJK17" s="35"/>
      <c r="VJL17" s="3"/>
      <c r="VJM17" s="3"/>
      <c r="VJN17" s="3"/>
      <c r="VJO17" s="35"/>
      <c r="VJP17" s="35"/>
      <c r="VJQ17" s="35"/>
      <c r="VJR17" s="3"/>
      <c r="VJS17" s="3"/>
      <c r="VJT17" s="3"/>
      <c r="VJU17" s="35"/>
      <c r="VJV17" s="35"/>
      <c r="VJW17" s="35"/>
      <c r="VJX17" s="3"/>
      <c r="VJY17" s="3"/>
      <c r="VJZ17" s="3"/>
      <c r="VKA17" s="35"/>
      <c r="VKB17" s="35"/>
      <c r="VKC17" s="35"/>
      <c r="VKD17" s="3"/>
      <c r="VKE17" s="3"/>
      <c r="VKF17" s="3"/>
      <c r="VKG17" s="35"/>
      <c r="VKH17" s="35"/>
      <c r="VKI17" s="35"/>
      <c r="VKJ17" s="3"/>
      <c r="VKK17" s="3"/>
      <c r="VKL17" s="3"/>
      <c r="VKM17" s="35"/>
      <c r="VKN17" s="35"/>
      <c r="VKO17" s="35"/>
      <c r="VKP17" s="3"/>
      <c r="VKQ17" s="3"/>
      <c r="VKR17" s="3"/>
      <c r="VKS17" s="35"/>
      <c r="VKT17" s="35"/>
      <c r="VKU17" s="35"/>
      <c r="VKV17" s="3"/>
      <c r="VKW17" s="3"/>
      <c r="VKX17" s="3"/>
      <c r="VKY17" s="35"/>
      <c r="VKZ17" s="35"/>
      <c r="VLA17" s="35"/>
      <c r="VLB17" s="3"/>
      <c r="VLC17" s="3"/>
      <c r="VLD17" s="3"/>
      <c r="VLE17" s="35"/>
      <c r="VLF17" s="35"/>
      <c r="VLG17" s="35"/>
      <c r="VLH17" s="3"/>
      <c r="VLI17" s="3"/>
      <c r="VLJ17" s="3"/>
      <c r="VLK17" s="35"/>
      <c r="VLL17" s="35"/>
      <c r="VLM17" s="35"/>
      <c r="VLN17" s="3"/>
      <c r="VLO17" s="3"/>
      <c r="VLP17" s="3"/>
      <c r="VLQ17" s="35"/>
      <c r="VLR17" s="35"/>
      <c r="VLS17" s="35"/>
      <c r="VLT17" s="3"/>
      <c r="VLU17" s="3"/>
      <c r="VLV17" s="3"/>
      <c r="VLW17" s="35"/>
      <c r="VLX17" s="35"/>
      <c r="VLY17" s="35"/>
      <c r="VLZ17" s="3"/>
      <c r="VMA17" s="3"/>
      <c r="VMB17" s="3"/>
      <c r="VMC17" s="35"/>
      <c r="VMD17" s="35"/>
      <c r="VME17" s="35"/>
      <c r="VMF17" s="3"/>
      <c r="VMG17" s="3"/>
      <c r="VMH17" s="3"/>
      <c r="VMI17" s="35"/>
      <c r="VMJ17" s="35"/>
      <c r="VMK17" s="35"/>
      <c r="VML17" s="3"/>
      <c r="VMM17" s="3"/>
      <c r="VMN17" s="3"/>
      <c r="VMO17" s="35"/>
      <c r="VMP17" s="35"/>
      <c r="VMQ17" s="35"/>
      <c r="VMR17" s="3"/>
      <c r="VMS17" s="3"/>
      <c r="VMT17" s="3"/>
      <c r="VMU17" s="35"/>
      <c r="VMV17" s="35"/>
      <c r="VMW17" s="35"/>
      <c r="VMX17" s="3"/>
      <c r="VMY17" s="3"/>
      <c r="VMZ17" s="3"/>
      <c r="VNA17" s="35"/>
      <c r="VNB17" s="35"/>
      <c r="VNC17" s="35"/>
      <c r="VND17" s="3"/>
      <c r="VNE17" s="3"/>
      <c r="VNF17" s="3"/>
      <c r="VNG17" s="35"/>
      <c r="VNH17" s="35"/>
      <c r="VNI17" s="35"/>
      <c r="VNJ17" s="3"/>
      <c r="VNK17" s="3"/>
      <c r="VNL17" s="3"/>
      <c r="VNM17" s="35"/>
      <c r="VNN17" s="35"/>
      <c r="VNO17" s="35"/>
      <c r="VNP17" s="3"/>
      <c r="VNQ17" s="3"/>
      <c r="VNR17" s="3"/>
      <c r="VNS17" s="35"/>
      <c r="VNT17" s="35"/>
      <c r="VNU17" s="35"/>
      <c r="VNV17" s="3"/>
      <c r="VNW17" s="3"/>
      <c r="VNX17" s="3"/>
      <c r="VNY17" s="35"/>
      <c r="VNZ17" s="35"/>
      <c r="VOA17" s="35"/>
      <c r="VOB17" s="3"/>
      <c r="VOC17" s="3"/>
      <c r="VOD17" s="3"/>
      <c r="VOE17" s="35"/>
      <c r="VOF17" s="35"/>
      <c r="VOG17" s="35"/>
      <c r="VOH17" s="3"/>
      <c r="VOI17" s="3"/>
      <c r="VOJ17" s="3"/>
      <c r="VOK17" s="35"/>
      <c r="VOL17" s="35"/>
      <c r="VOM17" s="35"/>
      <c r="VON17" s="3"/>
      <c r="VOO17" s="3"/>
      <c r="VOP17" s="3"/>
      <c r="VOQ17" s="35"/>
      <c r="VOR17" s="35"/>
      <c r="VOS17" s="35"/>
      <c r="VOT17" s="3"/>
      <c r="VOU17" s="3"/>
      <c r="VOV17" s="3"/>
      <c r="VOW17" s="35"/>
      <c r="VOX17" s="35"/>
      <c r="VOY17" s="35"/>
      <c r="VOZ17" s="3"/>
      <c r="VPA17" s="3"/>
      <c r="VPB17" s="3"/>
      <c r="VPC17" s="35"/>
      <c r="VPD17" s="35"/>
      <c r="VPE17" s="35"/>
      <c r="VPF17" s="3"/>
      <c r="VPG17" s="3"/>
      <c r="VPH17" s="3"/>
      <c r="VPI17" s="35"/>
      <c r="VPJ17" s="35"/>
      <c r="VPK17" s="35"/>
      <c r="VPL17" s="3"/>
      <c r="VPM17" s="3"/>
      <c r="VPN17" s="3"/>
      <c r="VPO17" s="35"/>
      <c r="VPP17" s="35"/>
      <c r="VPQ17" s="35"/>
      <c r="VPR17" s="3"/>
      <c r="VPS17" s="3"/>
      <c r="VPT17" s="3"/>
      <c r="VPU17" s="35"/>
      <c r="VPV17" s="35"/>
      <c r="VPW17" s="35"/>
      <c r="VPX17" s="3"/>
      <c r="VPY17" s="3"/>
      <c r="VPZ17" s="3"/>
      <c r="VQA17" s="35"/>
      <c r="VQB17" s="35"/>
      <c r="VQC17" s="35"/>
      <c r="VQD17" s="3"/>
      <c r="VQE17" s="3"/>
      <c r="VQF17" s="3"/>
      <c r="VQG17" s="35"/>
      <c r="VQH17" s="35"/>
      <c r="VQI17" s="35"/>
      <c r="VQJ17" s="3"/>
      <c r="VQK17" s="3"/>
      <c r="VQL17" s="3"/>
      <c r="VQM17" s="35"/>
      <c r="VQN17" s="35"/>
      <c r="VQO17" s="35"/>
      <c r="VQP17" s="3"/>
      <c r="VQQ17" s="3"/>
      <c r="VQR17" s="3"/>
      <c r="VQS17" s="35"/>
      <c r="VQT17" s="35"/>
      <c r="VQU17" s="35"/>
      <c r="VQV17" s="3"/>
      <c r="VQW17" s="3"/>
      <c r="VQX17" s="3"/>
      <c r="VQY17" s="35"/>
      <c r="VQZ17" s="35"/>
      <c r="VRA17" s="35"/>
      <c r="VRB17" s="3"/>
      <c r="VRC17" s="3"/>
      <c r="VRD17" s="3"/>
      <c r="VRE17" s="35"/>
      <c r="VRF17" s="35"/>
      <c r="VRG17" s="35"/>
      <c r="VRH17" s="3"/>
      <c r="VRI17" s="3"/>
      <c r="VRJ17" s="3"/>
      <c r="VRK17" s="35"/>
      <c r="VRL17" s="35"/>
      <c r="VRM17" s="35"/>
      <c r="VRN17" s="3"/>
      <c r="VRO17" s="3"/>
      <c r="VRP17" s="3"/>
      <c r="VRQ17" s="35"/>
      <c r="VRR17" s="35"/>
      <c r="VRS17" s="35"/>
      <c r="VRT17" s="3"/>
      <c r="VRU17" s="3"/>
      <c r="VRV17" s="3"/>
      <c r="VRW17" s="35"/>
      <c r="VRX17" s="35"/>
      <c r="VRY17" s="35"/>
      <c r="VRZ17" s="3"/>
      <c r="VSA17" s="3"/>
      <c r="VSB17" s="3"/>
      <c r="VSC17" s="35"/>
      <c r="VSD17" s="35"/>
      <c r="VSE17" s="35"/>
      <c r="VSF17" s="3"/>
      <c r="VSG17" s="3"/>
      <c r="VSH17" s="3"/>
      <c r="VSI17" s="35"/>
      <c r="VSJ17" s="35"/>
      <c r="VSK17" s="35"/>
      <c r="VSL17" s="3"/>
      <c r="VSM17" s="3"/>
      <c r="VSN17" s="3"/>
      <c r="VSO17" s="35"/>
      <c r="VSP17" s="35"/>
      <c r="VSQ17" s="35"/>
      <c r="VSR17" s="3"/>
      <c r="VSS17" s="3"/>
      <c r="VST17" s="3"/>
      <c r="VSU17" s="35"/>
      <c r="VSV17" s="35"/>
      <c r="VSW17" s="35"/>
      <c r="VSX17" s="3"/>
      <c r="VSY17" s="3"/>
      <c r="VSZ17" s="3"/>
      <c r="VTA17" s="35"/>
      <c r="VTB17" s="35"/>
      <c r="VTC17" s="35"/>
      <c r="VTD17" s="3"/>
      <c r="VTE17" s="3"/>
      <c r="VTF17" s="3"/>
      <c r="VTG17" s="35"/>
      <c r="VTH17" s="35"/>
      <c r="VTI17" s="35"/>
      <c r="VTJ17" s="3"/>
      <c r="VTK17" s="3"/>
      <c r="VTL17" s="3"/>
      <c r="VTM17" s="35"/>
      <c r="VTN17" s="35"/>
      <c r="VTO17" s="35"/>
      <c r="VTP17" s="3"/>
      <c r="VTQ17" s="3"/>
      <c r="VTR17" s="3"/>
      <c r="VTS17" s="35"/>
      <c r="VTT17" s="35"/>
      <c r="VTU17" s="35"/>
      <c r="VTV17" s="3"/>
      <c r="VTW17" s="3"/>
      <c r="VTX17" s="3"/>
      <c r="VTY17" s="35"/>
      <c r="VTZ17" s="35"/>
      <c r="VUA17" s="35"/>
      <c r="VUB17" s="3"/>
      <c r="VUC17" s="3"/>
      <c r="VUD17" s="3"/>
      <c r="VUE17" s="35"/>
      <c r="VUF17" s="35"/>
      <c r="VUG17" s="35"/>
      <c r="VUH17" s="3"/>
      <c r="VUI17" s="3"/>
      <c r="VUJ17" s="3"/>
      <c r="VUK17" s="35"/>
      <c r="VUL17" s="35"/>
      <c r="VUM17" s="35"/>
      <c r="VUN17" s="3"/>
      <c r="VUO17" s="3"/>
      <c r="VUP17" s="3"/>
      <c r="VUQ17" s="35"/>
      <c r="VUR17" s="35"/>
      <c r="VUS17" s="35"/>
      <c r="VUT17" s="3"/>
      <c r="VUU17" s="3"/>
      <c r="VUV17" s="3"/>
      <c r="VUW17" s="35"/>
      <c r="VUX17" s="35"/>
      <c r="VUY17" s="35"/>
      <c r="VUZ17" s="3"/>
      <c r="VVA17" s="3"/>
      <c r="VVB17" s="3"/>
      <c r="VVC17" s="35"/>
      <c r="VVD17" s="35"/>
      <c r="VVE17" s="35"/>
      <c r="VVF17" s="3"/>
      <c r="VVG17" s="3"/>
      <c r="VVH17" s="3"/>
      <c r="VVI17" s="35"/>
      <c r="VVJ17" s="35"/>
      <c r="VVK17" s="35"/>
      <c r="VVL17" s="3"/>
      <c r="VVM17" s="3"/>
      <c r="VVN17" s="3"/>
      <c r="VVO17" s="35"/>
      <c r="VVP17" s="35"/>
      <c r="VVQ17" s="35"/>
      <c r="VVR17" s="3"/>
      <c r="VVS17" s="3"/>
      <c r="VVT17" s="3"/>
      <c r="VVU17" s="35"/>
      <c r="VVV17" s="35"/>
      <c r="VVW17" s="35"/>
      <c r="VVX17" s="3"/>
      <c r="VVY17" s="3"/>
      <c r="VVZ17" s="3"/>
      <c r="VWA17" s="35"/>
      <c r="VWB17" s="35"/>
      <c r="VWC17" s="35"/>
      <c r="VWD17" s="3"/>
      <c r="VWE17" s="3"/>
      <c r="VWF17" s="3"/>
      <c r="VWG17" s="35"/>
      <c r="VWH17" s="35"/>
      <c r="VWI17" s="35"/>
      <c r="VWJ17" s="3"/>
      <c r="VWK17" s="3"/>
      <c r="VWL17" s="3"/>
      <c r="VWM17" s="35"/>
      <c r="VWN17" s="35"/>
      <c r="VWO17" s="35"/>
      <c r="VWP17" s="3"/>
      <c r="VWQ17" s="3"/>
      <c r="VWR17" s="3"/>
      <c r="VWS17" s="35"/>
      <c r="VWT17" s="35"/>
      <c r="VWU17" s="35"/>
      <c r="VWV17" s="3"/>
      <c r="VWW17" s="3"/>
      <c r="VWX17" s="3"/>
      <c r="VWY17" s="35"/>
      <c r="VWZ17" s="35"/>
      <c r="VXA17" s="35"/>
      <c r="VXB17" s="3"/>
      <c r="VXC17" s="3"/>
      <c r="VXD17" s="3"/>
      <c r="VXE17" s="35"/>
      <c r="VXF17" s="35"/>
      <c r="VXG17" s="35"/>
      <c r="VXH17" s="3"/>
      <c r="VXI17" s="3"/>
      <c r="VXJ17" s="3"/>
      <c r="VXK17" s="35"/>
      <c r="VXL17" s="35"/>
      <c r="VXM17" s="35"/>
      <c r="VXN17" s="3"/>
      <c r="VXO17" s="3"/>
      <c r="VXP17" s="3"/>
      <c r="VXQ17" s="35"/>
      <c r="VXR17" s="35"/>
      <c r="VXS17" s="35"/>
      <c r="VXT17" s="3"/>
      <c r="VXU17" s="3"/>
      <c r="VXV17" s="3"/>
      <c r="VXW17" s="35"/>
      <c r="VXX17" s="35"/>
      <c r="VXY17" s="35"/>
      <c r="VXZ17" s="3"/>
      <c r="VYA17" s="3"/>
      <c r="VYB17" s="3"/>
      <c r="VYC17" s="35"/>
      <c r="VYD17" s="35"/>
      <c r="VYE17" s="35"/>
      <c r="VYF17" s="3"/>
      <c r="VYG17" s="3"/>
      <c r="VYH17" s="3"/>
      <c r="VYI17" s="35"/>
      <c r="VYJ17" s="35"/>
      <c r="VYK17" s="35"/>
      <c r="VYL17" s="3"/>
      <c r="VYM17" s="3"/>
      <c r="VYN17" s="3"/>
      <c r="VYO17" s="35"/>
      <c r="VYP17" s="35"/>
      <c r="VYQ17" s="35"/>
      <c r="VYR17" s="3"/>
      <c r="VYS17" s="3"/>
      <c r="VYT17" s="3"/>
      <c r="VYU17" s="35"/>
      <c r="VYV17" s="35"/>
      <c r="VYW17" s="35"/>
      <c r="VYX17" s="3"/>
      <c r="VYY17" s="3"/>
      <c r="VYZ17" s="3"/>
      <c r="VZA17" s="35"/>
      <c r="VZB17" s="35"/>
      <c r="VZC17" s="35"/>
      <c r="VZD17" s="3"/>
      <c r="VZE17" s="3"/>
      <c r="VZF17" s="3"/>
      <c r="VZG17" s="35"/>
      <c r="VZH17" s="35"/>
      <c r="VZI17" s="35"/>
      <c r="VZJ17" s="3"/>
      <c r="VZK17" s="3"/>
      <c r="VZL17" s="3"/>
      <c r="VZM17" s="35"/>
      <c r="VZN17" s="35"/>
      <c r="VZO17" s="35"/>
      <c r="VZP17" s="3"/>
      <c r="VZQ17" s="3"/>
      <c r="VZR17" s="3"/>
      <c r="VZS17" s="35"/>
      <c r="VZT17" s="35"/>
      <c r="VZU17" s="35"/>
      <c r="VZV17" s="3"/>
      <c r="VZW17" s="3"/>
      <c r="VZX17" s="3"/>
      <c r="VZY17" s="35"/>
      <c r="VZZ17" s="35"/>
      <c r="WAA17" s="35"/>
      <c r="WAB17" s="3"/>
      <c r="WAC17" s="3"/>
      <c r="WAD17" s="3"/>
      <c r="WAE17" s="35"/>
      <c r="WAF17" s="35"/>
      <c r="WAG17" s="35"/>
      <c r="WAH17" s="3"/>
      <c r="WAI17" s="3"/>
      <c r="WAJ17" s="3"/>
      <c r="WAK17" s="35"/>
      <c r="WAL17" s="35"/>
      <c r="WAM17" s="35"/>
      <c r="WAN17" s="3"/>
      <c r="WAO17" s="3"/>
      <c r="WAP17" s="3"/>
      <c r="WAQ17" s="35"/>
      <c r="WAR17" s="35"/>
      <c r="WAS17" s="35"/>
      <c r="WAT17" s="3"/>
      <c r="WAU17" s="3"/>
      <c r="WAV17" s="3"/>
      <c r="WAW17" s="35"/>
      <c r="WAX17" s="35"/>
      <c r="WAY17" s="35"/>
      <c r="WAZ17" s="3"/>
      <c r="WBA17" s="3"/>
      <c r="WBB17" s="3"/>
      <c r="WBC17" s="35"/>
      <c r="WBD17" s="35"/>
      <c r="WBE17" s="35"/>
      <c r="WBF17" s="3"/>
      <c r="WBG17" s="3"/>
      <c r="WBH17" s="3"/>
      <c r="WBI17" s="35"/>
      <c r="WBJ17" s="35"/>
      <c r="WBK17" s="35"/>
      <c r="WBL17" s="3"/>
      <c r="WBM17" s="3"/>
      <c r="WBN17" s="3"/>
      <c r="WBO17" s="35"/>
      <c r="WBP17" s="35"/>
      <c r="WBQ17" s="35"/>
      <c r="WBR17" s="3"/>
      <c r="WBS17" s="3"/>
      <c r="WBT17" s="3"/>
      <c r="WBU17" s="35"/>
      <c r="WBV17" s="35"/>
      <c r="WBW17" s="35"/>
      <c r="WBX17" s="3"/>
      <c r="WBY17" s="3"/>
      <c r="WBZ17" s="3"/>
      <c r="WCA17" s="35"/>
      <c r="WCB17" s="35"/>
      <c r="WCC17" s="35"/>
      <c r="WCD17" s="3"/>
      <c r="WCE17" s="3"/>
      <c r="WCF17" s="3"/>
      <c r="WCG17" s="35"/>
      <c r="WCH17" s="35"/>
      <c r="WCI17" s="35"/>
      <c r="WCJ17" s="3"/>
      <c r="WCK17" s="3"/>
      <c r="WCL17" s="3"/>
      <c r="WCM17" s="35"/>
      <c r="WCN17" s="35"/>
      <c r="WCO17" s="35"/>
      <c r="WCP17" s="3"/>
      <c r="WCQ17" s="3"/>
      <c r="WCR17" s="3"/>
      <c r="WCS17" s="35"/>
      <c r="WCT17" s="35"/>
      <c r="WCU17" s="35"/>
      <c r="WCV17" s="3"/>
      <c r="WCW17" s="3"/>
      <c r="WCX17" s="3"/>
      <c r="WCY17" s="35"/>
      <c r="WCZ17" s="35"/>
      <c r="WDA17" s="35"/>
      <c r="WDB17" s="3"/>
      <c r="WDC17" s="3"/>
      <c r="WDD17" s="3"/>
      <c r="WDE17" s="35"/>
      <c r="WDF17" s="35"/>
      <c r="WDG17" s="35"/>
      <c r="WDH17" s="3"/>
      <c r="WDI17" s="3"/>
      <c r="WDJ17" s="3"/>
      <c r="WDK17" s="35"/>
      <c r="WDL17" s="35"/>
      <c r="WDM17" s="35"/>
      <c r="WDN17" s="3"/>
      <c r="WDO17" s="3"/>
      <c r="WDP17" s="3"/>
      <c r="WDQ17" s="35"/>
      <c r="WDR17" s="35"/>
      <c r="WDS17" s="35"/>
      <c r="WDT17" s="3"/>
      <c r="WDU17" s="3"/>
      <c r="WDV17" s="3"/>
      <c r="WDW17" s="35"/>
      <c r="WDX17" s="35"/>
      <c r="WDY17" s="35"/>
      <c r="WDZ17" s="3"/>
      <c r="WEA17" s="3"/>
      <c r="WEB17" s="3"/>
      <c r="WEC17" s="35"/>
      <c r="WED17" s="35"/>
      <c r="WEE17" s="35"/>
      <c r="WEF17" s="3"/>
      <c r="WEG17" s="3"/>
      <c r="WEH17" s="3"/>
      <c r="WEI17" s="35"/>
      <c r="WEJ17" s="35"/>
      <c r="WEK17" s="35"/>
      <c r="WEL17" s="3"/>
      <c r="WEM17" s="3"/>
      <c r="WEN17" s="3"/>
      <c r="WEO17" s="35"/>
      <c r="WEP17" s="35"/>
      <c r="WEQ17" s="35"/>
      <c r="WER17" s="3"/>
      <c r="WES17" s="3"/>
      <c r="WET17" s="3"/>
      <c r="WEU17" s="35"/>
      <c r="WEV17" s="35"/>
      <c r="WEW17" s="35"/>
      <c r="WEX17" s="3"/>
      <c r="WEY17" s="3"/>
      <c r="WEZ17" s="3"/>
      <c r="WFA17" s="35"/>
      <c r="WFB17" s="35"/>
      <c r="WFC17" s="35"/>
      <c r="WFD17" s="3"/>
      <c r="WFE17" s="3"/>
      <c r="WFF17" s="3"/>
      <c r="WFG17" s="35"/>
      <c r="WFH17" s="35"/>
      <c r="WFI17" s="35"/>
      <c r="WFJ17" s="3"/>
      <c r="WFK17" s="3"/>
      <c r="WFL17" s="3"/>
      <c r="WFM17" s="35"/>
      <c r="WFN17" s="35"/>
      <c r="WFO17" s="35"/>
      <c r="WFP17" s="3"/>
      <c r="WFQ17" s="3"/>
      <c r="WFR17" s="3"/>
      <c r="WFS17" s="35"/>
      <c r="WFT17" s="35"/>
      <c r="WFU17" s="35"/>
      <c r="WFV17" s="3"/>
      <c r="WFW17" s="3"/>
      <c r="WFX17" s="3"/>
      <c r="WFY17" s="35"/>
      <c r="WFZ17" s="35"/>
      <c r="WGA17" s="35"/>
      <c r="WGB17" s="3"/>
      <c r="WGC17" s="3"/>
      <c r="WGD17" s="3"/>
      <c r="WGE17" s="35"/>
      <c r="WGF17" s="35"/>
      <c r="WGG17" s="35"/>
      <c r="WGH17" s="3"/>
      <c r="WGI17" s="3"/>
      <c r="WGJ17" s="3"/>
      <c r="WGK17" s="35"/>
      <c r="WGL17" s="35"/>
      <c r="WGM17" s="35"/>
      <c r="WGN17" s="3"/>
      <c r="WGO17" s="3"/>
      <c r="WGP17" s="3"/>
      <c r="WGQ17" s="35"/>
      <c r="WGR17" s="35"/>
      <c r="WGS17" s="35"/>
      <c r="WGT17" s="3"/>
      <c r="WGU17" s="3"/>
      <c r="WGV17" s="3"/>
      <c r="WGW17" s="35"/>
      <c r="WGX17" s="35"/>
      <c r="WGY17" s="35"/>
      <c r="WGZ17" s="3"/>
      <c r="WHA17" s="3"/>
      <c r="WHB17" s="3"/>
      <c r="WHC17" s="35"/>
      <c r="WHD17" s="35"/>
      <c r="WHE17" s="35"/>
      <c r="WHF17" s="3"/>
      <c r="WHG17" s="3"/>
      <c r="WHH17" s="3"/>
      <c r="WHI17" s="35"/>
      <c r="WHJ17" s="35"/>
      <c r="WHK17" s="35"/>
      <c r="WHL17" s="3"/>
      <c r="WHM17" s="3"/>
      <c r="WHN17" s="3"/>
      <c r="WHO17" s="35"/>
      <c r="WHP17" s="35"/>
      <c r="WHQ17" s="35"/>
      <c r="WHR17" s="3"/>
      <c r="WHS17" s="3"/>
      <c r="WHT17" s="3"/>
      <c r="WHU17" s="35"/>
      <c r="WHV17" s="35"/>
      <c r="WHW17" s="35"/>
      <c r="WHX17" s="3"/>
      <c r="WHY17" s="3"/>
      <c r="WHZ17" s="3"/>
      <c r="WIA17" s="35"/>
      <c r="WIB17" s="35"/>
      <c r="WIC17" s="35"/>
      <c r="WID17" s="3"/>
      <c r="WIE17" s="3"/>
      <c r="WIF17" s="3"/>
      <c r="WIG17" s="35"/>
      <c r="WIH17" s="35"/>
      <c r="WII17" s="35"/>
      <c r="WIJ17" s="3"/>
      <c r="WIK17" s="3"/>
      <c r="WIL17" s="3"/>
      <c r="WIM17" s="35"/>
      <c r="WIN17" s="35"/>
      <c r="WIO17" s="35"/>
      <c r="WIP17" s="3"/>
      <c r="WIQ17" s="3"/>
      <c r="WIR17" s="3"/>
      <c r="WIS17" s="35"/>
      <c r="WIT17" s="35"/>
      <c r="WIU17" s="35"/>
      <c r="WIV17" s="3"/>
      <c r="WIW17" s="3"/>
      <c r="WIX17" s="3"/>
      <c r="WIY17" s="35"/>
      <c r="WIZ17" s="35"/>
      <c r="WJA17" s="35"/>
      <c r="WJB17" s="3"/>
      <c r="WJC17" s="3"/>
      <c r="WJD17" s="3"/>
      <c r="WJE17" s="35"/>
      <c r="WJF17" s="35"/>
      <c r="WJG17" s="35"/>
      <c r="WJH17" s="3"/>
      <c r="WJI17" s="3"/>
      <c r="WJJ17" s="3"/>
      <c r="WJK17" s="35"/>
      <c r="WJL17" s="35"/>
      <c r="WJM17" s="35"/>
      <c r="WJN17" s="3"/>
      <c r="WJO17" s="3"/>
      <c r="WJP17" s="3"/>
      <c r="WJQ17" s="35"/>
      <c r="WJR17" s="35"/>
      <c r="WJS17" s="35"/>
      <c r="WJT17" s="3"/>
      <c r="WJU17" s="3"/>
      <c r="WJV17" s="3"/>
      <c r="WJW17" s="35"/>
      <c r="WJX17" s="35"/>
      <c r="WJY17" s="35"/>
      <c r="WJZ17" s="3"/>
      <c r="WKA17" s="3"/>
      <c r="WKB17" s="3"/>
      <c r="WKC17" s="35"/>
      <c r="WKD17" s="35"/>
      <c r="WKE17" s="35"/>
      <c r="WKF17" s="3"/>
      <c r="WKG17" s="3"/>
      <c r="WKH17" s="3"/>
      <c r="WKI17" s="35"/>
      <c r="WKJ17" s="35"/>
      <c r="WKK17" s="35"/>
      <c r="WKL17" s="3"/>
      <c r="WKM17" s="3"/>
      <c r="WKN17" s="3"/>
      <c r="WKO17" s="35"/>
      <c r="WKP17" s="35"/>
      <c r="WKQ17" s="35"/>
      <c r="WKR17" s="3"/>
      <c r="WKS17" s="3"/>
      <c r="WKT17" s="3"/>
      <c r="WKU17" s="35"/>
      <c r="WKV17" s="35"/>
      <c r="WKW17" s="35"/>
      <c r="WKX17" s="3"/>
      <c r="WKY17" s="3"/>
      <c r="WKZ17" s="3"/>
      <c r="WLA17" s="35"/>
      <c r="WLB17" s="35"/>
      <c r="WLC17" s="35"/>
      <c r="WLD17" s="3"/>
      <c r="WLE17" s="3"/>
      <c r="WLF17" s="3"/>
      <c r="WLG17" s="35"/>
      <c r="WLH17" s="35"/>
      <c r="WLI17" s="35"/>
      <c r="WLJ17" s="3"/>
      <c r="WLK17" s="3"/>
      <c r="WLL17" s="3"/>
      <c r="WLM17" s="35"/>
      <c r="WLN17" s="35"/>
      <c r="WLO17" s="35"/>
      <c r="WLP17" s="3"/>
      <c r="WLQ17" s="3"/>
      <c r="WLR17" s="3"/>
      <c r="WLS17" s="35"/>
      <c r="WLT17" s="35"/>
      <c r="WLU17" s="35"/>
      <c r="WLV17" s="3"/>
      <c r="WLW17" s="3"/>
      <c r="WLX17" s="3"/>
      <c r="WLY17" s="35"/>
      <c r="WLZ17" s="35"/>
      <c r="WMA17" s="35"/>
      <c r="WMB17" s="3"/>
      <c r="WMC17" s="3"/>
      <c r="WMD17" s="3"/>
      <c r="WME17" s="35"/>
      <c r="WMF17" s="35"/>
      <c r="WMG17" s="35"/>
      <c r="WMH17" s="3"/>
      <c r="WMI17" s="3"/>
      <c r="WMJ17" s="3"/>
      <c r="WMK17" s="35"/>
      <c r="WML17" s="35"/>
      <c r="WMM17" s="35"/>
      <c r="WMN17" s="3"/>
      <c r="WMO17" s="3"/>
      <c r="WMP17" s="3"/>
      <c r="WMQ17" s="35"/>
      <c r="WMR17" s="35"/>
      <c r="WMS17" s="35"/>
      <c r="WMT17" s="3"/>
      <c r="WMU17" s="3"/>
      <c r="WMV17" s="3"/>
      <c r="WMW17" s="35"/>
      <c r="WMX17" s="35"/>
      <c r="WMY17" s="35"/>
      <c r="WMZ17" s="3"/>
      <c r="WNA17" s="3"/>
      <c r="WNB17" s="3"/>
      <c r="WNC17" s="35"/>
      <c r="WND17" s="35"/>
      <c r="WNE17" s="35"/>
      <c r="WNF17" s="3"/>
      <c r="WNG17" s="3"/>
      <c r="WNH17" s="3"/>
      <c r="WNI17" s="35"/>
      <c r="WNJ17" s="35"/>
      <c r="WNK17" s="35"/>
      <c r="WNL17" s="3"/>
      <c r="WNM17" s="3"/>
      <c r="WNN17" s="3"/>
      <c r="WNO17" s="35"/>
      <c r="WNP17" s="35"/>
      <c r="WNQ17" s="35"/>
      <c r="WNR17" s="3"/>
      <c r="WNS17" s="3"/>
      <c r="WNT17" s="3"/>
      <c r="WNU17" s="35"/>
      <c r="WNV17" s="35"/>
      <c r="WNW17" s="35"/>
      <c r="WNX17" s="3"/>
      <c r="WNY17" s="3"/>
      <c r="WNZ17" s="3"/>
      <c r="WOA17" s="35"/>
      <c r="WOB17" s="35"/>
      <c r="WOC17" s="35"/>
      <c r="WOD17" s="3"/>
      <c r="WOE17" s="3"/>
      <c r="WOF17" s="3"/>
      <c r="WOG17" s="35"/>
      <c r="WOH17" s="35"/>
      <c r="WOI17" s="35"/>
      <c r="WOJ17" s="3"/>
      <c r="WOK17" s="3"/>
      <c r="WOL17" s="3"/>
      <c r="WOM17" s="35"/>
      <c r="WON17" s="35"/>
      <c r="WOO17" s="35"/>
      <c r="WOP17" s="3"/>
      <c r="WOQ17" s="3"/>
      <c r="WOR17" s="3"/>
      <c r="WOS17" s="35"/>
      <c r="WOT17" s="35"/>
      <c r="WOU17" s="35"/>
      <c r="WOV17" s="3"/>
      <c r="WOW17" s="3"/>
      <c r="WOX17" s="3"/>
      <c r="WOY17" s="35"/>
      <c r="WOZ17" s="35"/>
      <c r="WPA17" s="35"/>
      <c r="WPB17" s="3"/>
      <c r="WPC17" s="3"/>
      <c r="WPD17" s="3"/>
      <c r="WPE17" s="35"/>
      <c r="WPF17" s="35"/>
      <c r="WPG17" s="35"/>
      <c r="WPH17" s="3"/>
      <c r="WPI17" s="3"/>
      <c r="WPJ17" s="3"/>
      <c r="WPK17" s="35"/>
      <c r="WPL17" s="35"/>
      <c r="WPM17" s="35"/>
      <c r="WPN17" s="3"/>
      <c r="WPO17" s="3"/>
      <c r="WPP17" s="3"/>
      <c r="WPQ17" s="35"/>
      <c r="WPR17" s="35"/>
      <c r="WPS17" s="35"/>
      <c r="WPT17" s="3"/>
      <c r="WPU17" s="3"/>
      <c r="WPV17" s="3"/>
      <c r="WPW17" s="35"/>
      <c r="WPX17" s="35"/>
      <c r="WPY17" s="35"/>
      <c r="WPZ17" s="3"/>
      <c r="WQA17" s="3"/>
      <c r="WQB17" s="3"/>
      <c r="WQC17" s="35"/>
      <c r="WQD17" s="35"/>
      <c r="WQE17" s="35"/>
      <c r="WQF17" s="3"/>
      <c r="WQG17" s="3"/>
      <c r="WQH17" s="3"/>
      <c r="WQI17" s="35"/>
      <c r="WQJ17" s="35"/>
      <c r="WQK17" s="35"/>
      <c r="WQL17" s="3"/>
      <c r="WQM17" s="3"/>
      <c r="WQN17" s="3"/>
      <c r="WQO17" s="35"/>
      <c r="WQP17" s="35"/>
      <c r="WQQ17" s="35"/>
      <c r="WQR17" s="3"/>
      <c r="WQS17" s="3"/>
      <c r="WQT17" s="3"/>
      <c r="WQU17" s="35"/>
      <c r="WQV17" s="35"/>
      <c r="WQW17" s="35"/>
      <c r="WQX17" s="3"/>
      <c r="WQY17" s="3"/>
      <c r="WQZ17" s="3"/>
      <c r="WRA17" s="35"/>
      <c r="WRB17" s="35"/>
      <c r="WRC17" s="35"/>
      <c r="WRD17" s="3"/>
      <c r="WRE17" s="3"/>
      <c r="WRF17" s="3"/>
      <c r="WRG17" s="35"/>
      <c r="WRH17" s="35"/>
      <c r="WRI17" s="35"/>
      <c r="WRJ17" s="3"/>
      <c r="WRK17" s="3"/>
      <c r="WRL17" s="3"/>
      <c r="WRM17" s="35"/>
      <c r="WRN17" s="35"/>
      <c r="WRO17" s="35"/>
      <c r="WRP17" s="3"/>
      <c r="WRQ17" s="3"/>
      <c r="WRR17" s="3"/>
      <c r="WRS17" s="35"/>
      <c r="WRT17" s="35"/>
      <c r="WRU17" s="35"/>
      <c r="WRV17" s="3"/>
      <c r="WRW17" s="3"/>
      <c r="WRX17" s="3"/>
      <c r="WRY17" s="35"/>
      <c r="WRZ17" s="35"/>
      <c r="WSA17" s="35"/>
      <c r="WSB17" s="3"/>
      <c r="WSC17" s="3"/>
      <c r="WSD17" s="3"/>
      <c r="WSE17" s="35"/>
      <c r="WSF17" s="35"/>
      <c r="WSG17" s="35"/>
      <c r="WSH17" s="3"/>
      <c r="WSI17" s="3"/>
      <c r="WSJ17" s="3"/>
      <c r="WSK17" s="35"/>
      <c r="WSL17" s="35"/>
      <c r="WSM17" s="35"/>
      <c r="WSN17" s="3"/>
      <c r="WSO17" s="3"/>
      <c r="WSP17" s="3"/>
      <c r="WSQ17" s="35"/>
      <c r="WSR17" s="35"/>
      <c r="WSS17" s="35"/>
      <c r="WST17" s="3"/>
      <c r="WSU17" s="3"/>
      <c r="WSV17" s="3"/>
      <c r="WSW17" s="35"/>
      <c r="WSX17" s="35"/>
      <c r="WSY17" s="35"/>
      <c r="WSZ17" s="3"/>
      <c r="WTA17" s="3"/>
      <c r="WTB17" s="3"/>
      <c r="WTC17" s="35"/>
      <c r="WTD17" s="35"/>
      <c r="WTE17" s="35"/>
      <c r="WTF17" s="3"/>
      <c r="WTG17" s="3"/>
      <c r="WTH17" s="3"/>
      <c r="WTI17" s="35"/>
      <c r="WTJ17" s="35"/>
      <c r="WTK17" s="35"/>
      <c r="WTL17" s="3"/>
      <c r="WTM17" s="3"/>
      <c r="WTN17" s="3"/>
      <c r="WTO17" s="35"/>
      <c r="WTP17" s="35"/>
      <c r="WTQ17" s="35"/>
      <c r="WTR17" s="3"/>
      <c r="WTS17" s="3"/>
      <c r="WTT17" s="3"/>
      <c r="WTU17" s="35"/>
      <c r="WTV17" s="35"/>
      <c r="WTW17" s="35"/>
      <c r="WTX17" s="3"/>
      <c r="WTY17" s="3"/>
      <c r="WTZ17" s="3"/>
      <c r="WUA17" s="35"/>
      <c r="WUB17" s="35"/>
      <c r="WUC17" s="35"/>
      <c r="WUD17" s="3"/>
      <c r="WUE17" s="3"/>
      <c r="WUF17" s="3"/>
      <c r="WUG17" s="35"/>
      <c r="WUH17" s="35"/>
      <c r="WUI17" s="35"/>
      <c r="WUJ17" s="3"/>
      <c r="WUK17" s="3"/>
      <c r="WUL17" s="3"/>
      <c r="WUM17" s="35"/>
      <c r="WUN17" s="35"/>
      <c r="WUO17" s="35"/>
      <c r="WUP17" s="3"/>
      <c r="WUQ17" s="3"/>
      <c r="WUR17" s="3"/>
      <c r="WUS17" s="35"/>
      <c r="WUT17" s="35"/>
      <c r="WUU17" s="35"/>
      <c r="WUV17" s="3"/>
      <c r="WUW17" s="3"/>
      <c r="WUX17" s="3"/>
      <c r="WUY17" s="35"/>
      <c r="WUZ17" s="35"/>
      <c r="WVA17" s="35"/>
      <c r="WVB17" s="3"/>
      <c r="WVC17" s="3"/>
      <c r="WVD17" s="3"/>
      <c r="WVE17" s="35"/>
      <c r="WVF17" s="35"/>
      <c r="WVG17" s="35"/>
      <c r="WVH17" s="3"/>
      <c r="WVI17" s="3"/>
      <c r="WVJ17" s="3"/>
      <c r="WVK17" s="35"/>
      <c r="WVL17" s="35"/>
      <c r="WVM17" s="35"/>
      <c r="WVN17" s="3"/>
      <c r="WVO17" s="3"/>
      <c r="WVP17" s="3"/>
      <c r="WVQ17" s="35"/>
      <c r="WVR17" s="35"/>
      <c r="WVS17" s="35"/>
      <c r="WVT17" s="3"/>
      <c r="WVU17" s="3"/>
      <c r="WVV17" s="3"/>
      <c r="WVW17" s="35"/>
      <c r="WVX17" s="35"/>
      <c r="WVY17" s="35"/>
      <c r="WVZ17" s="3"/>
      <c r="WWA17" s="3"/>
      <c r="WWB17" s="3"/>
      <c r="WWC17" s="35"/>
      <c r="WWD17" s="35"/>
      <c r="WWE17" s="35"/>
      <c r="WWF17" s="3"/>
      <c r="WWG17" s="3"/>
      <c r="WWH17" s="3"/>
      <c r="WWI17" s="35"/>
      <c r="WWJ17" s="35"/>
      <c r="WWK17" s="35"/>
      <c r="WWL17" s="3"/>
      <c r="WWM17" s="3"/>
      <c r="WWN17" s="3"/>
      <c r="WWO17" s="35"/>
      <c r="WWP17" s="35"/>
      <c r="WWQ17" s="35"/>
      <c r="WWR17" s="3"/>
      <c r="WWS17" s="3"/>
      <c r="WWT17" s="3"/>
      <c r="WWU17" s="35"/>
      <c r="WWV17" s="35"/>
      <c r="WWW17" s="35"/>
      <c r="WWX17" s="3"/>
      <c r="WWY17" s="3"/>
      <c r="WWZ17" s="3"/>
      <c r="WXA17" s="35"/>
      <c r="WXB17" s="35"/>
      <c r="WXC17" s="35"/>
      <c r="WXD17" s="3"/>
      <c r="WXE17" s="3"/>
      <c r="WXF17" s="3"/>
      <c r="WXG17" s="35"/>
      <c r="WXH17" s="35"/>
      <c r="WXI17" s="35"/>
      <c r="WXJ17" s="3"/>
      <c r="WXK17" s="3"/>
      <c r="WXL17" s="3"/>
      <c r="WXM17" s="35"/>
      <c r="WXN17" s="35"/>
      <c r="WXO17" s="35"/>
      <c r="WXP17" s="3"/>
      <c r="WXQ17" s="3"/>
      <c r="WXR17" s="3"/>
      <c r="WXS17" s="35"/>
      <c r="WXT17" s="35"/>
      <c r="WXU17" s="35"/>
      <c r="WXV17" s="3"/>
      <c r="WXW17" s="3"/>
      <c r="WXX17" s="3"/>
      <c r="WXY17" s="35"/>
      <c r="WXZ17" s="35"/>
      <c r="WYA17" s="35"/>
      <c r="WYB17" s="3"/>
      <c r="WYC17" s="3"/>
      <c r="WYD17" s="3"/>
      <c r="WYE17" s="35"/>
      <c r="WYF17" s="35"/>
      <c r="WYG17" s="35"/>
      <c r="WYH17" s="3"/>
      <c r="WYI17" s="3"/>
      <c r="WYJ17" s="3"/>
      <c r="WYK17" s="35"/>
      <c r="WYL17" s="35"/>
      <c r="WYM17" s="35"/>
      <c r="WYN17" s="3"/>
      <c r="WYO17" s="3"/>
      <c r="WYP17" s="3"/>
      <c r="WYQ17" s="35"/>
      <c r="WYR17" s="35"/>
      <c r="WYS17" s="35"/>
      <c r="WYT17" s="3"/>
      <c r="WYU17" s="3"/>
      <c r="WYV17" s="3"/>
      <c r="WYW17" s="35"/>
      <c r="WYX17" s="35"/>
      <c r="WYY17" s="35"/>
      <c r="WYZ17" s="3"/>
      <c r="WZA17" s="3"/>
      <c r="WZB17" s="3"/>
      <c r="WZC17" s="35"/>
      <c r="WZD17" s="35"/>
      <c r="WZE17" s="35"/>
      <c r="WZF17" s="3"/>
      <c r="WZG17" s="3"/>
      <c r="WZH17" s="3"/>
      <c r="WZI17" s="35"/>
      <c r="WZJ17" s="35"/>
      <c r="WZK17" s="35"/>
      <c r="WZL17" s="3"/>
      <c r="WZM17" s="3"/>
      <c r="WZN17" s="3"/>
      <c r="WZO17" s="35"/>
      <c r="WZP17" s="35"/>
      <c r="WZQ17" s="35"/>
      <c r="WZR17" s="3"/>
      <c r="WZS17" s="3"/>
      <c r="WZT17" s="3"/>
      <c r="WZU17" s="35"/>
      <c r="WZV17" s="35"/>
      <c r="WZW17" s="35"/>
      <c r="WZX17" s="3"/>
      <c r="WZY17" s="3"/>
      <c r="WZZ17" s="3"/>
      <c r="XAA17" s="35"/>
      <c r="XAB17" s="35"/>
      <c r="XAC17" s="35"/>
      <c r="XAD17" s="3"/>
      <c r="XAE17" s="3"/>
      <c r="XAF17" s="3"/>
      <c r="XAG17" s="35"/>
      <c r="XAH17" s="35"/>
      <c r="XAI17" s="35"/>
      <c r="XAJ17" s="3"/>
      <c r="XAK17" s="3"/>
      <c r="XAL17" s="3"/>
      <c r="XAM17" s="35"/>
      <c r="XAN17" s="35"/>
      <c r="XAO17" s="35"/>
      <c r="XAP17" s="3"/>
      <c r="XAQ17" s="3"/>
      <c r="XAR17" s="3"/>
      <c r="XAS17" s="35"/>
      <c r="XAT17" s="35"/>
      <c r="XAU17" s="35"/>
      <c r="XAV17" s="3"/>
      <c r="XAW17" s="3"/>
      <c r="XAX17" s="3"/>
      <c r="XAY17" s="35"/>
      <c r="XAZ17" s="35"/>
      <c r="XBA17" s="35"/>
      <c r="XBB17" s="3"/>
      <c r="XBC17" s="3"/>
      <c r="XBD17" s="3"/>
      <c r="XBE17" s="35"/>
      <c r="XBF17" s="35"/>
      <c r="XBG17" s="35"/>
      <c r="XBH17" s="3"/>
      <c r="XBI17" s="3"/>
      <c r="XBJ17" s="3"/>
      <c r="XBK17" s="35"/>
      <c r="XBL17" s="35"/>
      <c r="XBM17" s="35"/>
      <c r="XBN17" s="3"/>
      <c r="XBO17" s="3"/>
      <c r="XBP17" s="3"/>
      <c r="XBQ17" s="35"/>
      <c r="XBR17" s="35"/>
      <c r="XBS17" s="35"/>
      <c r="XBT17" s="3"/>
      <c r="XBU17" s="3"/>
      <c r="XBV17" s="3"/>
      <c r="XBW17" s="35"/>
      <c r="XBX17" s="35"/>
      <c r="XBY17" s="35"/>
      <c r="XBZ17" s="3"/>
      <c r="XCA17" s="3"/>
      <c r="XCB17" s="3"/>
      <c r="XCC17" s="35"/>
      <c r="XCD17" s="35"/>
      <c r="XCE17" s="35"/>
      <c r="XCF17" s="3"/>
      <c r="XCG17" s="3"/>
      <c r="XCH17" s="3"/>
      <c r="XCI17" s="35"/>
      <c r="XCJ17" s="35"/>
      <c r="XCK17" s="35"/>
      <c r="XCL17" s="3"/>
      <c r="XCM17" s="3"/>
      <c r="XCN17" s="3"/>
      <c r="XCO17" s="35"/>
      <c r="XCP17" s="35"/>
      <c r="XCQ17" s="35"/>
      <c r="XCR17" s="3"/>
      <c r="XCS17" s="3"/>
      <c r="XCT17" s="3"/>
      <c r="XCU17" s="35"/>
      <c r="XCV17" s="35"/>
      <c r="XCW17" s="35"/>
      <c r="XCX17" s="3"/>
      <c r="XCY17" s="3"/>
      <c r="XCZ17" s="3"/>
      <c r="XDA17" s="35"/>
      <c r="XDB17" s="35"/>
      <c r="XDC17" s="35"/>
      <c r="XDD17" s="3"/>
      <c r="XDE17" s="3"/>
      <c r="XDF17" s="3"/>
      <c r="XDG17" s="35"/>
      <c r="XDH17" s="35"/>
      <c r="XDI17" s="35"/>
      <c r="XDJ17" s="3"/>
      <c r="XDK17" s="3"/>
      <c r="XDL17" s="3"/>
      <c r="XDM17" s="35"/>
      <c r="XDN17" s="35"/>
      <c r="XDO17" s="35"/>
      <c r="XDP17" s="3"/>
      <c r="XDQ17" s="3"/>
      <c r="XDR17" s="3"/>
      <c r="XDS17" s="35"/>
      <c r="XDT17" s="35"/>
      <c r="XDU17" s="35"/>
      <c r="XDV17" s="3"/>
      <c r="XDW17" s="3"/>
      <c r="XDX17" s="3"/>
      <c r="XDY17" s="35"/>
      <c r="XDZ17" s="35"/>
      <c r="XEA17" s="35"/>
      <c r="XEB17" s="3"/>
      <c r="XEC17" s="3"/>
      <c r="XED17" s="3"/>
      <c r="XEE17" s="35"/>
      <c r="XEF17" s="35"/>
      <c r="XEG17" s="35"/>
      <c r="XEH17" s="3"/>
      <c r="XEI17" s="3"/>
      <c r="XEJ17" s="3"/>
      <c r="XEK17" s="35"/>
      <c r="XEL17" s="35"/>
      <c r="XEM17" s="35"/>
      <c r="XEN17" s="3"/>
      <c r="XEO17" s="3"/>
      <c r="XEP17" s="3"/>
      <c r="XEQ17" s="35"/>
      <c r="XER17" s="35"/>
      <c r="XES17" s="35"/>
      <c r="XET17" s="3"/>
      <c r="XEU17" s="3"/>
      <c r="XEV17" s="3"/>
      <c r="XEW17" s="35"/>
      <c r="XEX17" s="35"/>
      <c r="XEY17" s="35"/>
      <c r="XEZ17" s="3"/>
      <c r="XFA17" s="3"/>
      <c r="XFB17" s="3"/>
      <c r="XFC17" s="35"/>
      <c r="XFD17" s="35"/>
    </row>
    <row r="18" spans="1:16384" s="77" customFormat="1" ht="26" x14ac:dyDescent="0.3">
      <c r="A18" s="3"/>
      <c r="B18" s="3"/>
      <c r="C18" s="35"/>
      <c r="D18" s="2" t="s">
        <v>233</v>
      </c>
      <c r="E18" s="35"/>
      <c r="F18" s="3"/>
      <c r="G18" s="3"/>
      <c r="H18" s="3"/>
      <c r="I18" s="35"/>
      <c r="J18" s="35"/>
      <c r="K18" s="35"/>
      <c r="L18" s="3"/>
      <c r="M18" s="3"/>
      <c r="N18" s="3"/>
      <c r="O18" s="35"/>
      <c r="P18" s="35"/>
      <c r="Q18" s="35"/>
      <c r="R18" s="3"/>
      <c r="S18" s="3"/>
      <c r="T18" s="3"/>
      <c r="U18" s="35"/>
      <c r="V18" s="35"/>
      <c r="W18" s="35"/>
      <c r="X18" s="3"/>
      <c r="Y18" s="3"/>
      <c r="Z18" s="3"/>
      <c r="AA18" s="35"/>
      <c r="AB18" s="35"/>
      <c r="AC18" s="35"/>
      <c r="AD18" s="3"/>
      <c r="AE18" s="3"/>
      <c r="AF18" s="3"/>
      <c r="AG18" s="35"/>
      <c r="AH18" s="35"/>
      <c r="AI18" s="35"/>
      <c r="AJ18" s="3"/>
      <c r="AK18" s="3"/>
      <c r="AL18" s="3"/>
      <c r="AM18" s="35"/>
      <c r="AN18" s="35"/>
      <c r="AO18" s="35"/>
      <c r="AP18" s="3"/>
      <c r="AQ18" s="3"/>
      <c r="AR18" s="3"/>
      <c r="AS18" s="35"/>
      <c r="AT18" s="35"/>
      <c r="AU18" s="35"/>
      <c r="AV18" s="3"/>
      <c r="AW18" s="3"/>
      <c r="AX18" s="3"/>
      <c r="AY18" s="35"/>
      <c r="AZ18" s="35"/>
      <c r="BA18" s="35"/>
      <c r="BB18" s="3"/>
      <c r="BC18" s="3"/>
      <c r="BD18" s="3"/>
      <c r="BE18" s="35"/>
      <c r="BF18" s="35"/>
      <c r="BG18" s="35"/>
      <c r="BH18" s="3"/>
      <c r="BI18" s="3"/>
      <c r="BJ18" s="3"/>
      <c r="BK18" s="35"/>
      <c r="BL18" s="35"/>
      <c r="BM18" s="35"/>
      <c r="BN18" s="3"/>
      <c r="BO18" s="3"/>
      <c r="BP18" s="3"/>
      <c r="BQ18" s="35"/>
      <c r="BR18" s="35"/>
      <c r="BS18" s="35"/>
      <c r="BT18" s="3"/>
      <c r="BU18" s="3"/>
      <c r="BV18" s="3"/>
      <c r="BW18" s="35"/>
      <c r="BX18" s="35"/>
      <c r="BY18" s="35"/>
      <c r="BZ18" s="3"/>
      <c r="CA18" s="3"/>
      <c r="CB18" s="3"/>
      <c r="CC18" s="35"/>
      <c r="CD18" s="35"/>
      <c r="CE18" s="35"/>
      <c r="CF18" s="3"/>
      <c r="CG18" s="3"/>
      <c r="CH18" s="3"/>
      <c r="CI18" s="35"/>
      <c r="CJ18" s="35"/>
      <c r="CK18" s="35"/>
      <c r="CL18" s="3"/>
      <c r="CM18" s="3"/>
      <c r="CN18" s="3"/>
      <c r="CO18" s="35"/>
      <c r="CP18" s="35"/>
      <c r="CQ18" s="35"/>
      <c r="CR18" s="3"/>
      <c r="CS18" s="3"/>
      <c r="CT18" s="3"/>
      <c r="CU18" s="35"/>
      <c r="CV18" s="35"/>
      <c r="CW18" s="35"/>
      <c r="CX18" s="3"/>
      <c r="CY18" s="3"/>
      <c r="CZ18" s="3"/>
      <c r="DA18" s="35"/>
      <c r="DB18" s="35"/>
      <c r="DC18" s="35"/>
      <c r="DD18" s="3"/>
      <c r="DE18" s="3"/>
      <c r="DF18" s="3"/>
      <c r="DG18" s="35"/>
      <c r="DH18" s="35"/>
      <c r="DI18" s="35"/>
      <c r="DJ18" s="3"/>
      <c r="DK18" s="3"/>
      <c r="DL18" s="3"/>
      <c r="DM18" s="35"/>
      <c r="DN18" s="35"/>
      <c r="DO18" s="35"/>
      <c r="DP18" s="3"/>
      <c r="DQ18" s="3"/>
      <c r="DR18" s="3"/>
      <c r="DS18" s="35"/>
      <c r="DT18" s="35"/>
      <c r="DU18" s="35"/>
      <c r="DV18" s="3"/>
      <c r="DW18" s="3"/>
      <c r="DX18" s="3"/>
      <c r="DY18" s="35"/>
      <c r="DZ18" s="35"/>
      <c r="EA18" s="35"/>
      <c r="EB18" s="3"/>
      <c r="EC18" s="3"/>
      <c r="ED18" s="3"/>
      <c r="EE18" s="35"/>
      <c r="EF18" s="35"/>
      <c r="EG18" s="35"/>
      <c r="EH18" s="3"/>
      <c r="EI18" s="3"/>
      <c r="EJ18" s="3"/>
      <c r="EK18" s="35"/>
      <c r="EL18" s="35"/>
      <c r="EM18" s="35"/>
      <c r="EN18" s="3"/>
      <c r="EO18" s="3"/>
      <c r="EP18" s="3"/>
      <c r="EQ18" s="35"/>
      <c r="ER18" s="35"/>
      <c r="ES18" s="35"/>
      <c r="ET18" s="3"/>
      <c r="EU18" s="3"/>
      <c r="EV18" s="3"/>
      <c r="EW18" s="35"/>
      <c r="EX18" s="35"/>
      <c r="EY18" s="35"/>
      <c r="EZ18" s="3"/>
      <c r="FA18" s="3"/>
      <c r="FB18" s="3"/>
      <c r="FC18" s="35"/>
      <c r="FD18" s="35"/>
      <c r="FE18" s="35"/>
      <c r="FF18" s="3"/>
      <c r="FG18" s="3"/>
      <c r="FH18" s="3"/>
      <c r="FI18" s="35"/>
      <c r="FJ18" s="35"/>
      <c r="FK18" s="35"/>
      <c r="FL18" s="3"/>
      <c r="FM18" s="3"/>
      <c r="FN18" s="3"/>
      <c r="FO18" s="35"/>
      <c r="FP18" s="35"/>
      <c r="FQ18" s="35"/>
      <c r="FR18" s="3"/>
      <c r="FS18" s="3"/>
      <c r="FT18" s="3"/>
      <c r="FU18" s="35"/>
      <c r="FV18" s="35"/>
      <c r="FW18" s="35"/>
      <c r="FX18" s="3"/>
      <c r="FY18" s="3"/>
      <c r="FZ18" s="3"/>
      <c r="GA18" s="35"/>
      <c r="GB18" s="35"/>
      <c r="GC18" s="35"/>
      <c r="GD18" s="3"/>
      <c r="GE18" s="3"/>
      <c r="GF18" s="3"/>
      <c r="GG18" s="35"/>
      <c r="GH18" s="35"/>
      <c r="GI18" s="35"/>
      <c r="GJ18" s="3"/>
      <c r="GK18" s="3"/>
      <c r="GL18" s="3"/>
      <c r="GM18" s="35"/>
      <c r="GN18" s="35"/>
      <c r="GO18" s="35"/>
      <c r="GP18" s="3"/>
      <c r="GQ18" s="3"/>
      <c r="GR18" s="3"/>
      <c r="GS18" s="35"/>
      <c r="GT18" s="35"/>
      <c r="GU18" s="35"/>
      <c r="GV18" s="3"/>
      <c r="GW18" s="3"/>
      <c r="GX18" s="3"/>
      <c r="GY18" s="35"/>
      <c r="GZ18" s="35"/>
      <c r="HA18" s="35"/>
      <c r="HB18" s="3"/>
      <c r="HC18" s="3"/>
      <c r="HD18" s="3"/>
      <c r="HE18" s="35"/>
      <c r="HF18" s="35"/>
      <c r="HG18" s="35"/>
      <c r="HH18" s="3"/>
      <c r="HI18" s="3"/>
      <c r="HJ18" s="3"/>
      <c r="HK18" s="35"/>
      <c r="HL18" s="35"/>
      <c r="HM18" s="35"/>
      <c r="HN18" s="3"/>
      <c r="HO18" s="3"/>
      <c r="HP18" s="3"/>
      <c r="HQ18" s="35"/>
      <c r="HR18" s="35"/>
      <c r="HS18" s="35"/>
      <c r="HT18" s="3"/>
      <c r="HU18" s="3"/>
      <c r="HV18" s="3"/>
      <c r="HW18" s="35"/>
      <c r="HX18" s="35"/>
      <c r="HY18" s="35"/>
      <c r="HZ18" s="3"/>
      <c r="IA18" s="3"/>
      <c r="IB18" s="3"/>
      <c r="IC18" s="35"/>
      <c r="ID18" s="35"/>
      <c r="IE18" s="35"/>
      <c r="IF18" s="3"/>
      <c r="IG18" s="3"/>
      <c r="IH18" s="3"/>
      <c r="II18" s="35"/>
      <c r="IJ18" s="35"/>
      <c r="IK18" s="35"/>
      <c r="IL18" s="3"/>
      <c r="IM18" s="3"/>
      <c r="IN18" s="3"/>
      <c r="IO18" s="35"/>
      <c r="IP18" s="35"/>
      <c r="IQ18" s="35"/>
      <c r="IR18" s="3"/>
      <c r="IS18" s="3"/>
      <c r="IT18" s="3"/>
      <c r="IU18" s="35"/>
      <c r="IV18" s="35"/>
      <c r="IW18" s="35"/>
      <c r="IX18" s="3"/>
      <c r="IY18" s="3"/>
      <c r="IZ18" s="3"/>
      <c r="JA18" s="35"/>
      <c r="JB18" s="35"/>
      <c r="JC18" s="35"/>
      <c r="JD18" s="3"/>
      <c r="JE18" s="3"/>
      <c r="JF18" s="3"/>
      <c r="JG18" s="35"/>
      <c r="JH18" s="35"/>
      <c r="JI18" s="35"/>
      <c r="JJ18" s="3"/>
      <c r="JK18" s="3"/>
      <c r="JL18" s="3"/>
      <c r="JM18" s="35"/>
      <c r="JN18" s="35"/>
      <c r="JO18" s="35"/>
      <c r="JP18" s="3"/>
      <c r="JQ18" s="3"/>
      <c r="JR18" s="3"/>
      <c r="JS18" s="35"/>
      <c r="JT18" s="35"/>
      <c r="JU18" s="35"/>
      <c r="JV18" s="3"/>
      <c r="JW18" s="3"/>
      <c r="JX18" s="3"/>
      <c r="JY18" s="35"/>
      <c r="JZ18" s="35"/>
      <c r="KA18" s="35"/>
      <c r="KB18" s="3"/>
      <c r="KC18" s="3"/>
      <c r="KD18" s="3"/>
      <c r="KE18" s="35"/>
      <c r="KF18" s="35"/>
      <c r="KG18" s="35"/>
      <c r="KH18" s="3"/>
      <c r="KI18" s="3"/>
      <c r="KJ18" s="3"/>
      <c r="KK18" s="35"/>
      <c r="KL18" s="35"/>
      <c r="KM18" s="35"/>
      <c r="KN18" s="3"/>
      <c r="KO18" s="3"/>
      <c r="KP18" s="3"/>
      <c r="KQ18" s="35"/>
      <c r="KR18" s="35"/>
      <c r="KS18" s="35"/>
      <c r="KT18" s="3"/>
      <c r="KU18" s="3"/>
      <c r="KV18" s="3"/>
      <c r="KW18" s="35"/>
      <c r="KX18" s="35"/>
      <c r="KY18" s="35"/>
      <c r="KZ18" s="3"/>
      <c r="LA18" s="3"/>
      <c r="LB18" s="3"/>
      <c r="LC18" s="35"/>
      <c r="LD18" s="35"/>
      <c r="LE18" s="35"/>
      <c r="LF18" s="3"/>
      <c r="LG18" s="3"/>
      <c r="LH18" s="3"/>
      <c r="LI18" s="35"/>
      <c r="LJ18" s="35"/>
      <c r="LK18" s="35"/>
      <c r="LL18" s="3"/>
      <c r="LM18" s="3"/>
      <c r="LN18" s="3"/>
      <c r="LO18" s="35"/>
      <c r="LP18" s="35"/>
      <c r="LQ18" s="35"/>
      <c r="LR18" s="3"/>
      <c r="LS18" s="3"/>
      <c r="LT18" s="3"/>
      <c r="LU18" s="35"/>
      <c r="LV18" s="35"/>
      <c r="LW18" s="35"/>
      <c r="LX18" s="3"/>
      <c r="LY18" s="3"/>
      <c r="LZ18" s="3"/>
      <c r="MA18" s="35"/>
      <c r="MB18" s="35"/>
      <c r="MC18" s="35"/>
      <c r="MD18" s="3"/>
      <c r="ME18" s="3"/>
      <c r="MF18" s="3"/>
      <c r="MG18" s="35"/>
      <c r="MH18" s="35"/>
      <c r="MI18" s="35"/>
      <c r="MJ18" s="3"/>
      <c r="MK18" s="3"/>
      <c r="ML18" s="3"/>
      <c r="MM18" s="35"/>
      <c r="MN18" s="35"/>
      <c r="MO18" s="35"/>
      <c r="MP18" s="3"/>
      <c r="MQ18" s="3"/>
      <c r="MR18" s="3"/>
      <c r="MS18" s="35"/>
      <c r="MT18" s="35"/>
      <c r="MU18" s="35"/>
      <c r="MV18" s="3"/>
      <c r="MW18" s="3"/>
      <c r="MX18" s="3"/>
      <c r="MY18" s="35"/>
      <c r="MZ18" s="35"/>
      <c r="NA18" s="35"/>
      <c r="NB18" s="3"/>
      <c r="NC18" s="3"/>
      <c r="ND18" s="3"/>
      <c r="NE18" s="35"/>
      <c r="NF18" s="35"/>
      <c r="NG18" s="35"/>
      <c r="NH18" s="3"/>
      <c r="NI18" s="3"/>
      <c r="NJ18" s="3"/>
      <c r="NK18" s="35"/>
      <c r="NL18" s="35"/>
      <c r="NM18" s="35"/>
      <c r="NN18" s="3"/>
      <c r="NO18" s="3"/>
      <c r="NP18" s="3"/>
      <c r="NQ18" s="35"/>
      <c r="NR18" s="35"/>
      <c r="NS18" s="35"/>
      <c r="NT18" s="3"/>
      <c r="NU18" s="3"/>
      <c r="NV18" s="3"/>
      <c r="NW18" s="35"/>
      <c r="NX18" s="35"/>
      <c r="NY18" s="35"/>
      <c r="NZ18" s="3"/>
      <c r="OA18" s="3"/>
      <c r="OB18" s="3"/>
      <c r="OC18" s="35"/>
      <c r="OD18" s="35"/>
      <c r="OE18" s="35"/>
      <c r="OF18" s="3"/>
      <c r="OG18" s="3"/>
      <c r="OH18" s="3"/>
      <c r="OI18" s="35"/>
      <c r="OJ18" s="35"/>
      <c r="OK18" s="35"/>
      <c r="OL18" s="3"/>
      <c r="OM18" s="3"/>
      <c r="ON18" s="3"/>
      <c r="OO18" s="35"/>
      <c r="OP18" s="35"/>
      <c r="OQ18" s="35"/>
      <c r="OR18" s="3"/>
      <c r="OS18" s="3"/>
      <c r="OT18" s="3"/>
      <c r="OU18" s="35"/>
      <c r="OV18" s="35"/>
      <c r="OW18" s="35"/>
      <c r="OX18" s="3"/>
      <c r="OY18" s="3"/>
      <c r="OZ18" s="3"/>
      <c r="PA18" s="35"/>
      <c r="PB18" s="35"/>
      <c r="PC18" s="35"/>
      <c r="PD18" s="3"/>
      <c r="PE18" s="3"/>
      <c r="PF18" s="3"/>
      <c r="PG18" s="35"/>
      <c r="PH18" s="35"/>
      <c r="PI18" s="35"/>
      <c r="PJ18" s="3"/>
      <c r="PK18" s="3"/>
      <c r="PL18" s="3"/>
      <c r="PM18" s="35"/>
      <c r="PN18" s="35"/>
      <c r="PO18" s="35"/>
      <c r="PP18" s="3"/>
      <c r="PQ18" s="3"/>
      <c r="PR18" s="3"/>
      <c r="PS18" s="35"/>
      <c r="PT18" s="35"/>
      <c r="PU18" s="35"/>
      <c r="PV18" s="3"/>
      <c r="PW18" s="3"/>
      <c r="PX18" s="3"/>
      <c r="PY18" s="35"/>
      <c r="PZ18" s="35"/>
      <c r="QA18" s="35"/>
      <c r="QB18" s="3"/>
      <c r="QC18" s="3"/>
      <c r="QD18" s="3"/>
      <c r="QE18" s="35"/>
      <c r="QF18" s="35"/>
      <c r="QG18" s="35"/>
      <c r="QH18" s="3"/>
      <c r="QI18" s="3"/>
      <c r="QJ18" s="3"/>
      <c r="QK18" s="35"/>
      <c r="QL18" s="35"/>
      <c r="QM18" s="35"/>
      <c r="QN18" s="3"/>
      <c r="QO18" s="3"/>
      <c r="QP18" s="3"/>
      <c r="QQ18" s="35"/>
      <c r="QR18" s="35"/>
      <c r="QS18" s="35"/>
      <c r="QT18" s="3"/>
      <c r="QU18" s="3"/>
      <c r="QV18" s="3"/>
      <c r="QW18" s="35"/>
      <c r="QX18" s="35"/>
      <c r="QY18" s="35"/>
      <c r="QZ18" s="3"/>
      <c r="RA18" s="3"/>
      <c r="RB18" s="3"/>
      <c r="RC18" s="35"/>
      <c r="RD18" s="35"/>
      <c r="RE18" s="35"/>
      <c r="RF18" s="3"/>
      <c r="RG18" s="3"/>
      <c r="RH18" s="3"/>
      <c r="RI18" s="35"/>
      <c r="RJ18" s="35"/>
      <c r="RK18" s="35"/>
      <c r="RL18" s="3"/>
      <c r="RM18" s="3"/>
      <c r="RN18" s="3"/>
      <c r="RO18" s="35"/>
      <c r="RP18" s="35"/>
      <c r="RQ18" s="35"/>
      <c r="RR18" s="3"/>
      <c r="RS18" s="3"/>
      <c r="RT18" s="3"/>
      <c r="RU18" s="35"/>
      <c r="RV18" s="35"/>
      <c r="RW18" s="35"/>
      <c r="RX18" s="3"/>
      <c r="RY18" s="3"/>
      <c r="RZ18" s="3"/>
      <c r="SA18" s="35"/>
      <c r="SB18" s="35"/>
      <c r="SC18" s="35"/>
      <c r="SD18" s="3"/>
      <c r="SE18" s="3"/>
      <c r="SF18" s="3"/>
      <c r="SG18" s="35"/>
      <c r="SH18" s="35"/>
      <c r="SI18" s="35"/>
      <c r="SJ18" s="3"/>
      <c r="SK18" s="3"/>
      <c r="SL18" s="3"/>
      <c r="SM18" s="35"/>
      <c r="SN18" s="35"/>
      <c r="SO18" s="35"/>
      <c r="SP18" s="3"/>
      <c r="SQ18" s="3"/>
      <c r="SR18" s="3"/>
      <c r="SS18" s="35"/>
      <c r="ST18" s="35"/>
      <c r="SU18" s="35"/>
      <c r="SV18" s="3"/>
      <c r="SW18" s="3"/>
      <c r="SX18" s="3"/>
      <c r="SY18" s="35"/>
      <c r="SZ18" s="35"/>
      <c r="TA18" s="35"/>
      <c r="TB18" s="3"/>
      <c r="TC18" s="3"/>
      <c r="TD18" s="3"/>
      <c r="TE18" s="35"/>
      <c r="TF18" s="35"/>
      <c r="TG18" s="35"/>
      <c r="TH18" s="3"/>
      <c r="TI18" s="3"/>
      <c r="TJ18" s="3"/>
      <c r="TK18" s="35"/>
      <c r="TL18" s="35"/>
      <c r="TM18" s="35"/>
      <c r="TN18" s="3"/>
      <c r="TO18" s="3"/>
      <c r="TP18" s="3"/>
      <c r="TQ18" s="35"/>
      <c r="TR18" s="35"/>
      <c r="TS18" s="35"/>
      <c r="TT18" s="3"/>
      <c r="TU18" s="3"/>
      <c r="TV18" s="3"/>
      <c r="TW18" s="35"/>
      <c r="TX18" s="35"/>
      <c r="TY18" s="35"/>
      <c r="TZ18" s="3"/>
      <c r="UA18" s="3"/>
      <c r="UB18" s="3"/>
      <c r="UC18" s="35"/>
      <c r="UD18" s="35"/>
      <c r="UE18" s="35"/>
      <c r="UF18" s="3"/>
      <c r="UG18" s="3"/>
      <c r="UH18" s="3"/>
      <c r="UI18" s="35"/>
      <c r="UJ18" s="35"/>
      <c r="UK18" s="35"/>
      <c r="UL18" s="3"/>
      <c r="UM18" s="3"/>
      <c r="UN18" s="3"/>
      <c r="UO18" s="35"/>
      <c r="UP18" s="35"/>
      <c r="UQ18" s="35"/>
      <c r="UR18" s="3"/>
      <c r="US18" s="3"/>
      <c r="UT18" s="3"/>
      <c r="UU18" s="35"/>
      <c r="UV18" s="35"/>
      <c r="UW18" s="35"/>
      <c r="UX18" s="3"/>
      <c r="UY18" s="3"/>
      <c r="UZ18" s="3"/>
      <c r="VA18" s="35"/>
      <c r="VB18" s="35"/>
      <c r="VC18" s="35"/>
      <c r="VD18" s="3"/>
      <c r="VE18" s="3"/>
      <c r="VF18" s="3"/>
      <c r="VG18" s="35"/>
      <c r="VH18" s="35"/>
      <c r="VI18" s="35"/>
      <c r="VJ18" s="3"/>
      <c r="VK18" s="3"/>
      <c r="VL18" s="3"/>
      <c r="VM18" s="35"/>
      <c r="VN18" s="35"/>
      <c r="VO18" s="35"/>
      <c r="VP18" s="3"/>
      <c r="VQ18" s="3"/>
      <c r="VR18" s="3"/>
      <c r="VS18" s="35"/>
      <c r="VT18" s="35"/>
      <c r="VU18" s="35"/>
      <c r="VV18" s="3"/>
      <c r="VW18" s="3"/>
      <c r="VX18" s="3"/>
      <c r="VY18" s="35"/>
      <c r="VZ18" s="35"/>
      <c r="WA18" s="35"/>
      <c r="WB18" s="3"/>
      <c r="WC18" s="3"/>
      <c r="WD18" s="3"/>
      <c r="WE18" s="35"/>
      <c r="WF18" s="35"/>
      <c r="WG18" s="35"/>
      <c r="WH18" s="3"/>
      <c r="WI18" s="3"/>
      <c r="WJ18" s="3"/>
      <c r="WK18" s="35"/>
      <c r="WL18" s="35"/>
      <c r="WM18" s="35"/>
      <c r="WN18" s="3"/>
      <c r="WO18" s="3"/>
      <c r="WP18" s="3"/>
      <c r="WQ18" s="35"/>
      <c r="WR18" s="35"/>
      <c r="WS18" s="35"/>
      <c r="WT18" s="3"/>
      <c r="WU18" s="3"/>
      <c r="WV18" s="3"/>
      <c r="WW18" s="35"/>
      <c r="WX18" s="35"/>
      <c r="WY18" s="35"/>
      <c r="WZ18" s="3"/>
      <c r="XA18" s="3"/>
      <c r="XB18" s="3"/>
      <c r="XC18" s="35"/>
      <c r="XD18" s="35"/>
      <c r="XE18" s="35"/>
      <c r="XF18" s="3"/>
      <c r="XG18" s="3"/>
      <c r="XH18" s="3"/>
      <c r="XI18" s="35"/>
      <c r="XJ18" s="35"/>
      <c r="XK18" s="35"/>
      <c r="XL18" s="3"/>
      <c r="XM18" s="3"/>
      <c r="XN18" s="3"/>
      <c r="XO18" s="35"/>
      <c r="XP18" s="35"/>
      <c r="XQ18" s="35"/>
      <c r="XR18" s="3"/>
      <c r="XS18" s="3"/>
      <c r="XT18" s="3"/>
      <c r="XU18" s="35"/>
      <c r="XV18" s="35"/>
      <c r="XW18" s="35"/>
      <c r="XX18" s="3"/>
      <c r="XY18" s="3"/>
      <c r="XZ18" s="3"/>
      <c r="YA18" s="35"/>
      <c r="YB18" s="35"/>
      <c r="YC18" s="35"/>
      <c r="YD18" s="3"/>
      <c r="YE18" s="3"/>
      <c r="YF18" s="3"/>
      <c r="YG18" s="35"/>
      <c r="YH18" s="35"/>
      <c r="YI18" s="35"/>
      <c r="YJ18" s="3"/>
      <c r="YK18" s="3"/>
      <c r="YL18" s="3"/>
      <c r="YM18" s="35"/>
      <c r="YN18" s="35"/>
      <c r="YO18" s="35"/>
      <c r="YP18" s="3"/>
      <c r="YQ18" s="3"/>
      <c r="YR18" s="3"/>
      <c r="YS18" s="35"/>
      <c r="YT18" s="35"/>
      <c r="YU18" s="35"/>
      <c r="YV18" s="3"/>
      <c r="YW18" s="3"/>
      <c r="YX18" s="3"/>
      <c r="YY18" s="35"/>
      <c r="YZ18" s="35"/>
      <c r="ZA18" s="35"/>
      <c r="ZB18" s="3"/>
      <c r="ZC18" s="3"/>
      <c r="ZD18" s="3"/>
      <c r="ZE18" s="35"/>
      <c r="ZF18" s="35"/>
      <c r="ZG18" s="35"/>
      <c r="ZH18" s="3"/>
      <c r="ZI18" s="3"/>
      <c r="ZJ18" s="3"/>
      <c r="ZK18" s="35"/>
      <c r="ZL18" s="35"/>
      <c r="ZM18" s="35"/>
      <c r="ZN18" s="3"/>
      <c r="ZO18" s="3"/>
      <c r="ZP18" s="3"/>
      <c r="ZQ18" s="35"/>
      <c r="ZR18" s="35"/>
      <c r="ZS18" s="35"/>
      <c r="ZT18" s="3"/>
      <c r="ZU18" s="3"/>
      <c r="ZV18" s="3"/>
      <c r="ZW18" s="35"/>
      <c r="ZX18" s="35"/>
      <c r="ZY18" s="35"/>
      <c r="ZZ18" s="3"/>
      <c r="AAA18" s="3"/>
      <c r="AAB18" s="3"/>
      <c r="AAC18" s="35"/>
      <c r="AAD18" s="35"/>
      <c r="AAE18" s="35"/>
      <c r="AAF18" s="3"/>
      <c r="AAG18" s="3"/>
      <c r="AAH18" s="3"/>
      <c r="AAI18" s="35"/>
      <c r="AAJ18" s="35"/>
      <c r="AAK18" s="35"/>
      <c r="AAL18" s="3"/>
      <c r="AAM18" s="3"/>
      <c r="AAN18" s="3"/>
      <c r="AAO18" s="35"/>
      <c r="AAP18" s="35"/>
      <c r="AAQ18" s="35"/>
      <c r="AAR18" s="3"/>
      <c r="AAS18" s="3"/>
      <c r="AAT18" s="3"/>
      <c r="AAU18" s="35"/>
      <c r="AAV18" s="35"/>
      <c r="AAW18" s="35"/>
      <c r="AAX18" s="3"/>
      <c r="AAY18" s="3"/>
      <c r="AAZ18" s="3"/>
      <c r="ABA18" s="35"/>
      <c r="ABB18" s="35"/>
      <c r="ABC18" s="35"/>
      <c r="ABD18" s="3"/>
      <c r="ABE18" s="3"/>
      <c r="ABF18" s="3"/>
      <c r="ABG18" s="35"/>
      <c r="ABH18" s="35"/>
      <c r="ABI18" s="35"/>
      <c r="ABJ18" s="3"/>
      <c r="ABK18" s="3"/>
      <c r="ABL18" s="3"/>
      <c r="ABM18" s="35"/>
      <c r="ABN18" s="35"/>
      <c r="ABO18" s="35"/>
      <c r="ABP18" s="3"/>
      <c r="ABQ18" s="3"/>
      <c r="ABR18" s="3"/>
      <c r="ABS18" s="35"/>
      <c r="ABT18" s="35"/>
      <c r="ABU18" s="35"/>
      <c r="ABV18" s="3"/>
      <c r="ABW18" s="3"/>
      <c r="ABX18" s="3"/>
      <c r="ABY18" s="35"/>
      <c r="ABZ18" s="35"/>
      <c r="ACA18" s="35"/>
      <c r="ACB18" s="3"/>
      <c r="ACC18" s="3"/>
      <c r="ACD18" s="3"/>
      <c r="ACE18" s="35"/>
      <c r="ACF18" s="35"/>
      <c r="ACG18" s="35"/>
      <c r="ACH18" s="3"/>
      <c r="ACI18" s="3"/>
      <c r="ACJ18" s="3"/>
      <c r="ACK18" s="35"/>
      <c r="ACL18" s="35"/>
      <c r="ACM18" s="35"/>
      <c r="ACN18" s="3"/>
      <c r="ACO18" s="3"/>
      <c r="ACP18" s="3"/>
      <c r="ACQ18" s="35"/>
      <c r="ACR18" s="35"/>
      <c r="ACS18" s="35"/>
      <c r="ACT18" s="3"/>
      <c r="ACU18" s="3"/>
      <c r="ACV18" s="3"/>
      <c r="ACW18" s="35"/>
      <c r="ACX18" s="35"/>
      <c r="ACY18" s="35"/>
      <c r="ACZ18" s="3"/>
      <c r="ADA18" s="3"/>
      <c r="ADB18" s="3"/>
      <c r="ADC18" s="35"/>
      <c r="ADD18" s="35"/>
      <c r="ADE18" s="35"/>
      <c r="ADF18" s="3"/>
      <c r="ADG18" s="3"/>
      <c r="ADH18" s="3"/>
      <c r="ADI18" s="35"/>
      <c r="ADJ18" s="35"/>
      <c r="ADK18" s="35"/>
      <c r="ADL18" s="3"/>
      <c r="ADM18" s="3"/>
      <c r="ADN18" s="3"/>
      <c r="ADO18" s="35"/>
      <c r="ADP18" s="35"/>
      <c r="ADQ18" s="35"/>
      <c r="ADR18" s="3"/>
      <c r="ADS18" s="3"/>
      <c r="ADT18" s="3"/>
      <c r="ADU18" s="35"/>
      <c r="ADV18" s="35"/>
      <c r="ADW18" s="35"/>
      <c r="ADX18" s="3"/>
      <c r="ADY18" s="3"/>
      <c r="ADZ18" s="3"/>
      <c r="AEA18" s="35"/>
      <c r="AEB18" s="35"/>
      <c r="AEC18" s="35"/>
      <c r="AED18" s="3"/>
      <c r="AEE18" s="3"/>
      <c r="AEF18" s="3"/>
      <c r="AEG18" s="35"/>
      <c r="AEH18" s="35"/>
      <c r="AEI18" s="35"/>
      <c r="AEJ18" s="3"/>
      <c r="AEK18" s="3"/>
      <c r="AEL18" s="3"/>
      <c r="AEM18" s="35"/>
      <c r="AEN18" s="35"/>
      <c r="AEO18" s="35"/>
      <c r="AEP18" s="3"/>
      <c r="AEQ18" s="3"/>
      <c r="AER18" s="3"/>
      <c r="AES18" s="35"/>
      <c r="AET18" s="35"/>
      <c r="AEU18" s="35"/>
      <c r="AEV18" s="3"/>
      <c r="AEW18" s="3"/>
      <c r="AEX18" s="3"/>
      <c r="AEY18" s="35"/>
      <c r="AEZ18" s="35"/>
      <c r="AFA18" s="35"/>
      <c r="AFB18" s="3"/>
      <c r="AFC18" s="3"/>
      <c r="AFD18" s="3"/>
      <c r="AFE18" s="35"/>
      <c r="AFF18" s="35"/>
      <c r="AFG18" s="35"/>
      <c r="AFH18" s="3"/>
      <c r="AFI18" s="3"/>
      <c r="AFJ18" s="3"/>
      <c r="AFK18" s="35"/>
      <c r="AFL18" s="35"/>
      <c r="AFM18" s="35"/>
      <c r="AFN18" s="3"/>
      <c r="AFO18" s="3"/>
      <c r="AFP18" s="3"/>
      <c r="AFQ18" s="35"/>
      <c r="AFR18" s="35"/>
      <c r="AFS18" s="35"/>
      <c r="AFT18" s="3"/>
      <c r="AFU18" s="3"/>
      <c r="AFV18" s="3"/>
      <c r="AFW18" s="35"/>
      <c r="AFX18" s="35"/>
      <c r="AFY18" s="35"/>
      <c r="AFZ18" s="3"/>
      <c r="AGA18" s="3"/>
      <c r="AGB18" s="3"/>
      <c r="AGC18" s="35"/>
      <c r="AGD18" s="35"/>
      <c r="AGE18" s="35"/>
      <c r="AGF18" s="3"/>
      <c r="AGG18" s="3"/>
      <c r="AGH18" s="3"/>
      <c r="AGI18" s="35"/>
      <c r="AGJ18" s="35"/>
      <c r="AGK18" s="35"/>
      <c r="AGL18" s="3"/>
      <c r="AGM18" s="3"/>
      <c r="AGN18" s="3"/>
      <c r="AGO18" s="35"/>
      <c r="AGP18" s="35"/>
      <c r="AGQ18" s="35"/>
      <c r="AGR18" s="3"/>
      <c r="AGS18" s="3"/>
      <c r="AGT18" s="3"/>
      <c r="AGU18" s="35"/>
      <c r="AGV18" s="35"/>
      <c r="AGW18" s="35"/>
      <c r="AGX18" s="3"/>
      <c r="AGY18" s="3"/>
      <c r="AGZ18" s="3"/>
      <c r="AHA18" s="35"/>
      <c r="AHB18" s="35"/>
      <c r="AHC18" s="35"/>
      <c r="AHD18" s="3"/>
      <c r="AHE18" s="3"/>
      <c r="AHF18" s="3"/>
      <c r="AHG18" s="35"/>
      <c r="AHH18" s="35"/>
      <c r="AHI18" s="35"/>
      <c r="AHJ18" s="3"/>
      <c r="AHK18" s="3"/>
      <c r="AHL18" s="3"/>
      <c r="AHM18" s="35"/>
      <c r="AHN18" s="35"/>
      <c r="AHO18" s="35"/>
      <c r="AHP18" s="3"/>
      <c r="AHQ18" s="3"/>
      <c r="AHR18" s="3"/>
      <c r="AHS18" s="35"/>
      <c r="AHT18" s="35"/>
      <c r="AHU18" s="35"/>
      <c r="AHV18" s="3"/>
      <c r="AHW18" s="3"/>
      <c r="AHX18" s="3"/>
      <c r="AHY18" s="35"/>
      <c r="AHZ18" s="35"/>
      <c r="AIA18" s="35"/>
      <c r="AIB18" s="3"/>
      <c r="AIC18" s="3"/>
      <c r="AID18" s="3"/>
      <c r="AIE18" s="35"/>
      <c r="AIF18" s="35"/>
      <c r="AIG18" s="35"/>
      <c r="AIH18" s="3"/>
      <c r="AII18" s="3"/>
      <c r="AIJ18" s="3"/>
      <c r="AIK18" s="35"/>
      <c r="AIL18" s="35"/>
      <c r="AIM18" s="35"/>
      <c r="AIN18" s="3"/>
      <c r="AIO18" s="3"/>
      <c r="AIP18" s="3"/>
      <c r="AIQ18" s="35"/>
      <c r="AIR18" s="35"/>
      <c r="AIS18" s="35"/>
      <c r="AIT18" s="3"/>
      <c r="AIU18" s="3"/>
      <c r="AIV18" s="3"/>
      <c r="AIW18" s="35"/>
      <c r="AIX18" s="35"/>
      <c r="AIY18" s="35"/>
      <c r="AIZ18" s="3"/>
      <c r="AJA18" s="3"/>
      <c r="AJB18" s="3"/>
      <c r="AJC18" s="35"/>
      <c r="AJD18" s="35"/>
      <c r="AJE18" s="35"/>
      <c r="AJF18" s="3"/>
      <c r="AJG18" s="3"/>
      <c r="AJH18" s="3"/>
      <c r="AJI18" s="35"/>
      <c r="AJJ18" s="35"/>
      <c r="AJK18" s="35"/>
      <c r="AJL18" s="3"/>
      <c r="AJM18" s="3"/>
      <c r="AJN18" s="3"/>
      <c r="AJO18" s="35"/>
      <c r="AJP18" s="35"/>
      <c r="AJQ18" s="35"/>
      <c r="AJR18" s="3"/>
      <c r="AJS18" s="3"/>
      <c r="AJT18" s="3"/>
      <c r="AJU18" s="35"/>
      <c r="AJV18" s="35"/>
      <c r="AJW18" s="35"/>
      <c r="AJX18" s="3"/>
      <c r="AJY18" s="3"/>
      <c r="AJZ18" s="3"/>
      <c r="AKA18" s="35"/>
      <c r="AKB18" s="35"/>
      <c r="AKC18" s="35"/>
      <c r="AKD18" s="3"/>
      <c r="AKE18" s="3"/>
      <c r="AKF18" s="3"/>
      <c r="AKG18" s="35"/>
      <c r="AKH18" s="35"/>
      <c r="AKI18" s="35"/>
      <c r="AKJ18" s="3"/>
      <c r="AKK18" s="3"/>
      <c r="AKL18" s="3"/>
      <c r="AKM18" s="35"/>
      <c r="AKN18" s="35"/>
      <c r="AKO18" s="35"/>
      <c r="AKP18" s="3"/>
      <c r="AKQ18" s="3"/>
      <c r="AKR18" s="3"/>
      <c r="AKS18" s="35"/>
      <c r="AKT18" s="35"/>
      <c r="AKU18" s="35"/>
      <c r="AKV18" s="3"/>
      <c r="AKW18" s="3"/>
      <c r="AKX18" s="3"/>
      <c r="AKY18" s="35"/>
      <c r="AKZ18" s="35"/>
      <c r="ALA18" s="35"/>
      <c r="ALB18" s="3"/>
      <c r="ALC18" s="3"/>
      <c r="ALD18" s="3"/>
      <c r="ALE18" s="35"/>
      <c r="ALF18" s="35"/>
      <c r="ALG18" s="35"/>
      <c r="ALH18" s="3"/>
      <c r="ALI18" s="3"/>
      <c r="ALJ18" s="3"/>
      <c r="ALK18" s="35"/>
      <c r="ALL18" s="35"/>
      <c r="ALM18" s="35"/>
      <c r="ALN18" s="3"/>
      <c r="ALO18" s="3"/>
      <c r="ALP18" s="3"/>
      <c r="ALQ18" s="35"/>
      <c r="ALR18" s="35"/>
      <c r="ALS18" s="35"/>
      <c r="ALT18" s="3"/>
      <c r="ALU18" s="3"/>
      <c r="ALV18" s="3"/>
      <c r="ALW18" s="35"/>
      <c r="ALX18" s="35"/>
      <c r="ALY18" s="35"/>
      <c r="ALZ18" s="3"/>
      <c r="AMA18" s="3"/>
      <c r="AMB18" s="3"/>
      <c r="AMC18" s="35"/>
      <c r="AMD18" s="35"/>
      <c r="AME18" s="35"/>
      <c r="AMF18" s="3"/>
      <c r="AMG18" s="3"/>
      <c r="AMH18" s="3"/>
      <c r="AMI18" s="35"/>
      <c r="AMJ18" s="35"/>
      <c r="AMK18" s="35"/>
      <c r="AML18" s="3"/>
      <c r="AMM18" s="3"/>
      <c r="AMN18" s="3"/>
      <c r="AMO18" s="35"/>
      <c r="AMP18" s="35"/>
      <c r="AMQ18" s="35"/>
      <c r="AMR18" s="3"/>
      <c r="AMS18" s="3"/>
      <c r="AMT18" s="3"/>
      <c r="AMU18" s="35"/>
      <c r="AMV18" s="35"/>
      <c r="AMW18" s="35"/>
      <c r="AMX18" s="3"/>
      <c r="AMY18" s="3"/>
      <c r="AMZ18" s="3"/>
      <c r="ANA18" s="35"/>
      <c r="ANB18" s="35"/>
      <c r="ANC18" s="35"/>
      <c r="AND18" s="3"/>
      <c r="ANE18" s="3"/>
      <c r="ANF18" s="3"/>
      <c r="ANG18" s="35"/>
      <c r="ANH18" s="35"/>
      <c r="ANI18" s="35"/>
      <c r="ANJ18" s="3"/>
      <c r="ANK18" s="3"/>
      <c r="ANL18" s="3"/>
      <c r="ANM18" s="35"/>
      <c r="ANN18" s="35"/>
      <c r="ANO18" s="35"/>
      <c r="ANP18" s="3"/>
      <c r="ANQ18" s="3"/>
      <c r="ANR18" s="3"/>
      <c r="ANS18" s="35"/>
      <c r="ANT18" s="35"/>
      <c r="ANU18" s="35"/>
      <c r="ANV18" s="3"/>
      <c r="ANW18" s="3"/>
      <c r="ANX18" s="3"/>
      <c r="ANY18" s="35"/>
      <c r="ANZ18" s="35"/>
      <c r="AOA18" s="35"/>
      <c r="AOB18" s="3"/>
      <c r="AOC18" s="3"/>
      <c r="AOD18" s="3"/>
      <c r="AOE18" s="35"/>
      <c r="AOF18" s="35"/>
      <c r="AOG18" s="35"/>
      <c r="AOH18" s="3"/>
      <c r="AOI18" s="3"/>
      <c r="AOJ18" s="3"/>
      <c r="AOK18" s="35"/>
      <c r="AOL18" s="35"/>
      <c r="AOM18" s="35"/>
      <c r="AON18" s="3"/>
      <c r="AOO18" s="3"/>
      <c r="AOP18" s="3"/>
      <c r="AOQ18" s="35"/>
      <c r="AOR18" s="35"/>
      <c r="AOS18" s="35"/>
      <c r="AOT18" s="3"/>
      <c r="AOU18" s="3"/>
      <c r="AOV18" s="3"/>
      <c r="AOW18" s="35"/>
      <c r="AOX18" s="35"/>
      <c r="AOY18" s="35"/>
      <c r="AOZ18" s="3"/>
      <c r="APA18" s="3"/>
      <c r="APB18" s="3"/>
      <c r="APC18" s="35"/>
      <c r="APD18" s="35"/>
      <c r="APE18" s="35"/>
      <c r="APF18" s="3"/>
      <c r="APG18" s="3"/>
      <c r="APH18" s="3"/>
      <c r="API18" s="35"/>
      <c r="APJ18" s="35"/>
      <c r="APK18" s="35"/>
      <c r="APL18" s="3"/>
      <c r="APM18" s="3"/>
      <c r="APN18" s="3"/>
      <c r="APO18" s="35"/>
      <c r="APP18" s="35"/>
      <c r="APQ18" s="35"/>
      <c r="APR18" s="3"/>
      <c r="APS18" s="3"/>
      <c r="APT18" s="3"/>
      <c r="APU18" s="35"/>
      <c r="APV18" s="35"/>
      <c r="APW18" s="35"/>
      <c r="APX18" s="3"/>
      <c r="APY18" s="3"/>
      <c r="APZ18" s="3"/>
      <c r="AQA18" s="35"/>
      <c r="AQB18" s="35"/>
      <c r="AQC18" s="35"/>
      <c r="AQD18" s="3"/>
      <c r="AQE18" s="3"/>
      <c r="AQF18" s="3"/>
      <c r="AQG18" s="35"/>
      <c r="AQH18" s="35"/>
      <c r="AQI18" s="35"/>
      <c r="AQJ18" s="3"/>
      <c r="AQK18" s="3"/>
      <c r="AQL18" s="3"/>
      <c r="AQM18" s="35"/>
      <c r="AQN18" s="35"/>
      <c r="AQO18" s="35"/>
      <c r="AQP18" s="3"/>
      <c r="AQQ18" s="3"/>
      <c r="AQR18" s="3"/>
      <c r="AQS18" s="35"/>
      <c r="AQT18" s="35"/>
      <c r="AQU18" s="35"/>
      <c r="AQV18" s="3"/>
      <c r="AQW18" s="3"/>
      <c r="AQX18" s="3"/>
      <c r="AQY18" s="35"/>
      <c r="AQZ18" s="35"/>
      <c r="ARA18" s="35"/>
      <c r="ARB18" s="3"/>
      <c r="ARC18" s="3"/>
      <c r="ARD18" s="3"/>
      <c r="ARE18" s="35"/>
      <c r="ARF18" s="35"/>
      <c r="ARG18" s="35"/>
      <c r="ARH18" s="3"/>
      <c r="ARI18" s="3"/>
      <c r="ARJ18" s="3"/>
      <c r="ARK18" s="35"/>
      <c r="ARL18" s="35"/>
      <c r="ARM18" s="35"/>
      <c r="ARN18" s="3"/>
      <c r="ARO18" s="3"/>
      <c r="ARP18" s="3"/>
      <c r="ARQ18" s="35"/>
      <c r="ARR18" s="35"/>
      <c r="ARS18" s="35"/>
      <c r="ART18" s="3"/>
      <c r="ARU18" s="3"/>
      <c r="ARV18" s="3"/>
      <c r="ARW18" s="35"/>
      <c r="ARX18" s="35"/>
      <c r="ARY18" s="35"/>
      <c r="ARZ18" s="3"/>
      <c r="ASA18" s="3"/>
      <c r="ASB18" s="3"/>
      <c r="ASC18" s="35"/>
      <c r="ASD18" s="35"/>
      <c r="ASE18" s="35"/>
      <c r="ASF18" s="3"/>
      <c r="ASG18" s="3"/>
      <c r="ASH18" s="3"/>
      <c r="ASI18" s="35"/>
      <c r="ASJ18" s="35"/>
      <c r="ASK18" s="35"/>
      <c r="ASL18" s="3"/>
      <c r="ASM18" s="3"/>
      <c r="ASN18" s="3"/>
      <c r="ASO18" s="35"/>
      <c r="ASP18" s="35"/>
      <c r="ASQ18" s="35"/>
      <c r="ASR18" s="3"/>
      <c r="ASS18" s="3"/>
      <c r="AST18" s="3"/>
      <c r="ASU18" s="35"/>
      <c r="ASV18" s="35"/>
      <c r="ASW18" s="35"/>
      <c r="ASX18" s="3"/>
      <c r="ASY18" s="3"/>
      <c r="ASZ18" s="3"/>
      <c r="ATA18" s="35"/>
      <c r="ATB18" s="35"/>
      <c r="ATC18" s="35"/>
      <c r="ATD18" s="3"/>
      <c r="ATE18" s="3"/>
      <c r="ATF18" s="3"/>
      <c r="ATG18" s="35"/>
      <c r="ATH18" s="35"/>
      <c r="ATI18" s="35"/>
      <c r="ATJ18" s="3"/>
      <c r="ATK18" s="3"/>
      <c r="ATL18" s="3"/>
      <c r="ATM18" s="35"/>
      <c r="ATN18" s="35"/>
      <c r="ATO18" s="35"/>
      <c r="ATP18" s="3"/>
      <c r="ATQ18" s="3"/>
      <c r="ATR18" s="3"/>
      <c r="ATS18" s="35"/>
      <c r="ATT18" s="35"/>
      <c r="ATU18" s="35"/>
      <c r="ATV18" s="3"/>
      <c r="ATW18" s="3"/>
      <c r="ATX18" s="3"/>
      <c r="ATY18" s="35"/>
      <c r="ATZ18" s="35"/>
      <c r="AUA18" s="35"/>
      <c r="AUB18" s="3"/>
      <c r="AUC18" s="3"/>
      <c r="AUD18" s="3"/>
      <c r="AUE18" s="35"/>
      <c r="AUF18" s="35"/>
      <c r="AUG18" s="35"/>
      <c r="AUH18" s="3"/>
      <c r="AUI18" s="3"/>
      <c r="AUJ18" s="3"/>
      <c r="AUK18" s="35"/>
      <c r="AUL18" s="35"/>
      <c r="AUM18" s="35"/>
      <c r="AUN18" s="3"/>
      <c r="AUO18" s="3"/>
      <c r="AUP18" s="3"/>
      <c r="AUQ18" s="35"/>
      <c r="AUR18" s="35"/>
      <c r="AUS18" s="35"/>
      <c r="AUT18" s="3"/>
      <c r="AUU18" s="3"/>
      <c r="AUV18" s="3"/>
      <c r="AUW18" s="35"/>
      <c r="AUX18" s="35"/>
      <c r="AUY18" s="35"/>
      <c r="AUZ18" s="3"/>
      <c r="AVA18" s="3"/>
      <c r="AVB18" s="3"/>
      <c r="AVC18" s="35"/>
      <c r="AVD18" s="35"/>
      <c r="AVE18" s="35"/>
      <c r="AVF18" s="3"/>
      <c r="AVG18" s="3"/>
      <c r="AVH18" s="3"/>
      <c r="AVI18" s="35"/>
      <c r="AVJ18" s="35"/>
      <c r="AVK18" s="35"/>
      <c r="AVL18" s="3"/>
      <c r="AVM18" s="3"/>
      <c r="AVN18" s="3"/>
      <c r="AVO18" s="35"/>
      <c r="AVP18" s="35"/>
      <c r="AVQ18" s="35"/>
      <c r="AVR18" s="3"/>
      <c r="AVS18" s="3"/>
      <c r="AVT18" s="3"/>
      <c r="AVU18" s="35"/>
      <c r="AVV18" s="35"/>
      <c r="AVW18" s="35"/>
      <c r="AVX18" s="3"/>
      <c r="AVY18" s="3"/>
      <c r="AVZ18" s="3"/>
      <c r="AWA18" s="35"/>
      <c r="AWB18" s="35"/>
      <c r="AWC18" s="35"/>
      <c r="AWD18" s="3"/>
      <c r="AWE18" s="3"/>
      <c r="AWF18" s="3"/>
      <c r="AWG18" s="35"/>
      <c r="AWH18" s="35"/>
      <c r="AWI18" s="35"/>
      <c r="AWJ18" s="3"/>
      <c r="AWK18" s="3"/>
      <c r="AWL18" s="3"/>
      <c r="AWM18" s="35"/>
      <c r="AWN18" s="35"/>
      <c r="AWO18" s="35"/>
      <c r="AWP18" s="3"/>
      <c r="AWQ18" s="3"/>
      <c r="AWR18" s="3"/>
      <c r="AWS18" s="35"/>
      <c r="AWT18" s="35"/>
      <c r="AWU18" s="35"/>
      <c r="AWV18" s="3"/>
      <c r="AWW18" s="3"/>
      <c r="AWX18" s="3"/>
      <c r="AWY18" s="35"/>
      <c r="AWZ18" s="35"/>
      <c r="AXA18" s="35"/>
      <c r="AXB18" s="3"/>
      <c r="AXC18" s="3"/>
      <c r="AXD18" s="3"/>
      <c r="AXE18" s="35"/>
      <c r="AXF18" s="35"/>
      <c r="AXG18" s="35"/>
      <c r="AXH18" s="3"/>
      <c r="AXI18" s="3"/>
      <c r="AXJ18" s="3"/>
      <c r="AXK18" s="35"/>
      <c r="AXL18" s="35"/>
      <c r="AXM18" s="35"/>
      <c r="AXN18" s="3"/>
      <c r="AXO18" s="3"/>
      <c r="AXP18" s="3"/>
      <c r="AXQ18" s="35"/>
      <c r="AXR18" s="35"/>
      <c r="AXS18" s="35"/>
      <c r="AXT18" s="3"/>
      <c r="AXU18" s="3"/>
      <c r="AXV18" s="3"/>
      <c r="AXW18" s="35"/>
      <c r="AXX18" s="35"/>
      <c r="AXY18" s="35"/>
      <c r="AXZ18" s="3"/>
      <c r="AYA18" s="3"/>
      <c r="AYB18" s="3"/>
      <c r="AYC18" s="35"/>
      <c r="AYD18" s="35"/>
      <c r="AYE18" s="35"/>
      <c r="AYF18" s="3"/>
      <c r="AYG18" s="3"/>
      <c r="AYH18" s="3"/>
      <c r="AYI18" s="35"/>
      <c r="AYJ18" s="35"/>
      <c r="AYK18" s="35"/>
      <c r="AYL18" s="3"/>
      <c r="AYM18" s="3"/>
      <c r="AYN18" s="3"/>
      <c r="AYO18" s="35"/>
      <c r="AYP18" s="35"/>
      <c r="AYQ18" s="35"/>
      <c r="AYR18" s="3"/>
      <c r="AYS18" s="3"/>
      <c r="AYT18" s="3"/>
      <c r="AYU18" s="35"/>
      <c r="AYV18" s="35"/>
      <c r="AYW18" s="35"/>
      <c r="AYX18" s="3"/>
      <c r="AYY18" s="3"/>
      <c r="AYZ18" s="3"/>
      <c r="AZA18" s="35"/>
      <c r="AZB18" s="35"/>
      <c r="AZC18" s="35"/>
      <c r="AZD18" s="3"/>
      <c r="AZE18" s="3"/>
      <c r="AZF18" s="3"/>
      <c r="AZG18" s="35"/>
      <c r="AZH18" s="35"/>
      <c r="AZI18" s="35"/>
      <c r="AZJ18" s="3"/>
      <c r="AZK18" s="3"/>
      <c r="AZL18" s="3"/>
      <c r="AZM18" s="35"/>
      <c r="AZN18" s="35"/>
      <c r="AZO18" s="35"/>
      <c r="AZP18" s="3"/>
      <c r="AZQ18" s="3"/>
      <c r="AZR18" s="3"/>
      <c r="AZS18" s="35"/>
      <c r="AZT18" s="35"/>
      <c r="AZU18" s="35"/>
      <c r="AZV18" s="3"/>
      <c r="AZW18" s="3"/>
      <c r="AZX18" s="3"/>
      <c r="AZY18" s="35"/>
      <c r="AZZ18" s="35"/>
      <c r="BAA18" s="35"/>
      <c r="BAB18" s="3"/>
      <c r="BAC18" s="3"/>
      <c r="BAD18" s="3"/>
      <c r="BAE18" s="35"/>
      <c r="BAF18" s="35"/>
      <c r="BAG18" s="35"/>
      <c r="BAH18" s="3"/>
      <c r="BAI18" s="3"/>
      <c r="BAJ18" s="3"/>
      <c r="BAK18" s="35"/>
      <c r="BAL18" s="35"/>
      <c r="BAM18" s="35"/>
      <c r="BAN18" s="3"/>
      <c r="BAO18" s="3"/>
      <c r="BAP18" s="3"/>
      <c r="BAQ18" s="35"/>
      <c r="BAR18" s="35"/>
      <c r="BAS18" s="35"/>
      <c r="BAT18" s="3"/>
      <c r="BAU18" s="3"/>
      <c r="BAV18" s="3"/>
      <c r="BAW18" s="35"/>
      <c r="BAX18" s="35"/>
      <c r="BAY18" s="35"/>
      <c r="BAZ18" s="3"/>
      <c r="BBA18" s="3"/>
      <c r="BBB18" s="3"/>
      <c r="BBC18" s="35"/>
      <c r="BBD18" s="35"/>
      <c r="BBE18" s="35"/>
      <c r="BBF18" s="3"/>
      <c r="BBG18" s="3"/>
      <c r="BBH18" s="3"/>
      <c r="BBI18" s="35"/>
      <c r="BBJ18" s="35"/>
      <c r="BBK18" s="35"/>
      <c r="BBL18" s="3"/>
      <c r="BBM18" s="3"/>
      <c r="BBN18" s="3"/>
      <c r="BBO18" s="35"/>
      <c r="BBP18" s="35"/>
      <c r="BBQ18" s="35"/>
      <c r="BBR18" s="3"/>
      <c r="BBS18" s="3"/>
      <c r="BBT18" s="3"/>
      <c r="BBU18" s="35"/>
      <c r="BBV18" s="35"/>
      <c r="BBW18" s="35"/>
      <c r="BBX18" s="3"/>
      <c r="BBY18" s="3"/>
      <c r="BBZ18" s="3"/>
      <c r="BCA18" s="35"/>
      <c r="BCB18" s="35"/>
      <c r="BCC18" s="35"/>
      <c r="BCD18" s="3"/>
      <c r="BCE18" s="3"/>
      <c r="BCF18" s="3"/>
      <c r="BCG18" s="35"/>
      <c r="BCH18" s="35"/>
      <c r="BCI18" s="35"/>
      <c r="BCJ18" s="3"/>
      <c r="BCK18" s="3"/>
      <c r="BCL18" s="3"/>
      <c r="BCM18" s="35"/>
      <c r="BCN18" s="35"/>
      <c r="BCO18" s="35"/>
      <c r="BCP18" s="3"/>
      <c r="BCQ18" s="3"/>
      <c r="BCR18" s="3"/>
      <c r="BCS18" s="35"/>
      <c r="BCT18" s="35"/>
      <c r="BCU18" s="35"/>
      <c r="BCV18" s="3"/>
      <c r="BCW18" s="3"/>
      <c r="BCX18" s="3"/>
      <c r="BCY18" s="35"/>
      <c r="BCZ18" s="35"/>
      <c r="BDA18" s="35"/>
      <c r="BDB18" s="3"/>
      <c r="BDC18" s="3"/>
      <c r="BDD18" s="3"/>
      <c r="BDE18" s="35"/>
      <c r="BDF18" s="35"/>
      <c r="BDG18" s="35"/>
      <c r="BDH18" s="3"/>
      <c r="BDI18" s="3"/>
      <c r="BDJ18" s="3"/>
      <c r="BDK18" s="35"/>
      <c r="BDL18" s="35"/>
      <c r="BDM18" s="35"/>
      <c r="BDN18" s="3"/>
      <c r="BDO18" s="3"/>
      <c r="BDP18" s="3"/>
      <c r="BDQ18" s="35"/>
      <c r="BDR18" s="35"/>
      <c r="BDS18" s="35"/>
      <c r="BDT18" s="3"/>
      <c r="BDU18" s="3"/>
      <c r="BDV18" s="3"/>
      <c r="BDW18" s="35"/>
      <c r="BDX18" s="35"/>
      <c r="BDY18" s="35"/>
      <c r="BDZ18" s="3"/>
      <c r="BEA18" s="3"/>
      <c r="BEB18" s="3"/>
      <c r="BEC18" s="35"/>
      <c r="BED18" s="35"/>
      <c r="BEE18" s="35"/>
      <c r="BEF18" s="3"/>
      <c r="BEG18" s="3"/>
      <c r="BEH18" s="3"/>
      <c r="BEI18" s="35"/>
      <c r="BEJ18" s="35"/>
      <c r="BEK18" s="35"/>
      <c r="BEL18" s="3"/>
      <c r="BEM18" s="3"/>
      <c r="BEN18" s="3"/>
      <c r="BEO18" s="35"/>
      <c r="BEP18" s="35"/>
      <c r="BEQ18" s="35"/>
      <c r="BER18" s="3"/>
      <c r="BES18" s="3"/>
      <c r="BET18" s="3"/>
      <c r="BEU18" s="35"/>
      <c r="BEV18" s="35"/>
      <c r="BEW18" s="35"/>
      <c r="BEX18" s="3"/>
      <c r="BEY18" s="3"/>
      <c r="BEZ18" s="3"/>
      <c r="BFA18" s="35"/>
      <c r="BFB18" s="35"/>
      <c r="BFC18" s="35"/>
      <c r="BFD18" s="3"/>
      <c r="BFE18" s="3"/>
      <c r="BFF18" s="3"/>
      <c r="BFG18" s="35"/>
      <c r="BFH18" s="35"/>
      <c r="BFI18" s="35"/>
      <c r="BFJ18" s="3"/>
      <c r="BFK18" s="3"/>
      <c r="BFL18" s="3"/>
      <c r="BFM18" s="35"/>
      <c r="BFN18" s="35"/>
      <c r="BFO18" s="35"/>
      <c r="BFP18" s="3"/>
      <c r="BFQ18" s="3"/>
      <c r="BFR18" s="3"/>
      <c r="BFS18" s="35"/>
      <c r="BFT18" s="35"/>
      <c r="BFU18" s="35"/>
      <c r="BFV18" s="3"/>
      <c r="BFW18" s="3"/>
      <c r="BFX18" s="3"/>
      <c r="BFY18" s="35"/>
      <c r="BFZ18" s="35"/>
      <c r="BGA18" s="35"/>
      <c r="BGB18" s="3"/>
      <c r="BGC18" s="3"/>
      <c r="BGD18" s="3"/>
      <c r="BGE18" s="35"/>
      <c r="BGF18" s="35"/>
      <c r="BGG18" s="35"/>
      <c r="BGH18" s="3"/>
      <c r="BGI18" s="3"/>
      <c r="BGJ18" s="3"/>
      <c r="BGK18" s="35"/>
      <c r="BGL18" s="35"/>
      <c r="BGM18" s="35"/>
      <c r="BGN18" s="3"/>
      <c r="BGO18" s="3"/>
      <c r="BGP18" s="3"/>
      <c r="BGQ18" s="35"/>
      <c r="BGR18" s="35"/>
      <c r="BGS18" s="35"/>
      <c r="BGT18" s="3"/>
      <c r="BGU18" s="3"/>
      <c r="BGV18" s="3"/>
      <c r="BGW18" s="35"/>
      <c r="BGX18" s="35"/>
      <c r="BGY18" s="35"/>
      <c r="BGZ18" s="3"/>
      <c r="BHA18" s="3"/>
      <c r="BHB18" s="3"/>
      <c r="BHC18" s="35"/>
      <c r="BHD18" s="35"/>
      <c r="BHE18" s="35"/>
      <c r="BHF18" s="3"/>
      <c r="BHG18" s="3"/>
      <c r="BHH18" s="3"/>
      <c r="BHI18" s="35"/>
      <c r="BHJ18" s="35"/>
      <c r="BHK18" s="35"/>
      <c r="BHL18" s="3"/>
      <c r="BHM18" s="3"/>
      <c r="BHN18" s="3"/>
      <c r="BHO18" s="35"/>
      <c r="BHP18" s="35"/>
      <c r="BHQ18" s="35"/>
      <c r="BHR18" s="3"/>
      <c r="BHS18" s="3"/>
      <c r="BHT18" s="3"/>
      <c r="BHU18" s="35"/>
      <c r="BHV18" s="35"/>
      <c r="BHW18" s="35"/>
      <c r="BHX18" s="3"/>
      <c r="BHY18" s="3"/>
      <c r="BHZ18" s="3"/>
      <c r="BIA18" s="35"/>
      <c r="BIB18" s="35"/>
      <c r="BIC18" s="35"/>
      <c r="BID18" s="3"/>
      <c r="BIE18" s="3"/>
      <c r="BIF18" s="3"/>
      <c r="BIG18" s="35"/>
      <c r="BIH18" s="35"/>
      <c r="BII18" s="35"/>
      <c r="BIJ18" s="3"/>
      <c r="BIK18" s="3"/>
      <c r="BIL18" s="3"/>
      <c r="BIM18" s="35"/>
      <c r="BIN18" s="35"/>
      <c r="BIO18" s="35"/>
      <c r="BIP18" s="3"/>
      <c r="BIQ18" s="3"/>
      <c r="BIR18" s="3"/>
      <c r="BIS18" s="35"/>
      <c r="BIT18" s="35"/>
      <c r="BIU18" s="35"/>
      <c r="BIV18" s="3"/>
      <c r="BIW18" s="3"/>
      <c r="BIX18" s="3"/>
      <c r="BIY18" s="35"/>
      <c r="BIZ18" s="35"/>
      <c r="BJA18" s="35"/>
      <c r="BJB18" s="3"/>
      <c r="BJC18" s="3"/>
      <c r="BJD18" s="3"/>
      <c r="BJE18" s="35"/>
      <c r="BJF18" s="35"/>
      <c r="BJG18" s="35"/>
      <c r="BJH18" s="3"/>
      <c r="BJI18" s="3"/>
      <c r="BJJ18" s="3"/>
      <c r="BJK18" s="35"/>
      <c r="BJL18" s="35"/>
      <c r="BJM18" s="35"/>
      <c r="BJN18" s="3"/>
      <c r="BJO18" s="3"/>
      <c r="BJP18" s="3"/>
      <c r="BJQ18" s="35"/>
      <c r="BJR18" s="35"/>
      <c r="BJS18" s="35"/>
      <c r="BJT18" s="3"/>
      <c r="BJU18" s="3"/>
      <c r="BJV18" s="3"/>
      <c r="BJW18" s="35"/>
      <c r="BJX18" s="35"/>
      <c r="BJY18" s="35"/>
      <c r="BJZ18" s="3"/>
      <c r="BKA18" s="3"/>
      <c r="BKB18" s="3"/>
      <c r="BKC18" s="35"/>
      <c r="BKD18" s="35"/>
      <c r="BKE18" s="35"/>
      <c r="BKF18" s="3"/>
      <c r="BKG18" s="3"/>
      <c r="BKH18" s="3"/>
      <c r="BKI18" s="35"/>
      <c r="BKJ18" s="35"/>
      <c r="BKK18" s="35"/>
      <c r="BKL18" s="3"/>
      <c r="BKM18" s="3"/>
      <c r="BKN18" s="3"/>
      <c r="BKO18" s="35"/>
      <c r="BKP18" s="35"/>
      <c r="BKQ18" s="35"/>
      <c r="BKR18" s="3"/>
      <c r="BKS18" s="3"/>
      <c r="BKT18" s="3"/>
      <c r="BKU18" s="35"/>
      <c r="BKV18" s="35"/>
      <c r="BKW18" s="35"/>
      <c r="BKX18" s="3"/>
      <c r="BKY18" s="3"/>
      <c r="BKZ18" s="3"/>
      <c r="BLA18" s="35"/>
      <c r="BLB18" s="35"/>
      <c r="BLC18" s="35"/>
      <c r="BLD18" s="3"/>
      <c r="BLE18" s="3"/>
      <c r="BLF18" s="3"/>
      <c r="BLG18" s="35"/>
      <c r="BLH18" s="35"/>
      <c r="BLI18" s="35"/>
      <c r="BLJ18" s="3"/>
      <c r="BLK18" s="3"/>
      <c r="BLL18" s="3"/>
      <c r="BLM18" s="35"/>
      <c r="BLN18" s="35"/>
      <c r="BLO18" s="35"/>
      <c r="BLP18" s="3"/>
      <c r="BLQ18" s="3"/>
      <c r="BLR18" s="3"/>
      <c r="BLS18" s="35"/>
      <c r="BLT18" s="35"/>
      <c r="BLU18" s="35"/>
      <c r="BLV18" s="3"/>
      <c r="BLW18" s="3"/>
      <c r="BLX18" s="3"/>
      <c r="BLY18" s="35"/>
      <c r="BLZ18" s="35"/>
      <c r="BMA18" s="35"/>
      <c r="BMB18" s="3"/>
      <c r="BMC18" s="3"/>
      <c r="BMD18" s="3"/>
      <c r="BME18" s="35"/>
      <c r="BMF18" s="35"/>
      <c r="BMG18" s="35"/>
      <c r="BMH18" s="3"/>
      <c r="BMI18" s="3"/>
      <c r="BMJ18" s="3"/>
      <c r="BMK18" s="35"/>
      <c r="BML18" s="35"/>
      <c r="BMM18" s="35"/>
      <c r="BMN18" s="3"/>
      <c r="BMO18" s="3"/>
      <c r="BMP18" s="3"/>
      <c r="BMQ18" s="35"/>
      <c r="BMR18" s="35"/>
      <c r="BMS18" s="35"/>
      <c r="BMT18" s="3"/>
      <c r="BMU18" s="3"/>
      <c r="BMV18" s="3"/>
      <c r="BMW18" s="35"/>
      <c r="BMX18" s="35"/>
      <c r="BMY18" s="35"/>
      <c r="BMZ18" s="3"/>
      <c r="BNA18" s="3"/>
      <c r="BNB18" s="3"/>
      <c r="BNC18" s="35"/>
      <c r="BND18" s="35"/>
      <c r="BNE18" s="35"/>
      <c r="BNF18" s="3"/>
      <c r="BNG18" s="3"/>
      <c r="BNH18" s="3"/>
      <c r="BNI18" s="35"/>
      <c r="BNJ18" s="35"/>
      <c r="BNK18" s="35"/>
      <c r="BNL18" s="3"/>
      <c r="BNM18" s="3"/>
      <c r="BNN18" s="3"/>
      <c r="BNO18" s="35"/>
      <c r="BNP18" s="35"/>
      <c r="BNQ18" s="35"/>
      <c r="BNR18" s="3"/>
      <c r="BNS18" s="3"/>
      <c r="BNT18" s="3"/>
      <c r="BNU18" s="35"/>
      <c r="BNV18" s="35"/>
      <c r="BNW18" s="35"/>
      <c r="BNX18" s="3"/>
      <c r="BNY18" s="3"/>
      <c r="BNZ18" s="3"/>
      <c r="BOA18" s="35"/>
      <c r="BOB18" s="35"/>
      <c r="BOC18" s="35"/>
      <c r="BOD18" s="3"/>
      <c r="BOE18" s="3"/>
      <c r="BOF18" s="3"/>
      <c r="BOG18" s="35"/>
      <c r="BOH18" s="35"/>
      <c r="BOI18" s="35"/>
      <c r="BOJ18" s="3"/>
      <c r="BOK18" s="3"/>
      <c r="BOL18" s="3"/>
      <c r="BOM18" s="35"/>
      <c r="BON18" s="35"/>
      <c r="BOO18" s="35"/>
      <c r="BOP18" s="3"/>
      <c r="BOQ18" s="3"/>
      <c r="BOR18" s="3"/>
      <c r="BOS18" s="35"/>
      <c r="BOT18" s="35"/>
      <c r="BOU18" s="35"/>
      <c r="BOV18" s="3"/>
      <c r="BOW18" s="3"/>
      <c r="BOX18" s="3"/>
      <c r="BOY18" s="35"/>
      <c r="BOZ18" s="35"/>
      <c r="BPA18" s="35"/>
      <c r="BPB18" s="3"/>
      <c r="BPC18" s="3"/>
      <c r="BPD18" s="3"/>
      <c r="BPE18" s="35"/>
      <c r="BPF18" s="35"/>
      <c r="BPG18" s="35"/>
      <c r="BPH18" s="3"/>
      <c r="BPI18" s="3"/>
      <c r="BPJ18" s="3"/>
      <c r="BPK18" s="35"/>
      <c r="BPL18" s="35"/>
      <c r="BPM18" s="35"/>
      <c r="BPN18" s="3"/>
      <c r="BPO18" s="3"/>
      <c r="BPP18" s="3"/>
      <c r="BPQ18" s="35"/>
      <c r="BPR18" s="35"/>
      <c r="BPS18" s="35"/>
      <c r="BPT18" s="3"/>
      <c r="BPU18" s="3"/>
      <c r="BPV18" s="3"/>
      <c r="BPW18" s="35"/>
      <c r="BPX18" s="35"/>
      <c r="BPY18" s="35"/>
      <c r="BPZ18" s="3"/>
      <c r="BQA18" s="3"/>
      <c r="BQB18" s="3"/>
      <c r="BQC18" s="35"/>
      <c r="BQD18" s="35"/>
      <c r="BQE18" s="35"/>
      <c r="BQF18" s="3"/>
      <c r="BQG18" s="3"/>
      <c r="BQH18" s="3"/>
      <c r="BQI18" s="35"/>
      <c r="BQJ18" s="35"/>
      <c r="BQK18" s="35"/>
      <c r="BQL18" s="3"/>
      <c r="BQM18" s="3"/>
      <c r="BQN18" s="3"/>
      <c r="BQO18" s="35"/>
      <c r="BQP18" s="35"/>
      <c r="BQQ18" s="35"/>
      <c r="BQR18" s="3"/>
      <c r="BQS18" s="3"/>
      <c r="BQT18" s="3"/>
      <c r="BQU18" s="35"/>
      <c r="BQV18" s="35"/>
      <c r="BQW18" s="35"/>
      <c r="BQX18" s="3"/>
      <c r="BQY18" s="3"/>
      <c r="BQZ18" s="3"/>
      <c r="BRA18" s="35"/>
      <c r="BRB18" s="35"/>
      <c r="BRC18" s="35"/>
      <c r="BRD18" s="3"/>
      <c r="BRE18" s="3"/>
      <c r="BRF18" s="3"/>
      <c r="BRG18" s="35"/>
      <c r="BRH18" s="35"/>
      <c r="BRI18" s="35"/>
      <c r="BRJ18" s="3"/>
      <c r="BRK18" s="3"/>
      <c r="BRL18" s="3"/>
      <c r="BRM18" s="35"/>
      <c r="BRN18" s="35"/>
      <c r="BRO18" s="35"/>
      <c r="BRP18" s="3"/>
      <c r="BRQ18" s="3"/>
      <c r="BRR18" s="3"/>
      <c r="BRS18" s="35"/>
      <c r="BRT18" s="35"/>
      <c r="BRU18" s="35"/>
      <c r="BRV18" s="3"/>
      <c r="BRW18" s="3"/>
      <c r="BRX18" s="3"/>
      <c r="BRY18" s="35"/>
      <c r="BRZ18" s="35"/>
      <c r="BSA18" s="35"/>
      <c r="BSB18" s="3"/>
      <c r="BSC18" s="3"/>
      <c r="BSD18" s="3"/>
      <c r="BSE18" s="35"/>
      <c r="BSF18" s="35"/>
      <c r="BSG18" s="35"/>
      <c r="BSH18" s="3"/>
      <c r="BSI18" s="3"/>
      <c r="BSJ18" s="3"/>
      <c r="BSK18" s="35"/>
      <c r="BSL18" s="35"/>
      <c r="BSM18" s="35"/>
      <c r="BSN18" s="3"/>
      <c r="BSO18" s="3"/>
      <c r="BSP18" s="3"/>
      <c r="BSQ18" s="35"/>
      <c r="BSR18" s="35"/>
      <c r="BSS18" s="35"/>
      <c r="BST18" s="3"/>
      <c r="BSU18" s="3"/>
      <c r="BSV18" s="3"/>
      <c r="BSW18" s="35"/>
      <c r="BSX18" s="35"/>
      <c r="BSY18" s="35"/>
      <c r="BSZ18" s="3"/>
      <c r="BTA18" s="3"/>
      <c r="BTB18" s="3"/>
      <c r="BTC18" s="35"/>
      <c r="BTD18" s="35"/>
      <c r="BTE18" s="35"/>
      <c r="BTF18" s="3"/>
      <c r="BTG18" s="3"/>
      <c r="BTH18" s="3"/>
      <c r="BTI18" s="35"/>
      <c r="BTJ18" s="35"/>
      <c r="BTK18" s="35"/>
      <c r="BTL18" s="3"/>
      <c r="BTM18" s="3"/>
      <c r="BTN18" s="3"/>
      <c r="BTO18" s="35"/>
      <c r="BTP18" s="35"/>
      <c r="BTQ18" s="35"/>
      <c r="BTR18" s="3"/>
      <c r="BTS18" s="3"/>
      <c r="BTT18" s="3"/>
      <c r="BTU18" s="35"/>
      <c r="BTV18" s="35"/>
      <c r="BTW18" s="35"/>
      <c r="BTX18" s="3"/>
      <c r="BTY18" s="3"/>
      <c r="BTZ18" s="3"/>
      <c r="BUA18" s="35"/>
      <c r="BUB18" s="35"/>
      <c r="BUC18" s="35"/>
      <c r="BUD18" s="3"/>
      <c r="BUE18" s="3"/>
      <c r="BUF18" s="3"/>
      <c r="BUG18" s="35"/>
      <c r="BUH18" s="35"/>
      <c r="BUI18" s="35"/>
      <c r="BUJ18" s="3"/>
      <c r="BUK18" s="3"/>
      <c r="BUL18" s="3"/>
      <c r="BUM18" s="35"/>
      <c r="BUN18" s="35"/>
      <c r="BUO18" s="35"/>
      <c r="BUP18" s="3"/>
      <c r="BUQ18" s="3"/>
      <c r="BUR18" s="3"/>
      <c r="BUS18" s="35"/>
      <c r="BUT18" s="35"/>
      <c r="BUU18" s="35"/>
      <c r="BUV18" s="3"/>
      <c r="BUW18" s="3"/>
      <c r="BUX18" s="3"/>
      <c r="BUY18" s="35"/>
      <c r="BUZ18" s="35"/>
      <c r="BVA18" s="35"/>
      <c r="BVB18" s="3"/>
      <c r="BVC18" s="3"/>
      <c r="BVD18" s="3"/>
      <c r="BVE18" s="35"/>
      <c r="BVF18" s="35"/>
      <c r="BVG18" s="35"/>
      <c r="BVH18" s="3"/>
      <c r="BVI18" s="3"/>
      <c r="BVJ18" s="3"/>
      <c r="BVK18" s="35"/>
      <c r="BVL18" s="35"/>
      <c r="BVM18" s="35"/>
      <c r="BVN18" s="3"/>
      <c r="BVO18" s="3"/>
      <c r="BVP18" s="3"/>
      <c r="BVQ18" s="35"/>
      <c r="BVR18" s="35"/>
      <c r="BVS18" s="35"/>
      <c r="BVT18" s="3"/>
      <c r="BVU18" s="3"/>
      <c r="BVV18" s="3"/>
      <c r="BVW18" s="35"/>
      <c r="BVX18" s="35"/>
      <c r="BVY18" s="35"/>
      <c r="BVZ18" s="3"/>
      <c r="BWA18" s="3"/>
      <c r="BWB18" s="3"/>
      <c r="BWC18" s="35"/>
      <c r="BWD18" s="35"/>
      <c r="BWE18" s="35"/>
      <c r="BWF18" s="3"/>
      <c r="BWG18" s="3"/>
      <c r="BWH18" s="3"/>
      <c r="BWI18" s="35"/>
      <c r="BWJ18" s="35"/>
      <c r="BWK18" s="35"/>
      <c r="BWL18" s="3"/>
      <c r="BWM18" s="3"/>
      <c r="BWN18" s="3"/>
      <c r="BWO18" s="35"/>
      <c r="BWP18" s="35"/>
      <c r="BWQ18" s="35"/>
      <c r="BWR18" s="3"/>
      <c r="BWS18" s="3"/>
      <c r="BWT18" s="3"/>
      <c r="BWU18" s="35"/>
      <c r="BWV18" s="35"/>
      <c r="BWW18" s="35"/>
      <c r="BWX18" s="3"/>
      <c r="BWY18" s="3"/>
      <c r="BWZ18" s="3"/>
      <c r="BXA18" s="35"/>
      <c r="BXB18" s="35"/>
      <c r="BXC18" s="35"/>
      <c r="BXD18" s="3"/>
      <c r="BXE18" s="3"/>
      <c r="BXF18" s="3"/>
      <c r="BXG18" s="35"/>
      <c r="BXH18" s="35"/>
      <c r="BXI18" s="35"/>
      <c r="BXJ18" s="3"/>
      <c r="BXK18" s="3"/>
      <c r="BXL18" s="3"/>
      <c r="BXM18" s="35"/>
      <c r="BXN18" s="35"/>
      <c r="BXO18" s="35"/>
      <c r="BXP18" s="3"/>
      <c r="BXQ18" s="3"/>
      <c r="BXR18" s="3"/>
      <c r="BXS18" s="35"/>
      <c r="BXT18" s="35"/>
      <c r="BXU18" s="35"/>
      <c r="BXV18" s="3"/>
      <c r="BXW18" s="3"/>
      <c r="BXX18" s="3"/>
      <c r="BXY18" s="35"/>
      <c r="BXZ18" s="35"/>
      <c r="BYA18" s="35"/>
      <c r="BYB18" s="3"/>
      <c r="BYC18" s="3"/>
      <c r="BYD18" s="3"/>
      <c r="BYE18" s="35"/>
      <c r="BYF18" s="35"/>
      <c r="BYG18" s="35"/>
      <c r="BYH18" s="3"/>
      <c r="BYI18" s="3"/>
      <c r="BYJ18" s="3"/>
      <c r="BYK18" s="35"/>
      <c r="BYL18" s="35"/>
      <c r="BYM18" s="35"/>
      <c r="BYN18" s="3"/>
      <c r="BYO18" s="3"/>
      <c r="BYP18" s="3"/>
      <c r="BYQ18" s="35"/>
      <c r="BYR18" s="35"/>
      <c r="BYS18" s="35"/>
      <c r="BYT18" s="3"/>
      <c r="BYU18" s="3"/>
      <c r="BYV18" s="3"/>
      <c r="BYW18" s="35"/>
      <c r="BYX18" s="35"/>
      <c r="BYY18" s="35"/>
      <c r="BYZ18" s="3"/>
      <c r="BZA18" s="3"/>
      <c r="BZB18" s="3"/>
      <c r="BZC18" s="35"/>
      <c r="BZD18" s="35"/>
      <c r="BZE18" s="35"/>
      <c r="BZF18" s="3"/>
      <c r="BZG18" s="3"/>
      <c r="BZH18" s="3"/>
      <c r="BZI18" s="35"/>
      <c r="BZJ18" s="35"/>
      <c r="BZK18" s="35"/>
      <c r="BZL18" s="3"/>
      <c r="BZM18" s="3"/>
      <c r="BZN18" s="3"/>
      <c r="BZO18" s="35"/>
      <c r="BZP18" s="35"/>
      <c r="BZQ18" s="35"/>
      <c r="BZR18" s="3"/>
      <c r="BZS18" s="3"/>
      <c r="BZT18" s="3"/>
      <c r="BZU18" s="35"/>
      <c r="BZV18" s="35"/>
      <c r="BZW18" s="35"/>
      <c r="BZX18" s="3"/>
      <c r="BZY18" s="3"/>
      <c r="BZZ18" s="3"/>
      <c r="CAA18" s="35"/>
      <c r="CAB18" s="35"/>
      <c r="CAC18" s="35"/>
      <c r="CAD18" s="3"/>
      <c r="CAE18" s="3"/>
      <c r="CAF18" s="3"/>
      <c r="CAG18" s="35"/>
      <c r="CAH18" s="35"/>
      <c r="CAI18" s="35"/>
      <c r="CAJ18" s="3"/>
      <c r="CAK18" s="3"/>
      <c r="CAL18" s="3"/>
      <c r="CAM18" s="35"/>
      <c r="CAN18" s="35"/>
      <c r="CAO18" s="35"/>
      <c r="CAP18" s="3"/>
      <c r="CAQ18" s="3"/>
      <c r="CAR18" s="3"/>
      <c r="CAS18" s="35"/>
      <c r="CAT18" s="35"/>
      <c r="CAU18" s="35"/>
      <c r="CAV18" s="3"/>
      <c r="CAW18" s="3"/>
      <c r="CAX18" s="3"/>
      <c r="CAY18" s="35"/>
      <c r="CAZ18" s="35"/>
      <c r="CBA18" s="35"/>
      <c r="CBB18" s="3"/>
      <c r="CBC18" s="3"/>
      <c r="CBD18" s="3"/>
      <c r="CBE18" s="35"/>
      <c r="CBF18" s="35"/>
      <c r="CBG18" s="35"/>
      <c r="CBH18" s="3"/>
      <c r="CBI18" s="3"/>
      <c r="CBJ18" s="3"/>
      <c r="CBK18" s="35"/>
      <c r="CBL18" s="35"/>
      <c r="CBM18" s="35"/>
      <c r="CBN18" s="3"/>
      <c r="CBO18" s="3"/>
      <c r="CBP18" s="3"/>
      <c r="CBQ18" s="35"/>
      <c r="CBR18" s="35"/>
      <c r="CBS18" s="35"/>
      <c r="CBT18" s="3"/>
      <c r="CBU18" s="3"/>
      <c r="CBV18" s="3"/>
      <c r="CBW18" s="35"/>
      <c r="CBX18" s="35"/>
      <c r="CBY18" s="35"/>
      <c r="CBZ18" s="3"/>
      <c r="CCA18" s="3"/>
      <c r="CCB18" s="3"/>
      <c r="CCC18" s="35"/>
      <c r="CCD18" s="35"/>
      <c r="CCE18" s="35"/>
      <c r="CCF18" s="3"/>
      <c r="CCG18" s="3"/>
      <c r="CCH18" s="3"/>
      <c r="CCI18" s="35"/>
      <c r="CCJ18" s="35"/>
      <c r="CCK18" s="35"/>
      <c r="CCL18" s="3"/>
      <c r="CCM18" s="3"/>
      <c r="CCN18" s="3"/>
      <c r="CCO18" s="35"/>
      <c r="CCP18" s="35"/>
      <c r="CCQ18" s="35"/>
      <c r="CCR18" s="3"/>
      <c r="CCS18" s="3"/>
      <c r="CCT18" s="3"/>
      <c r="CCU18" s="35"/>
      <c r="CCV18" s="35"/>
      <c r="CCW18" s="35"/>
      <c r="CCX18" s="3"/>
      <c r="CCY18" s="3"/>
      <c r="CCZ18" s="3"/>
      <c r="CDA18" s="35"/>
      <c r="CDB18" s="35"/>
      <c r="CDC18" s="35"/>
      <c r="CDD18" s="3"/>
      <c r="CDE18" s="3"/>
      <c r="CDF18" s="3"/>
      <c r="CDG18" s="35"/>
      <c r="CDH18" s="35"/>
      <c r="CDI18" s="35"/>
      <c r="CDJ18" s="3"/>
      <c r="CDK18" s="3"/>
      <c r="CDL18" s="3"/>
      <c r="CDM18" s="35"/>
      <c r="CDN18" s="35"/>
      <c r="CDO18" s="35"/>
      <c r="CDP18" s="3"/>
      <c r="CDQ18" s="3"/>
      <c r="CDR18" s="3"/>
      <c r="CDS18" s="35"/>
      <c r="CDT18" s="35"/>
      <c r="CDU18" s="35"/>
      <c r="CDV18" s="3"/>
      <c r="CDW18" s="3"/>
      <c r="CDX18" s="3"/>
      <c r="CDY18" s="35"/>
      <c r="CDZ18" s="35"/>
      <c r="CEA18" s="35"/>
      <c r="CEB18" s="3"/>
      <c r="CEC18" s="3"/>
      <c r="CED18" s="3"/>
      <c r="CEE18" s="35"/>
      <c r="CEF18" s="35"/>
      <c r="CEG18" s="35"/>
      <c r="CEH18" s="3"/>
      <c r="CEI18" s="3"/>
      <c r="CEJ18" s="3"/>
      <c r="CEK18" s="35"/>
      <c r="CEL18" s="35"/>
      <c r="CEM18" s="35"/>
      <c r="CEN18" s="3"/>
      <c r="CEO18" s="3"/>
      <c r="CEP18" s="3"/>
      <c r="CEQ18" s="35"/>
      <c r="CER18" s="35"/>
      <c r="CES18" s="35"/>
      <c r="CET18" s="3"/>
      <c r="CEU18" s="3"/>
      <c r="CEV18" s="3"/>
      <c r="CEW18" s="35"/>
      <c r="CEX18" s="35"/>
      <c r="CEY18" s="35"/>
      <c r="CEZ18" s="3"/>
      <c r="CFA18" s="3"/>
      <c r="CFB18" s="3"/>
      <c r="CFC18" s="35"/>
      <c r="CFD18" s="35"/>
      <c r="CFE18" s="35"/>
      <c r="CFF18" s="3"/>
      <c r="CFG18" s="3"/>
      <c r="CFH18" s="3"/>
      <c r="CFI18" s="35"/>
      <c r="CFJ18" s="35"/>
      <c r="CFK18" s="35"/>
      <c r="CFL18" s="3"/>
      <c r="CFM18" s="3"/>
      <c r="CFN18" s="3"/>
      <c r="CFO18" s="35"/>
      <c r="CFP18" s="35"/>
      <c r="CFQ18" s="35"/>
      <c r="CFR18" s="3"/>
      <c r="CFS18" s="3"/>
      <c r="CFT18" s="3"/>
      <c r="CFU18" s="35"/>
      <c r="CFV18" s="35"/>
      <c r="CFW18" s="35"/>
      <c r="CFX18" s="3"/>
      <c r="CFY18" s="3"/>
      <c r="CFZ18" s="3"/>
      <c r="CGA18" s="35"/>
      <c r="CGB18" s="35"/>
      <c r="CGC18" s="35"/>
      <c r="CGD18" s="3"/>
      <c r="CGE18" s="3"/>
      <c r="CGF18" s="3"/>
      <c r="CGG18" s="35"/>
      <c r="CGH18" s="35"/>
      <c r="CGI18" s="35"/>
      <c r="CGJ18" s="3"/>
      <c r="CGK18" s="3"/>
      <c r="CGL18" s="3"/>
      <c r="CGM18" s="35"/>
      <c r="CGN18" s="35"/>
      <c r="CGO18" s="35"/>
      <c r="CGP18" s="3"/>
      <c r="CGQ18" s="3"/>
      <c r="CGR18" s="3"/>
      <c r="CGS18" s="35"/>
      <c r="CGT18" s="35"/>
      <c r="CGU18" s="35"/>
      <c r="CGV18" s="3"/>
      <c r="CGW18" s="3"/>
      <c r="CGX18" s="3"/>
      <c r="CGY18" s="35"/>
      <c r="CGZ18" s="35"/>
      <c r="CHA18" s="35"/>
      <c r="CHB18" s="3"/>
      <c r="CHC18" s="3"/>
      <c r="CHD18" s="3"/>
      <c r="CHE18" s="35"/>
      <c r="CHF18" s="35"/>
      <c r="CHG18" s="35"/>
      <c r="CHH18" s="3"/>
      <c r="CHI18" s="3"/>
      <c r="CHJ18" s="3"/>
      <c r="CHK18" s="35"/>
      <c r="CHL18" s="35"/>
      <c r="CHM18" s="35"/>
      <c r="CHN18" s="3"/>
      <c r="CHO18" s="3"/>
      <c r="CHP18" s="3"/>
      <c r="CHQ18" s="35"/>
      <c r="CHR18" s="35"/>
      <c r="CHS18" s="35"/>
      <c r="CHT18" s="3"/>
      <c r="CHU18" s="3"/>
      <c r="CHV18" s="3"/>
      <c r="CHW18" s="35"/>
      <c r="CHX18" s="35"/>
      <c r="CHY18" s="35"/>
      <c r="CHZ18" s="3"/>
      <c r="CIA18" s="3"/>
      <c r="CIB18" s="3"/>
      <c r="CIC18" s="35"/>
      <c r="CID18" s="35"/>
      <c r="CIE18" s="35"/>
      <c r="CIF18" s="3"/>
      <c r="CIG18" s="3"/>
      <c r="CIH18" s="3"/>
      <c r="CII18" s="35"/>
      <c r="CIJ18" s="35"/>
      <c r="CIK18" s="35"/>
      <c r="CIL18" s="3"/>
      <c r="CIM18" s="3"/>
      <c r="CIN18" s="3"/>
      <c r="CIO18" s="35"/>
      <c r="CIP18" s="35"/>
      <c r="CIQ18" s="35"/>
      <c r="CIR18" s="3"/>
      <c r="CIS18" s="3"/>
      <c r="CIT18" s="3"/>
      <c r="CIU18" s="35"/>
      <c r="CIV18" s="35"/>
      <c r="CIW18" s="35"/>
      <c r="CIX18" s="3"/>
      <c r="CIY18" s="3"/>
      <c r="CIZ18" s="3"/>
      <c r="CJA18" s="35"/>
      <c r="CJB18" s="35"/>
      <c r="CJC18" s="35"/>
      <c r="CJD18" s="3"/>
      <c r="CJE18" s="3"/>
      <c r="CJF18" s="3"/>
      <c r="CJG18" s="35"/>
      <c r="CJH18" s="35"/>
      <c r="CJI18" s="35"/>
      <c r="CJJ18" s="3"/>
      <c r="CJK18" s="3"/>
      <c r="CJL18" s="3"/>
      <c r="CJM18" s="35"/>
      <c r="CJN18" s="35"/>
      <c r="CJO18" s="35"/>
      <c r="CJP18" s="3"/>
      <c r="CJQ18" s="3"/>
      <c r="CJR18" s="3"/>
      <c r="CJS18" s="35"/>
      <c r="CJT18" s="35"/>
      <c r="CJU18" s="35"/>
      <c r="CJV18" s="3"/>
      <c r="CJW18" s="3"/>
      <c r="CJX18" s="3"/>
      <c r="CJY18" s="35"/>
      <c r="CJZ18" s="35"/>
      <c r="CKA18" s="35"/>
      <c r="CKB18" s="3"/>
      <c r="CKC18" s="3"/>
      <c r="CKD18" s="3"/>
      <c r="CKE18" s="35"/>
      <c r="CKF18" s="35"/>
      <c r="CKG18" s="35"/>
      <c r="CKH18" s="3"/>
      <c r="CKI18" s="3"/>
      <c r="CKJ18" s="3"/>
      <c r="CKK18" s="35"/>
      <c r="CKL18" s="35"/>
      <c r="CKM18" s="35"/>
      <c r="CKN18" s="3"/>
      <c r="CKO18" s="3"/>
      <c r="CKP18" s="3"/>
      <c r="CKQ18" s="35"/>
      <c r="CKR18" s="35"/>
      <c r="CKS18" s="35"/>
      <c r="CKT18" s="3"/>
      <c r="CKU18" s="3"/>
      <c r="CKV18" s="3"/>
      <c r="CKW18" s="35"/>
      <c r="CKX18" s="35"/>
      <c r="CKY18" s="35"/>
      <c r="CKZ18" s="3"/>
      <c r="CLA18" s="3"/>
      <c r="CLB18" s="3"/>
      <c r="CLC18" s="35"/>
      <c r="CLD18" s="35"/>
      <c r="CLE18" s="35"/>
      <c r="CLF18" s="3"/>
      <c r="CLG18" s="3"/>
      <c r="CLH18" s="3"/>
      <c r="CLI18" s="35"/>
      <c r="CLJ18" s="35"/>
      <c r="CLK18" s="35"/>
      <c r="CLL18" s="3"/>
      <c r="CLM18" s="3"/>
      <c r="CLN18" s="3"/>
      <c r="CLO18" s="35"/>
      <c r="CLP18" s="35"/>
      <c r="CLQ18" s="35"/>
      <c r="CLR18" s="3"/>
      <c r="CLS18" s="3"/>
      <c r="CLT18" s="3"/>
      <c r="CLU18" s="35"/>
      <c r="CLV18" s="35"/>
      <c r="CLW18" s="35"/>
      <c r="CLX18" s="3"/>
      <c r="CLY18" s="3"/>
      <c r="CLZ18" s="3"/>
      <c r="CMA18" s="35"/>
      <c r="CMB18" s="35"/>
      <c r="CMC18" s="35"/>
      <c r="CMD18" s="3"/>
      <c r="CME18" s="3"/>
      <c r="CMF18" s="3"/>
      <c r="CMG18" s="35"/>
      <c r="CMH18" s="35"/>
      <c r="CMI18" s="35"/>
      <c r="CMJ18" s="3"/>
      <c r="CMK18" s="3"/>
      <c r="CML18" s="3"/>
      <c r="CMM18" s="35"/>
      <c r="CMN18" s="35"/>
      <c r="CMO18" s="35"/>
      <c r="CMP18" s="3"/>
      <c r="CMQ18" s="3"/>
      <c r="CMR18" s="3"/>
      <c r="CMS18" s="35"/>
      <c r="CMT18" s="35"/>
      <c r="CMU18" s="35"/>
      <c r="CMV18" s="3"/>
      <c r="CMW18" s="3"/>
      <c r="CMX18" s="3"/>
      <c r="CMY18" s="35"/>
      <c r="CMZ18" s="35"/>
      <c r="CNA18" s="35"/>
      <c r="CNB18" s="3"/>
      <c r="CNC18" s="3"/>
      <c r="CND18" s="3"/>
      <c r="CNE18" s="35"/>
      <c r="CNF18" s="35"/>
      <c r="CNG18" s="35"/>
      <c r="CNH18" s="3"/>
      <c r="CNI18" s="3"/>
      <c r="CNJ18" s="3"/>
      <c r="CNK18" s="35"/>
      <c r="CNL18" s="35"/>
      <c r="CNM18" s="35"/>
      <c r="CNN18" s="3"/>
      <c r="CNO18" s="3"/>
      <c r="CNP18" s="3"/>
      <c r="CNQ18" s="35"/>
      <c r="CNR18" s="35"/>
      <c r="CNS18" s="35"/>
      <c r="CNT18" s="3"/>
      <c r="CNU18" s="3"/>
      <c r="CNV18" s="3"/>
      <c r="CNW18" s="35"/>
      <c r="CNX18" s="35"/>
      <c r="CNY18" s="35"/>
      <c r="CNZ18" s="3"/>
      <c r="COA18" s="3"/>
      <c r="COB18" s="3"/>
      <c r="COC18" s="35"/>
      <c r="COD18" s="35"/>
      <c r="COE18" s="35"/>
      <c r="COF18" s="3"/>
      <c r="COG18" s="3"/>
      <c r="COH18" s="3"/>
      <c r="COI18" s="35"/>
      <c r="COJ18" s="35"/>
      <c r="COK18" s="35"/>
      <c r="COL18" s="3"/>
      <c r="COM18" s="3"/>
      <c r="CON18" s="3"/>
      <c r="COO18" s="35"/>
      <c r="COP18" s="35"/>
      <c r="COQ18" s="35"/>
      <c r="COR18" s="3"/>
      <c r="COS18" s="3"/>
      <c r="COT18" s="3"/>
      <c r="COU18" s="35"/>
      <c r="COV18" s="35"/>
      <c r="COW18" s="35"/>
      <c r="COX18" s="3"/>
      <c r="COY18" s="3"/>
      <c r="COZ18" s="3"/>
      <c r="CPA18" s="35"/>
      <c r="CPB18" s="35"/>
      <c r="CPC18" s="35"/>
      <c r="CPD18" s="3"/>
      <c r="CPE18" s="3"/>
      <c r="CPF18" s="3"/>
      <c r="CPG18" s="35"/>
      <c r="CPH18" s="35"/>
      <c r="CPI18" s="35"/>
      <c r="CPJ18" s="3"/>
      <c r="CPK18" s="3"/>
      <c r="CPL18" s="3"/>
      <c r="CPM18" s="35"/>
      <c r="CPN18" s="35"/>
      <c r="CPO18" s="35"/>
      <c r="CPP18" s="3"/>
      <c r="CPQ18" s="3"/>
      <c r="CPR18" s="3"/>
      <c r="CPS18" s="35"/>
      <c r="CPT18" s="35"/>
      <c r="CPU18" s="35"/>
      <c r="CPV18" s="3"/>
      <c r="CPW18" s="3"/>
      <c r="CPX18" s="3"/>
      <c r="CPY18" s="35"/>
      <c r="CPZ18" s="35"/>
      <c r="CQA18" s="35"/>
      <c r="CQB18" s="3"/>
      <c r="CQC18" s="3"/>
      <c r="CQD18" s="3"/>
      <c r="CQE18" s="35"/>
      <c r="CQF18" s="35"/>
      <c r="CQG18" s="35"/>
      <c r="CQH18" s="3"/>
      <c r="CQI18" s="3"/>
      <c r="CQJ18" s="3"/>
      <c r="CQK18" s="35"/>
      <c r="CQL18" s="35"/>
      <c r="CQM18" s="35"/>
      <c r="CQN18" s="3"/>
      <c r="CQO18" s="3"/>
      <c r="CQP18" s="3"/>
      <c r="CQQ18" s="35"/>
      <c r="CQR18" s="35"/>
      <c r="CQS18" s="35"/>
      <c r="CQT18" s="3"/>
      <c r="CQU18" s="3"/>
      <c r="CQV18" s="3"/>
      <c r="CQW18" s="35"/>
      <c r="CQX18" s="35"/>
      <c r="CQY18" s="35"/>
      <c r="CQZ18" s="3"/>
      <c r="CRA18" s="3"/>
      <c r="CRB18" s="3"/>
      <c r="CRC18" s="35"/>
      <c r="CRD18" s="35"/>
      <c r="CRE18" s="35"/>
      <c r="CRF18" s="3"/>
      <c r="CRG18" s="3"/>
      <c r="CRH18" s="3"/>
      <c r="CRI18" s="35"/>
      <c r="CRJ18" s="35"/>
      <c r="CRK18" s="35"/>
      <c r="CRL18" s="3"/>
      <c r="CRM18" s="3"/>
      <c r="CRN18" s="3"/>
      <c r="CRO18" s="35"/>
      <c r="CRP18" s="35"/>
      <c r="CRQ18" s="35"/>
      <c r="CRR18" s="3"/>
      <c r="CRS18" s="3"/>
      <c r="CRT18" s="3"/>
      <c r="CRU18" s="35"/>
      <c r="CRV18" s="35"/>
      <c r="CRW18" s="35"/>
      <c r="CRX18" s="3"/>
      <c r="CRY18" s="3"/>
      <c r="CRZ18" s="3"/>
      <c r="CSA18" s="35"/>
      <c r="CSB18" s="35"/>
      <c r="CSC18" s="35"/>
      <c r="CSD18" s="3"/>
      <c r="CSE18" s="3"/>
      <c r="CSF18" s="3"/>
      <c r="CSG18" s="35"/>
      <c r="CSH18" s="35"/>
      <c r="CSI18" s="35"/>
      <c r="CSJ18" s="3"/>
      <c r="CSK18" s="3"/>
      <c r="CSL18" s="3"/>
      <c r="CSM18" s="35"/>
      <c r="CSN18" s="35"/>
      <c r="CSO18" s="35"/>
      <c r="CSP18" s="3"/>
      <c r="CSQ18" s="3"/>
      <c r="CSR18" s="3"/>
      <c r="CSS18" s="35"/>
      <c r="CST18" s="35"/>
      <c r="CSU18" s="35"/>
      <c r="CSV18" s="3"/>
      <c r="CSW18" s="3"/>
      <c r="CSX18" s="3"/>
      <c r="CSY18" s="35"/>
      <c r="CSZ18" s="35"/>
      <c r="CTA18" s="35"/>
      <c r="CTB18" s="3"/>
      <c r="CTC18" s="3"/>
      <c r="CTD18" s="3"/>
      <c r="CTE18" s="35"/>
      <c r="CTF18" s="35"/>
      <c r="CTG18" s="35"/>
      <c r="CTH18" s="3"/>
      <c r="CTI18" s="3"/>
      <c r="CTJ18" s="3"/>
      <c r="CTK18" s="35"/>
      <c r="CTL18" s="35"/>
      <c r="CTM18" s="35"/>
      <c r="CTN18" s="3"/>
      <c r="CTO18" s="3"/>
      <c r="CTP18" s="3"/>
      <c r="CTQ18" s="35"/>
      <c r="CTR18" s="35"/>
      <c r="CTS18" s="35"/>
      <c r="CTT18" s="3"/>
      <c r="CTU18" s="3"/>
      <c r="CTV18" s="3"/>
      <c r="CTW18" s="35"/>
      <c r="CTX18" s="35"/>
      <c r="CTY18" s="35"/>
      <c r="CTZ18" s="3"/>
      <c r="CUA18" s="3"/>
      <c r="CUB18" s="3"/>
      <c r="CUC18" s="35"/>
      <c r="CUD18" s="35"/>
      <c r="CUE18" s="35"/>
      <c r="CUF18" s="3"/>
      <c r="CUG18" s="3"/>
      <c r="CUH18" s="3"/>
      <c r="CUI18" s="35"/>
      <c r="CUJ18" s="35"/>
      <c r="CUK18" s="35"/>
      <c r="CUL18" s="3"/>
      <c r="CUM18" s="3"/>
      <c r="CUN18" s="3"/>
      <c r="CUO18" s="35"/>
      <c r="CUP18" s="35"/>
      <c r="CUQ18" s="35"/>
      <c r="CUR18" s="3"/>
      <c r="CUS18" s="3"/>
      <c r="CUT18" s="3"/>
      <c r="CUU18" s="35"/>
      <c r="CUV18" s="35"/>
      <c r="CUW18" s="35"/>
      <c r="CUX18" s="3"/>
      <c r="CUY18" s="3"/>
      <c r="CUZ18" s="3"/>
      <c r="CVA18" s="35"/>
      <c r="CVB18" s="35"/>
      <c r="CVC18" s="35"/>
      <c r="CVD18" s="3"/>
      <c r="CVE18" s="3"/>
      <c r="CVF18" s="3"/>
      <c r="CVG18" s="35"/>
      <c r="CVH18" s="35"/>
      <c r="CVI18" s="35"/>
      <c r="CVJ18" s="3"/>
      <c r="CVK18" s="3"/>
      <c r="CVL18" s="3"/>
      <c r="CVM18" s="35"/>
      <c r="CVN18" s="35"/>
      <c r="CVO18" s="35"/>
      <c r="CVP18" s="3"/>
      <c r="CVQ18" s="3"/>
      <c r="CVR18" s="3"/>
      <c r="CVS18" s="35"/>
      <c r="CVT18" s="35"/>
      <c r="CVU18" s="35"/>
      <c r="CVV18" s="3"/>
      <c r="CVW18" s="3"/>
      <c r="CVX18" s="3"/>
      <c r="CVY18" s="35"/>
      <c r="CVZ18" s="35"/>
      <c r="CWA18" s="35"/>
      <c r="CWB18" s="3"/>
      <c r="CWC18" s="3"/>
      <c r="CWD18" s="3"/>
      <c r="CWE18" s="35"/>
      <c r="CWF18" s="35"/>
      <c r="CWG18" s="35"/>
      <c r="CWH18" s="3"/>
      <c r="CWI18" s="3"/>
      <c r="CWJ18" s="3"/>
      <c r="CWK18" s="35"/>
      <c r="CWL18" s="35"/>
      <c r="CWM18" s="35"/>
      <c r="CWN18" s="3"/>
      <c r="CWO18" s="3"/>
      <c r="CWP18" s="3"/>
      <c r="CWQ18" s="35"/>
      <c r="CWR18" s="35"/>
      <c r="CWS18" s="35"/>
      <c r="CWT18" s="3"/>
      <c r="CWU18" s="3"/>
      <c r="CWV18" s="3"/>
      <c r="CWW18" s="35"/>
      <c r="CWX18" s="35"/>
      <c r="CWY18" s="35"/>
      <c r="CWZ18" s="3"/>
      <c r="CXA18" s="3"/>
      <c r="CXB18" s="3"/>
      <c r="CXC18" s="35"/>
      <c r="CXD18" s="35"/>
      <c r="CXE18" s="35"/>
      <c r="CXF18" s="3"/>
      <c r="CXG18" s="3"/>
      <c r="CXH18" s="3"/>
      <c r="CXI18" s="35"/>
      <c r="CXJ18" s="35"/>
      <c r="CXK18" s="35"/>
      <c r="CXL18" s="3"/>
      <c r="CXM18" s="3"/>
      <c r="CXN18" s="3"/>
      <c r="CXO18" s="35"/>
      <c r="CXP18" s="35"/>
      <c r="CXQ18" s="35"/>
      <c r="CXR18" s="3"/>
      <c r="CXS18" s="3"/>
      <c r="CXT18" s="3"/>
      <c r="CXU18" s="35"/>
      <c r="CXV18" s="35"/>
      <c r="CXW18" s="35"/>
      <c r="CXX18" s="3"/>
      <c r="CXY18" s="3"/>
      <c r="CXZ18" s="3"/>
      <c r="CYA18" s="35"/>
      <c r="CYB18" s="35"/>
      <c r="CYC18" s="35"/>
      <c r="CYD18" s="3"/>
      <c r="CYE18" s="3"/>
      <c r="CYF18" s="3"/>
      <c r="CYG18" s="35"/>
      <c r="CYH18" s="35"/>
      <c r="CYI18" s="35"/>
      <c r="CYJ18" s="3"/>
      <c r="CYK18" s="3"/>
      <c r="CYL18" s="3"/>
      <c r="CYM18" s="35"/>
      <c r="CYN18" s="35"/>
      <c r="CYO18" s="35"/>
      <c r="CYP18" s="3"/>
      <c r="CYQ18" s="3"/>
      <c r="CYR18" s="3"/>
      <c r="CYS18" s="35"/>
      <c r="CYT18" s="35"/>
      <c r="CYU18" s="35"/>
      <c r="CYV18" s="3"/>
      <c r="CYW18" s="3"/>
      <c r="CYX18" s="3"/>
      <c r="CYY18" s="35"/>
      <c r="CYZ18" s="35"/>
      <c r="CZA18" s="35"/>
      <c r="CZB18" s="3"/>
      <c r="CZC18" s="3"/>
      <c r="CZD18" s="3"/>
      <c r="CZE18" s="35"/>
      <c r="CZF18" s="35"/>
      <c r="CZG18" s="35"/>
      <c r="CZH18" s="3"/>
      <c r="CZI18" s="3"/>
      <c r="CZJ18" s="3"/>
      <c r="CZK18" s="35"/>
      <c r="CZL18" s="35"/>
      <c r="CZM18" s="35"/>
      <c r="CZN18" s="3"/>
      <c r="CZO18" s="3"/>
      <c r="CZP18" s="3"/>
      <c r="CZQ18" s="35"/>
      <c r="CZR18" s="35"/>
      <c r="CZS18" s="35"/>
      <c r="CZT18" s="3"/>
      <c r="CZU18" s="3"/>
      <c r="CZV18" s="3"/>
      <c r="CZW18" s="35"/>
      <c r="CZX18" s="35"/>
      <c r="CZY18" s="35"/>
      <c r="CZZ18" s="3"/>
      <c r="DAA18" s="3"/>
      <c r="DAB18" s="3"/>
      <c r="DAC18" s="35"/>
      <c r="DAD18" s="35"/>
      <c r="DAE18" s="35"/>
      <c r="DAF18" s="3"/>
      <c r="DAG18" s="3"/>
      <c r="DAH18" s="3"/>
      <c r="DAI18" s="35"/>
      <c r="DAJ18" s="35"/>
      <c r="DAK18" s="35"/>
      <c r="DAL18" s="3"/>
      <c r="DAM18" s="3"/>
      <c r="DAN18" s="3"/>
      <c r="DAO18" s="35"/>
      <c r="DAP18" s="35"/>
      <c r="DAQ18" s="35"/>
      <c r="DAR18" s="3"/>
      <c r="DAS18" s="3"/>
      <c r="DAT18" s="3"/>
      <c r="DAU18" s="35"/>
      <c r="DAV18" s="35"/>
      <c r="DAW18" s="35"/>
      <c r="DAX18" s="3"/>
      <c r="DAY18" s="3"/>
      <c r="DAZ18" s="3"/>
      <c r="DBA18" s="35"/>
      <c r="DBB18" s="35"/>
      <c r="DBC18" s="35"/>
      <c r="DBD18" s="3"/>
      <c r="DBE18" s="3"/>
      <c r="DBF18" s="3"/>
      <c r="DBG18" s="35"/>
      <c r="DBH18" s="35"/>
      <c r="DBI18" s="35"/>
      <c r="DBJ18" s="3"/>
      <c r="DBK18" s="3"/>
      <c r="DBL18" s="3"/>
      <c r="DBM18" s="35"/>
      <c r="DBN18" s="35"/>
      <c r="DBO18" s="35"/>
      <c r="DBP18" s="3"/>
      <c r="DBQ18" s="3"/>
      <c r="DBR18" s="3"/>
      <c r="DBS18" s="35"/>
      <c r="DBT18" s="35"/>
      <c r="DBU18" s="35"/>
      <c r="DBV18" s="3"/>
      <c r="DBW18" s="3"/>
      <c r="DBX18" s="3"/>
      <c r="DBY18" s="35"/>
      <c r="DBZ18" s="35"/>
      <c r="DCA18" s="35"/>
      <c r="DCB18" s="3"/>
      <c r="DCC18" s="3"/>
      <c r="DCD18" s="3"/>
      <c r="DCE18" s="35"/>
      <c r="DCF18" s="35"/>
      <c r="DCG18" s="35"/>
      <c r="DCH18" s="3"/>
      <c r="DCI18" s="3"/>
      <c r="DCJ18" s="3"/>
      <c r="DCK18" s="35"/>
      <c r="DCL18" s="35"/>
      <c r="DCM18" s="35"/>
      <c r="DCN18" s="3"/>
      <c r="DCO18" s="3"/>
      <c r="DCP18" s="3"/>
      <c r="DCQ18" s="35"/>
      <c r="DCR18" s="35"/>
      <c r="DCS18" s="35"/>
      <c r="DCT18" s="3"/>
      <c r="DCU18" s="3"/>
      <c r="DCV18" s="3"/>
      <c r="DCW18" s="35"/>
      <c r="DCX18" s="35"/>
      <c r="DCY18" s="35"/>
      <c r="DCZ18" s="3"/>
      <c r="DDA18" s="3"/>
      <c r="DDB18" s="3"/>
      <c r="DDC18" s="35"/>
      <c r="DDD18" s="35"/>
      <c r="DDE18" s="35"/>
      <c r="DDF18" s="3"/>
      <c r="DDG18" s="3"/>
      <c r="DDH18" s="3"/>
      <c r="DDI18" s="35"/>
      <c r="DDJ18" s="35"/>
      <c r="DDK18" s="35"/>
      <c r="DDL18" s="3"/>
      <c r="DDM18" s="3"/>
      <c r="DDN18" s="3"/>
      <c r="DDO18" s="35"/>
      <c r="DDP18" s="35"/>
      <c r="DDQ18" s="35"/>
      <c r="DDR18" s="3"/>
      <c r="DDS18" s="3"/>
      <c r="DDT18" s="3"/>
      <c r="DDU18" s="35"/>
      <c r="DDV18" s="35"/>
      <c r="DDW18" s="35"/>
      <c r="DDX18" s="3"/>
      <c r="DDY18" s="3"/>
      <c r="DDZ18" s="3"/>
      <c r="DEA18" s="35"/>
      <c r="DEB18" s="35"/>
      <c r="DEC18" s="35"/>
      <c r="DED18" s="3"/>
      <c r="DEE18" s="3"/>
      <c r="DEF18" s="3"/>
      <c r="DEG18" s="35"/>
      <c r="DEH18" s="35"/>
      <c r="DEI18" s="35"/>
      <c r="DEJ18" s="3"/>
      <c r="DEK18" s="3"/>
      <c r="DEL18" s="3"/>
      <c r="DEM18" s="35"/>
      <c r="DEN18" s="35"/>
      <c r="DEO18" s="35"/>
      <c r="DEP18" s="3"/>
      <c r="DEQ18" s="3"/>
      <c r="DER18" s="3"/>
      <c r="DES18" s="35"/>
      <c r="DET18" s="35"/>
      <c r="DEU18" s="35"/>
      <c r="DEV18" s="3"/>
      <c r="DEW18" s="3"/>
      <c r="DEX18" s="3"/>
      <c r="DEY18" s="35"/>
      <c r="DEZ18" s="35"/>
      <c r="DFA18" s="35"/>
      <c r="DFB18" s="3"/>
      <c r="DFC18" s="3"/>
      <c r="DFD18" s="3"/>
      <c r="DFE18" s="35"/>
      <c r="DFF18" s="35"/>
      <c r="DFG18" s="35"/>
      <c r="DFH18" s="3"/>
      <c r="DFI18" s="3"/>
      <c r="DFJ18" s="3"/>
      <c r="DFK18" s="35"/>
      <c r="DFL18" s="35"/>
      <c r="DFM18" s="35"/>
      <c r="DFN18" s="3"/>
      <c r="DFO18" s="3"/>
      <c r="DFP18" s="3"/>
      <c r="DFQ18" s="35"/>
      <c r="DFR18" s="35"/>
      <c r="DFS18" s="35"/>
      <c r="DFT18" s="3"/>
      <c r="DFU18" s="3"/>
      <c r="DFV18" s="3"/>
      <c r="DFW18" s="35"/>
      <c r="DFX18" s="35"/>
      <c r="DFY18" s="35"/>
      <c r="DFZ18" s="3"/>
      <c r="DGA18" s="3"/>
      <c r="DGB18" s="3"/>
      <c r="DGC18" s="35"/>
      <c r="DGD18" s="35"/>
      <c r="DGE18" s="35"/>
      <c r="DGF18" s="3"/>
      <c r="DGG18" s="3"/>
      <c r="DGH18" s="3"/>
      <c r="DGI18" s="35"/>
      <c r="DGJ18" s="35"/>
      <c r="DGK18" s="35"/>
      <c r="DGL18" s="3"/>
      <c r="DGM18" s="3"/>
      <c r="DGN18" s="3"/>
      <c r="DGO18" s="35"/>
      <c r="DGP18" s="35"/>
      <c r="DGQ18" s="35"/>
      <c r="DGR18" s="3"/>
      <c r="DGS18" s="3"/>
      <c r="DGT18" s="3"/>
      <c r="DGU18" s="35"/>
      <c r="DGV18" s="35"/>
      <c r="DGW18" s="35"/>
      <c r="DGX18" s="3"/>
      <c r="DGY18" s="3"/>
      <c r="DGZ18" s="3"/>
      <c r="DHA18" s="35"/>
      <c r="DHB18" s="35"/>
      <c r="DHC18" s="35"/>
      <c r="DHD18" s="3"/>
      <c r="DHE18" s="3"/>
      <c r="DHF18" s="3"/>
      <c r="DHG18" s="35"/>
      <c r="DHH18" s="35"/>
      <c r="DHI18" s="35"/>
      <c r="DHJ18" s="3"/>
      <c r="DHK18" s="3"/>
      <c r="DHL18" s="3"/>
      <c r="DHM18" s="35"/>
      <c r="DHN18" s="35"/>
      <c r="DHO18" s="35"/>
      <c r="DHP18" s="3"/>
      <c r="DHQ18" s="3"/>
      <c r="DHR18" s="3"/>
      <c r="DHS18" s="35"/>
      <c r="DHT18" s="35"/>
      <c r="DHU18" s="35"/>
      <c r="DHV18" s="3"/>
      <c r="DHW18" s="3"/>
      <c r="DHX18" s="3"/>
      <c r="DHY18" s="35"/>
      <c r="DHZ18" s="35"/>
      <c r="DIA18" s="35"/>
      <c r="DIB18" s="3"/>
      <c r="DIC18" s="3"/>
      <c r="DID18" s="3"/>
      <c r="DIE18" s="35"/>
      <c r="DIF18" s="35"/>
      <c r="DIG18" s="35"/>
      <c r="DIH18" s="3"/>
      <c r="DII18" s="3"/>
      <c r="DIJ18" s="3"/>
      <c r="DIK18" s="35"/>
      <c r="DIL18" s="35"/>
      <c r="DIM18" s="35"/>
      <c r="DIN18" s="3"/>
      <c r="DIO18" s="3"/>
      <c r="DIP18" s="3"/>
      <c r="DIQ18" s="35"/>
      <c r="DIR18" s="35"/>
      <c r="DIS18" s="35"/>
      <c r="DIT18" s="3"/>
      <c r="DIU18" s="3"/>
      <c r="DIV18" s="3"/>
      <c r="DIW18" s="35"/>
      <c r="DIX18" s="35"/>
      <c r="DIY18" s="35"/>
      <c r="DIZ18" s="3"/>
      <c r="DJA18" s="3"/>
      <c r="DJB18" s="3"/>
      <c r="DJC18" s="35"/>
      <c r="DJD18" s="35"/>
      <c r="DJE18" s="35"/>
      <c r="DJF18" s="3"/>
      <c r="DJG18" s="3"/>
      <c r="DJH18" s="3"/>
      <c r="DJI18" s="35"/>
      <c r="DJJ18" s="35"/>
      <c r="DJK18" s="35"/>
      <c r="DJL18" s="3"/>
      <c r="DJM18" s="3"/>
      <c r="DJN18" s="3"/>
      <c r="DJO18" s="35"/>
      <c r="DJP18" s="35"/>
      <c r="DJQ18" s="35"/>
      <c r="DJR18" s="3"/>
      <c r="DJS18" s="3"/>
      <c r="DJT18" s="3"/>
      <c r="DJU18" s="35"/>
      <c r="DJV18" s="35"/>
      <c r="DJW18" s="35"/>
      <c r="DJX18" s="3"/>
      <c r="DJY18" s="3"/>
      <c r="DJZ18" s="3"/>
      <c r="DKA18" s="35"/>
      <c r="DKB18" s="35"/>
      <c r="DKC18" s="35"/>
      <c r="DKD18" s="3"/>
      <c r="DKE18" s="3"/>
      <c r="DKF18" s="3"/>
      <c r="DKG18" s="35"/>
      <c r="DKH18" s="35"/>
      <c r="DKI18" s="35"/>
      <c r="DKJ18" s="3"/>
      <c r="DKK18" s="3"/>
      <c r="DKL18" s="3"/>
      <c r="DKM18" s="35"/>
      <c r="DKN18" s="35"/>
      <c r="DKO18" s="35"/>
      <c r="DKP18" s="3"/>
      <c r="DKQ18" s="3"/>
      <c r="DKR18" s="3"/>
      <c r="DKS18" s="35"/>
      <c r="DKT18" s="35"/>
      <c r="DKU18" s="35"/>
      <c r="DKV18" s="3"/>
      <c r="DKW18" s="3"/>
      <c r="DKX18" s="3"/>
      <c r="DKY18" s="35"/>
      <c r="DKZ18" s="35"/>
      <c r="DLA18" s="35"/>
      <c r="DLB18" s="3"/>
      <c r="DLC18" s="3"/>
      <c r="DLD18" s="3"/>
      <c r="DLE18" s="35"/>
      <c r="DLF18" s="35"/>
      <c r="DLG18" s="35"/>
      <c r="DLH18" s="3"/>
      <c r="DLI18" s="3"/>
      <c r="DLJ18" s="3"/>
      <c r="DLK18" s="35"/>
      <c r="DLL18" s="35"/>
      <c r="DLM18" s="35"/>
      <c r="DLN18" s="3"/>
      <c r="DLO18" s="3"/>
      <c r="DLP18" s="3"/>
      <c r="DLQ18" s="35"/>
      <c r="DLR18" s="35"/>
      <c r="DLS18" s="35"/>
      <c r="DLT18" s="3"/>
      <c r="DLU18" s="3"/>
      <c r="DLV18" s="3"/>
      <c r="DLW18" s="35"/>
      <c r="DLX18" s="35"/>
      <c r="DLY18" s="35"/>
      <c r="DLZ18" s="3"/>
      <c r="DMA18" s="3"/>
      <c r="DMB18" s="3"/>
      <c r="DMC18" s="35"/>
      <c r="DMD18" s="35"/>
      <c r="DME18" s="35"/>
      <c r="DMF18" s="3"/>
      <c r="DMG18" s="3"/>
      <c r="DMH18" s="3"/>
      <c r="DMI18" s="35"/>
      <c r="DMJ18" s="35"/>
      <c r="DMK18" s="35"/>
      <c r="DML18" s="3"/>
      <c r="DMM18" s="3"/>
      <c r="DMN18" s="3"/>
      <c r="DMO18" s="35"/>
      <c r="DMP18" s="35"/>
      <c r="DMQ18" s="35"/>
      <c r="DMR18" s="3"/>
      <c r="DMS18" s="3"/>
      <c r="DMT18" s="3"/>
      <c r="DMU18" s="35"/>
      <c r="DMV18" s="35"/>
      <c r="DMW18" s="35"/>
      <c r="DMX18" s="3"/>
      <c r="DMY18" s="3"/>
      <c r="DMZ18" s="3"/>
      <c r="DNA18" s="35"/>
      <c r="DNB18" s="35"/>
      <c r="DNC18" s="35"/>
      <c r="DND18" s="3"/>
      <c r="DNE18" s="3"/>
      <c r="DNF18" s="3"/>
      <c r="DNG18" s="35"/>
      <c r="DNH18" s="35"/>
      <c r="DNI18" s="35"/>
      <c r="DNJ18" s="3"/>
      <c r="DNK18" s="3"/>
      <c r="DNL18" s="3"/>
      <c r="DNM18" s="35"/>
      <c r="DNN18" s="35"/>
      <c r="DNO18" s="35"/>
      <c r="DNP18" s="3"/>
      <c r="DNQ18" s="3"/>
      <c r="DNR18" s="3"/>
      <c r="DNS18" s="35"/>
      <c r="DNT18" s="35"/>
      <c r="DNU18" s="35"/>
      <c r="DNV18" s="3"/>
      <c r="DNW18" s="3"/>
      <c r="DNX18" s="3"/>
      <c r="DNY18" s="35"/>
      <c r="DNZ18" s="35"/>
      <c r="DOA18" s="35"/>
      <c r="DOB18" s="3"/>
      <c r="DOC18" s="3"/>
      <c r="DOD18" s="3"/>
      <c r="DOE18" s="35"/>
      <c r="DOF18" s="35"/>
      <c r="DOG18" s="35"/>
      <c r="DOH18" s="3"/>
      <c r="DOI18" s="3"/>
      <c r="DOJ18" s="3"/>
      <c r="DOK18" s="35"/>
      <c r="DOL18" s="35"/>
      <c r="DOM18" s="35"/>
      <c r="DON18" s="3"/>
      <c r="DOO18" s="3"/>
      <c r="DOP18" s="3"/>
      <c r="DOQ18" s="35"/>
      <c r="DOR18" s="35"/>
      <c r="DOS18" s="35"/>
      <c r="DOT18" s="3"/>
      <c r="DOU18" s="3"/>
      <c r="DOV18" s="3"/>
      <c r="DOW18" s="35"/>
      <c r="DOX18" s="35"/>
      <c r="DOY18" s="35"/>
      <c r="DOZ18" s="3"/>
      <c r="DPA18" s="3"/>
      <c r="DPB18" s="3"/>
      <c r="DPC18" s="35"/>
      <c r="DPD18" s="35"/>
      <c r="DPE18" s="35"/>
      <c r="DPF18" s="3"/>
      <c r="DPG18" s="3"/>
      <c r="DPH18" s="3"/>
      <c r="DPI18" s="35"/>
      <c r="DPJ18" s="35"/>
      <c r="DPK18" s="35"/>
      <c r="DPL18" s="3"/>
      <c r="DPM18" s="3"/>
      <c r="DPN18" s="3"/>
      <c r="DPO18" s="35"/>
      <c r="DPP18" s="35"/>
      <c r="DPQ18" s="35"/>
      <c r="DPR18" s="3"/>
      <c r="DPS18" s="3"/>
      <c r="DPT18" s="3"/>
      <c r="DPU18" s="35"/>
      <c r="DPV18" s="35"/>
      <c r="DPW18" s="35"/>
      <c r="DPX18" s="3"/>
      <c r="DPY18" s="3"/>
      <c r="DPZ18" s="3"/>
      <c r="DQA18" s="35"/>
      <c r="DQB18" s="35"/>
      <c r="DQC18" s="35"/>
      <c r="DQD18" s="3"/>
      <c r="DQE18" s="3"/>
      <c r="DQF18" s="3"/>
      <c r="DQG18" s="35"/>
      <c r="DQH18" s="35"/>
      <c r="DQI18" s="35"/>
      <c r="DQJ18" s="3"/>
      <c r="DQK18" s="3"/>
      <c r="DQL18" s="3"/>
      <c r="DQM18" s="35"/>
      <c r="DQN18" s="35"/>
      <c r="DQO18" s="35"/>
      <c r="DQP18" s="3"/>
      <c r="DQQ18" s="3"/>
      <c r="DQR18" s="3"/>
      <c r="DQS18" s="35"/>
      <c r="DQT18" s="35"/>
      <c r="DQU18" s="35"/>
      <c r="DQV18" s="3"/>
      <c r="DQW18" s="3"/>
      <c r="DQX18" s="3"/>
      <c r="DQY18" s="35"/>
      <c r="DQZ18" s="35"/>
      <c r="DRA18" s="35"/>
      <c r="DRB18" s="3"/>
      <c r="DRC18" s="3"/>
      <c r="DRD18" s="3"/>
      <c r="DRE18" s="35"/>
      <c r="DRF18" s="35"/>
      <c r="DRG18" s="35"/>
      <c r="DRH18" s="3"/>
      <c r="DRI18" s="3"/>
      <c r="DRJ18" s="3"/>
      <c r="DRK18" s="35"/>
      <c r="DRL18" s="35"/>
      <c r="DRM18" s="35"/>
      <c r="DRN18" s="3"/>
      <c r="DRO18" s="3"/>
      <c r="DRP18" s="3"/>
      <c r="DRQ18" s="35"/>
      <c r="DRR18" s="35"/>
      <c r="DRS18" s="35"/>
      <c r="DRT18" s="3"/>
      <c r="DRU18" s="3"/>
      <c r="DRV18" s="3"/>
      <c r="DRW18" s="35"/>
      <c r="DRX18" s="35"/>
      <c r="DRY18" s="35"/>
      <c r="DRZ18" s="3"/>
      <c r="DSA18" s="3"/>
      <c r="DSB18" s="3"/>
      <c r="DSC18" s="35"/>
      <c r="DSD18" s="35"/>
      <c r="DSE18" s="35"/>
      <c r="DSF18" s="3"/>
      <c r="DSG18" s="3"/>
      <c r="DSH18" s="3"/>
      <c r="DSI18" s="35"/>
      <c r="DSJ18" s="35"/>
      <c r="DSK18" s="35"/>
      <c r="DSL18" s="3"/>
      <c r="DSM18" s="3"/>
      <c r="DSN18" s="3"/>
      <c r="DSO18" s="35"/>
      <c r="DSP18" s="35"/>
      <c r="DSQ18" s="35"/>
      <c r="DSR18" s="3"/>
      <c r="DSS18" s="3"/>
      <c r="DST18" s="3"/>
      <c r="DSU18" s="35"/>
      <c r="DSV18" s="35"/>
      <c r="DSW18" s="35"/>
      <c r="DSX18" s="3"/>
      <c r="DSY18" s="3"/>
      <c r="DSZ18" s="3"/>
      <c r="DTA18" s="35"/>
      <c r="DTB18" s="35"/>
      <c r="DTC18" s="35"/>
      <c r="DTD18" s="3"/>
      <c r="DTE18" s="3"/>
      <c r="DTF18" s="3"/>
      <c r="DTG18" s="35"/>
      <c r="DTH18" s="35"/>
      <c r="DTI18" s="35"/>
      <c r="DTJ18" s="3"/>
      <c r="DTK18" s="3"/>
      <c r="DTL18" s="3"/>
      <c r="DTM18" s="35"/>
      <c r="DTN18" s="35"/>
      <c r="DTO18" s="35"/>
      <c r="DTP18" s="3"/>
      <c r="DTQ18" s="3"/>
      <c r="DTR18" s="3"/>
      <c r="DTS18" s="35"/>
      <c r="DTT18" s="35"/>
      <c r="DTU18" s="35"/>
      <c r="DTV18" s="3"/>
      <c r="DTW18" s="3"/>
      <c r="DTX18" s="3"/>
      <c r="DTY18" s="35"/>
      <c r="DTZ18" s="35"/>
      <c r="DUA18" s="35"/>
      <c r="DUB18" s="3"/>
      <c r="DUC18" s="3"/>
      <c r="DUD18" s="3"/>
      <c r="DUE18" s="35"/>
      <c r="DUF18" s="35"/>
      <c r="DUG18" s="35"/>
      <c r="DUH18" s="3"/>
      <c r="DUI18" s="3"/>
      <c r="DUJ18" s="3"/>
      <c r="DUK18" s="35"/>
      <c r="DUL18" s="35"/>
      <c r="DUM18" s="35"/>
      <c r="DUN18" s="3"/>
      <c r="DUO18" s="3"/>
      <c r="DUP18" s="3"/>
      <c r="DUQ18" s="35"/>
      <c r="DUR18" s="35"/>
      <c r="DUS18" s="35"/>
      <c r="DUT18" s="3"/>
      <c r="DUU18" s="3"/>
      <c r="DUV18" s="3"/>
      <c r="DUW18" s="35"/>
      <c r="DUX18" s="35"/>
      <c r="DUY18" s="35"/>
      <c r="DUZ18" s="3"/>
      <c r="DVA18" s="3"/>
      <c r="DVB18" s="3"/>
      <c r="DVC18" s="35"/>
      <c r="DVD18" s="35"/>
      <c r="DVE18" s="35"/>
      <c r="DVF18" s="3"/>
      <c r="DVG18" s="3"/>
      <c r="DVH18" s="3"/>
      <c r="DVI18" s="35"/>
      <c r="DVJ18" s="35"/>
      <c r="DVK18" s="35"/>
      <c r="DVL18" s="3"/>
      <c r="DVM18" s="3"/>
      <c r="DVN18" s="3"/>
      <c r="DVO18" s="35"/>
      <c r="DVP18" s="35"/>
      <c r="DVQ18" s="35"/>
      <c r="DVR18" s="3"/>
      <c r="DVS18" s="3"/>
      <c r="DVT18" s="3"/>
      <c r="DVU18" s="35"/>
      <c r="DVV18" s="35"/>
      <c r="DVW18" s="35"/>
      <c r="DVX18" s="3"/>
      <c r="DVY18" s="3"/>
      <c r="DVZ18" s="3"/>
      <c r="DWA18" s="35"/>
      <c r="DWB18" s="35"/>
      <c r="DWC18" s="35"/>
      <c r="DWD18" s="3"/>
      <c r="DWE18" s="3"/>
      <c r="DWF18" s="3"/>
      <c r="DWG18" s="35"/>
      <c r="DWH18" s="35"/>
      <c r="DWI18" s="35"/>
      <c r="DWJ18" s="3"/>
      <c r="DWK18" s="3"/>
      <c r="DWL18" s="3"/>
      <c r="DWM18" s="35"/>
      <c r="DWN18" s="35"/>
      <c r="DWO18" s="35"/>
      <c r="DWP18" s="3"/>
      <c r="DWQ18" s="3"/>
      <c r="DWR18" s="3"/>
      <c r="DWS18" s="35"/>
      <c r="DWT18" s="35"/>
      <c r="DWU18" s="35"/>
      <c r="DWV18" s="3"/>
      <c r="DWW18" s="3"/>
      <c r="DWX18" s="3"/>
      <c r="DWY18" s="35"/>
      <c r="DWZ18" s="35"/>
      <c r="DXA18" s="35"/>
      <c r="DXB18" s="3"/>
      <c r="DXC18" s="3"/>
      <c r="DXD18" s="3"/>
      <c r="DXE18" s="35"/>
      <c r="DXF18" s="35"/>
      <c r="DXG18" s="35"/>
      <c r="DXH18" s="3"/>
      <c r="DXI18" s="3"/>
      <c r="DXJ18" s="3"/>
      <c r="DXK18" s="35"/>
      <c r="DXL18" s="35"/>
      <c r="DXM18" s="35"/>
      <c r="DXN18" s="3"/>
      <c r="DXO18" s="3"/>
      <c r="DXP18" s="3"/>
      <c r="DXQ18" s="35"/>
      <c r="DXR18" s="35"/>
      <c r="DXS18" s="35"/>
      <c r="DXT18" s="3"/>
      <c r="DXU18" s="3"/>
      <c r="DXV18" s="3"/>
      <c r="DXW18" s="35"/>
      <c r="DXX18" s="35"/>
      <c r="DXY18" s="35"/>
      <c r="DXZ18" s="3"/>
      <c r="DYA18" s="3"/>
      <c r="DYB18" s="3"/>
      <c r="DYC18" s="35"/>
      <c r="DYD18" s="35"/>
      <c r="DYE18" s="35"/>
      <c r="DYF18" s="3"/>
      <c r="DYG18" s="3"/>
      <c r="DYH18" s="3"/>
      <c r="DYI18" s="35"/>
      <c r="DYJ18" s="35"/>
      <c r="DYK18" s="35"/>
      <c r="DYL18" s="3"/>
      <c r="DYM18" s="3"/>
      <c r="DYN18" s="3"/>
      <c r="DYO18" s="35"/>
      <c r="DYP18" s="35"/>
      <c r="DYQ18" s="35"/>
      <c r="DYR18" s="3"/>
      <c r="DYS18" s="3"/>
      <c r="DYT18" s="3"/>
      <c r="DYU18" s="35"/>
      <c r="DYV18" s="35"/>
      <c r="DYW18" s="35"/>
      <c r="DYX18" s="3"/>
      <c r="DYY18" s="3"/>
      <c r="DYZ18" s="3"/>
      <c r="DZA18" s="35"/>
      <c r="DZB18" s="35"/>
      <c r="DZC18" s="35"/>
      <c r="DZD18" s="3"/>
      <c r="DZE18" s="3"/>
      <c r="DZF18" s="3"/>
      <c r="DZG18" s="35"/>
      <c r="DZH18" s="35"/>
      <c r="DZI18" s="35"/>
      <c r="DZJ18" s="3"/>
      <c r="DZK18" s="3"/>
      <c r="DZL18" s="3"/>
      <c r="DZM18" s="35"/>
      <c r="DZN18" s="35"/>
      <c r="DZO18" s="35"/>
      <c r="DZP18" s="3"/>
      <c r="DZQ18" s="3"/>
      <c r="DZR18" s="3"/>
      <c r="DZS18" s="35"/>
      <c r="DZT18" s="35"/>
      <c r="DZU18" s="35"/>
      <c r="DZV18" s="3"/>
      <c r="DZW18" s="3"/>
      <c r="DZX18" s="3"/>
      <c r="DZY18" s="35"/>
      <c r="DZZ18" s="35"/>
      <c r="EAA18" s="35"/>
      <c r="EAB18" s="3"/>
      <c r="EAC18" s="3"/>
      <c r="EAD18" s="3"/>
      <c r="EAE18" s="35"/>
      <c r="EAF18" s="35"/>
      <c r="EAG18" s="35"/>
      <c r="EAH18" s="3"/>
      <c r="EAI18" s="3"/>
      <c r="EAJ18" s="3"/>
      <c r="EAK18" s="35"/>
      <c r="EAL18" s="35"/>
      <c r="EAM18" s="35"/>
      <c r="EAN18" s="3"/>
      <c r="EAO18" s="3"/>
      <c r="EAP18" s="3"/>
      <c r="EAQ18" s="35"/>
      <c r="EAR18" s="35"/>
      <c r="EAS18" s="35"/>
      <c r="EAT18" s="3"/>
      <c r="EAU18" s="3"/>
      <c r="EAV18" s="3"/>
      <c r="EAW18" s="35"/>
      <c r="EAX18" s="35"/>
      <c r="EAY18" s="35"/>
      <c r="EAZ18" s="3"/>
      <c r="EBA18" s="3"/>
      <c r="EBB18" s="3"/>
      <c r="EBC18" s="35"/>
      <c r="EBD18" s="35"/>
      <c r="EBE18" s="35"/>
      <c r="EBF18" s="3"/>
      <c r="EBG18" s="3"/>
      <c r="EBH18" s="3"/>
      <c r="EBI18" s="35"/>
      <c r="EBJ18" s="35"/>
      <c r="EBK18" s="35"/>
      <c r="EBL18" s="3"/>
      <c r="EBM18" s="3"/>
      <c r="EBN18" s="3"/>
      <c r="EBO18" s="35"/>
      <c r="EBP18" s="35"/>
      <c r="EBQ18" s="35"/>
      <c r="EBR18" s="3"/>
      <c r="EBS18" s="3"/>
      <c r="EBT18" s="3"/>
      <c r="EBU18" s="35"/>
      <c r="EBV18" s="35"/>
      <c r="EBW18" s="35"/>
      <c r="EBX18" s="3"/>
      <c r="EBY18" s="3"/>
      <c r="EBZ18" s="3"/>
      <c r="ECA18" s="35"/>
      <c r="ECB18" s="35"/>
      <c r="ECC18" s="35"/>
      <c r="ECD18" s="3"/>
      <c r="ECE18" s="3"/>
      <c r="ECF18" s="3"/>
      <c r="ECG18" s="35"/>
      <c r="ECH18" s="35"/>
      <c r="ECI18" s="35"/>
      <c r="ECJ18" s="3"/>
      <c r="ECK18" s="3"/>
      <c r="ECL18" s="3"/>
      <c r="ECM18" s="35"/>
      <c r="ECN18" s="35"/>
      <c r="ECO18" s="35"/>
      <c r="ECP18" s="3"/>
      <c r="ECQ18" s="3"/>
      <c r="ECR18" s="3"/>
      <c r="ECS18" s="35"/>
      <c r="ECT18" s="35"/>
      <c r="ECU18" s="35"/>
      <c r="ECV18" s="3"/>
      <c r="ECW18" s="3"/>
      <c r="ECX18" s="3"/>
      <c r="ECY18" s="35"/>
      <c r="ECZ18" s="35"/>
      <c r="EDA18" s="35"/>
      <c r="EDB18" s="3"/>
      <c r="EDC18" s="3"/>
      <c r="EDD18" s="3"/>
      <c r="EDE18" s="35"/>
      <c r="EDF18" s="35"/>
      <c r="EDG18" s="35"/>
      <c r="EDH18" s="3"/>
      <c r="EDI18" s="3"/>
      <c r="EDJ18" s="3"/>
      <c r="EDK18" s="35"/>
      <c r="EDL18" s="35"/>
      <c r="EDM18" s="35"/>
      <c r="EDN18" s="3"/>
      <c r="EDO18" s="3"/>
      <c r="EDP18" s="3"/>
      <c r="EDQ18" s="35"/>
      <c r="EDR18" s="35"/>
      <c r="EDS18" s="35"/>
      <c r="EDT18" s="3"/>
      <c r="EDU18" s="3"/>
      <c r="EDV18" s="3"/>
      <c r="EDW18" s="35"/>
      <c r="EDX18" s="35"/>
      <c r="EDY18" s="35"/>
      <c r="EDZ18" s="3"/>
      <c r="EEA18" s="3"/>
      <c r="EEB18" s="3"/>
      <c r="EEC18" s="35"/>
      <c r="EED18" s="35"/>
      <c r="EEE18" s="35"/>
      <c r="EEF18" s="3"/>
      <c r="EEG18" s="3"/>
      <c r="EEH18" s="3"/>
      <c r="EEI18" s="35"/>
      <c r="EEJ18" s="35"/>
      <c r="EEK18" s="35"/>
      <c r="EEL18" s="3"/>
      <c r="EEM18" s="3"/>
      <c r="EEN18" s="3"/>
      <c r="EEO18" s="35"/>
      <c r="EEP18" s="35"/>
      <c r="EEQ18" s="35"/>
      <c r="EER18" s="3"/>
      <c r="EES18" s="3"/>
      <c r="EET18" s="3"/>
      <c r="EEU18" s="35"/>
      <c r="EEV18" s="35"/>
      <c r="EEW18" s="35"/>
      <c r="EEX18" s="3"/>
      <c r="EEY18" s="3"/>
      <c r="EEZ18" s="3"/>
      <c r="EFA18" s="35"/>
      <c r="EFB18" s="35"/>
      <c r="EFC18" s="35"/>
      <c r="EFD18" s="3"/>
      <c r="EFE18" s="3"/>
      <c r="EFF18" s="3"/>
      <c r="EFG18" s="35"/>
      <c r="EFH18" s="35"/>
      <c r="EFI18" s="35"/>
      <c r="EFJ18" s="3"/>
      <c r="EFK18" s="3"/>
      <c r="EFL18" s="3"/>
      <c r="EFM18" s="35"/>
      <c r="EFN18" s="35"/>
      <c r="EFO18" s="35"/>
      <c r="EFP18" s="3"/>
      <c r="EFQ18" s="3"/>
      <c r="EFR18" s="3"/>
      <c r="EFS18" s="35"/>
      <c r="EFT18" s="35"/>
      <c r="EFU18" s="35"/>
      <c r="EFV18" s="3"/>
      <c r="EFW18" s="3"/>
      <c r="EFX18" s="3"/>
      <c r="EFY18" s="35"/>
      <c r="EFZ18" s="35"/>
      <c r="EGA18" s="35"/>
      <c r="EGB18" s="3"/>
      <c r="EGC18" s="3"/>
      <c r="EGD18" s="3"/>
      <c r="EGE18" s="35"/>
      <c r="EGF18" s="35"/>
      <c r="EGG18" s="35"/>
      <c r="EGH18" s="3"/>
      <c r="EGI18" s="3"/>
      <c r="EGJ18" s="3"/>
      <c r="EGK18" s="35"/>
      <c r="EGL18" s="35"/>
      <c r="EGM18" s="35"/>
      <c r="EGN18" s="3"/>
      <c r="EGO18" s="3"/>
      <c r="EGP18" s="3"/>
      <c r="EGQ18" s="35"/>
      <c r="EGR18" s="35"/>
      <c r="EGS18" s="35"/>
      <c r="EGT18" s="3"/>
      <c r="EGU18" s="3"/>
      <c r="EGV18" s="3"/>
      <c r="EGW18" s="35"/>
      <c r="EGX18" s="35"/>
      <c r="EGY18" s="35"/>
      <c r="EGZ18" s="3"/>
      <c r="EHA18" s="3"/>
      <c r="EHB18" s="3"/>
      <c r="EHC18" s="35"/>
      <c r="EHD18" s="35"/>
      <c r="EHE18" s="35"/>
      <c r="EHF18" s="3"/>
      <c r="EHG18" s="3"/>
      <c r="EHH18" s="3"/>
      <c r="EHI18" s="35"/>
      <c r="EHJ18" s="35"/>
      <c r="EHK18" s="35"/>
      <c r="EHL18" s="3"/>
      <c r="EHM18" s="3"/>
      <c r="EHN18" s="3"/>
      <c r="EHO18" s="35"/>
      <c r="EHP18" s="35"/>
      <c r="EHQ18" s="35"/>
      <c r="EHR18" s="3"/>
      <c r="EHS18" s="3"/>
      <c r="EHT18" s="3"/>
      <c r="EHU18" s="35"/>
      <c r="EHV18" s="35"/>
      <c r="EHW18" s="35"/>
      <c r="EHX18" s="3"/>
      <c r="EHY18" s="3"/>
      <c r="EHZ18" s="3"/>
      <c r="EIA18" s="35"/>
      <c r="EIB18" s="35"/>
      <c r="EIC18" s="35"/>
      <c r="EID18" s="3"/>
      <c r="EIE18" s="3"/>
      <c r="EIF18" s="3"/>
      <c r="EIG18" s="35"/>
      <c r="EIH18" s="35"/>
      <c r="EII18" s="35"/>
      <c r="EIJ18" s="3"/>
      <c r="EIK18" s="3"/>
      <c r="EIL18" s="3"/>
      <c r="EIM18" s="35"/>
      <c r="EIN18" s="35"/>
      <c r="EIO18" s="35"/>
      <c r="EIP18" s="3"/>
      <c r="EIQ18" s="3"/>
      <c r="EIR18" s="3"/>
      <c r="EIS18" s="35"/>
      <c r="EIT18" s="35"/>
      <c r="EIU18" s="35"/>
      <c r="EIV18" s="3"/>
      <c r="EIW18" s="3"/>
      <c r="EIX18" s="3"/>
      <c r="EIY18" s="35"/>
      <c r="EIZ18" s="35"/>
      <c r="EJA18" s="35"/>
      <c r="EJB18" s="3"/>
      <c r="EJC18" s="3"/>
      <c r="EJD18" s="3"/>
      <c r="EJE18" s="35"/>
      <c r="EJF18" s="35"/>
      <c r="EJG18" s="35"/>
      <c r="EJH18" s="3"/>
      <c r="EJI18" s="3"/>
      <c r="EJJ18" s="3"/>
      <c r="EJK18" s="35"/>
      <c r="EJL18" s="35"/>
      <c r="EJM18" s="35"/>
      <c r="EJN18" s="3"/>
      <c r="EJO18" s="3"/>
      <c r="EJP18" s="3"/>
      <c r="EJQ18" s="35"/>
      <c r="EJR18" s="35"/>
      <c r="EJS18" s="35"/>
      <c r="EJT18" s="3"/>
      <c r="EJU18" s="3"/>
      <c r="EJV18" s="3"/>
      <c r="EJW18" s="35"/>
      <c r="EJX18" s="35"/>
      <c r="EJY18" s="35"/>
      <c r="EJZ18" s="3"/>
      <c r="EKA18" s="3"/>
      <c r="EKB18" s="3"/>
      <c r="EKC18" s="35"/>
      <c r="EKD18" s="35"/>
      <c r="EKE18" s="35"/>
      <c r="EKF18" s="3"/>
      <c r="EKG18" s="3"/>
      <c r="EKH18" s="3"/>
      <c r="EKI18" s="35"/>
      <c r="EKJ18" s="35"/>
      <c r="EKK18" s="35"/>
      <c r="EKL18" s="3"/>
      <c r="EKM18" s="3"/>
      <c r="EKN18" s="3"/>
      <c r="EKO18" s="35"/>
      <c r="EKP18" s="35"/>
      <c r="EKQ18" s="35"/>
      <c r="EKR18" s="3"/>
      <c r="EKS18" s="3"/>
      <c r="EKT18" s="3"/>
      <c r="EKU18" s="35"/>
      <c r="EKV18" s="35"/>
      <c r="EKW18" s="35"/>
      <c r="EKX18" s="3"/>
      <c r="EKY18" s="3"/>
      <c r="EKZ18" s="3"/>
      <c r="ELA18" s="35"/>
      <c r="ELB18" s="35"/>
      <c r="ELC18" s="35"/>
      <c r="ELD18" s="3"/>
      <c r="ELE18" s="3"/>
      <c r="ELF18" s="3"/>
      <c r="ELG18" s="35"/>
      <c r="ELH18" s="35"/>
      <c r="ELI18" s="35"/>
      <c r="ELJ18" s="3"/>
      <c r="ELK18" s="3"/>
      <c r="ELL18" s="3"/>
      <c r="ELM18" s="35"/>
      <c r="ELN18" s="35"/>
      <c r="ELO18" s="35"/>
      <c r="ELP18" s="3"/>
      <c r="ELQ18" s="3"/>
      <c r="ELR18" s="3"/>
      <c r="ELS18" s="35"/>
      <c r="ELT18" s="35"/>
      <c r="ELU18" s="35"/>
      <c r="ELV18" s="3"/>
      <c r="ELW18" s="3"/>
      <c r="ELX18" s="3"/>
      <c r="ELY18" s="35"/>
      <c r="ELZ18" s="35"/>
      <c r="EMA18" s="35"/>
      <c r="EMB18" s="3"/>
      <c r="EMC18" s="3"/>
      <c r="EMD18" s="3"/>
      <c r="EME18" s="35"/>
      <c r="EMF18" s="35"/>
      <c r="EMG18" s="35"/>
      <c r="EMH18" s="3"/>
      <c r="EMI18" s="3"/>
      <c r="EMJ18" s="3"/>
      <c r="EMK18" s="35"/>
      <c r="EML18" s="35"/>
      <c r="EMM18" s="35"/>
      <c r="EMN18" s="3"/>
      <c r="EMO18" s="3"/>
      <c r="EMP18" s="3"/>
      <c r="EMQ18" s="35"/>
      <c r="EMR18" s="35"/>
      <c r="EMS18" s="35"/>
      <c r="EMT18" s="3"/>
      <c r="EMU18" s="3"/>
      <c r="EMV18" s="3"/>
      <c r="EMW18" s="35"/>
      <c r="EMX18" s="35"/>
      <c r="EMY18" s="35"/>
      <c r="EMZ18" s="3"/>
      <c r="ENA18" s="3"/>
      <c r="ENB18" s="3"/>
      <c r="ENC18" s="35"/>
      <c r="END18" s="35"/>
      <c r="ENE18" s="35"/>
      <c r="ENF18" s="3"/>
      <c r="ENG18" s="3"/>
      <c r="ENH18" s="3"/>
      <c r="ENI18" s="35"/>
      <c r="ENJ18" s="35"/>
      <c r="ENK18" s="35"/>
      <c r="ENL18" s="3"/>
      <c r="ENM18" s="3"/>
      <c r="ENN18" s="3"/>
      <c r="ENO18" s="35"/>
      <c r="ENP18" s="35"/>
      <c r="ENQ18" s="35"/>
      <c r="ENR18" s="3"/>
      <c r="ENS18" s="3"/>
      <c r="ENT18" s="3"/>
      <c r="ENU18" s="35"/>
      <c r="ENV18" s="35"/>
      <c r="ENW18" s="35"/>
      <c r="ENX18" s="3"/>
      <c r="ENY18" s="3"/>
      <c r="ENZ18" s="3"/>
      <c r="EOA18" s="35"/>
      <c r="EOB18" s="35"/>
      <c r="EOC18" s="35"/>
      <c r="EOD18" s="3"/>
      <c r="EOE18" s="3"/>
      <c r="EOF18" s="3"/>
      <c r="EOG18" s="35"/>
      <c r="EOH18" s="35"/>
      <c r="EOI18" s="35"/>
      <c r="EOJ18" s="3"/>
      <c r="EOK18" s="3"/>
      <c r="EOL18" s="3"/>
      <c r="EOM18" s="35"/>
      <c r="EON18" s="35"/>
      <c r="EOO18" s="35"/>
      <c r="EOP18" s="3"/>
      <c r="EOQ18" s="3"/>
      <c r="EOR18" s="3"/>
      <c r="EOS18" s="35"/>
      <c r="EOT18" s="35"/>
      <c r="EOU18" s="35"/>
      <c r="EOV18" s="3"/>
      <c r="EOW18" s="3"/>
      <c r="EOX18" s="3"/>
      <c r="EOY18" s="35"/>
      <c r="EOZ18" s="35"/>
      <c r="EPA18" s="35"/>
      <c r="EPB18" s="3"/>
      <c r="EPC18" s="3"/>
      <c r="EPD18" s="3"/>
      <c r="EPE18" s="35"/>
      <c r="EPF18" s="35"/>
      <c r="EPG18" s="35"/>
      <c r="EPH18" s="3"/>
      <c r="EPI18" s="3"/>
      <c r="EPJ18" s="3"/>
      <c r="EPK18" s="35"/>
      <c r="EPL18" s="35"/>
      <c r="EPM18" s="35"/>
      <c r="EPN18" s="3"/>
      <c r="EPO18" s="3"/>
      <c r="EPP18" s="3"/>
      <c r="EPQ18" s="35"/>
      <c r="EPR18" s="35"/>
      <c r="EPS18" s="35"/>
      <c r="EPT18" s="3"/>
      <c r="EPU18" s="3"/>
      <c r="EPV18" s="3"/>
      <c r="EPW18" s="35"/>
      <c r="EPX18" s="35"/>
      <c r="EPY18" s="35"/>
      <c r="EPZ18" s="3"/>
      <c r="EQA18" s="3"/>
      <c r="EQB18" s="3"/>
      <c r="EQC18" s="35"/>
      <c r="EQD18" s="35"/>
      <c r="EQE18" s="35"/>
      <c r="EQF18" s="3"/>
      <c r="EQG18" s="3"/>
      <c r="EQH18" s="3"/>
      <c r="EQI18" s="35"/>
      <c r="EQJ18" s="35"/>
      <c r="EQK18" s="35"/>
      <c r="EQL18" s="3"/>
      <c r="EQM18" s="3"/>
      <c r="EQN18" s="3"/>
      <c r="EQO18" s="35"/>
      <c r="EQP18" s="35"/>
      <c r="EQQ18" s="35"/>
      <c r="EQR18" s="3"/>
      <c r="EQS18" s="3"/>
      <c r="EQT18" s="3"/>
      <c r="EQU18" s="35"/>
      <c r="EQV18" s="35"/>
      <c r="EQW18" s="35"/>
      <c r="EQX18" s="3"/>
      <c r="EQY18" s="3"/>
      <c r="EQZ18" s="3"/>
      <c r="ERA18" s="35"/>
      <c r="ERB18" s="35"/>
      <c r="ERC18" s="35"/>
      <c r="ERD18" s="3"/>
      <c r="ERE18" s="3"/>
      <c r="ERF18" s="3"/>
      <c r="ERG18" s="35"/>
      <c r="ERH18" s="35"/>
      <c r="ERI18" s="35"/>
      <c r="ERJ18" s="3"/>
      <c r="ERK18" s="3"/>
      <c r="ERL18" s="3"/>
      <c r="ERM18" s="35"/>
      <c r="ERN18" s="35"/>
      <c r="ERO18" s="35"/>
      <c r="ERP18" s="3"/>
      <c r="ERQ18" s="3"/>
      <c r="ERR18" s="3"/>
      <c r="ERS18" s="35"/>
      <c r="ERT18" s="35"/>
      <c r="ERU18" s="35"/>
      <c r="ERV18" s="3"/>
      <c r="ERW18" s="3"/>
      <c r="ERX18" s="3"/>
      <c r="ERY18" s="35"/>
      <c r="ERZ18" s="35"/>
      <c r="ESA18" s="35"/>
      <c r="ESB18" s="3"/>
      <c r="ESC18" s="3"/>
      <c r="ESD18" s="3"/>
      <c r="ESE18" s="35"/>
      <c r="ESF18" s="35"/>
      <c r="ESG18" s="35"/>
      <c r="ESH18" s="3"/>
      <c r="ESI18" s="3"/>
      <c r="ESJ18" s="3"/>
      <c r="ESK18" s="35"/>
      <c r="ESL18" s="35"/>
      <c r="ESM18" s="35"/>
      <c r="ESN18" s="3"/>
      <c r="ESO18" s="3"/>
      <c r="ESP18" s="3"/>
      <c r="ESQ18" s="35"/>
      <c r="ESR18" s="35"/>
      <c r="ESS18" s="35"/>
      <c r="EST18" s="3"/>
      <c r="ESU18" s="3"/>
      <c r="ESV18" s="3"/>
      <c r="ESW18" s="35"/>
      <c r="ESX18" s="35"/>
      <c r="ESY18" s="35"/>
      <c r="ESZ18" s="3"/>
      <c r="ETA18" s="3"/>
      <c r="ETB18" s="3"/>
      <c r="ETC18" s="35"/>
      <c r="ETD18" s="35"/>
      <c r="ETE18" s="35"/>
      <c r="ETF18" s="3"/>
      <c r="ETG18" s="3"/>
      <c r="ETH18" s="3"/>
      <c r="ETI18" s="35"/>
      <c r="ETJ18" s="35"/>
      <c r="ETK18" s="35"/>
      <c r="ETL18" s="3"/>
      <c r="ETM18" s="3"/>
      <c r="ETN18" s="3"/>
      <c r="ETO18" s="35"/>
      <c r="ETP18" s="35"/>
      <c r="ETQ18" s="35"/>
      <c r="ETR18" s="3"/>
      <c r="ETS18" s="3"/>
      <c r="ETT18" s="3"/>
      <c r="ETU18" s="35"/>
      <c r="ETV18" s="35"/>
      <c r="ETW18" s="35"/>
      <c r="ETX18" s="3"/>
      <c r="ETY18" s="3"/>
      <c r="ETZ18" s="3"/>
      <c r="EUA18" s="35"/>
      <c r="EUB18" s="35"/>
      <c r="EUC18" s="35"/>
      <c r="EUD18" s="3"/>
      <c r="EUE18" s="3"/>
      <c r="EUF18" s="3"/>
      <c r="EUG18" s="35"/>
      <c r="EUH18" s="35"/>
      <c r="EUI18" s="35"/>
      <c r="EUJ18" s="3"/>
      <c r="EUK18" s="3"/>
      <c r="EUL18" s="3"/>
      <c r="EUM18" s="35"/>
      <c r="EUN18" s="35"/>
      <c r="EUO18" s="35"/>
      <c r="EUP18" s="3"/>
      <c r="EUQ18" s="3"/>
      <c r="EUR18" s="3"/>
      <c r="EUS18" s="35"/>
      <c r="EUT18" s="35"/>
      <c r="EUU18" s="35"/>
      <c r="EUV18" s="3"/>
      <c r="EUW18" s="3"/>
      <c r="EUX18" s="3"/>
      <c r="EUY18" s="35"/>
      <c r="EUZ18" s="35"/>
      <c r="EVA18" s="35"/>
      <c r="EVB18" s="3"/>
      <c r="EVC18" s="3"/>
      <c r="EVD18" s="3"/>
      <c r="EVE18" s="35"/>
      <c r="EVF18" s="35"/>
      <c r="EVG18" s="35"/>
      <c r="EVH18" s="3"/>
      <c r="EVI18" s="3"/>
      <c r="EVJ18" s="3"/>
      <c r="EVK18" s="35"/>
      <c r="EVL18" s="35"/>
      <c r="EVM18" s="35"/>
      <c r="EVN18" s="3"/>
      <c r="EVO18" s="3"/>
      <c r="EVP18" s="3"/>
      <c r="EVQ18" s="35"/>
      <c r="EVR18" s="35"/>
      <c r="EVS18" s="35"/>
      <c r="EVT18" s="3"/>
      <c r="EVU18" s="3"/>
      <c r="EVV18" s="3"/>
      <c r="EVW18" s="35"/>
      <c r="EVX18" s="35"/>
      <c r="EVY18" s="35"/>
      <c r="EVZ18" s="3"/>
      <c r="EWA18" s="3"/>
      <c r="EWB18" s="3"/>
      <c r="EWC18" s="35"/>
      <c r="EWD18" s="35"/>
      <c r="EWE18" s="35"/>
      <c r="EWF18" s="3"/>
      <c r="EWG18" s="3"/>
      <c r="EWH18" s="3"/>
      <c r="EWI18" s="35"/>
      <c r="EWJ18" s="35"/>
      <c r="EWK18" s="35"/>
      <c r="EWL18" s="3"/>
      <c r="EWM18" s="3"/>
      <c r="EWN18" s="3"/>
      <c r="EWO18" s="35"/>
      <c r="EWP18" s="35"/>
      <c r="EWQ18" s="35"/>
      <c r="EWR18" s="3"/>
      <c r="EWS18" s="3"/>
      <c r="EWT18" s="3"/>
      <c r="EWU18" s="35"/>
      <c r="EWV18" s="35"/>
      <c r="EWW18" s="35"/>
      <c r="EWX18" s="3"/>
      <c r="EWY18" s="3"/>
      <c r="EWZ18" s="3"/>
      <c r="EXA18" s="35"/>
      <c r="EXB18" s="35"/>
      <c r="EXC18" s="35"/>
      <c r="EXD18" s="3"/>
      <c r="EXE18" s="3"/>
      <c r="EXF18" s="3"/>
      <c r="EXG18" s="35"/>
      <c r="EXH18" s="35"/>
      <c r="EXI18" s="35"/>
      <c r="EXJ18" s="3"/>
      <c r="EXK18" s="3"/>
      <c r="EXL18" s="3"/>
      <c r="EXM18" s="35"/>
      <c r="EXN18" s="35"/>
      <c r="EXO18" s="35"/>
      <c r="EXP18" s="3"/>
      <c r="EXQ18" s="3"/>
      <c r="EXR18" s="3"/>
      <c r="EXS18" s="35"/>
      <c r="EXT18" s="35"/>
      <c r="EXU18" s="35"/>
      <c r="EXV18" s="3"/>
      <c r="EXW18" s="3"/>
      <c r="EXX18" s="3"/>
      <c r="EXY18" s="35"/>
      <c r="EXZ18" s="35"/>
      <c r="EYA18" s="35"/>
      <c r="EYB18" s="3"/>
      <c r="EYC18" s="3"/>
      <c r="EYD18" s="3"/>
      <c r="EYE18" s="35"/>
      <c r="EYF18" s="35"/>
      <c r="EYG18" s="35"/>
      <c r="EYH18" s="3"/>
      <c r="EYI18" s="3"/>
      <c r="EYJ18" s="3"/>
      <c r="EYK18" s="35"/>
      <c r="EYL18" s="35"/>
      <c r="EYM18" s="35"/>
      <c r="EYN18" s="3"/>
      <c r="EYO18" s="3"/>
      <c r="EYP18" s="3"/>
      <c r="EYQ18" s="35"/>
      <c r="EYR18" s="35"/>
      <c r="EYS18" s="35"/>
      <c r="EYT18" s="3"/>
      <c r="EYU18" s="3"/>
      <c r="EYV18" s="3"/>
      <c r="EYW18" s="35"/>
      <c r="EYX18" s="35"/>
      <c r="EYY18" s="35"/>
      <c r="EYZ18" s="3"/>
      <c r="EZA18" s="3"/>
      <c r="EZB18" s="3"/>
      <c r="EZC18" s="35"/>
      <c r="EZD18" s="35"/>
      <c r="EZE18" s="35"/>
      <c r="EZF18" s="3"/>
      <c r="EZG18" s="3"/>
      <c r="EZH18" s="3"/>
      <c r="EZI18" s="35"/>
      <c r="EZJ18" s="35"/>
      <c r="EZK18" s="35"/>
      <c r="EZL18" s="3"/>
      <c r="EZM18" s="3"/>
      <c r="EZN18" s="3"/>
      <c r="EZO18" s="35"/>
      <c r="EZP18" s="35"/>
      <c r="EZQ18" s="35"/>
      <c r="EZR18" s="3"/>
      <c r="EZS18" s="3"/>
      <c r="EZT18" s="3"/>
      <c r="EZU18" s="35"/>
      <c r="EZV18" s="35"/>
      <c r="EZW18" s="35"/>
      <c r="EZX18" s="3"/>
      <c r="EZY18" s="3"/>
      <c r="EZZ18" s="3"/>
      <c r="FAA18" s="35"/>
      <c r="FAB18" s="35"/>
      <c r="FAC18" s="35"/>
      <c r="FAD18" s="3"/>
      <c r="FAE18" s="3"/>
      <c r="FAF18" s="3"/>
      <c r="FAG18" s="35"/>
      <c r="FAH18" s="35"/>
      <c r="FAI18" s="35"/>
      <c r="FAJ18" s="3"/>
      <c r="FAK18" s="3"/>
      <c r="FAL18" s="3"/>
      <c r="FAM18" s="35"/>
      <c r="FAN18" s="35"/>
      <c r="FAO18" s="35"/>
      <c r="FAP18" s="3"/>
      <c r="FAQ18" s="3"/>
      <c r="FAR18" s="3"/>
      <c r="FAS18" s="35"/>
      <c r="FAT18" s="35"/>
      <c r="FAU18" s="35"/>
      <c r="FAV18" s="3"/>
      <c r="FAW18" s="3"/>
      <c r="FAX18" s="3"/>
      <c r="FAY18" s="35"/>
      <c r="FAZ18" s="35"/>
      <c r="FBA18" s="35"/>
      <c r="FBB18" s="3"/>
      <c r="FBC18" s="3"/>
      <c r="FBD18" s="3"/>
      <c r="FBE18" s="35"/>
      <c r="FBF18" s="35"/>
      <c r="FBG18" s="35"/>
      <c r="FBH18" s="3"/>
      <c r="FBI18" s="3"/>
      <c r="FBJ18" s="3"/>
      <c r="FBK18" s="35"/>
      <c r="FBL18" s="35"/>
      <c r="FBM18" s="35"/>
      <c r="FBN18" s="3"/>
      <c r="FBO18" s="3"/>
      <c r="FBP18" s="3"/>
      <c r="FBQ18" s="35"/>
      <c r="FBR18" s="35"/>
      <c r="FBS18" s="35"/>
      <c r="FBT18" s="3"/>
      <c r="FBU18" s="3"/>
      <c r="FBV18" s="3"/>
      <c r="FBW18" s="35"/>
      <c r="FBX18" s="35"/>
      <c r="FBY18" s="35"/>
      <c r="FBZ18" s="3"/>
      <c r="FCA18" s="3"/>
      <c r="FCB18" s="3"/>
      <c r="FCC18" s="35"/>
      <c r="FCD18" s="35"/>
      <c r="FCE18" s="35"/>
      <c r="FCF18" s="3"/>
      <c r="FCG18" s="3"/>
      <c r="FCH18" s="3"/>
      <c r="FCI18" s="35"/>
      <c r="FCJ18" s="35"/>
      <c r="FCK18" s="35"/>
      <c r="FCL18" s="3"/>
      <c r="FCM18" s="3"/>
      <c r="FCN18" s="3"/>
      <c r="FCO18" s="35"/>
      <c r="FCP18" s="35"/>
      <c r="FCQ18" s="35"/>
      <c r="FCR18" s="3"/>
      <c r="FCS18" s="3"/>
      <c r="FCT18" s="3"/>
      <c r="FCU18" s="35"/>
      <c r="FCV18" s="35"/>
      <c r="FCW18" s="35"/>
      <c r="FCX18" s="3"/>
      <c r="FCY18" s="3"/>
      <c r="FCZ18" s="3"/>
      <c r="FDA18" s="35"/>
      <c r="FDB18" s="35"/>
      <c r="FDC18" s="35"/>
      <c r="FDD18" s="3"/>
      <c r="FDE18" s="3"/>
      <c r="FDF18" s="3"/>
      <c r="FDG18" s="35"/>
      <c r="FDH18" s="35"/>
      <c r="FDI18" s="35"/>
      <c r="FDJ18" s="3"/>
      <c r="FDK18" s="3"/>
      <c r="FDL18" s="3"/>
      <c r="FDM18" s="35"/>
      <c r="FDN18" s="35"/>
      <c r="FDO18" s="35"/>
      <c r="FDP18" s="3"/>
      <c r="FDQ18" s="3"/>
      <c r="FDR18" s="3"/>
      <c r="FDS18" s="35"/>
      <c r="FDT18" s="35"/>
      <c r="FDU18" s="35"/>
      <c r="FDV18" s="3"/>
      <c r="FDW18" s="3"/>
      <c r="FDX18" s="3"/>
      <c r="FDY18" s="35"/>
      <c r="FDZ18" s="35"/>
      <c r="FEA18" s="35"/>
      <c r="FEB18" s="3"/>
      <c r="FEC18" s="3"/>
      <c r="FED18" s="3"/>
      <c r="FEE18" s="35"/>
      <c r="FEF18" s="35"/>
      <c r="FEG18" s="35"/>
      <c r="FEH18" s="3"/>
      <c r="FEI18" s="3"/>
      <c r="FEJ18" s="3"/>
      <c r="FEK18" s="35"/>
      <c r="FEL18" s="35"/>
      <c r="FEM18" s="35"/>
      <c r="FEN18" s="3"/>
      <c r="FEO18" s="3"/>
      <c r="FEP18" s="3"/>
      <c r="FEQ18" s="35"/>
      <c r="FER18" s="35"/>
      <c r="FES18" s="35"/>
      <c r="FET18" s="3"/>
      <c r="FEU18" s="3"/>
      <c r="FEV18" s="3"/>
      <c r="FEW18" s="35"/>
      <c r="FEX18" s="35"/>
      <c r="FEY18" s="35"/>
      <c r="FEZ18" s="3"/>
      <c r="FFA18" s="3"/>
      <c r="FFB18" s="3"/>
      <c r="FFC18" s="35"/>
      <c r="FFD18" s="35"/>
      <c r="FFE18" s="35"/>
      <c r="FFF18" s="3"/>
      <c r="FFG18" s="3"/>
      <c r="FFH18" s="3"/>
      <c r="FFI18" s="35"/>
      <c r="FFJ18" s="35"/>
      <c r="FFK18" s="35"/>
      <c r="FFL18" s="3"/>
      <c r="FFM18" s="3"/>
      <c r="FFN18" s="3"/>
      <c r="FFO18" s="35"/>
      <c r="FFP18" s="35"/>
      <c r="FFQ18" s="35"/>
      <c r="FFR18" s="3"/>
      <c r="FFS18" s="3"/>
      <c r="FFT18" s="3"/>
      <c r="FFU18" s="35"/>
      <c r="FFV18" s="35"/>
      <c r="FFW18" s="35"/>
      <c r="FFX18" s="3"/>
      <c r="FFY18" s="3"/>
      <c r="FFZ18" s="3"/>
      <c r="FGA18" s="35"/>
      <c r="FGB18" s="35"/>
      <c r="FGC18" s="35"/>
      <c r="FGD18" s="3"/>
      <c r="FGE18" s="3"/>
      <c r="FGF18" s="3"/>
      <c r="FGG18" s="35"/>
      <c r="FGH18" s="35"/>
      <c r="FGI18" s="35"/>
      <c r="FGJ18" s="3"/>
      <c r="FGK18" s="3"/>
      <c r="FGL18" s="3"/>
      <c r="FGM18" s="35"/>
      <c r="FGN18" s="35"/>
      <c r="FGO18" s="35"/>
      <c r="FGP18" s="3"/>
      <c r="FGQ18" s="3"/>
      <c r="FGR18" s="3"/>
      <c r="FGS18" s="35"/>
      <c r="FGT18" s="35"/>
      <c r="FGU18" s="35"/>
      <c r="FGV18" s="3"/>
      <c r="FGW18" s="3"/>
      <c r="FGX18" s="3"/>
      <c r="FGY18" s="35"/>
      <c r="FGZ18" s="35"/>
      <c r="FHA18" s="35"/>
      <c r="FHB18" s="3"/>
      <c r="FHC18" s="3"/>
      <c r="FHD18" s="3"/>
      <c r="FHE18" s="35"/>
      <c r="FHF18" s="35"/>
      <c r="FHG18" s="35"/>
      <c r="FHH18" s="3"/>
      <c r="FHI18" s="3"/>
      <c r="FHJ18" s="3"/>
      <c r="FHK18" s="35"/>
      <c r="FHL18" s="35"/>
      <c r="FHM18" s="35"/>
      <c r="FHN18" s="3"/>
      <c r="FHO18" s="3"/>
      <c r="FHP18" s="3"/>
      <c r="FHQ18" s="35"/>
      <c r="FHR18" s="35"/>
      <c r="FHS18" s="35"/>
      <c r="FHT18" s="3"/>
      <c r="FHU18" s="3"/>
      <c r="FHV18" s="3"/>
      <c r="FHW18" s="35"/>
      <c r="FHX18" s="35"/>
      <c r="FHY18" s="35"/>
      <c r="FHZ18" s="3"/>
      <c r="FIA18" s="3"/>
      <c r="FIB18" s="3"/>
      <c r="FIC18" s="35"/>
      <c r="FID18" s="35"/>
      <c r="FIE18" s="35"/>
      <c r="FIF18" s="3"/>
      <c r="FIG18" s="3"/>
      <c r="FIH18" s="3"/>
      <c r="FII18" s="35"/>
      <c r="FIJ18" s="35"/>
      <c r="FIK18" s="35"/>
      <c r="FIL18" s="3"/>
      <c r="FIM18" s="3"/>
      <c r="FIN18" s="3"/>
      <c r="FIO18" s="35"/>
      <c r="FIP18" s="35"/>
      <c r="FIQ18" s="35"/>
      <c r="FIR18" s="3"/>
      <c r="FIS18" s="3"/>
      <c r="FIT18" s="3"/>
      <c r="FIU18" s="35"/>
      <c r="FIV18" s="35"/>
      <c r="FIW18" s="35"/>
      <c r="FIX18" s="3"/>
      <c r="FIY18" s="3"/>
      <c r="FIZ18" s="3"/>
      <c r="FJA18" s="35"/>
      <c r="FJB18" s="35"/>
      <c r="FJC18" s="35"/>
      <c r="FJD18" s="3"/>
      <c r="FJE18" s="3"/>
      <c r="FJF18" s="3"/>
      <c r="FJG18" s="35"/>
      <c r="FJH18" s="35"/>
      <c r="FJI18" s="35"/>
      <c r="FJJ18" s="3"/>
      <c r="FJK18" s="3"/>
      <c r="FJL18" s="3"/>
      <c r="FJM18" s="35"/>
      <c r="FJN18" s="35"/>
      <c r="FJO18" s="35"/>
      <c r="FJP18" s="3"/>
      <c r="FJQ18" s="3"/>
      <c r="FJR18" s="3"/>
      <c r="FJS18" s="35"/>
      <c r="FJT18" s="35"/>
      <c r="FJU18" s="35"/>
      <c r="FJV18" s="3"/>
      <c r="FJW18" s="3"/>
      <c r="FJX18" s="3"/>
      <c r="FJY18" s="35"/>
      <c r="FJZ18" s="35"/>
      <c r="FKA18" s="35"/>
      <c r="FKB18" s="3"/>
      <c r="FKC18" s="3"/>
      <c r="FKD18" s="3"/>
      <c r="FKE18" s="35"/>
      <c r="FKF18" s="35"/>
      <c r="FKG18" s="35"/>
      <c r="FKH18" s="3"/>
      <c r="FKI18" s="3"/>
      <c r="FKJ18" s="3"/>
      <c r="FKK18" s="35"/>
      <c r="FKL18" s="35"/>
      <c r="FKM18" s="35"/>
      <c r="FKN18" s="3"/>
      <c r="FKO18" s="3"/>
      <c r="FKP18" s="3"/>
      <c r="FKQ18" s="35"/>
      <c r="FKR18" s="35"/>
      <c r="FKS18" s="35"/>
      <c r="FKT18" s="3"/>
      <c r="FKU18" s="3"/>
      <c r="FKV18" s="3"/>
      <c r="FKW18" s="35"/>
      <c r="FKX18" s="35"/>
      <c r="FKY18" s="35"/>
      <c r="FKZ18" s="3"/>
      <c r="FLA18" s="3"/>
      <c r="FLB18" s="3"/>
      <c r="FLC18" s="35"/>
      <c r="FLD18" s="35"/>
      <c r="FLE18" s="35"/>
      <c r="FLF18" s="3"/>
      <c r="FLG18" s="3"/>
      <c r="FLH18" s="3"/>
      <c r="FLI18" s="35"/>
      <c r="FLJ18" s="35"/>
      <c r="FLK18" s="35"/>
      <c r="FLL18" s="3"/>
      <c r="FLM18" s="3"/>
      <c r="FLN18" s="3"/>
      <c r="FLO18" s="35"/>
      <c r="FLP18" s="35"/>
      <c r="FLQ18" s="35"/>
      <c r="FLR18" s="3"/>
      <c r="FLS18" s="3"/>
      <c r="FLT18" s="3"/>
      <c r="FLU18" s="35"/>
      <c r="FLV18" s="35"/>
      <c r="FLW18" s="35"/>
      <c r="FLX18" s="3"/>
      <c r="FLY18" s="3"/>
      <c r="FLZ18" s="3"/>
      <c r="FMA18" s="35"/>
      <c r="FMB18" s="35"/>
      <c r="FMC18" s="35"/>
      <c r="FMD18" s="3"/>
      <c r="FME18" s="3"/>
      <c r="FMF18" s="3"/>
      <c r="FMG18" s="35"/>
      <c r="FMH18" s="35"/>
      <c r="FMI18" s="35"/>
      <c r="FMJ18" s="3"/>
      <c r="FMK18" s="3"/>
      <c r="FML18" s="3"/>
      <c r="FMM18" s="35"/>
      <c r="FMN18" s="35"/>
      <c r="FMO18" s="35"/>
      <c r="FMP18" s="3"/>
      <c r="FMQ18" s="3"/>
      <c r="FMR18" s="3"/>
      <c r="FMS18" s="35"/>
      <c r="FMT18" s="35"/>
      <c r="FMU18" s="35"/>
      <c r="FMV18" s="3"/>
      <c r="FMW18" s="3"/>
      <c r="FMX18" s="3"/>
      <c r="FMY18" s="35"/>
      <c r="FMZ18" s="35"/>
      <c r="FNA18" s="35"/>
      <c r="FNB18" s="3"/>
      <c r="FNC18" s="3"/>
      <c r="FND18" s="3"/>
      <c r="FNE18" s="35"/>
      <c r="FNF18" s="35"/>
      <c r="FNG18" s="35"/>
      <c r="FNH18" s="3"/>
      <c r="FNI18" s="3"/>
      <c r="FNJ18" s="3"/>
      <c r="FNK18" s="35"/>
      <c r="FNL18" s="35"/>
      <c r="FNM18" s="35"/>
      <c r="FNN18" s="3"/>
      <c r="FNO18" s="3"/>
      <c r="FNP18" s="3"/>
      <c r="FNQ18" s="35"/>
      <c r="FNR18" s="35"/>
      <c r="FNS18" s="35"/>
      <c r="FNT18" s="3"/>
      <c r="FNU18" s="3"/>
      <c r="FNV18" s="3"/>
      <c r="FNW18" s="35"/>
      <c r="FNX18" s="35"/>
      <c r="FNY18" s="35"/>
      <c r="FNZ18" s="3"/>
      <c r="FOA18" s="3"/>
      <c r="FOB18" s="3"/>
      <c r="FOC18" s="35"/>
      <c r="FOD18" s="35"/>
      <c r="FOE18" s="35"/>
      <c r="FOF18" s="3"/>
      <c r="FOG18" s="3"/>
      <c r="FOH18" s="3"/>
      <c r="FOI18" s="35"/>
      <c r="FOJ18" s="35"/>
      <c r="FOK18" s="35"/>
      <c r="FOL18" s="3"/>
      <c r="FOM18" s="3"/>
      <c r="FON18" s="3"/>
      <c r="FOO18" s="35"/>
      <c r="FOP18" s="35"/>
      <c r="FOQ18" s="35"/>
      <c r="FOR18" s="3"/>
      <c r="FOS18" s="3"/>
      <c r="FOT18" s="3"/>
      <c r="FOU18" s="35"/>
      <c r="FOV18" s="35"/>
      <c r="FOW18" s="35"/>
      <c r="FOX18" s="3"/>
      <c r="FOY18" s="3"/>
      <c r="FOZ18" s="3"/>
      <c r="FPA18" s="35"/>
      <c r="FPB18" s="35"/>
      <c r="FPC18" s="35"/>
      <c r="FPD18" s="3"/>
      <c r="FPE18" s="3"/>
      <c r="FPF18" s="3"/>
      <c r="FPG18" s="35"/>
      <c r="FPH18" s="35"/>
      <c r="FPI18" s="35"/>
      <c r="FPJ18" s="3"/>
      <c r="FPK18" s="3"/>
      <c r="FPL18" s="3"/>
      <c r="FPM18" s="35"/>
      <c r="FPN18" s="35"/>
      <c r="FPO18" s="35"/>
      <c r="FPP18" s="3"/>
      <c r="FPQ18" s="3"/>
      <c r="FPR18" s="3"/>
      <c r="FPS18" s="35"/>
      <c r="FPT18" s="35"/>
      <c r="FPU18" s="35"/>
      <c r="FPV18" s="3"/>
      <c r="FPW18" s="3"/>
      <c r="FPX18" s="3"/>
      <c r="FPY18" s="35"/>
      <c r="FPZ18" s="35"/>
      <c r="FQA18" s="35"/>
      <c r="FQB18" s="3"/>
      <c r="FQC18" s="3"/>
      <c r="FQD18" s="3"/>
      <c r="FQE18" s="35"/>
      <c r="FQF18" s="35"/>
      <c r="FQG18" s="35"/>
      <c r="FQH18" s="3"/>
      <c r="FQI18" s="3"/>
      <c r="FQJ18" s="3"/>
      <c r="FQK18" s="35"/>
      <c r="FQL18" s="35"/>
      <c r="FQM18" s="35"/>
      <c r="FQN18" s="3"/>
      <c r="FQO18" s="3"/>
      <c r="FQP18" s="3"/>
      <c r="FQQ18" s="35"/>
      <c r="FQR18" s="35"/>
      <c r="FQS18" s="35"/>
      <c r="FQT18" s="3"/>
      <c r="FQU18" s="3"/>
      <c r="FQV18" s="3"/>
      <c r="FQW18" s="35"/>
      <c r="FQX18" s="35"/>
      <c r="FQY18" s="35"/>
      <c r="FQZ18" s="3"/>
      <c r="FRA18" s="3"/>
      <c r="FRB18" s="3"/>
      <c r="FRC18" s="35"/>
      <c r="FRD18" s="35"/>
      <c r="FRE18" s="35"/>
      <c r="FRF18" s="3"/>
      <c r="FRG18" s="3"/>
      <c r="FRH18" s="3"/>
      <c r="FRI18" s="35"/>
      <c r="FRJ18" s="35"/>
      <c r="FRK18" s="35"/>
      <c r="FRL18" s="3"/>
      <c r="FRM18" s="3"/>
      <c r="FRN18" s="3"/>
      <c r="FRO18" s="35"/>
      <c r="FRP18" s="35"/>
      <c r="FRQ18" s="35"/>
      <c r="FRR18" s="3"/>
      <c r="FRS18" s="3"/>
      <c r="FRT18" s="3"/>
      <c r="FRU18" s="35"/>
      <c r="FRV18" s="35"/>
      <c r="FRW18" s="35"/>
      <c r="FRX18" s="3"/>
      <c r="FRY18" s="3"/>
      <c r="FRZ18" s="3"/>
      <c r="FSA18" s="35"/>
      <c r="FSB18" s="35"/>
      <c r="FSC18" s="35"/>
      <c r="FSD18" s="3"/>
      <c r="FSE18" s="3"/>
      <c r="FSF18" s="3"/>
      <c r="FSG18" s="35"/>
      <c r="FSH18" s="35"/>
      <c r="FSI18" s="35"/>
      <c r="FSJ18" s="3"/>
      <c r="FSK18" s="3"/>
      <c r="FSL18" s="3"/>
      <c r="FSM18" s="35"/>
      <c r="FSN18" s="35"/>
      <c r="FSO18" s="35"/>
      <c r="FSP18" s="3"/>
      <c r="FSQ18" s="3"/>
      <c r="FSR18" s="3"/>
      <c r="FSS18" s="35"/>
      <c r="FST18" s="35"/>
      <c r="FSU18" s="35"/>
      <c r="FSV18" s="3"/>
      <c r="FSW18" s="3"/>
      <c r="FSX18" s="3"/>
      <c r="FSY18" s="35"/>
      <c r="FSZ18" s="35"/>
      <c r="FTA18" s="35"/>
      <c r="FTB18" s="3"/>
      <c r="FTC18" s="3"/>
      <c r="FTD18" s="3"/>
      <c r="FTE18" s="35"/>
      <c r="FTF18" s="35"/>
      <c r="FTG18" s="35"/>
      <c r="FTH18" s="3"/>
      <c r="FTI18" s="3"/>
      <c r="FTJ18" s="3"/>
      <c r="FTK18" s="35"/>
      <c r="FTL18" s="35"/>
      <c r="FTM18" s="35"/>
      <c r="FTN18" s="3"/>
      <c r="FTO18" s="3"/>
      <c r="FTP18" s="3"/>
      <c r="FTQ18" s="35"/>
      <c r="FTR18" s="35"/>
      <c r="FTS18" s="35"/>
      <c r="FTT18" s="3"/>
      <c r="FTU18" s="3"/>
      <c r="FTV18" s="3"/>
      <c r="FTW18" s="35"/>
      <c r="FTX18" s="35"/>
      <c r="FTY18" s="35"/>
      <c r="FTZ18" s="3"/>
      <c r="FUA18" s="3"/>
      <c r="FUB18" s="3"/>
      <c r="FUC18" s="35"/>
      <c r="FUD18" s="35"/>
      <c r="FUE18" s="35"/>
      <c r="FUF18" s="3"/>
      <c r="FUG18" s="3"/>
      <c r="FUH18" s="3"/>
      <c r="FUI18" s="35"/>
      <c r="FUJ18" s="35"/>
      <c r="FUK18" s="35"/>
      <c r="FUL18" s="3"/>
      <c r="FUM18" s="3"/>
      <c r="FUN18" s="3"/>
      <c r="FUO18" s="35"/>
      <c r="FUP18" s="35"/>
      <c r="FUQ18" s="35"/>
      <c r="FUR18" s="3"/>
      <c r="FUS18" s="3"/>
      <c r="FUT18" s="3"/>
      <c r="FUU18" s="35"/>
      <c r="FUV18" s="35"/>
      <c r="FUW18" s="35"/>
      <c r="FUX18" s="3"/>
      <c r="FUY18" s="3"/>
      <c r="FUZ18" s="3"/>
      <c r="FVA18" s="35"/>
      <c r="FVB18" s="35"/>
      <c r="FVC18" s="35"/>
      <c r="FVD18" s="3"/>
      <c r="FVE18" s="3"/>
      <c r="FVF18" s="3"/>
      <c r="FVG18" s="35"/>
      <c r="FVH18" s="35"/>
      <c r="FVI18" s="35"/>
      <c r="FVJ18" s="3"/>
      <c r="FVK18" s="3"/>
      <c r="FVL18" s="3"/>
      <c r="FVM18" s="35"/>
      <c r="FVN18" s="35"/>
      <c r="FVO18" s="35"/>
      <c r="FVP18" s="3"/>
      <c r="FVQ18" s="3"/>
      <c r="FVR18" s="3"/>
      <c r="FVS18" s="35"/>
      <c r="FVT18" s="35"/>
      <c r="FVU18" s="35"/>
      <c r="FVV18" s="3"/>
      <c r="FVW18" s="3"/>
      <c r="FVX18" s="3"/>
      <c r="FVY18" s="35"/>
      <c r="FVZ18" s="35"/>
      <c r="FWA18" s="35"/>
      <c r="FWB18" s="3"/>
      <c r="FWC18" s="3"/>
      <c r="FWD18" s="3"/>
      <c r="FWE18" s="35"/>
      <c r="FWF18" s="35"/>
      <c r="FWG18" s="35"/>
      <c r="FWH18" s="3"/>
      <c r="FWI18" s="3"/>
      <c r="FWJ18" s="3"/>
      <c r="FWK18" s="35"/>
      <c r="FWL18" s="35"/>
      <c r="FWM18" s="35"/>
      <c r="FWN18" s="3"/>
      <c r="FWO18" s="3"/>
      <c r="FWP18" s="3"/>
      <c r="FWQ18" s="35"/>
      <c r="FWR18" s="35"/>
      <c r="FWS18" s="35"/>
      <c r="FWT18" s="3"/>
      <c r="FWU18" s="3"/>
      <c r="FWV18" s="3"/>
      <c r="FWW18" s="35"/>
      <c r="FWX18" s="35"/>
      <c r="FWY18" s="35"/>
      <c r="FWZ18" s="3"/>
      <c r="FXA18" s="3"/>
      <c r="FXB18" s="3"/>
      <c r="FXC18" s="35"/>
      <c r="FXD18" s="35"/>
      <c r="FXE18" s="35"/>
      <c r="FXF18" s="3"/>
      <c r="FXG18" s="3"/>
      <c r="FXH18" s="3"/>
      <c r="FXI18" s="35"/>
      <c r="FXJ18" s="35"/>
      <c r="FXK18" s="35"/>
      <c r="FXL18" s="3"/>
      <c r="FXM18" s="3"/>
      <c r="FXN18" s="3"/>
      <c r="FXO18" s="35"/>
      <c r="FXP18" s="35"/>
      <c r="FXQ18" s="35"/>
      <c r="FXR18" s="3"/>
      <c r="FXS18" s="3"/>
      <c r="FXT18" s="3"/>
      <c r="FXU18" s="35"/>
      <c r="FXV18" s="35"/>
      <c r="FXW18" s="35"/>
      <c r="FXX18" s="3"/>
      <c r="FXY18" s="3"/>
      <c r="FXZ18" s="3"/>
      <c r="FYA18" s="35"/>
      <c r="FYB18" s="35"/>
      <c r="FYC18" s="35"/>
      <c r="FYD18" s="3"/>
      <c r="FYE18" s="3"/>
      <c r="FYF18" s="3"/>
      <c r="FYG18" s="35"/>
      <c r="FYH18" s="35"/>
      <c r="FYI18" s="35"/>
      <c r="FYJ18" s="3"/>
      <c r="FYK18" s="3"/>
      <c r="FYL18" s="3"/>
      <c r="FYM18" s="35"/>
      <c r="FYN18" s="35"/>
      <c r="FYO18" s="35"/>
      <c r="FYP18" s="3"/>
      <c r="FYQ18" s="3"/>
      <c r="FYR18" s="3"/>
      <c r="FYS18" s="35"/>
      <c r="FYT18" s="35"/>
      <c r="FYU18" s="35"/>
      <c r="FYV18" s="3"/>
      <c r="FYW18" s="3"/>
      <c r="FYX18" s="3"/>
      <c r="FYY18" s="35"/>
      <c r="FYZ18" s="35"/>
      <c r="FZA18" s="35"/>
      <c r="FZB18" s="3"/>
      <c r="FZC18" s="3"/>
      <c r="FZD18" s="3"/>
      <c r="FZE18" s="35"/>
      <c r="FZF18" s="35"/>
      <c r="FZG18" s="35"/>
      <c r="FZH18" s="3"/>
      <c r="FZI18" s="3"/>
      <c r="FZJ18" s="3"/>
      <c r="FZK18" s="35"/>
      <c r="FZL18" s="35"/>
      <c r="FZM18" s="35"/>
      <c r="FZN18" s="3"/>
      <c r="FZO18" s="3"/>
      <c r="FZP18" s="3"/>
      <c r="FZQ18" s="35"/>
      <c r="FZR18" s="35"/>
      <c r="FZS18" s="35"/>
      <c r="FZT18" s="3"/>
      <c r="FZU18" s="3"/>
      <c r="FZV18" s="3"/>
      <c r="FZW18" s="35"/>
      <c r="FZX18" s="35"/>
      <c r="FZY18" s="35"/>
      <c r="FZZ18" s="3"/>
      <c r="GAA18" s="3"/>
      <c r="GAB18" s="3"/>
      <c r="GAC18" s="35"/>
      <c r="GAD18" s="35"/>
      <c r="GAE18" s="35"/>
      <c r="GAF18" s="3"/>
      <c r="GAG18" s="3"/>
      <c r="GAH18" s="3"/>
      <c r="GAI18" s="35"/>
      <c r="GAJ18" s="35"/>
      <c r="GAK18" s="35"/>
      <c r="GAL18" s="3"/>
      <c r="GAM18" s="3"/>
      <c r="GAN18" s="3"/>
      <c r="GAO18" s="35"/>
      <c r="GAP18" s="35"/>
      <c r="GAQ18" s="35"/>
      <c r="GAR18" s="3"/>
      <c r="GAS18" s="3"/>
      <c r="GAT18" s="3"/>
      <c r="GAU18" s="35"/>
      <c r="GAV18" s="35"/>
      <c r="GAW18" s="35"/>
      <c r="GAX18" s="3"/>
      <c r="GAY18" s="3"/>
      <c r="GAZ18" s="3"/>
      <c r="GBA18" s="35"/>
      <c r="GBB18" s="35"/>
      <c r="GBC18" s="35"/>
      <c r="GBD18" s="3"/>
      <c r="GBE18" s="3"/>
      <c r="GBF18" s="3"/>
      <c r="GBG18" s="35"/>
      <c r="GBH18" s="35"/>
      <c r="GBI18" s="35"/>
      <c r="GBJ18" s="3"/>
      <c r="GBK18" s="3"/>
      <c r="GBL18" s="3"/>
      <c r="GBM18" s="35"/>
      <c r="GBN18" s="35"/>
      <c r="GBO18" s="35"/>
      <c r="GBP18" s="3"/>
      <c r="GBQ18" s="3"/>
      <c r="GBR18" s="3"/>
      <c r="GBS18" s="35"/>
      <c r="GBT18" s="35"/>
      <c r="GBU18" s="35"/>
      <c r="GBV18" s="3"/>
      <c r="GBW18" s="3"/>
      <c r="GBX18" s="3"/>
      <c r="GBY18" s="35"/>
      <c r="GBZ18" s="35"/>
      <c r="GCA18" s="35"/>
      <c r="GCB18" s="3"/>
      <c r="GCC18" s="3"/>
      <c r="GCD18" s="3"/>
      <c r="GCE18" s="35"/>
      <c r="GCF18" s="35"/>
      <c r="GCG18" s="35"/>
      <c r="GCH18" s="3"/>
      <c r="GCI18" s="3"/>
      <c r="GCJ18" s="3"/>
      <c r="GCK18" s="35"/>
      <c r="GCL18" s="35"/>
      <c r="GCM18" s="35"/>
      <c r="GCN18" s="3"/>
      <c r="GCO18" s="3"/>
      <c r="GCP18" s="3"/>
      <c r="GCQ18" s="35"/>
      <c r="GCR18" s="35"/>
      <c r="GCS18" s="35"/>
      <c r="GCT18" s="3"/>
      <c r="GCU18" s="3"/>
      <c r="GCV18" s="3"/>
      <c r="GCW18" s="35"/>
      <c r="GCX18" s="35"/>
      <c r="GCY18" s="35"/>
      <c r="GCZ18" s="3"/>
      <c r="GDA18" s="3"/>
      <c r="GDB18" s="3"/>
      <c r="GDC18" s="35"/>
      <c r="GDD18" s="35"/>
      <c r="GDE18" s="35"/>
      <c r="GDF18" s="3"/>
      <c r="GDG18" s="3"/>
      <c r="GDH18" s="3"/>
      <c r="GDI18" s="35"/>
      <c r="GDJ18" s="35"/>
      <c r="GDK18" s="35"/>
      <c r="GDL18" s="3"/>
      <c r="GDM18" s="3"/>
      <c r="GDN18" s="3"/>
      <c r="GDO18" s="35"/>
      <c r="GDP18" s="35"/>
      <c r="GDQ18" s="35"/>
      <c r="GDR18" s="3"/>
      <c r="GDS18" s="3"/>
      <c r="GDT18" s="3"/>
      <c r="GDU18" s="35"/>
      <c r="GDV18" s="35"/>
      <c r="GDW18" s="35"/>
      <c r="GDX18" s="3"/>
      <c r="GDY18" s="3"/>
      <c r="GDZ18" s="3"/>
      <c r="GEA18" s="35"/>
      <c r="GEB18" s="35"/>
      <c r="GEC18" s="35"/>
      <c r="GED18" s="3"/>
      <c r="GEE18" s="3"/>
      <c r="GEF18" s="3"/>
      <c r="GEG18" s="35"/>
      <c r="GEH18" s="35"/>
      <c r="GEI18" s="35"/>
      <c r="GEJ18" s="3"/>
      <c r="GEK18" s="3"/>
      <c r="GEL18" s="3"/>
      <c r="GEM18" s="35"/>
      <c r="GEN18" s="35"/>
      <c r="GEO18" s="35"/>
      <c r="GEP18" s="3"/>
      <c r="GEQ18" s="3"/>
      <c r="GER18" s="3"/>
      <c r="GES18" s="35"/>
      <c r="GET18" s="35"/>
      <c r="GEU18" s="35"/>
      <c r="GEV18" s="3"/>
      <c r="GEW18" s="3"/>
      <c r="GEX18" s="3"/>
      <c r="GEY18" s="35"/>
      <c r="GEZ18" s="35"/>
      <c r="GFA18" s="35"/>
      <c r="GFB18" s="3"/>
      <c r="GFC18" s="3"/>
      <c r="GFD18" s="3"/>
      <c r="GFE18" s="35"/>
      <c r="GFF18" s="35"/>
      <c r="GFG18" s="35"/>
      <c r="GFH18" s="3"/>
      <c r="GFI18" s="3"/>
      <c r="GFJ18" s="3"/>
      <c r="GFK18" s="35"/>
      <c r="GFL18" s="35"/>
      <c r="GFM18" s="35"/>
      <c r="GFN18" s="3"/>
      <c r="GFO18" s="3"/>
      <c r="GFP18" s="3"/>
      <c r="GFQ18" s="35"/>
      <c r="GFR18" s="35"/>
      <c r="GFS18" s="35"/>
      <c r="GFT18" s="3"/>
      <c r="GFU18" s="3"/>
      <c r="GFV18" s="3"/>
      <c r="GFW18" s="35"/>
      <c r="GFX18" s="35"/>
      <c r="GFY18" s="35"/>
      <c r="GFZ18" s="3"/>
      <c r="GGA18" s="3"/>
      <c r="GGB18" s="3"/>
      <c r="GGC18" s="35"/>
      <c r="GGD18" s="35"/>
      <c r="GGE18" s="35"/>
      <c r="GGF18" s="3"/>
      <c r="GGG18" s="3"/>
      <c r="GGH18" s="3"/>
      <c r="GGI18" s="35"/>
      <c r="GGJ18" s="35"/>
      <c r="GGK18" s="35"/>
      <c r="GGL18" s="3"/>
      <c r="GGM18" s="3"/>
      <c r="GGN18" s="3"/>
      <c r="GGO18" s="35"/>
      <c r="GGP18" s="35"/>
      <c r="GGQ18" s="35"/>
      <c r="GGR18" s="3"/>
      <c r="GGS18" s="3"/>
      <c r="GGT18" s="3"/>
      <c r="GGU18" s="35"/>
      <c r="GGV18" s="35"/>
      <c r="GGW18" s="35"/>
      <c r="GGX18" s="3"/>
      <c r="GGY18" s="3"/>
      <c r="GGZ18" s="3"/>
      <c r="GHA18" s="35"/>
      <c r="GHB18" s="35"/>
      <c r="GHC18" s="35"/>
      <c r="GHD18" s="3"/>
      <c r="GHE18" s="3"/>
      <c r="GHF18" s="3"/>
      <c r="GHG18" s="35"/>
      <c r="GHH18" s="35"/>
      <c r="GHI18" s="35"/>
      <c r="GHJ18" s="3"/>
      <c r="GHK18" s="3"/>
      <c r="GHL18" s="3"/>
      <c r="GHM18" s="35"/>
      <c r="GHN18" s="35"/>
      <c r="GHO18" s="35"/>
      <c r="GHP18" s="3"/>
      <c r="GHQ18" s="3"/>
      <c r="GHR18" s="3"/>
      <c r="GHS18" s="35"/>
      <c r="GHT18" s="35"/>
      <c r="GHU18" s="35"/>
      <c r="GHV18" s="3"/>
      <c r="GHW18" s="3"/>
      <c r="GHX18" s="3"/>
      <c r="GHY18" s="35"/>
      <c r="GHZ18" s="35"/>
      <c r="GIA18" s="35"/>
      <c r="GIB18" s="3"/>
      <c r="GIC18" s="3"/>
      <c r="GID18" s="3"/>
      <c r="GIE18" s="35"/>
      <c r="GIF18" s="35"/>
      <c r="GIG18" s="35"/>
      <c r="GIH18" s="3"/>
      <c r="GII18" s="3"/>
      <c r="GIJ18" s="3"/>
      <c r="GIK18" s="35"/>
      <c r="GIL18" s="35"/>
      <c r="GIM18" s="35"/>
      <c r="GIN18" s="3"/>
      <c r="GIO18" s="3"/>
      <c r="GIP18" s="3"/>
      <c r="GIQ18" s="35"/>
      <c r="GIR18" s="35"/>
      <c r="GIS18" s="35"/>
      <c r="GIT18" s="3"/>
      <c r="GIU18" s="3"/>
      <c r="GIV18" s="3"/>
      <c r="GIW18" s="35"/>
      <c r="GIX18" s="35"/>
      <c r="GIY18" s="35"/>
      <c r="GIZ18" s="3"/>
      <c r="GJA18" s="3"/>
      <c r="GJB18" s="3"/>
      <c r="GJC18" s="35"/>
      <c r="GJD18" s="35"/>
      <c r="GJE18" s="35"/>
      <c r="GJF18" s="3"/>
      <c r="GJG18" s="3"/>
      <c r="GJH18" s="3"/>
      <c r="GJI18" s="35"/>
      <c r="GJJ18" s="35"/>
      <c r="GJK18" s="35"/>
      <c r="GJL18" s="3"/>
      <c r="GJM18" s="3"/>
      <c r="GJN18" s="3"/>
      <c r="GJO18" s="35"/>
      <c r="GJP18" s="35"/>
      <c r="GJQ18" s="35"/>
      <c r="GJR18" s="3"/>
      <c r="GJS18" s="3"/>
      <c r="GJT18" s="3"/>
      <c r="GJU18" s="35"/>
      <c r="GJV18" s="35"/>
      <c r="GJW18" s="35"/>
      <c r="GJX18" s="3"/>
      <c r="GJY18" s="3"/>
      <c r="GJZ18" s="3"/>
      <c r="GKA18" s="35"/>
      <c r="GKB18" s="35"/>
      <c r="GKC18" s="35"/>
      <c r="GKD18" s="3"/>
      <c r="GKE18" s="3"/>
      <c r="GKF18" s="3"/>
      <c r="GKG18" s="35"/>
      <c r="GKH18" s="35"/>
      <c r="GKI18" s="35"/>
      <c r="GKJ18" s="3"/>
      <c r="GKK18" s="3"/>
      <c r="GKL18" s="3"/>
      <c r="GKM18" s="35"/>
      <c r="GKN18" s="35"/>
      <c r="GKO18" s="35"/>
      <c r="GKP18" s="3"/>
      <c r="GKQ18" s="3"/>
      <c r="GKR18" s="3"/>
      <c r="GKS18" s="35"/>
      <c r="GKT18" s="35"/>
      <c r="GKU18" s="35"/>
      <c r="GKV18" s="3"/>
      <c r="GKW18" s="3"/>
      <c r="GKX18" s="3"/>
      <c r="GKY18" s="35"/>
      <c r="GKZ18" s="35"/>
      <c r="GLA18" s="35"/>
      <c r="GLB18" s="3"/>
      <c r="GLC18" s="3"/>
      <c r="GLD18" s="3"/>
      <c r="GLE18" s="35"/>
      <c r="GLF18" s="35"/>
      <c r="GLG18" s="35"/>
      <c r="GLH18" s="3"/>
      <c r="GLI18" s="3"/>
      <c r="GLJ18" s="3"/>
      <c r="GLK18" s="35"/>
      <c r="GLL18" s="35"/>
      <c r="GLM18" s="35"/>
      <c r="GLN18" s="3"/>
      <c r="GLO18" s="3"/>
      <c r="GLP18" s="3"/>
      <c r="GLQ18" s="35"/>
      <c r="GLR18" s="35"/>
      <c r="GLS18" s="35"/>
      <c r="GLT18" s="3"/>
      <c r="GLU18" s="3"/>
      <c r="GLV18" s="3"/>
      <c r="GLW18" s="35"/>
      <c r="GLX18" s="35"/>
      <c r="GLY18" s="35"/>
      <c r="GLZ18" s="3"/>
      <c r="GMA18" s="3"/>
      <c r="GMB18" s="3"/>
      <c r="GMC18" s="35"/>
      <c r="GMD18" s="35"/>
      <c r="GME18" s="35"/>
      <c r="GMF18" s="3"/>
      <c r="GMG18" s="3"/>
      <c r="GMH18" s="3"/>
      <c r="GMI18" s="35"/>
      <c r="GMJ18" s="35"/>
      <c r="GMK18" s="35"/>
      <c r="GML18" s="3"/>
      <c r="GMM18" s="3"/>
      <c r="GMN18" s="3"/>
      <c r="GMO18" s="35"/>
      <c r="GMP18" s="35"/>
      <c r="GMQ18" s="35"/>
      <c r="GMR18" s="3"/>
      <c r="GMS18" s="3"/>
      <c r="GMT18" s="3"/>
      <c r="GMU18" s="35"/>
      <c r="GMV18" s="35"/>
      <c r="GMW18" s="35"/>
      <c r="GMX18" s="3"/>
      <c r="GMY18" s="3"/>
      <c r="GMZ18" s="3"/>
      <c r="GNA18" s="35"/>
      <c r="GNB18" s="35"/>
      <c r="GNC18" s="35"/>
      <c r="GND18" s="3"/>
      <c r="GNE18" s="3"/>
      <c r="GNF18" s="3"/>
      <c r="GNG18" s="35"/>
      <c r="GNH18" s="35"/>
      <c r="GNI18" s="35"/>
      <c r="GNJ18" s="3"/>
      <c r="GNK18" s="3"/>
      <c r="GNL18" s="3"/>
      <c r="GNM18" s="35"/>
      <c r="GNN18" s="35"/>
      <c r="GNO18" s="35"/>
      <c r="GNP18" s="3"/>
      <c r="GNQ18" s="3"/>
      <c r="GNR18" s="3"/>
      <c r="GNS18" s="35"/>
      <c r="GNT18" s="35"/>
      <c r="GNU18" s="35"/>
      <c r="GNV18" s="3"/>
      <c r="GNW18" s="3"/>
      <c r="GNX18" s="3"/>
      <c r="GNY18" s="35"/>
      <c r="GNZ18" s="35"/>
      <c r="GOA18" s="35"/>
      <c r="GOB18" s="3"/>
      <c r="GOC18" s="3"/>
      <c r="GOD18" s="3"/>
      <c r="GOE18" s="35"/>
      <c r="GOF18" s="35"/>
      <c r="GOG18" s="35"/>
      <c r="GOH18" s="3"/>
      <c r="GOI18" s="3"/>
      <c r="GOJ18" s="3"/>
      <c r="GOK18" s="35"/>
      <c r="GOL18" s="35"/>
      <c r="GOM18" s="35"/>
      <c r="GON18" s="3"/>
      <c r="GOO18" s="3"/>
      <c r="GOP18" s="3"/>
      <c r="GOQ18" s="35"/>
      <c r="GOR18" s="35"/>
      <c r="GOS18" s="35"/>
      <c r="GOT18" s="3"/>
      <c r="GOU18" s="3"/>
      <c r="GOV18" s="3"/>
      <c r="GOW18" s="35"/>
      <c r="GOX18" s="35"/>
      <c r="GOY18" s="35"/>
      <c r="GOZ18" s="3"/>
      <c r="GPA18" s="3"/>
      <c r="GPB18" s="3"/>
      <c r="GPC18" s="35"/>
      <c r="GPD18" s="35"/>
      <c r="GPE18" s="35"/>
      <c r="GPF18" s="3"/>
      <c r="GPG18" s="3"/>
      <c r="GPH18" s="3"/>
      <c r="GPI18" s="35"/>
      <c r="GPJ18" s="35"/>
      <c r="GPK18" s="35"/>
      <c r="GPL18" s="3"/>
      <c r="GPM18" s="3"/>
      <c r="GPN18" s="3"/>
      <c r="GPO18" s="35"/>
      <c r="GPP18" s="35"/>
      <c r="GPQ18" s="35"/>
      <c r="GPR18" s="3"/>
      <c r="GPS18" s="3"/>
      <c r="GPT18" s="3"/>
      <c r="GPU18" s="35"/>
      <c r="GPV18" s="35"/>
      <c r="GPW18" s="35"/>
      <c r="GPX18" s="3"/>
      <c r="GPY18" s="3"/>
      <c r="GPZ18" s="3"/>
      <c r="GQA18" s="35"/>
      <c r="GQB18" s="35"/>
      <c r="GQC18" s="35"/>
      <c r="GQD18" s="3"/>
      <c r="GQE18" s="3"/>
      <c r="GQF18" s="3"/>
      <c r="GQG18" s="35"/>
      <c r="GQH18" s="35"/>
      <c r="GQI18" s="35"/>
      <c r="GQJ18" s="3"/>
      <c r="GQK18" s="3"/>
      <c r="GQL18" s="3"/>
      <c r="GQM18" s="35"/>
      <c r="GQN18" s="35"/>
      <c r="GQO18" s="35"/>
      <c r="GQP18" s="3"/>
      <c r="GQQ18" s="3"/>
      <c r="GQR18" s="3"/>
      <c r="GQS18" s="35"/>
      <c r="GQT18" s="35"/>
      <c r="GQU18" s="35"/>
      <c r="GQV18" s="3"/>
      <c r="GQW18" s="3"/>
      <c r="GQX18" s="3"/>
      <c r="GQY18" s="35"/>
      <c r="GQZ18" s="35"/>
      <c r="GRA18" s="35"/>
      <c r="GRB18" s="3"/>
      <c r="GRC18" s="3"/>
      <c r="GRD18" s="3"/>
      <c r="GRE18" s="35"/>
      <c r="GRF18" s="35"/>
      <c r="GRG18" s="35"/>
      <c r="GRH18" s="3"/>
      <c r="GRI18" s="3"/>
      <c r="GRJ18" s="3"/>
      <c r="GRK18" s="35"/>
      <c r="GRL18" s="35"/>
      <c r="GRM18" s="35"/>
      <c r="GRN18" s="3"/>
      <c r="GRO18" s="3"/>
      <c r="GRP18" s="3"/>
      <c r="GRQ18" s="35"/>
      <c r="GRR18" s="35"/>
      <c r="GRS18" s="35"/>
      <c r="GRT18" s="3"/>
      <c r="GRU18" s="3"/>
      <c r="GRV18" s="3"/>
      <c r="GRW18" s="35"/>
      <c r="GRX18" s="35"/>
      <c r="GRY18" s="35"/>
      <c r="GRZ18" s="3"/>
      <c r="GSA18" s="3"/>
      <c r="GSB18" s="3"/>
      <c r="GSC18" s="35"/>
      <c r="GSD18" s="35"/>
      <c r="GSE18" s="35"/>
      <c r="GSF18" s="3"/>
      <c r="GSG18" s="3"/>
      <c r="GSH18" s="3"/>
      <c r="GSI18" s="35"/>
      <c r="GSJ18" s="35"/>
      <c r="GSK18" s="35"/>
      <c r="GSL18" s="3"/>
      <c r="GSM18" s="3"/>
      <c r="GSN18" s="3"/>
      <c r="GSO18" s="35"/>
      <c r="GSP18" s="35"/>
      <c r="GSQ18" s="35"/>
      <c r="GSR18" s="3"/>
      <c r="GSS18" s="3"/>
      <c r="GST18" s="3"/>
      <c r="GSU18" s="35"/>
      <c r="GSV18" s="35"/>
      <c r="GSW18" s="35"/>
      <c r="GSX18" s="3"/>
      <c r="GSY18" s="3"/>
      <c r="GSZ18" s="3"/>
      <c r="GTA18" s="35"/>
      <c r="GTB18" s="35"/>
      <c r="GTC18" s="35"/>
      <c r="GTD18" s="3"/>
      <c r="GTE18" s="3"/>
      <c r="GTF18" s="3"/>
      <c r="GTG18" s="35"/>
      <c r="GTH18" s="35"/>
      <c r="GTI18" s="35"/>
      <c r="GTJ18" s="3"/>
      <c r="GTK18" s="3"/>
      <c r="GTL18" s="3"/>
      <c r="GTM18" s="35"/>
      <c r="GTN18" s="35"/>
      <c r="GTO18" s="35"/>
      <c r="GTP18" s="3"/>
      <c r="GTQ18" s="3"/>
      <c r="GTR18" s="3"/>
      <c r="GTS18" s="35"/>
      <c r="GTT18" s="35"/>
      <c r="GTU18" s="35"/>
      <c r="GTV18" s="3"/>
      <c r="GTW18" s="3"/>
      <c r="GTX18" s="3"/>
      <c r="GTY18" s="35"/>
      <c r="GTZ18" s="35"/>
      <c r="GUA18" s="35"/>
      <c r="GUB18" s="3"/>
      <c r="GUC18" s="3"/>
      <c r="GUD18" s="3"/>
      <c r="GUE18" s="35"/>
      <c r="GUF18" s="35"/>
      <c r="GUG18" s="35"/>
      <c r="GUH18" s="3"/>
      <c r="GUI18" s="3"/>
      <c r="GUJ18" s="3"/>
      <c r="GUK18" s="35"/>
      <c r="GUL18" s="35"/>
      <c r="GUM18" s="35"/>
      <c r="GUN18" s="3"/>
      <c r="GUO18" s="3"/>
      <c r="GUP18" s="3"/>
      <c r="GUQ18" s="35"/>
      <c r="GUR18" s="35"/>
      <c r="GUS18" s="35"/>
      <c r="GUT18" s="3"/>
      <c r="GUU18" s="3"/>
      <c r="GUV18" s="3"/>
      <c r="GUW18" s="35"/>
      <c r="GUX18" s="35"/>
      <c r="GUY18" s="35"/>
      <c r="GUZ18" s="3"/>
      <c r="GVA18" s="3"/>
      <c r="GVB18" s="3"/>
      <c r="GVC18" s="35"/>
      <c r="GVD18" s="35"/>
      <c r="GVE18" s="35"/>
      <c r="GVF18" s="3"/>
      <c r="GVG18" s="3"/>
      <c r="GVH18" s="3"/>
      <c r="GVI18" s="35"/>
      <c r="GVJ18" s="35"/>
      <c r="GVK18" s="35"/>
      <c r="GVL18" s="3"/>
      <c r="GVM18" s="3"/>
      <c r="GVN18" s="3"/>
      <c r="GVO18" s="35"/>
      <c r="GVP18" s="35"/>
      <c r="GVQ18" s="35"/>
      <c r="GVR18" s="3"/>
      <c r="GVS18" s="3"/>
      <c r="GVT18" s="3"/>
      <c r="GVU18" s="35"/>
      <c r="GVV18" s="35"/>
      <c r="GVW18" s="35"/>
      <c r="GVX18" s="3"/>
      <c r="GVY18" s="3"/>
      <c r="GVZ18" s="3"/>
      <c r="GWA18" s="35"/>
      <c r="GWB18" s="35"/>
      <c r="GWC18" s="35"/>
      <c r="GWD18" s="3"/>
      <c r="GWE18" s="3"/>
      <c r="GWF18" s="3"/>
      <c r="GWG18" s="35"/>
      <c r="GWH18" s="35"/>
      <c r="GWI18" s="35"/>
      <c r="GWJ18" s="3"/>
      <c r="GWK18" s="3"/>
      <c r="GWL18" s="3"/>
      <c r="GWM18" s="35"/>
      <c r="GWN18" s="35"/>
      <c r="GWO18" s="35"/>
      <c r="GWP18" s="3"/>
      <c r="GWQ18" s="3"/>
      <c r="GWR18" s="3"/>
      <c r="GWS18" s="35"/>
      <c r="GWT18" s="35"/>
      <c r="GWU18" s="35"/>
      <c r="GWV18" s="3"/>
      <c r="GWW18" s="3"/>
      <c r="GWX18" s="3"/>
      <c r="GWY18" s="35"/>
      <c r="GWZ18" s="35"/>
      <c r="GXA18" s="35"/>
      <c r="GXB18" s="3"/>
      <c r="GXC18" s="3"/>
      <c r="GXD18" s="3"/>
      <c r="GXE18" s="35"/>
      <c r="GXF18" s="35"/>
      <c r="GXG18" s="35"/>
      <c r="GXH18" s="3"/>
      <c r="GXI18" s="3"/>
      <c r="GXJ18" s="3"/>
      <c r="GXK18" s="35"/>
      <c r="GXL18" s="35"/>
      <c r="GXM18" s="35"/>
      <c r="GXN18" s="3"/>
      <c r="GXO18" s="3"/>
      <c r="GXP18" s="3"/>
      <c r="GXQ18" s="35"/>
      <c r="GXR18" s="35"/>
      <c r="GXS18" s="35"/>
      <c r="GXT18" s="3"/>
      <c r="GXU18" s="3"/>
      <c r="GXV18" s="3"/>
      <c r="GXW18" s="35"/>
      <c r="GXX18" s="35"/>
      <c r="GXY18" s="35"/>
      <c r="GXZ18" s="3"/>
      <c r="GYA18" s="3"/>
      <c r="GYB18" s="3"/>
      <c r="GYC18" s="35"/>
      <c r="GYD18" s="35"/>
      <c r="GYE18" s="35"/>
      <c r="GYF18" s="3"/>
      <c r="GYG18" s="3"/>
      <c r="GYH18" s="3"/>
      <c r="GYI18" s="35"/>
      <c r="GYJ18" s="35"/>
      <c r="GYK18" s="35"/>
      <c r="GYL18" s="3"/>
      <c r="GYM18" s="3"/>
      <c r="GYN18" s="3"/>
      <c r="GYO18" s="35"/>
      <c r="GYP18" s="35"/>
      <c r="GYQ18" s="35"/>
      <c r="GYR18" s="3"/>
      <c r="GYS18" s="3"/>
      <c r="GYT18" s="3"/>
      <c r="GYU18" s="35"/>
      <c r="GYV18" s="35"/>
      <c r="GYW18" s="35"/>
      <c r="GYX18" s="3"/>
      <c r="GYY18" s="3"/>
      <c r="GYZ18" s="3"/>
      <c r="GZA18" s="35"/>
      <c r="GZB18" s="35"/>
      <c r="GZC18" s="35"/>
      <c r="GZD18" s="3"/>
      <c r="GZE18" s="3"/>
      <c r="GZF18" s="3"/>
      <c r="GZG18" s="35"/>
      <c r="GZH18" s="35"/>
      <c r="GZI18" s="35"/>
      <c r="GZJ18" s="3"/>
      <c r="GZK18" s="3"/>
      <c r="GZL18" s="3"/>
      <c r="GZM18" s="35"/>
      <c r="GZN18" s="35"/>
      <c r="GZO18" s="35"/>
      <c r="GZP18" s="3"/>
      <c r="GZQ18" s="3"/>
      <c r="GZR18" s="3"/>
      <c r="GZS18" s="35"/>
      <c r="GZT18" s="35"/>
      <c r="GZU18" s="35"/>
      <c r="GZV18" s="3"/>
      <c r="GZW18" s="3"/>
      <c r="GZX18" s="3"/>
      <c r="GZY18" s="35"/>
      <c r="GZZ18" s="35"/>
      <c r="HAA18" s="35"/>
      <c r="HAB18" s="3"/>
      <c r="HAC18" s="3"/>
      <c r="HAD18" s="3"/>
      <c r="HAE18" s="35"/>
      <c r="HAF18" s="35"/>
      <c r="HAG18" s="35"/>
      <c r="HAH18" s="3"/>
      <c r="HAI18" s="3"/>
      <c r="HAJ18" s="3"/>
      <c r="HAK18" s="35"/>
      <c r="HAL18" s="35"/>
      <c r="HAM18" s="35"/>
      <c r="HAN18" s="3"/>
      <c r="HAO18" s="3"/>
      <c r="HAP18" s="3"/>
      <c r="HAQ18" s="35"/>
      <c r="HAR18" s="35"/>
      <c r="HAS18" s="35"/>
      <c r="HAT18" s="3"/>
      <c r="HAU18" s="3"/>
      <c r="HAV18" s="3"/>
      <c r="HAW18" s="35"/>
      <c r="HAX18" s="35"/>
      <c r="HAY18" s="35"/>
      <c r="HAZ18" s="3"/>
      <c r="HBA18" s="3"/>
      <c r="HBB18" s="3"/>
      <c r="HBC18" s="35"/>
      <c r="HBD18" s="35"/>
      <c r="HBE18" s="35"/>
      <c r="HBF18" s="3"/>
      <c r="HBG18" s="3"/>
      <c r="HBH18" s="3"/>
      <c r="HBI18" s="35"/>
      <c r="HBJ18" s="35"/>
      <c r="HBK18" s="35"/>
      <c r="HBL18" s="3"/>
      <c r="HBM18" s="3"/>
      <c r="HBN18" s="3"/>
      <c r="HBO18" s="35"/>
      <c r="HBP18" s="35"/>
      <c r="HBQ18" s="35"/>
      <c r="HBR18" s="3"/>
      <c r="HBS18" s="3"/>
      <c r="HBT18" s="3"/>
      <c r="HBU18" s="35"/>
      <c r="HBV18" s="35"/>
      <c r="HBW18" s="35"/>
      <c r="HBX18" s="3"/>
      <c r="HBY18" s="3"/>
      <c r="HBZ18" s="3"/>
      <c r="HCA18" s="35"/>
      <c r="HCB18" s="35"/>
      <c r="HCC18" s="35"/>
      <c r="HCD18" s="3"/>
      <c r="HCE18" s="3"/>
      <c r="HCF18" s="3"/>
      <c r="HCG18" s="35"/>
      <c r="HCH18" s="35"/>
      <c r="HCI18" s="35"/>
      <c r="HCJ18" s="3"/>
      <c r="HCK18" s="3"/>
      <c r="HCL18" s="3"/>
      <c r="HCM18" s="35"/>
      <c r="HCN18" s="35"/>
      <c r="HCO18" s="35"/>
      <c r="HCP18" s="3"/>
      <c r="HCQ18" s="3"/>
      <c r="HCR18" s="3"/>
      <c r="HCS18" s="35"/>
      <c r="HCT18" s="35"/>
      <c r="HCU18" s="35"/>
      <c r="HCV18" s="3"/>
      <c r="HCW18" s="3"/>
      <c r="HCX18" s="3"/>
      <c r="HCY18" s="35"/>
      <c r="HCZ18" s="35"/>
      <c r="HDA18" s="35"/>
      <c r="HDB18" s="3"/>
      <c r="HDC18" s="3"/>
      <c r="HDD18" s="3"/>
      <c r="HDE18" s="35"/>
      <c r="HDF18" s="35"/>
      <c r="HDG18" s="35"/>
      <c r="HDH18" s="3"/>
      <c r="HDI18" s="3"/>
      <c r="HDJ18" s="3"/>
      <c r="HDK18" s="35"/>
      <c r="HDL18" s="35"/>
      <c r="HDM18" s="35"/>
      <c r="HDN18" s="3"/>
      <c r="HDO18" s="3"/>
      <c r="HDP18" s="3"/>
      <c r="HDQ18" s="35"/>
      <c r="HDR18" s="35"/>
      <c r="HDS18" s="35"/>
      <c r="HDT18" s="3"/>
      <c r="HDU18" s="3"/>
      <c r="HDV18" s="3"/>
      <c r="HDW18" s="35"/>
      <c r="HDX18" s="35"/>
      <c r="HDY18" s="35"/>
      <c r="HDZ18" s="3"/>
      <c r="HEA18" s="3"/>
      <c r="HEB18" s="3"/>
      <c r="HEC18" s="35"/>
      <c r="HED18" s="35"/>
      <c r="HEE18" s="35"/>
      <c r="HEF18" s="3"/>
      <c r="HEG18" s="3"/>
      <c r="HEH18" s="3"/>
      <c r="HEI18" s="35"/>
      <c r="HEJ18" s="35"/>
      <c r="HEK18" s="35"/>
      <c r="HEL18" s="3"/>
      <c r="HEM18" s="3"/>
      <c r="HEN18" s="3"/>
      <c r="HEO18" s="35"/>
      <c r="HEP18" s="35"/>
      <c r="HEQ18" s="35"/>
      <c r="HER18" s="3"/>
      <c r="HES18" s="3"/>
      <c r="HET18" s="3"/>
      <c r="HEU18" s="35"/>
      <c r="HEV18" s="35"/>
      <c r="HEW18" s="35"/>
      <c r="HEX18" s="3"/>
      <c r="HEY18" s="3"/>
      <c r="HEZ18" s="3"/>
      <c r="HFA18" s="35"/>
      <c r="HFB18" s="35"/>
      <c r="HFC18" s="35"/>
      <c r="HFD18" s="3"/>
      <c r="HFE18" s="3"/>
      <c r="HFF18" s="3"/>
      <c r="HFG18" s="35"/>
      <c r="HFH18" s="35"/>
      <c r="HFI18" s="35"/>
      <c r="HFJ18" s="3"/>
      <c r="HFK18" s="3"/>
      <c r="HFL18" s="3"/>
      <c r="HFM18" s="35"/>
      <c r="HFN18" s="35"/>
      <c r="HFO18" s="35"/>
      <c r="HFP18" s="3"/>
      <c r="HFQ18" s="3"/>
      <c r="HFR18" s="3"/>
      <c r="HFS18" s="35"/>
      <c r="HFT18" s="35"/>
      <c r="HFU18" s="35"/>
      <c r="HFV18" s="3"/>
      <c r="HFW18" s="3"/>
      <c r="HFX18" s="3"/>
      <c r="HFY18" s="35"/>
      <c r="HFZ18" s="35"/>
      <c r="HGA18" s="35"/>
      <c r="HGB18" s="3"/>
      <c r="HGC18" s="3"/>
      <c r="HGD18" s="3"/>
      <c r="HGE18" s="35"/>
      <c r="HGF18" s="35"/>
      <c r="HGG18" s="35"/>
      <c r="HGH18" s="3"/>
      <c r="HGI18" s="3"/>
      <c r="HGJ18" s="3"/>
      <c r="HGK18" s="35"/>
      <c r="HGL18" s="35"/>
      <c r="HGM18" s="35"/>
      <c r="HGN18" s="3"/>
      <c r="HGO18" s="3"/>
      <c r="HGP18" s="3"/>
      <c r="HGQ18" s="35"/>
      <c r="HGR18" s="35"/>
      <c r="HGS18" s="35"/>
      <c r="HGT18" s="3"/>
      <c r="HGU18" s="3"/>
      <c r="HGV18" s="3"/>
      <c r="HGW18" s="35"/>
      <c r="HGX18" s="35"/>
      <c r="HGY18" s="35"/>
      <c r="HGZ18" s="3"/>
      <c r="HHA18" s="3"/>
      <c r="HHB18" s="3"/>
      <c r="HHC18" s="35"/>
      <c r="HHD18" s="35"/>
      <c r="HHE18" s="35"/>
      <c r="HHF18" s="3"/>
      <c r="HHG18" s="3"/>
      <c r="HHH18" s="3"/>
      <c r="HHI18" s="35"/>
      <c r="HHJ18" s="35"/>
      <c r="HHK18" s="35"/>
      <c r="HHL18" s="3"/>
      <c r="HHM18" s="3"/>
      <c r="HHN18" s="3"/>
      <c r="HHO18" s="35"/>
      <c r="HHP18" s="35"/>
      <c r="HHQ18" s="35"/>
      <c r="HHR18" s="3"/>
      <c r="HHS18" s="3"/>
      <c r="HHT18" s="3"/>
      <c r="HHU18" s="35"/>
      <c r="HHV18" s="35"/>
      <c r="HHW18" s="35"/>
      <c r="HHX18" s="3"/>
      <c r="HHY18" s="3"/>
      <c r="HHZ18" s="3"/>
      <c r="HIA18" s="35"/>
      <c r="HIB18" s="35"/>
      <c r="HIC18" s="35"/>
      <c r="HID18" s="3"/>
      <c r="HIE18" s="3"/>
      <c r="HIF18" s="3"/>
      <c r="HIG18" s="35"/>
      <c r="HIH18" s="35"/>
      <c r="HII18" s="35"/>
      <c r="HIJ18" s="3"/>
      <c r="HIK18" s="3"/>
      <c r="HIL18" s="3"/>
      <c r="HIM18" s="35"/>
      <c r="HIN18" s="35"/>
      <c r="HIO18" s="35"/>
      <c r="HIP18" s="3"/>
      <c r="HIQ18" s="3"/>
      <c r="HIR18" s="3"/>
      <c r="HIS18" s="35"/>
      <c r="HIT18" s="35"/>
      <c r="HIU18" s="35"/>
      <c r="HIV18" s="3"/>
      <c r="HIW18" s="3"/>
      <c r="HIX18" s="3"/>
      <c r="HIY18" s="35"/>
      <c r="HIZ18" s="35"/>
      <c r="HJA18" s="35"/>
      <c r="HJB18" s="3"/>
      <c r="HJC18" s="3"/>
      <c r="HJD18" s="3"/>
      <c r="HJE18" s="35"/>
      <c r="HJF18" s="35"/>
      <c r="HJG18" s="35"/>
      <c r="HJH18" s="3"/>
      <c r="HJI18" s="3"/>
      <c r="HJJ18" s="3"/>
      <c r="HJK18" s="35"/>
      <c r="HJL18" s="35"/>
      <c r="HJM18" s="35"/>
      <c r="HJN18" s="3"/>
      <c r="HJO18" s="3"/>
      <c r="HJP18" s="3"/>
      <c r="HJQ18" s="35"/>
      <c r="HJR18" s="35"/>
      <c r="HJS18" s="35"/>
      <c r="HJT18" s="3"/>
      <c r="HJU18" s="3"/>
      <c r="HJV18" s="3"/>
      <c r="HJW18" s="35"/>
      <c r="HJX18" s="35"/>
      <c r="HJY18" s="35"/>
      <c r="HJZ18" s="3"/>
      <c r="HKA18" s="3"/>
      <c r="HKB18" s="3"/>
      <c r="HKC18" s="35"/>
      <c r="HKD18" s="35"/>
      <c r="HKE18" s="35"/>
      <c r="HKF18" s="3"/>
      <c r="HKG18" s="3"/>
      <c r="HKH18" s="3"/>
      <c r="HKI18" s="35"/>
      <c r="HKJ18" s="35"/>
      <c r="HKK18" s="35"/>
      <c r="HKL18" s="3"/>
      <c r="HKM18" s="3"/>
      <c r="HKN18" s="3"/>
      <c r="HKO18" s="35"/>
      <c r="HKP18" s="35"/>
      <c r="HKQ18" s="35"/>
      <c r="HKR18" s="3"/>
      <c r="HKS18" s="3"/>
      <c r="HKT18" s="3"/>
      <c r="HKU18" s="35"/>
      <c r="HKV18" s="35"/>
      <c r="HKW18" s="35"/>
      <c r="HKX18" s="3"/>
      <c r="HKY18" s="3"/>
      <c r="HKZ18" s="3"/>
      <c r="HLA18" s="35"/>
      <c r="HLB18" s="35"/>
      <c r="HLC18" s="35"/>
      <c r="HLD18" s="3"/>
      <c r="HLE18" s="3"/>
      <c r="HLF18" s="3"/>
      <c r="HLG18" s="35"/>
      <c r="HLH18" s="35"/>
      <c r="HLI18" s="35"/>
      <c r="HLJ18" s="3"/>
      <c r="HLK18" s="3"/>
      <c r="HLL18" s="3"/>
      <c r="HLM18" s="35"/>
      <c r="HLN18" s="35"/>
      <c r="HLO18" s="35"/>
      <c r="HLP18" s="3"/>
      <c r="HLQ18" s="3"/>
      <c r="HLR18" s="3"/>
      <c r="HLS18" s="35"/>
      <c r="HLT18" s="35"/>
      <c r="HLU18" s="35"/>
      <c r="HLV18" s="3"/>
      <c r="HLW18" s="3"/>
      <c r="HLX18" s="3"/>
      <c r="HLY18" s="35"/>
      <c r="HLZ18" s="35"/>
      <c r="HMA18" s="35"/>
      <c r="HMB18" s="3"/>
      <c r="HMC18" s="3"/>
      <c r="HMD18" s="3"/>
      <c r="HME18" s="35"/>
      <c r="HMF18" s="35"/>
      <c r="HMG18" s="35"/>
      <c r="HMH18" s="3"/>
      <c r="HMI18" s="3"/>
      <c r="HMJ18" s="3"/>
      <c r="HMK18" s="35"/>
      <c r="HML18" s="35"/>
      <c r="HMM18" s="35"/>
      <c r="HMN18" s="3"/>
      <c r="HMO18" s="3"/>
      <c r="HMP18" s="3"/>
      <c r="HMQ18" s="35"/>
      <c r="HMR18" s="35"/>
      <c r="HMS18" s="35"/>
      <c r="HMT18" s="3"/>
      <c r="HMU18" s="3"/>
      <c r="HMV18" s="3"/>
      <c r="HMW18" s="35"/>
      <c r="HMX18" s="35"/>
      <c r="HMY18" s="35"/>
      <c r="HMZ18" s="3"/>
      <c r="HNA18" s="3"/>
      <c r="HNB18" s="3"/>
      <c r="HNC18" s="35"/>
      <c r="HND18" s="35"/>
      <c r="HNE18" s="35"/>
      <c r="HNF18" s="3"/>
      <c r="HNG18" s="3"/>
      <c r="HNH18" s="3"/>
      <c r="HNI18" s="35"/>
      <c r="HNJ18" s="35"/>
      <c r="HNK18" s="35"/>
      <c r="HNL18" s="3"/>
      <c r="HNM18" s="3"/>
      <c r="HNN18" s="3"/>
      <c r="HNO18" s="35"/>
      <c r="HNP18" s="35"/>
      <c r="HNQ18" s="35"/>
      <c r="HNR18" s="3"/>
      <c r="HNS18" s="3"/>
      <c r="HNT18" s="3"/>
      <c r="HNU18" s="35"/>
      <c r="HNV18" s="35"/>
      <c r="HNW18" s="35"/>
      <c r="HNX18" s="3"/>
      <c r="HNY18" s="3"/>
      <c r="HNZ18" s="3"/>
      <c r="HOA18" s="35"/>
      <c r="HOB18" s="35"/>
      <c r="HOC18" s="35"/>
      <c r="HOD18" s="3"/>
      <c r="HOE18" s="3"/>
      <c r="HOF18" s="3"/>
      <c r="HOG18" s="35"/>
      <c r="HOH18" s="35"/>
      <c r="HOI18" s="35"/>
      <c r="HOJ18" s="3"/>
      <c r="HOK18" s="3"/>
      <c r="HOL18" s="3"/>
      <c r="HOM18" s="35"/>
      <c r="HON18" s="35"/>
      <c r="HOO18" s="35"/>
      <c r="HOP18" s="3"/>
      <c r="HOQ18" s="3"/>
      <c r="HOR18" s="3"/>
      <c r="HOS18" s="35"/>
      <c r="HOT18" s="35"/>
      <c r="HOU18" s="35"/>
      <c r="HOV18" s="3"/>
      <c r="HOW18" s="3"/>
      <c r="HOX18" s="3"/>
      <c r="HOY18" s="35"/>
      <c r="HOZ18" s="35"/>
      <c r="HPA18" s="35"/>
      <c r="HPB18" s="3"/>
      <c r="HPC18" s="3"/>
      <c r="HPD18" s="3"/>
      <c r="HPE18" s="35"/>
      <c r="HPF18" s="35"/>
      <c r="HPG18" s="35"/>
      <c r="HPH18" s="3"/>
      <c r="HPI18" s="3"/>
      <c r="HPJ18" s="3"/>
      <c r="HPK18" s="35"/>
      <c r="HPL18" s="35"/>
      <c r="HPM18" s="35"/>
      <c r="HPN18" s="3"/>
      <c r="HPO18" s="3"/>
      <c r="HPP18" s="3"/>
      <c r="HPQ18" s="35"/>
      <c r="HPR18" s="35"/>
      <c r="HPS18" s="35"/>
      <c r="HPT18" s="3"/>
      <c r="HPU18" s="3"/>
      <c r="HPV18" s="3"/>
      <c r="HPW18" s="35"/>
      <c r="HPX18" s="35"/>
      <c r="HPY18" s="35"/>
      <c r="HPZ18" s="3"/>
      <c r="HQA18" s="3"/>
      <c r="HQB18" s="3"/>
      <c r="HQC18" s="35"/>
      <c r="HQD18" s="35"/>
      <c r="HQE18" s="35"/>
      <c r="HQF18" s="3"/>
      <c r="HQG18" s="3"/>
      <c r="HQH18" s="3"/>
      <c r="HQI18" s="35"/>
      <c r="HQJ18" s="35"/>
      <c r="HQK18" s="35"/>
      <c r="HQL18" s="3"/>
      <c r="HQM18" s="3"/>
      <c r="HQN18" s="3"/>
      <c r="HQO18" s="35"/>
      <c r="HQP18" s="35"/>
      <c r="HQQ18" s="35"/>
      <c r="HQR18" s="3"/>
      <c r="HQS18" s="3"/>
      <c r="HQT18" s="3"/>
      <c r="HQU18" s="35"/>
      <c r="HQV18" s="35"/>
      <c r="HQW18" s="35"/>
      <c r="HQX18" s="3"/>
      <c r="HQY18" s="3"/>
      <c r="HQZ18" s="3"/>
      <c r="HRA18" s="35"/>
      <c r="HRB18" s="35"/>
      <c r="HRC18" s="35"/>
      <c r="HRD18" s="3"/>
      <c r="HRE18" s="3"/>
      <c r="HRF18" s="3"/>
      <c r="HRG18" s="35"/>
      <c r="HRH18" s="35"/>
      <c r="HRI18" s="35"/>
      <c r="HRJ18" s="3"/>
      <c r="HRK18" s="3"/>
      <c r="HRL18" s="3"/>
      <c r="HRM18" s="35"/>
      <c r="HRN18" s="35"/>
      <c r="HRO18" s="35"/>
      <c r="HRP18" s="3"/>
      <c r="HRQ18" s="3"/>
      <c r="HRR18" s="3"/>
      <c r="HRS18" s="35"/>
      <c r="HRT18" s="35"/>
      <c r="HRU18" s="35"/>
      <c r="HRV18" s="3"/>
      <c r="HRW18" s="3"/>
      <c r="HRX18" s="3"/>
      <c r="HRY18" s="35"/>
      <c r="HRZ18" s="35"/>
      <c r="HSA18" s="35"/>
      <c r="HSB18" s="3"/>
      <c r="HSC18" s="3"/>
      <c r="HSD18" s="3"/>
      <c r="HSE18" s="35"/>
      <c r="HSF18" s="35"/>
      <c r="HSG18" s="35"/>
      <c r="HSH18" s="3"/>
      <c r="HSI18" s="3"/>
      <c r="HSJ18" s="3"/>
      <c r="HSK18" s="35"/>
      <c r="HSL18" s="35"/>
      <c r="HSM18" s="35"/>
      <c r="HSN18" s="3"/>
      <c r="HSO18" s="3"/>
      <c r="HSP18" s="3"/>
      <c r="HSQ18" s="35"/>
      <c r="HSR18" s="35"/>
      <c r="HSS18" s="35"/>
      <c r="HST18" s="3"/>
      <c r="HSU18" s="3"/>
      <c r="HSV18" s="3"/>
      <c r="HSW18" s="35"/>
      <c r="HSX18" s="35"/>
      <c r="HSY18" s="35"/>
      <c r="HSZ18" s="3"/>
      <c r="HTA18" s="3"/>
      <c r="HTB18" s="3"/>
      <c r="HTC18" s="35"/>
      <c r="HTD18" s="35"/>
      <c r="HTE18" s="35"/>
      <c r="HTF18" s="3"/>
      <c r="HTG18" s="3"/>
      <c r="HTH18" s="3"/>
      <c r="HTI18" s="35"/>
      <c r="HTJ18" s="35"/>
      <c r="HTK18" s="35"/>
      <c r="HTL18" s="3"/>
      <c r="HTM18" s="3"/>
      <c r="HTN18" s="3"/>
      <c r="HTO18" s="35"/>
      <c r="HTP18" s="35"/>
      <c r="HTQ18" s="35"/>
      <c r="HTR18" s="3"/>
      <c r="HTS18" s="3"/>
      <c r="HTT18" s="3"/>
      <c r="HTU18" s="35"/>
      <c r="HTV18" s="35"/>
      <c r="HTW18" s="35"/>
      <c r="HTX18" s="3"/>
      <c r="HTY18" s="3"/>
      <c r="HTZ18" s="3"/>
      <c r="HUA18" s="35"/>
      <c r="HUB18" s="35"/>
      <c r="HUC18" s="35"/>
      <c r="HUD18" s="3"/>
      <c r="HUE18" s="3"/>
      <c r="HUF18" s="3"/>
      <c r="HUG18" s="35"/>
      <c r="HUH18" s="35"/>
      <c r="HUI18" s="35"/>
      <c r="HUJ18" s="3"/>
      <c r="HUK18" s="3"/>
      <c r="HUL18" s="3"/>
      <c r="HUM18" s="35"/>
      <c r="HUN18" s="35"/>
      <c r="HUO18" s="35"/>
      <c r="HUP18" s="3"/>
      <c r="HUQ18" s="3"/>
      <c r="HUR18" s="3"/>
      <c r="HUS18" s="35"/>
      <c r="HUT18" s="35"/>
      <c r="HUU18" s="35"/>
      <c r="HUV18" s="3"/>
      <c r="HUW18" s="3"/>
      <c r="HUX18" s="3"/>
      <c r="HUY18" s="35"/>
      <c r="HUZ18" s="35"/>
      <c r="HVA18" s="35"/>
      <c r="HVB18" s="3"/>
      <c r="HVC18" s="3"/>
      <c r="HVD18" s="3"/>
      <c r="HVE18" s="35"/>
      <c r="HVF18" s="35"/>
      <c r="HVG18" s="35"/>
      <c r="HVH18" s="3"/>
      <c r="HVI18" s="3"/>
      <c r="HVJ18" s="3"/>
      <c r="HVK18" s="35"/>
      <c r="HVL18" s="35"/>
      <c r="HVM18" s="35"/>
      <c r="HVN18" s="3"/>
      <c r="HVO18" s="3"/>
      <c r="HVP18" s="3"/>
      <c r="HVQ18" s="35"/>
      <c r="HVR18" s="35"/>
      <c r="HVS18" s="35"/>
      <c r="HVT18" s="3"/>
      <c r="HVU18" s="3"/>
      <c r="HVV18" s="3"/>
      <c r="HVW18" s="35"/>
      <c r="HVX18" s="35"/>
      <c r="HVY18" s="35"/>
      <c r="HVZ18" s="3"/>
      <c r="HWA18" s="3"/>
      <c r="HWB18" s="3"/>
      <c r="HWC18" s="35"/>
      <c r="HWD18" s="35"/>
      <c r="HWE18" s="35"/>
      <c r="HWF18" s="3"/>
      <c r="HWG18" s="3"/>
      <c r="HWH18" s="3"/>
      <c r="HWI18" s="35"/>
      <c r="HWJ18" s="35"/>
      <c r="HWK18" s="35"/>
      <c r="HWL18" s="3"/>
      <c r="HWM18" s="3"/>
      <c r="HWN18" s="3"/>
      <c r="HWO18" s="35"/>
      <c r="HWP18" s="35"/>
      <c r="HWQ18" s="35"/>
      <c r="HWR18" s="3"/>
      <c r="HWS18" s="3"/>
      <c r="HWT18" s="3"/>
      <c r="HWU18" s="35"/>
      <c r="HWV18" s="35"/>
      <c r="HWW18" s="35"/>
      <c r="HWX18" s="3"/>
      <c r="HWY18" s="3"/>
      <c r="HWZ18" s="3"/>
      <c r="HXA18" s="35"/>
      <c r="HXB18" s="35"/>
      <c r="HXC18" s="35"/>
      <c r="HXD18" s="3"/>
      <c r="HXE18" s="3"/>
      <c r="HXF18" s="3"/>
      <c r="HXG18" s="35"/>
      <c r="HXH18" s="35"/>
      <c r="HXI18" s="35"/>
      <c r="HXJ18" s="3"/>
      <c r="HXK18" s="3"/>
      <c r="HXL18" s="3"/>
      <c r="HXM18" s="35"/>
      <c r="HXN18" s="35"/>
      <c r="HXO18" s="35"/>
      <c r="HXP18" s="3"/>
      <c r="HXQ18" s="3"/>
      <c r="HXR18" s="3"/>
      <c r="HXS18" s="35"/>
      <c r="HXT18" s="35"/>
      <c r="HXU18" s="35"/>
      <c r="HXV18" s="3"/>
      <c r="HXW18" s="3"/>
      <c r="HXX18" s="3"/>
      <c r="HXY18" s="35"/>
      <c r="HXZ18" s="35"/>
      <c r="HYA18" s="35"/>
      <c r="HYB18" s="3"/>
      <c r="HYC18" s="3"/>
      <c r="HYD18" s="3"/>
      <c r="HYE18" s="35"/>
      <c r="HYF18" s="35"/>
      <c r="HYG18" s="35"/>
      <c r="HYH18" s="3"/>
      <c r="HYI18" s="3"/>
      <c r="HYJ18" s="3"/>
      <c r="HYK18" s="35"/>
      <c r="HYL18" s="35"/>
      <c r="HYM18" s="35"/>
      <c r="HYN18" s="3"/>
      <c r="HYO18" s="3"/>
      <c r="HYP18" s="3"/>
      <c r="HYQ18" s="35"/>
      <c r="HYR18" s="35"/>
      <c r="HYS18" s="35"/>
      <c r="HYT18" s="3"/>
      <c r="HYU18" s="3"/>
      <c r="HYV18" s="3"/>
      <c r="HYW18" s="35"/>
      <c r="HYX18" s="35"/>
      <c r="HYY18" s="35"/>
      <c r="HYZ18" s="3"/>
      <c r="HZA18" s="3"/>
      <c r="HZB18" s="3"/>
      <c r="HZC18" s="35"/>
      <c r="HZD18" s="35"/>
      <c r="HZE18" s="35"/>
      <c r="HZF18" s="3"/>
      <c r="HZG18" s="3"/>
      <c r="HZH18" s="3"/>
      <c r="HZI18" s="35"/>
      <c r="HZJ18" s="35"/>
      <c r="HZK18" s="35"/>
      <c r="HZL18" s="3"/>
      <c r="HZM18" s="3"/>
      <c r="HZN18" s="3"/>
      <c r="HZO18" s="35"/>
      <c r="HZP18" s="35"/>
      <c r="HZQ18" s="35"/>
      <c r="HZR18" s="3"/>
      <c r="HZS18" s="3"/>
      <c r="HZT18" s="3"/>
      <c r="HZU18" s="35"/>
      <c r="HZV18" s="35"/>
      <c r="HZW18" s="35"/>
      <c r="HZX18" s="3"/>
      <c r="HZY18" s="3"/>
      <c r="HZZ18" s="3"/>
      <c r="IAA18" s="35"/>
      <c r="IAB18" s="35"/>
      <c r="IAC18" s="35"/>
      <c r="IAD18" s="3"/>
      <c r="IAE18" s="3"/>
      <c r="IAF18" s="3"/>
      <c r="IAG18" s="35"/>
      <c r="IAH18" s="35"/>
      <c r="IAI18" s="35"/>
      <c r="IAJ18" s="3"/>
      <c r="IAK18" s="3"/>
      <c r="IAL18" s="3"/>
      <c r="IAM18" s="35"/>
      <c r="IAN18" s="35"/>
      <c r="IAO18" s="35"/>
      <c r="IAP18" s="3"/>
      <c r="IAQ18" s="3"/>
      <c r="IAR18" s="3"/>
      <c r="IAS18" s="35"/>
      <c r="IAT18" s="35"/>
      <c r="IAU18" s="35"/>
      <c r="IAV18" s="3"/>
      <c r="IAW18" s="3"/>
      <c r="IAX18" s="3"/>
      <c r="IAY18" s="35"/>
      <c r="IAZ18" s="35"/>
      <c r="IBA18" s="35"/>
      <c r="IBB18" s="3"/>
      <c r="IBC18" s="3"/>
      <c r="IBD18" s="3"/>
      <c r="IBE18" s="35"/>
      <c r="IBF18" s="35"/>
      <c r="IBG18" s="35"/>
      <c r="IBH18" s="3"/>
      <c r="IBI18" s="3"/>
      <c r="IBJ18" s="3"/>
      <c r="IBK18" s="35"/>
      <c r="IBL18" s="35"/>
      <c r="IBM18" s="35"/>
      <c r="IBN18" s="3"/>
      <c r="IBO18" s="3"/>
      <c r="IBP18" s="3"/>
      <c r="IBQ18" s="35"/>
      <c r="IBR18" s="35"/>
      <c r="IBS18" s="35"/>
      <c r="IBT18" s="3"/>
      <c r="IBU18" s="3"/>
      <c r="IBV18" s="3"/>
      <c r="IBW18" s="35"/>
      <c r="IBX18" s="35"/>
      <c r="IBY18" s="35"/>
      <c r="IBZ18" s="3"/>
      <c r="ICA18" s="3"/>
      <c r="ICB18" s="3"/>
      <c r="ICC18" s="35"/>
      <c r="ICD18" s="35"/>
      <c r="ICE18" s="35"/>
      <c r="ICF18" s="3"/>
      <c r="ICG18" s="3"/>
      <c r="ICH18" s="3"/>
      <c r="ICI18" s="35"/>
      <c r="ICJ18" s="35"/>
      <c r="ICK18" s="35"/>
      <c r="ICL18" s="3"/>
      <c r="ICM18" s="3"/>
      <c r="ICN18" s="3"/>
      <c r="ICO18" s="35"/>
      <c r="ICP18" s="35"/>
      <c r="ICQ18" s="35"/>
      <c r="ICR18" s="3"/>
      <c r="ICS18" s="3"/>
      <c r="ICT18" s="3"/>
      <c r="ICU18" s="35"/>
      <c r="ICV18" s="35"/>
      <c r="ICW18" s="35"/>
      <c r="ICX18" s="3"/>
      <c r="ICY18" s="3"/>
      <c r="ICZ18" s="3"/>
      <c r="IDA18" s="35"/>
      <c r="IDB18" s="35"/>
      <c r="IDC18" s="35"/>
      <c r="IDD18" s="3"/>
      <c r="IDE18" s="3"/>
      <c r="IDF18" s="3"/>
      <c r="IDG18" s="35"/>
      <c r="IDH18" s="35"/>
      <c r="IDI18" s="35"/>
      <c r="IDJ18" s="3"/>
      <c r="IDK18" s="3"/>
      <c r="IDL18" s="3"/>
      <c r="IDM18" s="35"/>
      <c r="IDN18" s="35"/>
      <c r="IDO18" s="35"/>
      <c r="IDP18" s="3"/>
      <c r="IDQ18" s="3"/>
      <c r="IDR18" s="3"/>
      <c r="IDS18" s="35"/>
      <c r="IDT18" s="35"/>
      <c r="IDU18" s="35"/>
      <c r="IDV18" s="3"/>
      <c r="IDW18" s="3"/>
      <c r="IDX18" s="3"/>
      <c r="IDY18" s="35"/>
      <c r="IDZ18" s="35"/>
      <c r="IEA18" s="35"/>
      <c r="IEB18" s="3"/>
      <c r="IEC18" s="3"/>
      <c r="IED18" s="3"/>
      <c r="IEE18" s="35"/>
      <c r="IEF18" s="35"/>
      <c r="IEG18" s="35"/>
      <c r="IEH18" s="3"/>
      <c r="IEI18" s="3"/>
      <c r="IEJ18" s="3"/>
      <c r="IEK18" s="35"/>
      <c r="IEL18" s="35"/>
      <c r="IEM18" s="35"/>
      <c r="IEN18" s="3"/>
      <c r="IEO18" s="3"/>
      <c r="IEP18" s="3"/>
      <c r="IEQ18" s="35"/>
      <c r="IER18" s="35"/>
      <c r="IES18" s="35"/>
      <c r="IET18" s="3"/>
      <c r="IEU18" s="3"/>
      <c r="IEV18" s="3"/>
      <c r="IEW18" s="35"/>
      <c r="IEX18" s="35"/>
      <c r="IEY18" s="35"/>
      <c r="IEZ18" s="3"/>
      <c r="IFA18" s="3"/>
      <c r="IFB18" s="3"/>
      <c r="IFC18" s="35"/>
      <c r="IFD18" s="35"/>
      <c r="IFE18" s="35"/>
      <c r="IFF18" s="3"/>
      <c r="IFG18" s="3"/>
      <c r="IFH18" s="3"/>
      <c r="IFI18" s="35"/>
      <c r="IFJ18" s="35"/>
      <c r="IFK18" s="35"/>
      <c r="IFL18" s="3"/>
      <c r="IFM18" s="3"/>
      <c r="IFN18" s="3"/>
      <c r="IFO18" s="35"/>
      <c r="IFP18" s="35"/>
      <c r="IFQ18" s="35"/>
      <c r="IFR18" s="3"/>
      <c r="IFS18" s="3"/>
      <c r="IFT18" s="3"/>
      <c r="IFU18" s="35"/>
      <c r="IFV18" s="35"/>
      <c r="IFW18" s="35"/>
      <c r="IFX18" s="3"/>
      <c r="IFY18" s="3"/>
      <c r="IFZ18" s="3"/>
      <c r="IGA18" s="35"/>
      <c r="IGB18" s="35"/>
      <c r="IGC18" s="35"/>
      <c r="IGD18" s="3"/>
      <c r="IGE18" s="3"/>
      <c r="IGF18" s="3"/>
      <c r="IGG18" s="35"/>
      <c r="IGH18" s="35"/>
      <c r="IGI18" s="35"/>
      <c r="IGJ18" s="3"/>
      <c r="IGK18" s="3"/>
      <c r="IGL18" s="3"/>
      <c r="IGM18" s="35"/>
      <c r="IGN18" s="35"/>
      <c r="IGO18" s="35"/>
      <c r="IGP18" s="3"/>
      <c r="IGQ18" s="3"/>
      <c r="IGR18" s="3"/>
      <c r="IGS18" s="35"/>
      <c r="IGT18" s="35"/>
      <c r="IGU18" s="35"/>
      <c r="IGV18" s="3"/>
      <c r="IGW18" s="3"/>
      <c r="IGX18" s="3"/>
      <c r="IGY18" s="35"/>
      <c r="IGZ18" s="35"/>
      <c r="IHA18" s="35"/>
      <c r="IHB18" s="3"/>
      <c r="IHC18" s="3"/>
      <c r="IHD18" s="3"/>
      <c r="IHE18" s="35"/>
      <c r="IHF18" s="35"/>
      <c r="IHG18" s="35"/>
      <c r="IHH18" s="3"/>
      <c r="IHI18" s="3"/>
      <c r="IHJ18" s="3"/>
      <c r="IHK18" s="35"/>
      <c r="IHL18" s="35"/>
      <c r="IHM18" s="35"/>
      <c r="IHN18" s="3"/>
      <c r="IHO18" s="3"/>
      <c r="IHP18" s="3"/>
      <c r="IHQ18" s="35"/>
      <c r="IHR18" s="35"/>
      <c r="IHS18" s="35"/>
      <c r="IHT18" s="3"/>
      <c r="IHU18" s="3"/>
      <c r="IHV18" s="3"/>
      <c r="IHW18" s="35"/>
      <c r="IHX18" s="35"/>
      <c r="IHY18" s="35"/>
      <c r="IHZ18" s="3"/>
      <c r="IIA18" s="3"/>
      <c r="IIB18" s="3"/>
      <c r="IIC18" s="35"/>
      <c r="IID18" s="35"/>
      <c r="IIE18" s="35"/>
      <c r="IIF18" s="3"/>
      <c r="IIG18" s="3"/>
      <c r="IIH18" s="3"/>
      <c r="III18" s="35"/>
      <c r="IIJ18" s="35"/>
      <c r="IIK18" s="35"/>
      <c r="IIL18" s="3"/>
      <c r="IIM18" s="3"/>
      <c r="IIN18" s="3"/>
      <c r="IIO18" s="35"/>
      <c r="IIP18" s="35"/>
      <c r="IIQ18" s="35"/>
      <c r="IIR18" s="3"/>
      <c r="IIS18" s="3"/>
      <c r="IIT18" s="3"/>
      <c r="IIU18" s="35"/>
      <c r="IIV18" s="35"/>
      <c r="IIW18" s="35"/>
      <c r="IIX18" s="3"/>
      <c r="IIY18" s="3"/>
      <c r="IIZ18" s="3"/>
      <c r="IJA18" s="35"/>
      <c r="IJB18" s="35"/>
      <c r="IJC18" s="35"/>
      <c r="IJD18" s="3"/>
      <c r="IJE18" s="3"/>
      <c r="IJF18" s="3"/>
      <c r="IJG18" s="35"/>
      <c r="IJH18" s="35"/>
      <c r="IJI18" s="35"/>
      <c r="IJJ18" s="3"/>
      <c r="IJK18" s="3"/>
      <c r="IJL18" s="3"/>
      <c r="IJM18" s="35"/>
      <c r="IJN18" s="35"/>
      <c r="IJO18" s="35"/>
      <c r="IJP18" s="3"/>
      <c r="IJQ18" s="3"/>
      <c r="IJR18" s="3"/>
      <c r="IJS18" s="35"/>
      <c r="IJT18" s="35"/>
      <c r="IJU18" s="35"/>
      <c r="IJV18" s="3"/>
      <c r="IJW18" s="3"/>
      <c r="IJX18" s="3"/>
      <c r="IJY18" s="35"/>
      <c r="IJZ18" s="35"/>
      <c r="IKA18" s="35"/>
      <c r="IKB18" s="3"/>
      <c r="IKC18" s="3"/>
      <c r="IKD18" s="3"/>
      <c r="IKE18" s="35"/>
      <c r="IKF18" s="35"/>
      <c r="IKG18" s="35"/>
      <c r="IKH18" s="3"/>
      <c r="IKI18" s="3"/>
      <c r="IKJ18" s="3"/>
      <c r="IKK18" s="35"/>
      <c r="IKL18" s="35"/>
      <c r="IKM18" s="35"/>
      <c r="IKN18" s="3"/>
      <c r="IKO18" s="3"/>
      <c r="IKP18" s="3"/>
      <c r="IKQ18" s="35"/>
      <c r="IKR18" s="35"/>
      <c r="IKS18" s="35"/>
      <c r="IKT18" s="3"/>
      <c r="IKU18" s="3"/>
      <c r="IKV18" s="3"/>
      <c r="IKW18" s="35"/>
      <c r="IKX18" s="35"/>
      <c r="IKY18" s="35"/>
      <c r="IKZ18" s="3"/>
      <c r="ILA18" s="3"/>
      <c r="ILB18" s="3"/>
      <c r="ILC18" s="35"/>
      <c r="ILD18" s="35"/>
      <c r="ILE18" s="35"/>
      <c r="ILF18" s="3"/>
      <c r="ILG18" s="3"/>
      <c r="ILH18" s="3"/>
      <c r="ILI18" s="35"/>
      <c r="ILJ18" s="35"/>
      <c r="ILK18" s="35"/>
      <c r="ILL18" s="3"/>
      <c r="ILM18" s="3"/>
      <c r="ILN18" s="3"/>
      <c r="ILO18" s="35"/>
      <c r="ILP18" s="35"/>
      <c r="ILQ18" s="35"/>
      <c r="ILR18" s="3"/>
      <c r="ILS18" s="3"/>
      <c r="ILT18" s="3"/>
      <c r="ILU18" s="35"/>
      <c r="ILV18" s="35"/>
      <c r="ILW18" s="35"/>
      <c r="ILX18" s="3"/>
      <c r="ILY18" s="3"/>
      <c r="ILZ18" s="3"/>
      <c r="IMA18" s="35"/>
      <c r="IMB18" s="35"/>
      <c r="IMC18" s="35"/>
      <c r="IMD18" s="3"/>
      <c r="IME18" s="3"/>
      <c r="IMF18" s="3"/>
      <c r="IMG18" s="35"/>
      <c r="IMH18" s="35"/>
      <c r="IMI18" s="35"/>
      <c r="IMJ18" s="3"/>
      <c r="IMK18" s="3"/>
      <c r="IML18" s="3"/>
      <c r="IMM18" s="35"/>
      <c r="IMN18" s="35"/>
      <c r="IMO18" s="35"/>
      <c r="IMP18" s="3"/>
      <c r="IMQ18" s="3"/>
      <c r="IMR18" s="3"/>
      <c r="IMS18" s="35"/>
      <c r="IMT18" s="35"/>
      <c r="IMU18" s="35"/>
      <c r="IMV18" s="3"/>
      <c r="IMW18" s="3"/>
      <c r="IMX18" s="3"/>
      <c r="IMY18" s="35"/>
      <c r="IMZ18" s="35"/>
      <c r="INA18" s="35"/>
      <c r="INB18" s="3"/>
      <c r="INC18" s="3"/>
      <c r="IND18" s="3"/>
      <c r="INE18" s="35"/>
      <c r="INF18" s="35"/>
      <c r="ING18" s="35"/>
      <c r="INH18" s="3"/>
      <c r="INI18" s="3"/>
      <c r="INJ18" s="3"/>
      <c r="INK18" s="35"/>
      <c r="INL18" s="35"/>
      <c r="INM18" s="35"/>
      <c r="INN18" s="3"/>
      <c r="INO18" s="3"/>
      <c r="INP18" s="3"/>
      <c r="INQ18" s="35"/>
      <c r="INR18" s="35"/>
      <c r="INS18" s="35"/>
      <c r="INT18" s="3"/>
      <c r="INU18" s="3"/>
      <c r="INV18" s="3"/>
      <c r="INW18" s="35"/>
      <c r="INX18" s="35"/>
      <c r="INY18" s="35"/>
      <c r="INZ18" s="3"/>
      <c r="IOA18" s="3"/>
      <c r="IOB18" s="3"/>
      <c r="IOC18" s="35"/>
      <c r="IOD18" s="35"/>
      <c r="IOE18" s="35"/>
      <c r="IOF18" s="3"/>
      <c r="IOG18" s="3"/>
      <c r="IOH18" s="3"/>
      <c r="IOI18" s="35"/>
      <c r="IOJ18" s="35"/>
      <c r="IOK18" s="35"/>
      <c r="IOL18" s="3"/>
      <c r="IOM18" s="3"/>
      <c r="ION18" s="3"/>
      <c r="IOO18" s="35"/>
      <c r="IOP18" s="35"/>
      <c r="IOQ18" s="35"/>
      <c r="IOR18" s="3"/>
      <c r="IOS18" s="3"/>
      <c r="IOT18" s="3"/>
      <c r="IOU18" s="35"/>
      <c r="IOV18" s="35"/>
      <c r="IOW18" s="35"/>
      <c r="IOX18" s="3"/>
      <c r="IOY18" s="3"/>
      <c r="IOZ18" s="3"/>
      <c r="IPA18" s="35"/>
      <c r="IPB18" s="35"/>
      <c r="IPC18" s="35"/>
      <c r="IPD18" s="3"/>
      <c r="IPE18" s="3"/>
      <c r="IPF18" s="3"/>
      <c r="IPG18" s="35"/>
      <c r="IPH18" s="35"/>
      <c r="IPI18" s="35"/>
      <c r="IPJ18" s="3"/>
      <c r="IPK18" s="3"/>
      <c r="IPL18" s="3"/>
      <c r="IPM18" s="35"/>
      <c r="IPN18" s="35"/>
      <c r="IPO18" s="35"/>
      <c r="IPP18" s="3"/>
      <c r="IPQ18" s="3"/>
      <c r="IPR18" s="3"/>
      <c r="IPS18" s="35"/>
      <c r="IPT18" s="35"/>
      <c r="IPU18" s="35"/>
      <c r="IPV18" s="3"/>
      <c r="IPW18" s="3"/>
      <c r="IPX18" s="3"/>
      <c r="IPY18" s="35"/>
      <c r="IPZ18" s="35"/>
      <c r="IQA18" s="35"/>
      <c r="IQB18" s="3"/>
      <c r="IQC18" s="3"/>
      <c r="IQD18" s="3"/>
      <c r="IQE18" s="35"/>
      <c r="IQF18" s="35"/>
      <c r="IQG18" s="35"/>
      <c r="IQH18" s="3"/>
      <c r="IQI18" s="3"/>
      <c r="IQJ18" s="3"/>
      <c r="IQK18" s="35"/>
      <c r="IQL18" s="35"/>
      <c r="IQM18" s="35"/>
      <c r="IQN18" s="3"/>
      <c r="IQO18" s="3"/>
      <c r="IQP18" s="3"/>
      <c r="IQQ18" s="35"/>
      <c r="IQR18" s="35"/>
      <c r="IQS18" s="35"/>
      <c r="IQT18" s="3"/>
      <c r="IQU18" s="3"/>
      <c r="IQV18" s="3"/>
      <c r="IQW18" s="35"/>
      <c r="IQX18" s="35"/>
      <c r="IQY18" s="35"/>
      <c r="IQZ18" s="3"/>
      <c r="IRA18" s="3"/>
      <c r="IRB18" s="3"/>
      <c r="IRC18" s="35"/>
      <c r="IRD18" s="35"/>
      <c r="IRE18" s="35"/>
      <c r="IRF18" s="3"/>
      <c r="IRG18" s="3"/>
      <c r="IRH18" s="3"/>
      <c r="IRI18" s="35"/>
      <c r="IRJ18" s="35"/>
      <c r="IRK18" s="35"/>
      <c r="IRL18" s="3"/>
      <c r="IRM18" s="3"/>
      <c r="IRN18" s="3"/>
      <c r="IRO18" s="35"/>
      <c r="IRP18" s="35"/>
      <c r="IRQ18" s="35"/>
      <c r="IRR18" s="3"/>
      <c r="IRS18" s="3"/>
      <c r="IRT18" s="3"/>
      <c r="IRU18" s="35"/>
      <c r="IRV18" s="35"/>
      <c r="IRW18" s="35"/>
      <c r="IRX18" s="3"/>
      <c r="IRY18" s="3"/>
      <c r="IRZ18" s="3"/>
      <c r="ISA18" s="35"/>
      <c r="ISB18" s="35"/>
      <c r="ISC18" s="35"/>
      <c r="ISD18" s="3"/>
      <c r="ISE18" s="3"/>
      <c r="ISF18" s="3"/>
      <c r="ISG18" s="35"/>
      <c r="ISH18" s="35"/>
      <c r="ISI18" s="35"/>
      <c r="ISJ18" s="3"/>
      <c r="ISK18" s="3"/>
      <c r="ISL18" s="3"/>
      <c r="ISM18" s="35"/>
      <c r="ISN18" s="35"/>
      <c r="ISO18" s="35"/>
      <c r="ISP18" s="3"/>
      <c r="ISQ18" s="3"/>
      <c r="ISR18" s="3"/>
      <c r="ISS18" s="35"/>
      <c r="IST18" s="35"/>
      <c r="ISU18" s="35"/>
      <c r="ISV18" s="3"/>
      <c r="ISW18" s="3"/>
      <c r="ISX18" s="3"/>
      <c r="ISY18" s="35"/>
      <c r="ISZ18" s="35"/>
      <c r="ITA18" s="35"/>
      <c r="ITB18" s="3"/>
      <c r="ITC18" s="3"/>
      <c r="ITD18" s="3"/>
      <c r="ITE18" s="35"/>
      <c r="ITF18" s="35"/>
      <c r="ITG18" s="35"/>
      <c r="ITH18" s="3"/>
      <c r="ITI18" s="3"/>
      <c r="ITJ18" s="3"/>
      <c r="ITK18" s="35"/>
      <c r="ITL18" s="35"/>
      <c r="ITM18" s="35"/>
      <c r="ITN18" s="3"/>
      <c r="ITO18" s="3"/>
      <c r="ITP18" s="3"/>
      <c r="ITQ18" s="35"/>
      <c r="ITR18" s="35"/>
      <c r="ITS18" s="35"/>
      <c r="ITT18" s="3"/>
      <c r="ITU18" s="3"/>
      <c r="ITV18" s="3"/>
      <c r="ITW18" s="35"/>
      <c r="ITX18" s="35"/>
      <c r="ITY18" s="35"/>
      <c r="ITZ18" s="3"/>
      <c r="IUA18" s="3"/>
      <c r="IUB18" s="3"/>
      <c r="IUC18" s="35"/>
      <c r="IUD18" s="35"/>
      <c r="IUE18" s="35"/>
      <c r="IUF18" s="3"/>
      <c r="IUG18" s="3"/>
      <c r="IUH18" s="3"/>
      <c r="IUI18" s="35"/>
      <c r="IUJ18" s="35"/>
      <c r="IUK18" s="35"/>
      <c r="IUL18" s="3"/>
      <c r="IUM18" s="3"/>
      <c r="IUN18" s="3"/>
      <c r="IUO18" s="35"/>
      <c r="IUP18" s="35"/>
      <c r="IUQ18" s="35"/>
      <c r="IUR18" s="3"/>
      <c r="IUS18" s="3"/>
      <c r="IUT18" s="3"/>
      <c r="IUU18" s="35"/>
      <c r="IUV18" s="35"/>
      <c r="IUW18" s="35"/>
      <c r="IUX18" s="3"/>
      <c r="IUY18" s="3"/>
      <c r="IUZ18" s="3"/>
      <c r="IVA18" s="35"/>
      <c r="IVB18" s="35"/>
      <c r="IVC18" s="35"/>
      <c r="IVD18" s="3"/>
      <c r="IVE18" s="3"/>
      <c r="IVF18" s="3"/>
      <c r="IVG18" s="35"/>
      <c r="IVH18" s="35"/>
      <c r="IVI18" s="35"/>
      <c r="IVJ18" s="3"/>
      <c r="IVK18" s="3"/>
      <c r="IVL18" s="3"/>
      <c r="IVM18" s="35"/>
      <c r="IVN18" s="35"/>
      <c r="IVO18" s="35"/>
      <c r="IVP18" s="3"/>
      <c r="IVQ18" s="3"/>
      <c r="IVR18" s="3"/>
      <c r="IVS18" s="35"/>
      <c r="IVT18" s="35"/>
      <c r="IVU18" s="35"/>
      <c r="IVV18" s="3"/>
      <c r="IVW18" s="3"/>
      <c r="IVX18" s="3"/>
      <c r="IVY18" s="35"/>
      <c r="IVZ18" s="35"/>
      <c r="IWA18" s="35"/>
      <c r="IWB18" s="3"/>
      <c r="IWC18" s="3"/>
      <c r="IWD18" s="3"/>
      <c r="IWE18" s="35"/>
      <c r="IWF18" s="35"/>
      <c r="IWG18" s="35"/>
      <c r="IWH18" s="3"/>
      <c r="IWI18" s="3"/>
      <c r="IWJ18" s="3"/>
      <c r="IWK18" s="35"/>
      <c r="IWL18" s="35"/>
      <c r="IWM18" s="35"/>
      <c r="IWN18" s="3"/>
      <c r="IWO18" s="3"/>
      <c r="IWP18" s="3"/>
      <c r="IWQ18" s="35"/>
      <c r="IWR18" s="35"/>
      <c r="IWS18" s="35"/>
      <c r="IWT18" s="3"/>
      <c r="IWU18" s="3"/>
      <c r="IWV18" s="3"/>
      <c r="IWW18" s="35"/>
      <c r="IWX18" s="35"/>
      <c r="IWY18" s="35"/>
      <c r="IWZ18" s="3"/>
      <c r="IXA18" s="3"/>
      <c r="IXB18" s="3"/>
      <c r="IXC18" s="35"/>
      <c r="IXD18" s="35"/>
      <c r="IXE18" s="35"/>
      <c r="IXF18" s="3"/>
      <c r="IXG18" s="3"/>
      <c r="IXH18" s="3"/>
      <c r="IXI18" s="35"/>
      <c r="IXJ18" s="35"/>
      <c r="IXK18" s="35"/>
      <c r="IXL18" s="3"/>
      <c r="IXM18" s="3"/>
      <c r="IXN18" s="3"/>
      <c r="IXO18" s="35"/>
      <c r="IXP18" s="35"/>
      <c r="IXQ18" s="35"/>
      <c r="IXR18" s="3"/>
      <c r="IXS18" s="3"/>
      <c r="IXT18" s="3"/>
      <c r="IXU18" s="35"/>
      <c r="IXV18" s="35"/>
      <c r="IXW18" s="35"/>
      <c r="IXX18" s="3"/>
      <c r="IXY18" s="3"/>
      <c r="IXZ18" s="3"/>
      <c r="IYA18" s="35"/>
      <c r="IYB18" s="35"/>
      <c r="IYC18" s="35"/>
      <c r="IYD18" s="3"/>
      <c r="IYE18" s="3"/>
      <c r="IYF18" s="3"/>
      <c r="IYG18" s="35"/>
      <c r="IYH18" s="35"/>
      <c r="IYI18" s="35"/>
      <c r="IYJ18" s="3"/>
      <c r="IYK18" s="3"/>
      <c r="IYL18" s="3"/>
      <c r="IYM18" s="35"/>
      <c r="IYN18" s="35"/>
      <c r="IYO18" s="35"/>
      <c r="IYP18" s="3"/>
      <c r="IYQ18" s="3"/>
      <c r="IYR18" s="3"/>
      <c r="IYS18" s="35"/>
      <c r="IYT18" s="35"/>
      <c r="IYU18" s="35"/>
      <c r="IYV18" s="3"/>
      <c r="IYW18" s="3"/>
      <c r="IYX18" s="3"/>
      <c r="IYY18" s="35"/>
      <c r="IYZ18" s="35"/>
      <c r="IZA18" s="35"/>
      <c r="IZB18" s="3"/>
      <c r="IZC18" s="3"/>
      <c r="IZD18" s="3"/>
      <c r="IZE18" s="35"/>
      <c r="IZF18" s="35"/>
      <c r="IZG18" s="35"/>
      <c r="IZH18" s="3"/>
      <c r="IZI18" s="3"/>
      <c r="IZJ18" s="3"/>
      <c r="IZK18" s="35"/>
      <c r="IZL18" s="35"/>
      <c r="IZM18" s="35"/>
      <c r="IZN18" s="3"/>
      <c r="IZO18" s="3"/>
      <c r="IZP18" s="3"/>
      <c r="IZQ18" s="35"/>
      <c r="IZR18" s="35"/>
      <c r="IZS18" s="35"/>
      <c r="IZT18" s="3"/>
      <c r="IZU18" s="3"/>
      <c r="IZV18" s="3"/>
      <c r="IZW18" s="35"/>
      <c r="IZX18" s="35"/>
      <c r="IZY18" s="35"/>
      <c r="IZZ18" s="3"/>
      <c r="JAA18" s="3"/>
      <c r="JAB18" s="3"/>
      <c r="JAC18" s="35"/>
      <c r="JAD18" s="35"/>
      <c r="JAE18" s="35"/>
      <c r="JAF18" s="3"/>
      <c r="JAG18" s="3"/>
      <c r="JAH18" s="3"/>
      <c r="JAI18" s="35"/>
      <c r="JAJ18" s="35"/>
      <c r="JAK18" s="35"/>
      <c r="JAL18" s="3"/>
      <c r="JAM18" s="3"/>
      <c r="JAN18" s="3"/>
      <c r="JAO18" s="35"/>
      <c r="JAP18" s="35"/>
      <c r="JAQ18" s="35"/>
      <c r="JAR18" s="3"/>
      <c r="JAS18" s="3"/>
      <c r="JAT18" s="3"/>
      <c r="JAU18" s="35"/>
      <c r="JAV18" s="35"/>
      <c r="JAW18" s="35"/>
      <c r="JAX18" s="3"/>
      <c r="JAY18" s="3"/>
      <c r="JAZ18" s="3"/>
      <c r="JBA18" s="35"/>
      <c r="JBB18" s="35"/>
      <c r="JBC18" s="35"/>
      <c r="JBD18" s="3"/>
      <c r="JBE18" s="3"/>
      <c r="JBF18" s="3"/>
      <c r="JBG18" s="35"/>
      <c r="JBH18" s="35"/>
      <c r="JBI18" s="35"/>
      <c r="JBJ18" s="3"/>
      <c r="JBK18" s="3"/>
      <c r="JBL18" s="3"/>
      <c r="JBM18" s="35"/>
      <c r="JBN18" s="35"/>
      <c r="JBO18" s="35"/>
      <c r="JBP18" s="3"/>
      <c r="JBQ18" s="3"/>
      <c r="JBR18" s="3"/>
      <c r="JBS18" s="35"/>
      <c r="JBT18" s="35"/>
      <c r="JBU18" s="35"/>
      <c r="JBV18" s="3"/>
      <c r="JBW18" s="3"/>
      <c r="JBX18" s="3"/>
      <c r="JBY18" s="35"/>
      <c r="JBZ18" s="35"/>
      <c r="JCA18" s="35"/>
      <c r="JCB18" s="3"/>
      <c r="JCC18" s="3"/>
      <c r="JCD18" s="3"/>
      <c r="JCE18" s="35"/>
      <c r="JCF18" s="35"/>
      <c r="JCG18" s="35"/>
      <c r="JCH18" s="3"/>
      <c r="JCI18" s="3"/>
      <c r="JCJ18" s="3"/>
      <c r="JCK18" s="35"/>
      <c r="JCL18" s="35"/>
      <c r="JCM18" s="35"/>
      <c r="JCN18" s="3"/>
      <c r="JCO18" s="3"/>
      <c r="JCP18" s="3"/>
      <c r="JCQ18" s="35"/>
      <c r="JCR18" s="35"/>
      <c r="JCS18" s="35"/>
      <c r="JCT18" s="3"/>
      <c r="JCU18" s="3"/>
      <c r="JCV18" s="3"/>
      <c r="JCW18" s="35"/>
      <c r="JCX18" s="35"/>
      <c r="JCY18" s="35"/>
      <c r="JCZ18" s="3"/>
      <c r="JDA18" s="3"/>
      <c r="JDB18" s="3"/>
      <c r="JDC18" s="35"/>
      <c r="JDD18" s="35"/>
      <c r="JDE18" s="35"/>
      <c r="JDF18" s="3"/>
      <c r="JDG18" s="3"/>
      <c r="JDH18" s="3"/>
      <c r="JDI18" s="35"/>
      <c r="JDJ18" s="35"/>
      <c r="JDK18" s="35"/>
      <c r="JDL18" s="3"/>
      <c r="JDM18" s="3"/>
      <c r="JDN18" s="3"/>
      <c r="JDO18" s="35"/>
      <c r="JDP18" s="35"/>
      <c r="JDQ18" s="35"/>
      <c r="JDR18" s="3"/>
      <c r="JDS18" s="3"/>
      <c r="JDT18" s="3"/>
      <c r="JDU18" s="35"/>
      <c r="JDV18" s="35"/>
      <c r="JDW18" s="35"/>
      <c r="JDX18" s="3"/>
      <c r="JDY18" s="3"/>
      <c r="JDZ18" s="3"/>
      <c r="JEA18" s="35"/>
      <c r="JEB18" s="35"/>
      <c r="JEC18" s="35"/>
      <c r="JED18" s="3"/>
      <c r="JEE18" s="3"/>
      <c r="JEF18" s="3"/>
      <c r="JEG18" s="35"/>
      <c r="JEH18" s="35"/>
      <c r="JEI18" s="35"/>
      <c r="JEJ18" s="3"/>
      <c r="JEK18" s="3"/>
      <c r="JEL18" s="3"/>
      <c r="JEM18" s="35"/>
      <c r="JEN18" s="35"/>
      <c r="JEO18" s="35"/>
      <c r="JEP18" s="3"/>
      <c r="JEQ18" s="3"/>
      <c r="JER18" s="3"/>
      <c r="JES18" s="35"/>
      <c r="JET18" s="35"/>
      <c r="JEU18" s="35"/>
      <c r="JEV18" s="3"/>
      <c r="JEW18" s="3"/>
      <c r="JEX18" s="3"/>
      <c r="JEY18" s="35"/>
      <c r="JEZ18" s="35"/>
      <c r="JFA18" s="35"/>
      <c r="JFB18" s="3"/>
      <c r="JFC18" s="3"/>
      <c r="JFD18" s="3"/>
      <c r="JFE18" s="35"/>
      <c r="JFF18" s="35"/>
      <c r="JFG18" s="35"/>
      <c r="JFH18" s="3"/>
      <c r="JFI18" s="3"/>
      <c r="JFJ18" s="3"/>
      <c r="JFK18" s="35"/>
      <c r="JFL18" s="35"/>
      <c r="JFM18" s="35"/>
      <c r="JFN18" s="3"/>
      <c r="JFO18" s="3"/>
      <c r="JFP18" s="3"/>
      <c r="JFQ18" s="35"/>
      <c r="JFR18" s="35"/>
      <c r="JFS18" s="35"/>
      <c r="JFT18" s="3"/>
      <c r="JFU18" s="3"/>
      <c r="JFV18" s="3"/>
      <c r="JFW18" s="35"/>
      <c r="JFX18" s="35"/>
      <c r="JFY18" s="35"/>
      <c r="JFZ18" s="3"/>
      <c r="JGA18" s="3"/>
      <c r="JGB18" s="3"/>
      <c r="JGC18" s="35"/>
      <c r="JGD18" s="35"/>
      <c r="JGE18" s="35"/>
      <c r="JGF18" s="3"/>
      <c r="JGG18" s="3"/>
      <c r="JGH18" s="3"/>
      <c r="JGI18" s="35"/>
      <c r="JGJ18" s="35"/>
      <c r="JGK18" s="35"/>
      <c r="JGL18" s="3"/>
      <c r="JGM18" s="3"/>
      <c r="JGN18" s="3"/>
      <c r="JGO18" s="35"/>
      <c r="JGP18" s="35"/>
      <c r="JGQ18" s="35"/>
      <c r="JGR18" s="3"/>
      <c r="JGS18" s="3"/>
      <c r="JGT18" s="3"/>
      <c r="JGU18" s="35"/>
      <c r="JGV18" s="35"/>
      <c r="JGW18" s="35"/>
      <c r="JGX18" s="3"/>
      <c r="JGY18" s="3"/>
      <c r="JGZ18" s="3"/>
      <c r="JHA18" s="35"/>
      <c r="JHB18" s="35"/>
      <c r="JHC18" s="35"/>
      <c r="JHD18" s="3"/>
      <c r="JHE18" s="3"/>
      <c r="JHF18" s="3"/>
      <c r="JHG18" s="35"/>
      <c r="JHH18" s="35"/>
      <c r="JHI18" s="35"/>
      <c r="JHJ18" s="3"/>
      <c r="JHK18" s="3"/>
      <c r="JHL18" s="3"/>
      <c r="JHM18" s="35"/>
      <c r="JHN18" s="35"/>
      <c r="JHO18" s="35"/>
      <c r="JHP18" s="3"/>
      <c r="JHQ18" s="3"/>
      <c r="JHR18" s="3"/>
      <c r="JHS18" s="35"/>
      <c r="JHT18" s="35"/>
      <c r="JHU18" s="35"/>
      <c r="JHV18" s="3"/>
      <c r="JHW18" s="3"/>
      <c r="JHX18" s="3"/>
      <c r="JHY18" s="35"/>
      <c r="JHZ18" s="35"/>
      <c r="JIA18" s="35"/>
      <c r="JIB18" s="3"/>
      <c r="JIC18" s="3"/>
      <c r="JID18" s="3"/>
      <c r="JIE18" s="35"/>
      <c r="JIF18" s="35"/>
      <c r="JIG18" s="35"/>
      <c r="JIH18" s="3"/>
      <c r="JII18" s="3"/>
      <c r="JIJ18" s="3"/>
      <c r="JIK18" s="35"/>
      <c r="JIL18" s="35"/>
      <c r="JIM18" s="35"/>
      <c r="JIN18" s="3"/>
      <c r="JIO18" s="3"/>
      <c r="JIP18" s="3"/>
      <c r="JIQ18" s="35"/>
      <c r="JIR18" s="35"/>
      <c r="JIS18" s="35"/>
      <c r="JIT18" s="3"/>
      <c r="JIU18" s="3"/>
      <c r="JIV18" s="3"/>
      <c r="JIW18" s="35"/>
      <c r="JIX18" s="35"/>
      <c r="JIY18" s="35"/>
      <c r="JIZ18" s="3"/>
      <c r="JJA18" s="3"/>
      <c r="JJB18" s="3"/>
      <c r="JJC18" s="35"/>
      <c r="JJD18" s="35"/>
      <c r="JJE18" s="35"/>
      <c r="JJF18" s="3"/>
      <c r="JJG18" s="3"/>
      <c r="JJH18" s="3"/>
      <c r="JJI18" s="35"/>
      <c r="JJJ18" s="35"/>
      <c r="JJK18" s="35"/>
      <c r="JJL18" s="3"/>
      <c r="JJM18" s="3"/>
      <c r="JJN18" s="3"/>
      <c r="JJO18" s="35"/>
      <c r="JJP18" s="35"/>
      <c r="JJQ18" s="35"/>
      <c r="JJR18" s="3"/>
      <c r="JJS18" s="3"/>
      <c r="JJT18" s="3"/>
      <c r="JJU18" s="35"/>
      <c r="JJV18" s="35"/>
      <c r="JJW18" s="35"/>
      <c r="JJX18" s="3"/>
      <c r="JJY18" s="3"/>
      <c r="JJZ18" s="3"/>
      <c r="JKA18" s="35"/>
      <c r="JKB18" s="35"/>
      <c r="JKC18" s="35"/>
      <c r="JKD18" s="3"/>
      <c r="JKE18" s="3"/>
      <c r="JKF18" s="3"/>
      <c r="JKG18" s="35"/>
      <c r="JKH18" s="35"/>
      <c r="JKI18" s="35"/>
      <c r="JKJ18" s="3"/>
      <c r="JKK18" s="3"/>
      <c r="JKL18" s="3"/>
      <c r="JKM18" s="35"/>
      <c r="JKN18" s="35"/>
      <c r="JKO18" s="35"/>
      <c r="JKP18" s="3"/>
      <c r="JKQ18" s="3"/>
      <c r="JKR18" s="3"/>
      <c r="JKS18" s="35"/>
      <c r="JKT18" s="35"/>
      <c r="JKU18" s="35"/>
      <c r="JKV18" s="3"/>
      <c r="JKW18" s="3"/>
      <c r="JKX18" s="3"/>
      <c r="JKY18" s="35"/>
      <c r="JKZ18" s="35"/>
      <c r="JLA18" s="35"/>
      <c r="JLB18" s="3"/>
      <c r="JLC18" s="3"/>
      <c r="JLD18" s="3"/>
      <c r="JLE18" s="35"/>
      <c r="JLF18" s="35"/>
      <c r="JLG18" s="35"/>
      <c r="JLH18" s="3"/>
      <c r="JLI18" s="3"/>
      <c r="JLJ18" s="3"/>
      <c r="JLK18" s="35"/>
      <c r="JLL18" s="35"/>
      <c r="JLM18" s="35"/>
      <c r="JLN18" s="3"/>
      <c r="JLO18" s="3"/>
      <c r="JLP18" s="3"/>
      <c r="JLQ18" s="35"/>
      <c r="JLR18" s="35"/>
      <c r="JLS18" s="35"/>
      <c r="JLT18" s="3"/>
      <c r="JLU18" s="3"/>
      <c r="JLV18" s="3"/>
      <c r="JLW18" s="35"/>
      <c r="JLX18" s="35"/>
      <c r="JLY18" s="35"/>
      <c r="JLZ18" s="3"/>
      <c r="JMA18" s="3"/>
      <c r="JMB18" s="3"/>
      <c r="JMC18" s="35"/>
      <c r="JMD18" s="35"/>
      <c r="JME18" s="35"/>
      <c r="JMF18" s="3"/>
      <c r="JMG18" s="3"/>
      <c r="JMH18" s="3"/>
      <c r="JMI18" s="35"/>
      <c r="JMJ18" s="35"/>
      <c r="JMK18" s="35"/>
      <c r="JML18" s="3"/>
      <c r="JMM18" s="3"/>
      <c r="JMN18" s="3"/>
      <c r="JMO18" s="35"/>
      <c r="JMP18" s="35"/>
      <c r="JMQ18" s="35"/>
      <c r="JMR18" s="3"/>
      <c r="JMS18" s="3"/>
      <c r="JMT18" s="3"/>
      <c r="JMU18" s="35"/>
      <c r="JMV18" s="35"/>
      <c r="JMW18" s="35"/>
      <c r="JMX18" s="3"/>
      <c r="JMY18" s="3"/>
      <c r="JMZ18" s="3"/>
      <c r="JNA18" s="35"/>
      <c r="JNB18" s="35"/>
      <c r="JNC18" s="35"/>
      <c r="JND18" s="3"/>
      <c r="JNE18" s="3"/>
      <c r="JNF18" s="3"/>
      <c r="JNG18" s="35"/>
      <c r="JNH18" s="35"/>
      <c r="JNI18" s="35"/>
      <c r="JNJ18" s="3"/>
      <c r="JNK18" s="3"/>
      <c r="JNL18" s="3"/>
      <c r="JNM18" s="35"/>
      <c r="JNN18" s="35"/>
      <c r="JNO18" s="35"/>
      <c r="JNP18" s="3"/>
      <c r="JNQ18" s="3"/>
      <c r="JNR18" s="3"/>
      <c r="JNS18" s="35"/>
      <c r="JNT18" s="35"/>
      <c r="JNU18" s="35"/>
      <c r="JNV18" s="3"/>
      <c r="JNW18" s="3"/>
      <c r="JNX18" s="3"/>
      <c r="JNY18" s="35"/>
      <c r="JNZ18" s="35"/>
      <c r="JOA18" s="35"/>
      <c r="JOB18" s="3"/>
      <c r="JOC18" s="3"/>
      <c r="JOD18" s="3"/>
      <c r="JOE18" s="35"/>
      <c r="JOF18" s="35"/>
      <c r="JOG18" s="35"/>
      <c r="JOH18" s="3"/>
      <c r="JOI18" s="3"/>
      <c r="JOJ18" s="3"/>
      <c r="JOK18" s="35"/>
      <c r="JOL18" s="35"/>
      <c r="JOM18" s="35"/>
      <c r="JON18" s="3"/>
      <c r="JOO18" s="3"/>
      <c r="JOP18" s="3"/>
      <c r="JOQ18" s="35"/>
      <c r="JOR18" s="35"/>
      <c r="JOS18" s="35"/>
      <c r="JOT18" s="3"/>
      <c r="JOU18" s="3"/>
      <c r="JOV18" s="3"/>
      <c r="JOW18" s="35"/>
      <c r="JOX18" s="35"/>
      <c r="JOY18" s="35"/>
      <c r="JOZ18" s="3"/>
      <c r="JPA18" s="3"/>
      <c r="JPB18" s="3"/>
      <c r="JPC18" s="35"/>
      <c r="JPD18" s="35"/>
      <c r="JPE18" s="35"/>
      <c r="JPF18" s="3"/>
      <c r="JPG18" s="3"/>
      <c r="JPH18" s="3"/>
      <c r="JPI18" s="35"/>
      <c r="JPJ18" s="35"/>
      <c r="JPK18" s="35"/>
      <c r="JPL18" s="3"/>
      <c r="JPM18" s="3"/>
      <c r="JPN18" s="3"/>
      <c r="JPO18" s="35"/>
      <c r="JPP18" s="35"/>
      <c r="JPQ18" s="35"/>
      <c r="JPR18" s="3"/>
      <c r="JPS18" s="3"/>
      <c r="JPT18" s="3"/>
      <c r="JPU18" s="35"/>
      <c r="JPV18" s="35"/>
      <c r="JPW18" s="35"/>
      <c r="JPX18" s="3"/>
      <c r="JPY18" s="3"/>
      <c r="JPZ18" s="3"/>
      <c r="JQA18" s="35"/>
      <c r="JQB18" s="35"/>
      <c r="JQC18" s="35"/>
      <c r="JQD18" s="3"/>
      <c r="JQE18" s="3"/>
      <c r="JQF18" s="3"/>
      <c r="JQG18" s="35"/>
      <c r="JQH18" s="35"/>
      <c r="JQI18" s="35"/>
      <c r="JQJ18" s="3"/>
      <c r="JQK18" s="3"/>
      <c r="JQL18" s="3"/>
      <c r="JQM18" s="35"/>
      <c r="JQN18" s="35"/>
      <c r="JQO18" s="35"/>
      <c r="JQP18" s="3"/>
      <c r="JQQ18" s="3"/>
      <c r="JQR18" s="3"/>
      <c r="JQS18" s="35"/>
      <c r="JQT18" s="35"/>
      <c r="JQU18" s="35"/>
      <c r="JQV18" s="3"/>
      <c r="JQW18" s="3"/>
      <c r="JQX18" s="3"/>
      <c r="JQY18" s="35"/>
      <c r="JQZ18" s="35"/>
      <c r="JRA18" s="35"/>
      <c r="JRB18" s="3"/>
      <c r="JRC18" s="3"/>
      <c r="JRD18" s="3"/>
      <c r="JRE18" s="35"/>
      <c r="JRF18" s="35"/>
      <c r="JRG18" s="35"/>
      <c r="JRH18" s="3"/>
      <c r="JRI18" s="3"/>
      <c r="JRJ18" s="3"/>
      <c r="JRK18" s="35"/>
      <c r="JRL18" s="35"/>
      <c r="JRM18" s="35"/>
      <c r="JRN18" s="3"/>
      <c r="JRO18" s="3"/>
      <c r="JRP18" s="3"/>
      <c r="JRQ18" s="35"/>
      <c r="JRR18" s="35"/>
      <c r="JRS18" s="35"/>
      <c r="JRT18" s="3"/>
      <c r="JRU18" s="3"/>
      <c r="JRV18" s="3"/>
      <c r="JRW18" s="35"/>
      <c r="JRX18" s="35"/>
      <c r="JRY18" s="35"/>
      <c r="JRZ18" s="3"/>
      <c r="JSA18" s="3"/>
      <c r="JSB18" s="3"/>
      <c r="JSC18" s="35"/>
      <c r="JSD18" s="35"/>
      <c r="JSE18" s="35"/>
      <c r="JSF18" s="3"/>
      <c r="JSG18" s="3"/>
      <c r="JSH18" s="3"/>
      <c r="JSI18" s="35"/>
      <c r="JSJ18" s="35"/>
      <c r="JSK18" s="35"/>
      <c r="JSL18" s="3"/>
      <c r="JSM18" s="3"/>
      <c r="JSN18" s="3"/>
      <c r="JSO18" s="35"/>
      <c r="JSP18" s="35"/>
      <c r="JSQ18" s="35"/>
      <c r="JSR18" s="3"/>
      <c r="JSS18" s="3"/>
      <c r="JST18" s="3"/>
      <c r="JSU18" s="35"/>
      <c r="JSV18" s="35"/>
      <c r="JSW18" s="35"/>
      <c r="JSX18" s="3"/>
      <c r="JSY18" s="3"/>
      <c r="JSZ18" s="3"/>
      <c r="JTA18" s="35"/>
      <c r="JTB18" s="35"/>
      <c r="JTC18" s="35"/>
      <c r="JTD18" s="3"/>
      <c r="JTE18" s="3"/>
      <c r="JTF18" s="3"/>
      <c r="JTG18" s="35"/>
      <c r="JTH18" s="35"/>
      <c r="JTI18" s="35"/>
      <c r="JTJ18" s="3"/>
      <c r="JTK18" s="3"/>
      <c r="JTL18" s="3"/>
      <c r="JTM18" s="35"/>
      <c r="JTN18" s="35"/>
      <c r="JTO18" s="35"/>
      <c r="JTP18" s="3"/>
      <c r="JTQ18" s="3"/>
      <c r="JTR18" s="3"/>
      <c r="JTS18" s="35"/>
      <c r="JTT18" s="35"/>
      <c r="JTU18" s="35"/>
      <c r="JTV18" s="3"/>
      <c r="JTW18" s="3"/>
      <c r="JTX18" s="3"/>
      <c r="JTY18" s="35"/>
      <c r="JTZ18" s="35"/>
      <c r="JUA18" s="35"/>
      <c r="JUB18" s="3"/>
      <c r="JUC18" s="3"/>
      <c r="JUD18" s="3"/>
      <c r="JUE18" s="35"/>
      <c r="JUF18" s="35"/>
      <c r="JUG18" s="35"/>
      <c r="JUH18" s="3"/>
      <c r="JUI18" s="3"/>
      <c r="JUJ18" s="3"/>
      <c r="JUK18" s="35"/>
      <c r="JUL18" s="35"/>
      <c r="JUM18" s="35"/>
      <c r="JUN18" s="3"/>
      <c r="JUO18" s="3"/>
      <c r="JUP18" s="3"/>
      <c r="JUQ18" s="35"/>
      <c r="JUR18" s="35"/>
      <c r="JUS18" s="35"/>
      <c r="JUT18" s="3"/>
      <c r="JUU18" s="3"/>
      <c r="JUV18" s="3"/>
      <c r="JUW18" s="35"/>
      <c r="JUX18" s="35"/>
      <c r="JUY18" s="35"/>
      <c r="JUZ18" s="3"/>
      <c r="JVA18" s="3"/>
      <c r="JVB18" s="3"/>
      <c r="JVC18" s="35"/>
      <c r="JVD18" s="35"/>
      <c r="JVE18" s="35"/>
      <c r="JVF18" s="3"/>
      <c r="JVG18" s="3"/>
      <c r="JVH18" s="3"/>
      <c r="JVI18" s="35"/>
      <c r="JVJ18" s="35"/>
      <c r="JVK18" s="35"/>
      <c r="JVL18" s="3"/>
      <c r="JVM18" s="3"/>
      <c r="JVN18" s="3"/>
      <c r="JVO18" s="35"/>
      <c r="JVP18" s="35"/>
      <c r="JVQ18" s="35"/>
      <c r="JVR18" s="3"/>
      <c r="JVS18" s="3"/>
      <c r="JVT18" s="3"/>
      <c r="JVU18" s="35"/>
      <c r="JVV18" s="35"/>
      <c r="JVW18" s="35"/>
      <c r="JVX18" s="3"/>
      <c r="JVY18" s="3"/>
      <c r="JVZ18" s="3"/>
      <c r="JWA18" s="35"/>
      <c r="JWB18" s="35"/>
      <c r="JWC18" s="35"/>
      <c r="JWD18" s="3"/>
      <c r="JWE18" s="3"/>
      <c r="JWF18" s="3"/>
      <c r="JWG18" s="35"/>
      <c r="JWH18" s="35"/>
      <c r="JWI18" s="35"/>
      <c r="JWJ18" s="3"/>
      <c r="JWK18" s="3"/>
      <c r="JWL18" s="3"/>
      <c r="JWM18" s="35"/>
      <c r="JWN18" s="35"/>
      <c r="JWO18" s="35"/>
      <c r="JWP18" s="3"/>
      <c r="JWQ18" s="3"/>
      <c r="JWR18" s="3"/>
      <c r="JWS18" s="35"/>
      <c r="JWT18" s="35"/>
      <c r="JWU18" s="35"/>
      <c r="JWV18" s="3"/>
      <c r="JWW18" s="3"/>
      <c r="JWX18" s="3"/>
      <c r="JWY18" s="35"/>
      <c r="JWZ18" s="35"/>
      <c r="JXA18" s="35"/>
      <c r="JXB18" s="3"/>
      <c r="JXC18" s="3"/>
      <c r="JXD18" s="3"/>
      <c r="JXE18" s="35"/>
      <c r="JXF18" s="35"/>
      <c r="JXG18" s="35"/>
      <c r="JXH18" s="3"/>
      <c r="JXI18" s="3"/>
      <c r="JXJ18" s="3"/>
      <c r="JXK18" s="35"/>
      <c r="JXL18" s="35"/>
      <c r="JXM18" s="35"/>
      <c r="JXN18" s="3"/>
      <c r="JXO18" s="3"/>
      <c r="JXP18" s="3"/>
      <c r="JXQ18" s="35"/>
      <c r="JXR18" s="35"/>
      <c r="JXS18" s="35"/>
      <c r="JXT18" s="3"/>
      <c r="JXU18" s="3"/>
      <c r="JXV18" s="3"/>
      <c r="JXW18" s="35"/>
      <c r="JXX18" s="35"/>
      <c r="JXY18" s="35"/>
      <c r="JXZ18" s="3"/>
      <c r="JYA18" s="3"/>
      <c r="JYB18" s="3"/>
      <c r="JYC18" s="35"/>
      <c r="JYD18" s="35"/>
      <c r="JYE18" s="35"/>
      <c r="JYF18" s="3"/>
      <c r="JYG18" s="3"/>
      <c r="JYH18" s="3"/>
      <c r="JYI18" s="35"/>
      <c r="JYJ18" s="35"/>
      <c r="JYK18" s="35"/>
      <c r="JYL18" s="3"/>
      <c r="JYM18" s="3"/>
      <c r="JYN18" s="3"/>
      <c r="JYO18" s="35"/>
      <c r="JYP18" s="35"/>
      <c r="JYQ18" s="35"/>
      <c r="JYR18" s="3"/>
      <c r="JYS18" s="3"/>
      <c r="JYT18" s="3"/>
      <c r="JYU18" s="35"/>
      <c r="JYV18" s="35"/>
      <c r="JYW18" s="35"/>
      <c r="JYX18" s="3"/>
      <c r="JYY18" s="3"/>
      <c r="JYZ18" s="3"/>
      <c r="JZA18" s="35"/>
      <c r="JZB18" s="35"/>
      <c r="JZC18" s="35"/>
      <c r="JZD18" s="3"/>
      <c r="JZE18" s="3"/>
      <c r="JZF18" s="3"/>
      <c r="JZG18" s="35"/>
      <c r="JZH18" s="35"/>
      <c r="JZI18" s="35"/>
      <c r="JZJ18" s="3"/>
      <c r="JZK18" s="3"/>
      <c r="JZL18" s="3"/>
      <c r="JZM18" s="35"/>
      <c r="JZN18" s="35"/>
      <c r="JZO18" s="35"/>
      <c r="JZP18" s="3"/>
      <c r="JZQ18" s="3"/>
      <c r="JZR18" s="3"/>
      <c r="JZS18" s="35"/>
      <c r="JZT18" s="35"/>
      <c r="JZU18" s="35"/>
      <c r="JZV18" s="3"/>
      <c r="JZW18" s="3"/>
      <c r="JZX18" s="3"/>
      <c r="JZY18" s="35"/>
      <c r="JZZ18" s="35"/>
      <c r="KAA18" s="35"/>
      <c r="KAB18" s="3"/>
      <c r="KAC18" s="3"/>
      <c r="KAD18" s="3"/>
      <c r="KAE18" s="35"/>
      <c r="KAF18" s="35"/>
      <c r="KAG18" s="35"/>
      <c r="KAH18" s="3"/>
      <c r="KAI18" s="3"/>
      <c r="KAJ18" s="3"/>
      <c r="KAK18" s="35"/>
      <c r="KAL18" s="35"/>
      <c r="KAM18" s="35"/>
      <c r="KAN18" s="3"/>
      <c r="KAO18" s="3"/>
      <c r="KAP18" s="3"/>
      <c r="KAQ18" s="35"/>
      <c r="KAR18" s="35"/>
      <c r="KAS18" s="35"/>
      <c r="KAT18" s="3"/>
      <c r="KAU18" s="3"/>
      <c r="KAV18" s="3"/>
      <c r="KAW18" s="35"/>
      <c r="KAX18" s="35"/>
      <c r="KAY18" s="35"/>
      <c r="KAZ18" s="3"/>
      <c r="KBA18" s="3"/>
      <c r="KBB18" s="3"/>
      <c r="KBC18" s="35"/>
      <c r="KBD18" s="35"/>
      <c r="KBE18" s="35"/>
      <c r="KBF18" s="3"/>
      <c r="KBG18" s="3"/>
      <c r="KBH18" s="3"/>
      <c r="KBI18" s="35"/>
      <c r="KBJ18" s="35"/>
      <c r="KBK18" s="35"/>
      <c r="KBL18" s="3"/>
      <c r="KBM18" s="3"/>
      <c r="KBN18" s="3"/>
      <c r="KBO18" s="35"/>
      <c r="KBP18" s="35"/>
      <c r="KBQ18" s="35"/>
      <c r="KBR18" s="3"/>
      <c r="KBS18" s="3"/>
      <c r="KBT18" s="3"/>
      <c r="KBU18" s="35"/>
      <c r="KBV18" s="35"/>
      <c r="KBW18" s="35"/>
      <c r="KBX18" s="3"/>
      <c r="KBY18" s="3"/>
      <c r="KBZ18" s="3"/>
      <c r="KCA18" s="35"/>
      <c r="KCB18" s="35"/>
      <c r="KCC18" s="35"/>
      <c r="KCD18" s="3"/>
      <c r="KCE18" s="3"/>
      <c r="KCF18" s="3"/>
      <c r="KCG18" s="35"/>
      <c r="KCH18" s="35"/>
      <c r="KCI18" s="35"/>
      <c r="KCJ18" s="3"/>
      <c r="KCK18" s="3"/>
      <c r="KCL18" s="3"/>
      <c r="KCM18" s="35"/>
      <c r="KCN18" s="35"/>
      <c r="KCO18" s="35"/>
      <c r="KCP18" s="3"/>
      <c r="KCQ18" s="3"/>
      <c r="KCR18" s="3"/>
      <c r="KCS18" s="35"/>
      <c r="KCT18" s="35"/>
      <c r="KCU18" s="35"/>
      <c r="KCV18" s="3"/>
      <c r="KCW18" s="3"/>
      <c r="KCX18" s="3"/>
      <c r="KCY18" s="35"/>
      <c r="KCZ18" s="35"/>
      <c r="KDA18" s="35"/>
      <c r="KDB18" s="3"/>
      <c r="KDC18" s="3"/>
      <c r="KDD18" s="3"/>
      <c r="KDE18" s="35"/>
      <c r="KDF18" s="35"/>
      <c r="KDG18" s="35"/>
      <c r="KDH18" s="3"/>
      <c r="KDI18" s="3"/>
      <c r="KDJ18" s="3"/>
      <c r="KDK18" s="35"/>
      <c r="KDL18" s="35"/>
      <c r="KDM18" s="35"/>
      <c r="KDN18" s="3"/>
      <c r="KDO18" s="3"/>
      <c r="KDP18" s="3"/>
      <c r="KDQ18" s="35"/>
      <c r="KDR18" s="35"/>
      <c r="KDS18" s="35"/>
      <c r="KDT18" s="3"/>
      <c r="KDU18" s="3"/>
      <c r="KDV18" s="3"/>
      <c r="KDW18" s="35"/>
      <c r="KDX18" s="35"/>
      <c r="KDY18" s="35"/>
      <c r="KDZ18" s="3"/>
      <c r="KEA18" s="3"/>
      <c r="KEB18" s="3"/>
      <c r="KEC18" s="35"/>
      <c r="KED18" s="35"/>
      <c r="KEE18" s="35"/>
      <c r="KEF18" s="3"/>
      <c r="KEG18" s="3"/>
      <c r="KEH18" s="3"/>
      <c r="KEI18" s="35"/>
      <c r="KEJ18" s="35"/>
      <c r="KEK18" s="35"/>
      <c r="KEL18" s="3"/>
      <c r="KEM18" s="3"/>
      <c r="KEN18" s="3"/>
      <c r="KEO18" s="35"/>
      <c r="KEP18" s="35"/>
      <c r="KEQ18" s="35"/>
      <c r="KER18" s="3"/>
      <c r="KES18" s="3"/>
      <c r="KET18" s="3"/>
      <c r="KEU18" s="35"/>
      <c r="KEV18" s="35"/>
      <c r="KEW18" s="35"/>
      <c r="KEX18" s="3"/>
      <c r="KEY18" s="3"/>
      <c r="KEZ18" s="3"/>
      <c r="KFA18" s="35"/>
      <c r="KFB18" s="35"/>
      <c r="KFC18" s="35"/>
      <c r="KFD18" s="3"/>
      <c r="KFE18" s="3"/>
      <c r="KFF18" s="3"/>
      <c r="KFG18" s="35"/>
      <c r="KFH18" s="35"/>
      <c r="KFI18" s="35"/>
      <c r="KFJ18" s="3"/>
      <c r="KFK18" s="3"/>
      <c r="KFL18" s="3"/>
      <c r="KFM18" s="35"/>
      <c r="KFN18" s="35"/>
      <c r="KFO18" s="35"/>
      <c r="KFP18" s="3"/>
      <c r="KFQ18" s="3"/>
      <c r="KFR18" s="3"/>
      <c r="KFS18" s="35"/>
      <c r="KFT18" s="35"/>
      <c r="KFU18" s="35"/>
      <c r="KFV18" s="3"/>
      <c r="KFW18" s="3"/>
      <c r="KFX18" s="3"/>
      <c r="KFY18" s="35"/>
      <c r="KFZ18" s="35"/>
      <c r="KGA18" s="35"/>
      <c r="KGB18" s="3"/>
      <c r="KGC18" s="3"/>
      <c r="KGD18" s="3"/>
      <c r="KGE18" s="35"/>
      <c r="KGF18" s="35"/>
      <c r="KGG18" s="35"/>
      <c r="KGH18" s="3"/>
      <c r="KGI18" s="3"/>
      <c r="KGJ18" s="3"/>
      <c r="KGK18" s="35"/>
      <c r="KGL18" s="35"/>
      <c r="KGM18" s="35"/>
      <c r="KGN18" s="3"/>
      <c r="KGO18" s="3"/>
      <c r="KGP18" s="3"/>
      <c r="KGQ18" s="35"/>
      <c r="KGR18" s="35"/>
      <c r="KGS18" s="35"/>
      <c r="KGT18" s="3"/>
      <c r="KGU18" s="3"/>
      <c r="KGV18" s="3"/>
      <c r="KGW18" s="35"/>
      <c r="KGX18" s="35"/>
      <c r="KGY18" s="35"/>
      <c r="KGZ18" s="3"/>
      <c r="KHA18" s="3"/>
      <c r="KHB18" s="3"/>
      <c r="KHC18" s="35"/>
      <c r="KHD18" s="35"/>
      <c r="KHE18" s="35"/>
      <c r="KHF18" s="3"/>
      <c r="KHG18" s="3"/>
      <c r="KHH18" s="3"/>
      <c r="KHI18" s="35"/>
      <c r="KHJ18" s="35"/>
      <c r="KHK18" s="35"/>
      <c r="KHL18" s="3"/>
      <c r="KHM18" s="3"/>
      <c r="KHN18" s="3"/>
      <c r="KHO18" s="35"/>
      <c r="KHP18" s="35"/>
      <c r="KHQ18" s="35"/>
      <c r="KHR18" s="3"/>
      <c r="KHS18" s="3"/>
      <c r="KHT18" s="3"/>
      <c r="KHU18" s="35"/>
      <c r="KHV18" s="35"/>
      <c r="KHW18" s="35"/>
      <c r="KHX18" s="3"/>
      <c r="KHY18" s="3"/>
      <c r="KHZ18" s="3"/>
      <c r="KIA18" s="35"/>
      <c r="KIB18" s="35"/>
      <c r="KIC18" s="35"/>
      <c r="KID18" s="3"/>
      <c r="KIE18" s="3"/>
      <c r="KIF18" s="3"/>
      <c r="KIG18" s="35"/>
      <c r="KIH18" s="35"/>
      <c r="KII18" s="35"/>
      <c r="KIJ18" s="3"/>
      <c r="KIK18" s="3"/>
      <c r="KIL18" s="3"/>
      <c r="KIM18" s="35"/>
      <c r="KIN18" s="35"/>
      <c r="KIO18" s="35"/>
      <c r="KIP18" s="3"/>
      <c r="KIQ18" s="3"/>
      <c r="KIR18" s="3"/>
      <c r="KIS18" s="35"/>
      <c r="KIT18" s="35"/>
      <c r="KIU18" s="35"/>
      <c r="KIV18" s="3"/>
      <c r="KIW18" s="3"/>
      <c r="KIX18" s="3"/>
      <c r="KIY18" s="35"/>
      <c r="KIZ18" s="35"/>
      <c r="KJA18" s="35"/>
      <c r="KJB18" s="3"/>
      <c r="KJC18" s="3"/>
      <c r="KJD18" s="3"/>
      <c r="KJE18" s="35"/>
      <c r="KJF18" s="35"/>
      <c r="KJG18" s="35"/>
      <c r="KJH18" s="3"/>
      <c r="KJI18" s="3"/>
      <c r="KJJ18" s="3"/>
      <c r="KJK18" s="35"/>
      <c r="KJL18" s="35"/>
      <c r="KJM18" s="35"/>
      <c r="KJN18" s="3"/>
      <c r="KJO18" s="3"/>
      <c r="KJP18" s="3"/>
      <c r="KJQ18" s="35"/>
      <c r="KJR18" s="35"/>
      <c r="KJS18" s="35"/>
      <c r="KJT18" s="3"/>
      <c r="KJU18" s="3"/>
      <c r="KJV18" s="3"/>
      <c r="KJW18" s="35"/>
      <c r="KJX18" s="35"/>
      <c r="KJY18" s="35"/>
      <c r="KJZ18" s="3"/>
      <c r="KKA18" s="3"/>
      <c r="KKB18" s="3"/>
      <c r="KKC18" s="35"/>
      <c r="KKD18" s="35"/>
      <c r="KKE18" s="35"/>
      <c r="KKF18" s="3"/>
      <c r="KKG18" s="3"/>
      <c r="KKH18" s="3"/>
      <c r="KKI18" s="35"/>
      <c r="KKJ18" s="35"/>
      <c r="KKK18" s="35"/>
      <c r="KKL18" s="3"/>
      <c r="KKM18" s="3"/>
      <c r="KKN18" s="3"/>
      <c r="KKO18" s="35"/>
      <c r="KKP18" s="35"/>
      <c r="KKQ18" s="35"/>
      <c r="KKR18" s="3"/>
      <c r="KKS18" s="3"/>
      <c r="KKT18" s="3"/>
      <c r="KKU18" s="35"/>
      <c r="KKV18" s="35"/>
      <c r="KKW18" s="35"/>
      <c r="KKX18" s="3"/>
      <c r="KKY18" s="3"/>
      <c r="KKZ18" s="3"/>
      <c r="KLA18" s="35"/>
      <c r="KLB18" s="35"/>
      <c r="KLC18" s="35"/>
      <c r="KLD18" s="3"/>
      <c r="KLE18" s="3"/>
      <c r="KLF18" s="3"/>
      <c r="KLG18" s="35"/>
      <c r="KLH18" s="35"/>
      <c r="KLI18" s="35"/>
      <c r="KLJ18" s="3"/>
      <c r="KLK18" s="3"/>
      <c r="KLL18" s="3"/>
      <c r="KLM18" s="35"/>
      <c r="KLN18" s="35"/>
      <c r="KLO18" s="35"/>
      <c r="KLP18" s="3"/>
      <c r="KLQ18" s="3"/>
      <c r="KLR18" s="3"/>
      <c r="KLS18" s="35"/>
      <c r="KLT18" s="35"/>
      <c r="KLU18" s="35"/>
      <c r="KLV18" s="3"/>
      <c r="KLW18" s="3"/>
      <c r="KLX18" s="3"/>
      <c r="KLY18" s="35"/>
      <c r="KLZ18" s="35"/>
      <c r="KMA18" s="35"/>
      <c r="KMB18" s="3"/>
      <c r="KMC18" s="3"/>
      <c r="KMD18" s="3"/>
      <c r="KME18" s="35"/>
      <c r="KMF18" s="35"/>
      <c r="KMG18" s="35"/>
      <c r="KMH18" s="3"/>
      <c r="KMI18" s="3"/>
      <c r="KMJ18" s="3"/>
      <c r="KMK18" s="35"/>
      <c r="KML18" s="35"/>
      <c r="KMM18" s="35"/>
      <c r="KMN18" s="3"/>
      <c r="KMO18" s="3"/>
      <c r="KMP18" s="3"/>
      <c r="KMQ18" s="35"/>
      <c r="KMR18" s="35"/>
      <c r="KMS18" s="35"/>
      <c r="KMT18" s="3"/>
      <c r="KMU18" s="3"/>
      <c r="KMV18" s="3"/>
      <c r="KMW18" s="35"/>
      <c r="KMX18" s="35"/>
      <c r="KMY18" s="35"/>
      <c r="KMZ18" s="3"/>
      <c r="KNA18" s="3"/>
      <c r="KNB18" s="3"/>
      <c r="KNC18" s="35"/>
      <c r="KND18" s="35"/>
      <c r="KNE18" s="35"/>
      <c r="KNF18" s="3"/>
      <c r="KNG18" s="3"/>
      <c r="KNH18" s="3"/>
      <c r="KNI18" s="35"/>
      <c r="KNJ18" s="35"/>
      <c r="KNK18" s="35"/>
      <c r="KNL18" s="3"/>
      <c r="KNM18" s="3"/>
      <c r="KNN18" s="3"/>
      <c r="KNO18" s="35"/>
      <c r="KNP18" s="35"/>
      <c r="KNQ18" s="35"/>
      <c r="KNR18" s="3"/>
      <c r="KNS18" s="3"/>
      <c r="KNT18" s="3"/>
      <c r="KNU18" s="35"/>
      <c r="KNV18" s="35"/>
      <c r="KNW18" s="35"/>
      <c r="KNX18" s="3"/>
      <c r="KNY18" s="3"/>
      <c r="KNZ18" s="3"/>
      <c r="KOA18" s="35"/>
      <c r="KOB18" s="35"/>
      <c r="KOC18" s="35"/>
      <c r="KOD18" s="3"/>
      <c r="KOE18" s="3"/>
      <c r="KOF18" s="3"/>
      <c r="KOG18" s="35"/>
      <c r="KOH18" s="35"/>
      <c r="KOI18" s="35"/>
      <c r="KOJ18" s="3"/>
      <c r="KOK18" s="3"/>
      <c r="KOL18" s="3"/>
      <c r="KOM18" s="35"/>
      <c r="KON18" s="35"/>
      <c r="KOO18" s="35"/>
      <c r="KOP18" s="3"/>
      <c r="KOQ18" s="3"/>
      <c r="KOR18" s="3"/>
      <c r="KOS18" s="35"/>
      <c r="KOT18" s="35"/>
      <c r="KOU18" s="35"/>
      <c r="KOV18" s="3"/>
      <c r="KOW18" s="3"/>
      <c r="KOX18" s="3"/>
      <c r="KOY18" s="35"/>
      <c r="KOZ18" s="35"/>
      <c r="KPA18" s="35"/>
      <c r="KPB18" s="3"/>
      <c r="KPC18" s="3"/>
      <c r="KPD18" s="3"/>
      <c r="KPE18" s="35"/>
      <c r="KPF18" s="35"/>
      <c r="KPG18" s="35"/>
      <c r="KPH18" s="3"/>
      <c r="KPI18" s="3"/>
      <c r="KPJ18" s="3"/>
      <c r="KPK18" s="35"/>
      <c r="KPL18" s="35"/>
      <c r="KPM18" s="35"/>
      <c r="KPN18" s="3"/>
      <c r="KPO18" s="3"/>
      <c r="KPP18" s="3"/>
      <c r="KPQ18" s="35"/>
      <c r="KPR18" s="35"/>
      <c r="KPS18" s="35"/>
      <c r="KPT18" s="3"/>
      <c r="KPU18" s="3"/>
      <c r="KPV18" s="3"/>
      <c r="KPW18" s="35"/>
      <c r="KPX18" s="35"/>
      <c r="KPY18" s="35"/>
      <c r="KPZ18" s="3"/>
      <c r="KQA18" s="3"/>
      <c r="KQB18" s="3"/>
      <c r="KQC18" s="35"/>
      <c r="KQD18" s="35"/>
      <c r="KQE18" s="35"/>
      <c r="KQF18" s="3"/>
      <c r="KQG18" s="3"/>
      <c r="KQH18" s="3"/>
      <c r="KQI18" s="35"/>
      <c r="KQJ18" s="35"/>
      <c r="KQK18" s="35"/>
      <c r="KQL18" s="3"/>
      <c r="KQM18" s="3"/>
      <c r="KQN18" s="3"/>
      <c r="KQO18" s="35"/>
      <c r="KQP18" s="35"/>
      <c r="KQQ18" s="35"/>
      <c r="KQR18" s="3"/>
      <c r="KQS18" s="3"/>
      <c r="KQT18" s="3"/>
      <c r="KQU18" s="35"/>
      <c r="KQV18" s="35"/>
      <c r="KQW18" s="35"/>
      <c r="KQX18" s="3"/>
      <c r="KQY18" s="3"/>
      <c r="KQZ18" s="3"/>
      <c r="KRA18" s="35"/>
      <c r="KRB18" s="35"/>
      <c r="KRC18" s="35"/>
      <c r="KRD18" s="3"/>
      <c r="KRE18" s="3"/>
      <c r="KRF18" s="3"/>
      <c r="KRG18" s="35"/>
      <c r="KRH18" s="35"/>
      <c r="KRI18" s="35"/>
      <c r="KRJ18" s="3"/>
      <c r="KRK18" s="3"/>
      <c r="KRL18" s="3"/>
      <c r="KRM18" s="35"/>
      <c r="KRN18" s="35"/>
      <c r="KRO18" s="35"/>
      <c r="KRP18" s="3"/>
      <c r="KRQ18" s="3"/>
      <c r="KRR18" s="3"/>
      <c r="KRS18" s="35"/>
      <c r="KRT18" s="35"/>
      <c r="KRU18" s="35"/>
      <c r="KRV18" s="3"/>
      <c r="KRW18" s="3"/>
      <c r="KRX18" s="3"/>
      <c r="KRY18" s="35"/>
      <c r="KRZ18" s="35"/>
      <c r="KSA18" s="35"/>
      <c r="KSB18" s="3"/>
      <c r="KSC18" s="3"/>
      <c r="KSD18" s="3"/>
      <c r="KSE18" s="35"/>
      <c r="KSF18" s="35"/>
      <c r="KSG18" s="35"/>
      <c r="KSH18" s="3"/>
      <c r="KSI18" s="3"/>
      <c r="KSJ18" s="3"/>
      <c r="KSK18" s="35"/>
      <c r="KSL18" s="35"/>
      <c r="KSM18" s="35"/>
      <c r="KSN18" s="3"/>
      <c r="KSO18" s="3"/>
      <c r="KSP18" s="3"/>
      <c r="KSQ18" s="35"/>
      <c r="KSR18" s="35"/>
      <c r="KSS18" s="35"/>
      <c r="KST18" s="3"/>
      <c r="KSU18" s="3"/>
      <c r="KSV18" s="3"/>
      <c r="KSW18" s="35"/>
      <c r="KSX18" s="35"/>
      <c r="KSY18" s="35"/>
      <c r="KSZ18" s="3"/>
      <c r="KTA18" s="3"/>
      <c r="KTB18" s="3"/>
      <c r="KTC18" s="35"/>
      <c r="KTD18" s="35"/>
      <c r="KTE18" s="35"/>
      <c r="KTF18" s="3"/>
      <c r="KTG18" s="3"/>
      <c r="KTH18" s="3"/>
      <c r="KTI18" s="35"/>
      <c r="KTJ18" s="35"/>
      <c r="KTK18" s="35"/>
      <c r="KTL18" s="3"/>
      <c r="KTM18" s="3"/>
      <c r="KTN18" s="3"/>
      <c r="KTO18" s="35"/>
      <c r="KTP18" s="35"/>
      <c r="KTQ18" s="35"/>
      <c r="KTR18" s="3"/>
      <c r="KTS18" s="3"/>
      <c r="KTT18" s="3"/>
      <c r="KTU18" s="35"/>
      <c r="KTV18" s="35"/>
      <c r="KTW18" s="35"/>
      <c r="KTX18" s="3"/>
      <c r="KTY18" s="3"/>
      <c r="KTZ18" s="3"/>
      <c r="KUA18" s="35"/>
      <c r="KUB18" s="35"/>
      <c r="KUC18" s="35"/>
      <c r="KUD18" s="3"/>
      <c r="KUE18" s="3"/>
      <c r="KUF18" s="3"/>
      <c r="KUG18" s="35"/>
      <c r="KUH18" s="35"/>
      <c r="KUI18" s="35"/>
      <c r="KUJ18" s="3"/>
      <c r="KUK18" s="3"/>
      <c r="KUL18" s="3"/>
      <c r="KUM18" s="35"/>
      <c r="KUN18" s="35"/>
      <c r="KUO18" s="35"/>
      <c r="KUP18" s="3"/>
      <c r="KUQ18" s="3"/>
      <c r="KUR18" s="3"/>
      <c r="KUS18" s="35"/>
      <c r="KUT18" s="35"/>
      <c r="KUU18" s="35"/>
      <c r="KUV18" s="3"/>
      <c r="KUW18" s="3"/>
      <c r="KUX18" s="3"/>
      <c r="KUY18" s="35"/>
      <c r="KUZ18" s="35"/>
      <c r="KVA18" s="35"/>
      <c r="KVB18" s="3"/>
      <c r="KVC18" s="3"/>
      <c r="KVD18" s="3"/>
      <c r="KVE18" s="35"/>
      <c r="KVF18" s="35"/>
      <c r="KVG18" s="35"/>
      <c r="KVH18" s="3"/>
      <c r="KVI18" s="3"/>
      <c r="KVJ18" s="3"/>
      <c r="KVK18" s="35"/>
      <c r="KVL18" s="35"/>
      <c r="KVM18" s="35"/>
      <c r="KVN18" s="3"/>
      <c r="KVO18" s="3"/>
      <c r="KVP18" s="3"/>
      <c r="KVQ18" s="35"/>
      <c r="KVR18" s="35"/>
      <c r="KVS18" s="35"/>
      <c r="KVT18" s="3"/>
      <c r="KVU18" s="3"/>
      <c r="KVV18" s="3"/>
      <c r="KVW18" s="35"/>
      <c r="KVX18" s="35"/>
      <c r="KVY18" s="35"/>
      <c r="KVZ18" s="3"/>
      <c r="KWA18" s="3"/>
      <c r="KWB18" s="3"/>
      <c r="KWC18" s="35"/>
      <c r="KWD18" s="35"/>
      <c r="KWE18" s="35"/>
      <c r="KWF18" s="3"/>
      <c r="KWG18" s="3"/>
      <c r="KWH18" s="3"/>
      <c r="KWI18" s="35"/>
      <c r="KWJ18" s="35"/>
      <c r="KWK18" s="35"/>
      <c r="KWL18" s="3"/>
      <c r="KWM18" s="3"/>
      <c r="KWN18" s="3"/>
      <c r="KWO18" s="35"/>
      <c r="KWP18" s="35"/>
      <c r="KWQ18" s="35"/>
      <c r="KWR18" s="3"/>
      <c r="KWS18" s="3"/>
      <c r="KWT18" s="3"/>
      <c r="KWU18" s="35"/>
      <c r="KWV18" s="35"/>
      <c r="KWW18" s="35"/>
      <c r="KWX18" s="3"/>
      <c r="KWY18" s="3"/>
      <c r="KWZ18" s="3"/>
      <c r="KXA18" s="35"/>
      <c r="KXB18" s="35"/>
      <c r="KXC18" s="35"/>
      <c r="KXD18" s="3"/>
      <c r="KXE18" s="3"/>
      <c r="KXF18" s="3"/>
      <c r="KXG18" s="35"/>
      <c r="KXH18" s="35"/>
      <c r="KXI18" s="35"/>
      <c r="KXJ18" s="3"/>
      <c r="KXK18" s="3"/>
      <c r="KXL18" s="3"/>
      <c r="KXM18" s="35"/>
      <c r="KXN18" s="35"/>
      <c r="KXO18" s="35"/>
      <c r="KXP18" s="3"/>
      <c r="KXQ18" s="3"/>
      <c r="KXR18" s="3"/>
      <c r="KXS18" s="35"/>
      <c r="KXT18" s="35"/>
      <c r="KXU18" s="35"/>
      <c r="KXV18" s="3"/>
      <c r="KXW18" s="3"/>
      <c r="KXX18" s="3"/>
      <c r="KXY18" s="35"/>
      <c r="KXZ18" s="35"/>
      <c r="KYA18" s="35"/>
      <c r="KYB18" s="3"/>
      <c r="KYC18" s="3"/>
      <c r="KYD18" s="3"/>
      <c r="KYE18" s="35"/>
      <c r="KYF18" s="35"/>
      <c r="KYG18" s="35"/>
      <c r="KYH18" s="3"/>
      <c r="KYI18" s="3"/>
      <c r="KYJ18" s="3"/>
      <c r="KYK18" s="35"/>
      <c r="KYL18" s="35"/>
      <c r="KYM18" s="35"/>
      <c r="KYN18" s="3"/>
      <c r="KYO18" s="3"/>
      <c r="KYP18" s="3"/>
      <c r="KYQ18" s="35"/>
      <c r="KYR18" s="35"/>
      <c r="KYS18" s="35"/>
      <c r="KYT18" s="3"/>
      <c r="KYU18" s="3"/>
      <c r="KYV18" s="3"/>
      <c r="KYW18" s="35"/>
      <c r="KYX18" s="35"/>
      <c r="KYY18" s="35"/>
      <c r="KYZ18" s="3"/>
      <c r="KZA18" s="3"/>
      <c r="KZB18" s="3"/>
      <c r="KZC18" s="35"/>
      <c r="KZD18" s="35"/>
      <c r="KZE18" s="35"/>
      <c r="KZF18" s="3"/>
      <c r="KZG18" s="3"/>
      <c r="KZH18" s="3"/>
      <c r="KZI18" s="35"/>
      <c r="KZJ18" s="35"/>
      <c r="KZK18" s="35"/>
      <c r="KZL18" s="3"/>
      <c r="KZM18" s="3"/>
      <c r="KZN18" s="3"/>
      <c r="KZO18" s="35"/>
      <c r="KZP18" s="35"/>
      <c r="KZQ18" s="35"/>
      <c r="KZR18" s="3"/>
      <c r="KZS18" s="3"/>
      <c r="KZT18" s="3"/>
      <c r="KZU18" s="35"/>
      <c r="KZV18" s="35"/>
      <c r="KZW18" s="35"/>
      <c r="KZX18" s="3"/>
      <c r="KZY18" s="3"/>
      <c r="KZZ18" s="3"/>
      <c r="LAA18" s="35"/>
      <c r="LAB18" s="35"/>
      <c r="LAC18" s="35"/>
      <c r="LAD18" s="3"/>
      <c r="LAE18" s="3"/>
      <c r="LAF18" s="3"/>
      <c r="LAG18" s="35"/>
      <c r="LAH18" s="35"/>
      <c r="LAI18" s="35"/>
      <c r="LAJ18" s="3"/>
      <c r="LAK18" s="3"/>
      <c r="LAL18" s="3"/>
      <c r="LAM18" s="35"/>
      <c r="LAN18" s="35"/>
      <c r="LAO18" s="35"/>
      <c r="LAP18" s="3"/>
      <c r="LAQ18" s="3"/>
      <c r="LAR18" s="3"/>
      <c r="LAS18" s="35"/>
      <c r="LAT18" s="35"/>
      <c r="LAU18" s="35"/>
      <c r="LAV18" s="3"/>
      <c r="LAW18" s="3"/>
      <c r="LAX18" s="3"/>
      <c r="LAY18" s="35"/>
      <c r="LAZ18" s="35"/>
      <c r="LBA18" s="35"/>
      <c r="LBB18" s="3"/>
      <c r="LBC18" s="3"/>
      <c r="LBD18" s="3"/>
      <c r="LBE18" s="35"/>
      <c r="LBF18" s="35"/>
      <c r="LBG18" s="35"/>
      <c r="LBH18" s="3"/>
      <c r="LBI18" s="3"/>
      <c r="LBJ18" s="3"/>
      <c r="LBK18" s="35"/>
      <c r="LBL18" s="35"/>
      <c r="LBM18" s="35"/>
      <c r="LBN18" s="3"/>
      <c r="LBO18" s="3"/>
      <c r="LBP18" s="3"/>
      <c r="LBQ18" s="35"/>
      <c r="LBR18" s="35"/>
      <c r="LBS18" s="35"/>
      <c r="LBT18" s="3"/>
      <c r="LBU18" s="3"/>
      <c r="LBV18" s="3"/>
      <c r="LBW18" s="35"/>
      <c r="LBX18" s="35"/>
      <c r="LBY18" s="35"/>
      <c r="LBZ18" s="3"/>
      <c r="LCA18" s="3"/>
      <c r="LCB18" s="3"/>
      <c r="LCC18" s="35"/>
      <c r="LCD18" s="35"/>
      <c r="LCE18" s="35"/>
      <c r="LCF18" s="3"/>
      <c r="LCG18" s="3"/>
      <c r="LCH18" s="3"/>
      <c r="LCI18" s="35"/>
      <c r="LCJ18" s="35"/>
      <c r="LCK18" s="35"/>
      <c r="LCL18" s="3"/>
      <c r="LCM18" s="3"/>
      <c r="LCN18" s="3"/>
      <c r="LCO18" s="35"/>
      <c r="LCP18" s="35"/>
      <c r="LCQ18" s="35"/>
      <c r="LCR18" s="3"/>
      <c r="LCS18" s="3"/>
      <c r="LCT18" s="3"/>
      <c r="LCU18" s="35"/>
      <c r="LCV18" s="35"/>
      <c r="LCW18" s="35"/>
      <c r="LCX18" s="3"/>
      <c r="LCY18" s="3"/>
      <c r="LCZ18" s="3"/>
      <c r="LDA18" s="35"/>
      <c r="LDB18" s="35"/>
      <c r="LDC18" s="35"/>
      <c r="LDD18" s="3"/>
      <c r="LDE18" s="3"/>
      <c r="LDF18" s="3"/>
      <c r="LDG18" s="35"/>
      <c r="LDH18" s="35"/>
      <c r="LDI18" s="35"/>
      <c r="LDJ18" s="3"/>
      <c r="LDK18" s="3"/>
      <c r="LDL18" s="3"/>
      <c r="LDM18" s="35"/>
      <c r="LDN18" s="35"/>
      <c r="LDO18" s="35"/>
      <c r="LDP18" s="3"/>
      <c r="LDQ18" s="3"/>
      <c r="LDR18" s="3"/>
      <c r="LDS18" s="35"/>
      <c r="LDT18" s="35"/>
      <c r="LDU18" s="35"/>
      <c r="LDV18" s="3"/>
      <c r="LDW18" s="3"/>
      <c r="LDX18" s="3"/>
      <c r="LDY18" s="35"/>
      <c r="LDZ18" s="35"/>
      <c r="LEA18" s="35"/>
      <c r="LEB18" s="3"/>
      <c r="LEC18" s="3"/>
      <c r="LED18" s="3"/>
      <c r="LEE18" s="35"/>
      <c r="LEF18" s="35"/>
      <c r="LEG18" s="35"/>
      <c r="LEH18" s="3"/>
      <c r="LEI18" s="3"/>
      <c r="LEJ18" s="3"/>
      <c r="LEK18" s="35"/>
      <c r="LEL18" s="35"/>
      <c r="LEM18" s="35"/>
      <c r="LEN18" s="3"/>
      <c r="LEO18" s="3"/>
      <c r="LEP18" s="3"/>
      <c r="LEQ18" s="35"/>
      <c r="LER18" s="35"/>
      <c r="LES18" s="35"/>
      <c r="LET18" s="3"/>
      <c r="LEU18" s="3"/>
      <c r="LEV18" s="3"/>
      <c r="LEW18" s="35"/>
      <c r="LEX18" s="35"/>
      <c r="LEY18" s="35"/>
      <c r="LEZ18" s="3"/>
      <c r="LFA18" s="3"/>
      <c r="LFB18" s="3"/>
      <c r="LFC18" s="35"/>
      <c r="LFD18" s="35"/>
      <c r="LFE18" s="35"/>
      <c r="LFF18" s="3"/>
      <c r="LFG18" s="3"/>
      <c r="LFH18" s="3"/>
      <c r="LFI18" s="35"/>
      <c r="LFJ18" s="35"/>
      <c r="LFK18" s="35"/>
      <c r="LFL18" s="3"/>
      <c r="LFM18" s="3"/>
      <c r="LFN18" s="3"/>
      <c r="LFO18" s="35"/>
      <c r="LFP18" s="35"/>
      <c r="LFQ18" s="35"/>
      <c r="LFR18" s="3"/>
      <c r="LFS18" s="3"/>
      <c r="LFT18" s="3"/>
      <c r="LFU18" s="35"/>
      <c r="LFV18" s="35"/>
      <c r="LFW18" s="35"/>
      <c r="LFX18" s="3"/>
      <c r="LFY18" s="3"/>
      <c r="LFZ18" s="3"/>
      <c r="LGA18" s="35"/>
      <c r="LGB18" s="35"/>
      <c r="LGC18" s="35"/>
      <c r="LGD18" s="3"/>
      <c r="LGE18" s="3"/>
      <c r="LGF18" s="3"/>
      <c r="LGG18" s="35"/>
      <c r="LGH18" s="35"/>
      <c r="LGI18" s="35"/>
      <c r="LGJ18" s="3"/>
      <c r="LGK18" s="3"/>
      <c r="LGL18" s="3"/>
      <c r="LGM18" s="35"/>
      <c r="LGN18" s="35"/>
      <c r="LGO18" s="35"/>
      <c r="LGP18" s="3"/>
      <c r="LGQ18" s="3"/>
      <c r="LGR18" s="3"/>
      <c r="LGS18" s="35"/>
      <c r="LGT18" s="35"/>
      <c r="LGU18" s="35"/>
      <c r="LGV18" s="3"/>
      <c r="LGW18" s="3"/>
      <c r="LGX18" s="3"/>
      <c r="LGY18" s="35"/>
      <c r="LGZ18" s="35"/>
      <c r="LHA18" s="35"/>
      <c r="LHB18" s="3"/>
      <c r="LHC18" s="3"/>
      <c r="LHD18" s="3"/>
      <c r="LHE18" s="35"/>
      <c r="LHF18" s="35"/>
      <c r="LHG18" s="35"/>
      <c r="LHH18" s="3"/>
      <c r="LHI18" s="3"/>
      <c r="LHJ18" s="3"/>
      <c r="LHK18" s="35"/>
      <c r="LHL18" s="35"/>
      <c r="LHM18" s="35"/>
      <c r="LHN18" s="3"/>
      <c r="LHO18" s="3"/>
      <c r="LHP18" s="3"/>
      <c r="LHQ18" s="35"/>
      <c r="LHR18" s="35"/>
      <c r="LHS18" s="35"/>
      <c r="LHT18" s="3"/>
      <c r="LHU18" s="3"/>
      <c r="LHV18" s="3"/>
      <c r="LHW18" s="35"/>
      <c r="LHX18" s="35"/>
      <c r="LHY18" s="35"/>
      <c r="LHZ18" s="3"/>
      <c r="LIA18" s="3"/>
      <c r="LIB18" s="3"/>
      <c r="LIC18" s="35"/>
      <c r="LID18" s="35"/>
      <c r="LIE18" s="35"/>
      <c r="LIF18" s="3"/>
      <c r="LIG18" s="3"/>
      <c r="LIH18" s="3"/>
      <c r="LII18" s="35"/>
      <c r="LIJ18" s="35"/>
      <c r="LIK18" s="35"/>
      <c r="LIL18" s="3"/>
      <c r="LIM18" s="3"/>
      <c r="LIN18" s="3"/>
      <c r="LIO18" s="35"/>
      <c r="LIP18" s="35"/>
      <c r="LIQ18" s="35"/>
      <c r="LIR18" s="3"/>
      <c r="LIS18" s="3"/>
      <c r="LIT18" s="3"/>
      <c r="LIU18" s="35"/>
      <c r="LIV18" s="35"/>
      <c r="LIW18" s="35"/>
      <c r="LIX18" s="3"/>
      <c r="LIY18" s="3"/>
      <c r="LIZ18" s="3"/>
      <c r="LJA18" s="35"/>
      <c r="LJB18" s="35"/>
      <c r="LJC18" s="35"/>
      <c r="LJD18" s="3"/>
      <c r="LJE18" s="3"/>
      <c r="LJF18" s="3"/>
      <c r="LJG18" s="35"/>
      <c r="LJH18" s="35"/>
      <c r="LJI18" s="35"/>
      <c r="LJJ18" s="3"/>
      <c r="LJK18" s="3"/>
      <c r="LJL18" s="3"/>
      <c r="LJM18" s="35"/>
      <c r="LJN18" s="35"/>
      <c r="LJO18" s="35"/>
      <c r="LJP18" s="3"/>
      <c r="LJQ18" s="3"/>
      <c r="LJR18" s="3"/>
      <c r="LJS18" s="35"/>
      <c r="LJT18" s="35"/>
      <c r="LJU18" s="35"/>
      <c r="LJV18" s="3"/>
      <c r="LJW18" s="3"/>
      <c r="LJX18" s="3"/>
      <c r="LJY18" s="35"/>
      <c r="LJZ18" s="35"/>
      <c r="LKA18" s="35"/>
      <c r="LKB18" s="3"/>
      <c r="LKC18" s="3"/>
      <c r="LKD18" s="3"/>
      <c r="LKE18" s="35"/>
      <c r="LKF18" s="35"/>
      <c r="LKG18" s="35"/>
      <c r="LKH18" s="3"/>
      <c r="LKI18" s="3"/>
      <c r="LKJ18" s="3"/>
      <c r="LKK18" s="35"/>
      <c r="LKL18" s="35"/>
      <c r="LKM18" s="35"/>
      <c r="LKN18" s="3"/>
      <c r="LKO18" s="3"/>
      <c r="LKP18" s="3"/>
      <c r="LKQ18" s="35"/>
      <c r="LKR18" s="35"/>
      <c r="LKS18" s="35"/>
      <c r="LKT18" s="3"/>
      <c r="LKU18" s="3"/>
      <c r="LKV18" s="3"/>
      <c r="LKW18" s="35"/>
      <c r="LKX18" s="35"/>
      <c r="LKY18" s="35"/>
      <c r="LKZ18" s="3"/>
      <c r="LLA18" s="3"/>
      <c r="LLB18" s="3"/>
      <c r="LLC18" s="35"/>
      <c r="LLD18" s="35"/>
      <c r="LLE18" s="35"/>
      <c r="LLF18" s="3"/>
      <c r="LLG18" s="3"/>
      <c r="LLH18" s="3"/>
      <c r="LLI18" s="35"/>
      <c r="LLJ18" s="35"/>
      <c r="LLK18" s="35"/>
      <c r="LLL18" s="3"/>
      <c r="LLM18" s="3"/>
      <c r="LLN18" s="3"/>
      <c r="LLO18" s="35"/>
      <c r="LLP18" s="35"/>
      <c r="LLQ18" s="35"/>
      <c r="LLR18" s="3"/>
      <c r="LLS18" s="3"/>
      <c r="LLT18" s="3"/>
      <c r="LLU18" s="35"/>
      <c r="LLV18" s="35"/>
      <c r="LLW18" s="35"/>
      <c r="LLX18" s="3"/>
      <c r="LLY18" s="3"/>
      <c r="LLZ18" s="3"/>
      <c r="LMA18" s="35"/>
      <c r="LMB18" s="35"/>
      <c r="LMC18" s="35"/>
      <c r="LMD18" s="3"/>
      <c r="LME18" s="3"/>
      <c r="LMF18" s="3"/>
      <c r="LMG18" s="35"/>
      <c r="LMH18" s="35"/>
      <c r="LMI18" s="35"/>
      <c r="LMJ18" s="3"/>
      <c r="LMK18" s="3"/>
      <c r="LML18" s="3"/>
      <c r="LMM18" s="35"/>
      <c r="LMN18" s="35"/>
      <c r="LMO18" s="35"/>
      <c r="LMP18" s="3"/>
      <c r="LMQ18" s="3"/>
      <c r="LMR18" s="3"/>
      <c r="LMS18" s="35"/>
      <c r="LMT18" s="35"/>
      <c r="LMU18" s="35"/>
      <c r="LMV18" s="3"/>
      <c r="LMW18" s="3"/>
      <c r="LMX18" s="3"/>
      <c r="LMY18" s="35"/>
      <c r="LMZ18" s="35"/>
      <c r="LNA18" s="35"/>
      <c r="LNB18" s="3"/>
      <c r="LNC18" s="3"/>
      <c r="LND18" s="3"/>
      <c r="LNE18" s="35"/>
      <c r="LNF18" s="35"/>
      <c r="LNG18" s="35"/>
      <c r="LNH18" s="3"/>
      <c r="LNI18" s="3"/>
      <c r="LNJ18" s="3"/>
      <c r="LNK18" s="35"/>
      <c r="LNL18" s="35"/>
      <c r="LNM18" s="35"/>
      <c r="LNN18" s="3"/>
      <c r="LNO18" s="3"/>
      <c r="LNP18" s="3"/>
      <c r="LNQ18" s="35"/>
      <c r="LNR18" s="35"/>
      <c r="LNS18" s="35"/>
      <c r="LNT18" s="3"/>
      <c r="LNU18" s="3"/>
      <c r="LNV18" s="3"/>
      <c r="LNW18" s="35"/>
      <c r="LNX18" s="35"/>
      <c r="LNY18" s="35"/>
      <c r="LNZ18" s="3"/>
      <c r="LOA18" s="3"/>
      <c r="LOB18" s="3"/>
      <c r="LOC18" s="35"/>
      <c r="LOD18" s="35"/>
      <c r="LOE18" s="35"/>
      <c r="LOF18" s="3"/>
      <c r="LOG18" s="3"/>
      <c r="LOH18" s="3"/>
      <c r="LOI18" s="35"/>
      <c r="LOJ18" s="35"/>
      <c r="LOK18" s="35"/>
      <c r="LOL18" s="3"/>
      <c r="LOM18" s="3"/>
      <c r="LON18" s="3"/>
      <c r="LOO18" s="35"/>
      <c r="LOP18" s="35"/>
      <c r="LOQ18" s="35"/>
      <c r="LOR18" s="3"/>
      <c r="LOS18" s="3"/>
      <c r="LOT18" s="3"/>
      <c r="LOU18" s="35"/>
      <c r="LOV18" s="35"/>
      <c r="LOW18" s="35"/>
      <c r="LOX18" s="3"/>
      <c r="LOY18" s="3"/>
      <c r="LOZ18" s="3"/>
      <c r="LPA18" s="35"/>
      <c r="LPB18" s="35"/>
      <c r="LPC18" s="35"/>
      <c r="LPD18" s="3"/>
      <c r="LPE18" s="3"/>
      <c r="LPF18" s="3"/>
      <c r="LPG18" s="35"/>
      <c r="LPH18" s="35"/>
      <c r="LPI18" s="35"/>
      <c r="LPJ18" s="3"/>
      <c r="LPK18" s="3"/>
      <c r="LPL18" s="3"/>
      <c r="LPM18" s="35"/>
      <c r="LPN18" s="35"/>
      <c r="LPO18" s="35"/>
      <c r="LPP18" s="3"/>
      <c r="LPQ18" s="3"/>
      <c r="LPR18" s="3"/>
      <c r="LPS18" s="35"/>
      <c r="LPT18" s="35"/>
      <c r="LPU18" s="35"/>
      <c r="LPV18" s="3"/>
      <c r="LPW18" s="3"/>
      <c r="LPX18" s="3"/>
      <c r="LPY18" s="35"/>
      <c r="LPZ18" s="35"/>
      <c r="LQA18" s="35"/>
      <c r="LQB18" s="3"/>
      <c r="LQC18" s="3"/>
      <c r="LQD18" s="3"/>
      <c r="LQE18" s="35"/>
      <c r="LQF18" s="35"/>
      <c r="LQG18" s="35"/>
      <c r="LQH18" s="3"/>
      <c r="LQI18" s="3"/>
      <c r="LQJ18" s="3"/>
      <c r="LQK18" s="35"/>
      <c r="LQL18" s="35"/>
      <c r="LQM18" s="35"/>
      <c r="LQN18" s="3"/>
      <c r="LQO18" s="3"/>
      <c r="LQP18" s="3"/>
      <c r="LQQ18" s="35"/>
      <c r="LQR18" s="35"/>
      <c r="LQS18" s="35"/>
      <c r="LQT18" s="3"/>
      <c r="LQU18" s="3"/>
      <c r="LQV18" s="3"/>
      <c r="LQW18" s="35"/>
      <c r="LQX18" s="35"/>
      <c r="LQY18" s="35"/>
      <c r="LQZ18" s="3"/>
      <c r="LRA18" s="3"/>
      <c r="LRB18" s="3"/>
      <c r="LRC18" s="35"/>
      <c r="LRD18" s="35"/>
      <c r="LRE18" s="35"/>
      <c r="LRF18" s="3"/>
      <c r="LRG18" s="3"/>
      <c r="LRH18" s="3"/>
      <c r="LRI18" s="35"/>
      <c r="LRJ18" s="35"/>
      <c r="LRK18" s="35"/>
      <c r="LRL18" s="3"/>
      <c r="LRM18" s="3"/>
      <c r="LRN18" s="3"/>
      <c r="LRO18" s="35"/>
      <c r="LRP18" s="35"/>
      <c r="LRQ18" s="35"/>
      <c r="LRR18" s="3"/>
      <c r="LRS18" s="3"/>
      <c r="LRT18" s="3"/>
      <c r="LRU18" s="35"/>
      <c r="LRV18" s="35"/>
      <c r="LRW18" s="35"/>
      <c r="LRX18" s="3"/>
      <c r="LRY18" s="3"/>
      <c r="LRZ18" s="3"/>
      <c r="LSA18" s="35"/>
      <c r="LSB18" s="35"/>
      <c r="LSC18" s="35"/>
      <c r="LSD18" s="3"/>
      <c r="LSE18" s="3"/>
      <c r="LSF18" s="3"/>
      <c r="LSG18" s="35"/>
      <c r="LSH18" s="35"/>
      <c r="LSI18" s="35"/>
      <c r="LSJ18" s="3"/>
      <c r="LSK18" s="3"/>
      <c r="LSL18" s="3"/>
      <c r="LSM18" s="35"/>
      <c r="LSN18" s="35"/>
      <c r="LSO18" s="35"/>
      <c r="LSP18" s="3"/>
      <c r="LSQ18" s="3"/>
      <c r="LSR18" s="3"/>
      <c r="LSS18" s="35"/>
      <c r="LST18" s="35"/>
      <c r="LSU18" s="35"/>
      <c r="LSV18" s="3"/>
      <c r="LSW18" s="3"/>
      <c r="LSX18" s="3"/>
      <c r="LSY18" s="35"/>
      <c r="LSZ18" s="35"/>
      <c r="LTA18" s="35"/>
      <c r="LTB18" s="3"/>
      <c r="LTC18" s="3"/>
      <c r="LTD18" s="3"/>
      <c r="LTE18" s="35"/>
      <c r="LTF18" s="35"/>
      <c r="LTG18" s="35"/>
      <c r="LTH18" s="3"/>
      <c r="LTI18" s="3"/>
      <c r="LTJ18" s="3"/>
      <c r="LTK18" s="35"/>
      <c r="LTL18" s="35"/>
      <c r="LTM18" s="35"/>
      <c r="LTN18" s="3"/>
      <c r="LTO18" s="3"/>
      <c r="LTP18" s="3"/>
      <c r="LTQ18" s="35"/>
      <c r="LTR18" s="35"/>
      <c r="LTS18" s="35"/>
      <c r="LTT18" s="3"/>
      <c r="LTU18" s="3"/>
      <c r="LTV18" s="3"/>
      <c r="LTW18" s="35"/>
      <c r="LTX18" s="35"/>
      <c r="LTY18" s="35"/>
      <c r="LTZ18" s="3"/>
      <c r="LUA18" s="3"/>
      <c r="LUB18" s="3"/>
      <c r="LUC18" s="35"/>
      <c r="LUD18" s="35"/>
      <c r="LUE18" s="35"/>
      <c r="LUF18" s="3"/>
      <c r="LUG18" s="3"/>
      <c r="LUH18" s="3"/>
      <c r="LUI18" s="35"/>
      <c r="LUJ18" s="35"/>
      <c r="LUK18" s="35"/>
      <c r="LUL18" s="3"/>
      <c r="LUM18" s="3"/>
      <c r="LUN18" s="3"/>
      <c r="LUO18" s="35"/>
      <c r="LUP18" s="35"/>
      <c r="LUQ18" s="35"/>
      <c r="LUR18" s="3"/>
      <c r="LUS18" s="3"/>
      <c r="LUT18" s="3"/>
      <c r="LUU18" s="35"/>
      <c r="LUV18" s="35"/>
      <c r="LUW18" s="35"/>
      <c r="LUX18" s="3"/>
      <c r="LUY18" s="3"/>
      <c r="LUZ18" s="3"/>
      <c r="LVA18" s="35"/>
      <c r="LVB18" s="35"/>
      <c r="LVC18" s="35"/>
      <c r="LVD18" s="3"/>
      <c r="LVE18" s="3"/>
      <c r="LVF18" s="3"/>
      <c r="LVG18" s="35"/>
      <c r="LVH18" s="35"/>
      <c r="LVI18" s="35"/>
      <c r="LVJ18" s="3"/>
      <c r="LVK18" s="3"/>
      <c r="LVL18" s="3"/>
      <c r="LVM18" s="35"/>
      <c r="LVN18" s="35"/>
      <c r="LVO18" s="35"/>
      <c r="LVP18" s="3"/>
      <c r="LVQ18" s="3"/>
      <c r="LVR18" s="3"/>
      <c r="LVS18" s="35"/>
      <c r="LVT18" s="35"/>
      <c r="LVU18" s="35"/>
      <c r="LVV18" s="3"/>
      <c r="LVW18" s="3"/>
      <c r="LVX18" s="3"/>
      <c r="LVY18" s="35"/>
      <c r="LVZ18" s="35"/>
      <c r="LWA18" s="35"/>
      <c r="LWB18" s="3"/>
      <c r="LWC18" s="3"/>
      <c r="LWD18" s="3"/>
      <c r="LWE18" s="35"/>
      <c r="LWF18" s="35"/>
      <c r="LWG18" s="35"/>
      <c r="LWH18" s="3"/>
      <c r="LWI18" s="3"/>
      <c r="LWJ18" s="3"/>
      <c r="LWK18" s="35"/>
      <c r="LWL18" s="35"/>
      <c r="LWM18" s="35"/>
      <c r="LWN18" s="3"/>
      <c r="LWO18" s="3"/>
      <c r="LWP18" s="3"/>
      <c r="LWQ18" s="35"/>
      <c r="LWR18" s="35"/>
      <c r="LWS18" s="35"/>
      <c r="LWT18" s="3"/>
      <c r="LWU18" s="3"/>
      <c r="LWV18" s="3"/>
      <c r="LWW18" s="35"/>
      <c r="LWX18" s="35"/>
      <c r="LWY18" s="35"/>
      <c r="LWZ18" s="3"/>
      <c r="LXA18" s="3"/>
      <c r="LXB18" s="3"/>
      <c r="LXC18" s="35"/>
      <c r="LXD18" s="35"/>
      <c r="LXE18" s="35"/>
      <c r="LXF18" s="3"/>
      <c r="LXG18" s="3"/>
      <c r="LXH18" s="3"/>
      <c r="LXI18" s="35"/>
      <c r="LXJ18" s="35"/>
      <c r="LXK18" s="35"/>
      <c r="LXL18" s="3"/>
      <c r="LXM18" s="3"/>
      <c r="LXN18" s="3"/>
      <c r="LXO18" s="35"/>
      <c r="LXP18" s="35"/>
      <c r="LXQ18" s="35"/>
      <c r="LXR18" s="3"/>
      <c r="LXS18" s="3"/>
      <c r="LXT18" s="3"/>
      <c r="LXU18" s="35"/>
      <c r="LXV18" s="35"/>
      <c r="LXW18" s="35"/>
      <c r="LXX18" s="3"/>
      <c r="LXY18" s="3"/>
      <c r="LXZ18" s="3"/>
      <c r="LYA18" s="35"/>
      <c r="LYB18" s="35"/>
      <c r="LYC18" s="35"/>
      <c r="LYD18" s="3"/>
      <c r="LYE18" s="3"/>
      <c r="LYF18" s="3"/>
      <c r="LYG18" s="35"/>
      <c r="LYH18" s="35"/>
      <c r="LYI18" s="35"/>
      <c r="LYJ18" s="3"/>
      <c r="LYK18" s="3"/>
      <c r="LYL18" s="3"/>
      <c r="LYM18" s="35"/>
      <c r="LYN18" s="35"/>
      <c r="LYO18" s="35"/>
      <c r="LYP18" s="3"/>
      <c r="LYQ18" s="3"/>
      <c r="LYR18" s="3"/>
      <c r="LYS18" s="35"/>
      <c r="LYT18" s="35"/>
      <c r="LYU18" s="35"/>
      <c r="LYV18" s="3"/>
      <c r="LYW18" s="3"/>
      <c r="LYX18" s="3"/>
      <c r="LYY18" s="35"/>
      <c r="LYZ18" s="35"/>
      <c r="LZA18" s="35"/>
      <c r="LZB18" s="3"/>
      <c r="LZC18" s="3"/>
      <c r="LZD18" s="3"/>
      <c r="LZE18" s="35"/>
      <c r="LZF18" s="35"/>
      <c r="LZG18" s="35"/>
      <c r="LZH18" s="3"/>
      <c r="LZI18" s="3"/>
      <c r="LZJ18" s="3"/>
      <c r="LZK18" s="35"/>
      <c r="LZL18" s="35"/>
      <c r="LZM18" s="35"/>
      <c r="LZN18" s="3"/>
      <c r="LZO18" s="3"/>
      <c r="LZP18" s="3"/>
      <c r="LZQ18" s="35"/>
      <c r="LZR18" s="35"/>
      <c r="LZS18" s="35"/>
      <c r="LZT18" s="3"/>
      <c r="LZU18" s="3"/>
      <c r="LZV18" s="3"/>
      <c r="LZW18" s="35"/>
      <c r="LZX18" s="35"/>
      <c r="LZY18" s="35"/>
      <c r="LZZ18" s="3"/>
      <c r="MAA18" s="3"/>
      <c r="MAB18" s="3"/>
      <c r="MAC18" s="35"/>
      <c r="MAD18" s="35"/>
      <c r="MAE18" s="35"/>
      <c r="MAF18" s="3"/>
      <c r="MAG18" s="3"/>
      <c r="MAH18" s="3"/>
      <c r="MAI18" s="35"/>
      <c r="MAJ18" s="35"/>
      <c r="MAK18" s="35"/>
      <c r="MAL18" s="3"/>
      <c r="MAM18" s="3"/>
      <c r="MAN18" s="3"/>
      <c r="MAO18" s="35"/>
      <c r="MAP18" s="35"/>
      <c r="MAQ18" s="35"/>
      <c r="MAR18" s="3"/>
      <c r="MAS18" s="3"/>
      <c r="MAT18" s="3"/>
      <c r="MAU18" s="35"/>
      <c r="MAV18" s="35"/>
      <c r="MAW18" s="35"/>
      <c r="MAX18" s="3"/>
      <c r="MAY18" s="3"/>
      <c r="MAZ18" s="3"/>
      <c r="MBA18" s="35"/>
      <c r="MBB18" s="35"/>
      <c r="MBC18" s="35"/>
      <c r="MBD18" s="3"/>
      <c r="MBE18" s="3"/>
      <c r="MBF18" s="3"/>
      <c r="MBG18" s="35"/>
      <c r="MBH18" s="35"/>
      <c r="MBI18" s="35"/>
      <c r="MBJ18" s="3"/>
      <c r="MBK18" s="3"/>
      <c r="MBL18" s="3"/>
      <c r="MBM18" s="35"/>
      <c r="MBN18" s="35"/>
      <c r="MBO18" s="35"/>
      <c r="MBP18" s="3"/>
      <c r="MBQ18" s="3"/>
      <c r="MBR18" s="3"/>
      <c r="MBS18" s="35"/>
      <c r="MBT18" s="35"/>
      <c r="MBU18" s="35"/>
      <c r="MBV18" s="3"/>
      <c r="MBW18" s="3"/>
      <c r="MBX18" s="3"/>
      <c r="MBY18" s="35"/>
      <c r="MBZ18" s="35"/>
      <c r="MCA18" s="35"/>
      <c r="MCB18" s="3"/>
      <c r="MCC18" s="3"/>
      <c r="MCD18" s="3"/>
      <c r="MCE18" s="35"/>
      <c r="MCF18" s="35"/>
      <c r="MCG18" s="35"/>
      <c r="MCH18" s="3"/>
      <c r="MCI18" s="3"/>
      <c r="MCJ18" s="3"/>
      <c r="MCK18" s="35"/>
      <c r="MCL18" s="35"/>
      <c r="MCM18" s="35"/>
      <c r="MCN18" s="3"/>
      <c r="MCO18" s="3"/>
      <c r="MCP18" s="3"/>
      <c r="MCQ18" s="35"/>
      <c r="MCR18" s="35"/>
      <c r="MCS18" s="35"/>
      <c r="MCT18" s="3"/>
      <c r="MCU18" s="3"/>
      <c r="MCV18" s="3"/>
      <c r="MCW18" s="35"/>
      <c r="MCX18" s="35"/>
      <c r="MCY18" s="35"/>
      <c r="MCZ18" s="3"/>
      <c r="MDA18" s="3"/>
      <c r="MDB18" s="3"/>
      <c r="MDC18" s="35"/>
      <c r="MDD18" s="35"/>
      <c r="MDE18" s="35"/>
      <c r="MDF18" s="3"/>
      <c r="MDG18" s="3"/>
      <c r="MDH18" s="3"/>
      <c r="MDI18" s="35"/>
      <c r="MDJ18" s="35"/>
      <c r="MDK18" s="35"/>
      <c r="MDL18" s="3"/>
      <c r="MDM18" s="3"/>
      <c r="MDN18" s="3"/>
      <c r="MDO18" s="35"/>
      <c r="MDP18" s="35"/>
      <c r="MDQ18" s="35"/>
      <c r="MDR18" s="3"/>
      <c r="MDS18" s="3"/>
      <c r="MDT18" s="3"/>
      <c r="MDU18" s="35"/>
      <c r="MDV18" s="35"/>
      <c r="MDW18" s="35"/>
      <c r="MDX18" s="3"/>
      <c r="MDY18" s="3"/>
      <c r="MDZ18" s="3"/>
      <c r="MEA18" s="35"/>
      <c r="MEB18" s="35"/>
      <c r="MEC18" s="35"/>
      <c r="MED18" s="3"/>
      <c r="MEE18" s="3"/>
      <c r="MEF18" s="3"/>
      <c r="MEG18" s="35"/>
      <c r="MEH18" s="35"/>
      <c r="MEI18" s="35"/>
      <c r="MEJ18" s="3"/>
      <c r="MEK18" s="3"/>
      <c r="MEL18" s="3"/>
      <c r="MEM18" s="35"/>
      <c r="MEN18" s="35"/>
      <c r="MEO18" s="35"/>
      <c r="MEP18" s="3"/>
      <c r="MEQ18" s="3"/>
      <c r="MER18" s="3"/>
      <c r="MES18" s="35"/>
      <c r="MET18" s="35"/>
      <c r="MEU18" s="35"/>
      <c r="MEV18" s="3"/>
      <c r="MEW18" s="3"/>
      <c r="MEX18" s="3"/>
      <c r="MEY18" s="35"/>
      <c r="MEZ18" s="35"/>
      <c r="MFA18" s="35"/>
      <c r="MFB18" s="3"/>
      <c r="MFC18" s="3"/>
      <c r="MFD18" s="3"/>
      <c r="MFE18" s="35"/>
      <c r="MFF18" s="35"/>
      <c r="MFG18" s="35"/>
      <c r="MFH18" s="3"/>
      <c r="MFI18" s="3"/>
      <c r="MFJ18" s="3"/>
      <c r="MFK18" s="35"/>
      <c r="MFL18" s="35"/>
      <c r="MFM18" s="35"/>
      <c r="MFN18" s="3"/>
      <c r="MFO18" s="3"/>
      <c r="MFP18" s="3"/>
      <c r="MFQ18" s="35"/>
      <c r="MFR18" s="35"/>
      <c r="MFS18" s="35"/>
      <c r="MFT18" s="3"/>
      <c r="MFU18" s="3"/>
      <c r="MFV18" s="3"/>
      <c r="MFW18" s="35"/>
      <c r="MFX18" s="35"/>
      <c r="MFY18" s="35"/>
      <c r="MFZ18" s="3"/>
      <c r="MGA18" s="3"/>
      <c r="MGB18" s="3"/>
      <c r="MGC18" s="35"/>
      <c r="MGD18" s="35"/>
      <c r="MGE18" s="35"/>
      <c r="MGF18" s="3"/>
      <c r="MGG18" s="3"/>
      <c r="MGH18" s="3"/>
      <c r="MGI18" s="35"/>
      <c r="MGJ18" s="35"/>
      <c r="MGK18" s="35"/>
      <c r="MGL18" s="3"/>
      <c r="MGM18" s="3"/>
      <c r="MGN18" s="3"/>
      <c r="MGO18" s="35"/>
      <c r="MGP18" s="35"/>
      <c r="MGQ18" s="35"/>
      <c r="MGR18" s="3"/>
      <c r="MGS18" s="3"/>
      <c r="MGT18" s="3"/>
      <c r="MGU18" s="35"/>
      <c r="MGV18" s="35"/>
      <c r="MGW18" s="35"/>
      <c r="MGX18" s="3"/>
      <c r="MGY18" s="3"/>
      <c r="MGZ18" s="3"/>
      <c r="MHA18" s="35"/>
      <c r="MHB18" s="35"/>
      <c r="MHC18" s="35"/>
      <c r="MHD18" s="3"/>
      <c r="MHE18" s="3"/>
      <c r="MHF18" s="3"/>
      <c r="MHG18" s="35"/>
      <c r="MHH18" s="35"/>
      <c r="MHI18" s="35"/>
      <c r="MHJ18" s="3"/>
      <c r="MHK18" s="3"/>
      <c r="MHL18" s="3"/>
      <c r="MHM18" s="35"/>
      <c r="MHN18" s="35"/>
      <c r="MHO18" s="35"/>
      <c r="MHP18" s="3"/>
      <c r="MHQ18" s="3"/>
      <c r="MHR18" s="3"/>
      <c r="MHS18" s="35"/>
      <c r="MHT18" s="35"/>
      <c r="MHU18" s="35"/>
      <c r="MHV18" s="3"/>
      <c r="MHW18" s="3"/>
      <c r="MHX18" s="3"/>
      <c r="MHY18" s="35"/>
      <c r="MHZ18" s="35"/>
      <c r="MIA18" s="35"/>
      <c r="MIB18" s="3"/>
      <c r="MIC18" s="3"/>
      <c r="MID18" s="3"/>
      <c r="MIE18" s="35"/>
      <c r="MIF18" s="35"/>
      <c r="MIG18" s="35"/>
      <c r="MIH18" s="3"/>
      <c r="MII18" s="3"/>
      <c r="MIJ18" s="3"/>
      <c r="MIK18" s="35"/>
      <c r="MIL18" s="35"/>
      <c r="MIM18" s="35"/>
      <c r="MIN18" s="3"/>
      <c r="MIO18" s="3"/>
      <c r="MIP18" s="3"/>
      <c r="MIQ18" s="35"/>
      <c r="MIR18" s="35"/>
      <c r="MIS18" s="35"/>
      <c r="MIT18" s="3"/>
      <c r="MIU18" s="3"/>
      <c r="MIV18" s="3"/>
      <c r="MIW18" s="35"/>
      <c r="MIX18" s="35"/>
      <c r="MIY18" s="35"/>
      <c r="MIZ18" s="3"/>
      <c r="MJA18" s="3"/>
      <c r="MJB18" s="3"/>
      <c r="MJC18" s="35"/>
      <c r="MJD18" s="35"/>
      <c r="MJE18" s="35"/>
      <c r="MJF18" s="3"/>
      <c r="MJG18" s="3"/>
      <c r="MJH18" s="3"/>
      <c r="MJI18" s="35"/>
      <c r="MJJ18" s="35"/>
      <c r="MJK18" s="35"/>
      <c r="MJL18" s="3"/>
      <c r="MJM18" s="3"/>
      <c r="MJN18" s="3"/>
      <c r="MJO18" s="35"/>
      <c r="MJP18" s="35"/>
      <c r="MJQ18" s="35"/>
      <c r="MJR18" s="3"/>
      <c r="MJS18" s="3"/>
      <c r="MJT18" s="3"/>
      <c r="MJU18" s="35"/>
      <c r="MJV18" s="35"/>
      <c r="MJW18" s="35"/>
      <c r="MJX18" s="3"/>
      <c r="MJY18" s="3"/>
      <c r="MJZ18" s="3"/>
      <c r="MKA18" s="35"/>
      <c r="MKB18" s="35"/>
      <c r="MKC18" s="35"/>
      <c r="MKD18" s="3"/>
      <c r="MKE18" s="3"/>
      <c r="MKF18" s="3"/>
      <c r="MKG18" s="35"/>
      <c r="MKH18" s="35"/>
      <c r="MKI18" s="35"/>
      <c r="MKJ18" s="3"/>
      <c r="MKK18" s="3"/>
      <c r="MKL18" s="3"/>
      <c r="MKM18" s="35"/>
      <c r="MKN18" s="35"/>
      <c r="MKO18" s="35"/>
      <c r="MKP18" s="3"/>
      <c r="MKQ18" s="3"/>
      <c r="MKR18" s="3"/>
      <c r="MKS18" s="35"/>
      <c r="MKT18" s="35"/>
      <c r="MKU18" s="35"/>
      <c r="MKV18" s="3"/>
      <c r="MKW18" s="3"/>
      <c r="MKX18" s="3"/>
      <c r="MKY18" s="35"/>
      <c r="MKZ18" s="35"/>
      <c r="MLA18" s="35"/>
      <c r="MLB18" s="3"/>
      <c r="MLC18" s="3"/>
      <c r="MLD18" s="3"/>
      <c r="MLE18" s="35"/>
      <c r="MLF18" s="35"/>
      <c r="MLG18" s="35"/>
      <c r="MLH18" s="3"/>
      <c r="MLI18" s="3"/>
      <c r="MLJ18" s="3"/>
      <c r="MLK18" s="35"/>
      <c r="MLL18" s="35"/>
      <c r="MLM18" s="35"/>
      <c r="MLN18" s="3"/>
      <c r="MLO18" s="3"/>
      <c r="MLP18" s="3"/>
      <c r="MLQ18" s="35"/>
      <c r="MLR18" s="35"/>
      <c r="MLS18" s="35"/>
      <c r="MLT18" s="3"/>
      <c r="MLU18" s="3"/>
      <c r="MLV18" s="3"/>
      <c r="MLW18" s="35"/>
      <c r="MLX18" s="35"/>
      <c r="MLY18" s="35"/>
      <c r="MLZ18" s="3"/>
      <c r="MMA18" s="3"/>
      <c r="MMB18" s="3"/>
      <c r="MMC18" s="35"/>
      <c r="MMD18" s="35"/>
      <c r="MME18" s="35"/>
      <c r="MMF18" s="3"/>
      <c r="MMG18" s="3"/>
      <c r="MMH18" s="3"/>
      <c r="MMI18" s="35"/>
      <c r="MMJ18" s="35"/>
      <c r="MMK18" s="35"/>
      <c r="MML18" s="3"/>
      <c r="MMM18" s="3"/>
      <c r="MMN18" s="3"/>
      <c r="MMO18" s="35"/>
      <c r="MMP18" s="35"/>
      <c r="MMQ18" s="35"/>
      <c r="MMR18" s="3"/>
      <c r="MMS18" s="3"/>
      <c r="MMT18" s="3"/>
      <c r="MMU18" s="35"/>
      <c r="MMV18" s="35"/>
      <c r="MMW18" s="35"/>
      <c r="MMX18" s="3"/>
      <c r="MMY18" s="3"/>
      <c r="MMZ18" s="3"/>
      <c r="MNA18" s="35"/>
      <c r="MNB18" s="35"/>
      <c r="MNC18" s="35"/>
      <c r="MND18" s="3"/>
      <c r="MNE18" s="3"/>
      <c r="MNF18" s="3"/>
      <c r="MNG18" s="35"/>
      <c r="MNH18" s="35"/>
      <c r="MNI18" s="35"/>
      <c r="MNJ18" s="3"/>
      <c r="MNK18" s="3"/>
      <c r="MNL18" s="3"/>
      <c r="MNM18" s="35"/>
      <c r="MNN18" s="35"/>
      <c r="MNO18" s="35"/>
      <c r="MNP18" s="3"/>
      <c r="MNQ18" s="3"/>
      <c r="MNR18" s="3"/>
      <c r="MNS18" s="35"/>
      <c r="MNT18" s="35"/>
      <c r="MNU18" s="35"/>
      <c r="MNV18" s="3"/>
      <c r="MNW18" s="3"/>
      <c r="MNX18" s="3"/>
      <c r="MNY18" s="35"/>
      <c r="MNZ18" s="35"/>
      <c r="MOA18" s="35"/>
      <c r="MOB18" s="3"/>
      <c r="MOC18" s="3"/>
      <c r="MOD18" s="3"/>
      <c r="MOE18" s="35"/>
      <c r="MOF18" s="35"/>
      <c r="MOG18" s="35"/>
      <c r="MOH18" s="3"/>
      <c r="MOI18" s="3"/>
      <c r="MOJ18" s="3"/>
      <c r="MOK18" s="35"/>
      <c r="MOL18" s="35"/>
      <c r="MOM18" s="35"/>
      <c r="MON18" s="3"/>
      <c r="MOO18" s="3"/>
      <c r="MOP18" s="3"/>
      <c r="MOQ18" s="35"/>
      <c r="MOR18" s="35"/>
      <c r="MOS18" s="35"/>
      <c r="MOT18" s="3"/>
      <c r="MOU18" s="3"/>
      <c r="MOV18" s="3"/>
      <c r="MOW18" s="35"/>
      <c r="MOX18" s="35"/>
      <c r="MOY18" s="35"/>
      <c r="MOZ18" s="3"/>
      <c r="MPA18" s="3"/>
      <c r="MPB18" s="3"/>
      <c r="MPC18" s="35"/>
      <c r="MPD18" s="35"/>
      <c r="MPE18" s="35"/>
      <c r="MPF18" s="3"/>
      <c r="MPG18" s="3"/>
      <c r="MPH18" s="3"/>
      <c r="MPI18" s="35"/>
      <c r="MPJ18" s="35"/>
      <c r="MPK18" s="35"/>
      <c r="MPL18" s="3"/>
      <c r="MPM18" s="3"/>
      <c r="MPN18" s="3"/>
      <c r="MPO18" s="35"/>
      <c r="MPP18" s="35"/>
      <c r="MPQ18" s="35"/>
      <c r="MPR18" s="3"/>
      <c r="MPS18" s="3"/>
      <c r="MPT18" s="3"/>
      <c r="MPU18" s="35"/>
      <c r="MPV18" s="35"/>
      <c r="MPW18" s="35"/>
      <c r="MPX18" s="3"/>
      <c r="MPY18" s="3"/>
      <c r="MPZ18" s="3"/>
      <c r="MQA18" s="35"/>
      <c r="MQB18" s="35"/>
      <c r="MQC18" s="35"/>
      <c r="MQD18" s="3"/>
      <c r="MQE18" s="3"/>
      <c r="MQF18" s="3"/>
      <c r="MQG18" s="35"/>
      <c r="MQH18" s="35"/>
      <c r="MQI18" s="35"/>
      <c r="MQJ18" s="3"/>
      <c r="MQK18" s="3"/>
      <c r="MQL18" s="3"/>
      <c r="MQM18" s="35"/>
      <c r="MQN18" s="35"/>
      <c r="MQO18" s="35"/>
      <c r="MQP18" s="3"/>
      <c r="MQQ18" s="3"/>
      <c r="MQR18" s="3"/>
      <c r="MQS18" s="35"/>
      <c r="MQT18" s="35"/>
      <c r="MQU18" s="35"/>
      <c r="MQV18" s="3"/>
      <c r="MQW18" s="3"/>
      <c r="MQX18" s="3"/>
      <c r="MQY18" s="35"/>
      <c r="MQZ18" s="35"/>
      <c r="MRA18" s="35"/>
      <c r="MRB18" s="3"/>
      <c r="MRC18" s="3"/>
      <c r="MRD18" s="3"/>
      <c r="MRE18" s="35"/>
      <c r="MRF18" s="35"/>
      <c r="MRG18" s="35"/>
      <c r="MRH18" s="3"/>
      <c r="MRI18" s="3"/>
      <c r="MRJ18" s="3"/>
      <c r="MRK18" s="35"/>
      <c r="MRL18" s="35"/>
      <c r="MRM18" s="35"/>
      <c r="MRN18" s="3"/>
      <c r="MRO18" s="3"/>
      <c r="MRP18" s="3"/>
      <c r="MRQ18" s="35"/>
      <c r="MRR18" s="35"/>
      <c r="MRS18" s="35"/>
      <c r="MRT18" s="3"/>
      <c r="MRU18" s="3"/>
      <c r="MRV18" s="3"/>
      <c r="MRW18" s="35"/>
      <c r="MRX18" s="35"/>
      <c r="MRY18" s="35"/>
      <c r="MRZ18" s="3"/>
      <c r="MSA18" s="3"/>
      <c r="MSB18" s="3"/>
      <c r="MSC18" s="35"/>
      <c r="MSD18" s="35"/>
      <c r="MSE18" s="35"/>
      <c r="MSF18" s="3"/>
      <c r="MSG18" s="3"/>
      <c r="MSH18" s="3"/>
      <c r="MSI18" s="35"/>
      <c r="MSJ18" s="35"/>
      <c r="MSK18" s="35"/>
      <c r="MSL18" s="3"/>
      <c r="MSM18" s="3"/>
      <c r="MSN18" s="3"/>
      <c r="MSO18" s="35"/>
      <c r="MSP18" s="35"/>
      <c r="MSQ18" s="35"/>
      <c r="MSR18" s="3"/>
      <c r="MSS18" s="3"/>
      <c r="MST18" s="3"/>
      <c r="MSU18" s="35"/>
      <c r="MSV18" s="35"/>
      <c r="MSW18" s="35"/>
      <c r="MSX18" s="3"/>
      <c r="MSY18" s="3"/>
      <c r="MSZ18" s="3"/>
      <c r="MTA18" s="35"/>
      <c r="MTB18" s="35"/>
      <c r="MTC18" s="35"/>
      <c r="MTD18" s="3"/>
      <c r="MTE18" s="3"/>
      <c r="MTF18" s="3"/>
      <c r="MTG18" s="35"/>
      <c r="MTH18" s="35"/>
      <c r="MTI18" s="35"/>
      <c r="MTJ18" s="3"/>
      <c r="MTK18" s="3"/>
      <c r="MTL18" s="3"/>
      <c r="MTM18" s="35"/>
      <c r="MTN18" s="35"/>
      <c r="MTO18" s="35"/>
      <c r="MTP18" s="3"/>
      <c r="MTQ18" s="3"/>
      <c r="MTR18" s="3"/>
      <c r="MTS18" s="35"/>
      <c r="MTT18" s="35"/>
      <c r="MTU18" s="35"/>
      <c r="MTV18" s="3"/>
      <c r="MTW18" s="3"/>
      <c r="MTX18" s="3"/>
      <c r="MTY18" s="35"/>
      <c r="MTZ18" s="35"/>
      <c r="MUA18" s="35"/>
      <c r="MUB18" s="3"/>
      <c r="MUC18" s="3"/>
      <c r="MUD18" s="3"/>
      <c r="MUE18" s="35"/>
      <c r="MUF18" s="35"/>
      <c r="MUG18" s="35"/>
      <c r="MUH18" s="3"/>
      <c r="MUI18" s="3"/>
      <c r="MUJ18" s="3"/>
      <c r="MUK18" s="35"/>
      <c r="MUL18" s="35"/>
      <c r="MUM18" s="35"/>
      <c r="MUN18" s="3"/>
      <c r="MUO18" s="3"/>
      <c r="MUP18" s="3"/>
      <c r="MUQ18" s="35"/>
      <c r="MUR18" s="35"/>
      <c r="MUS18" s="35"/>
      <c r="MUT18" s="3"/>
      <c r="MUU18" s="3"/>
      <c r="MUV18" s="3"/>
      <c r="MUW18" s="35"/>
      <c r="MUX18" s="35"/>
      <c r="MUY18" s="35"/>
      <c r="MUZ18" s="3"/>
      <c r="MVA18" s="3"/>
      <c r="MVB18" s="3"/>
      <c r="MVC18" s="35"/>
      <c r="MVD18" s="35"/>
      <c r="MVE18" s="35"/>
      <c r="MVF18" s="3"/>
      <c r="MVG18" s="3"/>
      <c r="MVH18" s="3"/>
      <c r="MVI18" s="35"/>
      <c r="MVJ18" s="35"/>
      <c r="MVK18" s="35"/>
      <c r="MVL18" s="3"/>
      <c r="MVM18" s="3"/>
      <c r="MVN18" s="3"/>
      <c r="MVO18" s="35"/>
      <c r="MVP18" s="35"/>
      <c r="MVQ18" s="35"/>
      <c r="MVR18" s="3"/>
      <c r="MVS18" s="3"/>
      <c r="MVT18" s="3"/>
      <c r="MVU18" s="35"/>
      <c r="MVV18" s="35"/>
      <c r="MVW18" s="35"/>
      <c r="MVX18" s="3"/>
      <c r="MVY18" s="3"/>
      <c r="MVZ18" s="3"/>
      <c r="MWA18" s="35"/>
      <c r="MWB18" s="35"/>
      <c r="MWC18" s="35"/>
      <c r="MWD18" s="3"/>
      <c r="MWE18" s="3"/>
      <c r="MWF18" s="3"/>
      <c r="MWG18" s="35"/>
      <c r="MWH18" s="35"/>
      <c r="MWI18" s="35"/>
      <c r="MWJ18" s="3"/>
      <c r="MWK18" s="3"/>
      <c r="MWL18" s="3"/>
      <c r="MWM18" s="35"/>
      <c r="MWN18" s="35"/>
      <c r="MWO18" s="35"/>
      <c r="MWP18" s="3"/>
      <c r="MWQ18" s="3"/>
      <c r="MWR18" s="3"/>
      <c r="MWS18" s="35"/>
      <c r="MWT18" s="35"/>
      <c r="MWU18" s="35"/>
      <c r="MWV18" s="3"/>
      <c r="MWW18" s="3"/>
      <c r="MWX18" s="3"/>
      <c r="MWY18" s="35"/>
      <c r="MWZ18" s="35"/>
      <c r="MXA18" s="35"/>
      <c r="MXB18" s="3"/>
      <c r="MXC18" s="3"/>
      <c r="MXD18" s="3"/>
      <c r="MXE18" s="35"/>
      <c r="MXF18" s="35"/>
      <c r="MXG18" s="35"/>
      <c r="MXH18" s="3"/>
      <c r="MXI18" s="3"/>
      <c r="MXJ18" s="3"/>
      <c r="MXK18" s="35"/>
      <c r="MXL18" s="35"/>
      <c r="MXM18" s="35"/>
      <c r="MXN18" s="3"/>
      <c r="MXO18" s="3"/>
      <c r="MXP18" s="3"/>
      <c r="MXQ18" s="35"/>
      <c r="MXR18" s="35"/>
      <c r="MXS18" s="35"/>
      <c r="MXT18" s="3"/>
      <c r="MXU18" s="3"/>
      <c r="MXV18" s="3"/>
      <c r="MXW18" s="35"/>
      <c r="MXX18" s="35"/>
      <c r="MXY18" s="35"/>
      <c r="MXZ18" s="3"/>
      <c r="MYA18" s="3"/>
      <c r="MYB18" s="3"/>
      <c r="MYC18" s="35"/>
      <c r="MYD18" s="35"/>
      <c r="MYE18" s="35"/>
      <c r="MYF18" s="3"/>
      <c r="MYG18" s="3"/>
      <c r="MYH18" s="3"/>
      <c r="MYI18" s="35"/>
      <c r="MYJ18" s="35"/>
      <c r="MYK18" s="35"/>
      <c r="MYL18" s="3"/>
      <c r="MYM18" s="3"/>
      <c r="MYN18" s="3"/>
      <c r="MYO18" s="35"/>
      <c r="MYP18" s="35"/>
      <c r="MYQ18" s="35"/>
      <c r="MYR18" s="3"/>
      <c r="MYS18" s="3"/>
      <c r="MYT18" s="3"/>
      <c r="MYU18" s="35"/>
      <c r="MYV18" s="35"/>
      <c r="MYW18" s="35"/>
      <c r="MYX18" s="3"/>
      <c r="MYY18" s="3"/>
      <c r="MYZ18" s="3"/>
      <c r="MZA18" s="35"/>
      <c r="MZB18" s="35"/>
      <c r="MZC18" s="35"/>
      <c r="MZD18" s="3"/>
      <c r="MZE18" s="3"/>
      <c r="MZF18" s="3"/>
      <c r="MZG18" s="35"/>
      <c r="MZH18" s="35"/>
      <c r="MZI18" s="35"/>
      <c r="MZJ18" s="3"/>
      <c r="MZK18" s="3"/>
      <c r="MZL18" s="3"/>
      <c r="MZM18" s="35"/>
      <c r="MZN18" s="35"/>
      <c r="MZO18" s="35"/>
      <c r="MZP18" s="3"/>
      <c r="MZQ18" s="3"/>
      <c r="MZR18" s="3"/>
      <c r="MZS18" s="35"/>
      <c r="MZT18" s="35"/>
      <c r="MZU18" s="35"/>
      <c r="MZV18" s="3"/>
      <c r="MZW18" s="3"/>
      <c r="MZX18" s="3"/>
      <c r="MZY18" s="35"/>
      <c r="MZZ18" s="35"/>
      <c r="NAA18" s="35"/>
      <c r="NAB18" s="3"/>
      <c r="NAC18" s="3"/>
      <c r="NAD18" s="3"/>
      <c r="NAE18" s="35"/>
      <c r="NAF18" s="35"/>
      <c r="NAG18" s="35"/>
      <c r="NAH18" s="3"/>
      <c r="NAI18" s="3"/>
      <c r="NAJ18" s="3"/>
      <c r="NAK18" s="35"/>
      <c r="NAL18" s="35"/>
      <c r="NAM18" s="35"/>
      <c r="NAN18" s="3"/>
      <c r="NAO18" s="3"/>
      <c r="NAP18" s="3"/>
      <c r="NAQ18" s="35"/>
      <c r="NAR18" s="35"/>
      <c r="NAS18" s="35"/>
      <c r="NAT18" s="3"/>
      <c r="NAU18" s="3"/>
      <c r="NAV18" s="3"/>
      <c r="NAW18" s="35"/>
      <c r="NAX18" s="35"/>
      <c r="NAY18" s="35"/>
      <c r="NAZ18" s="3"/>
      <c r="NBA18" s="3"/>
      <c r="NBB18" s="3"/>
      <c r="NBC18" s="35"/>
      <c r="NBD18" s="35"/>
      <c r="NBE18" s="35"/>
      <c r="NBF18" s="3"/>
      <c r="NBG18" s="3"/>
      <c r="NBH18" s="3"/>
      <c r="NBI18" s="35"/>
      <c r="NBJ18" s="35"/>
      <c r="NBK18" s="35"/>
      <c r="NBL18" s="3"/>
      <c r="NBM18" s="3"/>
      <c r="NBN18" s="3"/>
      <c r="NBO18" s="35"/>
      <c r="NBP18" s="35"/>
      <c r="NBQ18" s="35"/>
      <c r="NBR18" s="3"/>
      <c r="NBS18" s="3"/>
      <c r="NBT18" s="3"/>
      <c r="NBU18" s="35"/>
      <c r="NBV18" s="35"/>
      <c r="NBW18" s="35"/>
      <c r="NBX18" s="3"/>
      <c r="NBY18" s="3"/>
      <c r="NBZ18" s="3"/>
      <c r="NCA18" s="35"/>
      <c r="NCB18" s="35"/>
      <c r="NCC18" s="35"/>
      <c r="NCD18" s="3"/>
      <c r="NCE18" s="3"/>
      <c r="NCF18" s="3"/>
      <c r="NCG18" s="35"/>
      <c r="NCH18" s="35"/>
      <c r="NCI18" s="35"/>
      <c r="NCJ18" s="3"/>
      <c r="NCK18" s="3"/>
      <c r="NCL18" s="3"/>
      <c r="NCM18" s="35"/>
      <c r="NCN18" s="35"/>
      <c r="NCO18" s="35"/>
      <c r="NCP18" s="3"/>
      <c r="NCQ18" s="3"/>
      <c r="NCR18" s="3"/>
      <c r="NCS18" s="35"/>
      <c r="NCT18" s="35"/>
      <c r="NCU18" s="35"/>
      <c r="NCV18" s="3"/>
      <c r="NCW18" s="3"/>
      <c r="NCX18" s="3"/>
      <c r="NCY18" s="35"/>
      <c r="NCZ18" s="35"/>
      <c r="NDA18" s="35"/>
      <c r="NDB18" s="3"/>
      <c r="NDC18" s="3"/>
      <c r="NDD18" s="3"/>
      <c r="NDE18" s="35"/>
      <c r="NDF18" s="35"/>
      <c r="NDG18" s="35"/>
      <c r="NDH18" s="3"/>
      <c r="NDI18" s="3"/>
      <c r="NDJ18" s="3"/>
      <c r="NDK18" s="35"/>
      <c r="NDL18" s="35"/>
      <c r="NDM18" s="35"/>
      <c r="NDN18" s="3"/>
      <c r="NDO18" s="3"/>
      <c r="NDP18" s="3"/>
      <c r="NDQ18" s="35"/>
      <c r="NDR18" s="35"/>
      <c r="NDS18" s="35"/>
      <c r="NDT18" s="3"/>
      <c r="NDU18" s="3"/>
      <c r="NDV18" s="3"/>
      <c r="NDW18" s="35"/>
      <c r="NDX18" s="35"/>
      <c r="NDY18" s="35"/>
      <c r="NDZ18" s="3"/>
      <c r="NEA18" s="3"/>
      <c r="NEB18" s="3"/>
      <c r="NEC18" s="35"/>
      <c r="NED18" s="35"/>
      <c r="NEE18" s="35"/>
      <c r="NEF18" s="3"/>
      <c r="NEG18" s="3"/>
      <c r="NEH18" s="3"/>
      <c r="NEI18" s="35"/>
      <c r="NEJ18" s="35"/>
      <c r="NEK18" s="35"/>
      <c r="NEL18" s="3"/>
      <c r="NEM18" s="3"/>
      <c r="NEN18" s="3"/>
      <c r="NEO18" s="35"/>
      <c r="NEP18" s="35"/>
      <c r="NEQ18" s="35"/>
      <c r="NER18" s="3"/>
      <c r="NES18" s="3"/>
      <c r="NET18" s="3"/>
      <c r="NEU18" s="35"/>
      <c r="NEV18" s="35"/>
      <c r="NEW18" s="35"/>
      <c r="NEX18" s="3"/>
      <c r="NEY18" s="3"/>
      <c r="NEZ18" s="3"/>
      <c r="NFA18" s="35"/>
      <c r="NFB18" s="35"/>
      <c r="NFC18" s="35"/>
      <c r="NFD18" s="3"/>
      <c r="NFE18" s="3"/>
      <c r="NFF18" s="3"/>
      <c r="NFG18" s="35"/>
      <c r="NFH18" s="35"/>
      <c r="NFI18" s="35"/>
      <c r="NFJ18" s="3"/>
      <c r="NFK18" s="3"/>
      <c r="NFL18" s="3"/>
      <c r="NFM18" s="35"/>
      <c r="NFN18" s="35"/>
      <c r="NFO18" s="35"/>
      <c r="NFP18" s="3"/>
      <c r="NFQ18" s="3"/>
      <c r="NFR18" s="3"/>
      <c r="NFS18" s="35"/>
      <c r="NFT18" s="35"/>
      <c r="NFU18" s="35"/>
      <c r="NFV18" s="3"/>
      <c r="NFW18" s="3"/>
      <c r="NFX18" s="3"/>
      <c r="NFY18" s="35"/>
      <c r="NFZ18" s="35"/>
      <c r="NGA18" s="35"/>
      <c r="NGB18" s="3"/>
      <c r="NGC18" s="3"/>
      <c r="NGD18" s="3"/>
      <c r="NGE18" s="35"/>
      <c r="NGF18" s="35"/>
      <c r="NGG18" s="35"/>
      <c r="NGH18" s="3"/>
      <c r="NGI18" s="3"/>
      <c r="NGJ18" s="3"/>
      <c r="NGK18" s="35"/>
      <c r="NGL18" s="35"/>
      <c r="NGM18" s="35"/>
      <c r="NGN18" s="3"/>
      <c r="NGO18" s="3"/>
      <c r="NGP18" s="3"/>
      <c r="NGQ18" s="35"/>
      <c r="NGR18" s="35"/>
      <c r="NGS18" s="35"/>
      <c r="NGT18" s="3"/>
      <c r="NGU18" s="3"/>
      <c r="NGV18" s="3"/>
      <c r="NGW18" s="35"/>
      <c r="NGX18" s="35"/>
      <c r="NGY18" s="35"/>
      <c r="NGZ18" s="3"/>
      <c r="NHA18" s="3"/>
      <c r="NHB18" s="3"/>
      <c r="NHC18" s="35"/>
      <c r="NHD18" s="35"/>
      <c r="NHE18" s="35"/>
      <c r="NHF18" s="3"/>
      <c r="NHG18" s="3"/>
      <c r="NHH18" s="3"/>
      <c r="NHI18" s="35"/>
      <c r="NHJ18" s="35"/>
      <c r="NHK18" s="35"/>
      <c r="NHL18" s="3"/>
      <c r="NHM18" s="3"/>
      <c r="NHN18" s="3"/>
      <c r="NHO18" s="35"/>
      <c r="NHP18" s="35"/>
      <c r="NHQ18" s="35"/>
      <c r="NHR18" s="3"/>
      <c r="NHS18" s="3"/>
      <c r="NHT18" s="3"/>
      <c r="NHU18" s="35"/>
      <c r="NHV18" s="35"/>
      <c r="NHW18" s="35"/>
      <c r="NHX18" s="3"/>
      <c r="NHY18" s="3"/>
      <c r="NHZ18" s="3"/>
      <c r="NIA18" s="35"/>
      <c r="NIB18" s="35"/>
      <c r="NIC18" s="35"/>
      <c r="NID18" s="3"/>
      <c r="NIE18" s="3"/>
      <c r="NIF18" s="3"/>
      <c r="NIG18" s="35"/>
      <c r="NIH18" s="35"/>
      <c r="NII18" s="35"/>
      <c r="NIJ18" s="3"/>
      <c r="NIK18" s="3"/>
      <c r="NIL18" s="3"/>
      <c r="NIM18" s="35"/>
      <c r="NIN18" s="35"/>
      <c r="NIO18" s="35"/>
      <c r="NIP18" s="3"/>
      <c r="NIQ18" s="3"/>
      <c r="NIR18" s="3"/>
      <c r="NIS18" s="35"/>
      <c r="NIT18" s="35"/>
      <c r="NIU18" s="35"/>
      <c r="NIV18" s="3"/>
      <c r="NIW18" s="3"/>
      <c r="NIX18" s="3"/>
      <c r="NIY18" s="35"/>
      <c r="NIZ18" s="35"/>
      <c r="NJA18" s="35"/>
      <c r="NJB18" s="3"/>
      <c r="NJC18" s="3"/>
      <c r="NJD18" s="3"/>
      <c r="NJE18" s="35"/>
      <c r="NJF18" s="35"/>
      <c r="NJG18" s="35"/>
      <c r="NJH18" s="3"/>
      <c r="NJI18" s="3"/>
      <c r="NJJ18" s="3"/>
      <c r="NJK18" s="35"/>
      <c r="NJL18" s="35"/>
      <c r="NJM18" s="35"/>
      <c r="NJN18" s="3"/>
      <c r="NJO18" s="3"/>
      <c r="NJP18" s="3"/>
      <c r="NJQ18" s="35"/>
      <c r="NJR18" s="35"/>
      <c r="NJS18" s="35"/>
      <c r="NJT18" s="3"/>
      <c r="NJU18" s="3"/>
      <c r="NJV18" s="3"/>
      <c r="NJW18" s="35"/>
      <c r="NJX18" s="35"/>
      <c r="NJY18" s="35"/>
      <c r="NJZ18" s="3"/>
      <c r="NKA18" s="3"/>
      <c r="NKB18" s="3"/>
      <c r="NKC18" s="35"/>
      <c r="NKD18" s="35"/>
      <c r="NKE18" s="35"/>
      <c r="NKF18" s="3"/>
      <c r="NKG18" s="3"/>
      <c r="NKH18" s="3"/>
      <c r="NKI18" s="35"/>
      <c r="NKJ18" s="35"/>
      <c r="NKK18" s="35"/>
      <c r="NKL18" s="3"/>
      <c r="NKM18" s="3"/>
      <c r="NKN18" s="3"/>
      <c r="NKO18" s="35"/>
      <c r="NKP18" s="35"/>
      <c r="NKQ18" s="35"/>
      <c r="NKR18" s="3"/>
      <c r="NKS18" s="3"/>
      <c r="NKT18" s="3"/>
      <c r="NKU18" s="35"/>
      <c r="NKV18" s="35"/>
      <c r="NKW18" s="35"/>
      <c r="NKX18" s="3"/>
      <c r="NKY18" s="3"/>
      <c r="NKZ18" s="3"/>
      <c r="NLA18" s="35"/>
      <c r="NLB18" s="35"/>
      <c r="NLC18" s="35"/>
      <c r="NLD18" s="3"/>
      <c r="NLE18" s="3"/>
      <c r="NLF18" s="3"/>
      <c r="NLG18" s="35"/>
      <c r="NLH18" s="35"/>
      <c r="NLI18" s="35"/>
      <c r="NLJ18" s="3"/>
      <c r="NLK18" s="3"/>
      <c r="NLL18" s="3"/>
      <c r="NLM18" s="35"/>
      <c r="NLN18" s="35"/>
      <c r="NLO18" s="35"/>
      <c r="NLP18" s="3"/>
      <c r="NLQ18" s="3"/>
      <c r="NLR18" s="3"/>
      <c r="NLS18" s="35"/>
      <c r="NLT18" s="35"/>
      <c r="NLU18" s="35"/>
      <c r="NLV18" s="3"/>
      <c r="NLW18" s="3"/>
      <c r="NLX18" s="3"/>
      <c r="NLY18" s="35"/>
      <c r="NLZ18" s="35"/>
      <c r="NMA18" s="35"/>
      <c r="NMB18" s="3"/>
      <c r="NMC18" s="3"/>
      <c r="NMD18" s="3"/>
      <c r="NME18" s="35"/>
      <c r="NMF18" s="35"/>
      <c r="NMG18" s="35"/>
      <c r="NMH18" s="3"/>
      <c r="NMI18" s="3"/>
      <c r="NMJ18" s="3"/>
      <c r="NMK18" s="35"/>
      <c r="NML18" s="35"/>
      <c r="NMM18" s="35"/>
      <c r="NMN18" s="3"/>
      <c r="NMO18" s="3"/>
      <c r="NMP18" s="3"/>
      <c r="NMQ18" s="35"/>
      <c r="NMR18" s="35"/>
      <c r="NMS18" s="35"/>
      <c r="NMT18" s="3"/>
      <c r="NMU18" s="3"/>
      <c r="NMV18" s="3"/>
      <c r="NMW18" s="35"/>
      <c r="NMX18" s="35"/>
      <c r="NMY18" s="35"/>
      <c r="NMZ18" s="3"/>
      <c r="NNA18" s="3"/>
      <c r="NNB18" s="3"/>
      <c r="NNC18" s="35"/>
      <c r="NND18" s="35"/>
      <c r="NNE18" s="35"/>
      <c r="NNF18" s="3"/>
      <c r="NNG18" s="3"/>
      <c r="NNH18" s="3"/>
      <c r="NNI18" s="35"/>
      <c r="NNJ18" s="35"/>
      <c r="NNK18" s="35"/>
      <c r="NNL18" s="3"/>
      <c r="NNM18" s="3"/>
      <c r="NNN18" s="3"/>
      <c r="NNO18" s="35"/>
      <c r="NNP18" s="35"/>
      <c r="NNQ18" s="35"/>
      <c r="NNR18" s="3"/>
      <c r="NNS18" s="3"/>
      <c r="NNT18" s="3"/>
      <c r="NNU18" s="35"/>
      <c r="NNV18" s="35"/>
      <c r="NNW18" s="35"/>
      <c r="NNX18" s="3"/>
      <c r="NNY18" s="3"/>
      <c r="NNZ18" s="3"/>
      <c r="NOA18" s="35"/>
      <c r="NOB18" s="35"/>
      <c r="NOC18" s="35"/>
      <c r="NOD18" s="3"/>
      <c r="NOE18" s="3"/>
      <c r="NOF18" s="3"/>
      <c r="NOG18" s="35"/>
      <c r="NOH18" s="35"/>
      <c r="NOI18" s="35"/>
      <c r="NOJ18" s="3"/>
      <c r="NOK18" s="3"/>
      <c r="NOL18" s="3"/>
      <c r="NOM18" s="35"/>
      <c r="NON18" s="35"/>
      <c r="NOO18" s="35"/>
      <c r="NOP18" s="3"/>
      <c r="NOQ18" s="3"/>
      <c r="NOR18" s="3"/>
      <c r="NOS18" s="35"/>
      <c r="NOT18" s="35"/>
      <c r="NOU18" s="35"/>
      <c r="NOV18" s="3"/>
      <c r="NOW18" s="3"/>
      <c r="NOX18" s="3"/>
      <c r="NOY18" s="35"/>
      <c r="NOZ18" s="35"/>
      <c r="NPA18" s="35"/>
      <c r="NPB18" s="3"/>
      <c r="NPC18" s="3"/>
      <c r="NPD18" s="3"/>
      <c r="NPE18" s="35"/>
      <c r="NPF18" s="35"/>
      <c r="NPG18" s="35"/>
      <c r="NPH18" s="3"/>
      <c r="NPI18" s="3"/>
      <c r="NPJ18" s="3"/>
      <c r="NPK18" s="35"/>
      <c r="NPL18" s="35"/>
      <c r="NPM18" s="35"/>
      <c r="NPN18" s="3"/>
      <c r="NPO18" s="3"/>
      <c r="NPP18" s="3"/>
      <c r="NPQ18" s="35"/>
      <c r="NPR18" s="35"/>
      <c r="NPS18" s="35"/>
      <c r="NPT18" s="3"/>
      <c r="NPU18" s="3"/>
      <c r="NPV18" s="3"/>
      <c r="NPW18" s="35"/>
      <c r="NPX18" s="35"/>
      <c r="NPY18" s="35"/>
      <c r="NPZ18" s="3"/>
      <c r="NQA18" s="3"/>
      <c r="NQB18" s="3"/>
      <c r="NQC18" s="35"/>
      <c r="NQD18" s="35"/>
      <c r="NQE18" s="35"/>
      <c r="NQF18" s="3"/>
      <c r="NQG18" s="3"/>
      <c r="NQH18" s="3"/>
      <c r="NQI18" s="35"/>
      <c r="NQJ18" s="35"/>
      <c r="NQK18" s="35"/>
      <c r="NQL18" s="3"/>
      <c r="NQM18" s="3"/>
      <c r="NQN18" s="3"/>
      <c r="NQO18" s="35"/>
      <c r="NQP18" s="35"/>
      <c r="NQQ18" s="35"/>
      <c r="NQR18" s="3"/>
      <c r="NQS18" s="3"/>
      <c r="NQT18" s="3"/>
      <c r="NQU18" s="35"/>
      <c r="NQV18" s="35"/>
      <c r="NQW18" s="35"/>
      <c r="NQX18" s="3"/>
      <c r="NQY18" s="3"/>
      <c r="NQZ18" s="3"/>
      <c r="NRA18" s="35"/>
      <c r="NRB18" s="35"/>
      <c r="NRC18" s="35"/>
      <c r="NRD18" s="3"/>
      <c r="NRE18" s="3"/>
      <c r="NRF18" s="3"/>
      <c r="NRG18" s="35"/>
      <c r="NRH18" s="35"/>
      <c r="NRI18" s="35"/>
      <c r="NRJ18" s="3"/>
      <c r="NRK18" s="3"/>
      <c r="NRL18" s="3"/>
      <c r="NRM18" s="35"/>
      <c r="NRN18" s="35"/>
      <c r="NRO18" s="35"/>
      <c r="NRP18" s="3"/>
      <c r="NRQ18" s="3"/>
      <c r="NRR18" s="3"/>
      <c r="NRS18" s="35"/>
      <c r="NRT18" s="35"/>
      <c r="NRU18" s="35"/>
      <c r="NRV18" s="3"/>
      <c r="NRW18" s="3"/>
      <c r="NRX18" s="3"/>
      <c r="NRY18" s="35"/>
      <c r="NRZ18" s="35"/>
      <c r="NSA18" s="35"/>
      <c r="NSB18" s="3"/>
      <c r="NSC18" s="3"/>
      <c r="NSD18" s="3"/>
      <c r="NSE18" s="35"/>
      <c r="NSF18" s="35"/>
      <c r="NSG18" s="35"/>
      <c r="NSH18" s="3"/>
      <c r="NSI18" s="3"/>
      <c r="NSJ18" s="3"/>
      <c r="NSK18" s="35"/>
      <c r="NSL18" s="35"/>
      <c r="NSM18" s="35"/>
      <c r="NSN18" s="3"/>
      <c r="NSO18" s="3"/>
      <c r="NSP18" s="3"/>
      <c r="NSQ18" s="35"/>
      <c r="NSR18" s="35"/>
      <c r="NSS18" s="35"/>
      <c r="NST18" s="3"/>
      <c r="NSU18" s="3"/>
      <c r="NSV18" s="3"/>
      <c r="NSW18" s="35"/>
      <c r="NSX18" s="35"/>
      <c r="NSY18" s="35"/>
      <c r="NSZ18" s="3"/>
      <c r="NTA18" s="3"/>
      <c r="NTB18" s="3"/>
      <c r="NTC18" s="35"/>
      <c r="NTD18" s="35"/>
      <c r="NTE18" s="35"/>
      <c r="NTF18" s="3"/>
      <c r="NTG18" s="3"/>
      <c r="NTH18" s="3"/>
      <c r="NTI18" s="35"/>
      <c r="NTJ18" s="35"/>
      <c r="NTK18" s="35"/>
      <c r="NTL18" s="3"/>
      <c r="NTM18" s="3"/>
      <c r="NTN18" s="3"/>
      <c r="NTO18" s="35"/>
      <c r="NTP18" s="35"/>
      <c r="NTQ18" s="35"/>
      <c r="NTR18" s="3"/>
      <c r="NTS18" s="3"/>
      <c r="NTT18" s="3"/>
      <c r="NTU18" s="35"/>
      <c r="NTV18" s="35"/>
      <c r="NTW18" s="35"/>
      <c r="NTX18" s="3"/>
      <c r="NTY18" s="3"/>
      <c r="NTZ18" s="3"/>
      <c r="NUA18" s="35"/>
      <c r="NUB18" s="35"/>
      <c r="NUC18" s="35"/>
      <c r="NUD18" s="3"/>
      <c r="NUE18" s="3"/>
      <c r="NUF18" s="3"/>
      <c r="NUG18" s="35"/>
      <c r="NUH18" s="35"/>
      <c r="NUI18" s="35"/>
      <c r="NUJ18" s="3"/>
      <c r="NUK18" s="3"/>
      <c r="NUL18" s="3"/>
      <c r="NUM18" s="35"/>
      <c r="NUN18" s="35"/>
      <c r="NUO18" s="35"/>
      <c r="NUP18" s="3"/>
      <c r="NUQ18" s="3"/>
      <c r="NUR18" s="3"/>
      <c r="NUS18" s="35"/>
      <c r="NUT18" s="35"/>
      <c r="NUU18" s="35"/>
      <c r="NUV18" s="3"/>
      <c r="NUW18" s="3"/>
      <c r="NUX18" s="3"/>
      <c r="NUY18" s="35"/>
      <c r="NUZ18" s="35"/>
      <c r="NVA18" s="35"/>
      <c r="NVB18" s="3"/>
      <c r="NVC18" s="3"/>
      <c r="NVD18" s="3"/>
      <c r="NVE18" s="35"/>
      <c r="NVF18" s="35"/>
      <c r="NVG18" s="35"/>
      <c r="NVH18" s="3"/>
      <c r="NVI18" s="3"/>
      <c r="NVJ18" s="3"/>
      <c r="NVK18" s="35"/>
      <c r="NVL18" s="35"/>
      <c r="NVM18" s="35"/>
      <c r="NVN18" s="3"/>
      <c r="NVO18" s="3"/>
      <c r="NVP18" s="3"/>
      <c r="NVQ18" s="35"/>
      <c r="NVR18" s="35"/>
      <c r="NVS18" s="35"/>
      <c r="NVT18" s="3"/>
      <c r="NVU18" s="3"/>
      <c r="NVV18" s="3"/>
      <c r="NVW18" s="35"/>
      <c r="NVX18" s="35"/>
      <c r="NVY18" s="35"/>
      <c r="NVZ18" s="3"/>
      <c r="NWA18" s="3"/>
      <c r="NWB18" s="3"/>
      <c r="NWC18" s="35"/>
      <c r="NWD18" s="35"/>
      <c r="NWE18" s="35"/>
      <c r="NWF18" s="3"/>
      <c r="NWG18" s="3"/>
      <c r="NWH18" s="3"/>
      <c r="NWI18" s="35"/>
      <c r="NWJ18" s="35"/>
      <c r="NWK18" s="35"/>
      <c r="NWL18" s="3"/>
      <c r="NWM18" s="3"/>
      <c r="NWN18" s="3"/>
      <c r="NWO18" s="35"/>
      <c r="NWP18" s="35"/>
      <c r="NWQ18" s="35"/>
      <c r="NWR18" s="3"/>
      <c r="NWS18" s="3"/>
      <c r="NWT18" s="3"/>
      <c r="NWU18" s="35"/>
      <c r="NWV18" s="35"/>
      <c r="NWW18" s="35"/>
      <c r="NWX18" s="3"/>
      <c r="NWY18" s="3"/>
      <c r="NWZ18" s="3"/>
      <c r="NXA18" s="35"/>
      <c r="NXB18" s="35"/>
      <c r="NXC18" s="35"/>
      <c r="NXD18" s="3"/>
      <c r="NXE18" s="3"/>
      <c r="NXF18" s="3"/>
      <c r="NXG18" s="35"/>
      <c r="NXH18" s="35"/>
      <c r="NXI18" s="35"/>
      <c r="NXJ18" s="3"/>
      <c r="NXK18" s="3"/>
      <c r="NXL18" s="3"/>
      <c r="NXM18" s="35"/>
      <c r="NXN18" s="35"/>
      <c r="NXO18" s="35"/>
      <c r="NXP18" s="3"/>
      <c r="NXQ18" s="3"/>
      <c r="NXR18" s="3"/>
      <c r="NXS18" s="35"/>
      <c r="NXT18" s="35"/>
      <c r="NXU18" s="35"/>
      <c r="NXV18" s="3"/>
      <c r="NXW18" s="3"/>
      <c r="NXX18" s="3"/>
      <c r="NXY18" s="35"/>
      <c r="NXZ18" s="35"/>
      <c r="NYA18" s="35"/>
      <c r="NYB18" s="3"/>
      <c r="NYC18" s="3"/>
      <c r="NYD18" s="3"/>
      <c r="NYE18" s="35"/>
      <c r="NYF18" s="35"/>
      <c r="NYG18" s="35"/>
      <c r="NYH18" s="3"/>
      <c r="NYI18" s="3"/>
      <c r="NYJ18" s="3"/>
      <c r="NYK18" s="35"/>
      <c r="NYL18" s="35"/>
      <c r="NYM18" s="35"/>
      <c r="NYN18" s="3"/>
      <c r="NYO18" s="3"/>
      <c r="NYP18" s="3"/>
      <c r="NYQ18" s="35"/>
      <c r="NYR18" s="35"/>
      <c r="NYS18" s="35"/>
      <c r="NYT18" s="3"/>
      <c r="NYU18" s="3"/>
      <c r="NYV18" s="3"/>
      <c r="NYW18" s="35"/>
      <c r="NYX18" s="35"/>
      <c r="NYY18" s="35"/>
      <c r="NYZ18" s="3"/>
      <c r="NZA18" s="3"/>
      <c r="NZB18" s="3"/>
      <c r="NZC18" s="35"/>
      <c r="NZD18" s="35"/>
      <c r="NZE18" s="35"/>
      <c r="NZF18" s="3"/>
      <c r="NZG18" s="3"/>
      <c r="NZH18" s="3"/>
      <c r="NZI18" s="35"/>
      <c r="NZJ18" s="35"/>
      <c r="NZK18" s="35"/>
      <c r="NZL18" s="3"/>
      <c r="NZM18" s="3"/>
      <c r="NZN18" s="3"/>
      <c r="NZO18" s="35"/>
      <c r="NZP18" s="35"/>
      <c r="NZQ18" s="35"/>
      <c r="NZR18" s="3"/>
      <c r="NZS18" s="3"/>
      <c r="NZT18" s="3"/>
      <c r="NZU18" s="35"/>
      <c r="NZV18" s="35"/>
      <c r="NZW18" s="35"/>
      <c r="NZX18" s="3"/>
      <c r="NZY18" s="3"/>
      <c r="NZZ18" s="3"/>
      <c r="OAA18" s="35"/>
      <c r="OAB18" s="35"/>
      <c r="OAC18" s="35"/>
      <c r="OAD18" s="3"/>
      <c r="OAE18" s="3"/>
      <c r="OAF18" s="3"/>
      <c r="OAG18" s="35"/>
      <c r="OAH18" s="35"/>
      <c r="OAI18" s="35"/>
      <c r="OAJ18" s="3"/>
      <c r="OAK18" s="3"/>
      <c r="OAL18" s="3"/>
      <c r="OAM18" s="35"/>
      <c r="OAN18" s="35"/>
      <c r="OAO18" s="35"/>
      <c r="OAP18" s="3"/>
      <c r="OAQ18" s="3"/>
      <c r="OAR18" s="3"/>
      <c r="OAS18" s="35"/>
      <c r="OAT18" s="35"/>
      <c r="OAU18" s="35"/>
      <c r="OAV18" s="3"/>
      <c r="OAW18" s="3"/>
      <c r="OAX18" s="3"/>
      <c r="OAY18" s="35"/>
      <c r="OAZ18" s="35"/>
      <c r="OBA18" s="35"/>
      <c r="OBB18" s="3"/>
      <c r="OBC18" s="3"/>
      <c r="OBD18" s="3"/>
      <c r="OBE18" s="35"/>
      <c r="OBF18" s="35"/>
      <c r="OBG18" s="35"/>
      <c r="OBH18" s="3"/>
      <c r="OBI18" s="3"/>
      <c r="OBJ18" s="3"/>
      <c r="OBK18" s="35"/>
      <c r="OBL18" s="35"/>
      <c r="OBM18" s="35"/>
      <c r="OBN18" s="3"/>
      <c r="OBO18" s="3"/>
      <c r="OBP18" s="3"/>
      <c r="OBQ18" s="35"/>
      <c r="OBR18" s="35"/>
      <c r="OBS18" s="35"/>
      <c r="OBT18" s="3"/>
      <c r="OBU18" s="3"/>
      <c r="OBV18" s="3"/>
      <c r="OBW18" s="35"/>
      <c r="OBX18" s="35"/>
      <c r="OBY18" s="35"/>
      <c r="OBZ18" s="3"/>
      <c r="OCA18" s="3"/>
      <c r="OCB18" s="3"/>
      <c r="OCC18" s="35"/>
      <c r="OCD18" s="35"/>
      <c r="OCE18" s="35"/>
      <c r="OCF18" s="3"/>
      <c r="OCG18" s="3"/>
      <c r="OCH18" s="3"/>
      <c r="OCI18" s="35"/>
      <c r="OCJ18" s="35"/>
      <c r="OCK18" s="35"/>
      <c r="OCL18" s="3"/>
      <c r="OCM18" s="3"/>
      <c r="OCN18" s="3"/>
      <c r="OCO18" s="35"/>
      <c r="OCP18" s="35"/>
      <c r="OCQ18" s="35"/>
      <c r="OCR18" s="3"/>
      <c r="OCS18" s="3"/>
      <c r="OCT18" s="3"/>
      <c r="OCU18" s="35"/>
      <c r="OCV18" s="35"/>
      <c r="OCW18" s="35"/>
      <c r="OCX18" s="3"/>
      <c r="OCY18" s="3"/>
      <c r="OCZ18" s="3"/>
      <c r="ODA18" s="35"/>
      <c r="ODB18" s="35"/>
      <c r="ODC18" s="35"/>
      <c r="ODD18" s="3"/>
      <c r="ODE18" s="3"/>
      <c r="ODF18" s="3"/>
      <c r="ODG18" s="35"/>
      <c r="ODH18" s="35"/>
      <c r="ODI18" s="35"/>
      <c r="ODJ18" s="3"/>
      <c r="ODK18" s="3"/>
      <c r="ODL18" s="3"/>
      <c r="ODM18" s="35"/>
      <c r="ODN18" s="35"/>
      <c r="ODO18" s="35"/>
      <c r="ODP18" s="3"/>
      <c r="ODQ18" s="3"/>
      <c r="ODR18" s="3"/>
      <c r="ODS18" s="35"/>
      <c r="ODT18" s="35"/>
      <c r="ODU18" s="35"/>
      <c r="ODV18" s="3"/>
      <c r="ODW18" s="3"/>
      <c r="ODX18" s="3"/>
      <c r="ODY18" s="35"/>
      <c r="ODZ18" s="35"/>
      <c r="OEA18" s="35"/>
      <c r="OEB18" s="3"/>
      <c r="OEC18" s="3"/>
      <c r="OED18" s="3"/>
      <c r="OEE18" s="35"/>
      <c r="OEF18" s="35"/>
      <c r="OEG18" s="35"/>
      <c r="OEH18" s="3"/>
      <c r="OEI18" s="3"/>
      <c r="OEJ18" s="3"/>
      <c r="OEK18" s="35"/>
      <c r="OEL18" s="35"/>
      <c r="OEM18" s="35"/>
      <c r="OEN18" s="3"/>
      <c r="OEO18" s="3"/>
      <c r="OEP18" s="3"/>
      <c r="OEQ18" s="35"/>
      <c r="OER18" s="35"/>
      <c r="OES18" s="35"/>
      <c r="OET18" s="3"/>
      <c r="OEU18" s="3"/>
      <c r="OEV18" s="3"/>
      <c r="OEW18" s="35"/>
      <c r="OEX18" s="35"/>
      <c r="OEY18" s="35"/>
      <c r="OEZ18" s="3"/>
      <c r="OFA18" s="3"/>
      <c r="OFB18" s="3"/>
      <c r="OFC18" s="35"/>
      <c r="OFD18" s="35"/>
      <c r="OFE18" s="35"/>
      <c r="OFF18" s="3"/>
      <c r="OFG18" s="3"/>
      <c r="OFH18" s="3"/>
      <c r="OFI18" s="35"/>
      <c r="OFJ18" s="35"/>
      <c r="OFK18" s="35"/>
      <c r="OFL18" s="3"/>
      <c r="OFM18" s="3"/>
      <c r="OFN18" s="3"/>
      <c r="OFO18" s="35"/>
      <c r="OFP18" s="35"/>
      <c r="OFQ18" s="35"/>
      <c r="OFR18" s="3"/>
      <c r="OFS18" s="3"/>
      <c r="OFT18" s="3"/>
      <c r="OFU18" s="35"/>
      <c r="OFV18" s="35"/>
      <c r="OFW18" s="35"/>
      <c r="OFX18" s="3"/>
      <c r="OFY18" s="3"/>
      <c r="OFZ18" s="3"/>
      <c r="OGA18" s="35"/>
      <c r="OGB18" s="35"/>
      <c r="OGC18" s="35"/>
      <c r="OGD18" s="3"/>
      <c r="OGE18" s="3"/>
      <c r="OGF18" s="3"/>
      <c r="OGG18" s="35"/>
      <c r="OGH18" s="35"/>
      <c r="OGI18" s="35"/>
      <c r="OGJ18" s="3"/>
      <c r="OGK18" s="3"/>
      <c r="OGL18" s="3"/>
      <c r="OGM18" s="35"/>
      <c r="OGN18" s="35"/>
      <c r="OGO18" s="35"/>
      <c r="OGP18" s="3"/>
      <c r="OGQ18" s="3"/>
      <c r="OGR18" s="3"/>
      <c r="OGS18" s="35"/>
      <c r="OGT18" s="35"/>
      <c r="OGU18" s="35"/>
      <c r="OGV18" s="3"/>
      <c r="OGW18" s="3"/>
      <c r="OGX18" s="3"/>
      <c r="OGY18" s="35"/>
      <c r="OGZ18" s="35"/>
      <c r="OHA18" s="35"/>
      <c r="OHB18" s="3"/>
      <c r="OHC18" s="3"/>
      <c r="OHD18" s="3"/>
      <c r="OHE18" s="35"/>
      <c r="OHF18" s="35"/>
      <c r="OHG18" s="35"/>
      <c r="OHH18" s="3"/>
      <c r="OHI18" s="3"/>
      <c r="OHJ18" s="3"/>
      <c r="OHK18" s="35"/>
      <c r="OHL18" s="35"/>
      <c r="OHM18" s="35"/>
      <c r="OHN18" s="3"/>
      <c r="OHO18" s="3"/>
      <c r="OHP18" s="3"/>
      <c r="OHQ18" s="35"/>
      <c r="OHR18" s="35"/>
      <c r="OHS18" s="35"/>
      <c r="OHT18" s="3"/>
      <c r="OHU18" s="3"/>
      <c r="OHV18" s="3"/>
      <c r="OHW18" s="35"/>
      <c r="OHX18" s="35"/>
      <c r="OHY18" s="35"/>
      <c r="OHZ18" s="3"/>
      <c r="OIA18" s="3"/>
      <c r="OIB18" s="3"/>
      <c r="OIC18" s="35"/>
      <c r="OID18" s="35"/>
      <c r="OIE18" s="35"/>
      <c r="OIF18" s="3"/>
      <c r="OIG18" s="3"/>
      <c r="OIH18" s="3"/>
      <c r="OII18" s="35"/>
      <c r="OIJ18" s="35"/>
      <c r="OIK18" s="35"/>
      <c r="OIL18" s="3"/>
      <c r="OIM18" s="3"/>
      <c r="OIN18" s="3"/>
      <c r="OIO18" s="35"/>
      <c r="OIP18" s="35"/>
      <c r="OIQ18" s="35"/>
      <c r="OIR18" s="3"/>
      <c r="OIS18" s="3"/>
      <c r="OIT18" s="3"/>
      <c r="OIU18" s="35"/>
      <c r="OIV18" s="35"/>
      <c r="OIW18" s="35"/>
      <c r="OIX18" s="3"/>
      <c r="OIY18" s="3"/>
      <c r="OIZ18" s="3"/>
      <c r="OJA18" s="35"/>
      <c r="OJB18" s="35"/>
      <c r="OJC18" s="35"/>
      <c r="OJD18" s="3"/>
      <c r="OJE18" s="3"/>
      <c r="OJF18" s="3"/>
      <c r="OJG18" s="35"/>
      <c r="OJH18" s="35"/>
      <c r="OJI18" s="35"/>
      <c r="OJJ18" s="3"/>
      <c r="OJK18" s="3"/>
      <c r="OJL18" s="3"/>
      <c r="OJM18" s="35"/>
      <c r="OJN18" s="35"/>
      <c r="OJO18" s="35"/>
      <c r="OJP18" s="3"/>
      <c r="OJQ18" s="3"/>
      <c r="OJR18" s="3"/>
      <c r="OJS18" s="35"/>
      <c r="OJT18" s="35"/>
      <c r="OJU18" s="35"/>
      <c r="OJV18" s="3"/>
      <c r="OJW18" s="3"/>
      <c r="OJX18" s="3"/>
      <c r="OJY18" s="35"/>
      <c r="OJZ18" s="35"/>
      <c r="OKA18" s="35"/>
      <c r="OKB18" s="3"/>
      <c r="OKC18" s="3"/>
      <c r="OKD18" s="3"/>
      <c r="OKE18" s="35"/>
      <c r="OKF18" s="35"/>
      <c r="OKG18" s="35"/>
      <c r="OKH18" s="3"/>
      <c r="OKI18" s="3"/>
      <c r="OKJ18" s="3"/>
      <c r="OKK18" s="35"/>
      <c r="OKL18" s="35"/>
      <c r="OKM18" s="35"/>
      <c r="OKN18" s="3"/>
      <c r="OKO18" s="3"/>
      <c r="OKP18" s="3"/>
      <c r="OKQ18" s="35"/>
      <c r="OKR18" s="35"/>
      <c r="OKS18" s="35"/>
      <c r="OKT18" s="3"/>
      <c r="OKU18" s="3"/>
      <c r="OKV18" s="3"/>
      <c r="OKW18" s="35"/>
      <c r="OKX18" s="35"/>
      <c r="OKY18" s="35"/>
      <c r="OKZ18" s="3"/>
      <c r="OLA18" s="3"/>
      <c r="OLB18" s="3"/>
      <c r="OLC18" s="35"/>
      <c r="OLD18" s="35"/>
      <c r="OLE18" s="35"/>
      <c r="OLF18" s="3"/>
      <c r="OLG18" s="3"/>
      <c r="OLH18" s="3"/>
      <c r="OLI18" s="35"/>
      <c r="OLJ18" s="35"/>
      <c r="OLK18" s="35"/>
      <c r="OLL18" s="3"/>
      <c r="OLM18" s="3"/>
      <c r="OLN18" s="3"/>
      <c r="OLO18" s="35"/>
      <c r="OLP18" s="35"/>
      <c r="OLQ18" s="35"/>
      <c r="OLR18" s="3"/>
      <c r="OLS18" s="3"/>
      <c r="OLT18" s="3"/>
      <c r="OLU18" s="35"/>
      <c r="OLV18" s="35"/>
      <c r="OLW18" s="35"/>
      <c r="OLX18" s="3"/>
      <c r="OLY18" s="3"/>
      <c r="OLZ18" s="3"/>
      <c r="OMA18" s="35"/>
      <c r="OMB18" s="35"/>
      <c r="OMC18" s="35"/>
      <c r="OMD18" s="3"/>
      <c r="OME18" s="3"/>
      <c r="OMF18" s="3"/>
      <c r="OMG18" s="35"/>
      <c r="OMH18" s="35"/>
      <c r="OMI18" s="35"/>
      <c r="OMJ18" s="3"/>
      <c r="OMK18" s="3"/>
      <c r="OML18" s="3"/>
      <c r="OMM18" s="35"/>
      <c r="OMN18" s="35"/>
      <c r="OMO18" s="35"/>
      <c r="OMP18" s="3"/>
      <c r="OMQ18" s="3"/>
      <c r="OMR18" s="3"/>
      <c r="OMS18" s="35"/>
      <c r="OMT18" s="35"/>
      <c r="OMU18" s="35"/>
      <c r="OMV18" s="3"/>
      <c r="OMW18" s="3"/>
      <c r="OMX18" s="3"/>
      <c r="OMY18" s="35"/>
      <c r="OMZ18" s="35"/>
      <c r="ONA18" s="35"/>
      <c r="ONB18" s="3"/>
      <c r="ONC18" s="3"/>
      <c r="OND18" s="3"/>
      <c r="ONE18" s="35"/>
      <c r="ONF18" s="35"/>
      <c r="ONG18" s="35"/>
      <c r="ONH18" s="3"/>
      <c r="ONI18" s="3"/>
      <c r="ONJ18" s="3"/>
      <c r="ONK18" s="35"/>
      <c r="ONL18" s="35"/>
      <c r="ONM18" s="35"/>
      <c r="ONN18" s="3"/>
      <c r="ONO18" s="3"/>
      <c r="ONP18" s="3"/>
      <c r="ONQ18" s="35"/>
      <c r="ONR18" s="35"/>
      <c r="ONS18" s="35"/>
      <c r="ONT18" s="3"/>
      <c r="ONU18" s="3"/>
      <c r="ONV18" s="3"/>
      <c r="ONW18" s="35"/>
      <c r="ONX18" s="35"/>
      <c r="ONY18" s="35"/>
      <c r="ONZ18" s="3"/>
      <c r="OOA18" s="3"/>
      <c r="OOB18" s="3"/>
      <c r="OOC18" s="35"/>
      <c r="OOD18" s="35"/>
      <c r="OOE18" s="35"/>
      <c r="OOF18" s="3"/>
      <c r="OOG18" s="3"/>
      <c r="OOH18" s="3"/>
      <c r="OOI18" s="35"/>
      <c r="OOJ18" s="35"/>
      <c r="OOK18" s="35"/>
      <c r="OOL18" s="3"/>
      <c r="OOM18" s="3"/>
      <c r="OON18" s="3"/>
      <c r="OOO18" s="35"/>
      <c r="OOP18" s="35"/>
      <c r="OOQ18" s="35"/>
      <c r="OOR18" s="3"/>
      <c r="OOS18" s="3"/>
      <c r="OOT18" s="3"/>
      <c r="OOU18" s="35"/>
      <c r="OOV18" s="35"/>
      <c r="OOW18" s="35"/>
      <c r="OOX18" s="3"/>
      <c r="OOY18" s="3"/>
      <c r="OOZ18" s="3"/>
      <c r="OPA18" s="35"/>
      <c r="OPB18" s="35"/>
      <c r="OPC18" s="35"/>
      <c r="OPD18" s="3"/>
      <c r="OPE18" s="3"/>
      <c r="OPF18" s="3"/>
      <c r="OPG18" s="35"/>
      <c r="OPH18" s="35"/>
      <c r="OPI18" s="35"/>
      <c r="OPJ18" s="3"/>
      <c r="OPK18" s="3"/>
      <c r="OPL18" s="3"/>
      <c r="OPM18" s="35"/>
      <c r="OPN18" s="35"/>
      <c r="OPO18" s="35"/>
      <c r="OPP18" s="3"/>
      <c r="OPQ18" s="3"/>
      <c r="OPR18" s="3"/>
      <c r="OPS18" s="35"/>
      <c r="OPT18" s="35"/>
      <c r="OPU18" s="35"/>
      <c r="OPV18" s="3"/>
      <c r="OPW18" s="3"/>
      <c r="OPX18" s="3"/>
      <c r="OPY18" s="35"/>
      <c r="OPZ18" s="35"/>
      <c r="OQA18" s="35"/>
      <c r="OQB18" s="3"/>
      <c r="OQC18" s="3"/>
      <c r="OQD18" s="3"/>
      <c r="OQE18" s="35"/>
      <c r="OQF18" s="35"/>
      <c r="OQG18" s="35"/>
      <c r="OQH18" s="3"/>
      <c r="OQI18" s="3"/>
      <c r="OQJ18" s="3"/>
      <c r="OQK18" s="35"/>
      <c r="OQL18" s="35"/>
      <c r="OQM18" s="35"/>
      <c r="OQN18" s="3"/>
      <c r="OQO18" s="3"/>
      <c r="OQP18" s="3"/>
      <c r="OQQ18" s="35"/>
      <c r="OQR18" s="35"/>
      <c r="OQS18" s="35"/>
      <c r="OQT18" s="3"/>
      <c r="OQU18" s="3"/>
      <c r="OQV18" s="3"/>
      <c r="OQW18" s="35"/>
      <c r="OQX18" s="35"/>
      <c r="OQY18" s="35"/>
      <c r="OQZ18" s="3"/>
      <c r="ORA18" s="3"/>
      <c r="ORB18" s="3"/>
      <c r="ORC18" s="35"/>
      <c r="ORD18" s="35"/>
      <c r="ORE18" s="35"/>
      <c r="ORF18" s="3"/>
      <c r="ORG18" s="3"/>
      <c r="ORH18" s="3"/>
      <c r="ORI18" s="35"/>
      <c r="ORJ18" s="35"/>
      <c r="ORK18" s="35"/>
      <c r="ORL18" s="3"/>
      <c r="ORM18" s="3"/>
      <c r="ORN18" s="3"/>
      <c r="ORO18" s="35"/>
      <c r="ORP18" s="35"/>
      <c r="ORQ18" s="35"/>
      <c r="ORR18" s="3"/>
      <c r="ORS18" s="3"/>
      <c r="ORT18" s="3"/>
      <c r="ORU18" s="35"/>
      <c r="ORV18" s="35"/>
      <c r="ORW18" s="35"/>
      <c r="ORX18" s="3"/>
      <c r="ORY18" s="3"/>
      <c r="ORZ18" s="3"/>
      <c r="OSA18" s="35"/>
      <c r="OSB18" s="35"/>
      <c r="OSC18" s="35"/>
      <c r="OSD18" s="3"/>
      <c r="OSE18" s="3"/>
      <c r="OSF18" s="3"/>
      <c r="OSG18" s="35"/>
      <c r="OSH18" s="35"/>
      <c r="OSI18" s="35"/>
      <c r="OSJ18" s="3"/>
      <c r="OSK18" s="3"/>
      <c r="OSL18" s="3"/>
      <c r="OSM18" s="35"/>
      <c r="OSN18" s="35"/>
      <c r="OSO18" s="35"/>
      <c r="OSP18" s="3"/>
      <c r="OSQ18" s="3"/>
      <c r="OSR18" s="3"/>
      <c r="OSS18" s="35"/>
      <c r="OST18" s="35"/>
      <c r="OSU18" s="35"/>
      <c r="OSV18" s="3"/>
      <c r="OSW18" s="3"/>
      <c r="OSX18" s="3"/>
      <c r="OSY18" s="35"/>
      <c r="OSZ18" s="35"/>
      <c r="OTA18" s="35"/>
      <c r="OTB18" s="3"/>
      <c r="OTC18" s="3"/>
      <c r="OTD18" s="3"/>
      <c r="OTE18" s="35"/>
      <c r="OTF18" s="35"/>
      <c r="OTG18" s="35"/>
      <c r="OTH18" s="3"/>
      <c r="OTI18" s="3"/>
      <c r="OTJ18" s="3"/>
      <c r="OTK18" s="35"/>
      <c r="OTL18" s="35"/>
      <c r="OTM18" s="35"/>
      <c r="OTN18" s="3"/>
      <c r="OTO18" s="3"/>
      <c r="OTP18" s="3"/>
      <c r="OTQ18" s="35"/>
      <c r="OTR18" s="35"/>
      <c r="OTS18" s="35"/>
      <c r="OTT18" s="3"/>
      <c r="OTU18" s="3"/>
      <c r="OTV18" s="3"/>
      <c r="OTW18" s="35"/>
      <c r="OTX18" s="35"/>
      <c r="OTY18" s="35"/>
      <c r="OTZ18" s="3"/>
      <c r="OUA18" s="3"/>
      <c r="OUB18" s="3"/>
      <c r="OUC18" s="35"/>
      <c r="OUD18" s="35"/>
      <c r="OUE18" s="35"/>
      <c r="OUF18" s="3"/>
      <c r="OUG18" s="3"/>
      <c r="OUH18" s="3"/>
      <c r="OUI18" s="35"/>
      <c r="OUJ18" s="35"/>
      <c r="OUK18" s="35"/>
      <c r="OUL18" s="3"/>
      <c r="OUM18" s="3"/>
      <c r="OUN18" s="3"/>
      <c r="OUO18" s="35"/>
      <c r="OUP18" s="35"/>
      <c r="OUQ18" s="35"/>
      <c r="OUR18" s="3"/>
      <c r="OUS18" s="3"/>
      <c r="OUT18" s="3"/>
      <c r="OUU18" s="35"/>
      <c r="OUV18" s="35"/>
      <c r="OUW18" s="35"/>
      <c r="OUX18" s="3"/>
      <c r="OUY18" s="3"/>
      <c r="OUZ18" s="3"/>
      <c r="OVA18" s="35"/>
      <c r="OVB18" s="35"/>
      <c r="OVC18" s="35"/>
      <c r="OVD18" s="3"/>
      <c r="OVE18" s="3"/>
      <c r="OVF18" s="3"/>
      <c r="OVG18" s="35"/>
      <c r="OVH18" s="35"/>
      <c r="OVI18" s="35"/>
      <c r="OVJ18" s="3"/>
      <c r="OVK18" s="3"/>
      <c r="OVL18" s="3"/>
      <c r="OVM18" s="35"/>
      <c r="OVN18" s="35"/>
      <c r="OVO18" s="35"/>
      <c r="OVP18" s="3"/>
      <c r="OVQ18" s="3"/>
      <c r="OVR18" s="3"/>
      <c r="OVS18" s="35"/>
      <c r="OVT18" s="35"/>
      <c r="OVU18" s="35"/>
      <c r="OVV18" s="3"/>
      <c r="OVW18" s="3"/>
      <c r="OVX18" s="3"/>
      <c r="OVY18" s="35"/>
      <c r="OVZ18" s="35"/>
      <c r="OWA18" s="35"/>
      <c r="OWB18" s="3"/>
      <c r="OWC18" s="3"/>
      <c r="OWD18" s="3"/>
      <c r="OWE18" s="35"/>
      <c r="OWF18" s="35"/>
      <c r="OWG18" s="35"/>
      <c r="OWH18" s="3"/>
      <c r="OWI18" s="3"/>
      <c r="OWJ18" s="3"/>
      <c r="OWK18" s="35"/>
      <c r="OWL18" s="35"/>
      <c r="OWM18" s="35"/>
      <c r="OWN18" s="3"/>
      <c r="OWO18" s="3"/>
      <c r="OWP18" s="3"/>
      <c r="OWQ18" s="35"/>
      <c r="OWR18" s="35"/>
      <c r="OWS18" s="35"/>
      <c r="OWT18" s="3"/>
      <c r="OWU18" s="3"/>
      <c r="OWV18" s="3"/>
      <c r="OWW18" s="35"/>
      <c r="OWX18" s="35"/>
      <c r="OWY18" s="35"/>
      <c r="OWZ18" s="3"/>
      <c r="OXA18" s="3"/>
      <c r="OXB18" s="3"/>
      <c r="OXC18" s="35"/>
      <c r="OXD18" s="35"/>
      <c r="OXE18" s="35"/>
      <c r="OXF18" s="3"/>
      <c r="OXG18" s="3"/>
      <c r="OXH18" s="3"/>
      <c r="OXI18" s="35"/>
      <c r="OXJ18" s="35"/>
      <c r="OXK18" s="35"/>
      <c r="OXL18" s="3"/>
      <c r="OXM18" s="3"/>
      <c r="OXN18" s="3"/>
      <c r="OXO18" s="35"/>
      <c r="OXP18" s="35"/>
      <c r="OXQ18" s="35"/>
      <c r="OXR18" s="3"/>
      <c r="OXS18" s="3"/>
      <c r="OXT18" s="3"/>
      <c r="OXU18" s="35"/>
      <c r="OXV18" s="35"/>
      <c r="OXW18" s="35"/>
      <c r="OXX18" s="3"/>
      <c r="OXY18" s="3"/>
      <c r="OXZ18" s="3"/>
      <c r="OYA18" s="35"/>
      <c r="OYB18" s="35"/>
      <c r="OYC18" s="35"/>
      <c r="OYD18" s="3"/>
      <c r="OYE18" s="3"/>
      <c r="OYF18" s="3"/>
      <c r="OYG18" s="35"/>
      <c r="OYH18" s="35"/>
      <c r="OYI18" s="35"/>
      <c r="OYJ18" s="3"/>
      <c r="OYK18" s="3"/>
      <c r="OYL18" s="3"/>
      <c r="OYM18" s="35"/>
      <c r="OYN18" s="35"/>
      <c r="OYO18" s="35"/>
      <c r="OYP18" s="3"/>
      <c r="OYQ18" s="3"/>
      <c r="OYR18" s="3"/>
      <c r="OYS18" s="35"/>
      <c r="OYT18" s="35"/>
      <c r="OYU18" s="35"/>
      <c r="OYV18" s="3"/>
      <c r="OYW18" s="3"/>
      <c r="OYX18" s="3"/>
      <c r="OYY18" s="35"/>
      <c r="OYZ18" s="35"/>
      <c r="OZA18" s="35"/>
      <c r="OZB18" s="3"/>
      <c r="OZC18" s="3"/>
      <c r="OZD18" s="3"/>
      <c r="OZE18" s="35"/>
      <c r="OZF18" s="35"/>
      <c r="OZG18" s="35"/>
      <c r="OZH18" s="3"/>
      <c r="OZI18" s="3"/>
      <c r="OZJ18" s="3"/>
      <c r="OZK18" s="35"/>
      <c r="OZL18" s="35"/>
      <c r="OZM18" s="35"/>
      <c r="OZN18" s="3"/>
      <c r="OZO18" s="3"/>
      <c r="OZP18" s="3"/>
      <c r="OZQ18" s="35"/>
      <c r="OZR18" s="35"/>
      <c r="OZS18" s="35"/>
      <c r="OZT18" s="3"/>
      <c r="OZU18" s="3"/>
      <c r="OZV18" s="3"/>
      <c r="OZW18" s="35"/>
      <c r="OZX18" s="35"/>
      <c r="OZY18" s="35"/>
      <c r="OZZ18" s="3"/>
      <c r="PAA18" s="3"/>
      <c r="PAB18" s="3"/>
      <c r="PAC18" s="35"/>
      <c r="PAD18" s="35"/>
      <c r="PAE18" s="35"/>
      <c r="PAF18" s="3"/>
      <c r="PAG18" s="3"/>
      <c r="PAH18" s="3"/>
      <c r="PAI18" s="35"/>
      <c r="PAJ18" s="35"/>
      <c r="PAK18" s="35"/>
      <c r="PAL18" s="3"/>
      <c r="PAM18" s="3"/>
      <c r="PAN18" s="3"/>
      <c r="PAO18" s="35"/>
      <c r="PAP18" s="35"/>
      <c r="PAQ18" s="35"/>
      <c r="PAR18" s="3"/>
      <c r="PAS18" s="3"/>
      <c r="PAT18" s="3"/>
      <c r="PAU18" s="35"/>
      <c r="PAV18" s="35"/>
      <c r="PAW18" s="35"/>
      <c r="PAX18" s="3"/>
      <c r="PAY18" s="3"/>
      <c r="PAZ18" s="3"/>
      <c r="PBA18" s="35"/>
      <c r="PBB18" s="35"/>
      <c r="PBC18" s="35"/>
      <c r="PBD18" s="3"/>
      <c r="PBE18" s="3"/>
      <c r="PBF18" s="3"/>
      <c r="PBG18" s="35"/>
      <c r="PBH18" s="35"/>
      <c r="PBI18" s="35"/>
      <c r="PBJ18" s="3"/>
      <c r="PBK18" s="3"/>
      <c r="PBL18" s="3"/>
      <c r="PBM18" s="35"/>
      <c r="PBN18" s="35"/>
      <c r="PBO18" s="35"/>
      <c r="PBP18" s="3"/>
      <c r="PBQ18" s="3"/>
      <c r="PBR18" s="3"/>
      <c r="PBS18" s="35"/>
      <c r="PBT18" s="35"/>
      <c r="PBU18" s="35"/>
      <c r="PBV18" s="3"/>
      <c r="PBW18" s="3"/>
      <c r="PBX18" s="3"/>
      <c r="PBY18" s="35"/>
      <c r="PBZ18" s="35"/>
      <c r="PCA18" s="35"/>
      <c r="PCB18" s="3"/>
      <c r="PCC18" s="3"/>
      <c r="PCD18" s="3"/>
      <c r="PCE18" s="35"/>
      <c r="PCF18" s="35"/>
      <c r="PCG18" s="35"/>
      <c r="PCH18" s="3"/>
      <c r="PCI18" s="3"/>
      <c r="PCJ18" s="3"/>
      <c r="PCK18" s="35"/>
      <c r="PCL18" s="35"/>
      <c r="PCM18" s="35"/>
      <c r="PCN18" s="3"/>
      <c r="PCO18" s="3"/>
      <c r="PCP18" s="3"/>
      <c r="PCQ18" s="35"/>
      <c r="PCR18" s="35"/>
      <c r="PCS18" s="35"/>
      <c r="PCT18" s="3"/>
      <c r="PCU18" s="3"/>
      <c r="PCV18" s="3"/>
      <c r="PCW18" s="35"/>
      <c r="PCX18" s="35"/>
      <c r="PCY18" s="35"/>
      <c r="PCZ18" s="3"/>
      <c r="PDA18" s="3"/>
      <c r="PDB18" s="3"/>
      <c r="PDC18" s="35"/>
      <c r="PDD18" s="35"/>
      <c r="PDE18" s="35"/>
      <c r="PDF18" s="3"/>
      <c r="PDG18" s="3"/>
      <c r="PDH18" s="3"/>
      <c r="PDI18" s="35"/>
      <c r="PDJ18" s="35"/>
      <c r="PDK18" s="35"/>
      <c r="PDL18" s="3"/>
      <c r="PDM18" s="3"/>
      <c r="PDN18" s="3"/>
      <c r="PDO18" s="35"/>
      <c r="PDP18" s="35"/>
      <c r="PDQ18" s="35"/>
      <c r="PDR18" s="3"/>
      <c r="PDS18" s="3"/>
      <c r="PDT18" s="3"/>
      <c r="PDU18" s="35"/>
      <c r="PDV18" s="35"/>
      <c r="PDW18" s="35"/>
      <c r="PDX18" s="3"/>
      <c r="PDY18" s="3"/>
      <c r="PDZ18" s="3"/>
      <c r="PEA18" s="35"/>
      <c r="PEB18" s="35"/>
      <c r="PEC18" s="35"/>
      <c r="PED18" s="3"/>
      <c r="PEE18" s="3"/>
      <c r="PEF18" s="3"/>
      <c r="PEG18" s="35"/>
      <c r="PEH18" s="35"/>
      <c r="PEI18" s="35"/>
      <c r="PEJ18" s="3"/>
      <c r="PEK18" s="3"/>
      <c r="PEL18" s="3"/>
      <c r="PEM18" s="35"/>
      <c r="PEN18" s="35"/>
      <c r="PEO18" s="35"/>
      <c r="PEP18" s="3"/>
      <c r="PEQ18" s="3"/>
      <c r="PER18" s="3"/>
      <c r="PES18" s="35"/>
      <c r="PET18" s="35"/>
      <c r="PEU18" s="35"/>
      <c r="PEV18" s="3"/>
      <c r="PEW18" s="3"/>
      <c r="PEX18" s="3"/>
      <c r="PEY18" s="35"/>
      <c r="PEZ18" s="35"/>
      <c r="PFA18" s="35"/>
      <c r="PFB18" s="3"/>
      <c r="PFC18" s="3"/>
      <c r="PFD18" s="3"/>
      <c r="PFE18" s="35"/>
      <c r="PFF18" s="35"/>
      <c r="PFG18" s="35"/>
      <c r="PFH18" s="3"/>
      <c r="PFI18" s="3"/>
      <c r="PFJ18" s="3"/>
      <c r="PFK18" s="35"/>
      <c r="PFL18" s="35"/>
      <c r="PFM18" s="35"/>
      <c r="PFN18" s="3"/>
      <c r="PFO18" s="3"/>
      <c r="PFP18" s="3"/>
      <c r="PFQ18" s="35"/>
      <c r="PFR18" s="35"/>
      <c r="PFS18" s="35"/>
      <c r="PFT18" s="3"/>
      <c r="PFU18" s="3"/>
      <c r="PFV18" s="3"/>
      <c r="PFW18" s="35"/>
      <c r="PFX18" s="35"/>
      <c r="PFY18" s="35"/>
      <c r="PFZ18" s="3"/>
      <c r="PGA18" s="3"/>
      <c r="PGB18" s="3"/>
      <c r="PGC18" s="35"/>
      <c r="PGD18" s="35"/>
      <c r="PGE18" s="35"/>
      <c r="PGF18" s="3"/>
      <c r="PGG18" s="3"/>
      <c r="PGH18" s="3"/>
      <c r="PGI18" s="35"/>
      <c r="PGJ18" s="35"/>
      <c r="PGK18" s="35"/>
      <c r="PGL18" s="3"/>
      <c r="PGM18" s="3"/>
      <c r="PGN18" s="3"/>
      <c r="PGO18" s="35"/>
      <c r="PGP18" s="35"/>
      <c r="PGQ18" s="35"/>
      <c r="PGR18" s="3"/>
      <c r="PGS18" s="3"/>
      <c r="PGT18" s="3"/>
      <c r="PGU18" s="35"/>
      <c r="PGV18" s="35"/>
      <c r="PGW18" s="35"/>
      <c r="PGX18" s="3"/>
      <c r="PGY18" s="3"/>
      <c r="PGZ18" s="3"/>
      <c r="PHA18" s="35"/>
      <c r="PHB18" s="35"/>
      <c r="PHC18" s="35"/>
      <c r="PHD18" s="3"/>
      <c r="PHE18" s="3"/>
      <c r="PHF18" s="3"/>
      <c r="PHG18" s="35"/>
      <c r="PHH18" s="35"/>
      <c r="PHI18" s="35"/>
      <c r="PHJ18" s="3"/>
      <c r="PHK18" s="3"/>
      <c r="PHL18" s="3"/>
      <c r="PHM18" s="35"/>
      <c r="PHN18" s="35"/>
      <c r="PHO18" s="35"/>
      <c r="PHP18" s="3"/>
      <c r="PHQ18" s="3"/>
      <c r="PHR18" s="3"/>
      <c r="PHS18" s="35"/>
      <c r="PHT18" s="35"/>
      <c r="PHU18" s="35"/>
      <c r="PHV18" s="3"/>
      <c r="PHW18" s="3"/>
      <c r="PHX18" s="3"/>
      <c r="PHY18" s="35"/>
      <c r="PHZ18" s="35"/>
      <c r="PIA18" s="35"/>
      <c r="PIB18" s="3"/>
      <c r="PIC18" s="3"/>
      <c r="PID18" s="3"/>
      <c r="PIE18" s="35"/>
      <c r="PIF18" s="35"/>
      <c r="PIG18" s="35"/>
      <c r="PIH18" s="3"/>
      <c r="PII18" s="3"/>
      <c r="PIJ18" s="3"/>
      <c r="PIK18" s="35"/>
      <c r="PIL18" s="35"/>
      <c r="PIM18" s="35"/>
      <c r="PIN18" s="3"/>
      <c r="PIO18" s="3"/>
      <c r="PIP18" s="3"/>
      <c r="PIQ18" s="35"/>
      <c r="PIR18" s="35"/>
      <c r="PIS18" s="35"/>
      <c r="PIT18" s="3"/>
      <c r="PIU18" s="3"/>
      <c r="PIV18" s="3"/>
      <c r="PIW18" s="35"/>
      <c r="PIX18" s="35"/>
      <c r="PIY18" s="35"/>
      <c r="PIZ18" s="3"/>
      <c r="PJA18" s="3"/>
      <c r="PJB18" s="3"/>
      <c r="PJC18" s="35"/>
      <c r="PJD18" s="35"/>
      <c r="PJE18" s="35"/>
      <c r="PJF18" s="3"/>
      <c r="PJG18" s="3"/>
      <c r="PJH18" s="3"/>
      <c r="PJI18" s="35"/>
      <c r="PJJ18" s="35"/>
      <c r="PJK18" s="35"/>
      <c r="PJL18" s="3"/>
      <c r="PJM18" s="3"/>
      <c r="PJN18" s="3"/>
      <c r="PJO18" s="35"/>
      <c r="PJP18" s="35"/>
      <c r="PJQ18" s="35"/>
      <c r="PJR18" s="3"/>
      <c r="PJS18" s="3"/>
      <c r="PJT18" s="3"/>
      <c r="PJU18" s="35"/>
      <c r="PJV18" s="35"/>
      <c r="PJW18" s="35"/>
      <c r="PJX18" s="3"/>
      <c r="PJY18" s="3"/>
      <c r="PJZ18" s="3"/>
      <c r="PKA18" s="35"/>
      <c r="PKB18" s="35"/>
      <c r="PKC18" s="35"/>
      <c r="PKD18" s="3"/>
      <c r="PKE18" s="3"/>
      <c r="PKF18" s="3"/>
      <c r="PKG18" s="35"/>
      <c r="PKH18" s="35"/>
      <c r="PKI18" s="35"/>
      <c r="PKJ18" s="3"/>
      <c r="PKK18" s="3"/>
      <c r="PKL18" s="3"/>
      <c r="PKM18" s="35"/>
      <c r="PKN18" s="35"/>
      <c r="PKO18" s="35"/>
      <c r="PKP18" s="3"/>
      <c r="PKQ18" s="3"/>
      <c r="PKR18" s="3"/>
      <c r="PKS18" s="35"/>
      <c r="PKT18" s="35"/>
      <c r="PKU18" s="35"/>
      <c r="PKV18" s="3"/>
      <c r="PKW18" s="3"/>
      <c r="PKX18" s="3"/>
      <c r="PKY18" s="35"/>
      <c r="PKZ18" s="35"/>
      <c r="PLA18" s="35"/>
      <c r="PLB18" s="3"/>
      <c r="PLC18" s="3"/>
      <c r="PLD18" s="3"/>
      <c r="PLE18" s="35"/>
      <c r="PLF18" s="35"/>
      <c r="PLG18" s="35"/>
      <c r="PLH18" s="3"/>
      <c r="PLI18" s="3"/>
      <c r="PLJ18" s="3"/>
      <c r="PLK18" s="35"/>
      <c r="PLL18" s="35"/>
      <c r="PLM18" s="35"/>
      <c r="PLN18" s="3"/>
      <c r="PLO18" s="3"/>
      <c r="PLP18" s="3"/>
      <c r="PLQ18" s="35"/>
      <c r="PLR18" s="35"/>
      <c r="PLS18" s="35"/>
      <c r="PLT18" s="3"/>
      <c r="PLU18" s="3"/>
      <c r="PLV18" s="3"/>
      <c r="PLW18" s="35"/>
      <c r="PLX18" s="35"/>
      <c r="PLY18" s="35"/>
      <c r="PLZ18" s="3"/>
      <c r="PMA18" s="3"/>
      <c r="PMB18" s="3"/>
      <c r="PMC18" s="35"/>
      <c r="PMD18" s="35"/>
      <c r="PME18" s="35"/>
      <c r="PMF18" s="3"/>
      <c r="PMG18" s="3"/>
      <c r="PMH18" s="3"/>
      <c r="PMI18" s="35"/>
      <c r="PMJ18" s="35"/>
      <c r="PMK18" s="35"/>
      <c r="PML18" s="3"/>
      <c r="PMM18" s="3"/>
      <c r="PMN18" s="3"/>
      <c r="PMO18" s="35"/>
      <c r="PMP18" s="35"/>
      <c r="PMQ18" s="35"/>
      <c r="PMR18" s="3"/>
      <c r="PMS18" s="3"/>
      <c r="PMT18" s="3"/>
      <c r="PMU18" s="35"/>
      <c r="PMV18" s="35"/>
      <c r="PMW18" s="35"/>
      <c r="PMX18" s="3"/>
      <c r="PMY18" s="3"/>
      <c r="PMZ18" s="3"/>
      <c r="PNA18" s="35"/>
      <c r="PNB18" s="35"/>
      <c r="PNC18" s="35"/>
      <c r="PND18" s="3"/>
      <c r="PNE18" s="3"/>
      <c r="PNF18" s="3"/>
      <c r="PNG18" s="35"/>
      <c r="PNH18" s="35"/>
      <c r="PNI18" s="35"/>
      <c r="PNJ18" s="3"/>
      <c r="PNK18" s="3"/>
      <c r="PNL18" s="3"/>
      <c r="PNM18" s="35"/>
      <c r="PNN18" s="35"/>
      <c r="PNO18" s="35"/>
      <c r="PNP18" s="3"/>
      <c r="PNQ18" s="3"/>
      <c r="PNR18" s="3"/>
      <c r="PNS18" s="35"/>
      <c r="PNT18" s="35"/>
      <c r="PNU18" s="35"/>
      <c r="PNV18" s="3"/>
      <c r="PNW18" s="3"/>
      <c r="PNX18" s="3"/>
      <c r="PNY18" s="35"/>
      <c r="PNZ18" s="35"/>
      <c r="POA18" s="35"/>
      <c r="POB18" s="3"/>
      <c r="POC18" s="3"/>
      <c r="POD18" s="3"/>
      <c r="POE18" s="35"/>
      <c r="POF18" s="35"/>
      <c r="POG18" s="35"/>
      <c r="POH18" s="3"/>
      <c r="POI18" s="3"/>
      <c r="POJ18" s="3"/>
      <c r="POK18" s="35"/>
      <c r="POL18" s="35"/>
      <c r="POM18" s="35"/>
      <c r="PON18" s="3"/>
      <c r="POO18" s="3"/>
      <c r="POP18" s="3"/>
      <c r="POQ18" s="35"/>
      <c r="POR18" s="35"/>
      <c r="POS18" s="35"/>
      <c r="POT18" s="3"/>
      <c r="POU18" s="3"/>
      <c r="POV18" s="3"/>
      <c r="POW18" s="35"/>
      <c r="POX18" s="35"/>
      <c r="POY18" s="35"/>
      <c r="POZ18" s="3"/>
      <c r="PPA18" s="3"/>
      <c r="PPB18" s="3"/>
      <c r="PPC18" s="35"/>
      <c r="PPD18" s="35"/>
      <c r="PPE18" s="35"/>
      <c r="PPF18" s="3"/>
      <c r="PPG18" s="3"/>
      <c r="PPH18" s="3"/>
      <c r="PPI18" s="35"/>
      <c r="PPJ18" s="35"/>
      <c r="PPK18" s="35"/>
      <c r="PPL18" s="3"/>
      <c r="PPM18" s="3"/>
      <c r="PPN18" s="3"/>
      <c r="PPO18" s="35"/>
      <c r="PPP18" s="35"/>
      <c r="PPQ18" s="35"/>
      <c r="PPR18" s="3"/>
      <c r="PPS18" s="3"/>
      <c r="PPT18" s="3"/>
      <c r="PPU18" s="35"/>
      <c r="PPV18" s="35"/>
      <c r="PPW18" s="35"/>
      <c r="PPX18" s="3"/>
      <c r="PPY18" s="3"/>
      <c r="PPZ18" s="3"/>
      <c r="PQA18" s="35"/>
      <c r="PQB18" s="35"/>
      <c r="PQC18" s="35"/>
      <c r="PQD18" s="3"/>
      <c r="PQE18" s="3"/>
      <c r="PQF18" s="3"/>
      <c r="PQG18" s="35"/>
      <c r="PQH18" s="35"/>
      <c r="PQI18" s="35"/>
      <c r="PQJ18" s="3"/>
      <c r="PQK18" s="3"/>
      <c r="PQL18" s="3"/>
      <c r="PQM18" s="35"/>
      <c r="PQN18" s="35"/>
      <c r="PQO18" s="35"/>
      <c r="PQP18" s="3"/>
      <c r="PQQ18" s="3"/>
      <c r="PQR18" s="3"/>
      <c r="PQS18" s="35"/>
      <c r="PQT18" s="35"/>
      <c r="PQU18" s="35"/>
      <c r="PQV18" s="3"/>
      <c r="PQW18" s="3"/>
      <c r="PQX18" s="3"/>
      <c r="PQY18" s="35"/>
      <c r="PQZ18" s="35"/>
      <c r="PRA18" s="35"/>
      <c r="PRB18" s="3"/>
      <c r="PRC18" s="3"/>
      <c r="PRD18" s="3"/>
      <c r="PRE18" s="35"/>
      <c r="PRF18" s="35"/>
      <c r="PRG18" s="35"/>
      <c r="PRH18" s="3"/>
      <c r="PRI18" s="3"/>
      <c r="PRJ18" s="3"/>
      <c r="PRK18" s="35"/>
      <c r="PRL18" s="35"/>
      <c r="PRM18" s="35"/>
      <c r="PRN18" s="3"/>
      <c r="PRO18" s="3"/>
      <c r="PRP18" s="3"/>
      <c r="PRQ18" s="35"/>
      <c r="PRR18" s="35"/>
      <c r="PRS18" s="35"/>
      <c r="PRT18" s="3"/>
      <c r="PRU18" s="3"/>
      <c r="PRV18" s="3"/>
      <c r="PRW18" s="35"/>
      <c r="PRX18" s="35"/>
      <c r="PRY18" s="35"/>
      <c r="PRZ18" s="3"/>
      <c r="PSA18" s="3"/>
      <c r="PSB18" s="3"/>
      <c r="PSC18" s="35"/>
      <c r="PSD18" s="35"/>
      <c r="PSE18" s="35"/>
      <c r="PSF18" s="3"/>
      <c r="PSG18" s="3"/>
      <c r="PSH18" s="3"/>
      <c r="PSI18" s="35"/>
      <c r="PSJ18" s="35"/>
      <c r="PSK18" s="35"/>
      <c r="PSL18" s="3"/>
      <c r="PSM18" s="3"/>
      <c r="PSN18" s="3"/>
      <c r="PSO18" s="35"/>
      <c r="PSP18" s="35"/>
      <c r="PSQ18" s="35"/>
      <c r="PSR18" s="3"/>
      <c r="PSS18" s="3"/>
      <c r="PST18" s="3"/>
      <c r="PSU18" s="35"/>
      <c r="PSV18" s="35"/>
      <c r="PSW18" s="35"/>
      <c r="PSX18" s="3"/>
      <c r="PSY18" s="3"/>
      <c r="PSZ18" s="3"/>
      <c r="PTA18" s="35"/>
      <c r="PTB18" s="35"/>
      <c r="PTC18" s="35"/>
      <c r="PTD18" s="3"/>
      <c r="PTE18" s="3"/>
      <c r="PTF18" s="3"/>
      <c r="PTG18" s="35"/>
      <c r="PTH18" s="35"/>
      <c r="PTI18" s="35"/>
      <c r="PTJ18" s="3"/>
      <c r="PTK18" s="3"/>
      <c r="PTL18" s="3"/>
      <c r="PTM18" s="35"/>
      <c r="PTN18" s="35"/>
      <c r="PTO18" s="35"/>
      <c r="PTP18" s="3"/>
      <c r="PTQ18" s="3"/>
      <c r="PTR18" s="3"/>
      <c r="PTS18" s="35"/>
      <c r="PTT18" s="35"/>
      <c r="PTU18" s="35"/>
      <c r="PTV18" s="3"/>
      <c r="PTW18" s="3"/>
      <c r="PTX18" s="3"/>
      <c r="PTY18" s="35"/>
      <c r="PTZ18" s="35"/>
      <c r="PUA18" s="35"/>
      <c r="PUB18" s="3"/>
      <c r="PUC18" s="3"/>
      <c r="PUD18" s="3"/>
      <c r="PUE18" s="35"/>
      <c r="PUF18" s="35"/>
      <c r="PUG18" s="35"/>
      <c r="PUH18" s="3"/>
      <c r="PUI18" s="3"/>
      <c r="PUJ18" s="3"/>
      <c r="PUK18" s="35"/>
      <c r="PUL18" s="35"/>
      <c r="PUM18" s="35"/>
      <c r="PUN18" s="3"/>
      <c r="PUO18" s="3"/>
      <c r="PUP18" s="3"/>
      <c r="PUQ18" s="35"/>
      <c r="PUR18" s="35"/>
      <c r="PUS18" s="35"/>
      <c r="PUT18" s="3"/>
      <c r="PUU18" s="3"/>
      <c r="PUV18" s="3"/>
      <c r="PUW18" s="35"/>
      <c r="PUX18" s="35"/>
      <c r="PUY18" s="35"/>
      <c r="PUZ18" s="3"/>
      <c r="PVA18" s="3"/>
      <c r="PVB18" s="3"/>
      <c r="PVC18" s="35"/>
      <c r="PVD18" s="35"/>
      <c r="PVE18" s="35"/>
      <c r="PVF18" s="3"/>
      <c r="PVG18" s="3"/>
      <c r="PVH18" s="3"/>
      <c r="PVI18" s="35"/>
      <c r="PVJ18" s="35"/>
      <c r="PVK18" s="35"/>
      <c r="PVL18" s="3"/>
      <c r="PVM18" s="3"/>
      <c r="PVN18" s="3"/>
      <c r="PVO18" s="35"/>
      <c r="PVP18" s="35"/>
      <c r="PVQ18" s="35"/>
      <c r="PVR18" s="3"/>
      <c r="PVS18" s="3"/>
      <c r="PVT18" s="3"/>
      <c r="PVU18" s="35"/>
      <c r="PVV18" s="35"/>
      <c r="PVW18" s="35"/>
      <c r="PVX18" s="3"/>
      <c r="PVY18" s="3"/>
      <c r="PVZ18" s="3"/>
      <c r="PWA18" s="35"/>
      <c r="PWB18" s="35"/>
      <c r="PWC18" s="35"/>
      <c r="PWD18" s="3"/>
      <c r="PWE18" s="3"/>
      <c r="PWF18" s="3"/>
      <c r="PWG18" s="35"/>
      <c r="PWH18" s="35"/>
      <c r="PWI18" s="35"/>
      <c r="PWJ18" s="3"/>
      <c r="PWK18" s="3"/>
      <c r="PWL18" s="3"/>
      <c r="PWM18" s="35"/>
      <c r="PWN18" s="35"/>
      <c r="PWO18" s="35"/>
      <c r="PWP18" s="3"/>
      <c r="PWQ18" s="3"/>
      <c r="PWR18" s="3"/>
      <c r="PWS18" s="35"/>
      <c r="PWT18" s="35"/>
      <c r="PWU18" s="35"/>
      <c r="PWV18" s="3"/>
      <c r="PWW18" s="3"/>
      <c r="PWX18" s="3"/>
      <c r="PWY18" s="35"/>
      <c r="PWZ18" s="35"/>
      <c r="PXA18" s="35"/>
      <c r="PXB18" s="3"/>
      <c r="PXC18" s="3"/>
      <c r="PXD18" s="3"/>
      <c r="PXE18" s="35"/>
      <c r="PXF18" s="35"/>
      <c r="PXG18" s="35"/>
      <c r="PXH18" s="3"/>
      <c r="PXI18" s="3"/>
      <c r="PXJ18" s="3"/>
      <c r="PXK18" s="35"/>
      <c r="PXL18" s="35"/>
      <c r="PXM18" s="35"/>
      <c r="PXN18" s="3"/>
      <c r="PXO18" s="3"/>
      <c r="PXP18" s="3"/>
      <c r="PXQ18" s="35"/>
      <c r="PXR18" s="35"/>
      <c r="PXS18" s="35"/>
      <c r="PXT18" s="3"/>
      <c r="PXU18" s="3"/>
      <c r="PXV18" s="3"/>
      <c r="PXW18" s="35"/>
      <c r="PXX18" s="35"/>
      <c r="PXY18" s="35"/>
      <c r="PXZ18" s="3"/>
      <c r="PYA18" s="3"/>
      <c r="PYB18" s="3"/>
      <c r="PYC18" s="35"/>
      <c r="PYD18" s="35"/>
      <c r="PYE18" s="35"/>
      <c r="PYF18" s="3"/>
      <c r="PYG18" s="3"/>
      <c r="PYH18" s="3"/>
      <c r="PYI18" s="35"/>
      <c r="PYJ18" s="35"/>
      <c r="PYK18" s="35"/>
      <c r="PYL18" s="3"/>
      <c r="PYM18" s="3"/>
      <c r="PYN18" s="3"/>
      <c r="PYO18" s="35"/>
      <c r="PYP18" s="35"/>
      <c r="PYQ18" s="35"/>
      <c r="PYR18" s="3"/>
      <c r="PYS18" s="3"/>
      <c r="PYT18" s="3"/>
      <c r="PYU18" s="35"/>
      <c r="PYV18" s="35"/>
      <c r="PYW18" s="35"/>
      <c r="PYX18" s="3"/>
      <c r="PYY18" s="3"/>
      <c r="PYZ18" s="3"/>
      <c r="PZA18" s="35"/>
      <c r="PZB18" s="35"/>
      <c r="PZC18" s="35"/>
      <c r="PZD18" s="3"/>
      <c r="PZE18" s="3"/>
      <c r="PZF18" s="3"/>
      <c r="PZG18" s="35"/>
      <c r="PZH18" s="35"/>
      <c r="PZI18" s="35"/>
      <c r="PZJ18" s="3"/>
      <c r="PZK18" s="3"/>
      <c r="PZL18" s="3"/>
      <c r="PZM18" s="35"/>
      <c r="PZN18" s="35"/>
      <c r="PZO18" s="35"/>
      <c r="PZP18" s="3"/>
      <c r="PZQ18" s="3"/>
      <c r="PZR18" s="3"/>
      <c r="PZS18" s="35"/>
      <c r="PZT18" s="35"/>
      <c r="PZU18" s="35"/>
      <c r="PZV18" s="3"/>
      <c r="PZW18" s="3"/>
      <c r="PZX18" s="3"/>
      <c r="PZY18" s="35"/>
      <c r="PZZ18" s="35"/>
      <c r="QAA18" s="35"/>
      <c r="QAB18" s="3"/>
      <c r="QAC18" s="3"/>
      <c r="QAD18" s="3"/>
      <c r="QAE18" s="35"/>
      <c r="QAF18" s="35"/>
      <c r="QAG18" s="35"/>
      <c r="QAH18" s="3"/>
      <c r="QAI18" s="3"/>
      <c r="QAJ18" s="3"/>
      <c r="QAK18" s="35"/>
      <c r="QAL18" s="35"/>
      <c r="QAM18" s="35"/>
      <c r="QAN18" s="3"/>
      <c r="QAO18" s="3"/>
      <c r="QAP18" s="3"/>
      <c r="QAQ18" s="35"/>
      <c r="QAR18" s="35"/>
      <c r="QAS18" s="35"/>
      <c r="QAT18" s="3"/>
      <c r="QAU18" s="3"/>
      <c r="QAV18" s="3"/>
      <c r="QAW18" s="35"/>
      <c r="QAX18" s="35"/>
      <c r="QAY18" s="35"/>
      <c r="QAZ18" s="3"/>
      <c r="QBA18" s="3"/>
      <c r="QBB18" s="3"/>
      <c r="QBC18" s="35"/>
      <c r="QBD18" s="35"/>
      <c r="QBE18" s="35"/>
      <c r="QBF18" s="3"/>
      <c r="QBG18" s="3"/>
      <c r="QBH18" s="3"/>
      <c r="QBI18" s="35"/>
      <c r="QBJ18" s="35"/>
      <c r="QBK18" s="35"/>
      <c r="QBL18" s="3"/>
      <c r="QBM18" s="3"/>
      <c r="QBN18" s="3"/>
      <c r="QBO18" s="35"/>
      <c r="QBP18" s="35"/>
      <c r="QBQ18" s="35"/>
      <c r="QBR18" s="3"/>
      <c r="QBS18" s="3"/>
      <c r="QBT18" s="3"/>
      <c r="QBU18" s="35"/>
      <c r="QBV18" s="35"/>
      <c r="QBW18" s="35"/>
      <c r="QBX18" s="3"/>
      <c r="QBY18" s="3"/>
      <c r="QBZ18" s="3"/>
      <c r="QCA18" s="35"/>
      <c r="QCB18" s="35"/>
      <c r="QCC18" s="35"/>
      <c r="QCD18" s="3"/>
      <c r="QCE18" s="3"/>
      <c r="QCF18" s="3"/>
      <c r="QCG18" s="35"/>
      <c r="QCH18" s="35"/>
      <c r="QCI18" s="35"/>
      <c r="QCJ18" s="3"/>
      <c r="QCK18" s="3"/>
      <c r="QCL18" s="3"/>
      <c r="QCM18" s="35"/>
      <c r="QCN18" s="35"/>
      <c r="QCO18" s="35"/>
      <c r="QCP18" s="3"/>
      <c r="QCQ18" s="3"/>
      <c r="QCR18" s="3"/>
      <c r="QCS18" s="35"/>
      <c r="QCT18" s="35"/>
      <c r="QCU18" s="35"/>
      <c r="QCV18" s="3"/>
      <c r="QCW18" s="3"/>
      <c r="QCX18" s="3"/>
      <c r="QCY18" s="35"/>
      <c r="QCZ18" s="35"/>
      <c r="QDA18" s="35"/>
      <c r="QDB18" s="3"/>
      <c r="QDC18" s="3"/>
      <c r="QDD18" s="3"/>
      <c r="QDE18" s="35"/>
      <c r="QDF18" s="35"/>
      <c r="QDG18" s="35"/>
      <c r="QDH18" s="3"/>
      <c r="QDI18" s="3"/>
      <c r="QDJ18" s="3"/>
      <c r="QDK18" s="35"/>
      <c r="QDL18" s="35"/>
      <c r="QDM18" s="35"/>
      <c r="QDN18" s="3"/>
      <c r="QDO18" s="3"/>
      <c r="QDP18" s="3"/>
      <c r="QDQ18" s="35"/>
      <c r="QDR18" s="35"/>
      <c r="QDS18" s="35"/>
      <c r="QDT18" s="3"/>
      <c r="QDU18" s="3"/>
      <c r="QDV18" s="3"/>
      <c r="QDW18" s="35"/>
      <c r="QDX18" s="35"/>
      <c r="QDY18" s="35"/>
      <c r="QDZ18" s="3"/>
      <c r="QEA18" s="3"/>
      <c r="QEB18" s="3"/>
      <c r="QEC18" s="35"/>
      <c r="QED18" s="35"/>
      <c r="QEE18" s="35"/>
      <c r="QEF18" s="3"/>
      <c r="QEG18" s="3"/>
      <c r="QEH18" s="3"/>
      <c r="QEI18" s="35"/>
      <c r="QEJ18" s="35"/>
      <c r="QEK18" s="35"/>
      <c r="QEL18" s="3"/>
      <c r="QEM18" s="3"/>
      <c r="QEN18" s="3"/>
      <c r="QEO18" s="35"/>
      <c r="QEP18" s="35"/>
      <c r="QEQ18" s="35"/>
      <c r="QER18" s="3"/>
      <c r="QES18" s="3"/>
      <c r="QET18" s="3"/>
      <c r="QEU18" s="35"/>
      <c r="QEV18" s="35"/>
      <c r="QEW18" s="35"/>
      <c r="QEX18" s="3"/>
      <c r="QEY18" s="3"/>
      <c r="QEZ18" s="3"/>
      <c r="QFA18" s="35"/>
      <c r="QFB18" s="35"/>
      <c r="QFC18" s="35"/>
      <c r="QFD18" s="3"/>
      <c r="QFE18" s="3"/>
      <c r="QFF18" s="3"/>
      <c r="QFG18" s="35"/>
      <c r="QFH18" s="35"/>
      <c r="QFI18" s="35"/>
      <c r="QFJ18" s="3"/>
      <c r="QFK18" s="3"/>
      <c r="QFL18" s="3"/>
      <c r="QFM18" s="35"/>
      <c r="QFN18" s="35"/>
      <c r="QFO18" s="35"/>
      <c r="QFP18" s="3"/>
      <c r="QFQ18" s="3"/>
      <c r="QFR18" s="3"/>
      <c r="QFS18" s="35"/>
      <c r="QFT18" s="35"/>
      <c r="QFU18" s="35"/>
      <c r="QFV18" s="3"/>
      <c r="QFW18" s="3"/>
      <c r="QFX18" s="3"/>
      <c r="QFY18" s="35"/>
      <c r="QFZ18" s="35"/>
      <c r="QGA18" s="35"/>
      <c r="QGB18" s="3"/>
      <c r="QGC18" s="3"/>
      <c r="QGD18" s="3"/>
      <c r="QGE18" s="35"/>
      <c r="QGF18" s="35"/>
      <c r="QGG18" s="35"/>
      <c r="QGH18" s="3"/>
      <c r="QGI18" s="3"/>
      <c r="QGJ18" s="3"/>
      <c r="QGK18" s="35"/>
      <c r="QGL18" s="35"/>
      <c r="QGM18" s="35"/>
      <c r="QGN18" s="3"/>
      <c r="QGO18" s="3"/>
      <c r="QGP18" s="3"/>
      <c r="QGQ18" s="35"/>
      <c r="QGR18" s="35"/>
      <c r="QGS18" s="35"/>
      <c r="QGT18" s="3"/>
      <c r="QGU18" s="3"/>
      <c r="QGV18" s="3"/>
      <c r="QGW18" s="35"/>
      <c r="QGX18" s="35"/>
      <c r="QGY18" s="35"/>
      <c r="QGZ18" s="3"/>
      <c r="QHA18" s="3"/>
      <c r="QHB18" s="3"/>
      <c r="QHC18" s="35"/>
      <c r="QHD18" s="35"/>
      <c r="QHE18" s="35"/>
      <c r="QHF18" s="3"/>
      <c r="QHG18" s="3"/>
      <c r="QHH18" s="3"/>
      <c r="QHI18" s="35"/>
      <c r="QHJ18" s="35"/>
      <c r="QHK18" s="35"/>
      <c r="QHL18" s="3"/>
      <c r="QHM18" s="3"/>
      <c r="QHN18" s="3"/>
      <c r="QHO18" s="35"/>
      <c r="QHP18" s="35"/>
      <c r="QHQ18" s="35"/>
      <c r="QHR18" s="3"/>
      <c r="QHS18" s="3"/>
      <c r="QHT18" s="3"/>
      <c r="QHU18" s="35"/>
      <c r="QHV18" s="35"/>
      <c r="QHW18" s="35"/>
      <c r="QHX18" s="3"/>
      <c r="QHY18" s="3"/>
      <c r="QHZ18" s="3"/>
      <c r="QIA18" s="35"/>
      <c r="QIB18" s="35"/>
      <c r="QIC18" s="35"/>
      <c r="QID18" s="3"/>
      <c r="QIE18" s="3"/>
      <c r="QIF18" s="3"/>
      <c r="QIG18" s="35"/>
      <c r="QIH18" s="35"/>
      <c r="QII18" s="35"/>
      <c r="QIJ18" s="3"/>
      <c r="QIK18" s="3"/>
      <c r="QIL18" s="3"/>
      <c r="QIM18" s="35"/>
      <c r="QIN18" s="35"/>
      <c r="QIO18" s="35"/>
      <c r="QIP18" s="3"/>
      <c r="QIQ18" s="3"/>
      <c r="QIR18" s="3"/>
      <c r="QIS18" s="35"/>
      <c r="QIT18" s="35"/>
      <c r="QIU18" s="35"/>
      <c r="QIV18" s="3"/>
      <c r="QIW18" s="3"/>
      <c r="QIX18" s="3"/>
      <c r="QIY18" s="35"/>
      <c r="QIZ18" s="35"/>
      <c r="QJA18" s="35"/>
      <c r="QJB18" s="3"/>
      <c r="QJC18" s="3"/>
      <c r="QJD18" s="3"/>
      <c r="QJE18" s="35"/>
      <c r="QJF18" s="35"/>
      <c r="QJG18" s="35"/>
      <c r="QJH18" s="3"/>
      <c r="QJI18" s="3"/>
      <c r="QJJ18" s="3"/>
      <c r="QJK18" s="35"/>
      <c r="QJL18" s="35"/>
      <c r="QJM18" s="35"/>
      <c r="QJN18" s="3"/>
      <c r="QJO18" s="3"/>
      <c r="QJP18" s="3"/>
      <c r="QJQ18" s="35"/>
      <c r="QJR18" s="35"/>
      <c r="QJS18" s="35"/>
      <c r="QJT18" s="3"/>
      <c r="QJU18" s="3"/>
      <c r="QJV18" s="3"/>
      <c r="QJW18" s="35"/>
      <c r="QJX18" s="35"/>
      <c r="QJY18" s="35"/>
      <c r="QJZ18" s="3"/>
      <c r="QKA18" s="3"/>
      <c r="QKB18" s="3"/>
      <c r="QKC18" s="35"/>
      <c r="QKD18" s="35"/>
      <c r="QKE18" s="35"/>
      <c r="QKF18" s="3"/>
      <c r="QKG18" s="3"/>
      <c r="QKH18" s="3"/>
      <c r="QKI18" s="35"/>
      <c r="QKJ18" s="35"/>
      <c r="QKK18" s="35"/>
      <c r="QKL18" s="3"/>
      <c r="QKM18" s="3"/>
      <c r="QKN18" s="3"/>
      <c r="QKO18" s="35"/>
      <c r="QKP18" s="35"/>
      <c r="QKQ18" s="35"/>
      <c r="QKR18" s="3"/>
      <c r="QKS18" s="3"/>
      <c r="QKT18" s="3"/>
      <c r="QKU18" s="35"/>
      <c r="QKV18" s="35"/>
      <c r="QKW18" s="35"/>
      <c r="QKX18" s="3"/>
      <c r="QKY18" s="3"/>
      <c r="QKZ18" s="3"/>
      <c r="QLA18" s="35"/>
      <c r="QLB18" s="35"/>
      <c r="QLC18" s="35"/>
      <c r="QLD18" s="3"/>
      <c r="QLE18" s="3"/>
      <c r="QLF18" s="3"/>
      <c r="QLG18" s="35"/>
      <c r="QLH18" s="35"/>
      <c r="QLI18" s="35"/>
      <c r="QLJ18" s="3"/>
      <c r="QLK18" s="3"/>
      <c r="QLL18" s="3"/>
      <c r="QLM18" s="35"/>
      <c r="QLN18" s="35"/>
      <c r="QLO18" s="35"/>
      <c r="QLP18" s="3"/>
      <c r="QLQ18" s="3"/>
      <c r="QLR18" s="3"/>
      <c r="QLS18" s="35"/>
      <c r="QLT18" s="35"/>
      <c r="QLU18" s="35"/>
      <c r="QLV18" s="3"/>
      <c r="QLW18" s="3"/>
      <c r="QLX18" s="3"/>
      <c r="QLY18" s="35"/>
      <c r="QLZ18" s="35"/>
      <c r="QMA18" s="35"/>
      <c r="QMB18" s="3"/>
      <c r="QMC18" s="3"/>
      <c r="QMD18" s="3"/>
      <c r="QME18" s="35"/>
      <c r="QMF18" s="35"/>
      <c r="QMG18" s="35"/>
      <c r="QMH18" s="3"/>
      <c r="QMI18" s="3"/>
      <c r="QMJ18" s="3"/>
      <c r="QMK18" s="35"/>
      <c r="QML18" s="35"/>
      <c r="QMM18" s="35"/>
      <c r="QMN18" s="3"/>
      <c r="QMO18" s="3"/>
      <c r="QMP18" s="3"/>
      <c r="QMQ18" s="35"/>
      <c r="QMR18" s="35"/>
      <c r="QMS18" s="35"/>
      <c r="QMT18" s="3"/>
      <c r="QMU18" s="3"/>
      <c r="QMV18" s="3"/>
      <c r="QMW18" s="35"/>
      <c r="QMX18" s="35"/>
      <c r="QMY18" s="35"/>
      <c r="QMZ18" s="3"/>
      <c r="QNA18" s="3"/>
      <c r="QNB18" s="3"/>
      <c r="QNC18" s="35"/>
      <c r="QND18" s="35"/>
      <c r="QNE18" s="35"/>
      <c r="QNF18" s="3"/>
      <c r="QNG18" s="3"/>
      <c r="QNH18" s="3"/>
      <c r="QNI18" s="35"/>
      <c r="QNJ18" s="35"/>
      <c r="QNK18" s="35"/>
      <c r="QNL18" s="3"/>
      <c r="QNM18" s="3"/>
      <c r="QNN18" s="3"/>
      <c r="QNO18" s="35"/>
      <c r="QNP18" s="35"/>
      <c r="QNQ18" s="35"/>
      <c r="QNR18" s="3"/>
      <c r="QNS18" s="3"/>
      <c r="QNT18" s="3"/>
      <c r="QNU18" s="35"/>
      <c r="QNV18" s="35"/>
      <c r="QNW18" s="35"/>
      <c r="QNX18" s="3"/>
      <c r="QNY18" s="3"/>
      <c r="QNZ18" s="3"/>
      <c r="QOA18" s="35"/>
      <c r="QOB18" s="35"/>
      <c r="QOC18" s="35"/>
      <c r="QOD18" s="3"/>
      <c r="QOE18" s="3"/>
      <c r="QOF18" s="3"/>
      <c r="QOG18" s="35"/>
      <c r="QOH18" s="35"/>
      <c r="QOI18" s="35"/>
      <c r="QOJ18" s="3"/>
      <c r="QOK18" s="3"/>
      <c r="QOL18" s="3"/>
      <c r="QOM18" s="35"/>
      <c r="QON18" s="35"/>
      <c r="QOO18" s="35"/>
      <c r="QOP18" s="3"/>
      <c r="QOQ18" s="3"/>
      <c r="QOR18" s="3"/>
      <c r="QOS18" s="35"/>
      <c r="QOT18" s="35"/>
      <c r="QOU18" s="35"/>
      <c r="QOV18" s="3"/>
      <c r="QOW18" s="3"/>
      <c r="QOX18" s="3"/>
      <c r="QOY18" s="35"/>
      <c r="QOZ18" s="35"/>
      <c r="QPA18" s="35"/>
      <c r="QPB18" s="3"/>
      <c r="QPC18" s="3"/>
      <c r="QPD18" s="3"/>
      <c r="QPE18" s="35"/>
      <c r="QPF18" s="35"/>
      <c r="QPG18" s="35"/>
      <c r="QPH18" s="3"/>
      <c r="QPI18" s="3"/>
      <c r="QPJ18" s="3"/>
      <c r="QPK18" s="35"/>
      <c r="QPL18" s="35"/>
      <c r="QPM18" s="35"/>
      <c r="QPN18" s="3"/>
      <c r="QPO18" s="3"/>
      <c r="QPP18" s="3"/>
      <c r="QPQ18" s="35"/>
      <c r="QPR18" s="35"/>
      <c r="QPS18" s="35"/>
      <c r="QPT18" s="3"/>
      <c r="QPU18" s="3"/>
      <c r="QPV18" s="3"/>
      <c r="QPW18" s="35"/>
      <c r="QPX18" s="35"/>
      <c r="QPY18" s="35"/>
      <c r="QPZ18" s="3"/>
      <c r="QQA18" s="3"/>
      <c r="QQB18" s="3"/>
      <c r="QQC18" s="35"/>
      <c r="QQD18" s="35"/>
      <c r="QQE18" s="35"/>
      <c r="QQF18" s="3"/>
      <c r="QQG18" s="3"/>
      <c r="QQH18" s="3"/>
      <c r="QQI18" s="35"/>
      <c r="QQJ18" s="35"/>
      <c r="QQK18" s="35"/>
      <c r="QQL18" s="3"/>
      <c r="QQM18" s="3"/>
      <c r="QQN18" s="3"/>
      <c r="QQO18" s="35"/>
      <c r="QQP18" s="35"/>
      <c r="QQQ18" s="35"/>
      <c r="QQR18" s="3"/>
      <c r="QQS18" s="3"/>
      <c r="QQT18" s="3"/>
      <c r="QQU18" s="35"/>
      <c r="QQV18" s="35"/>
      <c r="QQW18" s="35"/>
      <c r="QQX18" s="3"/>
      <c r="QQY18" s="3"/>
      <c r="QQZ18" s="3"/>
      <c r="QRA18" s="35"/>
      <c r="QRB18" s="35"/>
      <c r="QRC18" s="35"/>
      <c r="QRD18" s="3"/>
      <c r="QRE18" s="3"/>
      <c r="QRF18" s="3"/>
      <c r="QRG18" s="35"/>
      <c r="QRH18" s="35"/>
      <c r="QRI18" s="35"/>
      <c r="QRJ18" s="3"/>
      <c r="QRK18" s="3"/>
      <c r="QRL18" s="3"/>
      <c r="QRM18" s="35"/>
      <c r="QRN18" s="35"/>
      <c r="QRO18" s="35"/>
      <c r="QRP18" s="3"/>
      <c r="QRQ18" s="3"/>
      <c r="QRR18" s="3"/>
      <c r="QRS18" s="35"/>
      <c r="QRT18" s="35"/>
      <c r="QRU18" s="35"/>
      <c r="QRV18" s="3"/>
      <c r="QRW18" s="3"/>
      <c r="QRX18" s="3"/>
      <c r="QRY18" s="35"/>
      <c r="QRZ18" s="35"/>
      <c r="QSA18" s="35"/>
      <c r="QSB18" s="3"/>
      <c r="QSC18" s="3"/>
      <c r="QSD18" s="3"/>
      <c r="QSE18" s="35"/>
      <c r="QSF18" s="35"/>
      <c r="QSG18" s="35"/>
      <c r="QSH18" s="3"/>
      <c r="QSI18" s="3"/>
      <c r="QSJ18" s="3"/>
      <c r="QSK18" s="35"/>
      <c r="QSL18" s="35"/>
      <c r="QSM18" s="35"/>
      <c r="QSN18" s="3"/>
      <c r="QSO18" s="3"/>
      <c r="QSP18" s="3"/>
      <c r="QSQ18" s="35"/>
      <c r="QSR18" s="35"/>
      <c r="QSS18" s="35"/>
      <c r="QST18" s="3"/>
      <c r="QSU18" s="3"/>
      <c r="QSV18" s="3"/>
      <c r="QSW18" s="35"/>
      <c r="QSX18" s="35"/>
      <c r="QSY18" s="35"/>
      <c r="QSZ18" s="3"/>
      <c r="QTA18" s="3"/>
      <c r="QTB18" s="3"/>
      <c r="QTC18" s="35"/>
      <c r="QTD18" s="35"/>
      <c r="QTE18" s="35"/>
      <c r="QTF18" s="3"/>
      <c r="QTG18" s="3"/>
      <c r="QTH18" s="3"/>
      <c r="QTI18" s="35"/>
      <c r="QTJ18" s="35"/>
      <c r="QTK18" s="35"/>
      <c r="QTL18" s="3"/>
      <c r="QTM18" s="3"/>
      <c r="QTN18" s="3"/>
      <c r="QTO18" s="35"/>
      <c r="QTP18" s="35"/>
      <c r="QTQ18" s="35"/>
      <c r="QTR18" s="3"/>
      <c r="QTS18" s="3"/>
      <c r="QTT18" s="3"/>
      <c r="QTU18" s="35"/>
      <c r="QTV18" s="35"/>
      <c r="QTW18" s="35"/>
      <c r="QTX18" s="3"/>
      <c r="QTY18" s="3"/>
      <c r="QTZ18" s="3"/>
      <c r="QUA18" s="35"/>
      <c r="QUB18" s="35"/>
      <c r="QUC18" s="35"/>
      <c r="QUD18" s="3"/>
      <c r="QUE18" s="3"/>
      <c r="QUF18" s="3"/>
      <c r="QUG18" s="35"/>
      <c r="QUH18" s="35"/>
      <c r="QUI18" s="35"/>
      <c r="QUJ18" s="3"/>
      <c r="QUK18" s="3"/>
      <c r="QUL18" s="3"/>
      <c r="QUM18" s="35"/>
      <c r="QUN18" s="35"/>
      <c r="QUO18" s="35"/>
      <c r="QUP18" s="3"/>
      <c r="QUQ18" s="3"/>
      <c r="QUR18" s="3"/>
      <c r="QUS18" s="35"/>
      <c r="QUT18" s="35"/>
      <c r="QUU18" s="35"/>
      <c r="QUV18" s="3"/>
      <c r="QUW18" s="3"/>
      <c r="QUX18" s="3"/>
      <c r="QUY18" s="35"/>
      <c r="QUZ18" s="35"/>
      <c r="QVA18" s="35"/>
      <c r="QVB18" s="3"/>
      <c r="QVC18" s="3"/>
      <c r="QVD18" s="3"/>
      <c r="QVE18" s="35"/>
      <c r="QVF18" s="35"/>
      <c r="QVG18" s="35"/>
      <c r="QVH18" s="3"/>
      <c r="QVI18" s="3"/>
      <c r="QVJ18" s="3"/>
      <c r="QVK18" s="35"/>
      <c r="QVL18" s="35"/>
      <c r="QVM18" s="35"/>
      <c r="QVN18" s="3"/>
      <c r="QVO18" s="3"/>
      <c r="QVP18" s="3"/>
      <c r="QVQ18" s="35"/>
      <c r="QVR18" s="35"/>
      <c r="QVS18" s="35"/>
      <c r="QVT18" s="3"/>
      <c r="QVU18" s="3"/>
      <c r="QVV18" s="3"/>
      <c r="QVW18" s="35"/>
      <c r="QVX18" s="35"/>
      <c r="QVY18" s="35"/>
      <c r="QVZ18" s="3"/>
      <c r="QWA18" s="3"/>
      <c r="QWB18" s="3"/>
      <c r="QWC18" s="35"/>
      <c r="QWD18" s="35"/>
      <c r="QWE18" s="35"/>
      <c r="QWF18" s="3"/>
      <c r="QWG18" s="3"/>
      <c r="QWH18" s="3"/>
      <c r="QWI18" s="35"/>
      <c r="QWJ18" s="35"/>
      <c r="QWK18" s="35"/>
      <c r="QWL18" s="3"/>
      <c r="QWM18" s="3"/>
      <c r="QWN18" s="3"/>
      <c r="QWO18" s="35"/>
      <c r="QWP18" s="35"/>
      <c r="QWQ18" s="35"/>
      <c r="QWR18" s="3"/>
      <c r="QWS18" s="3"/>
      <c r="QWT18" s="3"/>
      <c r="QWU18" s="35"/>
      <c r="QWV18" s="35"/>
      <c r="QWW18" s="35"/>
      <c r="QWX18" s="3"/>
      <c r="QWY18" s="3"/>
      <c r="QWZ18" s="3"/>
      <c r="QXA18" s="35"/>
      <c r="QXB18" s="35"/>
      <c r="QXC18" s="35"/>
      <c r="QXD18" s="3"/>
      <c r="QXE18" s="3"/>
      <c r="QXF18" s="3"/>
      <c r="QXG18" s="35"/>
      <c r="QXH18" s="35"/>
      <c r="QXI18" s="35"/>
      <c r="QXJ18" s="3"/>
      <c r="QXK18" s="3"/>
      <c r="QXL18" s="3"/>
      <c r="QXM18" s="35"/>
      <c r="QXN18" s="35"/>
      <c r="QXO18" s="35"/>
      <c r="QXP18" s="3"/>
      <c r="QXQ18" s="3"/>
      <c r="QXR18" s="3"/>
      <c r="QXS18" s="35"/>
      <c r="QXT18" s="35"/>
      <c r="QXU18" s="35"/>
      <c r="QXV18" s="3"/>
      <c r="QXW18" s="3"/>
      <c r="QXX18" s="3"/>
      <c r="QXY18" s="35"/>
      <c r="QXZ18" s="35"/>
      <c r="QYA18" s="35"/>
      <c r="QYB18" s="3"/>
      <c r="QYC18" s="3"/>
      <c r="QYD18" s="3"/>
      <c r="QYE18" s="35"/>
      <c r="QYF18" s="35"/>
      <c r="QYG18" s="35"/>
      <c r="QYH18" s="3"/>
      <c r="QYI18" s="3"/>
      <c r="QYJ18" s="3"/>
      <c r="QYK18" s="35"/>
      <c r="QYL18" s="35"/>
      <c r="QYM18" s="35"/>
      <c r="QYN18" s="3"/>
      <c r="QYO18" s="3"/>
      <c r="QYP18" s="3"/>
      <c r="QYQ18" s="35"/>
      <c r="QYR18" s="35"/>
      <c r="QYS18" s="35"/>
      <c r="QYT18" s="3"/>
      <c r="QYU18" s="3"/>
      <c r="QYV18" s="3"/>
      <c r="QYW18" s="35"/>
      <c r="QYX18" s="35"/>
      <c r="QYY18" s="35"/>
      <c r="QYZ18" s="3"/>
      <c r="QZA18" s="3"/>
      <c r="QZB18" s="3"/>
      <c r="QZC18" s="35"/>
      <c r="QZD18" s="35"/>
      <c r="QZE18" s="35"/>
      <c r="QZF18" s="3"/>
      <c r="QZG18" s="3"/>
      <c r="QZH18" s="3"/>
      <c r="QZI18" s="35"/>
      <c r="QZJ18" s="35"/>
      <c r="QZK18" s="35"/>
      <c r="QZL18" s="3"/>
      <c r="QZM18" s="3"/>
      <c r="QZN18" s="3"/>
      <c r="QZO18" s="35"/>
      <c r="QZP18" s="35"/>
      <c r="QZQ18" s="35"/>
      <c r="QZR18" s="3"/>
      <c r="QZS18" s="3"/>
      <c r="QZT18" s="3"/>
      <c r="QZU18" s="35"/>
      <c r="QZV18" s="35"/>
      <c r="QZW18" s="35"/>
      <c r="QZX18" s="3"/>
      <c r="QZY18" s="3"/>
      <c r="QZZ18" s="3"/>
      <c r="RAA18" s="35"/>
      <c r="RAB18" s="35"/>
      <c r="RAC18" s="35"/>
      <c r="RAD18" s="3"/>
      <c r="RAE18" s="3"/>
      <c r="RAF18" s="3"/>
      <c r="RAG18" s="35"/>
      <c r="RAH18" s="35"/>
      <c r="RAI18" s="35"/>
      <c r="RAJ18" s="3"/>
      <c r="RAK18" s="3"/>
      <c r="RAL18" s="3"/>
      <c r="RAM18" s="35"/>
      <c r="RAN18" s="35"/>
      <c r="RAO18" s="35"/>
      <c r="RAP18" s="3"/>
      <c r="RAQ18" s="3"/>
      <c r="RAR18" s="3"/>
      <c r="RAS18" s="35"/>
      <c r="RAT18" s="35"/>
      <c r="RAU18" s="35"/>
      <c r="RAV18" s="3"/>
      <c r="RAW18" s="3"/>
      <c r="RAX18" s="3"/>
      <c r="RAY18" s="35"/>
      <c r="RAZ18" s="35"/>
      <c r="RBA18" s="35"/>
      <c r="RBB18" s="3"/>
      <c r="RBC18" s="3"/>
      <c r="RBD18" s="3"/>
      <c r="RBE18" s="35"/>
      <c r="RBF18" s="35"/>
      <c r="RBG18" s="35"/>
      <c r="RBH18" s="3"/>
      <c r="RBI18" s="3"/>
      <c r="RBJ18" s="3"/>
      <c r="RBK18" s="35"/>
      <c r="RBL18" s="35"/>
      <c r="RBM18" s="35"/>
      <c r="RBN18" s="3"/>
      <c r="RBO18" s="3"/>
      <c r="RBP18" s="3"/>
      <c r="RBQ18" s="35"/>
      <c r="RBR18" s="35"/>
      <c r="RBS18" s="35"/>
      <c r="RBT18" s="3"/>
      <c r="RBU18" s="3"/>
      <c r="RBV18" s="3"/>
      <c r="RBW18" s="35"/>
      <c r="RBX18" s="35"/>
      <c r="RBY18" s="35"/>
      <c r="RBZ18" s="3"/>
      <c r="RCA18" s="3"/>
      <c r="RCB18" s="3"/>
      <c r="RCC18" s="35"/>
      <c r="RCD18" s="35"/>
      <c r="RCE18" s="35"/>
      <c r="RCF18" s="3"/>
      <c r="RCG18" s="3"/>
      <c r="RCH18" s="3"/>
      <c r="RCI18" s="35"/>
      <c r="RCJ18" s="35"/>
      <c r="RCK18" s="35"/>
      <c r="RCL18" s="3"/>
      <c r="RCM18" s="3"/>
      <c r="RCN18" s="3"/>
      <c r="RCO18" s="35"/>
      <c r="RCP18" s="35"/>
      <c r="RCQ18" s="35"/>
      <c r="RCR18" s="3"/>
      <c r="RCS18" s="3"/>
      <c r="RCT18" s="3"/>
      <c r="RCU18" s="35"/>
      <c r="RCV18" s="35"/>
      <c r="RCW18" s="35"/>
      <c r="RCX18" s="3"/>
      <c r="RCY18" s="3"/>
      <c r="RCZ18" s="3"/>
      <c r="RDA18" s="35"/>
      <c r="RDB18" s="35"/>
      <c r="RDC18" s="35"/>
      <c r="RDD18" s="3"/>
      <c r="RDE18" s="3"/>
      <c r="RDF18" s="3"/>
      <c r="RDG18" s="35"/>
      <c r="RDH18" s="35"/>
      <c r="RDI18" s="35"/>
      <c r="RDJ18" s="3"/>
      <c r="RDK18" s="3"/>
      <c r="RDL18" s="3"/>
      <c r="RDM18" s="35"/>
      <c r="RDN18" s="35"/>
      <c r="RDO18" s="35"/>
      <c r="RDP18" s="3"/>
      <c r="RDQ18" s="3"/>
      <c r="RDR18" s="3"/>
      <c r="RDS18" s="35"/>
      <c r="RDT18" s="35"/>
      <c r="RDU18" s="35"/>
      <c r="RDV18" s="3"/>
      <c r="RDW18" s="3"/>
      <c r="RDX18" s="3"/>
      <c r="RDY18" s="35"/>
      <c r="RDZ18" s="35"/>
      <c r="REA18" s="35"/>
      <c r="REB18" s="3"/>
      <c r="REC18" s="3"/>
      <c r="RED18" s="3"/>
      <c r="REE18" s="35"/>
      <c r="REF18" s="35"/>
      <c r="REG18" s="35"/>
      <c r="REH18" s="3"/>
      <c r="REI18" s="3"/>
      <c r="REJ18" s="3"/>
      <c r="REK18" s="35"/>
      <c r="REL18" s="35"/>
      <c r="REM18" s="35"/>
      <c r="REN18" s="3"/>
      <c r="REO18" s="3"/>
      <c r="REP18" s="3"/>
      <c r="REQ18" s="35"/>
      <c r="RER18" s="35"/>
      <c r="RES18" s="35"/>
      <c r="RET18" s="3"/>
      <c r="REU18" s="3"/>
      <c r="REV18" s="3"/>
      <c r="REW18" s="35"/>
      <c r="REX18" s="35"/>
      <c r="REY18" s="35"/>
      <c r="REZ18" s="3"/>
      <c r="RFA18" s="3"/>
      <c r="RFB18" s="3"/>
      <c r="RFC18" s="35"/>
      <c r="RFD18" s="35"/>
      <c r="RFE18" s="35"/>
      <c r="RFF18" s="3"/>
      <c r="RFG18" s="3"/>
      <c r="RFH18" s="3"/>
      <c r="RFI18" s="35"/>
      <c r="RFJ18" s="35"/>
      <c r="RFK18" s="35"/>
      <c r="RFL18" s="3"/>
      <c r="RFM18" s="3"/>
      <c r="RFN18" s="3"/>
      <c r="RFO18" s="35"/>
      <c r="RFP18" s="35"/>
      <c r="RFQ18" s="35"/>
      <c r="RFR18" s="3"/>
      <c r="RFS18" s="3"/>
      <c r="RFT18" s="3"/>
      <c r="RFU18" s="35"/>
      <c r="RFV18" s="35"/>
      <c r="RFW18" s="35"/>
      <c r="RFX18" s="3"/>
      <c r="RFY18" s="3"/>
      <c r="RFZ18" s="3"/>
      <c r="RGA18" s="35"/>
      <c r="RGB18" s="35"/>
      <c r="RGC18" s="35"/>
      <c r="RGD18" s="3"/>
      <c r="RGE18" s="3"/>
      <c r="RGF18" s="3"/>
      <c r="RGG18" s="35"/>
      <c r="RGH18" s="35"/>
      <c r="RGI18" s="35"/>
      <c r="RGJ18" s="3"/>
      <c r="RGK18" s="3"/>
      <c r="RGL18" s="3"/>
      <c r="RGM18" s="35"/>
      <c r="RGN18" s="35"/>
      <c r="RGO18" s="35"/>
      <c r="RGP18" s="3"/>
      <c r="RGQ18" s="3"/>
      <c r="RGR18" s="3"/>
      <c r="RGS18" s="35"/>
      <c r="RGT18" s="35"/>
      <c r="RGU18" s="35"/>
      <c r="RGV18" s="3"/>
      <c r="RGW18" s="3"/>
      <c r="RGX18" s="3"/>
      <c r="RGY18" s="35"/>
      <c r="RGZ18" s="35"/>
      <c r="RHA18" s="35"/>
      <c r="RHB18" s="3"/>
      <c r="RHC18" s="3"/>
      <c r="RHD18" s="3"/>
      <c r="RHE18" s="35"/>
      <c r="RHF18" s="35"/>
      <c r="RHG18" s="35"/>
      <c r="RHH18" s="3"/>
      <c r="RHI18" s="3"/>
      <c r="RHJ18" s="3"/>
      <c r="RHK18" s="35"/>
      <c r="RHL18" s="35"/>
      <c r="RHM18" s="35"/>
      <c r="RHN18" s="3"/>
      <c r="RHO18" s="3"/>
      <c r="RHP18" s="3"/>
      <c r="RHQ18" s="35"/>
      <c r="RHR18" s="35"/>
      <c r="RHS18" s="35"/>
      <c r="RHT18" s="3"/>
      <c r="RHU18" s="3"/>
      <c r="RHV18" s="3"/>
      <c r="RHW18" s="35"/>
      <c r="RHX18" s="35"/>
      <c r="RHY18" s="35"/>
      <c r="RHZ18" s="3"/>
      <c r="RIA18" s="3"/>
      <c r="RIB18" s="3"/>
      <c r="RIC18" s="35"/>
      <c r="RID18" s="35"/>
      <c r="RIE18" s="35"/>
      <c r="RIF18" s="3"/>
      <c r="RIG18" s="3"/>
      <c r="RIH18" s="3"/>
      <c r="RII18" s="35"/>
      <c r="RIJ18" s="35"/>
      <c r="RIK18" s="35"/>
      <c r="RIL18" s="3"/>
      <c r="RIM18" s="3"/>
      <c r="RIN18" s="3"/>
      <c r="RIO18" s="35"/>
      <c r="RIP18" s="35"/>
      <c r="RIQ18" s="35"/>
      <c r="RIR18" s="3"/>
      <c r="RIS18" s="3"/>
      <c r="RIT18" s="3"/>
      <c r="RIU18" s="35"/>
      <c r="RIV18" s="35"/>
      <c r="RIW18" s="35"/>
      <c r="RIX18" s="3"/>
      <c r="RIY18" s="3"/>
      <c r="RIZ18" s="3"/>
      <c r="RJA18" s="35"/>
      <c r="RJB18" s="35"/>
      <c r="RJC18" s="35"/>
      <c r="RJD18" s="3"/>
      <c r="RJE18" s="3"/>
      <c r="RJF18" s="3"/>
      <c r="RJG18" s="35"/>
      <c r="RJH18" s="35"/>
      <c r="RJI18" s="35"/>
      <c r="RJJ18" s="3"/>
      <c r="RJK18" s="3"/>
      <c r="RJL18" s="3"/>
      <c r="RJM18" s="35"/>
      <c r="RJN18" s="35"/>
      <c r="RJO18" s="35"/>
      <c r="RJP18" s="3"/>
      <c r="RJQ18" s="3"/>
      <c r="RJR18" s="3"/>
      <c r="RJS18" s="35"/>
      <c r="RJT18" s="35"/>
      <c r="RJU18" s="35"/>
      <c r="RJV18" s="3"/>
      <c r="RJW18" s="3"/>
      <c r="RJX18" s="3"/>
      <c r="RJY18" s="35"/>
      <c r="RJZ18" s="35"/>
      <c r="RKA18" s="35"/>
      <c r="RKB18" s="3"/>
      <c r="RKC18" s="3"/>
      <c r="RKD18" s="3"/>
      <c r="RKE18" s="35"/>
      <c r="RKF18" s="35"/>
      <c r="RKG18" s="35"/>
      <c r="RKH18" s="3"/>
      <c r="RKI18" s="3"/>
      <c r="RKJ18" s="3"/>
      <c r="RKK18" s="35"/>
      <c r="RKL18" s="35"/>
      <c r="RKM18" s="35"/>
      <c r="RKN18" s="3"/>
      <c r="RKO18" s="3"/>
      <c r="RKP18" s="3"/>
      <c r="RKQ18" s="35"/>
      <c r="RKR18" s="35"/>
      <c r="RKS18" s="35"/>
      <c r="RKT18" s="3"/>
      <c r="RKU18" s="3"/>
      <c r="RKV18" s="3"/>
      <c r="RKW18" s="35"/>
      <c r="RKX18" s="35"/>
      <c r="RKY18" s="35"/>
      <c r="RKZ18" s="3"/>
      <c r="RLA18" s="3"/>
      <c r="RLB18" s="3"/>
      <c r="RLC18" s="35"/>
      <c r="RLD18" s="35"/>
      <c r="RLE18" s="35"/>
      <c r="RLF18" s="3"/>
      <c r="RLG18" s="3"/>
      <c r="RLH18" s="3"/>
      <c r="RLI18" s="35"/>
      <c r="RLJ18" s="35"/>
      <c r="RLK18" s="35"/>
      <c r="RLL18" s="3"/>
      <c r="RLM18" s="3"/>
      <c r="RLN18" s="3"/>
      <c r="RLO18" s="35"/>
      <c r="RLP18" s="35"/>
      <c r="RLQ18" s="35"/>
      <c r="RLR18" s="3"/>
      <c r="RLS18" s="3"/>
      <c r="RLT18" s="3"/>
      <c r="RLU18" s="35"/>
      <c r="RLV18" s="35"/>
      <c r="RLW18" s="35"/>
      <c r="RLX18" s="3"/>
      <c r="RLY18" s="3"/>
      <c r="RLZ18" s="3"/>
      <c r="RMA18" s="35"/>
      <c r="RMB18" s="35"/>
      <c r="RMC18" s="35"/>
      <c r="RMD18" s="3"/>
      <c r="RME18" s="3"/>
      <c r="RMF18" s="3"/>
      <c r="RMG18" s="35"/>
      <c r="RMH18" s="35"/>
      <c r="RMI18" s="35"/>
      <c r="RMJ18" s="3"/>
      <c r="RMK18" s="3"/>
      <c r="RML18" s="3"/>
      <c r="RMM18" s="35"/>
      <c r="RMN18" s="35"/>
      <c r="RMO18" s="35"/>
      <c r="RMP18" s="3"/>
      <c r="RMQ18" s="3"/>
      <c r="RMR18" s="3"/>
      <c r="RMS18" s="35"/>
      <c r="RMT18" s="35"/>
      <c r="RMU18" s="35"/>
      <c r="RMV18" s="3"/>
      <c r="RMW18" s="3"/>
      <c r="RMX18" s="3"/>
      <c r="RMY18" s="35"/>
      <c r="RMZ18" s="35"/>
      <c r="RNA18" s="35"/>
      <c r="RNB18" s="3"/>
      <c r="RNC18" s="3"/>
      <c r="RND18" s="3"/>
      <c r="RNE18" s="35"/>
      <c r="RNF18" s="35"/>
      <c r="RNG18" s="35"/>
      <c r="RNH18" s="3"/>
      <c r="RNI18" s="3"/>
      <c r="RNJ18" s="3"/>
      <c r="RNK18" s="35"/>
      <c r="RNL18" s="35"/>
      <c r="RNM18" s="35"/>
      <c r="RNN18" s="3"/>
      <c r="RNO18" s="3"/>
      <c r="RNP18" s="3"/>
      <c r="RNQ18" s="35"/>
      <c r="RNR18" s="35"/>
      <c r="RNS18" s="35"/>
      <c r="RNT18" s="3"/>
      <c r="RNU18" s="3"/>
      <c r="RNV18" s="3"/>
      <c r="RNW18" s="35"/>
      <c r="RNX18" s="35"/>
      <c r="RNY18" s="35"/>
      <c r="RNZ18" s="3"/>
      <c r="ROA18" s="3"/>
      <c r="ROB18" s="3"/>
      <c r="ROC18" s="35"/>
      <c r="ROD18" s="35"/>
      <c r="ROE18" s="35"/>
      <c r="ROF18" s="3"/>
      <c r="ROG18" s="3"/>
      <c r="ROH18" s="3"/>
      <c r="ROI18" s="35"/>
      <c r="ROJ18" s="35"/>
      <c r="ROK18" s="35"/>
      <c r="ROL18" s="3"/>
      <c r="ROM18" s="3"/>
      <c r="RON18" s="3"/>
      <c r="ROO18" s="35"/>
      <c r="ROP18" s="35"/>
      <c r="ROQ18" s="35"/>
      <c r="ROR18" s="3"/>
      <c r="ROS18" s="3"/>
      <c r="ROT18" s="3"/>
      <c r="ROU18" s="35"/>
      <c r="ROV18" s="35"/>
      <c r="ROW18" s="35"/>
      <c r="ROX18" s="3"/>
      <c r="ROY18" s="3"/>
      <c r="ROZ18" s="3"/>
      <c r="RPA18" s="35"/>
      <c r="RPB18" s="35"/>
      <c r="RPC18" s="35"/>
      <c r="RPD18" s="3"/>
      <c r="RPE18" s="3"/>
      <c r="RPF18" s="3"/>
      <c r="RPG18" s="35"/>
      <c r="RPH18" s="35"/>
      <c r="RPI18" s="35"/>
      <c r="RPJ18" s="3"/>
      <c r="RPK18" s="3"/>
      <c r="RPL18" s="3"/>
      <c r="RPM18" s="35"/>
      <c r="RPN18" s="35"/>
      <c r="RPO18" s="35"/>
      <c r="RPP18" s="3"/>
      <c r="RPQ18" s="3"/>
      <c r="RPR18" s="3"/>
      <c r="RPS18" s="35"/>
      <c r="RPT18" s="35"/>
      <c r="RPU18" s="35"/>
      <c r="RPV18" s="3"/>
      <c r="RPW18" s="3"/>
      <c r="RPX18" s="3"/>
      <c r="RPY18" s="35"/>
      <c r="RPZ18" s="35"/>
      <c r="RQA18" s="35"/>
      <c r="RQB18" s="3"/>
      <c r="RQC18" s="3"/>
      <c r="RQD18" s="3"/>
      <c r="RQE18" s="35"/>
      <c r="RQF18" s="35"/>
      <c r="RQG18" s="35"/>
      <c r="RQH18" s="3"/>
      <c r="RQI18" s="3"/>
      <c r="RQJ18" s="3"/>
      <c r="RQK18" s="35"/>
      <c r="RQL18" s="35"/>
      <c r="RQM18" s="35"/>
      <c r="RQN18" s="3"/>
      <c r="RQO18" s="3"/>
      <c r="RQP18" s="3"/>
      <c r="RQQ18" s="35"/>
      <c r="RQR18" s="35"/>
      <c r="RQS18" s="35"/>
      <c r="RQT18" s="3"/>
      <c r="RQU18" s="3"/>
      <c r="RQV18" s="3"/>
      <c r="RQW18" s="35"/>
      <c r="RQX18" s="35"/>
      <c r="RQY18" s="35"/>
      <c r="RQZ18" s="3"/>
      <c r="RRA18" s="3"/>
      <c r="RRB18" s="3"/>
      <c r="RRC18" s="35"/>
      <c r="RRD18" s="35"/>
      <c r="RRE18" s="35"/>
      <c r="RRF18" s="3"/>
      <c r="RRG18" s="3"/>
      <c r="RRH18" s="3"/>
      <c r="RRI18" s="35"/>
      <c r="RRJ18" s="35"/>
      <c r="RRK18" s="35"/>
      <c r="RRL18" s="3"/>
      <c r="RRM18" s="3"/>
      <c r="RRN18" s="3"/>
      <c r="RRO18" s="35"/>
      <c r="RRP18" s="35"/>
      <c r="RRQ18" s="35"/>
      <c r="RRR18" s="3"/>
      <c r="RRS18" s="3"/>
      <c r="RRT18" s="3"/>
      <c r="RRU18" s="35"/>
      <c r="RRV18" s="35"/>
      <c r="RRW18" s="35"/>
      <c r="RRX18" s="3"/>
      <c r="RRY18" s="3"/>
      <c r="RRZ18" s="3"/>
      <c r="RSA18" s="35"/>
      <c r="RSB18" s="35"/>
      <c r="RSC18" s="35"/>
      <c r="RSD18" s="3"/>
      <c r="RSE18" s="3"/>
      <c r="RSF18" s="3"/>
      <c r="RSG18" s="35"/>
      <c r="RSH18" s="35"/>
      <c r="RSI18" s="35"/>
      <c r="RSJ18" s="3"/>
      <c r="RSK18" s="3"/>
      <c r="RSL18" s="3"/>
      <c r="RSM18" s="35"/>
      <c r="RSN18" s="35"/>
      <c r="RSO18" s="35"/>
      <c r="RSP18" s="3"/>
      <c r="RSQ18" s="3"/>
      <c r="RSR18" s="3"/>
      <c r="RSS18" s="35"/>
      <c r="RST18" s="35"/>
      <c r="RSU18" s="35"/>
      <c r="RSV18" s="3"/>
      <c r="RSW18" s="3"/>
      <c r="RSX18" s="3"/>
      <c r="RSY18" s="35"/>
      <c r="RSZ18" s="35"/>
      <c r="RTA18" s="35"/>
      <c r="RTB18" s="3"/>
      <c r="RTC18" s="3"/>
      <c r="RTD18" s="3"/>
      <c r="RTE18" s="35"/>
      <c r="RTF18" s="35"/>
      <c r="RTG18" s="35"/>
      <c r="RTH18" s="3"/>
      <c r="RTI18" s="3"/>
      <c r="RTJ18" s="3"/>
      <c r="RTK18" s="35"/>
      <c r="RTL18" s="35"/>
      <c r="RTM18" s="35"/>
      <c r="RTN18" s="3"/>
      <c r="RTO18" s="3"/>
      <c r="RTP18" s="3"/>
      <c r="RTQ18" s="35"/>
      <c r="RTR18" s="35"/>
      <c r="RTS18" s="35"/>
      <c r="RTT18" s="3"/>
      <c r="RTU18" s="3"/>
      <c r="RTV18" s="3"/>
      <c r="RTW18" s="35"/>
      <c r="RTX18" s="35"/>
      <c r="RTY18" s="35"/>
      <c r="RTZ18" s="3"/>
      <c r="RUA18" s="3"/>
      <c r="RUB18" s="3"/>
      <c r="RUC18" s="35"/>
      <c r="RUD18" s="35"/>
      <c r="RUE18" s="35"/>
      <c r="RUF18" s="3"/>
      <c r="RUG18" s="3"/>
      <c r="RUH18" s="3"/>
      <c r="RUI18" s="35"/>
      <c r="RUJ18" s="35"/>
      <c r="RUK18" s="35"/>
      <c r="RUL18" s="3"/>
      <c r="RUM18" s="3"/>
      <c r="RUN18" s="3"/>
      <c r="RUO18" s="35"/>
      <c r="RUP18" s="35"/>
      <c r="RUQ18" s="35"/>
      <c r="RUR18" s="3"/>
      <c r="RUS18" s="3"/>
      <c r="RUT18" s="3"/>
      <c r="RUU18" s="35"/>
      <c r="RUV18" s="35"/>
      <c r="RUW18" s="35"/>
      <c r="RUX18" s="3"/>
      <c r="RUY18" s="3"/>
      <c r="RUZ18" s="3"/>
      <c r="RVA18" s="35"/>
      <c r="RVB18" s="35"/>
      <c r="RVC18" s="35"/>
      <c r="RVD18" s="3"/>
      <c r="RVE18" s="3"/>
      <c r="RVF18" s="3"/>
      <c r="RVG18" s="35"/>
      <c r="RVH18" s="35"/>
      <c r="RVI18" s="35"/>
      <c r="RVJ18" s="3"/>
      <c r="RVK18" s="3"/>
      <c r="RVL18" s="3"/>
      <c r="RVM18" s="35"/>
      <c r="RVN18" s="35"/>
      <c r="RVO18" s="35"/>
      <c r="RVP18" s="3"/>
      <c r="RVQ18" s="3"/>
      <c r="RVR18" s="3"/>
      <c r="RVS18" s="35"/>
      <c r="RVT18" s="35"/>
      <c r="RVU18" s="35"/>
      <c r="RVV18" s="3"/>
      <c r="RVW18" s="3"/>
      <c r="RVX18" s="3"/>
      <c r="RVY18" s="35"/>
      <c r="RVZ18" s="35"/>
      <c r="RWA18" s="35"/>
      <c r="RWB18" s="3"/>
      <c r="RWC18" s="3"/>
      <c r="RWD18" s="3"/>
      <c r="RWE18" s="35"/>
      <c r="RWF18" s="35"/>
      <c r="RWG18" s="35"/>
      <c r="RWH18" s="3"/>
      <c r="RWI18" s="3"/>
      <c r="RWJ18" s="3"/>
      <c r="RWK18" s="35"/>
      <c r="RWL18" s="35"/>
      <c r="RWM18" s="35"/>
      <c r="RWN18" s="3"/>
      <c r="RWO18" s="3"/>
      <c r="RWP18" s="3"/>
      <c r="RWQ18" s="35"/>
      <c r="RWR18" s="35"/>
      <c r="RWS18" s="35"/>
      <c r="RWT18" s="3"/>
      <c r="RWU18" s="3"/>
      <c r="RWV18" s="3"/>
      <c r="RWW18" s="35"/>
      <c r="RWX18" s="35"/>
      <c r="RWY18" s="35"/>
      <c r="RWZ18" s="3"/>
      <c r="RXA18" s="3"/>
      <c r="RXB18" s="3"/>
      <c r="RXC18" s="35"/>
      <c r="RXD18" s="35"/>
      <c r="RXE18" s="35"/>
      <c r="RXF18" s="3"/>
      <c r="RXG18" s="3"/>
      <c r="RXH18" s="3"/>
      <c r="RXI18" s="35"/>
      <c r="RXJ18" s="35"/>
      <c r="RXK18" s="35"/>
      <c r="RXL18" s="3"/>
      <c r="RXM18" s="3"/>
      <c r="RXN18" s="3"/>
      <c r="RXO18" s="35"/>
      <c r="RXP18" s="35"/>
      <c r="RXQ18" s="35"/>
      <c r="RXR18" s="3"/>
      <c r="RXS18" s="3"/>
      <c r="RXT18" s="3"/>
      <c r="RXU18" s="35"/>
      <c r="RXV18" s="35"/>
      <c r="RXW18" s="35"/>
      <c r="RXX18" s="3"/>
      <c r="RXY18" s="3"/>
      <c r="RXZ18" s="3"/>
      <c r="RYA18" s="35"/>
      <c r="RYB18" s="35"/>
      <c r="RYC18" s="35"/>
      <c r="RYD18" s="3"/>
      <c r="RYE18" s="3"/>
      <c r="RYF18" s="3"/>
      <c r="RYG18" s="35"/>
      <c r="RYH18" s="35"/>
      <c r="RYI18" s="35"/>
      <c r="RYJ18" s="3"/>
      <c r="RYK18" s="3"/>
      <c r="RYL18" s="3"/>
      <c r="RYM18" s="35"/>
      <c r="RYN18" s="35"/>
      <c r="RYO18" s="35"/>
      <c r="RYP18" s="3"/>
      <c r="RYQ18" s="3"/>
      <c r="RYR18" s="3"/>
      <c r="RYS18" s="35"/>
      <c r="RYT18" s="35"/>
      <c r="RYU18" s="35"/>
      <c r="RYV18" s="3"/>
      <c r="RYW18" s="3"/>
      <c r="RYX18" s="3"/>
      <c r="RYY18" s="35"/>
      <c r="RYZ18" s="35"/>
      <c r="RZA18" s="35"/>
      <c r="RZB18" s="3"/>
      <c r="RZC18" s="3"/>
      <c r="RZD18" s="3"/>
      <c r="RZE18" s="35"/>
      <c r="RZF18" s="35"/>
      <c r="RZG18" s="35"/>
      <c r="RZH18" s="3"/>
      <c r="RZI18" s="3"/>
      <c r="RZJ18" s="3"/>
      <c r="RZK18" s="35"/>
      <c r="RZL18" s="35"/>
      <c r="RZM18" s="35"/>
      <c r="RZN18" s="3"/>
      <c r="RZO18" s="3"/>
      <c r="RZP18" s="3"/>
      <c r="RZQ18" s="35"/>
      <c r="RZR18" s="35"/>
      <c r="RZS18" s="35"/>
      <c r="RZT18" s="3"/>
      <c r="RZU18" s="3"/>
      <c r="RZV18" s="3"/>
      <c r="RZW18" s="35"/>
      <c r="RZX18" s="35"/>
      <c r="RZY18" s="35"/>
      <c r="RZZ18" s="3"/>
      <c r="SAA18" s="3"/>
      <c r="SAB18" s="3"/>
      <c r="SAC18" s="35"/>
      <c r="SAD18" s="35"/>
      <c r="SAE18" s="35"/>
      <c r="SAF18" s="3"/>
      <c r="SAG18" s="3"/>
      <c r="SAH18" s="3"/>
      <c r="SAI18" s="35"/>
      <c r="SAJ18" s="35"/>
      <c r="SAK18" s="35"/>
      <c r="SAL18" s="3"/>
      <c r="SAM18" s="3"/>
      <c r="SAN18" s="3"/>
      <c r="SAO18" s="35"/>
      <c r="SAP18" s="35"/>
      <c r="SAQ18" s="35"/>
      <c r="SAR18" s="3"/>
      <c r="SAS18" s="3"/>
      <c r="SAT18" s="3"/>
      <c r="SAU18" s="35"/>
      <c r="SAV18" s="35"/>
      <c r="SAW18" s="35"/>
      <c r="SAX18" s="3"/>
      <c r="SAY18" s="3"/>
      <c r="SAZ18" s="3"/>
      <c r="SBA18" s="35"/>
      <c r="SBB18" s="35"/>
      <c r="SBC18" s="35"/>
      <c r="SBD18" s="3"/>
      <c r="SBE18" s="3"/>
      <c r="SBF18" s="3"/>
      <c r="SBG18" s="35"/>
      <c r="SBH18" s="35"/>
      <c r="SBI18" s="35"/>
      <c r="SBJ18" s="3"/>
      <c r="SBK18" s="3"/>
      <c r="SBL18" s="3"/>
      <c r="SBM18" s="35"/>
      <c r="SBN18" s="35"/>
      <c r="SBO18" s="35"/>
      <c r="SBP18" s="3"/>
      <c r="SBQ18" s="3"/>
      <c r="SBR18" s="3"/>
      <c r="SBS18" s="35"/>
      <c r="SBT18" s="35"/>
      <c r="SBU18" s="35"/>
      <c r="SBV18" s="3"/>
      <c r="SBW18" s="3"/>
      <c r="SBX18" s="3"/>
      <c r="SBY18" s="35"/>
      <c r="SBZ18" s="35"/>
      <c r="SCA18" s="35"/>
      <c r="SCB18" s="3"/>
      <c r="SCC18" s="3"/>
      <c r="SCD18" s="3"/>
      <c r="SCE18" s="35"/>
      <c r="SCF18" s="35"/>
      <c r="SCG18" s="35"/>
      <c r="SCH18" s="3"/>
      <c r="SCI18" s="3"/>
      <c r="SCJ18" s="3"/>
      <c r="SCK18" s="35"/>
      <c r="SCL18" s="35"/>
      <c r="SCM18" s="35"/>
      <c r="SCN18" s="3"/>
      <c r="SCO18" s="3"/>
      <c r="SCP18" s="3"/>
      <c r="SCQ18" s="35"/>
      <c r="SCR18" s="35"/>
      <c r="SCS18" s="35"/>
      <c r="SCT18" s="3"/>
      <c r="SCU18" s="3"/>
      <c r="SCV18" s="3"/>
      <c r="SCW18" s="35"/>
      <c r="SCX18" s="35"/>
      <c r="SCY18" s="35"/>
      <c r="SCZ18" s="3"/>
      <c r="SDA18" s="3"/>
      <c r="SDB18" s="3"/>
      <c r="SDC18" s="35"/>
      <c r="SDD18" s="35"/>
      <c r="SDE18" s="35"/>
      <c r="SDF18" s="3"/>
      <c r="SDG18" s="3"/>
      <c r="SDH18" s="3"/>
      <c r="SDI18" s="35"/>
      <c r="SDJ18" s="35"/>
      <c r="SDK18" s="35"/>
      <c r="SDL18" s="3"/>
      <c r="SDM18" s="3"/>
      <c r="SDN18" s="3"/>
      <c r="SDO18" s="35"/>
      <c r="SDP18" s="35"/>
      <c r="SDQ18" s="35"/>
      <c r="SDR18" s="3"/>
      <c r="SDS18" s="3"/>
      <c r="SDT18" s="3"/>
      <c r="SDU18" s="35"/>
      <c r="SDV18" s="35"/>
      <c r="SDW18" s="35"/>
      <c r="SDX18" s="3"/>
      <c r="SDY18" s="3"/>
      <c r="SDZ18" s="3"/>
      <c r="SEA18" s="35"/>
      <c r="SEB18" s="35"/>
      <c r="SEC18" s="35"/>
      <c r="SED18" s="3"/>
      <c r="SEE18" s="3"/>
      <c r="SEF18" s="3"/>
      <c r="SEG18" s="35"/>
      <c r="SEH18" s="35"/>
      <c r="SEI18" s="35"/>
      <c r="SEJ18" s="3"/>
      <c r="SEK18" s="3"/>
      <c r="SEL18" s="3"/>
      <c r="SEM18" s="35"/>
      <c r="SEN18" s="35"/>
      <c r="SEO18" s="35"/>
      <c r="SEP18" s="3"/>
      <c r="SEQ18" s="3"/>
      <c r="SER18" s="3"/>
      <c r="SES18" s="35"/>
      <c r="SET18" s="35"/>
      <c r="SEU18" s="35"/>
      <c r="SEV18" s="3"/>
      <c r="SEW18" s="3"/>
      <c r="SEX18" s="3"/>
      <c r="SEY18" s="35"/>
      <c r="SEZ18" s="35"/>
      <c r="SFA18" s="35"/>
      <c r="SFB18" s="3"/>
      <c r="SFC18" s="3"/>
      <c r="SFD18" s="3"/>
      <c r="SFE18" s="35"/>
      <c r="SFF18" s="35"/>
      <c r="SFG18" s="35"/>
      <c r="SFH18" s="3"/>
      <c r="SFI18" s="3"/>
      <c r="SFJ18" s="3"/>
      <c r="SFK18" s="35"/>
      <c r="SFL18" s="35"/>
      <c r="SFM18" s="35"/>
      <c r="SFN18" s="3"/>
      <c r="SFO18" s="3"/>
      <c r="SFP18" s="3"/>
      <c r="SFQ18" s="35"/>
      <c r="SFR18" s="35"/>
      <c r="SFS18" s="35"/>
      <c r="SFT18" s="3"/>
      <c r="SFU18" s="3"/>
      <c r="SFV18" s="3"/>
      <c r="SFW18" s="35"/>
      <c r="SFX18" s="35"/>
      <c r="SFY18" s="35"/>
      <c r="SFZ18" s="3"/>
      <c r="SGA18" s="3"/>
      <c r="SGB18" s="3"/>
      <c r="SGC18" s="35"/>
      <c r="SGD18" s="35"/>
      <c r="SGE18" s="35"/>
      <c r="SGF18" s="3"/>
      <c r="SGG18" s="3"/>
      <c r="SGH18" s="3"/>
      <c r="SGI18" s="35"/>
      <c r="SGJ18" s="35"/>
      <c r="SGK18" s="35"/>
      <c r="SGL18" s="3"/>
      <c r="SGM18" s="3"/>
      <c r="SGN18" s="3"/>
      <c r="SGO18" s="35"/>
      <c r="SGP18" s="35"/>
      <c r="SGQ18" s="35"/>
      <c r="SGR18" s="3"/>
      <c r="SGS18" s="3"/>
      <c r="SGT18" s="3"/>
      <c r="SGU18" s="35"/>
      <c r="SGV18" s="35"/>
      <c r="SGW18" s="35"/>
      <c r="SGX18" s="3"/>
      <c r="SGY18" s="3"/>
      <c r="SGZ18" s="3"/>
      <c r="SHA18" s="35"/>
      <c r="SHB18" s="35"/>
      <c r="SHC18" s="35"/>
      <c r="SHD18" s="3"/>
      <c r="SHE18" s="3"/>
      <c r="SHF18" s="3"/>
      <c r="SHG18" s="35"/>
      <c r="SHH18" s="35"/>
      <c r="SHI18" s="35"/>
      <c r="SHJ18" s="3"/>
      <c r="SHK18" s="3"/>
      <c r="SHL18" s="3"/>
      <c r="SHM18" s="35"/>
      <c r="SHN18" s="35"/>
      <c r="SHO18" s="35"/>
      <c r="SHP18" s="3"/>
      <c r="SHQ18" s="3"/>
      <c r="SHR18" s="3"/>
      <c r="SHS18" s="35"/>
      <c r="SHT18" s="35"/>
      <c r="SHU18" s="35"/>
      <c r="SHV18" s="3"/>
      <c r="SHW18" s="3"/>
      <c r="SHX18" s="3"/>
      <c r="SHY18" s="35"/>
      <c r="SHZ18" s="35"/>
      <c r="SIA18" s="35"/>
      <c r="SIB18" s="3"/>
      <c r="SIC18" s="3"/>
      <c r="SID18" s="3"/>
      <c r="SIE18" s="35"/>
      <c r="SIF18" s="35"/>
      <c r="SIG18" s="35"/>
      <c r="SIH18" s="3"/>
      <c r="SII18" s="3"/>
      <c r="SIJ18" s="3"/>
      <c r="SIK18" s="35"/>
      <c r="SIL18" s="35"/>
      <c r="SIM18" s="35"/>
      <c r="SIN18" s="3"/>
      <c r="SIO18" s="3"/>
      <c r="SIP18" s="3"/>
      <c r="SIQ18" s="35"/>
      <c r="SIR18" s="35"/>
      <c r="SIS18" s="35"/>
      <c r="SIT18" s="3"/>
      <c r="SIU18" s="3"/>
      <c r="SIV18" s="3"/>
      <c r="SIW18" s="35"/>
      <c r="SIX18" s="35"/>
      <c r="SIY18" s="35"/>
      <c r="SIZ18" s="3"/>
      <c r="SJA18" s="3"/>
      <c r="SJB18" s="3"/>
      <c r="SJC18" s="35"/>
      <c r="SJD18" s="35"/>
      <c r="SJE18" s="35"/>
      <c r="SJF18" s="3"/>
      <c r="SJG18" s="3"/>
      <c r="SJH18" s="3"/>
      <c r="SJI18" s="35"/>
      <c r="SJJ18" s="35"/>
      <c r="SJK18" s="35"/>
      <c r="SJL18" s="3"/>
      <c r="SJM18" s="3"/>
      <c r="SJN18" s="3"/>
      <c r="SJO18" s="35"/>
      <c r="SJP18" s="35"/>
      <c r="SJQ18" s="35"/>
      <c r="SJR18" s="3"/>
      <c r="SJS18" s="3"/>
      <c r="SJT18" s="3"/>
      <c r="SJU18" s="35"/>
      <c r="SJV18" s="35"/>
      <c r="SJW18" s="35"/>
      <c r="SJX18" s="3"/>
      <c r="SJY18" s="3"/>
      <c r="SJZ18" s="3"/>
      <c r="SKA18" s="35"/>
      <c r="SKB18" s="35"/>
      <c r="SKC18" s="35"/>
      <c r="SKD18" s="3"/>
      <c r="SKE18" s="3"/>
      <c r="SKF18" s="3"/>
      <c r="SKG18" s="35"/>
      <c r="SKH18" s="35"/>
      <c r="SKI18" s="35"/>
      <c r="SKJ18" s="3"/>
      <c r="SKK18" s="3"/>
      <c r="SKL18" s="3"/>
      <c r="SKM18" s="35"/>
      <c r="SKN18" s="35"/>
      <c r="SKO18" s="35"/>
      <c r="SKP18" s="3"/>
      <c r="SKQ18" s="3"/>
      <c r="SKR18" s="3"/>
      <c r="SKS18" s="35"/>
      <c r="SKT18" s="35"/>
      <c r="SKU18" s="35"/>
      <c r="SKV18" s="3"/>
      <c r="SKW18" s="3"/>
      <c r="SKX18" s="3"/>
      <c r="SKY18" s="35"/>
      <c r="SKZ18" s="35"/>
      <c r="SLA18" s="35"/>
      <c r="SLB18" s="3"/>
      <c r="SLC18" s="3"/>
      <c r="SLD18" s="3"/>
      <c r="SLE18" s="35"/>
      <c r="SLF18" s="35"/>
      <c r="SLG18" s="35"/>
      <c r="SLH18" s="3"/>
      <c r="SLI18" s="3"/>
      <c r="SLJ18" s="3"/>
      <c r="SLK18" s="35"/>
      <c r="SLL18" s="35"/>
      <c r="SLM18" s="35"/>
      <c r="SLN18" s="3"/>
      <c r="SLO18" s="3"/>
      <c r="SLP18" s="3"/>
      <c r="SLQ18" s="35"/>
      <c r="SLR18" s="35"/>
      <c r="SLS18" s="35"/>
      <c r="SLT18" s="3"/>
      <c r="SLU18" s="3"/>
      <c r="SLV18" s="3"/>
      <c r="SLW18" s="35"/>
      <c r="SLX18" s="35"/>
      <c r="SLY18" s="35"/>
      <c r="SLZ18" s="3"/>
      <c r="SMA18" s="3"/>
      <c r="SMB18" s="3"/>
      <c r="SMC18" s="35"/>
      <c r="SMD18" s="35"/>
      <c r="SME18" s="35"/>
      <c r="SMF18" s="3"/>
      <c r="SMG18" s="3"/>
      <c r="SMH18" s="3"/>
      <c r="SMI18" s="35"/>
      <c r="SMJ18" s="35"/>
      <c r="SMK18" s="35"/>
      <c r="SML18" s="3"/>
      <c r="SMM18" s="3"/>
      <c r="SMN18" s="3"/>
      <c r="SMO18" s="35"/>
      <c r="SMP18" s="35"/>
      <c r="SMQ18" s="35"/>
      <c r="SMR18" s="3"/>
      <c r="SMS18" s="3"/>
      <c r="SMT18" s="3"/>
      <c r="SMU18" s="35"/>
      <c r="SMV18" s="35"/>
      <c r="SMW18" s="35"/>
      <c r="SMX18" s="3"/>
      <c r="SMY18" s="3"/>
      <c r="SMZ18" s="3"/>
      <c r="SNA18" s="35"/>
      <c r="SNB18" s="35"/>
      <c r="SNC18" s="35"/>
      <c r="SND18" s="3"/>
      <c r="SNE18" s="3"/>
      <c r="SNF18" s="3"/>
      <c r="SNG18" s="35"/>
      <c r="SNH18" s="35"/>
      <c r="SNI18" s="35"/>
      <c r="SNJ18" s="3"/>
      <c r="SNK18" s="3"/>
      <c r="SNL18" s="3"/>
      <c r="SNM18" s="35"/>
      <c r="SNN18" s="35"/>
      <c r="SNO18" s="35"/>
      <c r="SNP18" s="3"/>
      <c r="SNQ18" s="3"/>
      <c r="SNR18" s="3"/>
      <c r="SNS18" s="35"/>
      <c r="SNT18" s="35"/>
      <c r="SNU18" s="35"/>
      <c r="SNV18" s="3"/>
      <c r="SNW18" s="3"/>
      <c r="SNX18" s="3"/>
      <c r="SNY18" s="35"/>
      <c r="SNZ18" s="35"/>
      <c r="SOA18" s="35"/>
      <c r="SOB18" s="3"/>
      <c r="SOC18" s="3"/>
      <c r="SOD18" s="3"/>
      <c r="SOE18" s="35"/>
      <c r="SOF18" s="35"/>
      <c r="SOG18" s="35"/>
      <c r="SOH18" s="3"/>
      <c r="SOI18" s="3"/>
      <c r="SOJ18" s="3"/>
      <c r="SOK18" s="35"/>
      <c r="SOL18" s="35"/>
      <c r="SOM18" s="35"/>
      <c r="SON18" s="3"/>
      <c r="SOO18" s="3"/>
      <c r="SOP18" s="3"/>
      <c r="SOQ18" s="35"/>
      <c r="SOR18" s="35"/>
      <c r="SOS18" s="35"/>
      <c r="SOT18" s="3"/>
      <c r="SOU18" s="3"/>
      <c r="SOV18" s="3"/>
      <c r="SOW18" s="35"/>
      <c r="SOX18" s="35"/>
      <c r="SOY18" s="35"/>
      <c r="SOZ18" s="3"/>
      <c r="SPA18" s="3"/>
      <c r="SPB18" s="3"/>
      <c r="SPC18" s="35"/>
      <c r="SPD18" s="35"/>
      <c r="SPE18" s="35"/>
      <c r="SPF18" s="3"/>
      <c r="SPG18" s="3"/>
      <c r="SPH18" s="3"/>
      <c r="SPI18" s="35"/>
      <c r="SPJ18" s="35"/>
      <c r="SPK18" s="35"/>
      <c r="SPL18" s="3"/>
      <c r="SPM18" s="3"/>
      <c r="SPN18" s="3"/>
      <c r="SPO18" s="35"/>
      <c r="SPP18" s="35"/>
      <c r="SPQ18" s="35"/>
      <c r="SPR18" s="3"/>
      <c r="SPS18" s="3"/>
      <c r="SPT18" s="3"/>
      <c r="SPU18" s="35"/>
      <c r="SPV18" s="35"/>
      <c r="SPW18" s="35"/>
      <c r="SPX18" s="3"/>
      <c r="SPY18" s="3"/>
      <c r="SPZ18" s="3"/>
      <c r="SQA18" s="35"/>
      <c r="SQB18" s="35"/>
      <c r="SQC18" s="35"/>
      <c r="SQD18" s="3"/>
      <c r="SQE18" s="3"/>
      <c r="SQF18" s="3"/>
      <c r="SQG18" s="35"/>
      <c r="SQH18" s="35"/>
      <c r="SQI18" s="35"/>
      <c r="SQJ18" s="3"/>
      <c r="SQK18" s="3"/>
      <c r="SQL18" s="3"/>
      <c r="SQM18" s="35"/>
      <c r="SQN18" s="35"/>
      <c r="SQO18" s="35"/>
      <c r="SQP18" s="3"/>
      <c r="SQQ18" s="3"/>
      <c r="SQR18" s="3"/>
      <c r="SQS18" s="35"/>
      <c r="SQT18" s="35"/>
      <c r="SQU18" s="35"/>
      <c r="SQV18" s="3"/>
      <c r="SQW18" s="3"/>
      <c r="SQX18" s="3"/>
      <c r="SQY18" s="35"/>
      <c r="SQZ18" s="35"/>
      <c r="SRA18" s="35"/>
      <c r="SRB18" s="3"/>
      <c r="SRC18" s="3"/>
      <c r="SRD18" s="3"/>
      <c r="SRE18" s="35"/>
      <c r="SRF18" s="35"/>
      <c r="SRG18" s="35"/>
      <c r="SRH18" s="3"/>
      <c r="SRI18" s="3"/>
      <c r="SRJ18" s="3"/>
      <c r="SRK18" s="35"/>
      <c r="SRL18" s="35"/>
      <c r="SRM18" s="35"/>
      <c r="SRN18" s="3"/>
      <c r="SRO18" s="3"/>
      <c r="SRP18" s="3"/>
      <c r="SRQ18" s="35"/>
      <c r="SRR18" s="35"/>
      <c r="SRS18" s="35"/>
      <c r="SRT18" s="3"/>
      <c r="SRU18" s="3"/>
      <c r="SRV18" s="3"/>
      <c r="SRW18" s="35"/>
      <c r="SRX18" s="35"/>
      <c r="SRY18" s="35"/>
      <c r="SRZ18" s="3"/>
      <c r="SSA18" s="3"/>
      <c r="SSB18" s="3"/>
      <c r="SSC18" s="35"/>
      <c r="SSD18" s="35"/>
      <c r="SSE18" s="35"/>
      <c r="SSF18" s="3"/>
      <c r="SSG18" s="3"/>
      <c r="SSH18" s="3"/>
      <c r="SSI18" s="35"/>
      <c r="SSJ18" s="35"/>
      <c r="SSK18" s="35"/>
      <c r="SSL18" s="3"/>
      <c r="SSM18" s="3"/>
      <c r="SSN18" s="3"/>
      <c r="SSO18" s="35"/>
      <c r="SSP18" s="35"/>
      <c r="SSQ18" s="35"/>
      <c r="SSR18" s="3"/>
      <c r="SSS18" s="3"/>
      <c r="SST18" s="3"/>
      <c r="SSU18" s="35"/>
      <c r="SSV18" s="35"/>
      <c r="SSW18" s="35"/>
      <c r="SSX18" s="3"/>
      <c r="SSY18" s="3"/>
      <c r="SSZ18" s="3"/>
      <c r="STA18" s="35"/>
      <c r="STB18" s="35"/>
      <c r="STC18" s="35"/>
      <c r="STD18" s="3"/>
      <c r="STE18" s="3"/>
      <c r="STF18" s="3"/>
      <c r="STG18" s="35"/>
      <c r="STH18" s="35"/>
      <c r="STI18" s="35"/>
      <c r="STJ18" s="3"/>
      <c r="STK18" s="3"/>
      <c r="STL18" s="3"/>
      <c r="STM18" s="35"/>
      <c r="STN18" s="35"/>
      <c r="STO18" s="35"/>
      <c r="STP18" s="3"/>
      <c r="STQ18" s="3"/>
      <c r="STR18" s="3"/>
      <c r="STS18" s="35"/>
      <c r="STT18" s="35"/>
      <c r="STU18" s="35"/>
      <c r="STV18" s="3"/>
      <c r="STW18" s="3"/>
      <c r="STX18" s="3"/>
      <c r="STY18" s="35"/>
      <c r="STZ18" s="35"/>
      <c r="SUA18" s="35"/>
      <c r="SUB18" s="3"/>
      <c r="SUC18" s="3"/>
      <c r="SUD18" s="3"/>
      <c r="SUE18" s="35"/>
      <c r="SUF18" s="35"/>
      <c r="SUG18" s="35"/>
      <c r="SUH18" s="3"/>
      <c r="SUI18" s="3"/>
      <c r="SUJ18" s="3"/>
      <c r="SUK18" s="35"/>
      <c r="SUL18" s="35"/>
      <c r="SUM18" s="35"/>
      <c r="SUN18" s="3"/>
      <c r="SUO18" s="3"/>
      <c r="SUP18" s="3"/>
      <c r="SUQ18" s="35"/>
      <c r="SUR18" s="35"/>
      <c r="SUS18" s="35"/>
      <c r="SUT18" s="3"/>
      <c r="SUU18" s="3"/>
      <c r="SUV18" s="3"/>
      <c r="SUW18" s="35"/>
      <c r="SUX18" s="35"/>
      <c r="SUY18" s="35"/>
      <c r="SUZ18" s="3"/>
      <c r="SVA18" s="3"/>
      <c r="SVB18" s="3"/>
      <c r="SVC18" s="35"/>
      <c r="SVD18" s="35"/>
      <c r="SVE18" s="35"/>
      <c r="SVF18" s="3"/>
      <c r="SVG18" s="3"/>
      <c r="SVH18" s="3"/>
      <c r="SVI18" s="35"/>
      <c r="SVJ18" s="35"/>
      <c r="SVK18" s="35"/>
      <c r="SVL18" s="3"/>
      <c r="SVM18" s="3"/>
      <c r="SVN18" s="3"/>
      <c r="SVO18" s="35"/>
      <c r="SVP18" s="35"/>
      <c r="SVQ18" s="35"/>
      <c r="SVR18" s="3"/>
      <c r="SVS18" s="3"/>
      <c r="SVT18" s="3"/>
      <c r="SVU18" s="35"/>
      <c r="SVV18" s="35"/>
      <c r="SVW18" s="35"/>
      <c r="SVX18" s="3"/>
      <c r="SVY18" s="3"/>
      <c r="SVZ18" s="3"/>
      <c r="SWA18" s="35"/>
      <c r="SWB18" s="35"/>
      <c r="SWC18" s="35"/>
      <c r="SWD18" s="3"/>
      <c r="SWE18" s="3"/>
      <c r="SWF18" s="3"/>
      <c r="SWG18" s="35"/>
      <c r="SWH18" s="35"/>
      <c r="SWI18" s="35"/>
      <c r="SWJ18" s="3"/>
      <c r="SWK18" s="3"/>
      <c r="SWL18" s="3"/>
      <c r="SWM18" s="35"/>
      <c r="SWN18" s="35"/>
      <c r="SWO18" s="35"/>
      <c r="SWP18" s="3"/>
      <c r="SWQ18" s="3"/>
      <c r="SWR18" s="3"/>
      <c r="SWS18" s="35"/>
      <c r="SWT18" s="35"/>
      <c r="SWU18" s="35"/>
      <c r="SWV18" s="3"/>
      <c r="SWW18" s="3"/>
      <c r="SWX18" s="3"/>
      <c r="SWY18" s="35"/>
      <c r="SWZ18" s="35"/>
      <c r="SXA18" s="35"/>
      <c r="SXB18" s="3"/>
      <c r="SXC18" s="3"/>
      <c r="SXD18" s="3"/>
      <c r="SXE18" s="35"/>
      <c r="SXF18" s="35"/>
      <c r="SXG18" s="35"/>
      <c r="SXH18" s="3"/>
      <c r="SXI18" s="3"/>
      <c r="SXJ18" s="3"/>
      <c r="SXK18" s="35"/>
      <c r="SXL18" s="35"/>
      <c r="SXM18" s="35"/>
      <c r="SXN18" s="3"/>
      <c r="SXO18" s="3"/>
      <c r="SXP18" s="3"/>
      <c r="SXQ18" s="35"/>
      <c r="SXR18" s="35"/>
      <c r="SXS18" s="35"/>
      <c r="SXT18" s="3"/>
      <c r="SXU18" s="3"/>
      <c r="SXV18" s="3"/>
      <c r="SXW18" s="35"/>
      <c r="SXX18" s="35"/>
      <c r="SXY18" s="35"/>
      <c r="SXZ18" s="3"/>
      <c r="SYA18" s="3"/>
      <c r="SYB18" s="3"/>
      <c r="SYC18" s="35"/>
      <c r="SYD18" s="35"/>
      <c r="SYE18" s="35"/>
      <c r="SYF18" s="3"/>
      <c r="SYG18" s="3"/>
      <c r="SYH18" s="3"/>
      <c r="SYI18" s="35"/>
      <c r="SYJ18" s="35"/>
      <c r="SYK18" s="35"/>
      <c r="SYL18" s="3"/>
      <c r="SYM18" s="3"/>
      <c r="SYN18" s="3"/>
      <c r="SYO18" s="35"/>
      <c r="SYP18" s="35"/>
      <c r="SYQ18" s="35"/>
      <c r="SYR18" s="3"/>
      <c r="SYS18" s="3"/>
      <c r="SYT18" s="3"/>
      <c r="SYU18" s="35"/>
      <c r="SYV18" s="35"/>
      <c r="SYW18" s="35"/>
      <c r="SYX18" s="3"/>
      <c r="SYY18" s="3"/>
      <c r="SYZ18" s="3"/>
      <c r="SZA18" s="35"/>
      <c r="SZB18" s="35"/>
      <c r="SZC18" s="35"/>
      <c r="SZD18" s="3"/>
      <c r="SZE18" s="3"/>
      <c r="SZF18" s="3"/>
      <c r="SZG18" s="35"/>
      <c r="SZH18" s="35"/>
      <c r="SZI18" s="35"/>
      <c r="SZJ18" s="3"/>
      <c r="SZK18" s="3"/>
      <c r="SZL18" s="3"/>
      <c r="SZM18" s="35"/>
      <c r="SZN18" s="35"/>
      <c r="SZO18" s="35"/>
      <c r="SZP18" s="3"/>
      <c r="SZQ18" s="3"/>
      <c r="SZR18" s="3"/>
      <c r="SZS18" s="35"/>
      <c r="SZT18" s="35"/>
      <c r="SZU18" s="35"/>
      <c r="SZV18" s="3"/>
      <c r="SZW18" s="3"/>
      <c r="SZX18" s="3"/>
      <c r="SZY18" s="35"/>
      <c r="SZZ18" s="35"/>
      <c r="TAA18" s="35"/>
      <c r="TAB18" s="3"/>
      <c r="TAC18" s="3"/>
      <c r="TAD18" s="3"/>
      <c r="TAE18" s="35"/>
      <c r="TAF18" s="35"/>
      <c r="TAG18" s="35"/>
      <c r="TAH18" s="3"/>
      <c r="TAI18" s="3"/>
      <c r="TAJ18" s="3"/>
      <c r="TAK18" s="35"/>
      <c r="TAL18" s="35"/>
      <c r="TAM18" s="35"/>
      <c r="TAN18" s="3"/>
      <c r="TAO18" s="3"/>
      <c r="TAP18" s="3"/>
      <c r="TAQ18" s="35"/>
      <c r="TAR18" s="35"/>
      <c r="TAS18" s="35"/>
      <c r="TAT18" s="3"/>
      <c r="TAU18" s="3"/>
      <c r="TAV18" s="3"/>
      <c r="TAW18" s="35"/>
      <c r="TAX18" s="35"/>
      <c r="TAY18" s="35"/>
      <c r="TAZ18" s="3"/>
      <c r="TBA18" s="3"/>
      <c r="TBB18" s="3"/>
      <c r="TBC18" s="35"/>
      <c r="TBD18" s="35"/>
      <c r="TBE18" s="35"/>
      <c r="TBF18" s="3"/>
      <c r="TBG18" s="3"/>
      <c r="TBH18" s="3"/>
      <c r="TBI18" s="35"/>
      <c r="TBJ18" s="35"/>
      <c r="TBK18" s="35"/>
      <c r="TBL18" s="3"/>
      <c r="TBM18" s="3"/>
      <c r="TBN18" s="3"/>
      <c r="TBO18" s="35"/>
      <c r="TBP18" s="35"/>
      <c r="TBQ18" s="35"/>
      <c r="TBR18" s="3"/>
      <c r="TBS18" s="3"/>
      <c r="TBT18" s="3"/>
      <c r="TBU18" s="35"/>
      <c r="TBV18" s="35"/>
      <c r="TBW18" s="35"/>
      <c r="TBX18" s="3"/>
      <c r="TBY18" s="3"/>
      <c r="TBZ18" s="3"/>
      <c r="TCA18" s="35"/>
      <c r="TCB18" s="35"/>
      <c r="TCC18" s="35"/>
      <c r="TCD18" s="3"/>
      <c r="TCE18" s="3"/>
      <c r="TCF18" s="3"/>
      <c r="TCG18" s="35"/>
      <c r="TCH18" s="35"/>
      <c r="TCI18" s="35"/>
      <c r="TCJ18" s="3"/>
      <c r="TCK18" s="3"/>
      <c r="TCL18" s="3"/>
      <c r="TCM18" s="35"/>
      <c r="TCN18" s="35"/>
      <c r="TCO18" s="35"/>
      <c r="TCP18" s="3"/>
      <c r="TCQ18" s="3"/>
      <c r="TCR18" s="3"/>
      <c r="TCS18" s="35"/>
      <c r="TCT18" s="35"/>
      <c r="TCU18" s="35"/>
      <c r="TCV18" s="3"/>
      <c r="TCW18" s="3"/>
      <c r="TCX18" s="3"/>
      <c r="TCY18" s="35"/>
      <c r="TCZ18" s="35"/>
      <c r="TDA18" s="35"/>
      <c r="TDB18" s="3"/>
      <c r="TDC18" s="3"/>
      <c r="TDD18" s="3"/>
      <c r="TDE18" s="35"/>
      <c r="TDF18" s="35"/>
      <c r="TDG18" s="35"/>
      <c r="TDH18" s="3"/>
      <c r="TDI18" s="3"/>
      <c r="TDJ18" s="3"/>
      <c r="TDK18" s="35"/>
      <c r="TDL18" s="35"/>
      <c r="TDM18" s="35"/>
      <c r="TDN18" s="3"/>
      <c r="TDO18" s="3"/>
      <c r="TDP18" s="3"/>
      <c r="TDQ18" s="35"/>
      <c r="TDR18" s="35"/>
      <c r="TDS18" s="35"/>
      <c r="TDT18" s="3"/>
      <c r="TDU18" s="3"/>
      <c r="TDV18" s="3"/>
      <c r="TDW18" s="35"/>
      <c r="TDX18" s="35"/>
      <c r="TDY18" s="35"/>
      <c r="TDZ18" s="3"/>
      <c r="TEA18" s="3"/>
      <c r="TEB18" s="3"/>
      <c r="TEC18" s="35"/>
      <c r="TED18" s="35"/>
      <c r="TEE18" s="35"/>
      <c r="TEF18" s="3"/>
      <c r="TEG18" s="3"/>
      <c r="TEH18" s="3"/>
      <c r="TEI18" s="35"/>
      <c r="TEJ18" s="35"/>
      <c r="TEK18" s="35"/>
      <c r="TEL18" s="3"/>
      <c r="TEM18" s="3"/>
      <c r="TEN18" s="3"/>
      <c r="TEO18" s="35"/>
      <c r="TEP18" s="35"/>
      <c r="TEQ18" s="35"/>
      <c r="TER18" s="3"/>
      <c r="TES18" s="3"/>
      <c r="TET18" s="3"/>
      <c r="TEU18" s="35"/>
      <c r="TEV18" s="35"/>
      <c r="TEW18" s="35"/>
      <c r="TEX18" s="3"/>
      <c r="TEY18" s="3"/>
      <c r="TEZ18" s="3"/>
      <c r="TFA18" s="35"/>
      <c r="TFB18" s="35"/>
      <c r="TFC18" s="35"/>
      <c r="TFD18" s="3"/>
      <c r="TFE18" s="3"/>
      <c r="TFF18" s="3"/>
      <c r="TFG18" s="35"/>
      <c r="TFH18" s="35"/>
      <c r="TFI18" s="35"/>
      <c r="TFJ18" s="3"/>
      <c r="TFK18" s="3"/>
      <c r="TFL18" s="3"/>
      <c r="TFM18" s="35"/>
      <c r="TFN18" s="35"/>
      <c r="TFO18" s="35"/>
      <c r="TFP18" s="3"/>
      <c r="TFQ18" s="3"/>
      <c r="TFR18" s="3"/>
      <c r="TFS18" s="35"/>
      <c r="TFT18" s="35"/>
      <c r="TFU18" s="35"/>
      <c r="TFV18" s="3"/>
      <c r="TFW18" s="3"/>
      <c r="TFX18" s="3"/>
      <c r="TFY18" s="35"/>
      <c r="TFZ18" s="35"/>
      <c r="TGA18" s="35"/>
      <c r="TGB18" s="3"/>
      <c r="TGC18" s="3"/>
      <c r="TGD18" s="3"/>
      <c r="TGE18" s="35"/>
      <c r="TGF18" s="35"/>
      <c r="TGG18" s="35"/>
      <c r="TGH18" s="3"/>
      <c r="TGI18" s="3"/>
      <c r="TGJ18" s="3"/>
      <c r="TGK18" s="35"/>
      <c r="TGL18" s="35"/>
      <c r="TGM18" s="35"/>
      <c r="TGN18" s="3"/>
      <c r="TGO18" s="3"/>
      <c r="TGP18" s="3"/>
      <c r="TGQ18" s="35"/>
      <c r="TGR18" s="35"/>
      <c r="TGS18" s="35"/>
      <c r="TGT18" s="3"/>
      <c r="TGU18" s="3"/>
      <c r="TGV18" s="3"/>
      <c r="TGW18" s="35"/>
      <c r="TGX18" s="35"/>
      <c r="TGY18" s="35"/>
      <c r="TGZ18" s="3"/>
      <c r="THA18" s="3"/>
      <c r="THB18" s="3"/>
      <c r="THC18" s="35"/>
      <c r="THD18" s="35"/>
      <c r="THE18" s="35"/>
      <c r="THF18" s="3"/>
      <c r="THG18" s="3"/>
      <c r="THH18" s="3"/>
      <c r="THI18" s="35"/>
      <c r="THJ18" s="35"/>
      <c r="THK18" s="35"/>
      <c r="THL18" s="3"/>
      <c r="THM18" s="3"/>
      <c r="THN18" s="3"/>
      <c r="THO18" s="35"/>
      <c r="THP18" s="35"/>
      <c r="THQ18" s="35"/>
      <c r="THR18" s="3"/>
      <c r="THS18" s="3"/>
      <c r="THT18" s="3"/>
      <c r="THU18" s="35"/>
      <c r="THV18" s="35"/>
      <c r="THW18" s="35"/>
      <c r="THX18" s="3"/>
      <c r="THY18" s="3"/>
      <c r="THZ18" s="3"/>
      <c r="TIA18" s="35"/>
      <c r="TIB18" s="35"/>
      <c r="TIC18" s="35"/>
      <c r="TID18" s="3"/>
      <c r="TIE18" s="3"/>
      <c r="TIF18" s="3"/>
      <c r="TIG18" s="35"/>
      <c r="TIH18" s="35"/>
      <c r="TII18" s="35"/>
      <c r="TIJ18" s="3"/>
      <c r="TIK18" s="3"/>
      <c r="TIL18" s="3"/>
      <c r="TIM18" s="35"/>
      <c r="TIN18" s="35"/>
      <c r="TIO18" s="35"/>
      <c r="TIP18" s="3"/>
      <c r="TIQ18" s="3"/>
      <c r="TIR18" s="3"/>
      <c r="TIS18" s="35"/>
      <c r="TIT18" s="35"/>
      <c r="TIU18" s="35"/>
      <c r="TIV18" s="3"/>
      <c r="TIW18" s="3"/>
      <c r="TIX18" s="3"/>
      <c r="TIY18" s="35"/>
      <c r="TIZ18" s="35"/>
      <c r="TJA18" s="35"/>
      <c r="TJB18" s="3"/>
      <c r="TJC18" s="3"/>
      <c r="TJD18" s="3"/>
      <c r="TJE18" s="35"/>
      <c r="TJF18" s="35"/>
      <c r="TJG18" s="35"/>
      <c r="TJH18" s="3"/>
      <c r="TJI18" s="3"/>
      <c r="TJJ18" s="3"/>
      <c r="TJK18" s="35"/>
      <c r="TJL18" s="35"/>
      <c r="TJM18" s="35"/>
      <c r="TJN18" s="3"/>
      <c r="TJO18" s="3"/>
      <c r="TJP18" s="3"/>
      <c r="TJQ18" s="35"/>
      <c r="TJR18" s="35"/>
      <c r="TJS18" s="35"/>
      <c r="TJT18" s="3"/>
      <c r="TJU18" s="3"/>
      <c r="TJV18" s="3"/>
      <c r="TJW18" s="35"/>
      <c r="TJX18" s="35"/>
      <c r="TJY18" s="35"/>
      <c r="TJZ18" s="3"/>
      <c r="TKA18" s="3"/>
      <c r="TKB18" s="3"/>
      <c r="TKC18" s="35"/>
      <c r="TKD18" s="35"/>
      <c r="TKE18" s="35"/>
      <c r="TKF18" s="3"/>
      <c r="TKG18" s="3"/>
      <c r="TKH18" s="3"/>
      <c r="TKI18" s="35"/>
      <c r="TKJ18" s="35"/>
      <c r="TKK18" s="35"/>
      <c r="TKL18" s="3"/>
      <c r="TKM18" s="3"/>
      <c r="TKN18" s="3"/>
      <c r="TKO18" s="35"/>
      <c r="TKP18" s="35"/>
      <c r="TKQ18" s="35"/>
      <c r="TKR18" s="3"/>
      <c r="TKS18" s="3"/>
      <c r="TKT18" s="3"/>
      <c r="TKU18" s="35"/>
      <c r="TKV18" s="35"/>
      <c r="TKW18" s="35"/>
      <c r="TKX18" s="3"/>
      <c r="TKY18" s="3"/>
      <c r="TKZ18" s="3"/>
      <c r="TLA18" s="35"/>
      <c r="TLB18" s="35"/>
      <c r="TLC18" s="35"/>
      <c r="TLD18" s="3"/>
      <c r="TLE18" s="3"/>
      <c r="TLF18" s="3"/>
      <c r="TLG18" s="35"/>
      <c r="TLH18" s="35"/>
      <c r="TLI18" s="35"/>
      <c r="TLJ18" s="3"/>
      <c r="TLK18" s="3"/>
      <c r="TLL18" s="3"/>
      <c r="TLM18" s="35"/>
      <c r="TLN18" s="35"/>
      <c r="TLO18" s="35"/>
      <c r="TLP18" s="3"/>
      <c r="TLQ18" s="3"/>
      <c r="TLR18" s="3"/>
      <c r="TLS18" s="35"/>
      <c r="TLT18" s="35"/>
      <c r="TLU18" s="35"/>
      <c r="TLV18" s="3"/>
      <c r="TLW18" s="3"/>
      <c r="TLX18" s="3"/>
      <c r="TLY18" s="35"/>
      <c r="TLZ18" s="35"/>
      <c r="TMA18" s="35"/>
      <c r="TMB18" s="3"/>
      <c r="TMC18" s="3"/>
      <c r="TMD18" s="3"/>
      <c r="TME18" s="35"/>
      <c r="TMF18" s="35"/>
      <c r="TMG18" s="35"/>
      <c r="TMH18" s="3"/>
      <c r="TMI18" s="3"/>
      <c r="TMJ18" s="3"/>
      <c r="TMK18" s="35"/>
      <c r="TML18" s="35"/>
      <c r="TMM18" s="35"/>
      <c r="TMN18" s="3"/>
      <c r="TMO18" s="3"/>
      <c r="TMP18" s="3"/>
      <c r="TMQ18" s="35"/>
      <c r="TMR18" s="35"/>
      <c r="TMS18" s="35"/>
      <c r="TMT18" s="3"/>
      <c r="TMU18" s="3"/>
      <c r="TMV18" s="3"/>
      <c r="TMW18" s="35"/>
      <c r="TMX18" s="35"/>
      <c r="TMY18" s="35"/>
      <c r="TMZ18" s="3"/>
      <c r="TNA18" s="3"/>
      <c r="TNB18" s="3"/>
      <c r="TNC18" s="35"/>
      <c r="TND18" s="35"/>
      <c r="TNE18" s="35"/>
      <c r="TNF18" s="3"/>
      <c r="TNG18" s="3"/>
      <c r="TNH18" s="3"/>
      <c r="TNI18" s="35"/>
      <c r="TNJ18" s="35"/>
      <c r="TNK18" s="35"/>
      <c r="TNL18" s="3"/>
      <c r="TNM18" s="3"/>
      <c r="TNN18" s="3"/>
      <c r="TNO18" s="35"/>
      <c r="TNP18" s="35"/>
      <c r="TNQ18" s="35"/>
      <c r="TNR18" s="3"/>
      <c r="TNS18" s="3"/>
      <c r="TNT18" s="3"/>
      <c r="TNU18" s="35"/>
      <c r="TNV18" s="35"/>
      <c r="TNW18" s="35"/>
      <c r="TNX18" s="3"/>
      <c r="TNY18" s="3"/>
      <c r="TNZ18" s="3"/>
      <c r="TOA18" s="35"/>
      <c r="TOB18" s="35"/>
      <c r="TOC18" s="35"/>
      <c r="TOD18" s="3"/>
      <c r="TOE18" s="3"/>
      <c r="TOF18" s="3"/>
      <c r="TOG18" s="35"/>
      <c r="TOH18" s="35"/>
      <c r="TOI18" s="35"/>
      <c r="TOJ18" s="3"/>
      <c r="TOK18" s="3"/>
      <c r="TOL18" s="3"/>
      <c r="TOM18" s="35"/>
      <c r="TON18" s="35"/>
      <c r="TOO18" s="35"/>
      <c r="TOP18" s="3"/>
      <c r="TOQ18" s="3"/>
      <c r="TOR18" s="3"/>
      <c r="TOS18" s="35"/>
      <c r="TOT18" s="35"/>
      <c r="TOU18" s="35"/>
      <c r="TOV18" s="3"/>
      <c r="TOW18" s="3"/>
      <c r="TOX18" s="3"/>
      <c r="TOY18" s="35"/>
      <c r="TOZ18" s="35"/>
      <c r="TPA18" s="35"/>
      <c r="TPB18" s="3"/>
      <c r="TPC18" s="3"/>
      <c r="TPD18" s="3"/>
      <c r="TPE18" s="35"/>
      <c r="TPF18" s="35"/>
      <c r="TPG18" s="35"/>
      <c r="TPH18" s="3"/>
      <c r="TPI18" s="3"/>
      <c r="TPJ18" s="3"/>
      <c r="TPK18" s="35"/>
      <c r="TPL18" s="35"/>
      <c r="TPM18" s="35"/>
      <c r="TPN18" s="3"/>
      <c r="TPO18" s="3"/>
      <c r="TPP18" s="3"/>
      <c r="TPQ18" s="35"/>
      <c r="TPR18" s="35"/>
      <c r="TPS18" s="35"/>
      <c r="TPT18" s="3"/>
      <c r="TPU18" s="3"/>
      <c r="TPV18" s="3"/>
      <c r="TPW18" s="35"/>
      <c r="TPX18" s="35"/>
      <c r="TPY18" s="35"/>
      <c r="TPZ18" s="3"/>
      <c r="TQA18" s="3"/>
      <c r="TQB18" s="3"/>
      <c r="TQC18" s="35"/>
      <c r="TQD18" s="35"/>
      <c r="TQE18" s="35"/>
      <c r="TQF18" s="3"/>
      <c r="TQG18" s="3"/>
      <c r="TQH18" s="3"/>
      <c r="TQI18" s="35"/>
      <c r="TQJ18" s="35"/>
      <c r="TQK18" s="35"/>
      <c r="TQL18" s="3"/>
      <c r="TQM18" s="3"/>
      <c r="TQN18" s="3"/>
      <c r="TQO18" s="35"/>
      <c r="TQP18" s="35"/>
      <c r="TQQ18" s="35"/>
      <c r="TQR18" s="3"/>
      <c r="TQS18" s="3"/>
      <c r="TQT18" s="3"/>
      <c r="TQU18" s="35"/>
      <c r="TQV18" s="35"/>
      <c r="TQW18" s="35"/>
      <c r="TQX18" s="3"/>
      <c r="TQY18" s="3"/>
      <c r="TQZ18" s="3"/>
      <c r="TRA18" s="35"/>
      <c r="TRB18" s="35"/>
      <c r="TRC18" s="35"/>
      <c r="TRD18" s="3"/>
      <c r="TRE18" s="3"/>
      <c r="TRF18" s="3"/>
      <c r="TRG18" s="35"/>
      <c r="TRH18" s="35"/>
      <c r="TRI18" s="35"/>
      <c r="TRJ18" s="3"/>
      <c r="TRK18" s="3"/>
      <c r="TRL18" s="3"/>
      <c r="TRM18" s="35"/>
      <c r="TRN18" s="35"/>
      <c r="TRO18" s="35"/>
      <c r="TRP18" s="3"/>
      <c r="TRQ18" s="3"/>
      <c r="TRR18" s="3"/>
      <c r="TRS18" s="35"/>
      <c r="TRT18" s="35"/>
      <c r="TRU18" s="35"/>
      <c r="TRV18" s="3"/>
      <c r="TRW18" s="3"/>
      <c r="TRX18" s="3"/>
      <c r="TRY18" s="35"/>
      <c r="TRZ18" s="35"/>
      <c r="TSA18" s="35"/>
      <c r="TSB18" s="3"/>
      <c r="TSC18" s="3"/>
      <c r="TSD18" s="3"/>
      <c r="TSE18" s="35"/>
      <c r="TSF18" s="35"/>
      <c r="TSG18" s="35"/>
      <c r="TSH18" s="3"/>
      <c r="TSI18" s="3"/>
      <c r="TSJ18" s="3"/>
      <c r="TSK18" s="35"/>
      <c r="TSL18" s="35"/>
      <c r="TSM18" s="35"/>
      <c r="TSN18" s="3"/>
      <c r="TSO18" s="3"/>
      <c r="TSP18" s="3"/>
      <c r="TSQ18" s="35"/>
      <c r="TSR18" s="35"/>
      <c r="TSS18" s="35"/>
      <c r="TST18" s="3"/>
      <c r="TSU18" s="3"/>
      <c r="TSV18" s="3"/>
      <c r="TSW18" s="35"/>
      <c r="TSX18" s="35"/>
      <c r="TSY18" s="35"/>
      <c r="TSZ18" s="3"/>
      <c r="TTA18" s="3"/>
      <c r="TTB18" s="3"/>
      <c r="TTC18" s="35"/>
      <c r="TTD18" s="35"/>
      <c r="TTE18" s="35"/>
      <c r="TTF18" s="3"/>
      <c r="TTG18" s="3"/>
      <c r="TTH18" s="3"/>
      <c r="TTI18" s="35"/>
      <c r="TTJ18" s="35"/>
      <c r="TTK18" s="35"/>
      <c r="TTL18" s="3"/>
      <c r="TTM18" s="3"/>
      <c r="TTN18" s="3"/>
      <c r="TTO18" s="35"/>
      <c r="TTP18" s="35"/>
      <c r="TTQ18" s="35"/>
      <c r="TTR18" s="3"/>
      <c r="TTS18" s="3"/>
      <c r="TTT18" s="3"/>
      <c r="TTU18" s="35"/>
      <c r="TTV18" s="35"/>
      <c r="TTW18" s="35"/>
      <c r="TTX18" s="3"/>
      <c r="TTY18" s="3"/>
      <c r="TTZ18" s="3"/>
      <c r="TUA18" s="35"/>
      <c r="TUB18" s="35"/>
      <c r="TUC18" s="35"/>
      <c r="TUD18" s="3"/>
      <c r="TUE18" s="3"/>
      <c r="TUF18" s="3"/>
      <c r="TUG18" s="35"/>
      <c r="TUH18" s="35"/>
      <c r="TUI18" s="35"/>
      <c r="TUJ18" s="3"/>
      <c r="TUK18" s="3"/>
      <c r="TUL18" s="3"/>
      <c r="TUM18" s="35"/>
      <c r="TUN18" s="35"/>
      <c r="TUO18" s="35"/>
      <c r="TUP18" s="3"/>
      <c r="TUQ18" s="3"/>
      <c r="TUR18" s="3"/>
      <c r="TUS18" s="35"/>
      <c r="TUT18" s="35"/>
      <c r="TUU18" s="35"/>
      <c r="TUV18" s="3"/>
      <c r="TUW18" s="3"/>
      <c r="TUX18" s="3"/>
      <c r="TUY18" s="35"/>
      <c r="TUZ18" s="35"/>
      <c r="TVA18" s="35"/>
      <c r="TVB18" s="3"/>
      <c r="TVC18" s="3"/>
      <c r="TVD18" s="3"/>
      <c r="TVE18" s="35"/>
      <c r="TVF18" s="35"/>
      <c r="TVG18" s="35"/>
      <c r="TVH18" s="3"/>
      <c r="TVI18" s="3"/>
      <c r="TVJ18" s="3"/>
      <c r="TVK18" s="35"/>
      <c r="TVL18" s="35"/>
      <c r="TVM18" s="35"/>
      <c r="TVN18" s="3"/>
      <c r="TVO18" s="3"/>
      <c r="TVP18" s="3"/>
      <c r="TVQ18" s="35"/>
      <c r="TVR18" s="35"/>
      <c r="TVS18" s="35"/>
      <c r="TVT18" s="3"/>
      <c r="TVU18" s="3"/>
      <c r="TVV18" s="3"/>
      <c r="TVW18" s="35"/>
      <c r="TVX18" s="35"/>
      <c r="TVY18" s="35"/>
      <c r="TVZ18" s="3"/>
      <c r="TWA18" s="3"/>
      <c r="TWB18" s="3"/>
      <c r="TWC18" s="35"/>
      <c r="TWD18" s="35"/>
      <c r="TWE18" s="35"/>
      <c r="TWF18" s="3"/>
      <c r="TWG18" s="3"/>
      <c r="TWH18" s="3"/>
      <c r="TWI18" s="35"/>
      <c r="TWJ18" s="35"/>
      <c r="TWK18" s="35"/>
      <c r="TWL18" s="3"/>
      <c r="TWM18" s="3"/>
      <c r="TWN18" s="3"/>
      <c r="TWO18" s="35"/>
      <c r="TWP18" s="35"/>
      <c r="TWQ18" s="35"/>
      <c r="TWR18" s="3"/>
      <c r="TWS18" s="3"/>
      <c r="TWT18" s="3"/>
      <c r="TWU18" s="35"/>
      <c r="TWV18" s="35"/>
      <c r="TWW18" s="35"/>
      <c r="TWX18" s="3"/>
      <c r="TWY18" s="3"/>
      <c r="TWZ18" s="3"/>
      <c r="TXA18" s="35"/>
      <c r="TXB18" s="35"/>
      <c r="TXC18" s="35"/>
      <c r="TXD18" s="3"/>
      <c r="TXE18" s="3"/>
      <c r="TXF18" s="3"/>
      <c r="TXG18" s="35"/>
      <c r="TXH18" s="35"/>
      <c r="TXI18" s="35"/>
      <c r="TXJ18" s="3"/>
      <c r="TXK18" s="3"/>
      <c r="TXL18" s="3"/>
      <c r="TXM18" s="35"/>
      <c r="TXN18" s="35"/>
      <c r="TXO18" s="35"/>
      <c r="TXP18" s="3"/>
      <c r="TXQ18" s="3"/>
      <c r="TXR18" s="3"/>
      <c r="TXS18" s="35"/>
      <c r="TXT18" s="35"/>
      <c r="TXU18" s="35"/>
      <c r="TXV18" s="3"/>
      <c r="TXW18" s="3"/>
      <c r="TXX18" s="3"/>
      <c r="TXY18" s="35"/>
      <c r="TXZ18" s="35"/>
      <c r="TYA18" s="35"/>
      <c r="TYB18" s="3"/>
      <c r="TYC18" s="3"/>
      <c r="TYD18" s="3"/>
      <c r="TYE18" s="35"/>
      <c r="TYF18" s="35"/>
      <c r="TYG18" s="35"/>
      <c r="TYH18" s="3"/>
      <c r="TYI18" s="3"/>
      <c r="TYJ18" s="3"/>
      <c r="TYK18" s="35"/>
      <c r="TYL18" s="35"/>
      <c r="TYM18" s="35"/>
      <c r="TYN18" s="3"/>
      <c r="TYO18" s="3"/>
      <c r="TYP18" s="3"/>
      <c r="TYQ18" s="35"/>
      <c r="TYR18" s="35"/>
      <c r="TYS18" s="35"/>
      <c r="TYT18" s="3"/>
      <c r="TYU18" s="3"/>
      <c r="TYV18" s="3"/>
      <c r="TYW18" s="35"/>
      <c r="TYX18" s="35"/>
      <c r="TYY18" s="35"/>
      <c r="TYZ18" s="3"/>
      <c r="TZA18" s="3"/>
      <c r="TZB18" s="3"/>
      <c r="TZC18" s="35"/>
      <c r="TZD18" s="35"/>
      <c r="TZE18" s="35"/>
      <c r="TZF18" s="3"/>
      <c r="TZG18" s="3"/>
      <c r="TZH18" s="3"/>
      <c r="TZI18" s="35"/>
      <c r="TZJ18" s="35"/>
      <c r="TZK18" s="35"/>
      <c r="TZL18" s="3"/>
      <c r="TZM18" s="3"/>
      <c r="TZN18" s="3"/>
      <c r="TZO18" s="35"/>
      <c r="TZP18" s="35"/>
      <c r="TZQ18" s="35"/>
      <c r="TZR18" s="3"/>
      <c r="TZS18" s="3"/>
      <c r="TZT18" s="3"/>
      <c r="TZU18" s="35"/>
      <c r="TZV18" s="35"/>
      <c r="TZW18" s="35"/>
      <c r="TZX18" s="3"/>
      <c r="TZY18" s="3"/>
      <c r="TZZ18" s="3"/>
      <c r="UAA18" s="35"/>
      <c r="UAB18" s="35"/>
      <c r="UAC18" s="35"/>
      <c r="UAD18" s="3"/>
      <c r="UAE18" s="3"/>
      <c r="UAF18" s="3"/>
      <c r="UAG18" s="35"/>
      <c r="UAH18" s="35"/>
      <c r="UAI18" s="35"/>
      <c r="UAJ18" s="3"/>
      <c r="UAK18" s="3"/>
      <c r="UAL18" s="3"/>
      <c r="UAM18" s="35"/>
      <c r="UAN18" s="35"/>
      <c r="UAO18" s="35"/>
      <c r="UAP18" s="3"/>
      <c r="UAQ18" s="3"/>
      <c r="UAR18" s="3"/>
      <c r="UAS18" s="35"/>
      <c r="UAT18" s="35"/>
      <c r="UAU18" s="35"/>
      <c r="UAV18" s="3"/>
      <c r="UAW18" s="3"/>
      <c r="UAX18" s="3"/>
      <c r="UAY18" s="35"/>
      <c r="UAZ18" s="35"/>
      <c r="UBA18" s="35"/>
      <c r="UBB18" s="3"/>
      <c r="UBC18" s="3"/>
      <c r="UBD18" s="3"/>
      <c r="UBE18" s="35"/>
      <c r="UBF18" s="35"/>
      <c r="UBG18" s="35"/>
      <c r="UBH18" s="3"/>
      <c r="UBI18" s="3"/>
      <c r="UBJ18" s="3"/>
      <c r="UBK18" s="35"/>
      <c r="UBL18" s="35"/>
      <c r="UBM18" s="35"/>
      <c r="UBN18" s="3"/>
      <c r="UBO18" s="3"/>
      <c r="UBP18" s="3"/>
      <c r="UBQ18" s="35"/>
      <c r="UBR18" s="35"/>
      <c r="UBS18" s="35"/>
      <c r="UBT18" s="3"/>
      <c r="UBU18" s="3"/>
      <c r="UBV18" s="3"/>
      <c r="UBW18" s="35"/>
      <c r="UBX18" s="35"/>
      <c r="UBY18" s="35"/>
      <c r="UBZ18" s="3"/>
      <c r="UCA18" s="3"/>
      <c r="UCB18" s="3"/>
      <c r="UCC18" s="35"/>
      <c r="UCD18" s="35"/>
      <c r="UCE18" s="35"/>
      <c r="UCF18" s="3"/>
      <c r="UCG18" s="3"/>
      <c r="UCH18" s="3"/>
      <c r="UCI18" s="35"/>
      <c r="UCJ18" s="35"/>
      <c r="UCK18" s="35"/>
      <c r="UCL18" s="3"/>
      <c r="UCM18" s="3"/>
      <c r="UCN18" s="3"/>
      <c r="UCO18" s="35"/>
      <c r="UCP18" s="35"/>
      <c r="UCQ18" s="35"/>
      <c r="UCR18" s="3"/>
      <c r="UCS18" s="3"/>
      <c r="UCT18" s="3"/>
      <c r="UCU18" s="35"/>
      <c r="UCV18" s="35"/>
      <c r="UCW18" s="35"/>
      <c r="UCX18" s="3"/>
      <c r="UCY18" s="3"/>
      <c r="UCZ18" s="3"/>
      <c r="UDA18" s="35"/>
      <c r="UDB18" s="35"/>
      <c r="UDC18" s="35"/>
      <c r="UDD18" s="3"/>
      <c r="UDE18" s="3"/>
      <c r="UDF18" s="3"/>
      <c r="UDG18" s="35"/>
      <c r="UDH18" s="35"/>
      <c r="UDI18" s="35"/>
      <c r="UDJ18" s="3"/>
      <c r="UDK18" s="3"/>
      <c r="UDL18" s="3"/>
      <c r="UDM18" s="35"/>
      <c r="UDN18" s="35"/>
      <c r="UDO18" s="35"/>
      <c r="UDP18" s="3"/>
      <c r="UDQ18" s="3"/>
      <c r="UDR18" s="3"/>
      <c r="UDS18" s="35"/>
      <c r="UDT18" s="35"/>
      <c r="UDU18" s="35"/>
      <c r="UDV18" s="3"/>
      <c r="UDW18" s="3"/>
      <c r="UDX18" s="3"/>
      <c r="UDY18" s="35"/>
      <c r="UDZ18" s="35"/>
      <c r="UEA18" s="35"/>
      <c r="UEB18" s="3"/>
      <c r="UEC18" s="3"/>
      <c r="UED18" s="3"/>
      <c r="UEE18" s="35"/>
      <c r="UEF18" s="35"/>
      <c r="UEG18" s="35"/>
      <c r="UEH18" s="3"/>
      <c r="UEI18" s="3"/>
      <c r="UEJ18" s="3"/>
      <c r="UEK18" s="35"/>
      <c r="UEL18" s="35"/>
      <c r="UEM18" s="35"/>
      <c r="UEN18" s="3"/>
      <c r="UEO18" s="3"/>
      <c r="UEP18" s="3"/>
      <c r="UEQ18" s="35"/>
      <c r="UER18" s="35"/>
      <c r="UES18" s="35"/>
      <c r="UET18" s="3"/>
      <c r="UEU18" s="3"/>
      <c r="UEV18" s="3"/>
      <c r="UEW18" s="35"/>
      <c r="UEX18" s="35"/>
      <c r="UEY18" s="35"/>
      <c r="UEZ18" s="3"/>
      <c r="UFA18" s="3"/>
      <c r="UFB18" s="3"/>
      <c r="UFC18" s="35"/>
      <c r="UFD18" s="35"/>
      <c r="UFE18" s="35"/>
      <c r="UFF18" s="3"/>
      <c r="UFG18" s="3"/>
      <c r="UFH18" s="3"/>
      <c r="UFI18" s="35"/>
      <c r="UFJ18" s="35"/>
      <c r="UFK18" s="35"/>
      <c r="UFL18" s="3"/>
      <c r="UFM18" s="3"/>
      <c r="UFN18" s="3"/>
      <c r="UFO18" s="35"/>
      <c r="UFP18" s="35"/>
      <c r="UFQ18" s="35"/>
      <c r="UFR18" s="3"/>
      <c r="UFS18" s="3"/>
      <c r="UFT18" s="3"/>
      <c r="UFU18" s="35"/>
      <c r="UFV18" s="35"/>
      <c r="UFW18" s="35"/>
      <c r="UFX18" s="3"/>
      <c r="UFY18" s="3"/>
      <c r="UFZ18" s="3"/>
      <c r="UGA18" s="35"/>
      <c r="UGB18" s="35"/>
      <c r="UGC18" s="35"/>
      <c r="UGD18" s="3"/>
      <c r="UGE18" s="3"/>
      <c r="UGF18" s="3"/>
      <c r="UGG18" s="35"/>
      <c r="UGH18" s="35"/>
      <c r="UGI18" s="35"/>
      <c r="UGJ18" s="3"/>
      <c r="UGK18" s="3"/>
      <c r="UGL18" s="3"/>
      <c r="UGM18" s="35"/>
      <c r="UGN18" s="35"/>
      <c r="UGO18" s="35"/>
      <c r="UGP18" s="3"/>
      <c r="UGQ18" s="3"/>
      <c r="UGR18" s="3"/>
      <c r="UGS18" s="35"/>
      <c r="UGT18" s="35"/>
      <c r="UGU18" s="35"/>
      <c r="UGV18" s="3"/>
      <c r="UGW18" s="3"/>
      <c r="UGX18" s="3"/>
      <c r="UGY18" s="35"/>
      <c r="UGZ18" s="35"/>
      <c r="UHA18" s="35"/>
      <c r="UHB18" s="3"/>
      <c r="UHC18" s="3"/>
      <c r="UHD18" s="3"/>
      <c r="UHE18" s="35"/>
      <c r="UHF18" s="35"/>
      <c r="UHG18" s="35"/>
      <c r="UHH18" s="3"/>
      <c r="UHI18" s="3"/>
      <c r="UHJ18" s="3"/>
      <c r="UHK18" s="35"/>
      <c r="UHL18" s="35"/>
      <c r="UHM18" s="35"/>
      <c r="UHN18" s="3"/>
      <c r="UHO18" s="3"/>
      <c r="UHP18" s="3"/>
      <c r="UHQ18" s="35"/>
      <c r="UHR18" s="35"/>
      <c r="UHS18" s="35"/>
      <c r="UHT18" s="3"/>
      <c r="UHU18" s="3"/>
      <c r="UHV18" s="3"/>
      <c r="UHW18" s="35"/>
      <c r="UHX18" s="35"/>
      <c r="UHY18" s="35"/>
      <c r="UHZ18" s="3"/>
      <c r="UIA18" s="3"/>
      <c r="UIB18" s="3"/>
      <c r="UIC18" s="35"/>
      <c r="UID18" s="35"/>
      <c r="UIE18" s="35"/>
      <c r="UIF18" s="3"/>
      <c r="UIG18" s="3"/>
      <c r="UIH18" s="3"/>
      <c r="UII18" s="35"/>
      <c r="UIJ18" s="35"/>
      <c r="UIK18" s="35"/>
      <c r="UIL18" s="3"/>
      <c r="UIM18" s="3"/>
      <c r="UIN18" s="3"/>
      <c r="UIO18" s="35"/>
      <c r="UIP18" s="35"/>
      <c r="UIQ18" s="35"/>
      <c r="UIR18" s="3"/>
      <c r="UIS18" s="3"/>
      <c r="UIT18" s="3"/>
      <c r="UIU18" s="35"/>
      <c r="UIV18" s="35"/>
      <c r="UIW18" s="35"/>
      <c r="UIX18" s="3"/>
      <c r="UIY18" s="3"/>
      <c r="UIZ18" s="3"/>
      <c r="UJA18" s="35"/>
      <c r="UJB18" s="35"/>
      <c r="UJC18" s="35"/>
      <c r="UJD18" s="3"/>
      <c r="UJE18" s="3"/>
      <c r="UJF18" s="3"/>
      <c r="UJG18" s="35"/>
      <c r="UJH18" s="35"/>
      <c r="UJI18" s="35"/>
      <c r="UJJ18" s="3"/>
      <c r="UJK18" s="3"/>
      <c r="UJL18" s="3"/>
      <c r="UJM18" s="35"/>
      <c r="UJN18" s="35"/>
      <c r="UJO18" s="35"/>
      <c r="UJP18" s="3"/>
      <c r="UJQ18" s="3"/>
      <c r="UJR18" s="3"/>
      <c r="UJS18" s="35"/>
      <c r="UJT18" s="35"/>
      <c r="UJU18" s="35"/>
      <c r="UJV18" s="3"/>
      <c r="UJW18" s="3"/>
      <c r="UJX18" s="3"/>
      <c r="UJY18" s="35"/>
      <c r="UJZ18" s="35"/>
      <c r="UKA18" s="35"/>
      <c r="UKB18" s="3"/>
      <c r="UKC18" s="3"/>
      <c r="UKD18" s="3"/>
      <c r="UKE18" s="35"/>
      <c r="UKF18" s="35"/>
      <c r="UKG18" s="35"/>
      <c r="UKH18" s="3"/>
      <c r="UKI18" s="3"/>
      <c r="UKJ18" s="3"/>
      <c r="UKK18" s="35"/>
      <c r="UKL18" s="35"/>
      <c r="UKM18" s="35"/>
      <c r="UKN18" s="3"/>
      <c r="UKO18" s="3"/>
      <c r="UKP18" s="3"/>
      <c r="UKQ18" s="35"/>
      <c r="UKR18" s="35"/>
      <c r="UKS18" s="35"/>
      <c r="UKT18" s="3"/>
      <c r="UKU18" s="3"/>
      <c r="UKV18" s="3"/>
      <c r="UKW18" s="35"/>
      <c r="UKX18" s="35"/>
      <c r="UKY18" s="35"/>
      <c r="UKZ18" s="3"/>
      <c r="ULA18" s="3"/>
      <c r="ULB18" s="3"/>
      <c r="ULC18" s="35"/>
      <c r="ULD18" s="35"/>
      <c r="ULE18" s="35"/>
      <c r="ULF18" s="3"/>
      <c r="ULG18" s="3"/>
      <c r="ULH18" s="3"/>
      <c r="ULI18" s="35"/>
      <c r="ULJ18" s="35"/>
      <c r="ULK18" s="35"/>
      <c r="ULL18" s="3"/>
      <c r="ULM18" s="3"/>
      <c r="ULN18" s="3"/>
      <c r="ULO18" s="35"/>
      <c r="ULP18" s="35"/>
      <c r="ULQ18" s="35"/>
      <c r="ULR18" s="3"/>
      <c r="ULS18" s="3"/>
      <c r="ULT18" s="3"/>
      <c r="ULU18" s="35"/>
      <c r="ULV18" s="35"/>
      <c r="ULW18" s="35"/>
      <c r="ULX18" s="3"/>
      <c r="ULY18" s="3"/>
      <c r="ULZ18" s="3"/>
      <c r="UMA18" s="35"/>
      <c r="UMB18" s="35"/>
      <c r="UMC18" s="35"/>
      <c r="UMD18" s="3"/>
      <c r="UME18" s="3"/>
      <c r="UMF18" s="3"/>
      <c r="UMG18" s="35"/>
      <c r="UMH18" s="35"/>
      <c r="UMI18" s="35"/>
      <c r="UMJ18" s="3"/>
      <c r="UMK18" s="3"/>
      <c r="UML18" s="3"/>
      <c r="UMM18" s="35"/>
      <c r="UMN18" s="35"/>
      <c r="UMO18" s="35"/>
      <c r="UMP18" s="3"/>
      <c r="UMQ18" s="3"/>
      <c r="UMR18" s="3"/>
      <c r="UMS18" s="35"/>
      <c r="UMT18" s="35"/>
      <c r="UMU18" s="35"/>
      <c r="UMV18" s="3"/>
      <c r="UMW18" s="3"/>
      <c r="UMX18" s="3"/>
      <c r="UMY18" s="35"/>
      <c r="UMZ18" s="35"/>
      <c r="UNA18" s="35"/>
      <c r="UNB18" s="3"/>
      <c r="UNC18" s="3"/>
      <c r="UND18" s="3"/>
      <c r="UNE18" s="35"/>
      <c r="UNF18" s="35"/>
      <c r="UNG18" s="35"/>
      <c r="UNH18" s="3"/>
      <c r="UNI18" s="3"/>
      <c r="UNJ18" s="3"/>
      <c r="UNK18" s="35"/>
      <c r="UNL18" s="35"/>
      <c r="UNM18" s="35"/>
      <c r="UNN18" s="3"/>
      <c r="UNO18" s="3"/>
      <c r="UNP18" s="3"/>
      <c r="UNQ18" s="35"/>
      <c r="UNR18" s="35"/>
      <c r="UNS18" s="35"/>
      <c r="UNT18" s="3"/>
      <c r="UNU18" s="3"/>
      <c r="UNV18" s="3"/>
      <c r="UNW18" s="35"/>
      <c r="UNX18" s="35"/>
      <c r="UNY18" s="35"/>
      <c r="UNZ18" s="3"/>
      <c r="UOA18" s="3"/>
      <c r="UOB18" s="3"/>
      <c r="UOC18" s="35"/>
      <c r="UOD18" s="35"/>
      <c r="UOE18" s="35"/>
      <c r="UOF18" s="3"/>
      <c r="UOG18" s="3"/>
      <c r="UOH18" s="3"/>
      <c r="UOI18" s="35"/>
      <c r="UOJ18" s="35"/>
      <c r="UOK18" s="35"/>
      <c r="UOL18" s="3"/>
      <c r="UOM18" s="3"/>
      <c r="UON18" s="3"/>
      <c r="UOO18" s="35"/>
      <c r="UOP18" s="35"/>
      <c r="UOQ18" s="35"/>
      <c r="UOR18" s="3"/>
      <c r="UOS18" s="3"/>
      <c r="UOT18" s="3"/>
      <c r="UOU18" s="35"/>
      <c r="UOV18" s="35"/>
      <c r="UOW18" s="35"/>
      <c r="UOX18" s="3"/>
      <c r="UOY18" s="3"/>
      <c r="UOZ18" s="3"/>
      <c r="UPA18" s="35"/>
      <c r="UPB18" s="35"/>
      <c r="UPC18" s="35"/>
      <c r="UPD18" s="3"/>
      <c r="UPE18" s="3"/>
      <c r="UPF18" s="3"/>
      <c r="UPG18" s="35"/>
      <c r="UPH18" s="35"/>
      <c r="UPI18" s="35"/>
      <c r="UPJ18" s="3"/>
      <c r="UPK18" s="3"/>
      <c r="UPL18" s="3"/>
      <c r="UPM18" s="35"/>
      <c r="UPN18" s="35"/>
      <c r="UPO18" s="35"/>
      <c r="UPP18" s="3"/>
      <c r="UPQ18" s="3"/>
      <c r="UPR18" s="3"/>
      <c r="UPS18" s="35"/>
      <c r="UPT18" s="35"/>
      <c r="UPU18" s="35"/>
      <c r="UPV18" s="3"/>
      <c r="UPW18" s="3"/>
      <c r="UPX18" s="3"/>
      <c r="UPY18" s="35"/>
      <c r="UPZ18" s="35"/>
      <c r="UQA18" s="35"/>
      <c r="UQB18" s="3"/>
      <c r="UQC18" s="3"/>
      <c r="UQD18" s="3"/>
      <c r="UQE18" s="35"/>
      <c r="UQF18" s="35"/>
      <c r="UQG18" s="35"/>
      <c r="UQH18" s="3"/>
      <c r="UQI18" s="3"/>
      <c r="UQJ18" s="3"/>
      <c r="UQK18" s="35"/>
      <c r="UQL18" s="35"/>
      <c r="UQM18" s="35"/>
      <c r="UQN18" s="3"/>
      <c r="UQO18" s="3"/>
      <c r="UQP18" s="3"/>
      <c r="UQQ18" s="35"/>
      <c r="UQR18" s="35"/>
      <c r="UQS18" s="35"/>
      <c r="UQT18" s="3"/>
      <c r="UQU18" s="3"/>
      <c r="UQV18" s="3"/>
      <c r="UQW18" s="35"/>
      <c r="UQX18" s="35"/>
      <c r="UQY18" s="35"/>
      <c r="UQZ18" s="3"/>
      <c r="URA18" s="3"/>
      <c r="URB18" s="3"/>
      <c r="URC18" s="35"/>
      <c r="URD18" s="35"/>
      <c r="URE18" s="35"/>
      <c r="URF18" s="3"/>
      <c r="URG18" s="3"/>
      <c r="URH18" s="3"/>
      <c r="URI18" s="35"/>
      <c r="URJ18" s="35"/>
      <c r="URK18" s="35"/>
      <c r="URL18" s="3"/>
      <c r="URM18" s="3"/>
      <c r="URN18" s="3"/>
      <c r="URO18" s="35"/>
      <c r="URP18" s="35"/>
      <c r="URQ18" s="35"/>
      <c r="URR18" s="3"/>
      <c r="URS18" s="3"/>
      <c r="URT18" s="3"/>
      <c r="URU18" s="35"/>
      <c r="URV18" s="35"/>
      <c r="URW18" s="35"/>
      <c r="URX18" s="3"/>
      <c r="URY18" s="3"/>
      <c r="URZ18" s="3"/>
      <c r="USA18" s="35"/>
      <c r="USB18" s="35"/>
      <c r="USC18" s="35"/>
      <c r="USD18" s="3"/>
      <c r="USE18" s="3"/>
      <c r="USF18" s="3"/>
      <c r="USG18" s="35"/>
      <c r="USH18" s="35"/>
      <c r="USI18" s="35"/>
      <c r="USJ18" s="3"/>
      <c r="USK18" s="3"/>
      <c r="USL18" s="3"/>
      <c r="USM18" s="35"/>
      <c r="USN18" s="35"/>
      <c r="USO18" s="35"/>
      <c r="USP18" s="3"/>
      <c r="USQ18" s="3"/>
      <c r="USR18" s="3"/>
      <c r="USS18" s="35"/>
      <c r="UST18" s="35"/>
      <c r="USU18" s="35"/>
      <c r="USV18" s="3"/>
      <c r="USW18" s="3"/>
      <c r="USX18" s="3"/>
      <c r="USY18" s="35"/>
      <c r="USZ18" s="35"/>
      <c r="UTA18" s="35"/>
      <c r="UTB18" s="3"/>
      <c r="UTC18" s="3"/>
      <c r="UTD18" s="3"/>
      <c r="UTE18" s="35"/>
      <c r="UTF18" s="35"/>
      <c r="UTG18" s="35"/>
      <c r="UTH18" s="3"/>
      <c r="UTI18" s="3"/>
      <c r="UTJ18" s="3"/>
      <c r="UTK18" s="35"/>
      <c r="UTL18" s="35"/>
      <c r="UTM18" s="35"/>
      <c r="UTN18" s="3"/>
      <c r="UTO18" s="3"/>
      <c r="UTP18" s="3"/>
      <c r="UTQ18" s="35"/>
      <c r="UTR18" s="35"/>
      <c r="UTS18" s="35"/>
      <c r="UTT18" s="3"/>
      <c r="UTU18" s="3"/>
      <c r="UTV18" s="3"/>
      <c r="UTW18" s="35"/>
      <c r="UTX18" s="35"/>
      <c r="UTY18" s="35"/>
      <c r="UTZ18" s="3"/>
      <c r="UUA18" s="3"/>
      <c r="UUB18" s="3"/>
      <c r="UUC18" s="35"/>
      <c r="UUD18" s="35"/>
      <c r="UUE18" s="35"/>
      <c r="UUF18" s="3"/>
      <c r="UUG18" s="3"/>
      <c r="UUH18" s="3"/>
      <c r="UUI18" s="35"/>
      <c r="UUJ18" s="35"/>
      <c r="UUK18" s="35"/>
      <c r="UUL18" s="3"/>
      <c r="UUM18" s="3"/>
      <c r="UUN18" s="3"/>
      <c r="UUO18" s="35"/>
      <c r="UUP18" s="35"/>
      <c r="UUQ18" s="35"/>
      <c r="UUR18" s="3"/>
      <c r="UUS18" s="3"/>
      <c r="UUT18" s="3"/>
      <c r="UUU18" s="35"/>
      <c r="UUV18" s="35"/>
      <c r="UUW18" s="35"/>
      <c r="UUX18" s="3"/>
      <c r="UUY18" s="3"/>
      <c r="UUZ18" s="3"/>
      <c r="UVA18" s="35"/>
      <c r="UVB18" s="35"/>
      <c r="UVC18" s="35"/>
      <c r="UVD18" s="3"/>
      <c r="UVE18" s="3"/>
      <c r="UVF18" s="3"/>
      <c r="UVG18" s="35"/>
      <c r="UVH18" s="35"/>
      <c r="UVI18" s="35"/>
      <c r="UVJ18" s="3"/>
      <c r="UVK18" s="3"/>
      <c r="UVL18" s="3"/>
      <c r="UVM18" s="35"/>
      <c r="UVN18" s="35"/>
      <c r="UVO18" s="35"/>
      <c r="UVP18" s="3"/>
      <c r="UVQ18" s="3"/>
      <c r="UVR18" s="3"/>
      <c r="UVS18" s="35"/>
      <c r="UVT18" s="35"/>
      <c r="UVU18" s="35"/>
      <c r="UVV18" s="3"/>
      <c r="UVW18" s="3"/>
      <c r="UVX18" s="3"/>
      <c r="UVY18" s="35"/>
      <c r="UVZ18" s="35"/>
      <c r="UWA18" s="35"/>
      <c r="UWB18" s="3"/>
      <c r="UWC18" s="3"/>
      <c r="UWD18" s="3"/>
      <c r="UWE18" s="35"/>
      <c r="UWF18" s="35"/>
      <c r="UWG18" s="35"/>
      <c r="UWH18" s="3"/>
      <c r="UWI18" s="3"/>
      <c r="UWJ18" s="3"/>
      <c r="UWK18" s="35"/>
      <c r="UWL18" s="35"/>
      <c r="UWM18" s="35"/>
      <c r="UWN18" s="3"/>
      <c r="UWO18" s="3"/>
      <c r="UWP18" s="3"/>
      <c r="UWQ18" s="35"/>
      <c r="UWR18" s="35"/>
      <c r="UWS18" s="35"/>
      <c r="UWT18" s="3"/>
      <c r="UWU18" s="3"/>
      <c r="UWV18" s="3"/>
      <c r="UWW18" s="35"/>
      <c r="UWX18" s="35"/>
      <c r="UWY18" s="35"/>
      <c r="UWZ18" s="3"/>
      <c r="UXA18" s="3"/>
      <c r="UXB18" s="3"/>
      <c r="UXC18" s="35"/>
      <c r="UXD18" s="35"/>
      <c r="UXE18" s="35"/>
      <c r="UXF18" s="3"/>
      <c r="UXG18" s="3"/>
      <c r="UXH18" s="3"/>
      <c r="UXI18" s="35"/>
      <c r="UXJ18" s="35"/>
      <c r="UXK18" s="35"/>
      <c r="UXL18" s="3"/>
      <c r="UXM18" s="3"/>
      <c r="UXN18" s="3"/>
      <c r="UXO18" s="35"/>
      <c r="UXP18" s="35"/>
      <c r="UXQ18" s="35"/>
      <c r="UXR18" s="3"/>
      <c r="UXS18" s="3"/>
      <c r="UXT18" s="3"/>
      <c r="UXU18" s="35"/>
      <c r="UXV18" s="35"/>
      <c r="UXW18" s="35"/>
      <c r="UXX18" s="3"/>
      <c r="UXY18" s="3"/>
      <c r="UXZ18" s="3"/>
      <c r="UYA18" s="35"/>
      <c r="UYB18" s="35"/>
      <c r="UYC18" s="35"/>
      <c r="UYD18" s="3"/>
      <c r="UYE18" s="3"/>
      <c r="UYF18" s="3"/>
      <c r="UYG18" s="35"/>
      <c r="UYH18" s="35"/>
      <c r="UYI18" s="35"/>
      <c r="UYJ18" s="3"/>
      <c r="UYK18" s="3"/>
      <c r="UYL18" s="3"/>
      <c r="UYM18" s="35"/>
      <c r="UYN18" s="35"/>
      <c r="UYO18" s="35"/>
      <c r="UYP18" s="3"/>
      <c r="UYQ18" s="3"/>
      <c r="UYR18" s="3"/>
      <c r="UYS18" s="35"/>
      <c r="UYT18" s="35"/>
      <c r="UYU18" s="35"/>
      <c r="UYV18" s="3"/>
      <c r="UYW18" s="3"/>
      <c r="UYX18" s="3"/>
      <c r="UYY18" s="35"/>
      <c r="UYZ18" s="35"/>
      <c r="UZA18" s="35"/>
      <c r="UZB18" s="3"/>
      <c r="UZC18" s="3"/>
      <c r="UZD18" s="3"/>
      <c r="UZE18" s="35"/>
      <c r="UZF18" s="35"/>
      <c r="UZG18" s="35"/>
      <c r="UZH18" s="3"/>
      <c r="UZI18" s="3"/>
      <c r="UZJ18" s="3"/>
      <c r="UZK18" s="35"/>
      <c r="UZL18" s="35"/>
      <c r="UZM18" s="35"/>
      <c r="UZN18" s="3"/>
      <c r="UZO18" s="3"/>
      <c r="UZP18" s="3"/>
      <c r="UZQ18" s="35"/>
      <c r="UZR18" s="35"/>
      <c r="UZS18" s="35"/>
      <c r="UZT18" s="3"/>
      <c r="UZU18" s="3"/>
      <c r="UZV18" s="3"/>
      <c r="UZW18" s="35"/>
      <c r="UZX18" s="35"/>
      <c r="UZY18" s="35"/>
      <c r="UZZ18" s="3"/>
      <c r="VAA18" s="3"/>
      <c r="VAB18" s="3"/>
      <c r="VAC18" s="35"/>
      <c r="VAD18" s="35"/>
      <c r="VAE18" s="35"/>
      <c r="VAF18" s="3"/>
      <c r="VAG18" s="3"/>
      <c r="VAH18" s="3"/>
      <c r="VAI18" s="35"/>
      <c r="VAJ18" s="35"/>
      <c r="VAK18" s="35"/>
      <c r="VAL18" s="3"/>
      <c r="VAM18" s="3"/>
      <c r="VAN18" s="3"/>
      <c r="VAO18" s="35"/>
      <c r="VAP18" s="35"/>
      <c r="VAQ18" s="35"/>
      <c r="VAR18" s="3"/>
      <c r="VAS18" s="3"/>
      <c r="VAT18" s="3"/>
      <c r="VAU18" s="35"/>
      <c r="VAV18" s="35"/>
      <c r="VAW18" s="35"/>
      <c r="VAX18" s="3"/>
      <c r="VAY18" s="3"/>
      <c r="VAZ18" s="3"/>
      <c r="VBA18" s="35"/>
      <c r="VBB18" s="35"/>
      <c r="VBC18" s="35"/>
      <c r="VBD18" s="3"/>
      <c r="VBE18" s="3"/>
      <c r="VBF18" s="3"/>
      <c r="VBG18" s="35"/>
      <c r="VBH18" s="35"/>
      <c r="VBI18" s="35"/>
      <c r="VBJ18" s="3"/>
      <c r="VBK18" s="3"/>
      <c r="VBL18" s="3"/>
      <c r="VBM18" s="35"/>
      <c r="VBN18" s="35"/>
      <c r="VBO18" s="35"/>
      <c r="VBP18" s="3"/>
      <c r="VBQ18" s="3"/>
      <c r="VBR18" s="3"/>
      <c r="VBS18" s="35"/>
      <c r="VBT18" s="35"/>
      <c r="VBU18" s="35"/>
      <c r="VBV18" s="3"/>
      <c r="VBW18" s="3"/>
      <c r="VBX18" s="3"/>
      <c r="VBY18" s="35"/>
      <c r="VBZ18" s="35"/>
      <c r="VCA18" s="35"/>
      <c r="VCB18" s="3"/>
      <c r="VCC18" s="3"/>
      <c r="VCD18" s="3"/>
      <c r="VCE18" s="35"/>
      <c r="VCF18" s="35"/>
      <c r="VCG18" s="35"/>
      <c r="VCH18" s="3"/>
      <c r="VCI18" s="3"/>
      <c r="VCJ18" s="3"/>
      <c r="VCK18" s="35"/>
      <c r="VCL18" s="35"/>
      <c r="VCM18" s="35"/>
      <c r="VCN18" s="3"/>
      <c r="VCO18" s="3"/>
      <c r="VCP18" s="3"/>
      <c r="VCQ18" s="35"/>
      <c r="VCR18" s="35"/>
      <c r="VCS18" s="35"/>
      <c r="VCT18" s="3"/>
      <c r="VCU18" s="3"/>
      <c r="VCV18" s="3"/>
      <c r="VCW18" s="35"/>
      <c r="VCX18" s="35"/>
      <c r="VCY18" s="35"/>
      <c r="VCZ18" s="3"/>
      <c r="VDA18" s="3"/>
      <c r="VDB18" s="3"/>
      <c r="VDC18" s="35"/>
      <c r="VDD18" s="35"/>
      <c r="VDE18" s="35"/>
      <c r="VDF18" s="3"/>
      <c r="VDG18" s="3"/>
      <c r="VDH18" s="3"/>
      <c r="VDI18" s="35"/>
      <c r="VDJ18" s="35"/>
      <c r="VDK18" s="35"/>
      <c r="VDL18" s="3"/>
      <c r="VDM18" s="3"/>
      <c r="VDN18" s="3"/>
      <c r="VDO18" s="35"/>
      <c r="VDP18" s="35"/>
      <c r="VDQ18" s="35"/>
      <c r="VDR18" s="3"/>
      <c r="VDS18" s="3"/>
      <c r="VDT18" s="3"/>
      <c r="VDU18" s="35"/>
      <c r="VDV18" s="35"/>
      <c r="VDW18" s="35"/>
      <c r="VDX18" s="3"/>
      <c r="VDY18" s="3"/>
      <c r="VDZ18" s="3"/>
      <c r="VEA18" s="35"/>
      <c r="VEB18" s="35"/>
      <c r="VEC18" s="35"/>
      <c r="VED18" s="3"/>
      <c r="VEE18" s="3"/>
      <c r="VEF18" s="3"/>
      <c r="VEG18" s="35"/>
      <c r="VEH18" s="35"/>
      <c r="VEI18" s="35"/>
      <c r="VEJ18" s="3"/>
      <c r="VEK18" s="3"/>
      <c r="VEL18" s="3"/>
      <c r="VEM18" s="35"/>
      <c r="VEN18" s="35"/>
      <c r="VEO18" s="35"/>
      <c r="VEP18" s="3"/>
      <c r="VEQ18" s="3"/>
      <c r="VER18" s="3"/>
      <c r="VES18" s="35"/>
      <c r="VET18" s="35"/>
      <c r="VEU18" s="35"/>
      <c r="VEV18" s="3"/>
      <c r="VEW18" s="3"/>
      <c r="VEX18" s="3"/>
      <c r="VEY18" s="35"/>
      <c r="VEZ18" s="35"/>
      <c r="VFA18" s="35"/>
      <c r="VFB18" s="3"/>
      <c r="VFC18" s="3"/>
      <c r="VFD18" s="3"/>
      <c r="VFE18" s="35"/>
      <c r="VFF18" s="35"/>
      <c r="VFG18" s="35"/>
      <c r="VFH18" s="3"/>
      <c r="VFI18" s="3"/>
      <c r="VFJ18" s="3"/>
      <c r="VFK18" s="35"/>
      <c r="VFL18" s="35"/>
      <c r="VFM18" s="35"/>
      <c r="VFN18" s="3"/>
      <c r="VFO18" s="3"/>
      <c r="VFP18" s="3"/>
      <c r="VFQ18" s="35"/>
      <c r="VFR18" s="35"/>
      <c r="VFS18" s="35"/>
      <c r="VFT18" s="3"/>
      <c r="VFU18" s="3"/>
      <c r="VFV18" s="3"/>
      <c r="VFW18" s="35"/>
      <c r="VFX18" s="35"/>
      <c r="VFY18" s="35"/>
      <c r="VFZ18" s="3"/>
      <c r="VGA18" s="3"/>
      <c r="VGB18" s="3"/>
      <c r="VGC18" s="35"/>
      <c r="VGD18" s="35"/>
      <c r="VGE18" s="35"/>
      <c r="VGF18" s="3"/>
      <c r="VGG18" s="3"/>
      <c r="VGH18" s="3"/>
      <c r="VGI18" s="35"/>
      <c r="VGJ18" s="35"/>
      <c r="VGK18" s="35"/>
      <c r="VGL18" s="3"/>
      <c r="VGM18" s="3"/>
      <c r="VGN18" s="3"/>
      <c r="VGO18" s="35"/>
      <c r="VGP18" s="35"/>
      <c r="VGQ18" s="35"/>
      <c r="VGR18" s="3"/>
      <c r="VGS18" s="3"/>
      <c r="VGT18" s="3"/>
      <c r="VGU18" s="35"/>
      <c r="VGV18" s="35"/>
      <c r="VGW18" s="35"/>
      <c r="VGX18" s="3"/>
      <c r="VGY18" s="3"/>
      <c r="VGZ18" s="3"/>
      <c r="VHA18" s="35"/>
      <c r="VHB18" s="35"/>
      <c r="VHC18" s="35"/>
      <c r="VHD18" s="3"/>
      <c r="VHE18" s="3"/>
      <c r="VHF18" s="3"/>
      <c r="VHG18" s="35"/>
      <c r="VHH18" s="35"/>
      <c r="VHI18" s="35"/>
      <c r="VHJ18" s="3"/>
      <c r="VHK18" s="3"/>
      <c r="VHL18" s="3"/>
      <c r="VHM18" s="35"/>
      <c r="VHN18" s="35"/>
      <c r="VHO18" s="35"/>
      <c r="VHP18" s="3"/>
      <c r="VHQ18" s="3"/>
      <c r="VHR18" s="3"/>
      <c r="VHS18" s="35"/>
      <c r="VHT18" s="35"/>
      <c r="VHU18" s="35"/>
      <c r="VHV18" s="3"/>
      <c r="VHW18" s="3"/>
      <c r="VHX18" s="3"/>
      <c r="VHY18" s="35"/>
      <c r="VHZ18" s="35"/>
      <c r="VIA18" s="35"/>
      <c r="VIB18" s="3"/>
      <c r="VIC18" s="3"/>
      <c r="VID18" s="3"/>
      <c r="VIE18" s="35"/>
      <c r="VIF18" s="35"/>
      <c r="VIG18" s="35"/>
      <c r="VIH18" s="3"/>
      <c r="VII18" s="3"/>
      <c r="VIJ18" s="3"/>
      <c r="VIK18" s="35"/>
      <c r="VIL18" s="35"/>
      <c r="VIM18" s="35"/>
      <c r="VIN18" s="3"/>
      <c r="VIO18" s="3"/>
      <c r="VIP18" s="3"/>
      <c r="VIQ18" s="35"/>
      <c r="VIR18" s="35"/>
      <c r="VIS18" s="35"/>
      <c r="VIT18" s="3"/>
      <c r="VIU18" s="3"/>
      <c r="VIV18" s="3"/>
      <c r="VIW18" s="35"/>
      <c r="VIX18" s="35"/>
      <c r="VIY18" s="35"/>
      <c r="VIZ18" s="3"/>
      <c r="VJA18" s="3"/>
      <c r="VJB18" s="3"/>
      <c r="VJC18" s="35"/>
      <c r="VJD18" s="35"/>
      <c r="VJE18" s="35"/>
      <c r="VJF18" s="3"/>
      <c r="VJG18" s="3"/>
      <c r="VJH18" s="3"/>
      <c r="VJI18" s="35"/>
      <c r="VJJ18" s="35"/>
      <c r="VJK18" s="35"/>
      <c r="VJL18" s="3"/>
      <c r="VJM18" s="3"/>
      <c r="VJN18" s="3"/>
      <c r="VJO18" s="35"/>
      <c r="VJP18" s="35"/>
      <c r="VJQ18" s="35"/>
      <c r="VJR18" s="3"/>
      <c r="VJS18" s="3"/>
      <c r="VJT18" s="3"/>
      <c r="VJU18" s="35"/>
      <c r="VJV18" s="35"/>
      <c r="VJW18" s="35"/>
      <c r="VJX18" s="3"/>
      <c r="VJY18" s="3"/>
      <c r="VJZ18" s="3"/>
      <c r="VKA18" s="35"/>
      <c r="VKB18" s="35"/>
      <c r="VKC18" s="35"/>
      <c r="VKD18" s="3"/>
      <c r="VKE18" s="3"/>
      <c r="VKF18" s="3"/>
      <c r="VKG18" s="35"/>
      <c r="VKH18" s="35"/>
      <c r="VKI18" s="35"/>
      <c r="VKJ18" s="3"/>
      <c r="VKK18" s="3"/>
      <c r="VKL18" s="3"/>
      <c r="VKM18" s="35"/>
      <c r="VKN18" s="35"/>
      <c r="VKO18" s="35"/>
      <c r="VKP18" s="3"/>
      <c r="VKQ18" s="3"/>
      <c r="VKR18" s="3"/>
      <c r="VKS18" s="35"/>
      <c r="VKT18" s="35"/>
      <c r="VKU18" s="35"/>
      <c r="VKV18" s="3"/>
      <c r="VKW18" s="3"/>
      <c r="VKX18" s="3"/>
      <c r="VKY18" s="35"/>
      <c r="VKZ18" s="35"/>
      <c r="VLA18" s="35"/>
      <c r="VLB18" s="3"/>
      <c r="VLC18" s="3"/>
      <c r="VLD18" s="3"/>
      <c r="VLE18" s="35"/>
      <c r="VLF18" s="35"/>
      <c r="VLG18" s="35"/>
      <c r="VLH18" s="3"/>
      <c r="VLI18" s="3"/>
      <c r="VLJ18" s="3"/>
      <c r="VLK18" s="35"/>
      <c r="VLL18" s="35"/>
      <c r="VLM18" s="35"/>
      <c r="VLN18" s="3"/>
      <c r="VLO18" s="3"/>
      <c r="VLP18" s="3"/>
      <c r="VLQ18" s="35"/>
      <c r="VLR18" s="35"/>
      <c r="VLS18" s="35"/>
      <c r="VLT18" s="3"/>
      <c r="VLU18" s="3"/>
      <c r="VLV18" s="3"/>
      <c r="VLW18" s="35"/>
      <c r="VLX18" s="35"/>
      <c r="VLY18" s="35"/>
      <c r="VLZ18" s="3"/>
      <c r="VMA18" s="3"/>
      <c r="VMB18" s="3"/>
      <c r="VMC18" s="35"/>
      <c r="VMD18" s="35"/>
      <c r="VME18" s="35"/>
      <c r="VMF18" s="3"/>
      <c r="VMG18" s="3"/>
      <c r="VMH18" s="3"/>
      <c r="VMI18" s="35"/>
      <c r="VMJ18" s="35"/>
      <c r="VMK18" s="35"/>
      <c r="VML18" s="3"/>
      <c r="VMM18" s="3"/>
      <c r="VMN18" s="3"/>
      <c r="VMO18" s="35"/>
      <c r="VMP18" s="35"/>
      <c r="VMQ18" s="35"/>
      <c r="VMR18" s="3"/>
      <c r="VMS18" s="3"/>
      <c r="VMT18" s="3"/>
      <c r="VMU18" s="35"/>
      <c r="VMV18" s="35"/>
      <c r="VMW18" s="35"/>
      <c r="VMX18" s="3"/>
      <c r="VMY18" s="3"/>
      <c r="VMZ18" s="3"/>
      <c r="VNA18" s="35"/>
      <c r="VNB18" s="35"/>
      <c r="VNC18" s="35"/>
      <c r="VND18" s="3"/>
      <c r="VNE18" s="3"/>
      <c r="VNF18" s="3"/>
      <c r="VNG18" s="35"/>
      <c r="VNH18" s="35"/>
      <c r="VNI18" s="35"/>
      <c r="VNJ18" s="3"/>
      <c r="VNK18" s="3"/>
      <c r="VNL18" s="3"/>
      <c r="VNM18" s="35"/>
      <c r="VNN18" s="35"/>
      <c r="VNO18" s="35"/>
      <c r="VNP18" s="3"/>
      <c r="VNQ18" s="3"/>
      <c r="VNR18" s="3"/>
      <c r="VNS18" s="35"/>
      <c r="VNT18" s="35"/>
      <c r="VNU18" s="35"/>
      <c r="VNV18" s="3"/>
      <c r="VNW18" s="3"/>
      <c r="VNX18" s="3"/>
      <c r="VNY18" s="35"/>
      <c r="VNZ18" s="35"/>
      <c r="VOA18" s="35"/>
      <c r="VOB18" s="3"/>
      <c r="VOC18" s="3"/>
      <c r="VOD18" s="3"/>
      <c r="VOE18" s="35"/>
      <c r="VOF18" s="35"/>
      <c r="VOG18" s="35"/>
      <c r="VOH18" s="3"/>
      <c r="VOI18" s="3"/>
      <c r="VOJ18" s="3"/>
      <c r="VOK18" s="35"/>
      <c r="VOL18" s="35"/>
      <c r="VOM18" s="35"/>
      <c r="VON18" s="3"/>
      <c r="VOO18" s="3"/>
      <c r="VOP18" s="3"/>
      <c r="VOQ18" s="35"/>
      <c r="VOR18" s="35"/>
      <c r="VOS18" s="35"/>
      <c r="VOT18" s="3"/>
      <c r="VOU18" s="3"/>
      <c r="VOV18" s="3"/>
      <c r="VOW18" s="35"/>
      <c r="VOX18" s="35"/>
      <c r="VOY18" s="35"/>
      <c r="VOZ18" s="3"/>
      <c r="VPA18" s="3"/>
      <c r="VPB18" s="3"/>
      <c r="VPC18" s="35"/>
      <c r="VPD18" s="35"/>
      <c r="VPE18" s="35"/>
      <c r="VPF18" s="3"/>
      <c r="VPG18" s="3"/>
      <c r="VPH18" s="3"/>
      <c r="VPI18" s="35"/>
      <c r="VPJ18" s="35"/>
      <c r="VPK18" s="35"/>
      <c r="VPL18" s="3"/>
      <c r="VPM18" s="3"/>
      <c r="VPN18" s="3"/>
      <c r="VPO18" s="35"/>
      <c r="VPP18" s="35"/>
      <c r="VPQ18" s="35"/>
      <c r="VPR18" s="3"/>
      <c r="VPS18" s="3"/>
      <c r="VPT18" s="3"/>
      <c r="VPU18" s="35"/>
      <c r="VPV18" s="35"/>
      <c r="VPW18" s="35"/>
      <c r="VPX18" s="3"/>
      <c r="VPY18" s="3"/>
      <c r="VPZ18" s="3"/>
      <c r="VQA18" s="35"/>
      <c r="VQB18" s="35"/>
      <c r="VQC18" s="35"/>
      <c r="VQD18" s="3"/>
      <c r="VQE18" s="3"/>
      <c r="VQF18" s="3"/>
      <c r="VQG18" s="35"/>
      <c r="VQH18" s="35"/>
      <c r="VQI18" s="35"/>
      <c r="VQJ18" s="3"/>
      <c r="VQK18" s="3"/>
      <c r="VQL18" s="3"/>
      <c r="VQM18" s="35"/>
      <c r="VQN18" s="35"/>
      <c r="VQO18" s="35"/>
      <c r="VQP18" s="3"/>
      <c r="VQQ18" s="3"/>
      <c r="VQR18" s="3"/>
      <c r="VQS18" s="35"/>
      <c r="VQT18" s="35"/>
      <c r="VQU18" s="35"/>
      <c r="VQV18" s="3"/>
      <c r="VQW18" s="3"/>
      <c r="VQX18" s="3"/>
      <c r="VQY18" s="35"/>
      <c r="VQZ18" s="35"/>
      <c r="VRA18" s="35"/>
      <c r="VRB18" s="3"/>
      <c r="VRC18" s="3"/>
      <c r="VRD18" s="3"/>
      <c r="VRE18" s="35"/>
      <c r="VRF18" s="35"/>
      <c r="VRG18" s="35"/>
      <c r="VRH18" s="3"/>
      <c r="VRI18" s="3"/>
      <c r="VRJ18" s="3"/>
      <c r="VRK18" s="35"/>
      <c r="VRL18" s="35"/>
      <c r="VRM18" s="35"/>
      <c r="VRN18" s="3"/>
      <c r="VRO18" s="3"/>
      <c r="VRP18" s="3"/>
      <c r="VRQ18" s="35"/>
      <c r="VRR18" s="35"/>
      <c r="VRS18" s="35"/>
      <c r="VRT18" s="3"/>
      <c r="VRU18" s="3"/>
      <c r="VRV18" s="3"/>
      <c r="VRW18" s="35"/>
      <c r="VRX18" s="35"/>
      <c r="VRY18" s="35"/>
      <c r="VRZ18" s="3"/>
      <c r="VSA18" s="3"/>
      <c r="VSB18" s="3"/>
      <c r="VSC18" s="35"/>
      <c r="VSD18" s="35"/>
      <c r="VSE18" s="35"/>
      <c r="VSF18" s="3"/>
      <c r="VSG18" s="3"/>
      <c r="VSH18" s="3"/>
      <c r="VSI18" s="35"/>
      <c r="VSJ18" s="35"/>
      <c r="VSK18" s="35"/>
      <c r="VSL18" s="3"/>
      <c r="VSM18" s="3"/>
      <c r="VSN18" s="3"/>
      <c r="VSO18" s="35"/>
      <c r="VSP18" s="35"/>
      <c r="VSQ18" s="35"/>
      <c r="VSR18" s="3"/>
      <c r="VSS18" s="3"/>
      <c r="VST18" s="3"/>
      <c r="VSU18" s="35"/>
      <c r="VSV18" s="35"/>
      <c r="VSW18" s="35"/>
      <c r="VSX18" s="3"/>
      <c r="VSY18" s="3"/>
      <c r="VSZ18" s="3"/>
      <c r="VTA18" s="35"/>
      <c r="VTB18" s="35"/>
      <c r="VTC18" s="35"/>
      <c r="VTD18" s="3"/>
      <c r="VTE18" s="3"/>
      <c r="VTF18" s="3"/>
      <c r="VTG18" s="35"/>
      <c r="VTH18" s="35"/>
      <c r="VTI18" s="35"/>
      <c r="VTJ18" s="3"/>
      <c r="VTK18" s="3"/>
      <c r="VTL18" s="3"/>
      <c r="VTM18" s="35"/>
      <c r="VTN18" s="35"/>
      <c r="VTO18" s="35"/>
      <c r="VTP18" s="3"/>
      <c r="VTQ18" s="3"/>
      <c r="VTR18" s="3"/>
      <c r="VTS18" s="35"/>
      <c r="VTT18" s="35"/>
      <c r="VTU18" s="35"/>
      <c r="VTV18" s="3"/>
      <c r="VTW18" s="3"/>
      <c r="VTX18" s="3"/>
      <c r="VTY18" s="35"/>
      <c r="VTZ18" s="35"/>
      <c r="VUA18" s="35"/>
      <c r="VUB18" s="3"/>
      <c r="VUC18" s="3"/>
      <c r="VUD18" s="3"/>
      <c r="VUE18" s="35"/>
      <c r="VUF18" s="35"/>
      <c r="VUG18" s="35"/>
      <c r="VUH18" s="3"/>
      <c r="VUI18" s="3"/>
      <c r="VUJ18" s="3"/>
      <c r="VUK18" s="35"/>
      <c r="VUL18" s="35"/>
      <c r="VUM18" s="35"/>
      <c r="VUN18" s="3"/>
      <c r="VUO18" s="3"/>
      <c r="VUP18" s="3"/>
      <c r="VUQ18" s="35"/>
      <c r="VUR18" s="35"/>
      <c r="VUS18" s="35"/>
      <c r="VUT18" s="3"/>
      <c r="VUU18" s="3"/>
      <c r="VUV18" s="3"/>
      <c r="VUW18" s="35"/>
      <c r="VUX18" s="35"/>
      <c r="VUY18" s="35"/>
      <c r="VUZ18" s="3"/>
      <c r="VVA18" s="3"/>
      <c r="VVB18" s="3"/>
      <c r="VVC18" s="35"/>
      <c r="VVD18" s="35"/>
      <c r="VVE18" s="35"/>
      <c r="VVF18" s="3"/>
      <c r="VVG18" s="3"/>
      <c r="VVH18" s="3"/>
      <c r="VVI18" s="35"/>
      <c r="VVJ18" s="35"/>
      <c r="VVK18" s="35"/>
      <c r="VVL18" s="3"/>
      <c r="VVM18" s="3"/>
      <c r="VVN18" s="3"/>
      <c r="VVO18" s="35"/>
      <c r="VVP18" s="35"/>
      <c r="VVQ18" s="35"/>
      <c r="VVR18" s="3"/>
      <c r="VVS18" s="3"/>
      <c r="VVT18" s="3"/>
      <c r="VVU18" s="35"/>
      <c r="VVV18" s="35"/>
      <c r="VVW18" s="35"/>
      <c r="VVX18" s="3"/>
      <c r="VVY18" s="3"/>
      <c r="VVZ18" s="3"/>
      <c r="VWA18" s="35"/>
      <c r="VWB18" s="35"/>
      <c r="VWC18" s="35"/>
      <c r="VWD18" s="3"/>
      <c r="VWE18" s="3"/>
      <c r="VWF18" s="3"/>
      <c r="VWG18" s="35"/>
      <c r="VWH18" s="35"/>
      <c r="VWI18" s="35"/>
      <c r="VWJ18" s="3"/>
      <c r="VWK18" s="3"/>
      <c r="VWL18" s="3"/>
      <c r="VWM18" s="35"/>
      <c r="VWN18" s="35"/>
      <c r="VWO18" s="35"/>
      <c r="VWP18" s="3"/>
      <c r="VWQ18" s="3"/>
      <c r="VWR18" s="3"/>
      <c r="VWS18" s="35"/>
      <c r="VWT18" s="35"/>
      <c r="VWU18" s="35"/>
      <c r="VWV18" s="3"/>
      <c r="VWW18" s="3"/>
      <c r="VWX18" s="3"/>
      <c r="VWY18" s="35"/>
      <c r="VWZ18" s="35"/>
      <c r="VXA18" s="35"/>
      <c r="VXB18" s="3"/>
      <c r="VXC18" s="3"/>
      <c r="VXD18" s="3"/>
      <c r="VXE18" s="35"/>
      <c r="VXF18" s="35"/>
      <c r="VXG18" s="35"/>
      <c r="VXH18" s="3"/>
      <c r="VXI18" s="3"/>
      <c r="VXJ18" s="3"/>
      <c r="VXK18" s="35"/>
      <c r="VXL18" s="35"/>
      <c r="VXM18" s="35"/>
      <c r="VXN18" s="3"/>
      <c r="VXO18" s="3"/>
      <c r="VXP18" s="3"/>
      <c r="VXQ18" s="35"/>
      <c r="VXR18" s="35"/>
      <c r="VXS18" s="35"/>
      <c r="VXT18" s="3"/>
      <c r="VXU18" s="3"/>
      <c r="VXV18" s="3"/>
      <c r="VXW18" s="35"/>
      <c r="VXX18" s="35"/>
      <c r="VXY18" s="35"/>
      <c r="VXZ18" s="3"/>
      <c r="VYA18" s="3"/>
      <c r="VYB18" s="3"/>
      <c r="VYC18" s="35"/>
      <c r="VYD18" s="35"/>
      <c r="VYE18" s="35"/>
      <c r="VYF18" s="3"/>
      <c r="VYG18" s="3"/>
      <c r="VYH18" s="3"/>
      <c r="VYI18" s="35"/>
      <c r="VYJ18" s="35"/>
      <c r="VYK18" s="35"/>
      <c r="VYL18" s="3"/>
      <c r="VYM18" s="3"/>
      <c r="VYN18" s="3"/>
      <c r="VYO18" s="35"/>
      <c r="VYP18" s="35"/>
      <c r="VYQ18" s="35"/>
      <c r="VYR18" s="3"/>
      <c r="VYS18" s="3"/>
      <c r="VYT18" s="3"/>
      <c r="VYU18" s="35"/>
      <c r="VYV18" s="35"/>
      <c r="VYW18" s="35"/>
      <c r="VYX18" s="3"/>
      <c r="VYY18" s="3"/>
      <c r="VYZ18" s="3"/>
      <c r="VZA18" s="35"/>
      <c r="VZB18" s="35"/>
      <c r="VZC18" s="35"/>
      <c r="VZD18" s="3"/>
      <c r="VZE18" s="3"/>
      <c r="VZF18" s="3"/>
      <c r="VZG18" s="35"/>
      <c r="VZH18" s="35"/>
      <c r="VZI18" s="35"/>
      <c r="VZJ18" s="3"/>
      <c r="VZK18" s="3"/>
      <c r="VZL18" s="3"/>
      <c r="VZM18" s="35"/>
      <c r="VZN18" s="35"/>
      <c r="VZO18" s="35"/>
      <c r="VZP18" s="3"/>
      <c r="VZQ18" s="3"/>
      <c r="VZR18" s="3"/>
      <c r="VZS18" s="35"/>
      <c r="VZT18" s="35"/>
      <c r="VZU18" s="35"/>
      <c r="VZV18" s="3"/>
      <c r="VZW18" s="3"/>
      <c r="VZX18" s="3"/>
      <c r="VZY18" s="35"/>
      <c r="VZZ18" s="35"/>
      <c r="WAA18" s="35"/>
      <c r="WAB18" s="3"/>
      <c r="WAC18" s="3"/>
      <c r="WAD18" s="3"/>
      <c r="WAE18" s="35"/>
      <c r="WAF18" s="35"/>
      <c r="WAG18" s="35"/>
      <c r="WAH18" s="3"/>
      <c r="WAI18" s="3"/>
      <c r="WAJ18" s="3"/>
      <c r="WAK18" s="35"/>
      <c r="WAL18" s="35"/>
      <c r="WAM18" s="35"/>
      <c r="WAN18" s="3"/>
      <c r="WAO18" s="3"/>
      <c r="WAP18" s="3"/>
      <c r="WAQ18" s="35"/>
      <c r="WAR18" s="35"/>
      <c r="WAS18" s="35"/>
      <c r="WAT18" s="3"/>
      <c r="WAU18" s="3"/>
      <c r="WAV18" s="3"/>
      <c r="WAW18" s="35"/>
      <c r="WAX18" s="35"/>
      <c r="WAY18" s="35"/>
      <c r="WAZ18" s="3"/>
      <c r="WBA18" s="3"/>
      <c r="WBB18" s="3"/>
      <c r="WBC18" s="35"/>
      <c r="WBD18" s="35"/>
      <c r="WBE18" s="35"/>
      <c r="WBF18" s="3"/>
      <c r="WBG18" s="3"/>
      <c r="WBH18" s="3"/>
      <c r="WBI18" s="35"/>
      <c r="WBJ18" s="35"/>
      <c r="WBK18" s="35"/>
      <c r="WBL18" s="3"/>
      <c r="WBM18" s="3"/>
      <c r="WBN18" s="3"/>
      <c r="WBO18" s="35"/>
      <c r="WBP18" s="35"/>
      <c r="WBQ18" s="35"/>
      <c r="WBR18" s="3"/>
      <c r="WBS18" s="3"/>
      <c r="WBT18" s="3"/>
      <c r="WBU18" s="35"/>
      <c r="WBV18" s="35"/>
      <c r="WBW18" s="35"/>
      <c r="WBX18" s="3"/>
      <c r="WBY18" s="3"/>
      <c r="WBZ18" s="3"/>
      <c r="WCA18" s="35"/>
      <c r="WCB18" s="35"/>
      <c r="WCC18" s="35"/>
      <c r="WCD18" s="3"/>
      <c r="WCE18" s="3"/>
      <c r="WCF18" s="3"/>
      <c r="WCG18" s="35"/>
      <c r="WCH18" s="35"/>
      <c r="WCI18" s="35"/>
      <c r="WCJ18" s="3"/>
      <c r="WCK18" s="3"/>
      <c r="WCL18" s="3"/>
      <c r="WCM18" s="35"/>
      <c r="WCN18" s="35"/>
      <c r="WCO18" s="35"/>
      <c r="WCP18" s="3"/>
      <c r="WCQ18" s="3"/>
      <c r="WCR18" s="3"/>
      <c r="WCS18" s="35"/>
      <c r="WCT18" s="35"/>
      <c r="WCU18" s="35"/>
      <c r="WCV18" s="3"/>
      <c r="WCW18" s="3"/>
      <c r="WCX18" s="3"/>
      <c r="WCY18" s="35"/>
      <c r="WCZ18" s="35"/>
      <c r="WDA18" s="35"/>
      <c r="WDB18" s="3"/>
      <c r="WDC18" s="3"/>
      <c r="WDD18" s="3"/>
      <c r="WDE18" s="35"/>
      <c r="WDF18" s="35"/>
      <c r="WDG18" s="35"/>
      <c r="WDH18" s="3"/>
      <c r="WDI18" s="3"/>
      <c r="WDJ18" s="3"/>
      <c r="WDK18" s="35"/>
      <c r="WDL18" s="35"/>
      <c r="WDM18" s="35"/>
      <c r="WDN18" s="3"/>
      <c r="WDO18" s="3"/>
      <c r="WDP18" s="3"/>
      <c r="WDQ18" s="35"/>
      <c r="WDR18" s="35"/>
      <c r="WDS18" s="35"/>
      <c r="WDT18" s="3"/>
      <c r="WDU18" s="3"/>
      <c r="WDV18" s="3"/>
      <c r="WDW18" s="35"/>
      <c r="WDX18" s="35"/>
      <c r="WDY18" s="35"/>
      <c r="WDZ18" s="3"/>
      <c r="WEA18" s="3"/>
      <c r="WEB18" s="3"/>
      <c r="WEC18" s="35"/>
      <c r="WED18" s="35"/>
      <c r="WEE18" s="35"/>
      <c r="WEF18" s="3"/>
      <c r="WEG18" s="3"/>
      <c r="WEH18" s="3"/>
      <c r="WEI18" s="35"/>
      <c r="WEJ18" s="35"/>
      <c r="WEK18" s="35"/>
      <c r="WEL18" s="3"/>
      <c r="WEM18" s="3"/>
      <c r="WEN18" s="3"/>
      <c r="WEO18" s="35"/>
      <c r="WEP18" s="35"/>
      <c r="WEQ18" s="35"/>
      <c r="WER18" s="3"/>
      <c r="WES18" s="3"/>
      <c r="WET18" s="3"/>
      <c r="WEU18" s="35"/>
      <c r="WEV18" s="35"/>
      <c r="WEW18" s="35"/>
      <c r="WEX18" s="3"/>
      <c r="WEY18" s="3"/>
      <c r="WEZ18" s="3"/>
      <c r="WFA18" s="35"/>
      <c r="WFB18" s="35"/>
      <c r="WFC18" s="35"/>
      <c r="WFD18" s="3"/>
      <c r="WFE18" s="3"/>
      <c r="WFF18" s="3"/>
      <c r="WFG18" s="35"/>
      <c r="WFH18" s="35"/>
      <c r="WFI18" s="35"/>
      <c r="WFJ18" s="3"/>
      <c r="WFK18" s="3"/>
      <c r="WFL18" s="3"/>
      <c r="WFM18" s="35"/>
      <c r="WFN18" s="35"/>
      <c r="WFO18" s="35"/>
      <c r="WFP18" s="3"/>
      <c r="WFQ18" s="3"/>
      <c r="WFR18" s="3"/>
      <c r="WFS18" s="35"/>
      <c r="WFT18" s="35"/>
      <c r="WFU18" s="35"/>
      <c r="WFV18" s="3"/>
      <c r="WFW18" s="3"/>
      <c r="WFX18" s="3"/>
      <c r="WFY18" s="35"/>
      <c r="WFZ18" s="35"/>
      <c r="WGA18" s="35"/>
      <c r="WGB18" s="3"/>
      <c r="WGC18" s="3"/>
      <c r="WGD18" s="3"/>
      <c r="WGE18" s="35"/>
      <c r="WGF18" s="35"/>
      <c r="WGG18" s="35"/>
      <c r="WGH18" s="3"/>
      <c r="WGI18" s="3"/>
      <c r="WGJ18" s="3"/>
      <c r="WGK18" s="35"/>
      <c r="WGL18" s="35"/>
      <c r="WGM18" s="35"/>
      <c r="WGN18" s="3"/>
      <c r="WGO18" s="3"/>
      <c r="WGP18" s="3"/>
      <c r="WGQ18" s="35"/>
      <c r="WGR18" s="35"/>
      <c r="WGS18" s="35"/>
      <c r="WGT18" s="3"/>
      <c r="WGU18" s="3"/>
      <c r="WGV18" s="3"/>
      <c r="WGW18" s="35"/>
      <c r="WGX18" s="35"/>
      <c r="WGY18" s="35"/>
      <c r="WGZ18" s="3"/>
      <c r="WHA18" s="3"/>
      <c r="WHB18" s="3"/>
      <c r="WHC18" s="35"/>
      <c r="WHD18" s="35"/>
      <c r="WHE18" s="35"/>
      <c r="WHF18" s="3"/>
      <c r="WHG18" s="3"/>
      <c r="WHH18" s="3"/>
      <c r="WHI18" s="35"/>
      <c r="WHJ18" s="35"/>
      <c r="WHK18" s="35"/>
      <c r="WHL18" s="3"/>
      <c r="WHM18" s="3"/>
      <c r="WHN18" s="3"/>
      <c r="WHO18" s="35"/>
      <c r="WHP18" s="35"/>
      <c r="WHQ18" s="35"/>
      <c r="WHR18" s="3"/>
      <c r="WHS18" s="3"/>
      <c r="WHT18" s="3"/>
      <c r="WHU18" s="35"/>
      <c r="WHV18" s="35"/>
      <c r="WHW18" s="35"/>
      <c r="WHX18" s="3"/>
      <c r="WHY18" s="3"/>
      <c r="WHZ18" s="3"/>
      <c r="WIA18" s="35"/>
      <c r="WIB18" s="35"/>
      <c r="WIC18" s="35"/>
      <c r="WID18" s="3"/>
      <c r="WIE18" s="3"/>
      <c r="WIF18" s="3"/>
      <c r="WIG18" s="35"/>
      <c r="WIH18" s="35"/>
      <c r="WII18" s="35"/>
      <c r="WIJ18" s="3"/>
      <c r="WIK18" s="3"/>
      <c r="WIL18" s="3"/>
      <c r="WIM18" s="35"/>
      <c r="WIN18" s="35"/>
      <c r="WIO18" s="35"/>
      <c r="WIP18" s="3"/>
      <c r="WIQ18" s="3"/>
      <c r="WIR18" s="3"/>
      <c r="WIS18" s="35"/>
      <c r="WIT18" s="35"/>
      <c r="WIU18" s="35"/>
      <c r="WIV18" s="3"/>
      <c r="WIW18" s="3"/>
      <c r="WIX18" s="3"/>
      <c r="WIY18" s="35"/>
      <c r="WIZ18" s="35"/>
      <c r="WJA18" s="35"/>
      <c r="WJB18" s="3"/>
      <c r="WJC18" s="3"/>
      <c r="WJD18" s="3"/>
      <c r="WJE18" s="35"/>
      <c r="WJF18" s="35"/>
      <c r="WJG18" s="35"/>
      <c r="WJH18" s="3"/>
      <c r="WJI18" s="3"/>
      <c r="WJJ18" s="3"/>
      <c r="WJK18" s="35"/>
      <c r="WJL18" s="35"/>
      <c r="WJM18" s="35"/>
      <c r="WJN18" s="3"/>
      <c r="WJO18" s="3"/>
      <c r="WJP18" s="3"/>
      <c r="WJQ18" s="35"/>
      <c r="WJR18" s="35"/>
      <c r="WJS18" s="35"/>
      <c r="WJT18" s="3"/>
      <c r="WJU18" s="3"/>
      <c r="WJV18" s="3"/>
      <c r="WJW18" s="35"/>
      <c r="WJX18" s="35"/>
      <c r="WJY18" s="35"/>
      <c r="WJZ18" s="3"/>
      <c r="WKA18" s="3"/>
      <c r="WKB18" s="3"/>
      <c r="WKC18" s="35"/>
      <c r="WKD18" s="35"/>
      <c r="WKE18" s="35"/>
      <c r="WKF18" s="3"/>
      <c r="WKG18" s="3"/>
      <c r="WKH18" s="3"/>
      <c r="WKI18" s="35"/>
      <c r="WKJ18" s="35"/>
      <c r="WKK18" s="35"/>
      <c r="WKL18" s="3"/>
      <c r="WKM18" s="3"/>
      <c r="WKN18" s="3"/>
      <c r="WKO18" s="35"/>
      <c r="WKP18" s="35"/>
      <c r="WKQ18" s="35"/>
      <c r="WKR18" s="3"/>
      <c r="WKS18" s="3"/>
      <c r="WKT18" s="3"/>
      <c r="WKU18" s="35"/>
      <c r="WKV18" s="35"/>
      <c r="WKW18" s="35"/>
      <c r="WKX18" s="3"/>
      <c r="WKY18" s="3"/>
      <c r="WKZ18" s="3"/>
      <c r="WLA18" s="35"/>
      <c r="WLB18" s="35"/>
      <c r="WLC18" s="35"/>
      <c r="WLD18" s="3"/>
      <c r="WLE18" s="3"/>
      <c r="WLF18" s="3"/>
      <c r="WLG18" s="35"/>
      <c r="WLH18" s="35"/>
      <c r="WLI18" s="35"/>
      <c r="WLJ18" s="3"/>
      <c r="WLK18" s="3"/>
      <c r="WLL18" s="3"/>
      <c r="WLM18" s="35"/>
      <c r="WLN18" s="35"/>
      <c r="WLO18" s="35"/>
      <c r="WLP18" s="3"/>
      <c r="WLQ18" s="3"/>
      <c r="WLR18" s="3"/>
      <c r="WLS18" s="35"/>
      <c r="WLT18" s="35"/>
      <c r="WLU18" s="35"/>
      <c r="WLV18" s="3"/>
      <c r="WLW18" s="3"/>
      <c r="WLX18" s="3"/>
      <c r="WLY18" s="35"/>
      <c r="WLZ18" s="35"/>
      <c r="WMA18" s="35"/>
      <c r="WMB18" s="3"/>
      <c r="WMC18" s="3"/>
      <c r="WMD18" s="3"/>
      <c r="WME18" s="35"/>
      <c r="WMF18" s="35"/>
      <c r="WMG18" s="35"/>
      <c r="WMH18" s="3"/>
      <c r="WMI18" s="3"/>
      <c r="WMJ18" s="3"/>
      <c r="WMK18" s="35"/>
      <c r="WML18" s="35"/>
      <c r="WMM18" s="35"/>
      <c r="WMN18" s="3"/>
      <c r="WMO18" s="3"/>
      <c r="WMP18" s="3"/>
      <c r="WMQ18" s="35"/>
      <c r="WMR18" s="35"/>
      <c r="WMS18" s="35"/>
      <c r="WMT18" s="3"/>
      <c r="WMU18" s="3"/>
      <c r="WMV18" s="3"/>
      <c r="WMW18" s="35"/>
      <c r="WMX18" s="35"/>
      <c r="WMY18" s="35"/>
      <c r="WMZ18" s="3"/>
      <c r="WNA18" s="3"/>
      <c r="WNB18" s="3"/>
      <c r="WNC18" s="35"/>
      <c r="WND18" s="35"/>
      <c r="WNE18" s="35"/>
      <c r="WNF18" s="3"/>
      <c r="WNG18" s="3"/>
      <c r="WNH18" s="3"/>
      <c r="WNI18" s="35"/>
      <c r="WNJ18" s="35"/>
      <c r="WNK18" s="35"/>
      <c r="WNL18" s="3"/>
      <c r="WNM18" s="3"/>
      <c r="WNN18" s="3"/>
      <c r="WNO18" s="35"/>
      <c r="WNP18" s="35"/>
      <c r="WNQ18" s="35"/>
      <c r="WNR18" s="3"/>
      <c r="WNS18" s="3"/>
      <c r="WNT18" s="3"/>
      <c r="WNU18" s="35"/>
      <c r="WNV18" s="35"/>
      <c r="WNW18" s="35"/>
      <c r="WNX18" s="3"/>
      <c r="WNY18" s="3"/>
      <c r="WNZ18" s="3"/>
      <c r="WOA18" s="35"/>
      <c r="WOB18" s="35"/>
      <c r="WOC18" s="35"/>
      <c r="WOD18" s="3"/>
      <c r="WOE18" s="3"/>
      <c r="WOF18" s="3"/>
      <c r="WOG18" s="35"/>
      <c r="WOH18" s="35"/>
      <c r="WOI18" s="35"/>
      <c r="WOJ18" s="3"/>
      <c r="WOK18" s="3"/>
      <c r="WOL18" s="3"/>
      <c r="WOM18" s="35"/>
      <c r="WON18" s="35"/>
      <c r="WOO18" s="35"/>
      <c r="WOP18" s="3"/>
      <c r="WOQ18" s="3"/>
      <c r="WOR18" s="3"/>
      <c r="WOS18" s="35"/>
      <c r="WOT18" s="35"/>
      <c r="WOU18" s="35"/>
      <c r="WOV18" s="3"/>
      <c r="WOW18" s="3"/>
      <c r="WOX18" s="3"/>
      <c r="WOY18" s="35"/>
      <c r="WOZ18" s="35"/>
      <c r="WPA18" s="35"/>
      <c r="WPB18" s="3"/>
      <c r="WPC18" s="3"/>
      <c r="WPD18" s="3"/>
      <c r="WPE18" s="35"/>
      <c r="WPF18" s="35"/>
      <c r="WPG18" s="35"/>
      <c r="WPH18" s="3"/>
      <c r="WPI18" s="3"/>
      <c r="WPJ18" s="3"/>
      <c r="WPK18" s="35"/>
      <c r="WPL18" s="35"/>
      <c r="WPM18" s="35"/>
      <c r="WPN18" s="3"/>
      <c r="WPO18" s="3"/>
      <c r="WPP18" s="3"/>
      <c r="WPQ18" s="35"/>
      <c r="WPR18" s="35"/>
      <c r="WPS18" s="35"/>
      <c r="WPT18" s="3"/>
      <c r="WPU18" s="3"/>
      <c r="WPV18" s="3"/>
      <c r="WPW18" s="35"/>
      <c r="WPX18" s="35"/>
      <c r="WPY18" s="35"/>
      <c r="WPZ18" s="3"/>
      <c r="WQA18" s="3"/>
      <c r="WQB18" s="3"/>
      <c r="WQC18" s="35"/>
      <c r="WQD18" s="35"/>
      <c r="WQE18" s="35"/>
      <c r="WQF18" s="3"/>
      <c r="WQG18" s="3"/>
      <c r="WQH18" s="3"/>
      <c r="WQI18" s="35"/>
      <c r="WQJ18" s="35"/>
      <c r="WQK18" s="35"/>
      <c r="WQL18" s="3"/>
      <c r="WQM18" s="3"/>
      <c r="WQN18" s="3"/>
      <c r="WQO18" s="35"/>
      <c r="WQP18" s="35"/>
      <c r="WQQ18" s="35"/>
      <c r="WQR18" s="3"/>
      <c r="WQS18" s="3"/>
      <c r="WQT18" s="3"/>
      <c r="WQU18" s="35"/>
      <c r="WQV18" s="35"/>
      <c r="WQW18" s="35"/>
      <c r="WQX18" s="3"/>
      <c r="WQY18" s="3"/>
      <c r="WQZ18" s="3"/>
      <c r="WRA18" s="35"/>
      <c r="WRB18" s="35"/>
      <c r="WRC18" s="35"/>
      <c r="WRD18" s="3"/>
      <c r="WRE18" s="3"/>
      <c r="WRF18" s="3"/>
      <c r="WRG18" s="35"/>
      <c r="WRH18" s="35"/>
      <c r="WRI18" s="35"/>
      <c r="WRJ18" s="3"/>
      <c r="WRK18" s="3"/>
      <c r="WRL18" s="3"/>
      <c r="WRM18" s="35"/>
      <c r="WRN18" s="35"/>
      <c r="WRO18" s="35"/>
      <c r="WRP18" s="3"/>
      <c r="WRQ18" s="3"/>
      <c r="WRR18" s="3"/>
      <c r="WRS18" s="35"/>
      <c r="WRT18" s="35"/>
      <c r="WRU18" s="35"/>
      <c r="WRV18" s="3"/>
      <c r="WRW18" s="3"/>
      <c r="WRX18" s="3"/>
      <c r="WRY18" s="35"/>
      <c r="WRZ18" s="35"/>
      <c r="WSA18" s="35"/>
      <c r="WSB18" s="3"/>
      <c r="WSC18" s="3"/>
      <c r="WSD18" s="3"/>
      <c r="WSE18" s="35"/>
      <c r="WSF18" s="35"/>
      <c r="WSG18" s="35"/>
      <c r="WSH18" s="3"/>
      <c r="WSI18" s="3"/>
      <c r="WSJ18" s="3"/>
      <c r="WSK18" s="35"/>
      <c r="WSL18" s="35"/>
      <c r="WSM18" s="35"/>
      <c r="WSN18" s="3"/>
      <c r="WSO18" s="3"/>
      <c r="WSP18" s="3"/>
      <c r="WSQ18" s="35"/>
      <c r="WSR18" s="35"/>
      <c r="WSS18" s="35"/>
      <c r="WST18" s="3"/>
      <c r="WSU18" s="3"/>
      <c r="WSV18" s="3"/>
      <c r="WSW18" s="35"/>
      <c r="WSX18" s="35"/>
      <c r="WSY18" s="35"/>
      <c r="WSZ18" s="3"/>
      <c r="WTA18" s="3"/>
      <c r="WTB18" s="3"/>
      <c r="WTC18" s="35"/>
      <c r="WTD18" s="35"/>
      <c r="WTE18" s="35"/>
      <c r="WTF18" s="3"/>
      <c r="WTG18" s="3"/>
      <c r="WTH18" s="3"/>
      <c r="WTI18" s="35"/>
      <c r="WTJ18" s="35"/>
      <c r="WTK18" s="35"/>
      <c r="WTL18" s="3"/>
      <c r="WTM18" s="3"/>
      <c r="WTN18" s="3"/>
      <c r="WTO18" s="35"/>
      <c r="WTP18" s="35"/>
      <c r="WTQ18" s="35"/>
      <c r="WTR18" s="3"/>
      <c r="WTS18" s="3"/>
      <c r="WTT18" s="3"/>
      <c r="WTU18" s="35"/>
      <c r="WTV18" s="35"/>
      <c r="WTW18" s="35"/>
      <c r="WTX18" s="3"/>
      <c r="WTY18" s="3"/>
      <c r="WTZ18" s="3"/>
      <c r="WUA18" s="35"/>
      <c r="WUB18" s="35"/>
      <c r="WUC18" s="35"/>
      <c r="WUD18" s="3"/>
      <c r="WUE18" s="3"/>
      <c r="WUF18" s="3"/>
      <c r="WUG18" s="35"/>
      <c r="WUH18" s="35"/>
      <c r="WUI18" s="35"/>
      <c r="WUJ18" s="3"/>
      <c r="WUK18" s="3"/>
      <c r="WUL18" s="3"/>
      <c r="WUM18" s="35"/>
      <c r="WUN18" s="35"/>
      <c r="WUO18" s="35"/>
      <c r="WUP18" s="3"/>
      <c r="WUQ18" s="3"/>
      <c r="WUR18" s="3"/>
      <c r="WUS18" s="35"/>
      <c r="WUT18" s="35"/>
      <c r="WUU18" s="35"/>
      <c r="WUV18" s="3"/>
      <c r="WUW18" s="3"/>
      <c r="WUX18" s="3"/>
      <c r="WUY18" s="35"/>
      <c r="WUZ18" s="35"/>
      <c r="WVA18" s="35"/>
      <c r="WVB18" s="3"/>
      <c r="WVC18" s="3"/>
      <c r="WVD18" s="3"/>
      <c r="WVE18" s="35"/>
      <c r="WVF18" s="35"/>
      <c r="WVG18" s="35"/>
      <c r="WVH18" s="3"/>
      <c r="WVI18" s="3"/>
      <c r="WVJ18" s="3"/>
      <c r="WVK18" s="35"/>
      <c r="WVL18" s="35"/>
      <c r="WVM18" s="35"/>
      <c r="WVN18" s="3"/>
      <c r="WVO18" s="3"/>
      <c r="WVP18" s="3"/>
      <c r="WVQ18" s="35"/>
      <c r="WVR18" s="35"/>
      <c r="WVS18" s="35"/>
      <c r="WVT18" s="3"/>
      <c r="WVU18" s="3"/>
      <c r="WVV18" s="3"/>
      <c r="WVW18" s="35"/>
      <c r="WVX18" s="35"/>
      <c r="WVY18" s="35"/>
      <c r="WVZ18" s="3"/>
      <c r="WWA18" s="3"/>
      <c r="WWB18" s="3"/>
      <c r="WWC18" s="35"/>
      <c r="WWD18" s="35"/>
      <c r="WWE18" s="35"/>
      <c r="WWF18" s="3"/>
      <c r="WWG18" s="3"/>
      <c r="WWH18" s="3"/>
      <c r="WWI18" s="35"/>
      <c r="WWJ18" s="35"/>
      <c r="WWK18" s="35"/>
      <c r="WWL18" s="3"/>
      <c r="WWM18" s="3"/>
      <c r="WWN18" s="3"/>
      <c r="WWO18" s="35"/>
      <c r="WWP18" s="35"/>
      <c r="WWQ18" s="35"/>
      <c r="WWR18" s="3"/>
      <c r="WWS18" s="3"/>
      <c r="WWT18" s="3"/>
      <c r="WWU18" s="35"/>
      <c r="WWV18" s="35"/>
      <c r="WWW18" s="35"/>
      <c r="WWX18" s="3"/>
      <c r="WWY18" s="3"/>
      <c r="WWZ18" s="3"/>
      <c r="WXA18" s="35"/>
      <c r="WXB18" s="35"/>
      <c r="WXC18" s="35"/>
      <c r="WXD18" s="3"/>
      <c r="WXE18" s="3"/>
      <c r="WXF18" s="3"/>
      <c r="WXG18" s="35"/>
      <c r="WXH18" s="35"/>
      <c r="WXI18" s="35"/>
      <c r="WXJ18" s="3"/>
      <c r="WXK18" s="3"/>
      <c r="WXL18" s="3"/>
      <c r="WXM18" s="35"/>
      <c r="WXN18" s="35"/>
      <c r="WXO18" s="35"/>
      <c r="WXP18" s="3"/>
      <c r="WXQ18" s="3"/>
      <c r="WXR18" s="3"/>
      <c r="WXS18" s="35"/>
      <c r="WXT18" s="35"/>
      <c r="WXU18" s="35"/>
      <c r="WXV18" s="3"/>
      <c r="WXW18" s="3"/>
      <c r="WXX18" s="3"/>
      <c r="WXY18" s="35"/>
      <c r="WXZ18" s="35"/>
      <c r="WYA18" s="35"/>
      <c r="WYB18" s="3"/>
      <c r="WYC18" s="3"/>
      <c r="WYD18" s="3"/>
      <c r="WYE18" s="35"/>
      <c r="WYF18" s="35"/>
      <c r="WYG18" s="35"/>
      <c r="WYH18" s="3"/>
      <c r="WYI18" s="3"/>
      <c r="WYJ18" s="3"/>
      <c r="WYK18" s="35"/>
      <c r="WYL18" s="35"/>
      <c r="WYM18" s="35"/>
      <c r="WYN18" s="3"/>
      <c r="WYO18" s="3"/>
      <c r="WYP18" s="3"/>
      <c r="WYQ18" s="35"/>
      <c r="WYR18" s="35"/>
      <c r="WYS18" s="35"/>
      <c r="WYT18" s="3"/>
      <c r="WYU18" s="3"/>
      <c r="WYV18" s="3"/>
      <c r="WYW18" s="35"/>
      <c r="WYX18" s="35"/>
      <c r="WYY18" s="35"/>
      <c r="WYZ18" s="3"/>
      <c r="WZA18" s="3"/>
      <c r="WZB18" s="3"/>
      <c r="WZC18" s="35"/>
      <c r="WZD18" s="35"/>
      <c r="WZE18" s="35"/>
      <c r="WZF18" s="3"/>
      <c r="WZG18" s="3"/>
      <c r="WZH18" s="3"/>
      <c r="WZI18" s="35"/>
      <c r="WZJ18" s="35"/>
      <c r="WZK18" s="35"/>
      <c r="WZL18" s="3"/>
      <c r="WZM18" s="3"/>
      <c r="WZN18" s="3"/>
      <c r="WZO18" s="35"/>
      <c r="WZP18" s="35"/>
      <c r="WZQ18" s="35"/>
      <c r="WZR18" s="3"/>
      <c r="WZS18" s="3"/>
      <c r="WZT18" s="3"/>
      <c r="WZU18" s="35"/>
      <c r="WZV18" s="35"/>
      <c r="WZW18" s="35"/>
      <c r="WZX18" s="3"/>
      <c r="WZY18" s="3"/>
      <c r="WZZ18" s="3"/>
      <c r="XAA18" s="35"/>
      <c r="XAB18" s="35"/>
      <c r="XAC18" s="35"/>
      <c r="XAD18" s="3"/>
      <c r="XAE18" s="3"/>
      <c r="XAF18" s="3"/>
      <c r="XAG18" s="35"/>
      <c r="XAH18" s="35"/>
      <c r="XAI18" s="35"/>
      <c r="XAJ18" s="3"/>
      <c r="XAK18" s="3"/>
      <c r="XAL18" s="3"/>
      <c r="XAM18" s="35"/>
      <c r="XAN18" s="35"/>
      <c r="XAO18" s="35"/>
      <c r="XAP18" s="3"/>
      <c r="XAQ18" s="3"/>
      <c r="XAR18" s="3"/>
      <c r="XAS18" s="35"/>
      <c r="XAT18" s="35"/>
      <c r="XAU18" s="35"/>
      <c r="XAV18" s="3"/>
      <c r="XAW18" s="3"/>
      <c r="XAX18" s="3"/>
      <c r="XAY18" s="35"/>
      <c r="XAZ18" s="35"/>
      <c r="XBA18" s="35"/>
      <c r="XBB18" s="3"/>
      <c r="XBC18" s="3"/>
      <c r="XBD18" s="3"/>
      <c r="XBE18" s="35"/>
      <c r="XBF18" s="35"/>
      <c r="XBG18" s="35"/>
      <c r="XBH18" s="3"/>
      <c r="XBI18" s="3"/>
      <c r="XBJ18" s="3"/>
      <c r="XBK18" s="35"/>
      <c r="XBL18" s="35"/>
      <c r="XBM18" s="35"/>
      <c r="XBN18" s="3"/>
      <c r="XBO18" s="3"/>
      <c r="XBP18" s="3"/>
      <c r="XBQ18" s="35"/>
      <c r="XBR18" s="35"/>
      <c r="XBS18" s="35"/>
      <c r="XBT18" s="3"/>
      <c r="XBU18" s="3"/>
      <c r="XBV18" s="3"/>
      <c r="XBW18" s="35"/>
      <c r="XBX18" s="35"/>
      <c r="XBY18" s="35"/>
      <c r="XBZ18" s="3"/>
      <c r="XCA18" s="3"/>
      <c r="XCB18" s="3"/>
      <c r="XCC18" s="35"/>
      <c r="XCD18" s="35"/>
      <c r="XCE18" s="35"/>
      <c r="XCF18" s="3"/>
      <c r="XCG18" s="3"/>
      <c r="XCH18" s="3"/>
      <c r="XCI18" s="35"/>
      <c r="XCJ18" s="35"/>
      <c r="XCK18" s="35"/>
      <c r="XCL18" s="3"/>
      <c r="XCM18" s="3"/>
      <c r="XCN18" s="3"/>
      <c r="XCO18" s="35"/>
      <c r="XCP18" s="35"/>
      <c r="XCQ18" s="35"/>
      <c r="XCR18" s="3"/>
      <c r="XCS18" s="3"/>
      <c r="XCT18" s="3"/>
      <c r="XCU18" s="35"/>
      <c r="XCV18" s="35"/>
      <c r="XCW18" s="35"/>
      <c r="XCX18" s="3"/>
      <c r="XCY18" s="3"/>
      <c r="XCZ18" s="3"/>
      <c r="XDA18" s="35"/>
      <c r="XDB18" s="35"/>
      <c r="XDC18" s="35"/>
      <c r="XDD18" s="3"/>
      <c r="XDE18" s="3"/>
      <c r="XDF18" s="3"/>
      <c r="XDG18" s="35"/>
      <c r="XDH18" s="35"/>
      <c r="XDI18" s="35"/>
      <c r="XDJ18" s="3"/>
      <c r="XDK18" s="3"/>
      <c r="XDL18" s="3"/>
      <c r="XDM18" s="35"/>
      <c r="XDN18" s="35"/>
      <c r="XDO18" s="35"/>
      <c r="XDP18" s="3"/>
      <c r="XDQ18" s="3"/>
      <c r="XDR18" s="3"/>
      <c r="XDS18" s="35"/>
      <c r="XDT18" s="35"/>
      <c r="XDU18" s="35"/>
      <c r="XDV18" s="3"/>
      <c r="XDW18" s="3"/>
      <c r="XDX18" s="3"/>
      <c r="XDY18" s="35"/>
      <c r="XDZ18" s="35"/>
      <c r="XEA18" s="35"/>
      <c r="XEB18" s="3"/>
      <c r="XEC18" s="3"/>
      <c r="XED18" s="3"/>
      <c r="XEE18" s="35"/>
      <c r="XEF18" s="35"/>
      <c r="XEG18" s="35"/>
      <c r="XEH18" s="3"/>
      <c r="XEI18" s="3"/>
      <c r="XEJ18" s="3"/>
      <c r="XEK18" s="35"/>
      <c r="XEL18" s="35"/>
      <c r="XEM18" s="35"/>
      <c r="XEN18" s="3"/>
      <c r="XEO18" s="3"/>
      <c r="XEP18" s="3"/>
      <c r="XEQ18" s="35"/>
      <c r="XER18" s="35"/>
      <c r="XES18" s="35"/>
      <c r="XET18" s="3"/>
      <c r="XEU18" s="3"/>
      <c r="XEV18" s="3"/>
      <c r="XEW18" s="35"/>
      <c r="XEX18" s="35"/>
      <c r="XEY18" s="35"/>
      <c r="XEZ18" s="3"/>
      <c r="XFA18" s="3"/>
      <c r="XFB18" s="3"/>
      <c r="XFC18" s="35"/>
      <c r="XFD18" s="35"/>
    </row>
    <row r="19" spans="1:16384" s="3" customFormat="1" ht="26" x14ac:dyDescent="0.3">
      <c r="A19" s="2"/>
      <c r="B19" s="2"/>
      <c r="C19" s="35"/>
      <c r="D19" s="2" t="s">
        <v>234</v>
      </c>
      <c r="E19" s="75"/>
      <c r="G19" s="2"/>
      <c r="H19" s="2"/>
      <c r="I19" s="35"/>
      <c r="J19" s="76"/>
      <c r="K19" s="75"/>
      <c r="M19" s="2"/>
      <c r="N19" s="2"/>
      <c r="O19" s="35"/>
      <c r="P19" s="76"/>
      <c r="Q19" s="75"/>
      <c r="S19" s="2"/>
      <c r="T19" s="2"/>
      <c r="U19" s="35"/>
      <c r="V19" s="76"/>
      <c r="W19" s="75"/>
      <c r="Y19" s="2"/>
      <c r="Z19" s="2"/>
      <c r="AA19" s="35"/>
      <c r="AB19" s="76"/>
      <c r="AC19" s="75"/>
      <c r="AE19" s="2"/>
      <c r="AF19" s="2"/>
      <c r="AG19" s="35"/>
      <c r="AH19" s="76"/>
      <c r="AI19" s="75"/>
      <c r="AK19" s="2"/>
      <c r="AL19" s="2"/>
      <c r="AM19" s="35"/>
      <c r="AN19" s="76"/>
      <c r="AO19" s="75"/>
      <c r="AQ19" s="2"/>
      <c r="AR19" s="2"/>
      <c r="AS19" s="35"/>
      <c r="AT19" s="76"/>
      <c r="AU19" s="75"/>
      <c r="AW19" s="2"/>
      <c r="AX19" s="2"/>
      <c r="AY19" s="35"/>
      <c r="AZ19" s="76"/>
      <c r="BA19" s="75"/>
      <c r="BC19" s="2"/>
      <c r="BD19" s="2"/>
      <c r="BE19" s="35"/>
      <c r="BF19" s="76"/>
      <c r="BG19" s="75"/>
      <c r="BI19" s="2"/>
      <c r="BJ19" s="2"/>
      <c r="BK19" s="35"/>
      <c r="BL19" s="76"/>
      <c r="BM19" s="75"/>
      <c r="BO19" s="2"/>
      <c r="BP19" s="2"/>
      <c r="BQ19" s="35"/>
      <c r="BR19" s="76"/>
      <c r="BS19" s="75"/>
      <c r="BU19" s="2"/>
      <c r="BV19" s="2"/>
      <c r="BW19" s="35"/>
      <c r="BX19" s="76"/>
      <c r="BY19" s="75"/>
      <c r="CA19" s="2"/>
      <c r="CB19" s="2"/>
      <c r="CC19" s="35"/>
      <c r="CD19" s="76"/>
      <c r="CE19" s="75"/>
      <c r="CG19" s="2"/>
      <c r="CH19" s="2"/>
      <c r="CI19" s="35"/>
      <c r="CJ19" s="76"/>
      <c r="CK19" s="75"/>
      <c r="CM19" s="2"/>
      <c r="CN19" s="2"/>
      <c r="CO19" s="35"/>
      <c r="CP19" s="76"/>
      <c r="CQ19" s="75"/>
      <c r="CS19" s="2"/>
      <c r="CT19" s="2"/>
      <c r="CU19" s="35"/>
      <c r="CV19" s="76"/>
      <c r="CW19" s="75"/>
      <c r="CY19" s="2"/>
      <c r="CZ19" s="2"/>
      <c r="DA19" s="35"/>
      <c r="DB19" s="76"/>
      <c r="DC19" s="75"/>
      <c r="DE19" s="2"/>
      <c r="DF19" s="2"/>
      <c r="DG19" s="35"/>
      <c r="DH19" s="76"/>
      <c r="DI19" s="75"/>
      <c r="DK19" s="2"/>
      <c r="DL19" s="2"/>
      <c r="DM19" s="35"/>
      <c r="DN19" s="76"/>
      <c r="DO19" s="75"/>
      <c r="DQ19" s="2"/>
      <c r="DR19" s="2"/>
      <c r="DS19" s="35"/>
      <c r="DT19" s="76"/>
      <c r="DU19" s="75"/>
      <c r="DW19" s="2"/>
      <c r="DX19" s="2"/>
      <c r="DY19" s="35"/>
      <c r="DZ19" s="76"/>
      <c r="EA19" s="75"/>
      <c r="EC19" s="2"/>
      <c r="ED19" s="2"/>
      <c r="EE19" s="35"/>
      <c r="EF19" s="76"/>
      <c r="EG19" s="75"/>
      <c r="EI19" s="2"/>
      <c r="EJ19" s="2"/>
      <c r="EK19" s="35"/>
      <c r="EL19" s="76"/>
      <c r="EM19" s="75"/>
      <c r="EO19" s="2"/>
      <c r="EP19" s="2"/>
      <c r="EQ19" s="35"/>
      <c r="ER19" s="76"/>
      <c r="ES19" s="75"/>
      <c r="EU19" s="2"/>
      <c r="EV19" s="2"/>
      <c r="EW19" s="35"/>
      <c r="EX19" s="76"/>
      <c r="EY19" s="75"/>
      <c r="FA19" s="2"/>
      <c r="FB19" s="2"/>
      <c r="FC19" s="35"/>
      <c r="FD19" s="76"/>
      <c r="FE19" s="75"/>
      <c r="FG19" s="2"/>
      <c r="FH19" s="2"/>
      <c r="FI19" s="35"/>
      <c r="FJ19" s="76"/>
      <c r="FK19" s="75"/>
      <c r="FM19" s="2"/>
      <c r="FN19" s="2"/>
      <c r="FO19" s="35"/>
      <c r="FP19" s="76"/>
      <c r="FQ19" s="75"/>
      <c r="FS19" s="2"/>
      <c r="FT19" s="2"/>
      <c r="FU19" s="35"/>
      <c r="FV19" s="76"/>
      <c r="FW19" s="75"/>
      <c r="FY19" s="2"/>
      <c r="FZ19" s="2"/>
      <c r="GA19" s="35"/>
      <c r="GB19" s="76"/>
      <c r="GC19" s="75"/>
      <c r="GE19" s="2"/>
      <c r="GF19" s="2"/>
      <c r="GG19" s="35"/>
      <c r="GH19" s="76"/>
      <c r="GI19" s="75"/>
      <c r="GK19" s="2"/>
      <c r="GL19" s="2"/>
      <c r="GM19" s="35"/>
      <c r="GN19" s="76"/>
      <c r="GO19" s="75"/>
      <c r="GQ19" s="2"/>
      <c r="GR19" s="2"/>
      <c r="GS19" s="35"/>
      <c r="GT19" s="76"/>
      <c r="GU19" s="75"/>
      <c r="GW19" s="2"/>
      <c r="GX19" s="2"/>
      <c r="GY19" s="35"/>
      <c r="GZ19" s="76"/>
      <c r="HA19" s="75"/>
      <c r="HC19" s="2"/>
      <c r="HD19" s="2"/>
      <c r="HE19" s="35"/>
      <c r="HF19" s="76"/>
      <c r="HG19" s="75"/>
      <c r="HI19" s="2"/>
      <c r="HJ19" s="2"/>
      <c r="HK19" s="35"/>
      <c r="HL19" s="76"/>
      <c r="HM19" s="75"/>
      <c r="HO19" s="2"/>
      <c r="HP19" s="2"/>
      <c r="HQ19" s="35"/>
      <c r="HR19" s="76"/>
      <c r="HS19" s="75"/>
      <c r="HU19" s="2"/>
      <c r="HV19" s="2"/>
      <c r="HW19" s="35"/>
      <c r="HX19" s="76"/>
      <c r="HY19" s="75"/>
      <c r="IA19" s="2"/>
      <c r="IB19" s="2"/>
      <c r="IC19" s="35"/>
      <c r="ID19" s="76"/>
      <c r="IE19" s="75"/>
      <c r="IG19" s="2"/>
      <c r="IH19" s="2"/>
      <c r="II19" s="35"/>
      <c r="IJ19" s="76"/>
      <c r="IK19" s="75"/>
      <c r="IM19" s="2"/>
      <c r="IN19" s="2"/>
      <c r="IO19" s="35"/>
      <c r="IP19" s="76"/>
      <c r="IQ19" s="75"/>
      <c r="IS19" s="2"/>
      <c r="IT19" s="2"/>
      <c r="IU19" s="35"/>
      <c r="IV19" s="76"/>
      <c r="IW19" s="75"/>
      <c r="IY19" s="2"/>
      <c r="IZ19" s="2"/>
      <c r="JA19" s="35"/>
      <c r="JB19" s="76"/>
      <c r="JC19" s="75"/>
      <c r="JE19" s="2"/>
      <c r="JF19" s="2"/>
      <c r="JG19" s="35"/>
      <c r="JH19" s="76"/>
      <c r="JI19" s="75"/>
      <c r="JK19" s="2"/>
      <c r="JL19" s="2"/>
      <c r="JM19" s="35"/>
      <c r="JN19" s="76"/>
      <c r="JO19" s="75"/>
      <c r="JQ19" s="2"/>
      <c r="JR19" s="2"/>
      <c r="JS19" s="35"/>
      <c r="JT19" s="76"/>
      <c r="JU19" s="75"/>
      <c r="JW19" s="2"/>
      <c r="JX19" s="2"/>
      <c r="JY19" s="35"/>
      <c r="JZ19" s="76"/>
      <c r="KA19" s="75"/>
      <c r="KC19" s="2"/>
      <c r="KD19" s="2"/>
      <c r="KE19" s="35"/>
      <c r="KF19" s="76"/>
      <c r="KG19" s="75"/>
      <c r="KI19" s="2"/>
      <c r="KJ19" s="2"/>
      <c r="KK19" s="35"/>
      <c r="KL19" s="76"/>
      <c r="KM19" s="75"/>
      <c r="KO19" s="2"/>
      <c r="KP19" s="2"/>
      <c r="KQ19" s="35"/>
      <c r="KR19" s="76"/>
      <c r="KS19" s="75"/>
      <c r="KU19" s="2"/>
      <c r="KV19" s="2"/>
      <c r="KW19" s="35"/>
      <c r="KX19" s="76"/>
      <c r="KY19" s="75"/>
      <c r="LA19" s="2"/>
      <c r="LB19" s="2"/>
      <c r="LC19" s="35"/>
      <c r="LD19" s="76"/>
      <c r="LE19" s="75"/>
      <c r="LG19" s="2"/>
      <c r="LH19" s="2"/>
      <c r="LI19" s="35"/>
      <c r="LJ19" s="76"/>
      <c r="LK19" s="75"/>
      <c r="LM19" s="2"/>
      <c r="LN19" s="2"/>
      <c r="LO19" s="35"/>
      <c r="LP19" s="76"/>
      <c r="LQ19" s="75"/>
      <c r="LS19" s="2"/>
      <c r="LT19" s="2"/>
      <c r="LU19" s="35"/>
      <c r="LV19" s="76"/>
      <c r="LW19" s="75"/>
      <c r="LY19" s="2"/>
      <c r="LZ19" s="2"/>
      <c r="MA19" s="35"/>
      <c r="MB19" s="76"/>
      <c r="MC19" s="75"/>
      <c r="ME19" s="2"/>
      <c r="MF19" s="2"/>
      <c r="MG19" s="35"/>
      <c r="MH19" s="76"/>
      <c r="MI19" s="75"/>
      <c r="MK19" s="2"/>
      <c r="ML19" s="2"/>
      <c r="MM19" s="35"/>
      <c r="MN19" s="76"/>
      <c r="MO19" s="75"/>
      <c r="MQ19" s="2"/>
      <c r="MR19" s="2"/>
      <c r="MS19" s="35"/>
      <c r="MT19" s="76"/>
      <c r="MU19" s="75"/>
      <c r="MW19" s="2"/>
      <c r="MX19" s="2"/>
      <c r="MY19" s="35"/>
      <c r="MZ19" s="76"/>
      <c r="NA19" s="75"/>
      <c r="NC19" s="2"/>
      <c r="ND19" s="2"/>
      <c r="NE19" s="35"/>
      <c r="NF19" s="76"/>
      <c r="NG19" s="75"/>
      <c r="NI19" s="2"/>
      <c r="NJ19" s="2"/>
      <c r="NK19" s="35"/>
      <c r="NL19" s="76"/>
      <c r="NM19" s="75"/>
      <c r="NO19" s="2"/>
      <c r="NP19" s="2"/>
      <c r="NQ19" s="35"/>
      <c r="NR19" s="76"/>
      <c r="NS19" s="75"/>
      <c r="NU19" s="2"/>
      <c r="NV19" s="2"/>
      <c r="NW19" s="35"/>
      <c r="NX19" s="76"/>
      <c r="NY19" s="75"/>
      <c r="OA19" s="2"/>
      <c r="OB19" s="2"/>
      <c r="OC19" s="35"/>
      <c r="OD19" s="76"/>
      <c r="OE19" s="75"/>
      <c r="OG19" s="2"/>
      <c r="OH19" s="2"/>
      <c r="OI19" s="35"/>
      <c r="OJ19" s="76"/>
      <c r="OK19" s="75"/>
      <c r="OM19" s="2"/>
      <c r="ON19" s="2"/>
      <c r="OO19" s="35"/>
      <c r="OP19" s="76"/>
      <c r="OQ19" s="75"/>
      <c r="OS19" s="2"/>
      <c r="OT19" s="2"/>
      <c r="OU19" s="35"/>
      <c r="OV19" s="76"/>
      <c r="OW19" s="75"/>
      <c r="OY19" s="2"/>
      <c r="OZ19" s="2"/>
      <c r="PA19" s="35"/>
      <c r="PB19" s="76"/>
      <c r="PC19" s="75"/>
      <c r="PE19" s="2"/>
      <c r="PF19" s="2"/>
      <c r="PG19" s="35"/>
      <c r="PH19" s="76"/>
      <c r="PI19" s="75"/>
      <c r="PK19" s="2"/>
      <c r="PL19" s="2"/>
      <c r="PM19" s="35"/>
      <c r="PN19" s="76"/>
      <c r="PO19" s="75"/>
      <c r="PQ19" s="2"/>
      <c r="PR19" s="2"/>
      <c r="PS19" s="35"/>
      <c r="PT19" s="76"/>
      <c r="PU19" s="75"/>
      <c r="PW19" s="2"/>
      <c r="PX19" s="2"/>
      <c r="PY19" s="35"/>
      <c r="PZ19" s="76"/>
      <c r="QA19" s="75"/>
      <c r="QC19" s="2"/>
      <c r="QD19" s="2"/>
      <c r="QE19" s="35"/>
      <c r="QF19" s="76"/>
      <c r="QG19" s="75"/>
      <c r="QI19" s="2"/>
      <c r="QJ19" s="2"/>
      <c r="QK19" s="35"/>
      <c r="QL19" s="76"/>
      <c r="QM19" s="75"/>
      <c r="QO19" s="2"/>
      <c r="QP19" s="2"/>
      <c r="QQ19" s="35"/>
      <c r="QR19" s="76"/>
      <c r="QS19" s="75"/>
      <c r="QU19" s="2"/>
      <c r="QV19" s="2"/>
      <c r="QW19" s="35"/>
      <c r="QX19" s="76"/>
      <c r="QY19" s="75"/>
      <c r="RA19" s="2"/>
      <c r="RB19" s="2"/>
      <c r="RC19" s="35"/>
      <c r="RD19" s="76"/>
      <c r="RE19" s="75"/>
      <c r="RG19" s="2"/>
      <c r="RH19" s="2"/>
      <c r="RI19" s="35"/>
      <c r="RJ19" s="76"/>
      <c r="RK19" s="75"/>
      <c r="RM19" s="2"/>
      <c r="RN19" s="2"/>
      <c r="RO19" s="35"/>
      <c r="RP19" s="76"/>
      <c r="RQ19" s="75"/>
      <c r="RS19" s="2"/>
      <c r="RT19" s="2"/>
      <c r="RU19" s="35"/>
      <c r="RV19" s="76"/>
      <c r="RW19" s="75"/>
      <c r="RY19" s="2"/>
      <c r="RZ19" s="2"/>
      <c r="SA19" s="35"/>
      <c r="SB19" s="76"/>
      <c r="SC19" s="75"/>
      <c r="SE19" s="2"/>
      <c r="SF19" s="2"/>
      <c r="SG19" s="35"/>
      <c r="SH19" s="76"/>
      <c r="SI19" s="75"/>
      <c r="SK19" s="2"/>
      <c r="SL19" s="2"/>
      <c r="SM19" s="35"/>
      <c r="SN19" s="76"/>
      <c r="SO19" s="75"/>
      <c r="SQ19" s="2"/>
      <c r="SR19" s="2"/>
      <c r="SS19" s="35"/>
      <c r="ST19" s="76"/>
      <c r="SU19" s="75"/>
      <c r="SW19" s="2"/>
      <c r="SX19" s="2"/>
      <c r="SY19" s="35"/>
      <c r="SZ19" s="76"/>
      <c r="TA19" s="75"/>
      <c r="TC19" s="2"/>
      <c r="TD19" s="2"/>
      <c r="TE19" s="35"/>
      <c r="TF19" s="76"/>
      <c r="TG19" s="75"/>
      <c r="TI19" s="2"/>
      <c r="TJ19" s="2"/>
      <c r="TK19" s="35"/>
      <c r="TL19" s="76"/>
      <c r="TM19" s="75"/>
      <c r="TO19" s="2"/>
      <c r="TP19" s="2"/>
      <c r="TQ19" s="35"/>
      <c r="TR19" s="76"/>
      <c r="TS19" s="75"/>
      <c r="TU19" s="2"/>
      <c r="TV19" s="2"/>
      <c r="TW19" s="35"/>
      <c r="TX19" s="76"/>
      <c r="TY19" s="75"/>
      <c r="UA19" s="2"/>
      <c r="UB19" s="2"/>
      <c r="UC19" s="35"/>
      <c r="UD19" s="76"/>
      <c r="UE19" s="75"/>
      <c r="UG19" s="2"/>
      <c r="UH19" s="2"/>
      <c r="UI19" s="35"/>
      <c r="UJ19" s="76"/>
      <c r="UK19" s="75"/>
      <c r="UM19" s="2"/>
      <c r="UN19" s="2"/>
      <c r="UO19" s="35"/>
      <c r="UP19" s="76"/>
      <c r="UQ19" s="75"/>
      <c r="US19" s="2"/>
      <c r="UT19" s="2"/>
      <c r="UU19" s="35"/>
      <c r="UV19" s="76"/>
      <c r="UW19" s="75"/>
      <c r="UY19" s="2"/>
      <c r="UZ19" s="2"/>
      <c r="VA19" s="35"/>
      <c r="VB19" s="76"/>
      <c r="VC19" s="75"/>
      <c r="VE19" s="2"/>
      <c r="VF19" s="2"/>
      <c r="VG19" s="35"/>
      <c r="VH19" s="76"/>
      <c r="VI19" s="75"/>
      <c r="VK19" s="2"/>
      <c r="VL19" s="2"/>
      <c r="VM19" s="35"/>
      <c r="VN19" s="76"/>
      <c r="VO19" s="75"/>
      <c r="VQ19" s="2"/>
      <c r="VR19" s="2"/>
      <c r="VS19" s="35"/>
      <c r="VT19" s="76"/>
      <c r="VU19" s="75"/>
      <c r="VW19" s="2"/>
      <c r="VX19" s="2"/>
      <c r="VY19" s="35"/>
      <c r="VZ19" s="76"/>
      <c r="WA19" s="75"/>
      <c r="WC19" s="2"/>
      <c r="WD19" s="2"/>
      <c r="WE19" s="35"/>
      <c r="WF19" s="76"/>
      <c r="WG19" s="75"/>
      <c r="WI19" s="2"/>
      <c r="WJ19" s="2"/>
      <c r="WK19" s="35"/>
      <c r="WL19" s="76"/>
      <c r="WM19" s="75"/>
      <c r="WO19" s="2"/>
      <c r="WP19" s="2"/>
      <c r="WQ19" s="35"/>
      <c r="WR19" s="76"/>
      <c r="WS19" s="75"/>
      <c r="WU19" s="2"/>
      <c r="WV19" s="2"/>
      <c r="WW19" s="35"/>
      <c r="WX19" s="76"/>
      <c r="WY19" s="75"/>
      <c r="XA19" s="2"/>
      <c r="XB19" s="2"/>
      <c r="XC19" s="35"/>
      <c r="XD19" s="76"/>
      <c r="XE19" s="75"/>
      <c r="XG19" s="2"/>
      <c r="XH19" s="2"/>
      <c r="XI19" s="35"/>
      <c r="XJ19" s="76"/>
      <c r="XK19" s="75"/>
      <c r="XM19" s="2"/>
      <c r="XN19" s="2"/>
      <c r="XO19" s="35"/>
      <c r="XP19" s="76"/>
      <c r="XQ19" s="75"/>
      <c r="XS19" s="2"/>
      <c r="XT19" s="2"/>
      <c r="XU19" s="35"/>
      <c r="XV19" s="76"/>
      <c r="XW19" s="75"/>
      <c r="XY19" s="2"/>
      <c r="XZ19" s="2"/>
      <c r="YA19" s="35"/>
      <c r="YB19" s="76"/>
      <c r="YC19" s="75"/>
      <c r="YE19" s="2"/>
      <c r="YF19" s="2"/>
      <c r="YG19" s="35"/>
      <c r="YH19" s="76"/>
      <c r="YI19" s="75"/>
      <c r="YK19" s="2"/>
      <c r="YL19" s="2"/>
      <c r="YM19" s="35"/>
      <c r="YN19" s="76"/>
      <c r="YO19" s="75"/>
      <c r="YQ19" s="2"/>
      <c r="YR19" s="2"/>
      <c r="YS19" s="35"/>
      <c r="YT19" s="76"/>
      <c r="YU19" s="75"/>
      <c r="YW19" s="2"/>
      <c r="YX19" s="2"/>
      <c r="YY19" s="35"/>
      <c r="YZ19" s="76"/>
      <c r="ZA19" s="75"/>
      <c r="ZC19" s="2"/>
      <c r="ZD19" s="2"/>
      <c r="ZE19" s="35"/>
      <c r="ZF19" s="76"/>
      <c r="ZG19" s="75"/>
      <c r="ZI19" s="2"/>
      <c r="ZJ19" s="2"/>
      <c r="ZK19" s="35"/>
      <c r="ZL19" s="76"/>
      <c r="ZM19" s="75"/>
      <c r="ZO19" s="2"/>
      <c r="ZP19" s="2"/>
      <c r="ZQ19" s="35"/>
      <c r="ZR19" s="76"/>
      <c r="ZS19" s="75"/>
      <c r="ZU19" s="2"/>
      <c r="ZV19" s="2"/>
      <c r="ZW19" s="35"/>
      <c r="ZX19" s="76"/>
      <c r="ZY19" s="75"/>
      <c r="AAA19" s="2"/>
      <c r="AAB19" s="2"/>
      <c r="AAC19" s="35"/>
      <c r="AAD19" s="76"/>
      <c r="AAE19" s="75"/>
      <c r="AAG19" s="2"/>
      <c r="AAH19" s="2"/>
      <c r="AAI19" s="35"/>
      <c r="AAJ19" s="76"/>
      <c r="AAK19" s="75"/>
      <c r="AAM19" s="2"/>
      <c r="AAN19" s="2"/>
      <c r="AAO19" s="35"/>
      <c r="AAP19" s="76"/>
      <c r="AAQ19" s="75"/>
      <c r="AAS19" s="2"/>
      <c r="AAT19" s="2"/>
      <c r="AAU19" s="35"/>
      <c r="AAV19" s="76"/>
      <c r="AAW19" s="75"/>
      <c r="AAY19" s="2"/>
      <c r="AAZ19" s="2"/>
      <c r="ABA19" s="35"/>
      <c r="ABB19" s="76"/>
      <c r="ABC19" s="75"/>
      <c r="ABE19" s="2"/>
      <c r="ABF19" s="2"/>
      <c r="ABG19" s="35"/>
      <c r="ABH19" s="76"/>
      <c r="ABI19" s="75"/>
      <c r="ABK19" s="2"/>
      <c r="ABL19" s="2"/>
      <c r="ABM19" s="35"/>
      <c r="ABN19" s="76"/>
      <c r="ABO19" s="75"/>
      <c r="ABQ19" s="2"/>
      <c r="ABR19" s="2"/>
      <c r="ABS19" s="35"/>
      <c r="ABT19" s="76"/>
      <c r="ABU19" s="75"/>
      <c r="ABW19" s="2"/>
      <c r="ABX19" s="2"/>
      <c r="ABY19" s="35"/>
      <c r="ABZ19" s="76"/>
      <c r="ACA19" s="75"/>
      <c r="ACC19" s="2"/>
      <c r="ACD19" s="2"/>
      <c r="ACE19" s="35"/>
      <c r="ACF19" s="76"/>
      <c r="ACG19" s="75"/>
      <c r="ACI19" s="2"/>
      <c r="ACJ19" s="2"/>
      <c r="ACK19" s="35"/>
      <c r="ACL19" s="76"/>
      <c r="ACM19" s="75"/>
      <c r="ACO19" s="2"/>
      <c r="ACP19" s="2"/>
      <c r="ACQ19" s="35"/>
      <c r="ACR19" s="76"/>
      <c r="ACS19" s="75"/>
      <c r="ACU19" s="2"/>
      <c r="ACV19" s="2"/>
      <c r="ACW19" s="35"/>
      <c r="ACX19" s="76"/>
      <c r="ACY19" s="75"/>
      <c r="ADA19" s="2"/>
      <c r="ADB19" s="2"/>
      <c r="ADC19" s="35"/>
      <c r="ADD19" s="76"/>
      <c r="ADE19" s="75"/>
      <c r="ADG19" s="2"/>
      <c r="ADH19" s="2"/>
      <c r="ADI19" s="35"/>
      <c r="ADJ19" s="76"/>
      <c r="ADK19" s="75"/>
      <c r="ADM19" s="2"/>
      <c r="ADN19" s="2"/>
      <c r="ADO19" s="35"/>
      <c r="ADP19" s="76"/>
      <c r="ADQ19" s="75"/>
      <c r="ADS19" s="2"/>
      <c r="ADT19" s="2"/>
      <c r="ADU19" s="35"/>
      <c r="ADV19" s="76"/>
      <c r="ADW19" s="75"/>
      <c r="ADY19" s="2"/>
      <c r="ADZ19" s="2"/>
      <c r="AEA19" s="35"/>
      <c r="AEB19" s="76"/>
      <c r="AEC19" s="75"/>
      <c r="AEE19" s="2"/>
      <c r="AEF19" s="2"/>
      <c r="AEG19" s="35"/>
      <c r="AEH19" s="76"/>
      <c r="AEI19" s="75"/>
      <c r="AEK19" s="2"/>
      <c r="AEL19" s="2"/>
      <c r="AEM19" s="35"/>
      <c r="AEN19" s="76"/>
      <c r="AEO19" s="75"/>
      <c r="AEQ19" s="2"/>
      <c r="AER19" s="2"/>
      <c r="AES19" s="35"/>
      <c r="AET19" s="76"/>
      <c r="AEU19" s="75"/>
      <c r="AEW19" s="2"/>
      <c r="AEX19" s="2"/>
      <c r="AEY19" s="35"/>
      <c r="AEZ19" s="76"/>
      <c r="AFA19" s="75"/>
      <c r="AFC19" s="2"/>
      <c r="AFD19" s="2"/>
      <c r="AFE19" s="35"/>
      <c r="AFF19" s="76"/>
      <c r="AFG19" s="75"/>
      <c r="AFI19" s="2"/>
      <c r="AFJ19" s="2"/>
      <c r="AFK19" s="35"/>
      <c r="AFL19" s="76"/>
      <c r="AFM19" s="75"/>
      <c r="AFO19" s="2"/>
      <c r="AFP19" s="2"/>
      <c r="AFQ19" s="35"/>
      <c r="AFR19" s="76"/>
      <c r="AFS19" s="75"/>
      <c r="AFU19" s="2"/>
      <c r="AFV19" s="2"/>
      <c r="AFW19" s="35"/>
      <c r="AFX19" s="76"/>
      <c r="AFY19" s="75"/>
      <c r="AGA19" s="2"/>
      <c r="AGB19" s="2"/>
      <c r="AGC19" s="35"/>
      <c r="AGD19" s="76"/>
      <c r="AGE19" s="75"/>
      <c r="AGG19" s="2"/>
      <c r="AGH19" s="2"/>
      <c r="AGI19" s="35"/>
      <c r="AGJ19" s="76"/>
      <c r="AGK19" s="75"/>
      <c r="AGM19" s="2"/>
      <c r="AGN19" s="2"/>
      <c r="AGO19" s="35"/>
      <c r="AGP19" s="76"/>
      <c r="AGQ19" s="75"/>
      <c r="AGS19" s="2"/>
      <c r="AGT19" s="2"/>
      <c r="AGU19" s="35"/>
      <c r="AGV19" s="76"/>
      <c r="AGW19" s="75"/>
      <c r="AGY19" s="2"/>
      <c r="AGZ19" s="2"/>
      <c r="AHA19" s="35"/>
      <c r="AHB19" s="76"/>
      <c r="AHC19" s="75"/>
      <c r="AHE19" s="2"/>
      <c r="AHF19" s="2"/>
      <c r="AHG19" s="35"/>
      <c r="AHH19" s="76"/>
      <c r="AHI19" s="75"/>
      <c r="AHK19" s="2"/>
      <c r="AHL19" s="2"/>
      <c r="AHM19" s="35"/>
      <c r="AHN19" s="76"/>
      <c r="AHO19" s="75"/>
      <c r="AHQ19" s="2"/>
      <c r="AHR19" s="2"/>
      <c r="AHS19" s="35"/>
      <c r="AHT19" s="76"/>
      <c r="AHU19" s="75"/>
      <c r="AHW19" s="2"/>
      <c r="AHX19" s="2"/>
      <c r="AHY19" s="35"/>
      <c r="AHZ19" s="76"/>
      <c r="AIA19" s="75"/>
      <c r="AIC19" s="2"/>
      <c r="AID19" s="2"/>
      <c r="AIE19" s="35"/>
      <c r="AIF19" s="76"/>
      <c r="AIG19" s="75"/>
      <c r="AII19" s="2"/>
      <c r="AIJ19" s="2"/>
      <c r="AIK19" s="35"/>
      <c r="AIL19" s="76"/>
      <c r="AIM19" s="75"/>
      <c r="AIO19" s="2"/>
      <c r="AIP19" s="2"/>
      <c r="AIQ19" s="35"/>
      <c r="AIR19" s="76"/>
      <c r="AIS19" s="75"/>
      <c r="AIU19" s="2"/>
      <c r="AIV19" s="2"/>
      <c r="AIW19" s="35"/>
      <c r="AIX19" s="76"/>
      <c r="AIY19" s="75"/>
      <c r="AJA19" s="2"/>
      <c r="AJB19" s="2"/>
      <c r="AJC19" s="35"/>
      <c r="AJD19" s="76"/>
      <c r="AJE19" s="75"/>
      <c r="AJG19" s="2"/>
      <c r="AJH19" s="2"/>
      <c r="AJI19" s="35"/>
      <c r="AJJ19" s="76"/>
      <c r="AJK19" s="75"/>
      <c r="AJM19" s="2"/>
      <c r="AJN19" s="2"/>
      <c r="AJO19" s="35"/>
      <c r="AJP19" s="76"/>
      <c r="AJQ19" s="75"/>
      <c r="AJS19" s="2"/>
      <c r="AJT19" s="2"/>
      <c r="AJU19" s="35"/>
      <c r="AJV19" s="76"/>
      <c r="AJW19" s="75"/>
      <c r="AJY19" s="2"/>
      <c r="AJZ19" s="2"/>
      <c r="AKA19" s="35"/>
      <c r="AKB19" s="76"/>
      <c r="AKC19" s="75"/>
      <c r="AKE19" s="2"/>
      <c r="AKF19" s="2"/>
      <c r="AKG19" s="35"/>
      <c r="AKH19" s="76"/>
      <c r="AKI19" s="75"/>
      <c r="AKK19" s="2"/>
      <c r="AKL19" s="2"/>
      <c r="AKM19" s="35"/>
      <c r="AKN19" s="76"/>
      <c r="AKO19" s="75"/>
      <c r="AKQ19" s="2"/>
      <c r="AKR19" s="2"/>
      <c r="AKS19" s="35"/>
      <c r="AKT19" s="76"/>
      <c r="AKU19" s="75"/>
      <c r="AKW19" s="2"/>
      <c r="AKX19" s="2"/>
      <c r="AKY19" s="35"/>
      <c r="AKZ19" s="76"/>
      <c r="ALA19" s="75"/>
      <c r="ALC19" s="2"/>
      <c r="ALD19" s="2"/>
      <c r="ALE19" s="35"/>
      <c r="ALF19" s="76"/>
      <c r="ALG19" s="75"/>
      <c r="ALI19" s="2"/>
      <c r="ALJ19" s="2"/>
      <c r="ALK19" s="35"/>
      <c r="ALL19" s="76"/>
      <c r="ALM19" s="75"/>
      <c r="ALO19" s="2"/>
      <c r="ALP19" s="2"/>
      <c r="ALQ19" s="35"/>
      <c r="ALR19" s="76"/>
      <c r="ALS19" s="75"/>
      <c r="ALU19" s="2"/>
      <c r="ALV19" s="2"/>
      <c r="ALW19" s="35"/>
      <c r="ALX19" s="76"/>
      <c r="ALY19" s="75"/>
      <c r="AMA19" s="2"/>
      <c r="AMB19" s="2"/>
      <c r="AMC19" s="35"/>
      <c r="AMD19" s="76"/>
      <c r="AME19" s="75"/>
      <c r="AMG19" s="2"/>
      <c r="AMH19" s="2"/>
      <c r="AMI19" s="35"/>
      <c r="AMJ19" s="76"/>
      <c r="AMK19" s="75"/>
      <c r="AMM19" s="2"/>
      <c r="AMN19" s="2"/>
      <c r="AMO19" s="35"/>
      <c r="AMP19" s="76"/>
      <c r="AMQ19" s="75"/>
      <c r="AMS19" s="2"/>
      <c r="AMT19" s="2"/>
      <c r="AMU19" s="35"/>
      <c r="AMV19" s="76"/>
      <c r="AMW19" s="75"/>
      <c r="AMY19" s="2"/>
      <c r="AMZ19" s="2"/>
      <c r="ANA19" s="35"/>
      <c r="ANB19" s="76"/>
      <c r="ANC19" s="75"/>
      <c r="ANE19" s="2"/>
      <c r="ANF19" s="2"/>
      <c r="ANG19" s="35"/>
      <c r="ANH19" s="76"/>
      <c r="ANI19" s="75"/>
      <c r="ANK19" s="2"/>
      <c r="ANL19" s="2"/>
      <c r="ANM19" s="35"/>
      <c r="ANN19" s="76"/>
      <c r="ANO19" s="75"/>
      <c r="ANQ19" s="2"/>
      <c r="ANR19" s="2"/>
      <c r="ANS19" s="35"/>
      <c r="ANT19" s="76"/>
      <c r="ANU19" s="75"/>
      <c r="ANW19" s="2"/>
      <c r="ANX19" s="2"/>
      <c r="ANY19" s="35"/>
      <c r="ANZ19" s="76"/>
      <c r="AOA19" s="75"/>
      <c r="AOC19" s="2"/>
      <c r="AOD19" s="2"/>
      <c r="AOE19" s="35"/>
      <c r="AOF19" s="76"/>
      <c r="AOG19" s="75"/>
      <c r="AOI19" s="2"/>
      <c r="AOJ19" s="2"/>
      <c r="AOK19" s="35"/>
      <c r="AOL19" s="76"/>
      <c r="AOM19" s="75"/>
      <c r="AOO19" s="2"/>
      <c r="AOP19" s="2"/>
      <c r="AOQ19" s="35"/>
      <c r="AOR19" s="76"/>
      <c r="AOS19" s="75"/>
      <c r="AOU19" s="2"/>
      <c r="AOV19" s="2"/>
      <c r="AOW19" s="35"/>
      <c r="AOX19" s="76"/>
      <c r="AOY19" s="75"/>
      <c r="APA19" s="2"/>
      <c r="APB19" s="2"/>
      <c r="APC19" s="35"/>
      <c r="APD19" s="76"/>
      <c r="APE19" s="75"/>
      <c r="APG19" s="2"/>
      <c r="APH19" s="2"/>
      <c r="API19" s="35"/>
      <c r="APJ19" s="76"/>
      <c r="APK19" s="75"/>
      <c r="APM19" s="2"/>
      <c r="APN19" s="2"/>
      <c r="APO19" s="35"/>
      <c r="APP19" s="76"/>
      <c r="APQ19" s="75"/>
      <c r="APS19" s="2"/>
      <c r="APT19" s="2"/>
      <c r="APU19" s="35"/>
      <c r="APV19" s="76"/>
      <c r="APW19" s="75"/>
      <c r="APY19" s="2"/>
      <c r="APZ19" s="2"/>
      <c r="AQA19" s="35"/>
      <c r="AQB19" s="76"/>
      <c r="AQC19" s="75"/>
      <c r="AQE19" s="2"/>
      <c r="AQF19" s="2"/>
      <c r="AQG19" s="35"/>
      <c r="AQH19" s="76"/>
      <c r="AQI19" s="75"/>
      <c r="AQK19" s="2"/>
      <c r="AQL19" s="2"/>
      <c r="AQM19" s="35"/>
      <c r="AQN19" s="76"/>
      <c r="AQO19" s="75"/>
      <c r="AQQ19" s="2"/>
      <c r="AQR19" s="2"/>
      <c r="AQS19" s="35"/>
      <c r="AQT19" s="76"/>
      <c r="AQU19" s="75"/>
      <c r="AQW19" s="2"/>
      <c r="AQX19" s="2"/>
      <c r="AQY19" s="35"/>
      <c r="AQZ19" s="76"/>
      <c r="ARA19" s="75"/>
      <c r="ARC19" s="2"/>
      <c r="ARD19" s="2"/>
      <c r="ARE19" s="35"/>
      <c r="ARF19" s="76"/>
      <c r="ARG19" s="75"/>
      <c r="ARI19" s="2"/>
      <c r="ARJ19" s="2"/>
      <c r="ARK19" s="35"/>
      <c r="ARL19" s="76"/>
      <c r="ARM19" s="75"/>
      <c r="ARO19" s="2"/>
      <c r="ARP19" s="2"/>
      <c r="ARQ19" s="35"/>
      <c r="ARR19" s="76"/>
      <c r="ARS19" s="75"/>
      <c r="ARU19" s="2"/>
      <c r="ARV19" s="2"/>
      <c r="ARW19" s="35"/>
      <c r="ARX19" s="76"/>
      <c r="ARY19" s="75"/>
      <c r="ASA19" s="2"/>
      <c r="ASB19" s="2"/>
      <c r="ASC19" s="35"/>
      <c r="ASD19" s="76"/>
      <c r="ASE19" s="75"/>
      <c r="ASG19" s="2"/>
      <c r="ASH19" s="2"/>
      <c r="ASI19" s="35"/>
      <c r="ASJ19" s="76"/>
      <c r="ASK19" s="75"/>
      <c r="ASM19" s="2"/>
      <c r="ASN19" s="2"/>
      <c r="ASO19" s="35"/>
      <c r="ASP19" s="76"/>
      <c r="ASQ19" s="75"/>
      <c r="ASS19" s="2"/>
      <c r="AST19" s="2"/>
      <c r="ASU19" s="35"/>
      <c r="ASV19" s="76"/>
      <c r="ASW19" s="75"/>
      <c r="ASY19" s="2"/>
      <c r="ASZ19" s="2"/>
      <c r="ATA19" s="35"/>
      <c r="ATB19" s="76"/>
      <c r="ATC19" s="75"/>
      <c r="ATE19" s="2"/>
      <c r="ATF19" s="2"/>
      <c r="ATG19" s="35"/>
      <c r="ATH19" s="76"/>
      <c r="ATI19" s="75"/>
      <c r="ATK19" s="2"/>
      <c r="ATL19" s="2"/>
      <c r="ATM19" s="35"/>
      <c r="ATN19" s="76"/>
      <c r="ATO19" s="75"/>
      <c r="ATQ19" s="2"/>
      <c r="ATR19" s="2"/>
      <c r="ATS19" s="35"/>
      <c r="ATT19" s="76"/>
      <c r="ATU19" s="75"/>
      <c r="ATW19" s="2"/>
      <c r="ATX19" s="2"/>
      <c r="ATY19" s="35"/>
      <c r="ATZ19" s="76"/>
      <c r="AUA19" s="75"/>
      <c r="AUC19" s="2"/>
      <c r="AUD19" s="2"/>
      <c r="AUE19" s="35"/>
      <c r="AUF19" s="76"/>
      <c r="AUG19" s="75"/>
      <c r="AUI19" s="2"/>
      <c r="AUJ19" s="2"/>
      <c r="AUK19" s="35"/>
      <c r="AUL19" s="76"/>
      <c r="AUM19" s="75"/>
      <c r="AUO19" s="2"/>
      <c r="AUP19" s="2"/>
      <c r="AUQ19" s="35"/>
      <c r="AUR19" s="76"/>
      <c r="AUS19" s="75"/>
      <c r="AUU19" s="2"/>
      <c r="AUV19" s="2"/>
      <c r="AUW19" s="35"/>
      <c r="AUX19" s="76"/>
      <c r="AUY19" s="75"/>
      <c r="AVA19" s="2"/>
      <c r="AVB19" s="2"/>
      <c r="AVC19" s="35"/>
      <c r="AVD19" s="76"/>
      <c r="AVE19" s="75"/>
      <c r="AVG19" s="2"/>
      <c r="AVH19" s="2"/>
      <c r="AVI19" s="35"/>
      <c r="AVJ19" s="76"/>
      <c r="AVK19" s="75"/>
      <c r="AVM19" s="2"/>
      <c r="AVN19" s="2"/>
      <c r="AVO19" s="35"/>
      <c r="AVP19" s="76"/>
      <c r="AVQ19" s="75"/>
      <c r="AVS19" s="2"/>
      <c r="AVT19" s="2"/>
      <c r="AVU19" s="35"/>
      <c r="AVV19" s="76"/>
      <c r="AVW19" s="75"/>
      <c r="AVY19" s="2"/>
      <c r="AVZ19" s="2"/>
      <c r="AWA19" s="35"/>
      <c r="AWB19" s="76"/>
      <c r="AWC19" s="75"/>
      <c r="AWE19" s="2"/>
      <c r="AWF19" s="2"/>
      <c r="AWG19" s="35"/>
      <c r="AWH19" s="76"/>
      <c r="AWI19" s="75"/>
      <c r="AWK19" s="2"/>
      <c r="AWL19" s="2"/>
      <c r="AWM19" s="35"/>
      <c r="AWN19" s="76"/>
      <c r="AWO19" s="75"/>
      <c r="AWQ19" s="2"/>
      <c r="AWR19" s="2"/>
      <c r="AWS19" s="35"/>
      <c r="AWT19" s="76"/>
      <c r="AWU19" s="75"/>
      <c r="AWW19" s="2"/>
      <c r="AWX19" s="2"/>
      <c r="AWY19" s="35"/>
      <c r="AWZ19" s="76"/>
      <c r="AXA19" s="75"/>
      <c r="AXC19" s="2"/>
      <c r="AXD19" s="2"/>
      <c r="AXE19" s="35"/>
      <c r="AXF19" s="76"/>
      <c r="AXG19" s="75"/>
      <c r="AXI19" s="2"/>
      <c r="AXJ19" s="2"/>
      <c r="AXK19" s="35"/>
      <c r="AXL19" s="76"/>
      <c r="AXM19" s="75"/>
      <c r="AXO19" s="2"/>
      <c r="AXP19" s="2"/>
      <c r="AXQ19" s="35"/>
      <c r="AXR19" s="76"/>
      <c r="AXS19" s="75"/>
      <c r="AXU19" s="2"/>
      <c r="AXV19" s="2"/>
      <c r="AXW19" s="35"/>
      <c r="AXX19" s="76"/>
      <c r="AXY19" s="75"/>
      <c r="AYA19" s="2"/>
      <c r="AYB19" s="2"/>
      <c r="AYC19" s="35"/>
      <c r="AYD19" s="76"/>
      <c r="AYE19" s="75"/>
      <c r="AYG19" s="2"/>
      <c r="AYH19" s="2"/>
      <c r="AYI19" s="35"/>
      <c r="AYJ19" s="76"/>
      <c r="AYK19" s="75"/>
      <c r="AYM19" s="2"/>
      <c r="AYN19" s="2"/>
      <c r="AYO19" s="35"/>
      <c r="AYP19" s="76"/>
      <c r="AYQ19" s="75"/>
      <c r="AYS19" s="2"/>
      <c r="AYT19" s="2"/>
      <c r="AYU19" s="35"/>
      <c r="AYV19" s="76"/>
      <c r="AYW19" s="75"/>
      <c r="AYY19" s="2"/>
      <c r="AYZ19" s="2"/>
      <c r="AZA19" s="35"/>
      <c r="AZB19" s="76"/>
      <c r="AZC19" s="75"/>
      <c r="AZE19" s="2"/>
      <c r="AZF19" s="2"/>
      <c r="AZG19" s="35"/>
      <c r="AZH19" s="76"/>
      <c r="AZI19" s="75"/>
      <c r="AZK19" s="2"/>
      <c r="AZL19" s="2"/>
      <c r="AZM19" s="35"/>
      <c r="AZN19" s="76"/>
      <c r="AZO19" s="75"/>
      <c r="AZQ19" s="2"/>
      <c r="AZR19" s="2"/>
      <c r="AZS19" s="35"/>
      <c r="AZT19" s="76"/>
      <c r="AZU19" s="75"/>
      <c r="AZW19" s="2"/>
      <c r="AZX19" s="2"/>
      <c r="AZY19" s="35"/>
      <c r="AZZ19" s="76"/>
      <c r="BAA19" s="75"/>
      <c r="BAC19" s="2"/>
      <c r="BAD19" s="2"/>
      <c r="BAE19" s="35"/>
      <c r="BAF19" s="76"/>
      <c r="BAG19" s="75"/>
      <c r="BAI19" s="2"/>
      <c r="BAJ19" s="2"/>
      <c r="BAK19" s="35"/>
      <c r="BAL19" s="76"/>
      <c r="BAM19" s="75"/>
      <c r="BAO19" s="2"/>
      <c r="BAP19" s="2"/>
      <c r="BAQ19" s="35"/>
      <c r="BAR19" s="76"/>
      <c r="BAS19" s="75"/>
      <c r="BAU19" s="2"/>
      <c r="BAV19" s="2"/>
      <c r="BAW19" s="35"/>
      <c r="BAX19" s="76"/>
      <c r="BAY19" s="75"/>
      <c r="BBA19" s="2"/>
      <c r="BBB19" s="2"/>
      <c r="BBC19" s="35"/>
      <c r="BBD19" s="76"/>
      <c r="BBE19" s="75"/>
      <c r="BBG19" s="2"/>
      <c r="BBH19" s="2"/>
      <c r="BBI19" s="35"/>
      <c r="BBJ19" s="76"/>
      <c r="BBK19" s="75"/>
      <c r="BBM19" s="2"/>
      <c r="BBN19" s="2"/>
      <c r="BBO19" s="35"/>
      <c r="BBP19" s="76"/>
      <c r="BBQ19" s="75"/>
      <c r="BBS19" s="2"/>
      <c r="BBT19" s="2"/>
      <c r="BBU19" s="35"/>
      <c r="BBV19" s="76"/>
      <c r="BBW19" s="75"/>
      <c r="BBY19" s="2"/>
      <c r="BBZ19" s="2"/>
      <c r="BCA19" s="35"/>
      <c r="BCB19" s="76"/>
      <c r="BCC19" s="75"/>
      <c r="BCE19" s="2"/>
      <c r="BCF19" s="2"/>
      <c r="BCG19" s="35"/>
      <c r="BCH19" s="76"/>
      <c r="BCI19" s="75"/>
      <c r="BCK19" s="2"/>
      <c r="BCL19" s="2"/>
      <c r="BCM19" s="35"/>
      <c r="BCN19" s="76"/>
      <c r="BCO19" s="75"/>
      <c r="BCQ19" s="2"/>
      <c r="BCR19" s="2"/>
      <c r="BCS19" s="35"/>
      <c r="BCT19" s="76"/>
      <c r="BCU19" s="75"/>
      <c r="BCW19" s="2"/>
      <c r="BCX19" s="2"/>
      <c r="BCY19" s="35"/>
      <c r="BCZ19" s="76"/>
      <c r="BDA19" s="75"/>
      <c r="BDC19" s="2"/>
      <c r="BDD19" s="2"/>
      <c r="BDE19" s="35"/>
      <c r="BDF19" s="76"/>
      <c r="BDG19" s="75"/>
      <c r="BDI19" s="2"/>
      <c r="BDJ19" s="2"/>
      <c r="BDK19" s="35"/>
      <c r="BDL19" s="76"/>
      <c r="BDM19" s="75"/>
      <c r="BDO19" s="2"/>
      <c r="BDP19" s="2"/>
      <c r="BDQ19" s="35"/>
      <c r="BDR19" s="76"/>
      <c r="BDS19" s="75"/>
      <c r="BDU19" s="2"/>
      <c r="BDV19" s="2"/>
      <c r="BDW19" s="35"/>
      <c r="BDX19" s="76"/>
      <c r="BDY19" s="75"/>
      <c r="BEA19" s="2"/>
      <c r="BEB19" s="2"/>
      <c r="BEC19" s="35"/>
      <c r="BED19" s="76"/>
      <c r="BEE19" s="75"/>
      <c r="BEG19" s="2"/>
      <c r="BEH19" s="2"/>
      <c r="BEI19" s="35"/>
      <c r="BEJ19" s="76"/>
      <c r="BEK19" s="75"/>
      <c r="BEM19" s="2"/>
      <c r="BEN19" s="2"/>
      <c r="BEO19" s="35"/>
      <c r="BEP19" s="76"/>
      <c r="BEQ19" s="75"/>
      <c r="BES19" s="2"/>
      <c r="BET19" s="2"/>
      <c r="BEU19" s="35"/>
      <c r="BEV19" s="76"/>
      <c r="BEW19" s="75"/>
      <c r="BEY19" s="2"/>
      <c r="BEZ19" s="2"/>
      <c r="BFA19" s="35"/>
      <c r="BFB19" s="76"/>
      <c r="BFC19" s="75"/>
      <c r="BFE19" s="2"/>
      <c r="BFF19" s="2"/>
      <c r="BFG19" s="35"/>
      <c r="BFH19" s="76"/>
      <c r="BFI19" s="75"/>
      <c r="BFK19" s="2"/>
      <c r="BFL19" s="2"/>
      <c r="BFM19" s="35"/>
      <c r="BFN19" s="76"/>
      <c r="BFO19" s="75"/>
      <c r="BFQ19" s="2"/>
      <c r="BFR19" s="2"/>
      <c r="BFS19" s="35"/>
      <c r="BFT19" s="76"/>
      <c r="BFU19" s="75"/>
      <c r="BFW19" s="2"/>
      <c r="BFX19" s="2"/>
      <c r="BFY19" s="35"/>
      <c r="BFZ19" s="76"/>
      <c r="BGA19" s="75"/>
      <c r="BGC19" s="2"/>
      <c r="BGD19" s="2"/>
      <c r="BGE19" s="35"/>
      <c r="BGF19" s="76"/>
      <c r="BGG19" s="75"/>
      <c r="BGI19" s="2"/>
      <c r="BGJ19" s="2"/>
      <c r="BGK19" s="35"/>
      <c r="BGL19" s="76"/>
      <c r="BGM19" s="75"/>
      <c r="BGO19" s="2"/>
      <c r="BGP19" s="2"/>
      <c r="BGQ19" s="35"/>
      <c r="BGR19" s="76"/>
      <c r="BGS19" s="75"/>
      <c r="BGU19" s="2"/>
      <c r="BGV19" s="2"/>
      <c r="BGW19" s="35"/>
      <c r="BGX19" s="76"/>
      <c r="BGY19" s="75"/>
      <c r="BHA19" s="2"/>
      <c r="BHB19" s="2"/>
      <c r="BHC19" s="35"/>
      <c r="BHD19" s="76"/>
      <c r="BHE19" s="75"/>
      <c r="BHG19" s="2"/>
      <c r="BHH19" s="2"/>
      <c r="BHI19" s="35"/>
      <c r="BHJ19" s="76"/>
      <c r="BHK19" s="75"/>
      <c r="BHM19" s="2"/>
      <c r="BHN19" s="2"/>
      <c r="BHO19" s="35"/>
      <c r="BHP19" s="76"/>
      <c r="BHQ19" s="75"/>
      <c r="BHS19" s="2"/>
      <c r="BHT19" s="2"/>
      <c r="BHU19" s="35"/>
      <c r="BHV19" s="76"/>
      <c r="BHW19" s="75"/>
      <c r="BHY19" s="2"/>
      <c r="BHZ19" s="2"/>
      <c r="BIA19" s="35"/>
      <c r="BIB19" s="76"/>
      <c r="BIC19" s="75"/>
      <c r="BIE19" s="2"/>
      <c r="BIF19" s="2"/>
      <c r="BIG19" s="35"/>
      <c r="BIH19" s="76"/>
      <c r="BII19" s="75"/>
      <c r="BIK19" s="2"/>
      <c r="BIL19" s="2"/>
      <c r="BIM19" s="35"/>
      <c r="BIN19" s="76"/>
      <c r="BIO19" s="75"/>
      <c r="BIQ19" s="2"/>
      <c r="BIR19" s="2"/>
      <c r="BIS19" s="35"/>
      <c r="BIT19" s="76"/>
      <c r="BIU19" s="75"/>
      <c r="BIW19" s="2"/>
      <c r="BIX19" s="2"/>
      <c r="BIY19" s="35"/>
      <c r="BIZ19" s="76"/>
      <c r="BJA19" s="75"/>
      <c r="BJC19" s="2"/>
      <c r="BJD19" s="2"/>
      <c r="BJE19" s="35"/>
      <c r="BJF19" s="76"/>
      <c r="BJG19" s="75"/>
      <c r="BJI19" s="2"/>
      <c r="BJJ19" s="2"/>
      <c r="BJK19" s="35"/>
      <c r="BJL19" s="76"/>
      <c r="BJM19" s="75"/>
      <c r="BJO19" s="2"/>
      <c r="BJP19" s="2"/>
      <c r="BJQ19" s="35"/>
      <c r="BJR19" s="76"/>
      <c r="BJS19" s="75"/>
      <c r="BJU19" s="2"/>
      <c r="BJV19" s="2"/>
      <c r="BJW19" s="35"/>
      <c r="BJX19" s="76"/>
      <c r="BJY19" s="75"/>
      <c r="BKA19" s="2"/>
      <c r="BKB19" s="2"/>
      <c r="BKC19" s="35"/>
      <c r="BKD19" s="76"/>
      <c r="BKE19" s="75"/>
      <c r="BKG19" s="2"/>
      <c r="BKH19" s="2"/>
      <c r="BKI19" s="35"/>
      <c r="BKJ19" s="76"/>
      <c r="BKK19" s="75"/>
      <c r="BKM19" s="2"/>
      <c r="BKN19" s="2"/>
      <c r="BKO19" s="35"/>
      <c r="BKP19" s="76"/>
      <c r="BKQ19" s="75"/>
      <c r="BKS19" s="2"/>
      <c r="BKT19" s="2"/>
      <c r="BKU19" s="35"/>
      <c r="BKV19" s="76"/>
      <c r="BKW19" s="75"/>
      <c r="BKY19" s="2"/>
      <c r="BKZ19" s="2"/>
      <c r="BLA19" s="35"/>
      <c r="BLB19" s="76"/>
      <c r="BLC19" s="75"/>
      <c r="BLE19" s="2"/>
      <c r="BLF19" s="2"/>
      <c r="BLG19" s="35"/>
      <c r="BLH19" s="76"/>
      <c r="BLI19" s="75"/>
      <c r="BLK19" s="2"/>
      <c r="BLL19" s="2"/>
      <c r="BLM19" s="35"/>
      <c r="BLN19" s="76"/>
      <c r="BLO19" s="75"/>
      <c r="BLQ19" s="2"/>
      <c r="BLR19" s="2"/>
      <c r="BLS19" s="35"/>
      <c r="BLT19" s="76"/>
      <c r="BLU19" s="75"/>
      <c r="BLW19" s="2"/>
      <c r="BLX19" s="2"/>
      <c r="BLY19" s="35"/>
      <c r="BLZ19" s="76"/>
      <c r="BMA19" s="75"/>
      <c r="BMC19" s="2"/>
      <c r="BMD19" s="2"/>
      <c r="BME19" s="35"/>
      <c r="BMF19" s="76"/>
      <c r="BMG19" s="75"/>
      <c r="BMI19" s="2"/>
      <c r="BMJ19" s="2"/>
      <c r="BMK19" s="35"/>
      <c r="BML19" s="76"/>
      <c r="BMM19" s="75"/>
      <c r="BMO19" s="2"/>
      <c r="BMP19" s="2"/>
      <c r="BMQ19" s="35"/>
      <c r="BMR19" s="76"/>
      <c r="BMS19" s="75"/>
      <c r="BMU19" s="2"/>
      <c r="BMV19" s="2"/>
      <c r="BMW19" s="35"/>
      <c r="BMX19" s="76"/>
      <c r="BMY19" s="75"/>
      <c r="BNA19" s="2"/>
      <c r="BNB19" s="2"/>
      <c r="BNC19" s="35"/>
      <c r="BND19" s="76"/>
      <c r="BNE19" s="75"/>
      <c r="BNG19" s="2"/>
      <c r="BNH19" s="2"/>
      <c r="BNI19" s="35"/>
      <c r="BNJ19" s="76"/>
      <c r="BNK19" s="75"/>
      <c r="BNM19" s="2"/>
      <c r="BNN19" s="2"/>
      <c r="BNO19" s="35"/>
      <c r="BNP19" s="76"/>
      <c r="BNQ19" s="75"/>
      <c r="BNS19" s="2"/>
      <c r="BNT19" s="2"/>
      <c r="BNU19" s="35"/>
      <c r="BNV19" s="76"/>
      <c r="BNW19" s="75"/>
      <c r="BNY19" s="2"/>
      <c r="BNZ19" s="2"/>
      <c r="BOA19" s="35"/>
      <c r="BOB19" s="76"/>
      <c r="BOC19" s="75"/>
      <c r="BOE19" s="2"/>
      <c r="BOF19" s="2"/>
      <c r="BOG19" s="35"/>
      <c r="BOH19" s="76"/>
      <c r="BOI19" s="75"/>
      <c r="BOK19" s="2"/>
      <c r="BOL19" s="2"/>
      <c r="BOM19" s="35"/>
      <c r="BON19" s="76"/>
      <c r="BOO19" s="75"/>
      <c r="BOQ19" s="2"/>
      <c r="BOR19" s="2"/>
      <c r="BOS19" s="35"/>
      <c r="BOT19" s="76"/>
      <c r="BOU19" s="75"/>
      <c r="BOW19" s="2"/>
      <c r="BOX19" s="2"/>
      <c r="BOY19" s="35"/>
      <c r="BOZ19" s="76"/>
      <c r="BPA19" s="75"/>
      <c r="BPC19" s="2"/>
      <c r="BPD19" s="2"/>
      <c r="BPE19" s="35"/>
      <c r="BPF19" s="76"/>
      <c r="BPG19" s="75"/>
      <c r="BPI19" s="2"/>
      <c r="BPJ19" s="2"/>
      <c r="BPK19" s="35"/>
      <c r="BPL19" s="76"/>
      <c r="BPM19" s="75"/>
      <c r="BPO19" s="2"/>
      <c r="BPP19" s="2"/>
      <c r="BPQ19" s="35"/>
      <c r="BPR19" s="76"/>
      <c r="BPS19" s="75"/>
      <c r="BPU19" s="2"/>
      <c r="BPV19" s="2"/>
      <c r="BPW19" s="35"/>
      <c r="BPX19" s="76"/>
      <c r="BPY19" s="75"/>
      <c r="BQA19" s="2"/>
      <c r="BQB19" s="2"/>
      <c r="BQC19" s="35"/>
      <c r="BQD19" s="76"/>
      <c r="BQE19" s="75"/>
      <c r="BQG19" s="2"/>
      <c r="BQH19" s="2"/>
      <c r="BQI19" s="35"/>
      <c r="BQJ19" s="76"/>
      <c r="BQK19" s="75"/>
      <c r="BQM19" s="2"/>
      <c r="BQN19" s="2"/>
      <c r="BQO19" s="35"/>
      <c r="BQP19" s="76"/>
      <c r="BQQ19" s="75"/>
      <c r="BQS19" s="2"/>
      <c r="BQT19" s="2"/>
      <c r="BQU19" s="35"/>
      <c r="BQV19" s="76"/>
      <c r="BQW19" s="75"/>
      <c r="BQY19" s="2"/>
      <c r="BQZ19" s="2"/>
      <c r="BRA19" s="35"/>
      <c r="BRB19" s="76"/>
      <c r="BRC19" s="75"/>
      <c r="BRE19" s="2"/>
      <c r="BRF19" s="2"/>
      <c r="BRG19" s="35"/>
      <c r="BRH19" s="76"/>
      <c r="BRI19" s="75"/>
      <c r="BRK19" s="2"/>
      <c r="BRL19" s="2"/>
      <c r="BRM19" s="35"/>
      <c r="BRN19" s="76"/>
      <c r="BRO19" s="75"/>
      <c r="BRQ19" s="2"/>
      <c r="BRR19" s="2"/>
      <c r="BRS19" s="35"/>
      <c r="BRT19" s="76"/>
      <c r="BRU19" s="75"/>
      <c r="BRW19" s="2"/>
      <c r="BRX19" s="2"/>
      <c r="BRY19" s="35"/>
      <c r="BRZ19" s="76"/>
      <c r="BSA19" s="75"/>
      <c r="BSC19" s="2"/>
      <c r="BSD19" s="2"/>
      <c r="BSE19" s="35"/>
      <c r="BSF19" s="76"/>
      <c r="BSG19" s="75"/>
      <c r="BSI19" s="2"/>
      <c r="BSJ19" s="2"/>
      <c r="BSK19" s="35"/>
      <c r="BSL19" s="76"/>
      <c r="BSM19" s="75"/>
      <c r="BSO19" s="2"/>
      <c r="BSP19" s="2"/>
      <c r="BSQ19" s="35"/>
      <c r="BSR19" s="76"/>
      <c r="BSS19" s="75"/>
      <c r="BSU19" s="2"/>
      <c r="BSV19" s="2"/>
      <c r="BSW19" s="35"/>
      <c r="BSX19" s="76"/>
      <c r="BSY19" s="75"/>
      <c r="BTA19" s="2"/>
      <c r="BTB19" s="2"/>
      <c r="BTC19" s="35"/>
      <c r="BTD19" s="76"/>
      <c r="BTE19" s="75"/>
      <c r="BTG19" s="2"/>
      <c r="BTH19" s="2"/>
      <c r="BTI19" s="35"/>
      <c r="BTJ19" s="76"/>
      <c r="BTK19" s="75"/>
      <c r="BTM19" s="2"/>
      <c r="BTN19" s="2"/>
      <c r="BTO19" s="35"/>
      <c r="BTP19" s="76"/>
      <c r="BTQ19" s="75"/>
      <c r="BTS19" s="2"/>
      <c r="BTT19" s="2"/>
      <c r="BTU19" s="35"/>
      <c r="BTV19" s="76"/>
      <c r="BTW19" s="75"/>
      <c r="BTY19" s="2"/>
      <c r="BTZ19" s="2"/>
      <c r="BUA19" s="35"/>
      <c r="BUB19" s="76"/>
      <c r="BUC19" s="75"/>
      <c r="BUE19" s="2"/>
      <c r="BUF19" s="2"/>
      <c r="BUG19" s="35"/>
      <c r="BUH19" s="76"/>
      <c r="BUI19" s="75"/>
      <c r="BUK19" s="2"/>
      <c r="BUL19" s="2"/>
      <c r="BUM19" s="35"/>
      <c r="BUN19" s="76"/>
      <c r="BUO19" s="75"/>
      <c r="BUQ19" s="2"/>
      <c r="BUR19" s="2"/>
      <c r="BUS19" s="35"/>
      <c r="BUT19" s="76"/>
      <c r="BUU19" s="75"/>
      <c r="BUW19" s="2"/>
      <c r="BUX19" s="2"/>
      <c r="BUY19" s="35"/>
      <c r="BUZ19" s="76"/>
      <c r="BVA19" s="75"/>
      <c r="BVC19" s="2"/>
      <c r="BVD19" s="2"/>
      <c r="BVE19" s="35"/>
      <c r="BVF19" s="76"/>
      <c r="BVG19" s="75"/>
      <c r="BVI19" s="2"/>
      <c r="BVJ19" s="2"/>
      <c r="BVK19" s="35"/>
      <c r="BVL19" s="76"/>
      <c r="BVM19" s="75"/>
      <c r="BVO19" s="2"/>
      <c r="BVP19" s="2"/>
      <c r="BVQ19" s="35"/>
      <c r="BVR19" s="76"/>
      <c r="BVS19" s="75"/>
      <c r="BVU19" s="2"/>
      <c r="BVV19" s="2"/>
      <c r="BVW19" s="35"/>
      <c r="BVX19" s="76"/>
      <c r="BVY19" s="75"/>
      <c r="BWA19" s="2"/>
      <c r="BWB19" s="2"/>
      <c r="BWC19" s="35"/>
      <c r="BWD19" s="76"/>
      <c r="BWE19" s="75"/>
      <c r="BWG19" s="2"/>
      <c r="BWH19" s="2"/>
      <c r="BWI19" s="35"/>
      <c r="BWJ19" s="76"/>
      <c r="BWK19" s="75"/>
      <c r="BWM19" s="2"/>
      <c r="BWN19" s="2"/>
      <c r="BWO19" s="35"/>
      <c r="BWP19" s="76"/>
      <c r="BWQ19" s="75"/>
      <c r="BWS19" s="2"/>
      <c r="BWT19" s="2"/>
      <c r="BWU19" s="35"/>
      <c r="BWV19" s="76"/>
      <c r="BWW19" s="75"/>
      <c r="BWY19" s="2"/>
      <c r="BWZ19" s="2"/>
      <c r="BXA19" s="35"/>
      <c r="BXB19" s="76"/>
      <c r="BXC19" s="75"/>
      <c r="BXE19" s="2"/>
      <c r="BXF19" s="2"/>
      <c r="BXG19" s="35"/>
      <c r="BXH19" s="76"/>
      <c r="BXI19" s="75"/>
      <c r="BXK19" s="2"/>
      <c r="BXL19" s="2"/>
      <c r="BXM19" s="35"/>
      <c r="BXN19" s="76"/>
      <c r="BXO19" s="75"/>
      <c r="BXQ19" s="2"/>
      <c r="BXR19" s="2"/>
      <c r="BXS19" s="35"/>
      <c r="BXT19" s="76"/>
      <c r="BXU19" s="75"/>
      <c r="BXW19" s="2"/>
      <c r="BXX19" s="2"/>
      <c r="BXY19" s="35"/>
      <c r="BXZ19" s="76"/>
      <c r="BYA19" s="75"/>
      <c r="BYC19" s="2"/>
      <c r="BYD19" s="2"/>
      <c r="BYE19" s="35"/>
      <c r="BYF19" s="76"/>
      <c r="BYG19" s="75"/>
      <c r="BYI19" s="2"/>
      <c r="BYJ19" s="2"/>
      <c r="BYK19" s="35"/>
      <c r="BYL19" s="76"/>
      <c r="BYM19" s="75"/>
      <c r="BYO19" s="2"/>
      <c r="BYP19" s="2"/>
      <c r="BYQ19" s="35"/>
      <c r="BYR19" s="76"/>
      <c r="BYS19" s="75"/>
      <c r="BYU19" s="2"/>
      <c r="BYV19" s="2"/>
      <c r="BYW19" s="35"/>
      <c r="BYX19" s="76"/>
      <c r="BYY19" s="75"/>
      <c r="BZA19" s="2"/>
      <c r="BZB19" s="2"/>
      <c r="BZC19" s="35"/>
      <c r="BZD19" s="76"/>
      <c r="BZE19" s="75"/>
      <c r="BZG19" s="2"/>
      <c r="BZH19" s="2"/>
      <c r="BZI19" s="35"/>
      <c r="BZJ19" s="76"/>
      <c r="BZK19" s="75"/>
      <c r="BZM19" s="2"/>
      <c r="BZN19" s="2"/>
      <c r="BZO19" s="35"/>
      <c r="BZP19" s="76"/>
      <c r="BZQ19" s="75"/>
      <c r="BZS19" s="2"/>
      <c r="BZT19" s="2"/>
      <c r="BZU19" s="35"/>
      <c r="BZV19" s="76"/>
      <c r="BZW19" s="75"/>
      <c r="BZY19" s="2"/>
      <c r="BZZ19" s="2"/>
      <c r="CAA19" s="35"/>
      <c r="CAB19" s="76"/>
      <c r="CAC19" s="75"/>
      <c r="CAE19" s="2"/>
      <c r="CAF19" s="2"/>
      <c r="CAG19" s="35"/>
      <c r="CAH19" s="76"/>
      <c r="CAI19" s="75"/>
      <c r="CAK19" s="2"/>
      <c r="CAL19" s="2"/>
      <c r="CAM19" s="35"/>
      <c r="CAN19" s="76"/>
      <c r="CAO19" s="75"/>
      <c r="CAQ19" s="2"/>
      <c r="CAR19" s="2"/>
      <c r="CAS19" s="35"/>
      <c r="CAT19" s="76"/>
      <c r="CAU19" s="75"/>
      <c r="CAW19" s="2"/>
      <c r="CAX19" s="2"/>
      <c r="CAY19" s="35"/>
      <c r="CAZ19" s="76"/>
      <c r="CBA19" s="75"/>
      <c r="CBC19" s="2"/>
      <c r="CBD19" s="2"/>
      <c r="CBE19" s="35"/>
      <c r="CBF19" s="76"/>
      <c r="CBG19" s="75"/>
      <c r="CBI19" s="2"/>
      <c r="CBJ19" s="2"/>
      <c r="CBK19" s="35"/>
      <c r="CBL19" s="76"/>
      <c r="CBM19" s="75"/>
      <c r="CBO19" s="2"/>
      <c r="CBP19" s="2"/>
      <c r="CBQ19" s="35"/>
      <c r="CBR19" s="76"/>
      <c r="CBS19" s="75"/>
      <c r="CBU19" s="2"/>
      <c r="CBV19" s="2"/>
      <c r="CBW19" s="35"/>
      <c r="CBX19" s="76"/>
      <c r="CBY19" s="75"/>
      <c r="CCA19" s="2"/>
      <c r="CCB19" s="2"/>
      <c r="CCC19" s="35"/>
      <c r="CCD19" s="76"/>
      <c r="CCE19" s="75"/>
      <c r="CCG19" s="2"/>
      <c r="CCH19" s="2"/>
      <c r="CCI19" s="35"/>
      <c r="CCJ19" s="76"/>
      <c r="CCK19" s="75"/>
      <c r="CCM19" s="2"/>
      <c r="CCN19" s="2"/>
      <c r="CCO19" s="35"/>
      <c r="CCP19" s="76"/>
      <c r="CCQ19" s="75"/>
      <c r="CCS19" s="2"/>
      <c r="CCT19" s="2"/>
      <c r="CCU19" s="35"/>
      <c r="CCV19" s="76"/>
      <c r="CCW19" s="75"/>
      <c r="CCY19" s="2"/>
      <c r="CCZ19" s="2"/>
      <c r="CDA19" s="35"/>
      <c r="CDB19" s="76"/>
      <c r="CDC19" s="75"/>
      <c r="CDE19" s="2"/>
      <c r="CDF19" s="2"/>
      <c r="CDG19" s="35"/>
      <c r="CDH19" s="76"/>
      <c r="CDI19" s="75"/>
      <c r="CDK19" s="2"/>
      <c r="CDL19" s="2"/>
      <c r="CDM19" s="35"/>
      <c r="CDN19" s="76"/>
      <c r="CDO19" s="75"/>
      <c r="CDQ19" s="2"/>
      <c r="CDR19" s="2"/>
      <c r="CDS19" s="35"/>
      <c r="CDT19" s="76"/>
      <c r="CDU19" s="75"/>
      <c r="CDW19" s="2"/>
      <c r="CDX19" s="2"/>
      <c r="CDY19" s="35"/>
      <c r="CDZ19" s="76"/>
      <c r="CEA19" s="75"/>
      <c r="CEC19" s="2"/>
      <c r="CED19" s="2"/>
      <c r="CEE19" s="35"/>
      <c r="CEF19" s="76"/>
      <c r="CEG19" s="75"/>
      <c r="CEI19" s="2"/>
      <c r="CEJ19" s="2"/>
      <c r="CEK19" s="35"/>
      <c r="CEL19" s="76"/>
      <c r="CEM19" s="75"/>
      <c r="CEO19" s="2"/>
      <c r="CEP19" s="2"/>
      <c r="CEQ19" s="35"/>
      <c r="CER19" s="76"/>
      <c r="CES19" s="75"/>
      <c r="CEU19" s="2"/>
      <c r="CEV19" s="2"/>
      <c r="CEW19" s="35"/>
      <c r="CEX19" s="76"/>
      <c r="CEY19" s="75"/>
      <c r="CFA19" s="2"/>
      <c r="CFB19" s="2"/>
      <c r="CFC19" s="35"/>
      <c r="CFD19" s="76"/>
      <c r="CFE19" s="75"/>
      <c r="CFG19" s="2"/>
      <c r="CFH19" s="2"/>
      <c r="CFI19" s="35"/>
      <c r="CFJ19" s="76"/>
      <c r="CFK19" s="75"/>
      <c r="CFM19" s="2"/>
      <c r="CFN19" s="2"/>
      <c r="CFO19" s="35"/>
      <c r="CFP19" s="76"/>
      <c r="CFQ19" s="75"/>
      <c r="CFS19" s="2"/>
      <c r="CFT19" s="2"/>
      <c r="CFU19" s="35"/>
      <c r="CFV19" s="76"/>
      <c r="CFW19" s="75"/>
      <c r="CFY19" s="2"/>
      <c r="CFZ19" s="2"/>
      <c r="CGA19" s="35"/>
      <c r="CGB19" s="76"/>
      <c r="CGC19" s="75"/>
      <c r="CGE19" s="2"/>
      <c r="CGF19" s="2"/>
      <c r="CGG19" s="35"/>
      <c r="CGH19" s="76"/>
      <c r="CGI19" s="75"/>
      <c r="CGK19" s="2"/>
      <c r="CGL19" s="2"/>
      <c r="CGM19" s="35"/>
      <c r="CGN19" s="76"/>
      <c r="CGO19" s="75"/>
      <c r="CGQ19" s="2"/>
      <c r="CGR19" s="2"/>
      <c r="CGS19" s="35"/>
      <c r="CGT19" s="76"/>
      <c r="CGU19" s="75"/>
      <c r="CGW19" s="2"/>
      <c r="CGX19" s="2"/>
      <c r="CGY19" s="35"/>
      <c r="CGZ19" s="76"/>
      <c r="CHA19" s="75"/>
      <c r="CHC19" s="2"/>
      <c r="CHD19" s="2"/>
      <c r="CHE19" s="35"/>
      <c r="CHF19" s="76"/>
      <c r="CHG19" s="75"/>
      <c r="CHI19" s="2"/>
      <c r="CHJ19" s="2"/>
      <c r="CHK19" s="35"/>
      <c r="CHL19" s="76"/>
      <c r="CHM19" s="75"/>
      <c r="CHO19" s="2"/>
      <c r="CHP19" s="2"/>
      <c r="CHQ19" s="35"/>
      <c r="CHR19" s="76"/>
      <c r="CHS19" s="75"/>
      <c r="CHU19" s="2"/>
      <c r="CHV19" s="2"/>
      <c r="CHW19" s="35"/>
      <c r="CHX19" s="76"/>
      <c r="CHY19" s="75"/>
      <c r="CIA19" s="2"/>
      <c r="CIB19" s="2"/>
      <c r="CIC19" s="35"/>
      <c r="CID19" s="76"/>
      <c r="CIE19" s="75"/>
      <c r="CIG19" s="2"/>
      <c r="CIH19" s="2"/>
      <c r="CII19" s="35"/>
      <c r="CIJ19" s="76"/>
      <c r="CIK19" s="75"/>
      <c r="CIM19" s="2"/>
      <c r="CIN19" s="2"/>
      <c r="CIO19" s="35"/>
      <c r="CIP19" s="76"/>
      <c r="CIQ19" s="75"/>
      <c r="CIS19" s="2"/>
      <c r="CIT19" s="2"/>
      <c r="CIU19" s="35"/>
      <c r="CIV19" s="76"/>
      <c r="CIW19" s="75"/>
      <c r="CIY19" s="2"/>
      <c r="CIZ19" s="2"/>
      <c r="CJA19" s="35"/>
      <c r="CJB19" s="76"/>
      <c r="CJC19" s="75"/>
      <c r="CJE19" s="2"/>
      <c r="CJF19" s="2"/>
      <c r="CJG19" s="35"/>
      <c r="CJH19" s="76"/>
      <c r="CJI19" s="75"/>
      <c r="CJK19" s="2"/>
      <c r="CJL19" s="2"/>
      <c r="CJM19" s="35"/>
      <c r="CJN19" s="76"/>
      <c r="CJO19" s="75"/>
      <c r="CJQ19" s="2"/>
      <c r="CJR19" s="2"/>
      <c r="CJS19" s="35"/>
      <c r="CJT19" s="76"/>
      <c r="CJU19" s="75"/>
      <c r="CJW19" s="2"/>
      <c r="CJX19" s="2"/>
      <c r="CJY19" s="35"/>
      <c r="CJZ19" s="76"/>
      <c r="CKA19" s="75"/>
      <c r="CKC19" s="2"/>
      <c r="CKD19" s="2"/>
      <c r="CKE19" s="35"/>
      <c r="CKF19" s="76"/>
      <c r="CKG19" s="75"/>
      <c r="CKI19" s="2"/>
      <c r="CKJ19" s="2"/>
      <c r="CKK19" s="35"/>
      <c r="CKL19" s="76"/>
      <c r="CKM19" s="75"/>
      <c r="CKO19" s="2"/>
      <c r="CKP19" s="2"/>
      <c r="CKQ19" s="35"/>
      <c r="CKR19" s="76"/>
      <c r="CKS19" s="75"/>
      <c r="CKU19" s="2"/>
      <c r="CKV19" s="2"/>
      <c r="CKW19" s="35"/>
      <c r="CKX19" s="76"/>
      <c r="CKY19" s="75"/>
      <c r="CLA19" s="2"/>
      <c r="CLB19" s="2"/>
      <c r="CLC19" s="35"/>
      <c r="CLD19" s="76"/>
      <c r="CLE19" s="75"/>
      <c r="CLG19" s="2"/>
      <c r="CLH19" s="2"/>
      <c r="CLI19" s="35"/>
      <c r="CLJ19" s="76"/>
      <c r="CLK19" s="75"/>
      <c r="CLM19" s="2"/>
      <c r="CLN19" s="2"/>
      <c r="CLO19" s="35"/>
      <c r="CLP19" s="76"/>
      <c r="CLQ19" s="75"/>
      <c r="CLS19" s="2"/>
      <c r="CLT19" s="2"/>
      <c r="CLU19" s="35"/>
      <c r="CLV19" s="76"/>
      <c r="CLW19" s="75"/>
      <c r="CLY19" s="2"/>
      <c r="CLZ19" s="2"/>
      <c r="CMA19" s="35"/>
      <c r="CMB19" s="76"/>
      <c r="CMC19" s="75"/>
      <c r="CME19" s="2"/>
      <c r="CMF19" s="2"/>
      <c r="CMG19" s="35"/>
      <c r="CMH19" s="76"/>
      <c r="CMI19" s="75"/>
      <c r="CMK19" s="2"/>
      <c r="CML19" s="2"/>
      <c r="CMM19" s="35"/>
      <c r="CMN19" s="76"/>
      <c r="CMO19" s="75"/>
      <c r="CMQ19" s="2"/>
      <c r="CMR19" s="2"/>
      <c r="CMS19" s="35"/>
      <c r="CMT19" s="76"/>
      <c r="CMU19" s="75"/>
      <c r="CMW19" s="2"/>
      <c r="CMX19" s="2"/>
      <c r="CMY19" s="35"/>
      <c r="CMZ19" s="76"/>
      <c r="CNA19" s="75"/>
      <c r="CNC19" s="2"/>
      <c r="CND19" s="2"/>
      <c r="CNE19" s="35"/>
      <c r="CNF19" s="76"/>
      <c r="CNG19" s="75"/>
      <c r="CNI19" s="2"/>
      <c r="CNJ19" s="2"/>
      <c r="CNK19" s="35"/>
      <c r="CNL19" s="76"/>
      <c r="CNM19" s="75"/>
      <c r="CNO19" s="2"/>
      <c r="CNP19" s="2"/>
      <c r="CNQ19" s="35"/>
      <c r="CNR19" s="76"/>
      <c r="CNS19" s="75"/>
      <c r="CNU19" s="2"/>
      <c r="CNV19" s="2"/>
      <c r="CNW19" s="35"/>
      <c r="CNX19" s="76"/>
      <c r="CNY19" s="75"/>
      <c r="COA19" s="2"/>
      <c r="COB19" s="2"/>
      <c r="COC19" s="35"/>
      <c r="COD19" s="76"/>
      <c r="COE19" s="75"/>
      <c r="COG19" s="2"/>
      <c r="COH19" s="2"/>
      <c r="COI19" s="35"/>
      <c r="COJ19" s="76"/>
      <c r="COK19" s="75"/>
      <c r="COM19" s="2"/>
      <c r="CON19" s="2"/>
      <c r="COO19" s="35"/>
      <c r="COP19" s="76"/>
      <c r="COQ19" s="75"/>
      <c r="COS19" s="2"/>
      <c r="COT19" s="2"/>
      <c r="COU19" s="35"/>
      <c r="COV19" s="76"/>
      <c r="COW19" s="75"/>
      <c r="COY19" s="2"/>
      <c r="COZ19" s="2"/>
      <c r="CPA19" s="35"/>
      <c r="CPB19" s="76"/>
      <c r="CPC19" s="75"/>
      <c r="CPE19" s="2"/>
      <c r="CPF19" s="2"/>
      <c r="CPG19" s="35"/>
      <c r="CPH19" s="76"/>
      <c r="CPI19" s="75"/>
      <c r="CPK19" s="2"/>
      <c r="CPL19" s="2"/>
      <c r="CPM19" s="35"/>
      <c r="CPN19" s="76"/>
      <c r="CPO19" s="75"/>
      <c r="CPQ19" s="2"/>
      <c r="CPR19" s="2"/>
      <c r="CPS19" s="35"/>
      <c r="CPT19" s="76"/>
      <c r="CPU19" s="75"/>
      <c r="CPW19" s="2"/>
      <c r="CPX19" s="2"/>
      <c r="CPY19" s="35"/>
      <c r="CPZ19" s="76"/>
      <c r="CQA19" s="75"/>
      <c r="CQC19" s="2"/>
      <c r="CQD19" s="2"/>
      <c r="CQE19" s="35"/>
      <c r="CQF19" s="76"/>
      <c r="CQG19" s="75"/>
      <c r="CQI19" s="2"/>
      <c r="CQJ19" s="2"/>
      <c r="CQK19" s="35"/>
      <c r="CQL19" s="76"/>
      <c r="CQM19" s="75"/>
      <c r="CQO19" s="2"/>
      <c r="CQP19" s="2"/>
      <c r="CQQ19" s="35"/>
      <c r="CQR19" s="76"/>
      <c r="CQS19" s="75"/>
      <c r="CQU19" s="2"/>
      <c r="CQV19" s="2"/>
      <c r="CQW19" s="35"/>
      <c r="CQX19" s="76"/>
      <c r="CQY19" s="75"/>
      <c r="CRA19" s="2"/>
      <c r="CRB19" s="2"/>
      <c r="CRC19" s="35"/>
      <c r="CRD19" s="76"/>
      <c r="CRE19" s="75"/>
      <c r="CRG19" s="2"/>
      <c r="CRH19" s="2"/>
      <c r="CRI19" s="35"/>
      <c r="CRJ19" s="76"/>
      <c r="CRK19" s="75"/>
      <c r="CRM19" s="2"/>
      <c r="CRN19" s="2"/>
      <c r="CRO19" s="35"/>
      <c r="CRP19" s="76"/>
      <c r="CRQ19" s="75"/>
      <c r="CRS19" s="2"/>
      <c r="CRT19" s="2"/>
      <c r="CRU19" s="35"/>
      <c r="CRV19" s="76"/>
      <c r="CRW19" s="75"/>
      <c r="CRY19" s="2"/>
      <c r="CRZ19" s="2"/>
      <c r="CSA19" s="35"/>
      <c r="CSB19" s="76"/>
      <c r="CSC19" s="75"/>
      <c r="CSE19" s="2"/>
      <c r="CSF19" s="2"/>
      <c r="CSG19" s="35"/>
      <c r="CSH19" s="76"/>
      <c r="CSI19" s="75"/>
      <c r="CSK19" s="2"/>
      <c r="CSL19" s="2"/>
      <c r="CSM19" s="35"/>
      <c r="CSN19" s="76"/>
      <c r="CSO19" s="75"/>
      <c r="CSQ19" s="2"/>
      <c r="CSR19" s="2"/>
      <c r="CSS19" s="35"/>
      <c r="CST19" s="76"/>
      <c r="CSU19" s="75"/>
      <c r="CSW19" s="2"/>
      <c r="CSX19" s="2"/>
      <c r="CSY19" s="35"/>
      <c r="CSZ19" s="76"/>
      <c r="CTA19" s="75"/>
      <c r="CTC19" s="2"/>
      <c r="CTD19" s="2"/>
      <c r="CTE19" s="35"/>
      <c r="CTF19" s="76"/>
      <c r="CTG19" s="75"/>
      <c r="CTI19" s="2"/>
      <c r="CTJ19" s="2"/>
      <c r="CTK19" s="35"/>
      <c r="CTL19" s="76"/>
      <c r="CTM19" s="75"/>
      <c r="CTO19" s="2"/>
      <c r="CTP19" s="2"/>
      <c r="CTQ19" s="35"/>
      <c r="CTR19" s="76"/>
      <c r="CTS19" s="75"/>
      <c r="CTU19" s="2"/>
      <c r="CTV19" s="2"/>
      <c r="CTW19" s="35"/>
      <c r="CTX19" s="76"/>
      <c r="CTY19" s="75"/>
      <c r="CUA19" s="2"/>
      <c r="CUB19" s="2"/>
      <c r="CUC19" s="35"/>
      <c r="CUD19" s="76"/>
      <c r="CUE19" s="75"/>
      <c r="CUG19" s="2"/>
      <c r="CUH19" s="2"/>
      <c r="CUI19" s="35"/>
      <c r="CUJ19" s="76"/>
      <c r="CUK19" s="75"/>
      <c r="CUM19" s="2"/>
      <c r="CUN19" s="2"/>
      <c r="CUO19" s="35"/>
      <c r="CUP19" s="76"/>
      <c r="CUQ19" s="75"/>
      <c r="CUS19" s="2"/>
      <c r="CUT19" s="2"/>
      <c r="CUU19" s="35"/>
      <c r="CUV19" s="76"/>
      <c r="CUW19" s="75"/>
      <c r="CUY19" s="2"/>
      <c r="CUZ19" s="2"/>
      <c r="CVA19" s="35"/>
      <c r="CVB19" s="76"/>
      <c r="CVC19" s="75"/>
      <c r="CVE19" s="2"/>
      <c r="CVF19" s="2"/>
      <c r="CVG19" s="35"/>
      <c r="CVH19" s="76"/>
      <c r="CVI19" s="75"/>
      <c r="CVK19" s="2"/>
      <c r="CVL19" s="2"/>
      <c r="CVM19" s="35"/>
      <c r="CVN19" s="76"/>
      <c r="CVO19" s="75"/>
      <c r="CVQ19" s="2"/>
      <c r="CVR19" s="2"/>
      <c r="CVS19" s="35"/>
      <c r="CVT19" s="76"/>
      <c r="CVU19" s="75"/>
      <c r="CVW19" s="2"/>
      <c r="CVX19" s="2"/>
      <c r="CVY19" s="35"/>
      <c r="CVZ19" s="76"/>
      <c r="CWA19" s="75"/>
      <c r="CWC19" s="2"/>
      <c r="CWD19" s="2"/>
      <c r="CWE19" s="35"/>
      <c r="CWF19" s="76"/>
      <c r="CWG19" s="75"/>
      <c r="CWI19" s="2"/>
      <c r="CWJ19" s="2"/>
      <c r="CWK19" s="35"/>
      <c r="CWL19" s="76"/>
      <c r="CWM19" s="75"/>
      <c r="CWO19" s="2"/>
      <c r="CWP19" s="2"/>
      <c r="CWQ19" s="35"/>
      <c r="CWR19" s="76"/>
      <c r="CWS19" s="75"/>
      <c r="CWU19" s="2"/>
      <c r="CWV19" s="2"/>
      <c r="CWW19" s="35"/>
      <c r="CWX19" s="76"/>
      <c r="CWY19" s="75"/>
      <c r="CXA19" s="2"/>
      <c r="CXB19" s="2"/>
      <c r="CXC19" s="35"/>
      <c r="CXD19" s="76"/>
      <c r="CXE19" s="75"/>
      <c r="CXG19" s="2"/>
      <c r="CXH19" s="2"/>
      <c r="CXI19" s="35"/>
      <c r="CXJ19" s="76"/>
      <c r="CXK19" s="75"/>
      <c r="CXM19" s="2"/>
      <c r="CXN19" s="2"/>
      <c r="CXO19" s="35"/>
      <c r="CXP19" s="76"/>
      <c r="CXQ19" s="75"/>
      <c r="CXS19" s="2"/>
      <c r="CXT19" s="2"/>
      <c r="CXU19" s="35"/>
      <c r="CXV19" s="76"/>
      <c r="CXW19" s="75"/>
      <c r="CXY19" s="2"/>
      <c r="CXZ19" s="2"/>
      <c r="CYA19" s="35"/>
      <c r="CYB19" s="76"/>
      <c r="CYC19" s="75"/>
      <c r="CYE19" s="2"/>
      <c r="CYF19" s="2"/>
      <c r="CYG19" s="35"/>
      <c r="CYH19" s="76"/>
      <c r="CYI19" s="75"/>
      <c r="CYK19" s="2"/>
      <c r="CYL19" s="2"/>
      <c r="CYM19" s="35"/>
      <c r="CYN19" s="76"/>
      <c r="CYO19" s="75"/>
      <c r="CYQ19" s="2"/>
      <c r="CYR19" s="2"/>
      <c r="CYS19" s="35"/>
      <c r="CYT19" s="76"/>
      <c r="CYU19" s="75"/>
      <c r="CYW19" s="2"/>
      <c r="CYX19" s="2"/>
      <c r="CYY19" s="35"/>
      <c r="CYZ19" s="76"/>
      <c r="CZA19" s="75"/>
      <c r="CZC19" s="2"/>
      <c r="CZD19" s="2"/>
      <c r="CZE19" s="35"/>
      <c r="CZF19" s="76"/>
      <c r="CZG19" s="75"/>
      <c r="CZI19" s="2"/>
      <c r="CZJ19" s="2"/>
      <c r="CZK19" s="35"/>
      <c r="CZL19" s="76"/>
      <c r="CZM19" s="75"/>
      <c r="CZO19" s="2"/>
      <c r="CZP19" s="2"/>
      <c r="CZQ19" s="35"/>
      <c r="CZR19" s="76"/>
      <c r="CZS19" s="75"/>
      <c r="CZU19" s="2"/>
      <c r="CZV19" s="2"/>
      <c r="CZW19" s="35"/>
      <c r="CZX19" s="76"/>
      <c r="CZY19" s="75"/>
      <c r="DAA19" s="2"/>
      <c r="DAB19" s="2"/>
      <c r="DAC19" s="35"/>
      <c r="DAD19" s="76"/>
      <c r="DAE19" s="75"/>
      <c r="DAG19" s="2"/>
      <c r="DAH19" s="2"/>
      <c r="DAI19" s="35"/>
      <c r="DAJ19" s="76"/>
      <c r="DAK19" s="75"/>
      <c r="DAM19" s="2"/>
      <c r="DAN19" s="2"/>
      <c r="DAO19" s="35"/>
      <c r="DAP19" s="76"/>
      <c r="DAQ19" s="75"/>
      <c r="DAS19" s="2"/>
      <c r="DAT19" s="2"/>
      <c r="DAU19" s="35"/>
      <c r="DAV19" s="76"/>
      <c r="DAW19" s="75"/>
      <c r="DAY19" s="2"/>
      <c r="DAZ19" s="2"/>
      <c r="DBA19" s="35"/>
      <c r="DBB19" s="76"/>
      <c r="DBC19" s="75"/>
      <c r="DBE19" s="2"/>
      <c r="DBF19" s="2"/>
      <c r="DBG19" s="35"/>
      <c r="DBH19" s="76"/>
      <c r="DBI19" s="75"/>
      <c r="DBK19" s="2"/>
      <c r="DBL19" s="2"/>
      <c r="DBM19" s="35"/>
      <c r="DBN19" s="76"/>
      <c r="DBO19" s="75"/>
      <c r="DBQ19" s="2"/>
      <c r="DBR19" s="2"/>
      <c r="DBS19" s="35"/>
      <c r="DBT19" s="76"/>
      <c r="DBU19" s="75"/>
      <c r="DBW19" s="2"/>
      <c r="DBX19" s="2"/>
      <c r="DBY19" s="35"/>
      <c r="DBZ19" s="76"/>
      <c r="DCA19" s="75"/>
      <c r="DCC19" s="2"/>
      <c r="DCD19" s="2"/>
      <c r="DCE19" s="35"/>
      <c r="DCF19" s="76"/>
      <c r="DCG19" s="75"/>
      <c r="DCI19" s="2"/>
      <c r="DCJ19" s="2"/>
      <c r="DCK19" s="35"/>
      <c r="DCL19" s="76"/>
      <c r="DCM19" s="75"/>
      <c r="DCO19" s="2"/>
      <c r="DCP19" s="2"/>
      <c r="DCQ19" s="35"/>
      <c r="DCR19" s="76"/>
      <c r="DCS19" s="75"/>
      <c r="DCU19" s="2"/>
      <c r="DCV19" s="2"/>
      <c r="DCW19" s="35"/>
      <c r="DCX19" s="76"/>
      <c r="DCY19" s="75"/>
      <c r="DDA19" s="2"/>
      <c r="DDB19" s="2"/>
      <c r="DDC19" s="35"/>
      <c r="DDD19" s="76"/>
      <c r="DDE19" s="75"/>
      <c r="DDG19" s="2"/>
      <c r="DDH19" s="2"/>
      <c r="DDI19" s="35"/>
      <c r="DDJ19" s="76"/>
      <c r="DDK19" s="75"/>
      <c r="DDM19" s="2"/>
      <c r="DDN19" s="2"/>
      <c r="DDO19" s="35"/>
      <c r="DDP19" s="76"/>
      <c r="DDQ19" s="75"/>
      <c r="DDS19" s="2"/>
      <c r="DDT19" s="2"/>
      <c r="DDU19" s="35"/>
      <c r="DDV19" s="76"/>
      <c r="DDW19" s="75"/>
      <c r="DDY19" s="2"/>
      <c r="DDZ19" s="2"/>
      <c r="DEA19" s="35"/>
      <c r="DEB19" s="76"/>
      <c r="DEC19" s="75"/>
      <c r="DEE19" s="2"/>
      <c r="DEF19" s="2"/>
      <c r="DEG19" s="35"/>
      <c r="DEH19" s="76"/>
      <c r="DEI19" s="75"/>
      <c r="DEK19" s="2"/>
      <c r="DEL19" s="2"/>
      <c r="DEM19" s="35"/>
      <c r="DEN19" s="76"/>
      <c r="DEO19" s="75"/>
      <c r="DEQ19" s="2"/>
      <c r="DER19" s="2"/>
      <c r="DES19" s="35"/>
      <c r="DET19" s="76"/>
      <c r="DEU19" s="75"/>
      <c r="DEW19" s="2"/>
      <c r="DEX19" s="2"/>
      <c r="DEY19" s="35"/>
      <c r="DEZ19" s="76"/>
      <c r="DFA19" s="75"/>
      <c r="DFC19" s="2"/>
      <c r="DFD19" s="2"/>
      <c r="DFE19" s="35"/>
      <c r="DFF19" s="76"/>
      <c r="DFG19" s="75"/>
      <c r="DFI19" s="2"/>
      <c r="DFJ19" s="2"/>
      <c r="DFK19" s="35"/>
      <c r="DFL19" s="76"/>
      <c r="DFM19" s="75"/>
      <c r="DFO19" s="2"/>
      <c r="DFP19" s="2"/>
      <c r="DFQ19" s="35"/>
      <c r="DFR19" s="76"/>
      <c r="DFS19" s="75"/>
      <c r="DFU19" s="2"/>
      <c r="DFV19" s="2"/>
      <c r="DFW19" s="35"/>
      <c r="DFX19" s="76"/>
      <c r="DFY19" s="75"/>
      <c r="DGA19" s="2"/>
      <c r="DGB19" s="2"/>
      <c r="DGC19" s="35"/>
      <c r="DGD19" s="76"/>
      <c r="DGE19" s="75"/>
      <c r="DGG19" s="2"/>
      <c r="DGH19" s="2"/>
      <c r="DGI19" s="35"/>
      <c r="DGJ19" s="76"/>
      <c r="DGK19" s="75"/>
      <c r="DGM19" s="2"/>
      <c r="DGN19" s="2"/>
      <c r="DGO19" s="35"/>
      <c r="DGP19" s="76"/>
      <c r="DGQ19" s="75"/>
      <c r="DGS19" s="2"/>
      <c r="DGT19" s="2"/>
      <c r="DGU19" s="35"/>
      <c r="DGV19" s="76"/>
      <c r="DGW19" s="75"/>
      <c r="DGY19" s="2"/>
      <c r="DGZ19" s="2"/>
      <c r="DHA19" s="35"/>
      <c r="DHB19" s="76"/>
      <c r="DHC19" s="75"/>
      <c r="DHE19" s="2"/>
      <c r="DHF19" s="2"/>
      <c r="DHG19" s="35"/>
      <c r="DHH19" s="76"/>
      <c r="DHI19" s="75"/>
      <c r="DHK19" s="2"/>
      <c r="DHL19" s="2"/>
      <c r="DHM19" s="35"/>
      <c r="DHN19" s="76"/>
      <c r="DHO19" s="75"/>
      <c r="DHQ19" s="2"/>
      <c r="DHR19" s="2"/>
      <c r="DHS19" s="35"/>
      <c r="DHT19" s="76"/>
      <c r="DHU19" s="75"/>
      <c r="DHW19" s="2"/>
      <c r="DHX19" s="2"/>
      <c r="DHY19" s="35"/>
      <c r="DHZ19" s="76"/>
      <c r="DIA19" s="75"/>
      <c r="DIC19" s="2"/>
      <c r="DID19" s="2"/>
      <c r="DIE19" s="35"/>
      <c r="DIF19" s="76"/>
      <c r="DIG19" s="75"/>
      <c r="DII19" s="2"/>
      <c r="DIJ19" s="2"/>
      <c r="DIK19" s="35"/>
      <c r="DIL19" s="76"/>
      <c r="DIM19" s="75"/>
      <c r="DIO19" s="2"/>
      <c r="DIP19" s="2"/>
      <c r="DIQ19" s="35"/>
      <c r="DIR19" s="76"/>
      <c r="DIS19" s="75"/>
      <c r="DIU19" s="2"/>
      <c r="DIV19" s="2"/>
      <c r="DIW19" s="35"/>
      <c r="DIX19" s="76"/>
      <c r="DIY19" s="75"/>
      <c r="DJA19" s="2"/>
      <c r="DJB19" s="2"/>
      <c r="DJC19" s="35"/>
      <c r="DJD19" s="76"/>
      <c r="DJE19" s="75"/>
      <c r="DJG19" s="2"/>
      <c r="DJH19" s="2"/>
      <c r="DJI19" s="35"/>
      <c r="DJJ19" s="76"/>
      <c r="DJK19" s="75"/>
      <c r="DJM19" s="2"/>
      <c r="DJN19" s="2"/>
      <c r="DJO19" s="35"/>
      <c r="DJP19" s="76"/>
      <c r="DJQ19" s="75"/>
      <c r="DJS19" s="2"/>
      <c r="DJT19" s="2"/>
      <c r="DJU19" s="35"/>
      <c r="DJV19" s="76"/>
      <c r="DJW19" s="75"/>
      <c r="DJY19" s="2"/>
      <c r="DJZ19" s="2"/>
      <c r="DKA19" s="35"/>
      <c r="DKB19" s="76"/>
      <c r="DKC19" s="75"/>
      <c r="DKE19" s="2"/>
      <c r="DKF19" s="2"/>
      <c r="DKG19" s="35"/>
      <c r="DKH19" s="76"/>
      <c r="DKI19" s="75"/>
      <c r="DKK19" s="2"/>
      <c r="DKL19" s="2"/>
      <c r="DKM19" s="35"/>
      <c r="DKN19" s="76"/>
      <c r="DKO19" s="75"/>
      <c r="DKQ19" s="2"/>
      <c r="DKR19" s="2"/>
      <c r="DKS19" s="35"/>
      <c r="DKT19" s="76"/>
      <c r="DKU19" s="75"/>
      <c r="DKW19" s="2"/>
      <c r="DKX19" s="2"/>
      <c r="DKY19" s="35"/>
      <c r="DKZ19" s="76"/>
      <c r="DLA19" s="75"/>
      <c r="DLC19" s="2"/>
      <c r="DLD19" s="2"/>
      <c r="DLE19" s="35"/>
      <c r="DLF19" s="76"/>
      <c r="DLG19" s="75"/>
      <c r="DLI19" s="2"/>
      <c r="DLJ19" s="2"/>
      <c r="DLK19" s="35"/>
      <c r="DLL19" s="76"/>
      <c r="DLM19" s="75"/>
      <c r="DLO19" s="2"/>
      <c r="DLP19" s="2"/>
      <c r="DLQ19" s="35"/>
      <c r="DLR19" s="76"/>
      <c r="DLS19" s="75"/>
      <c r="DLU19" s="2"/>
      <c r="DLV19" s="2"/>
      <c r="DLW19" s="35"/>
      <c r="DLX19" s="76"/>
      <c r="DLY19" s="75"/>
      <c r="DMA19" s="2"/>
      <c r="DMB19" s="2"/>
      <c r="DMC19" s="35"/>
      <c r="DMD19" s="76"/>
      <c r="DME19" s="75"/>
      <c r="DMG19" s="2"/>
      <c r="DMH19" s="2"/>
      <c r="DMI19" s="35"/>
      <c r="DMJ19" s="76"/>
      <c r="DMK19" s="75"/>
      <c r="DMM19" s="2"/>
      <c r="DMN19" s="2"/>
      <c r="DMO19" s="35"/>
      <c r="DMP19" s="76"/>
      <c r="DMQ19" s="75"/>
      <c r="DMS19" s="2"/>
      <c r="DMT19" s="2"/>
      <c r="DMU19" s="35"/>
      <c r="DMV19" s="76"/>
      <c r="DMW19" s="75"/>
      <c r="DMY19" s="2"/>
      <c r="DMZ19" s="2"/>
      <c r="DNA19" s="35"/>
      <c r="DNB19" s="76"/>
      <c r="DNC19" s="75"/>
      <c r="DNE19" s="2"/>
      <c r="DNF19" s="2"/>
      <c r="DNG19" s="35"/>
      <c r="DNH19" s="76"/>
      <c r="DNI19" s="75"/>
      <c r="DNK19" s="2"/>
      <c r="DNL19" s="2"/>
      <c r="DNM19" s="35"/>
      <c r="DNN19" s="76"/>
      <c r="DNO19" s="75"/>
      <c r="DNQ19" s="2"/>
      <c r="DNR19" s="2"/>
      <c r="DNS19" s="35"/>
      <c r="DNT19" s="76"/>
      <c r="DNU19" s="75"/>
      <c r="DNW19" s="2"/>
      <c r="DNX19" s="2"/>
      <c r="DNY19" s="35"/>
      <c r="DNZ19" s="76"/>
      <c r="DOA19" s="75"/>
      <c r="DOC19" s="2"/>
      <c r="DOD19" s="2"/>
      <c r="DOE19" s="35"/>
      <c r="DOF19" s="76"/>
      <c r="DOG19" s="75"/>
      <c r="DOI19" s="2"/>
      <c r="DOJ19" s="2"/>
      <c r="DOK19" s="35"/>
      <c r="DOL19" s="76"/>
      <c r="DOM19" s="75"/>
      <c r="DOO19" s="2"/>
      <c r="DOP19" s="2"/>
      <c r="DOQ19" s="35"/>
      <c r="DOR19" s="76"/>
      <c r="DOS19" s="75"/>
      <c r="DOU19" s="2"/>
      <c r="DOV19" s="2"/>
      <c r="DOW19" s="35"/>
      <c r="DOX19" s="76"/>
      <c r="DOY19" s="75"/>
      <c r="DPA19" s="2"/>
      <c r="DPB19" s="2"/>
      <c r="DPC19" s="35"/>
      <c r="DPD19" s="76"/>
      <c r="DPE19" s="75"/>
      <c r="DPG19" s="2"/>
      <c r="DPH19" s="2"/>
      <c r="DPI19" s="35"/>
      <c r="DPJ19" s="76"/>
      <c r="DPK19" s="75"/>
      <c r="DPM19" s="2"/>
      <c r="DPN19" s="2"/>
      <c r="DPO19" s="35"/>
      <c r="DPP19" s="76"/>
      <c r="DPQ19" s="75"/>
      <c r="DPS19" s="2"/>
      <c r="DPT19" s="2"/>
      <c r="DPU19" s="35"/>
      <c r="DPV19" s="76"/>
      <c r="DPW19" s="75"/>
      <c r="DPY19" s="2"/>
      <c r="DPZ19" s="2"/>
      <c r="DQA19" s="35"/>
      <c r="DQB19" s="76"/>
      <c r="DQC19" s="75"/>
      <c r="DQE19" s="2"/>
      <c r="DQF19" s="2"/>
      <c r="DQG19" s="35"/>
      <c r="DQH19" s="76"/>
      <c r="DQI19" s="75"/>
      <c r="DQK19" s="2"/>
      <c r="DQL19" s="2"/>
      <c r="DQM19" s="35"/>
      <c r="DQN19" s="76"/>
      <c r="DQO19" s="75"/>
      <c r="DQQ19" s="2"/>
      <c r="DQR19" s="2"/>
      <c r="DQS19" s="35"/>
      <c r="DQT19" s="76"/>
      <c r="DQU19" s="75"/>
      <c r="DQW19" s="2"/>
      <c r="DQX19" s="2"/>
      <c r="DQY19" s="35"/>
      <c r="DQZ19" s="76"/>
      <c r="DRA19" s="75"/>
      <c r="DRC19" s="2"/>
      <c r="DRD19" s="2"/>
      <c r="DRE19" s="35"/>
      <c r="DRF19" s="76"/>
      <c r="DRG19" s="75"/>
      <c r="DRI19" s="2"/>
      <c r="DRJ19" s="2"/>
      <c r="DRK19" s="35"/>
      <c r="DRL19" s="76"/>
      <c r="DRM19" s="75"/>
      <c r="DRO19" s="2"/>
      <c r="DRP19" s="2"/>
      <c r="DRQ19" s="35"/>
      <c r="DRR19" s="76"/>
      <c r="DRS19" s="75"/>
      <c r="DRU19" s="2"/>
      <c r="DRV19" s="2"/>
      <c r="DRW19" s="35"/>
      <c r="DRX19" s="76"/>
      <c r="DRY19" s="75"/>
      <c r="DSA19" s="2"/>
      <c r="DSB19" s="2"/>
      <c r="DSC19" s="35"/>
      <c r="DSD19" s="76"/>
      <c r="DSE19" s="75"/>
      <c r="DSG19" s="2"/>
      <c r="DSH19" s="2"/>
      <c r="DSI19" s="35"/>
      <c r="DSJ19" s="76"/>
      <c r="DSK19" s="75"/>
      <c r="DSM19" s="2"/>
      <c r="DSN19" s="2"/>
      <c r="DSO19" s="35"/>
      <c r="DSP19" s="76"/>
      <c r="DSQ19" s="75"/>
      <c r="DSS19" s="2"/>
      <c r="DST19" s="2"/>
      <c r="DSU19" s="35"/>
      <c r="DSV19" s="76"/>
      <c r="DSW19" s="75"/>
      <c r="DSY19" s="2"/>
      <c r="DSZ19" s="2"/>
      <c r="DTA19" s="35"/>
      <c r="DTB19" s="76"/>
      <c r="DTC19" s="75"/>
      <c r="DTE19" s="2"/>
      <c r="DTF19" s="2"/>
      <c r="DTG19" s="35"/>
      <c r="DTH19" s="76"/>
      <c r="DTI19" s="75"/>
      <c r="DTK19" s="2"/>
      <c r="DTL19" s="2"/>
      <c r="DTM19" s="35"/>
      <c r="DTN19" s="76"/>
      <c r="DTO19" s="75"/>
      <c r="DTQ19" s="2"/>
      <c r="DTR19" s="2"/>
      <c r="DTS19" s="35"/>
      <c r="DTT19" s="76"/>
      <c r="DTU19" s="75"/>
      <c r="DTW19" s="2"/>
      <c r="DTX19" s="2"/>
      <c r="DTY19" s="35"/>
      <c r="DTZ19" s="76"/>
      <c r="DUA19" s="75"/>
      <c r="DUC19" s="2"/>
      <c r="DUD19" s="2"/>
      <c r="DUE19" s="35"/>
      <c r="DUF19" s="76"/>
      <c r="DUG19" s="75"/>
      <c r="DUI19" s="2"/>
      <c r="DUJ19" s="2"/>
      <c r="DUK19" s="35"/>
      <c r="DUL19" s="76"/>
      <c r="DUM19" s="75"/>
      <c r="DUO19" s="2"/>
      <c r="DUP19" s="2"/>
      <c r="DUQ19" s="35"/>
      <c r="DUR19" s="76"/>
      <c r="DUS19" s="75"/>
      <c r="DUU19" s="2"/>
      <c r="DUV19" s="2"/>
      <c r="DUW19" s="35"/>
      <c r="DUX19" s="76"/>
      <c r="DUY19" s="75"/>
      <c r="DVA19" s="2"/>
      <c r="DVB19" s="2"/>
      <c r="DVC19" s="35"/>
      <c r="DVD19" s="76"/>
      <c r="DVE19" s="75"/>
      <c r="DVG19" s="2"/>
      <c r="DVH19" s="2"/>
      <c r="DVI19" s="35"/>
      <c r="DVJ19" s="76"/>
      <c r="DVK19" s="75"/>
      <c r="DVM19" s="2"/>
      <c r="DVN19" s="2"/>
      <c r="DVO19" s="35"/>
      <c r="DVP19" s="76"/>
      <c r="DVQ19" s="75"/>
      <c r="DVS19" s="2"/>
      <c r="DVT19" s="2"/>
      <c r="DVU19" s="35"/>
      <c r="DVV19" s="76"/>
      <c r="DVW19" s="75"/>
      <c r="DVY19" s="2"/>
      <c r="DVZ19" s="2"/>
      <c r="DWA19" s="35"/>
      <c r="DWB19" s="76"/>
      <c r="DWC19" s="75"/>
      <c r="DWE19" s="2"/>
      <c r="DWF19" s="2"/>
      <c r="DWG19" s="35"/>
      <c r="DWH19" s="76"/>
      <c r="DWI19" s="75"/>
      <c r="DWK19" s="2"/>
      <c r="DWL19" s="2"/>
      <c r="DWM19" s="35"/>
      <c r="DWN19" s="76"/>
      <c r="DWO19" s="75"/>
      <c r="DWQ19" s="2"/>
      <c r="DWR19" s="2"/>
      <c r="DWS19" s="35"/>
      <c r="DWT19" s="76"/>
      <c r="DWU19" s="75"/>
      <c r="DWW19" s="2"/>
      <c r="DWX19" s="2"/>
      <c r="DWY19" s="35"/>
      <c r="DWZ19" s="76"/>
      <c r="DXA19" s="75"/>
      <c r="DXC19" s="2"/>
      <c r="DXD19" s="2"/>
      <c r="DXE19" s="35"/>
      <c r="DXF19" s="76"/>
      <c r="DXG19" s="75"/>
      <c r="DXI19" s="2"/>
      <c r="DXJ19" s="2"/>
      <c r="DXK19" s="35"/>
      <c r="DXL19" s="76"/>
      <c r="DXM19" s="75"/>
      <c r="DXO19" s="2"/>
      <c r="DXP19" s="2"/>
      <c r="DXQ19" s="35"/>
      <c r="DXR19" s="76"/>
      <c r="DXS19" s="75"/>
      <c r="DXU19" s="2"/>
      <c r="DXV19" s="2"/>
      <c r="DXW19" s="35"/>
      <c r="DXX19" s="76"/>
      <c r="DXY19" s="75"/>
      <c r="DYA19" s="2"/>
      <c r="DYB19" s="2"/>
      <c r="DYC19" s="35"/>
      <c r="DYD19" s="76"/>
      <c r="DYE19" s="75"/>
      <c r="DYG19" s="2"/>
      <c r="DYH19" s="2"/>
      <c r="DYI19" s="35"/>
      <c r="DYJ19" s="76"/>
      <c r="DYK19" s="75"/>
      <c r="DYM19" s="2"/>
      <c r="DYN19" s="2"/>
      <c r="DYO19" s="35"/>
      <c r="DYP19" s="76"/>
      <c r="DYQ19" s="75"/>
      <c r="DYS19" s="2"/>
      <c r="DYT19" s="2"/>
      <c r="DYU19" s="35"/>
      <c r="DYV19" s="76"/>
      <c r="DYW19" s="75"/>
      <c r="DYY19" s="2"/>
      <c r="DYZ19" s="2"/>
      <c r="DZA19" s="35"/>
      <c r="DZB19" s="76"/>
      <c r="DZC19" s="75"/>
      <c r="DZE19" s="2"/>
      <c r="DZF19" s="2"/>
      <c r="DZG19" s="35"/>
      <c r="DZH19" s="76"/>
      <c r="DZI19" s="75"/>
      <c r="DZK19" s="2"/>
      <c r="DZL19" s="2"/>
      <c r="DZM19" s="35"/>
      <c r="DZN19" s="76"/>
      <c r="DZO19" s="75"/>
      <c r="DZQ19" s="2"/>
      <c r="DZR19" s="2"/>
      <c r="DZS19" s="35"/>
      <c r="DZT19" s="76"/>
      <c r="DZU19" s="75"/>
      <c r="DZW19" s="2"/>
      <c r="DZX19" s="2"/>
      <c r="DZY19" s="35"/>
      <c r="DZZ19" s="76"/>
      <c r="EAA19" s="75"/>
      <c r="EAC19" s="2"/>
      <c r="EAD19" s="2"/>
      <c r="EAE19" s="35"/>
      <c r="EAF19" s="76"/>
      <c r="EAG19" s="75"/>
      <c r="EAI19" s="2"/>
      <c r="EAJ19" s="2"/>
      <c r="EAK19" s="35"/>
      <c r="EAL19" s="76"/>
      <c r="EAM19" s="75"/>
      <c r="EAO19" s="2"/>
      <c r="EAP19" s="2"/>
      <c r="EAQ19" s="35"/>
      <c r="EAR19" s="76"/>
      <c r="EAS19" s="75"/>
      <c r="EAU19" s="2"/>
      <c r="EAV19" s="2"/>
      <c r="EAW19" s="35"/>
      <c r="EAX19" s="76"/>
      <c r="EAY19" s="75"/>
      <c r="EBA19" s="2"/>
      <c r="EBB19" s="2"/>
      <c r="EBC19" s="35"/>
      <c r="EBD19" s="76"/>
      <c r="EBE19" s="75"/>
      <c r="EBG19" s="2"/>
      <c r="EBH19" s="2"/>
      <c r="EBI19" s="35"/>
      <c r="EBJ19" s="76"/>
      <c r="EBK19" s="75"/>
      <c r="EBM19" s="2"/>
      <c r="EBN19" s="2"/>
      <c r="EBO19" s="35"/>
      <c r="EBP19" s="76"/>
      <c r="EBQ19" s="75"/>
      <c r="EBS19" s="2"/>
      <c r="EBT19" s="2"/>
      <c r="EBU19" s="35"/>
      <c r="EBV19" s="76"/>
      <c r="EBW19" s="75"/>
      <c r="EBY19" s="2"/>
      <c r="EBZ19" s="2"/>
      <c r="ECA19" s="35"/>
      <c r="ECB19" s="76"/>
      <c r="ECC19" s="75"/>
      <c r="ECE19" s="2"/>
      <c r="ECF19" s="2"/>
      <c r="ECG19" s="35"/>
      <c r="ECH19" s="76"/>
      <c r="ECI19" s="75"/>
      <c r="ECK19" s="2"/>
      <c r="ECL19" s="2"/>
      <c r="ECM19" s="35"/>
      <c r="ECN19" s="76"/>
      <c r="ECO19" s="75"/>
      <c r="ECQ19" s="2"/>
      <c r="ECR19" s="2"/>
      <c r="ECS19" s="35"/>
      <c r="ECT19" s="76"/>
      <c r="ECU19" s="75"/>
      <c r="ECW19" s="2"/>
      <c r="ECX19" s="2"/>
      <c r="ECY19" s="35"/>
      <c r="ECZ19" s="76"/>
      <c r="EDA19" s="75"/>
      <c r="EDC19" s="2"/>
      <c r="EDD19" s="2"/>
      <c r="EDE19" s="35"/>
      <c r="EDF19" s="76"/>
      <c r="EDG19" s="75"/>
      <c r="EDI19" s="2"/>
      <c r="EDJ19" s="2"/>
      <c r="EDK19" s="35"/>
      <c r="EDL19" s="76"/>
      <c r="EDM19" s="75"/>
      <c r="EDO19" s="2"/>
      <c r="EDP19" s="2"/>
      <c r="EDQ19" s="35"/>
      <c r="EDR19" s="76"/>
      <c r="EDS19" s="75"/>
      <c r="EDU19" s="2"/>
      <c r="EDV19" s="2"/>
      <c r="EDW19" s="35"/>
      <c r="EDX19" s="76"/>
      <c r="EDY19" s="75"/>
      <c r="EEA19" s="2"/>
      <c r="EEB19" s="2"/>
      <c r="EEC19" s="35"/>
      <c r="EED19" s="76"/>
      <c r="EEE19" s="75"/>
      <c r="EEG19" s="2"/>
      <c r="EEH19" s="2"/>
      <c r="EEI19" s="35"/>
      <c r="EEJ19" s="76"/>
      <c r="EEK19" s="75"/>
      <c r="EEM19" s="2"/>
      <c r="EEN19" s="2"/>
      <c r="EEO19" s="35"/>
      <c r="EEP19" s="76"/>
      <c r="EEQ19" s="75"/>
      <c r="EES19" s="2"/>
      <c r="EET19" s="2"/>
      <c r="EEU19" s="35"/>
      <c r="EEV19" s="76"/>
      <c r="EEW19" s="75"/>
      <c r="EEY19" s="2"/>
      <c r="EEZ19" s="2"/>
      <c r="EFA19" s="35"/>
      <c r="EFB19" s="76"/>
      <c r="EFC19" s="75"/>
      <c r="EFE19" s="2"/>
      <c r="EFF19" s="2"/>
      <c r="EFG19" s="35"/>
      <c r="EFH19" s="76"/>
      <c r="EFI19" s="75"/>
      <c r="EFK19" s="2"/>
      <c r="EFL19" s="2"/>
      <c r="EFM19" s="35"/>
      <c r="EFN19" s="76"/>
      <c r="EFO19" s="75"/>
      <c r="EFQ19" s="2"/>
      <c r="EFR19" s="2"/>
      <c r="EFS19" s="35"/>
      <c r="EFT19" s="76"/>
      <c r="EFU19" s="75"/>
      <c r="EFW19" s="2"/>
      <c r="EFX19" s="2"/>
      <c r="EFY19" s="35"/>
      <c r="EFZ19" s="76"/>
      <c r="EGA19" s="75"/>
      <c r="EGC19" s="2"/>
      <c r="EGD19" s="2"/>
      <c r="EGE19" s="35"/>
      <c r="EGF19" s="76"/>
      <c r="EGG19" s="75"/>
      <c r="EGI19" s="2"/>
      <c r="EGJ19" s="2"/>
      <c r="EGK19" s="35"/>
      <c r="EGL19" s="76"/>
      <c r="EGM19" s="75"/>
      <c r="EGO19" s="2"/>
      <c r="EGP19" s="2"/>
      <c r="EGQ19" s="35"/>
      <c r="EGR19" s="76"/>
      <c r="EGS19" s="75"/>
      <c r="EGU19" s="2"/>
      <c r="EGV19" s="2"/>
      <c r="EGW19" s="35"/>
      <c r="EGX19" s="76"/>
      <c r="EGY19" s="75"/>
      <c r="EHA19" s="2"/>
      <c r="EHB19" s="2"/>
      <c r="EHC19" s="35"/>
      <c r="EHD19" s="76"/>
      <c r="EHE19" s="75"/>
      <c r="EHG19" s="2"/>
      <c r="EHH19" s="2"/>
      <c r="EHI19" s="35"/>
      <c r="EHJ19" s="76"/>
      <c r="EHK19" s="75"/>
      <c r="EHM19" s="2"/>
      <c r="EHN19" s="2"/>
      <c r="EHO19" s="35"/>
      <c r="EHP19" s="76"/>
      <c r="EHQ19" s="75"/>
      <c r="EHS19" s="2"/>
      <c r="EHT19" s="2"/>
      <c r="EHU19" s="35"/>
      <c r="EHV19" s="76"/>
      <c r="EHW19" s="75"/>
      <c r="EHY19" s="2"/>
      <c r="EHZ19" s="2"/>
      <c r="EIA19" s="35"/>
      <c r="EIB19" s="76"/>
      <c r="EIC19" s="75"/>
      <c r="EIE19" s="2"/>
      <c r="EIF19" s="2"/>
      <c r="EIG19" s="35"/>
      <c r="EIH19" s="76"/>
      <c r="EII19" s="75"/>
      <c r="EIK19" s="2"/>
      <c r="EIL19" s="2"/>
      <c r="EIM19" s="35"/>
      <c r="EIN19" s="76"/>
      <c r="EIO19" s="75"/>
      <c r="EIQ19" s="2"/>
      <c r="EIR19" s="2"/>
      <c r="EIS19" s="35"/>
      <c r="EIT19" s="76"/>
      <c r="EIU19" s="75"/>
      <c r="EIW19" s="2"/>
      <c r="EIX19" s="2"/>
      <c r="EIY19" s="35"/>
      <c r="EIZ19" s="76"/>
      <c r="EJA19" s="75"/>
      <c r="EJC19" s="2"/>
      <c r="EJD19" s="2"/>
      <c r="EJE19" s="35"/>
      <c r="EJF19" s="76"/>
      <c r="EJG19" s="75"/>
      <c r="EJI19" s="2"/>
      <c r="EJJ19" s="2"/>
      <c r="EJK19" s="35"/>
      <c r="EJL19" s="76"/>
      <c r="EJM19" s="75"/>
      <c r="EJO19" s="2"/>
      <c r="EJP19" s="2"/>
      <c r="EJQ19" s="35"/>
      <c r="EJR19" s="76"/>
      <c r="EJS19" s="75"/>
      <c r="EJU19" s="2"/>
      <c r="EJV19" s="2"/>
      <c r="EJW19" s="35"/>
      <c r="EJX19" s="76"/>
      <c r="EJY19" s="75"/>
      <c r="EKA19" s="2"/>
      <c r="EKB19" s="2"/>
      <c r="EKC19" s="35"/>
      <c r="EKD19" s="76"/>
      <c r="EKE19" s="75"/>
      <c r="EKG19" s="2"/>
      <c r="EKH19" s="2"/>
      <c r="EKI19" s="35"/>
      <c r="EKJ19" s="76"/>
      <c r="EKK19" s="75"/>
      <c r="EKM19" s="2"/>
      <c r="EKN19" s="2"/>
      <c r="EKO19" s="35"/>
      <c r="EKP19" s="76"/>
      <c r="EKQ19" s="75"/>
      <c r="EKS19" s="2"/>
      <c r="EKT19" s="2"/>
      <c r="EKU19" s="35"/>
      <c r="EKV19" s="76"/>
      <c r="EKW19" s="75"/>
      <c r="EKY19" s="2"/>
      <c r="EKZ19" s="2"/>
      <c r="ELA19" s="35"/>
      <c r="ELB19" s="76"/>
      <c r="ELC19" s="75"/>
      <c r="ELE19" s="2"/>
      <c r="ELF19" s="2"/>
      <c r="ELG19" s="35"/>
      <c r="ELH19" s="76"/>
      <c r="ELI19" s="75"/>
      <c r="ELK19" s="2"/>
      <c r="ELL19" s="2"/>
      <c r="ELM19" s="35"/>
      <c r="ELN19" s="76"/>
      <c r="ELO19" s="75"/>
      <c r="ELQ19" s="2"/>
      <c r="ELR19" s="2"/>
      <c r="ELS19" s="35"/>
      <c r="ELT19" s="76"/>
      <c r="ELU19" s="75"/>
      <c r="ELW19" s="2"/>
      <c r="ELX19" s="2"/>
      <c r="ELY19" s="35"/>
      <c r="ELZ19" s="76"/>
      <c r="EMA19" s="75"/>
      <c r="EMC19" s="2"/>
      <c r="EMD19" s="2"/>
      <c r="EME19" s="35"/>
      <c r="EMF19" s="76"/>
      <c r="EMG19" s="75"/>
      <c r="EMI19" s="2"/>
      <c r="EMJ19" s="2"/>
      <c r="EMK19" s="35"/>
      <c r="EML19" s="76"/>
      <c r="EMM19" s="75"/>
      <c r="EMO19" s="2"/>
      <c r="EMP19" s="2"/>
      <c r="EMQ19" s="35"/>
      <c r="EMR19" s="76"/>
      <c r="EMS19" s="75"/>
      <c r="EMU19" s="2"/>
      <c r="EMV19" s="2"/>
      <c r="EMW19" s="35"/>
      <c r="EMX19" s="76"/>
      <c r="EMY19" s="75"/>
      <c r="ENA19" s="2"/>
      <c r="ENB19" s="2"/>
      <c r="ENC19" s="35"/>
      <c r="END19" s="76"/>
      <c r="ENE19" s="75"/>
      <c r="ENG19" s="2"/>
      <c r="ENH19" s="2"/>
      <c r="ENI19" s="35"/>
      <c r="ENJ19" s="76"/>
      <c r="ENK19" s="75"/>
      <c r="ENM19" s="2"/>
      <c r="ENN19" s="2"/>
      <c r="ENO19" s="35"/>
      <c r="ENP19" s="76"/>
      <c r="ENQ19" s="75"/>
      <c r="ENS19" s="2"/>
      <c r="ENT19" s="2"/>
      <c r="ENU19" s="35"/>
      <c r="ENV19" s="76"/>
      <c r="ENW19" s="75"/>
      <c r="ENY19" s="2"/>
      <c r="ENZ19" s="2"/>
      <c r="EOA19" s="35"/>
      <c r="EOB19" s="76"/>
      <c r="EOC19" s="75"/>
      <c r="EOE19" s="2"/>
      <c r="EOF19" s="2"/>
      <c r="EOG19" s="35"/>
      <c r="EOH19" s="76"/>
      <c r="EOI19" s="75"/>
      <c r="EOK19" s="2"/>
      <c r="EOL19" s="2"/>
      <c r="EOM19" s="35"/>
      <c r="EON19" s="76"/>
      <c r="EOO19" s="75"/>
      <c r="EOQ19" s="2"/>
      <c r="EOR19" s="2"/>
      <c r="EOS19" s="35"/>
      <c r="EOT19" s="76"/>
      <c r="EOU19" s="75"/>
      <c r="EOW19" s="2"/>
      <c r="EOX19" s="2"/>
      <c r="EOY19" s="35"/>
      <c r="EOZ19" s="76"/>
      <c r="EPA19" s="75"/>
      <c r="EPC19" s="2"/>
      <c r="EPD19" s="2"/>
      <c r="EPE19" s="35"/>
      <c r="EPF19" s="76"/>
      <c r="EPG19" s="75"/>
      <c r="EPI19" s="2"/>
      <c r="EPJ19" s="2"/>
      <c r="EPK19" s="35"/>
      <c r="EPL19" s="76"/>
      <c r="EPM19" s="75"/>
      <c r="EPO19" s="2"/>
      <c r="EPP19" s="2"/>
      <c r="EPQ19" s="35"/>
      <c r="EPR19" s="76"/>
      <c r="EPS19" s="75"/>
      <c r="EPU19" s="2"/>
      <c r="EPV19" s="2"/>
      <c r="EPW19" s="35"/>
      <c r="EPX19" s="76"/>
      <c r="EPY19" s="75"/>
      <c r="EQA19" s="2"/>
      <c r="EQB19" s="2"/>
      <c r="EQC19" s="35"/>
      <c r="EQD19" s="76"/>
      <c r="EQE19" s="75"/>
      <c r="EQG19" s="2"/>
      <c r="EQH19" s="2"/>
      <c r="EQI19" s="35"/>
      <c r="EQJ19" s="76"/>
      <c r="EQK19" s="75"/>
      <c r="EQM19" s="2"/>
      <c r="EQN19" s="2"/>
      <c r="EQO19" s="35"/>
      <c r="EQP19" s="76"/>
      <c r="EQQ19" s="75"/>
      <c r="EQS19" s="2"/>
      <c r="EQT19" s="2"/>
      <c r="EQU19" s="35"/>
      <c r="EQV19" s="76"/>
      <c r="EQW19" s="75"/>
      <c r="EQY19" s="2"/>
      <c r="EQZ19" s="2"/>
      <c r="ERA19" s="35"/>
      <c r="ERB19" s="76"/>
      <c r="ERC19" s="75"/>
      <c r="ERE19" s="2"/>
      <c r="ERF19" s="2"/>
      <c r="ERG19" s="35"/>
      <c r="ERH19" s="76"/>
      <c r="ERI19" s="75"/>
      <c r="ERK19" s="2"/>
      <c r="ERL19" s="2"/>
      <c r="ERM19" s="35"/>
      <c r="ERN19" s="76"/>
      <c r="ERO19" s="75"/>
      <c r="ERQ19" s="2"/>
      <c r="ERR19" s="2"/>
      <c r="ERS19" s="35"/>
      <c r="ERT19" s="76"/>
      <c r="ERU19" s="75"/>
      <c r="ERW19" s="2"/>
      <c r="ERX19" s="2"/>
      <c r="ERY19" s="35"/>
      <c r="ERZ19" s="76"/>
      <c r="ESA19" s="75"/>
      <c r="ESC19" s="2"/>
      <c r="ESD19" s="2"/>
      <c r="ESE19" s="35"/>
      <c r="ESF19" s="76"/>
      <c r="ESG19" s="75"/>
      <c r="ESI19" s="2"/>
      <c r="ESJ19" s="2"/>
      <c r="ESK19" s="35"/>
      <c r="ESL19" s="76"/>
      <c r="ESM19" s="75"/>
      <c r="ESO19" s="2"/>
      <c r="ESP19" s="2"/>
      <c r="ESQ19" s="35"/>
      <c r="ESR19" s="76"/>
      <c r="ESS19" s="75"/>
      <c r="ESU19" s="2"/>
      <c r="ESV19" s="2"/>
      <c r="ESW19" s="35"/>
      <c r="ESX19" s="76"/>
      <c r="ESY19" s="75"/>
      <c r="ETA19" s="2"/>
      <c r="ETB19" s="2"/>
      <c r="ETC19" s="35"/>
      <c r="ETD19" s="76"/>
      <c r="ETE19" s="75"/>
      <c r="ETG19" s="2"/>
      <c r="ETH19" s="2"/>
      <c r="ETI19" s="35"/>
      <c r="ETJ19" s="76"/>
      <c r="ETK19" s="75"/>
      <c r="ETM19" s="2"/>
      <c r="ETN19" s="2"/>
      <c r="ETO19" s="35"/>
      <c r="ETP19" s="76"/>
      <c r="ETQ19" s="75"/>
      <c r="ETS19" s="2"/>
      <c r="ETT19" s="2"/>
      <c r="ETU19" s="35"/>
      <c r="ETV19" s="76"/>
      <c r="ETW19" s="75"/>
      <c r="ETY19" s="2"/>
      <c r="ETZ19" s="2"/>
      <c r="EUA19" s="35"/>
      <c r="EUB19" s="76"/>
      <c r="EUC19" s="75"/>
      <c r="EUE19" s="2"/>
      <c r="EUF19" s="2"/>
      <c r="EUG19" s="35"/>
      <c r="EUH19" s="76"/>
      <c r="EUI19" s="75"/>
      <c r="EUK19" s="2"/>
      <c r="EUL19" s="2"/>
      <c r="EUM19" s="35"/>
      <c r="EUN19" s="76"/>
      <c r="EUO19" s="75"/>
      <c r="EUQ19" s="2"/>
      <c r="EUR19" s="2"/>
      <c r="EUS19" s="35"/>
      <c r="EUT19" s="76"/>
      <c r="EUU19" s="75"/>
      <c r="EUW19" s="2"/>
      <c r="EUX19" s="2"/>
      <c r="EUY19" s="35"/>
      <c r="EUZ19" s="76"/>
      <c r="EVA19" s="75"/>
      <c r="EVC19" s="2"/>
      <c r="EVD19" s="2"/>
      <c r="EVE19" s="35"/>
      <c r="EVF19" s="76"/>
      <c r="EVG19" s="75"/>
      <c r="EVI19" s="2"/>
      <c r="EVJ19" s="2"/>
      <c r="EVK19" s="35"/>
      <c r="EVL19" s="76"/>
      <c r="EVM19" s="75"/>
      <c r="EVO19" s="2"/>
      <c r="EVP19" s="2"/>
      <c r="EVQ19" s="35"/>
      <c r="EVR19" s="76"/>
      <c r="EVS19" s="75"/>
      <c r="EVU19" s="2"/>
      <c r="EVV19" s="2"/>
      <c r="EVW19" s="35"/>
      <c r="EVX19" s="76"/>
      <c r="EVY19" s="75"/>
      <c r="EWA19" s="2"/>
      <c r="EWB19" s="2"/>
      <c r="EWC19" s="35"/>
      <c r="EWD19" s="76"/>
      <c r="EWE19" s="75"/>
      <c r="EWG19" s="2"/>
      <c r="EWH19" s="2"/>
      <c r="EWI19" s="35"/>
      <c r="EWJ19" s="76"/>
      <c r="EWK19" s="75"/>
      <c r="EWM19" s="2"/>
      <c r="EWN19" s="2"/>
      <c r="EWO19" s="35"/>
      <c r="EWP19" s="76"/>
      <c r="EWQ19" s="75"/>
      <c r="EWS19" s="2"/>
      <c r="EWT19" s="2"/>
      <c r="EWU19" s="35"/>
      <c r="EWV19" s="76"/>
      <c r="EWW19" s="75"/>
      <c r="EWY19" s="2"/>
      <c r="EWZ19" s="2"/>
      <c r="EXA19" s="35"/>
      <c r="EXB19" s="76"/>
      <c r="EXC19" s="75"/>
      <c r="EXE19" s="2"/>
      <c r="EXF19" s="2"/>
      <c r="EXG19" s="35"/>
      <c r="EXH19" s="76"/>
      <c r="EXI19" s="75"/>
      <c r="EXK19" s="2"/>
      <c r="EXL19" s="2"/>
      <c r="EXM19" s="35"/>
      <c r="EXN19" s="76"/>
      <c r="EXO19" s="75"/>
      <c r="EXQ19" s="2"/>
      <c r="EXR19" s="2"/>
      <c r="EXS19" s="35"/>
      <c r="EXT19" s="76"/>
      <c r="EXU19" s="75"/>
      <c r="EXW19" s="2"/>
      <c r="EXX19" s="2"/>
      <c r="EXY19" s="35"/>
      <c r="EXZ19" s="76"/>
      <c r="EYA19" s="75"/>
      <c r="EYC19" s="2"/>
      <c r="EYD19" s="2"/>
      <c r="EYE19" s="35"/>
      <c r="EYF19" s="76"/>
      <c r="EYG19" s="75"/>
      <c r="EYI19" s="2"/>
      <c r="EYJ19" s="2"/>
      <c r="EYK19" s="35"/>
      <c r="EYL19" s="76"/>
      <c r="EYM19" s="75"/>
      <c r="EYO19" s="2"/>
      <c r="EYP19" s="2"/>
      <c r="EYQ19" s="35"/>
      <c r="EYR19" s="76"/>
      <c r="EYS19" s="75"/>
      <c r="EYU19" s="2"/>
      <c r="EYV19" s="2"/>
      <c r="EYW19" s="35"/>
      <c r="EYX19" s="76"/>
      <c r="EYY19" s="75"/>
      <c r="EZA19" s="2"/>
      <c r="EZB19" s="2"/>
      <c r="EZC19" s="35"/>
      <c r="EZD19" s="76"/>
      <c r="EZE19" s="75"/>
      <c r="EZG19" s="2"/>
      <c r="EZH19" s="2"/>
      <c r="EZI19" s="35"/>
      <c r="EZJ19" s="76"/>
      <c r="EZK19" s="75"/>
      <c r="EZM19" s="2"/>
      <c r="EZN19" s="2"/>
      <c r="EZO19" s="35"/>
      <c r="EZP19" s="76"/>
      <c r="EZQ19" s="75"/>
      <c r="EZS19" s="2"/>
      <c r="EZT19" s="2"/>
      <c r="EZU19" s="35"/>
      <c r="EZV19" s="76"/>
      <c r="EZW19" s="75"/>
      <c r="EZY19" s="2"/>
      <c r="EZZ19" s="2"/>
      <c r="FAA19" s="35"/>
      <c r="FAB19" s="76"/>
      <c r="FAC19" s="75"/>
      <c r="FAE19" s="2"/>
      <c r="FAF19" s="2"/>
      <c r="FAG19" s="35"/>
      <c r="FAH19" s="76"/>
      <c r="FAI19" s="75"/>
      <c r="FAK19" s="2"/>
      <c r="FAL19" s="2"/>
      <c r="FAM19" s="35"/>
      <c r="FAN19" s="76"/>
      <c r="FAO19" s="75"/>
      <c r="FAQ19" s="2"/>
      <c r="FAR19" s="2"/>
      <c r="FAS19" s="35"/>
      <c r="FAT19" s="76"/>
      <c r="FAU19" s="75"/>
      <c r="FAW19" s="2"/>
      <c r="FAX19" s="2"/>
      <c r="FAY19" s="35"/>
      <c r="FAZ19" s="76"/>
      <c r="FBA19" s="75"/>
      <c r="FBC19" s="2"/>
      <c r="FBD19" s="2"/>
      <c r="FBE19" s="35"/>
      <c r="FBF19" s="76"/>
      <c r="FBG19" s="75"/>
      <c r="FBI19" s="2"/>
      <c r="FBJ19" s="2"/>
      <c r="FBK19" s="35"/>
      <c r="FBL19" s="76"/>
      <c r="FBM19" s="75"/>
      <c r="FBO19" s="2"/>
      <c r="FBP19" s="2"/>
      <c r="FBQ19" s="35"/>
      <c r="FBR19" s="76"/>
      <c r="FBS19" s="75"/>
      <c r="FBU19" s="2"/>
      <c r="FBV19" s="2"/>
      <c r="FBW19" s="35"/>
      <c r="FBX19" s="76"/>
      <c r="FBY19" s="75"/>
      <c r="FCA19" s="2"/>
      <c r="FCB19" s="2"/>
      <c r="FCC19" s="35"/>
      <c r="FCD19" s="76"/>
      <c r="FCE19" s="75"/>
      <c r="FCG19" s="2"/>
      <c r="FCH19" s="2"/>
      <c r="FCI19" s="35"/>
      <c r="FCJ19" s="76"/>
      <c r="FCK19" s="75"/>
      <c r="FCM19" s="2"/>
      <c r="FCN19" s="2"/>
      <c r="FCO19" s="35"/>
      <c r="FCP19" s="76"/>
      <c r="FCQ19" s="75"/>
      <c r="FCS19" s="2"/>
      <c r="FCT19" s="2"/>
      <c r="FCU19" s="35"/>
      <c r="FCV19" s="76"/>
      <c r="FCW19" s="75"/>
      <c r="FCY19" s="2"/>
      <c r="FCZ19" s="2"/>
      <c r="FDA19" s="35"/>
      <c r="FDB19" s="76"/>
      <c r="FDC19" s="75"/>
      <c r="FDE19" s="2"/>
      <c r="FDF19" s="2"/>
      <c r="FDG19" s="35"/>
      <c r="FDH19" s="76"/>
      <c r="FDI19" s="75"/>
      <c r="FDK19" s="2"/>
      <c r="FDL19" s="2"/>
      <c r="FDM19" s="35"/>
      <c r="FDN19" s="76"/>
      <c r="FDO19" s="75"/>
      <c r="FDQ19" s="2"/>
      <c r="FDR19" s="2"/>
      <c r="FDS19" s="35"/>
      <c r="FDT19" s="76"/>
      <c r="FDU19" s="75"/>
      <c r="FDW19" s="2"/>
      <c r="FDX19" s="2"/>
      <c r="FDY19" s="35"/>
      <c r="FDZ19" s="76"/>
      <c r="FEA19" s="75"/>
      <c r="FEC19" s="2"/>
      <c r="FED19" s="2"/>
      <c r="FEE19" s="35"/>
      <c r="FEF19" s="76"/>
      <c r="FEG19" s="75"/>
      <c r="FEI19" s="2"/>
      <c r="FEJ19" s="2"/>
      <c r="FEK19" s="35"/>
      <c r="FEL19" s="76"/>
      <c r="FEM19" s="75"/>
      <c r="FEO19" s="2"/>
      <c r="FEP19" s="2"/>
      <c r="FEQ19" s="35"/>
      <c r="FER19" s="76"/>
      <c r="FES19" s="75"/>
      <c r="FEU19" s="2"/>
      <c r="FEV19" s="2"/>
      <c r="FEW19" s="35"/>
      <c r="FEX19" s="76"/>
      <c r="FEY19" s="75"/>
      <c r="FFA19" s="2"/>
      <c r="FFB19" s="2"/>
      <c r="FFC19" s="35"/>
      <c r="FFD19" s="76"/>
      <c r="FFE19" s="75"/>
      <c r="FFG19" s="2"/>
      <c r="FFH19" s="2"/>
      <c r="FFI19" s="35"/>
      <c r="FFJ19" s="76"/>
      <c r="FFK19" s="75"/>
      <c r="FFM19" s="2"/>
      <c r="FFN19" s="2"/>
      <c r="FFO19" s="35"/>
      <c r="FFP19" s="76"/>
      <c r="FFQ19" s="75"/>
      <c r="FFS19" s="2"/>
      <c r="FFT19" s="2"/>
      <c r="FFU19" s="35"/>
      <c r="FFV19" s="76"/>
      <c r="FFW19" s="75"/>
      <c r="FFY19" s="2"/>
      <c r="FFZ19" s="2"/>
      <c r="FGA19" s="35"/>
      <c r="FGB19" s="76"/>
      <c r="FGC19" s="75"/>
      <c r="FGE19" s="2"/>
      <c r="FGF19" s="2"/>
      <c r="FGG19" s="35"/>
      <c r="FGH19" s="76"/>
      <c r="FGI19" s="75"/>
      <c r="FGK19" s="2"/>
      <c r="FGL19" s="2"/>
      <c r="FGM19" s="35"/>
      <c r="FGN19" s="76"/>
      <c r="FGO19" s="75"/>
      <c r="FGQ19" s="2"/>
      <c r="FGR19" s="2"/>
      <c r="FGS19" s="35"/>
      <c r="FGT19" s="76"/>
      <c r="FGU19" s="75"/>
      <c r="FGW19" s="2"/>
      <c r="FGX19" s="2"/>
      <c r="FGY19" s="35"/>
      <c r="FGZ19" s="76"/>
      <c r="FHA19" s="75"/>
      <c r="FHC19" s="2"/>
      <c r="FHD19" s="2"/>
      <c r="FHE19" s="35"/>
      <c r="FHF19" s="76"/>
      <c r="FHG19" s="75"/>
      <c r="FHI19" s="2"/>
      <c r="FHJ19" s="2"/>
      <c r="FHK19" s="35"/>
      <c r="FHL19" s="76"/>
      <c r="FHM19" s="75"/>
      <c r="FHO19" s="2"/>
      <c r="FHP19" s="2"/>
      <c r="FHQ19" s="35"/>
      <c r="FHR19" s="76"/>
      <c r="FHS19" s="75"/>
      <c r="FHU19" s="2"/>
      <c r="FHV19" s="2"/>
      <c r="FHW19" s="35"/>
      <c r="FHX19" s="76"/>
      <c r="FHY19" s="75"/>
      <c r="FIA19" s="2"/>
      <c r="FIB19" s="2"/>
      <c r="FIC19" s="35"/>
      <c r="FID19" s="76"/>
      <c r="FIE19" s="75"/>
      <c r="FIG19" s="2"/>
      <c r="FIH19" s="2"/>
      <c r="FII19" s="35"/>
      <c r="FIJ19" s="76"/>
      <c r="FIK19" s="75"/>
      <c r="FIM19" s="2"/>
      <c r="FIN19" s="2"/>
      <c r="FIO19" s="35"/>
      <c r="FIP19" s="76"/>
      <c r="FIQ19" s="75"/>
      <c r="FIS19" s="2"/>
      <c r="FIT19" s="2"/>
      <c r="FIU19" s="35"/>
      <c r="FIV19" s="76"/>
      <c r="FIW19" s="75"/>
      <c r="FIY19" s="2"/>
      <c r="FIZ19" s="2"/>
      <c r="FJA19" s="35"/>
      <c r="FJB19" s="76"/>
      <c r="FJC19" s="75"/>
      <c r="FJE19" s="2"/>
      <c r="FJF19" s="2"/>
      <c r="FJG19" s="35"/>
      <c r="FJH19" s="76"/>
      <c r="FJI19" s="75"/>
      <c r="FJK19" s="2"/>
      <c r="FJL19" s="2"/>
      <c r="FJM19" s="35"/>
      <c r="FJN19" s="76"/>
      <c r="FJO19" s="75"/>
      <c r="FJQ19" s="2"/>
      <c r="FJR19" s="2"/>
      <c r="FJS19" s="35"/>
      <c r="FJT19" s="76"/>
      <c r="FJU19" s="75"/>
      <c r="FJW19" s="2"/>
      <c r="FJX19" s="2"/>
      <c r="FJY19" s="35"/>
      <c r="FJZ19" s="76"/>
      <c r="FKA19" s="75"/>
      <c r="FKC19" s="2"/>
      <c r="FKD19" s="2"/>
      <c r="FKE19" s="35"/>
      <c r="FKF19" s="76"/>
      <c r="FKG19" s="75"/>
      <c r="FKI19" s="2"/>
      <c r="FKJ19" s="2"/>
      <c r="FKK19" s="35"/>
      <c r="FKL19" s="76"/>
      <c r="FKM19" s="75"/>
      <c r="FKO19" s="2"/>
      <c r="FKP19" s="2"/>
      <c r="FKQ19" s="35"/>
      <c r="FKR19" s="76"/>
      <c r="FKS19" s="75"/>
      <c r="FKU19" s="2"/>
      <c r="FKV19" s="2"/>
      <c r="FKW19" s="35"/>
      <c r="FKX19" s="76"/>
      <c r="FKY19" s="75"/>
      <c r="FLA19" s="2"/>
      <c r="FLB19" s="2"/>
      <c r="FLC19" s="35"/>
      <c r="FLD19" s="76"/>
      <c r="FLE19" s="75"/>
      <c r="FLG19" s="2"/>
      <c r="FLH19" s="2"/>
      <c r="FLI19" s="35"/>
      <c r="FLJ19" s="76"/>
      <c r="FLK19" s="75"/>
      <c r="FLM19" s="2"/>
      <c r="FLN19" s="2"/>
      <c r="FLO19" s="35"/>
      <c r="FLP19" s="76"/>
      <c r="FLQ19" s="75"/>
      <c r="FLS19" s="2"/>
      <c r="FLT19" s="2"/>
      <c r="FLU19" s="35"/>
      <c r="FLV19" s="76"/>
      <c r="FLW19" s="75"/>
      <c r="FLY19" s="2"/>
      <c r="FLZ19" s="2"/>
      <c r="FMA19" s="35"/>
      <c r="FMB19" s="76"/>
      <c r="FMC19" s="75"/>
      <c r="FME19" s="2"/>
      <c r="FMF19" s="2"/>
      <c r="FMG19" s="35"/>
      <c r="FMH19" s="76"/>
      <c r="FMI19" s="75"/>
      <c r="FMK19" s="2"/>
      <c r="FML19" s="2"/>
      <c r="FMM19" s="35"/>
      <c r="FMN19" s="76"/>
      <c r="FMO19" s="75"/>
      <c r="FMQ19" s="2"/>
      <c r="FMR19" s="2"/>
      <c r="FMS19" s="35"/>
      <c r="FMT19" s="76"/>
      <c r="FMU19" s="75"/>
      <c r="FMW19" s="2"/>
      <c r="FMX19" s="2"/>
      <c r="FMY19" s="35"/>
      <c r="FMZ19" s="76"/>
      <c r="FNA19" s="75"/>
      <c r="FNC19" s="2"/>
      <c r="FND19" s="2"/>
      <c r="FNE19" s="35"/>
      <c r="FNF19" s="76"/>
      <c r="FNG19" s="75"/>
      <c r="FNI19" s="2"/>
      <c r="FNJ19" s="2"/>
      <c r="FNK19" s="35"/>
      <c r="FNL19" s="76"/>
      <c r="FNM19" s="75"/>
      <c r="FNO19" s="2"/>
      <c r="FNP19" s="2"/>
      <c r="FNQ19" s="35"/>
      <c r="FNR19" s="76"/>
      <c r="FNS19" s="75"/>
      <c r="FNU19" s="2"/>
      <c r="FNV19" s="2"/>
      <c r="FNW19" s="35"/>
      <c r="FNX19" s="76"/>
      <c r="FNY19" s="75"/>
      <c r="FOA19" s="2"/>
      <c r="FOB19" s="2"/>
      <c r="FOC19" s="35"/>
      <c r="FOD19" s="76"/>
      <c r="FOE19" s="75"/>
      <c r="FOG19" s="2"/>
      <c r="FOH19" s="2"/>
      <c r="FOI19" s="35"/>
      <c r="FOJ19" s="76"/>
      <c r="FOK19" s="75"/>
      <c r="FOM19" s="2"/>
      <c r="FON19" s="2"/>
      <c r="FOO19" s="35"/>
      <c r="FOP19" s="76"/>
      <c r="FOQ19" s="75"/>
      <c r="FOS19" s="2"/>
      <c r="FOT19" s="2"/>
      <c r="FOU19" s="35"/>
      <c r="FOV19" s="76"/>
      <c r="FOW19" s="75"/>
      <c r="FOY19" s="2"/>
      <c r="FOZ19" s="2"/>
      <c r="FPA19" s="35"/>
      <c r="FPB19" s="76"/>
      <c r="FPC19" s="75"/>
      <c r="FPE19" s="2"/>
      <c r="FPF19" s="2"/>
      <c r="FPG19" s="35"/>
      <c r="FPH19" s="76"/>
      <c r="FPI19" s="75"/>
      <c r="FPK19" s="2"/>
      <c r="FPL19" s="2"/>
      <c r="FPM19" s="35"/>
      <c r="FPN19" s="76"/>
      <c r="FPO19" s="75"/>
      <c r="FPQ19" s="2"/>
      <c r="FPR19" s="2"/>
      <c r="FPS19" s="35"/>
      <c r="FPT19" s="76"/>
      <c r="FPU19" s="75"/>
      <c r="FPW19" s="2"/>
      <c r="FPX19" s="2"/>
      <c r="FPY19" s="35"/>
      <c r="FPZ19" s="76"/>
      <c r="FQA19" s="75"/>
      <c r="FQC19" s="2"/>
      <c r="FQD19" s="2"/>
      <c r="FQE19" s="35"/>
      <c r="FQF19" s="76"/>
      <c r="FQG19" s="75"/>
      <c r="FQI19" s="2"/>
      <c r="FQJ19" s="2"/>
      <c r="FQK19" s="35"/>
      <c r="FQL19" s="76"/>
      <c r="FQM19" s="75"/>
      <c r="FQO19" s="2"/>
      <c r="FQP19" s="2"/>
      <c r="FQQ19" s="35"/>
      <c r="FQR19" s="76"/>
      <c r="FQS19" s="75"/>
      <c r="FQU19" s="2"/>
      <c r="FQV19" s="2"/>
      <c r="FQW19" s="35"/>
      <c r="FQX19" s="76"/>
      <c r="FQY19" s="75"/>
      <c r="FRA19" s="2"/>
      <c r="FRB19" s="2"/>
      <c r="FRC19" s="35"/>
      <c r="FRD19" s="76"/>
      <c r="FRE19" s="75"/>
      <c r="FRG19" s="2"/>
      <c r="FRH19" s="2"/>
      <c r="FRI19" s="35"/>
      <c r="FRJ19" s="76"/>
      <c r="FRK19" s="75"/>
      <c r="FRM19" s="2"/>
      <c r="FRN19" s="2"/>
      <c r="FRO19" s="35"/>
      <c r="FRP19" s="76"/>
      <c r="FRQ19" s="75"/>
      <c r="FRS19" s="2"/>
      <c r="FRT19" s="2"/>
      <c r="FRU19" s="35"/>
      <c r="FRV19" s="76"/>
      <c r="FRW19" s="75"/>
      <c r="FRY19" s="2"/>
      <c r="FRZ19" s="2"/>
      <c r="FSA19" s="35"/>
      <c r="FSB19" s="76"/>
      <c r="FSC19" s="75"/>
      <c r="FSE19" s="2"/>
      <c r="FSF19" s="2"/>
      <c r="FSG19" s="35"/>
      <c r="FSH19" s="76"/>
      <c r="FSI19" s="75"/>
      <c r="FSK19" s="2"/>
      <c r="FSL19" s="2"/>
      <c r="FSM19" s="35"/>
      <c r="FSN19" s="76"/>
      <c r="FSO19" s="75"/>
      <c r="FSQ19" s="2"/>
      <c r="FSR19" s="2"/>
      <c r="FSS19" s="35"/>
      <c r="FST19" s="76"/>
      <c r="FSU19" s="75"/>
      <c r="FSW19" s="2"/>
      <c r="FSX19" s="2"/>
      <c r="FSY19" s="35"/>
      <c r="FSZ19" s="76"/>
      <c r="FTA19" s="75"/>
      <c r="FTC19" s="2"/>
      <c r="FTD19" s="2"/>
      <c r="FTE19" s="35"/>
      <c r="FTF19" s="76"/>
      <c r="FTG19" s="75"/>
      <c r="FTI19" s="2"/>
      <c r="FTJ19" s="2"/>
      <c r="FTK19" s="35"/>
      <c r="FTL19" s="76"/>
      <c r="FTM19" s="75"/>
      <c r="FTO19" s="2"/>
      <c r="FTP19" s="2"/>
      <c r="FTQ19" s="35"/>
      <c r="FTR19" s="76"/>
      <c r="FTS19" s="75"/>
      <c r="FTU19" s="2"/>
      <c r="FTV19" s="2"/>
      <c r="FTW19" s="35"/>
      <c r="FTX19" s="76"/>
      <c r="FTY19" s="75"/>
      <c r="FUA19" s="2"/>
      <c r="FUB19" s="2"/>
      <c r="FUC19" s="35"/>
      <c r="FUD19" s="76"/>
      <c r="FUE19" s="75"/>
      <c r="FUG19" s="2"/>
      <c r="FUH19" s="2"/>
      <c r="FUI19" s="35"/>
      <c r="FUJ19" s="76"/>
      <c r="FUK19" s="75"/>
      <c r="FUM19" s="2"/>
      <c r="FUN19" s="2"/>
      <c r="FUO19" s="35"/>
      <c r="FUP19" s="76"/>
      <c r="FUQ19" s="75"/>
      <c r="FUS19" s="2"/>
      <c r="FUT19" s="2"/>
      <c r="FUU19" s="35"/>
      <c r="FUV19" s="76"/>
      <c r="FUW19" s="75"/>
      <c r="FUY19" s="2"/>
      <c r="FUZ19" s="2"/>
      <c r="FVA19" s="35"/>
      <c r="FVB19" s="76"/>
      <c r="FVC19" s="75"/>
      <c r="FVE19" s="2"/>
      <c r="FVF19" s="2"/>
      <c r="FVG19" s="35"/>
      <c r="FVH19" s="76"/>
      <c r="FVI19" s="75"/>
      <c r="FVK19" s="2"/>
      <c r="FVL19" s="2"/>
      <c r="FVM19" s="35"/>
      <c r="FVN19" s="76"/>
      <c r="FVO19" s="75"/>
      <c r="FVQ19" s="2"/>
      <c r="FVR19" s="2"/>
      <c r="FVS19" s="35"/>
      <c r="FVT19" s="76"/>
      <c r="FVU19" s="75"/>
      <c r="FVW19" s="2"/>
      <c r="FVX19" s="2"/>
      <c r="FVY19" s="35"/>
      <c r="FVZ19" s="76"/>
      <c r="FWA19" s="75"/>
      <c r="FWC19" s="2"/>
      <c r="FWD19" s="2"/>
      <c r="FWE19" s="35"/>
      <c r="FWF19" s="76"/>
      <c r="FWG19" s="75"/>
      <c r="FWI19" s="2"/>
      <c r="FWJ19" s="2"/>
      <c r="FWK19" s="35"/>
      <c r="FWL19" s="76"/>
      <c r="FWM19" s="75"/>
      <c r="FWO19" s="2"/>
      <c r="FWP19" s="2"/>
      <c r="FWQ19" s="35"/>
      <c r="FWR19" s="76"/>
      <c r="FWS19" s="75"/>
      <c r="FWU19" s="2"/>
      <c r="FWV19" s="2"/>
      <c r="FWW19" s="35"/>
      <c r="FWX19" s="76"/>
      <c r="FWY19" s="75"/>
      <c r="FXA19" s="2"/>
      <c r="FXB19" s="2"/>
      <c r="FXC19" s="35"/>
      <c r="FXD19" s="76"/>
      <c r="FXE19" s="75"/>
      <c r="FXG19" s="2"/>
      <c r="FXH19" s="2"/>
      <c r="FXI19" s="35"/>
      <c r="FXJ19" s="76"/>
      <c r="FXK19" s="75"/>
      <c r="FXM19" s="2"/>
      <c r="FXN19" s="2"/>
      <c r="FXO19" s="35"/>
      <c r="FXP19" s="76"/>
      <c r="FXQ19" s="75"/>
      <c r="FXS19" s="2"/>
      <c r="FXT19" s="2"/>
      <c r="FXU19" s="35"/>
      <c r="FXV19" s="76"/>
      <c r="FXW19" s="75"/>
      <c r="FXY19" s="2"/>
      <c r="FXZ19" s="2"/>
      <c r="FYA19" s="35"/>
      <c r="FYB19" s="76"/>
      <c r="FYC19" s="75"/>
      <c r="FYE19" s="2"/>
      <c r="FYF19" s="2"/>
      <c r="FYG19" s="35"/>
      <c r="FYH19" s="76"/>
      <c r="FYI19" s="75"/>
      <c r="FYK19" s="2"/>
      <c r="FYL19" s="2"/>
      <c r="FYM19" s="35"/>
      <c r="FYN19" s="76"/>
      <c r="FYO19" s="75"/>
      <c r="FYQ19" s="2"/>
      <c r="FYR19" s="2"/>
      <c r="FYS19" s="35"/>
      <c r="FYT19" s="76"/>
      <c r="FYU19" s="75"/>
      <c r="FYW19" s="2"/>
      <c r="FYX19" s="2"/>
      <c r="FYY19" s="35"/>
      <c r="FYZ19" s="76"/>
      <c r="FZA19" s="75"/>
      <c r="FZC19" s="2"/>
      <c r="FZD19" s="2"/>
      <c r="FZE19" s="35"/>
      <c r="FZF19" s="76"/>
      <c r="FZG19" s="75"/>
      <c r="FZI19" s="2"/>
      <c r="FZJ19" s="2"/>
      <c r="FZK19" s="35"/>
      <c r="FZL19" s="76"/>
      <c r="FZM19" s="75"/>
      <c r="FZO19" s="2"/>
      <c r="FZP19" s="2"/>
      <c r="FZQ19" s="35"/>
      <c r="FZR19" s="76"/>
      <c r="FZS19" s="75"/>
      <c r="FZU19" s="2"/>
      <c r="FZV19" s="2"/>
      <c r="FZW19" s="35"/>
      <c r="FZX19" s="76"/>
      <c r="FZY19" s="75"/>
      <c r="GAA19" s="2"/>
      <c r="GAB19" s="2"/>
      <c r="GAC19" s="35"/>
      <c r="GAD19" s="76"/>
      <c r="GAE19" s="75"/>
      <c r="GAG19" s="2"/>
      <c r="GAH19" s="2"/>
      <c r="GAI19" s="35"/>
      <c r="GAJ19" s="76"/>
      <c r="GAK19" s="75"/>
      <c r="GAM19" s="2"/>
      <c r="GAN19" s="2"/>
      <c r="GAO19" s="35"/>
      <c r="GAP19" s="76"/>
      <c r="GAQ19" s="75"/>
      <c r="GAS19" s="2"/>
      <c r="GAT19" s="2"/>
      <c r="GAU19" s="35"/>
      <c r="GAV19" s="76"/>
      <c r="GAW19" s="75"/>
      <c r="GAY19" s="2"/>
      <c r="GAZ19" s="2"/>
      <c r="GBA19" s="35"/>
      <c r="GBB19" s="76"/>
      <c r="GBC19" s="75"/>
      <c r="GBE19" s="2"/>
      <c r="GBF19" s="2"/>
      <c r="GBG19" s="35"/>
      <c r="GBH19" s="76"/>
      <c r="GBI19" s="75"/>
      <c r="GBK19" s="2"/>
      <c r="GBL19" s="2"/>
      <c r="GBM19" s="35"/>
      <c r="GBN19" s="76"/>
      <c r="GBO19" s="75"/>
      <c r="GBQ19" s="2"/>
      <c r="GBR19" s="2"/>
      <c r="GBS19" s="35"/>
      <c r="GBT19" s="76"/>
      <c r="GBU19" s="75"/>
      <c r="GBW19" s="2"/>
      <c r="GBX19" s="2"/>
      <c r="GBY19" s="35"/>
      <c r="GBZ19" s="76"/>
      <c r="GCA19" s="75"/>
      <c r="GCC19" s="2"/>
      <c r="GCD19" s="2"/>
      <c r="GCE19" s="35"/>
      <c r="GCF19" s="76"/>
      <c r="GCG19" s="75"/>
      <c r="GCI19" s="2"/>
      <c r="GCJ19" s="2"/>
      <c r="GCK19" s="35"/>
      <c r="GCL19" s="76"/>
      <c r="GCM19" s="75"/>
      <c r="GCO19" s="2"/>
      <c r="GCP19" s="2"/>
      <c r="GCQ19" s="35"/>
      <c r="GCR19" s="76"/>
      <c r="GCS19" s="75"/>
      <c r="GCU19" s="2"/>
      <c r="GCV19" s="2"/>
      <c r="GCW19" s="35"/>
      <c r="GCX19" s="76"/>
      <c r="GCY19" s="75"/>
      <c r="GDA19" s="2"/>
      <c r="GDB19" s="2"/>
      <c r="GDC19" s="35"/>
      <c r="GDD19" s="76"/>
      <c r="GDE19" s="75"/>
      <c r="GDG19" s="2"/>
      <c r="GDH19" s="2"/>
      <c r="GDI19" s="35"/>
      <c r="GDJ19" s="76"/>
      <c r="GDK19" s="75"/>
      <c r="GDM19" s="2"/>
      <c r="GDN19" s="2"/>
      <c r="GDO19" s="35"/>
      <c r="GDP19" s="76"/>
      <c r="GDQ19" s="75"/>
      <c r="GDS19" s="2"/>
      <c r="GDT19" s="2"/>
      <c r="GDU19" s="35"/>
      <c r="GDV19" s="76"/>
      <c r="GDW19" s="75"/>
      <c r="GDY19" s="2"/>
      <c r="GDZ19" s="2"/>
      <c r="GEA19" s="35"/>
      <c r="GEB19" s="76"/>
      <c r="GEC19" s="75"/>
      <c r="GEE19" s="2"/>
      <c r="GEF19" s="2"/>
      <c r="GEG19" s="35"/>
      <c r="GEH19" s="76"/>
      <c r="GEI19" s="75"/>
      <c r="GEK19" s="2"/>
      <c r="GEL19" s="2"/>
      <c r="GEM19" s="35"/>
      <c r="GEN19" s="76"/>
      <c r="GEO19" s="75"/>
      <c r="GEQ19" s="2"/>
      <c r="GER19" s="2"/>
      <c r="GES19" s="35"/>
      <c r="GET19" s="76"/>
      <c r="GEU19" s="75"/>
      <c r="GEW19" s="2"/>
      <c r="GEX19" s="2"/>
      <c r="GEY19" s="35"/>
      <c r="GEZ19" s="76"/>
      <c r="GFA19" s="75"/>
      <c r="GFC19" s="2"/>
      <c r="GFD19" s="2"/>
      <c r="GFE19" s="35"/>
      <c r="GFF19" s="76"/>
      <c r="GFG19" s="75"/>
      <c r="GFI19" s="2"/>
      <c r="GFJ19" s="2"/>
      <c r="GFK19" s="35"/>
      <c r="GFL19" s="76"/>
      <c r="GFM19" s="75"/>
      <c r="GFO19" s="2"/>
      <c r="GFP19" s="2"/>
      <c r="GFQ19" s="35"/>
      <c r="GFR19" s="76"/>
      <c r="GFS19" s="75"/>
      <c r="GFU19" s="2"/>
      <c r="GFV19" s="2"/>
      <c r="GFW19" s="35"/>
      <c r="GFX19" s="76"/>
      <c r="GFY19" s="75"/>
      <c r="GGA19" s="2"/>
      <c r="GGB19" s="2"/>
      <c r="GGC19" s="35"/>
      <c r="GGD19" s="76"/>
      <c r="GGE19" s="75"/>
      <c r="GGG19" s="2"/>
      <c r="GGH19" s="2"/>
      <c r="GGI19" s="35"/>
      <c r="GGJ19" s="76"/>
      <c r="GGK19" s="75"/>
      <c r="GGM19" s="2"/>
      <c r="GGN19" s="2"/>
      <c r="GGO19" s="35"/>
      <c r="GGP19" s="76"/>
      <c r="GGQ19" s="75"/>
      <c r="GGS19" s="2"/>
      <c r="GGT19" s="2"/>
      <c r="GGU19" s="35"/>
      <c r="GGV19" s="76"/>
      <c r="GGW19" s="75"/>
      <c r="GGY19" s="2"/>
      <c r="GGZ19" s="2"/>
      <c r="GHA19" s="35"/>
      <c r="GHB19" s="76"/>
      <c r="GHC19" s="75"/>
      <c r="GHE19" s="2"/>
      <c r="GHF19" s="2"/>
      <c r="GHG19" s="35"/>
      <c r="GHH19" s="76"/>
      <c r="GHI19" s="75"/>
      <c r="GHK19" s="2"/>
      <c r="GHL19" s="2"/>
      <c r="GHM19" s="35"/>
      <c r="GHN19" s="76"/>
      <c r="GHO19" s="75"/>
      <c r="GHQ19" s="2"/>
      <c r="GHR19" s="2"/>
      <c r="GHS19" s="35"/>
      <c r="GHT19" s="76"/>
      <c r="GHU19" s="75"/>
      <c r="GHW19" s="2"/>
      <c r="GHX19" s="2"/>
      <c r="GHY19" s="35"/>
      <c r="GHZ19" s="76"/>
      <c r="GIA19" s="75"/>
      <c r="GIC19" s="2"/>
      <c r="GID19" s="2"/>
      <c r="GIE19" s="35"/>
      <c r="GIF19" s="76"/>
      <c r="GIG19" s="75"/>
      <c r="GII19" s="2"/>
      <c r="GIJ19" s="2"/>
      <c r="GIK19" s="35"/>
      <c r="GIL19" s="76"/>
      <c r="GIM19" s="75"/>
      <c r="GIO19" s="2"/>
      <c r="GIP19" s="2"/>
      <c r="GIQ19" s="35"/>
      <c r="GIR19" s="76"/>
      <c r="GIS19" s="75"/>
      <c r="GIU19" s="2"/>
      <c r="GIV19" s="2"/>
      <c r="GIW19" s="35"/>
      <c r="GIX19" s="76"/>
      <c r="GIY19" s="75"/>
      <c r="GJA19" s="2"/>
      <c r="GJB19" s="2"/>
      <c r="GJC19" s="35"/>
      <c r="GJD19" s="76"/>
      <c r="GJE19" s="75"/>
      <c r="GJG19" s="2"/>
      <c r="GJH19" s="2"/>
      <c r="GJI19" s="35"/>
      <c r="GJJ19" s="76"/>
      <c r="GJK19" s="75"/>
      <c r="GJM19" s="2"/>
      <c r="GJN19" s="2"/>
      <c r="GJO19" s="35"/>
      <c r="GJP19" s="76"/>
      <c r="GJQ19" s="75"/>
      <c r="GJS19" s="2"/>
      <c r="GJT19" s="2"/>
      <c r="GJU19" s="35"/>
      <c r="GJV19" s="76"/>
      <c r="GJW19" s="75"/>
      <c r="GJY19" s="2"/>
      <c r="GJZ19" s="2"/>
      <c r="GKA19" s="35"/>
      <c r="GKB19" s="76"/>
      <c r="GKC19" s="75"/>
      <c r="GKE19" s="2"/>
      <c r="GKF19" s="2"/>
      <c r="GKG19" s="35"/>
      <c r="GKH19" s="76"/>
      <c r="GKI19" s="75"/>
      <c r="GKK19" s="2"/>
      <c r="GKL19" s="2"/>
      <c r="GKM19" s="35"/>
      <c r="GKN19" s="76"/>
      <c r="GKO19" s="75"/>
      <c r="GKQ19" s="2"/>
      <c r="GKR19" s="2"/>
      <c r="GKS19" s="35"/>
      <c r="GKT19" s="76"/>
      <c r="GKU19" s="75"/>
      <c r="GKW19" s="2"/>
      <c r="GKX19" s="2"/>
      <c r="GKY19" s="35"/>
      <c r="GKZ19" s="76"/>
      <c r="GLA19" s="75"/>
      <c r="GLC19" s="2"/>
      <c r="GLD19" s="2"/>
      <c r="GLE19" s="35"/>
      <c r="GLF19" s="76"/>
      <c r="GLG19" s="75"/>
      <c r="GLI19" s="2"/>
      <c r="GLJ19" s="2"/>
      <c r="GLK19" s="35"/>
      <c r="GLL19" s="76"/>
      <c r="GLM19" s="75"/>
      <c r="GLO19" s="2"/>
      <c r="GLP19" s="2"/>
      <c r="GLQ19" s="35"/>
      <c r="GLR19" s="76"/>
      <c r="GLS19" s="75"/>
      <c r="GLU19" s="2"/>
      <c r="GLV19" s="2"/>
      <c r="GLW19" s="35"/>
      <c r="GLX19" s="76"/>
      <c r="GLY19" s="75"/>
      <c r="GMA19" s="2"/>
      <c r="GMB19" s="2"/>
      <c r="GMC19" s="35"/>
      <c r="GMD19" s="76"/>
      <c r="GME19" s="75"/>
      <c r="GMG19" s="2"/>
      <c r="GMH19" s="2"/>
      <c r="GMI19" s="35"/>
      <c r="GMJ19" s="76"/>
      <c r="GMK19" s="75"/>
      <c r="GMM19" s="2"/>
      <c r="GMN19" s="2"/>
      <c r="GMO19" s="35"/>
      <c r="GMP19" s="76"/>
      <c r="GMQ19" s="75"/>
      <c r="GMS19" s="2"/>
      <c r="GMT19" s="2"/>
      <c r="GMU19" s="35"/>
      <c r="GMV19" s="76"/>
      <c r="GMW19" s="75"/>
      <c r="GMY19" s="2"/>
      <c r="GMZ19" s="2"/>
      <c r="GNA19" s="35"/>
      <c r="GNB19" s="76"/>
      <c r="GNC19" s="75"/>
      <c r="GNE19" s="2"/>
      <c r="GNF19" s="2"/>
      <c r="GNG19" s="35"/>
      <c r="GNH19" s="76"/>
      <c r="GNI19" s="75"/>
      <c r="GNK19" s="2"/>
      <c r="GNL19" s="2"/>
      <c r="GNM19" s="35"/>
      <c r="GNN19" s="76"/>
      <c r="GNO19" s="75"/>
      <c r="GNQ19" s="2"/>
      <c r="GNR19" s="2"/>
      <c r="GNS19" s="35"/>
      <c r="GNT19" s="76"/>
      <c r="GNU19" s="75"/>
      <c r="GNW19" s="2"/>
      <c r="GNX19" s="2"/>
      <c r="GNY19" s="35"/>
      <c r="GNZ19" s="76"/>
      <c r="GOA19" s="75"/>
      <c r="GOC19" s="2"/>
      <c r="GOD19" s="2"/>
      <c r="GOE19" s="35"/>
      <c r="GOF19" s="76"/>
      <c r="GOG19" s="75"/>
      <c r="GOI19" s="2"/>
      <c r="GOJ19" s="2"/>
      <c r="GOK19" s="35"/>
      <c r="GOL19" s="76"/>
      <c r="GOM19" s="75"/>
      <c r="GOO19" s="2"/>
      <c r="GOP19" s="2"/>
      <c r="GOQ19" s="35"/>
      <c r="GOR19" s="76"/>
      <c r="GOS19" s="75"/>
      <c r="GOU19" s="2"/>
      <c r="GOV19" s="2"/>
      <c r="GOW19" s="35"/>
      <c r="GOX19" s="76"/>
      <c r="GOY19" s="75"/>
      <c r="GPA19" s="2"/>
      <c r="GPB19" s="2"/>
      <c r="GPC19" s="35"/>
      <c r="GPD19" s="76"/>
      <c r="GPE19" s="75"/>
      <c r="GPG19" s="2"/>
      <c r="GPH19" s="2"/>
      <c r="GPI19" s="35"/>
      <c r="GPJ19" s="76"/>
      <c r="GPK19" s="75"/>
      <c r="GPM19" s="2"/>
      <c r="GPN19" s="2"/>
      <c r="GPO19" s="35"/>
      <c r="GPP19" s="76"/>
      <c r="GPQ19" s="75"/>
      <c r="GPS19" s="2"/>
      <c r="GPT19" s="2"/>
      <c r="GPU19" s="35"/>
      <c r="GPV19" s="76"/>
      <c r="GPW19" s="75"/>
      <c r="GPY19" s="2"/>
      <c r="GPZ19" s="2"/>
      <c r="GQA19" s="35"/>
      <c r="GQB19" s="76"/>
      <c r="GQC19" s="75"/>
      <c r="GQE19" s="2"/>
      <c r="GQF19" s="2"/>
      <c r="GQG19" s="35"/>
      <c r="GQH19" s="76"/>
      <c r="GQI19" s="75"/>
      <c r="GQK19" s="2"/>
      <c r="GQL19" s="2"/>
      <c r="GQM19" s="35"/>
      <c r="GQN19" s="76"/>
      <c r="GQO19" s="75"/>
      <c r="GQQ19" s="2"/>
      <c r="GQR19" s="2"/>
      <c r="GQS19" s="35"/>
      <c r="GQT19" s="76"/>
      <c r="GQU19" s="75"/>
      <c r="GQW19" s="2"/>
      <c r="GQX19" s="2"/>
      <c r="GQY19" s="35"/>
      <c r="GQZ19" s="76"/>
      <c r="GRA19" s="75"/>
      <c r="GRC19" s="2"/>
      <c r="GRD19" s="2"/>
      <c r="GRE19" s="35"/>
      <c r="GRF19" s="76"/>
      <c r="GRG19" s="75"/>
      <c r="GRI19" s="2"/>
      <c r="GRJ19" s="2"/>
      <c r="GRK19" s="35"/>
      <c r="GRL19" s="76"/>
      <c r="GRM19" s="75"/>
      <c r="GRO19" s="2"/>
      <c r="GRP19" s="2"/>
      <c r="GRQ19" s="35"/>
      <c r="GRR19" s="76"/>
      <c r="GRS19" s="75"/>
      <c r="GRU19" s="2"/>
      <c r="GRV19" s="2"/>
      <c r="GRW19" s="35"/>
      <c r="GRX19" s="76"/>
      <c r="GRY19" s="75"/>
      <c r="GSA19" s="2"/>
      <c r="GSB19" s="2"/>
      <c r="GSC19" s="35"/>
      <c r="GSD19" s="76"/>
      <c r="GSE19" s="75"/>
      <c r="GSG19" s="2"/>
      <c r="GSH19" s="2"/>
      <c r="GSI19" s="35"/>
      <c r="GSJ19" s="76"/>
      <c r="GSK19" s="75"/>
      <c r="GSM19" s="2"/>
      <c r="GSN19" s="2"/>
      <c r="GSO19" s="35"/>
      <c r="GSP19" s="76"/>
      <c r="GSQ19" s="75"/>
      <c r="GSS19" s="2"/>
      <c r="GST19" s="2"/>
      <c r="GSU19" s="35"/>
      <c r="GSV19" s="76"/>
      <c r="GSW19" s="75"/>
      <c r="GSY19" s="2"/>
      <c r="GSZ19" s="2"/>
      <c r="GTA19" s="35"/>
      <c r="GTB19" s="76"/>
      <c r="GTC19" s="75"/>
      <c r="GTE19" s="2"/>
      <c r="GTF19" s="2"/>
      <c r="GTG19" s="35"/>
      <c r="GTH19" s="76"/>
      <c r="GTI19" s="75"/>
      <c r="GTK19" s="2"/>
      <c r="GTL19" s="2"/>
      <c r="GTM19" s="35"/>
      <c r="GTN19" s="76"/>
      <c r="GTO19" s="75"/>
      <c r="GTQ19" s="2"/>
      <c r="GTR19" s="2"/>
      <c r="GTS19" s="35"/>
      <c r="GTT19" s="76"/>
      <c r="GTU19" s="75"/>
      <c r="GTW19" s="2"/>
      <c r="GTX19" s="2"/>
      <c r="GTY19" s="35"/>
      <c r="GTZ19" s="76"/>
      <c r="GUA19" s="75"/>
      <c r="GUC19" s="2"/>
      <c r="GUD19" s="2"/>
      <c r="GUE19" s="35"/>
      <c r="GUF19" s="76"/>
      <c r="GUG19" s="75"/>
      <c r="GUI19" s="2"/>
      <c r="GUJ19" s="2"/>
      <c r="GUK19" s="35"/>
      <c r="GUL19" s="76"/>
      <c r="GUM19" s="75"/>
      <c r="GUO19" s="2"/>
      <c r="GUP19" s="2"/>
      <c r="GUQ19" s="35"/>
      <c r="GUR19" s="76"/>
      <c r="GUS19" s="75"/>
      <c r="GUU19" s="2"/>
      <c r="GUV19" s="2"/>
      <c r="GUW19" s="35"/>
      <c r="GUX19" s="76"/>
      <c r="GUY19" s="75"/>
      <c r="GVA19" s="2"/>
      <c r="GVB19" s="2"/>
      <c r="GVC19" s="35"/>
      <c r="GVD19" s="76"/>
      <c r="GVE19" s="75"/>
      <c r="GVG19" s="2"/>
      <c r="GVH19" s="2"/>
      <c r="GVI19" s="35"/>
      <c r="GVJ19" s="76"/>
      <c r="GVK19" s="75"/>
      <c r="GVM19" s="2"/>
      <c r="GVN19" s="2"/>
      <c r="GVO19" s="35"/>
      <c r="GVP19" s="76"/>
      <c r="GVQ19" s="75"/>
      <c r="GVS19" s="2"/>
      <c r="GVT19" s="2"/>
      <c r="GVU19" s="35"/>
      <c r="GVV19" s="76"/>
      <c r="GVW19" s="75"/>
      <c r="GVY19" s="2"/>
      <c r="GVZ19" s="2"/>
      <c r="GWA19" s="35"/>
      <c r="GWB19" s="76"/>
      <c r="GWC19" s="75"/>
      <c r="GWE19" s="2"/>
      <c r="GWF19" s="2"/>
      <c r="GWG19" s="35"/>
      <c r="GWH19" s="76"/>
      <c r="GWI19" s="75"/>
      <c r="GWK19" s="2"/>
      <c r="GWL19" s="2"/>
      <c r="GWM19" s="35"/>
      <c r="GWN19" s="76"/>
      <c r="GWO19" s="75"/>
      <c r="GWQ19" s="2"/>
      <c r="GWR19" s="2"/>
      <c r="GWS19" s="35"/>
      <c r="GWT19" s="76"/>
      <c r="GWU19" s="75"/>
      <c r="GWW19" s="2"/>
      <c r="GWX19" s="2"/>
      <c r="GWY19" s="35"/>
      <c r="GWZ19" s="76"/>
      <c r="GXA19" s="75"/>
      <c r="GXC19" s="2"/>
      <c r="GXD19" s="2"/>
      <c r="GXE19" s="35"/>
      <c r="GXF19" s="76"/>
      <c r="GXG19" s="75"/>
      <c r="GXI19" s="2"/>
      <c r="GXJ19" s="2"/>
      <c r="GXK19" s="35"/>
      <c r="GXL19" s="76"/>
      <c r="GXM19" s="75"/>
      <c r="GXO19" s="2"/>
      <c r="GXP19" s="2"/>
      <c r="GXQ19" s="35"/>
      <c r="GXR19" s="76"/>
      <c r="GXS19" s="75"/>
      <c r="GXU19" s="2"/>
      <c r="GXV19" s="2"/>
      <c r="GXW19" s="35"/>
      <c r="GXX19" s="76"/>
      <c r="GXY19" s="75"/>
      <c r="GYA19" s="2"/>
      <c r="GYB19" s="2"/>
      <c r="GYC19" s="35"/>
      <c r="GYD19" s="76"/>
      <c r="GYE19" s="75"/>
      <c r="GYG19" s="2"/>
      <c r="GYH19" s="2"/>
      <c r="GYI19" s="35"/>
      <c r="GYJ19" s="76"/>
      <c r="GYK19" s="75"/>
      <c r="GYM19" s="2"/>
      <c r="GYN19" s="2"/>
      <c r="GYO19" s="35"/>
      <c r="GYP19" s="76"/>
      <c r="GYQ19" s="75"/>
      <c r="GYS19" s="2"/>
      <c r="GYT19" s="2"/>
      <c r="GYU19" s="35"/>
      <c r="GYV19" s="76"/>
      <c r="GYW19" s="75"/>
      <c r="GYY19" s="2"/>
      <c r="GYZ19" s="2"/>
      <c r="GZA19" s="35"/>
      <c r="GZB19" s="76"/>
      <c r="GZC19" s="75"/>
      <c r="GZE19" s="2"/>
      <c r="GZF19" s="2"/>
      <c r="GZG19" s="35"/>
      <c r="GZH19" s="76"/>
      <c r="GZI19" s="75"/>
      <c r="GZK19" s="2"/>
      <c r="GZL19" s="2"/>
      <c r="GZM19" s="35"/>
      <c r="GZN19" s="76"/>
      <c r="GZO19" s="75"/>
      <c r="GZQ19" s="2"/>
      <c r="GZR19" s="2"/>
      <c r="GZS19" s="35"/>
      <c r="GZT19" s="76"/>
      <c r="GZU19" s="75"/>
      <c r="GZW19" s="2"/>
      <c r="GZX19" s="2"/>
      <c r="GZY19" s="35"/>
      <c r="GZZ19" s="76"/>
      <c r="HAA19" s="75"/>
      <c r="HAC19" s="2"/>
      <c r="HAD19" s="2"/>
      <c r="HAE19" s="35"/>
      <c r="HAF19" s="76"/>
      <c r="HAG19" s="75"/>
      <c r="HAI19" s="2"/>
      <c r="HAJ19" s="2"/>
      <c r="HAK19" s="35"/>
      <c r="HAL19" s="76"/>
      <c r="HAM19" s="75"/>
      <c r="HAO19" s="2"/>
      <c r="HAP19" s="2"/>
      <c r="HAQ19" s="35"/>
      <c r="HAR19" s="76"/>
      <c r="HAS19" s="75"/>
      <c r="HAU19" s="2"/>
      <c r="HAV19" s="2"/>
      <c r="HAW19" s="35"/>
      <c r="HAX19" s="76"/>
      <c r="HAY19" s="75"/>
      <c r="HBA19" s="2"/>
      <c r="HBB19" s="2"/>
      <c r="HBC19" s="35"/>
      <c r="HBD19" s="76"/>
      <c r="HBE19" s="75"/>
      <c r="HBG19" s="2"/>
      <c r="HBH19" s="2"/>
      <c r="HBI19" s="35"/>
      <c r="HBJ19" s="76"/>
      <c r="HBK19" s="75"/>
      <c r="HBM19" s="2"/>
      <c r="HBN19" s="2"/>
      <c r="HBO19" s="35"/>
      <c r="HBP19" s="76"/>
      <c r="HBQ19" s="75"/>
      <c r="HBS19" s="2"/>
      <c r="HBT19" s="2"/>
      <c r="HBU19" s="35"/>
      <c r="HBV19" s="76"/>
      <c r="HBW19" s="75"/>
      <c r="HBY19" s="2"/>
      <c r="HBZ19" s="2"/>
      <c r="HCA19" s="35"/>
      <c r="HCB19" s="76"/>
      <c r="HCC19" s="75"/>
      <c r="HCE19" s="2"/>
      <c r="HCF19" s="2"/>
      <c r="HCG19" s="35"/>
      <c r="HCH19" s="76"/>
      <c r="HCI19" s="75"/>
      <c r="HCK19" s="2"/>
      <c r="HCL19" s="2"/>
      <c r="HCM19" s="35"/>
      <c r="HCN19" s="76"/>
      <c r="HCO19" s="75"/>
      <c r="HCQ19" s="2"/>
      <c r="HCR19" s="2"/>
      <c r="HCS19" s="35"/>
      <c r="HCT19" s="76"/>
      <c r="HCU19" s="75"/>
      <c r="HCW19" s="2"/>
      <c r="HCX19" s="2"/>
      <c r="HCY19" s="35"/>
      <c r="HCZ19" s="76"/>
      <c r="HDA19" s="75"/>
      <c r="HDC19" s="2"/>
      <c r="HDD19" s="2"/>
      <c r="HDE19" s="35"/>
      <c r="HDF19" s="76"/>
      <c r="HDG19" s="75"/>
      <c r="HDI19" s="2"/>
      <c r="HDJ19" s="2"/>
      <c r="HDK19" s="35"/>
      <c r="HDL19" s="76"/>
      <c r="HDM19" s="75"/>
      <c r="HDO19" s="2"/>
      <c r="HDP19" s="2"/>
      <c r="HDQ19" s="35"/>
      <c r="HDR19" s="76"/>
      <c r="HDS19" s="75"/>
      <c r="HDU19" s="2"/>
      <c r="HDV19" s="2"/>
      <c r="HDW19" s="35"/>
      <c r="HDX19" s="76"/>
      <c r="HDY19" s="75"/>
      <c r="HEA19" s="2"/>
      <c r="HEB19" s="2"/>
      <c r="HEC19" s="35"/>
      <c r="HED19" s="76"/>
      <c r="HEE19" s="75"/>
      <c r="HEG19" s="2"/>
      <c r="HEH19" s="2"/>
      <c r="HEI19" s="35"/>
      <c r="HEJ19" s="76"/>
      <c r="HEK19" s="75"/>
      <c r="HEM19" s="2"/>
      <c r="HEN19" s="2"/>
      <c r="HEO19" s="35"/>
      <c r="HEP19" s="76"/>
      <c r="HEQ19" s="75"/>
      <c r="HES19" s="2"/>
      <c r="HET19" s="2"/>
      <c r="HEU19" s="35"/>
      <c r="HEV19" s="76"/>
      <c r="HEW19" s="75"/>
      <c r="HEY19" s="2"/>
      <c r="HEZ19" s="2"/>
      <c r="HFA19" s="35"/>
      <c r="HFB19" s="76"/>
      <c r="HFC19" s="75"/>
      <c r="HFE19" s="2"/>
      <c r="HFF19" s="2"/>
      <c r="HFG19" s="35"/>
      <c r="HFH19" s="76"/>
      <c r="HFI19" s="75"/>
      <c r="HFK19" s="2"/>
      <c r="HFL19" s="2"/>
      <c r="HFM19" s="35"/>
      <c r="HFN19" s="76"/>
      <c r="HFO19" s="75"/>
      <c r="HFQ19" s="2"/>
      <c r="HFR19" s="2"/>
      <c r="HFS19" s="35"/>
      <c r="HFT19" s="76"/>
      <c r="HFU19" s="75"/>
      <c r="HFW19" s="2"/>
      <c r="HFX19" s="2"/>
      <c r="HFY19" s="35"/>
      <c r="HFZ19" s="76"/>
      <c r="HGA19" s="75"/>
      <c r="HGC19" s="2"/>
      <c r="HGD19" s="2"/>
      <c r="HGE19" s="35"/>
      <c r="HGF19" s="76"/>
      <c r="HGG19" s="75"/>
      <c r="HGI19" s="2"/>
      <c r="HGJ19" s="2"/>
      <c r="HGK19" s="35"/>
      <c r="HGL19" s="76"/>
      <c r="HGM19" s="75"/>
      <c r="HGO19" s="2"/>
      <c r="HGP19" s="2"/>
      <c r="HGQ19" s="35"/>
      <c r="HGR19" s="76"/>
      <c r="HGS19" s="75"/>
      <c r="HGU19" s="2"/>
      <c r="HGV19" s="2"/>
      <c r="HGW19" s="35"/>
      <c r="HGX19" s="76"/>
      <c r="HGY19" s="75"/>
      <c r="HHA19" s="2"/>
      <c r="HHB19" s="2"/>
      <c r="HHC19" s="35"/>
      <c r="HHD19" s="76"/>
      <c r="HHE19" s="75"/>
      <c r="HHG19" s="2"/>
      <c r="HHH19" s="2"/>
      <c r="HHI19" s="35"/>
      <c r="HHJ19" s="76"/>
      <c r="HHK19" s="75"/>
      <c r="HHM19" s="2"/>
      <c r="HHN19" s="2"/>
      <c r="HHO19" s="35"/>
      <c r="HHP19" s="76"/>
      <c r="HHQ19" s="75"/>
      <c r="HHS19" s="2"/>
      <c r="HHT19" s="2"/>
      <c r="HHU19" s="35"/>
      <c r="HHV19" s="76"/>
      <c r="HHW19" s="75"/>
      <c r="HHY19" s="2"/>
      <c r="HHZ19" s="2"/>
      <c r="HIA19" s="35"/>
      <c r="HIB19" s="76"/>
      <c r="HIC19" s="75"/>
      <c r="HIE19" s="2"/>
      <c r="HIF19" s="2"/>
      <c r="HIG19" s="35"/>
      <c r="HIH19" s="76"/>
      <c r="HII19" s="75"/>
      <c r="HIK19" s="2"/>
      <c r="HIL19" s="2"/>
      <c r="HIM19" s="35"/>
      <c r="HIN19" s="76"/>
      <c r="HIO19" s="75"/>
      <c r="HIQ19" s="2"/>
      <c r="HIR19" s="2"/>
      <c r="HIS19" s="35"/>
      <c r="HIT19" s="76"/>
      <c r="HIU19" s="75"/>
      <c r="HIW19" s="2"/>
      <c r="HIX19" s="2"/>
      <c r="HIY19" s="35"/>
      <c r="HIZ19" s="76"/>
      <c r="HJA19" s="75"/>
      <c r="HJC19" s="2"/>
      <c r="HJD19" s="2"/>
      <c r="HJE19" s="35"/>
      <c r="HJF19" s="76"/>
      <c r="HJG19" s="75"/>
      <c r="HJI19" s="2"/>
      <c r="HJJ19" s="2"/>
      <c r="HJK19" s="35"/>
      <c r="HJL19" s="76"/>
      <c r="HJM19" s="75"/>
      <c r="HJO19" s="2"/>
      <c r="HJP19" s="2"/>
      <c r="HJQ19" s="35"/>
      <c r="HJR19" s="76"/>
      <c r="HJS19" s="75"/>
      <c r="HJU19" s="2"/>
      <c r="HJV19" s="2"/>
      <c r="HJW19" s="35"/>
      <c r="HJX19" s="76"/>
      <c r="HJY19" s="75"/>
      <c r="HKA19" s="2"/>
      <c r="HKB19" s="2"/>
      <c r="HKC19" s="35"/>
      <c r="HKD19" s="76"/>
      <c r="HKE19" s="75"/>
      <c r="HKG19" s="2"/>
      <c r="HKH19" s="2"/>
      <c r="HKI19" s="35"/>
      <c r="HKJ19" s="76"/>
      <c r="HKK19" s="75"/>
      <c r="HKM19" s="2"/>
      <c r="HKN19" s="2"/>
      <c r="HKO19" s="35"/>
      <c r="HKP19" s="76"/>
      <c r="HKQ19" s="75"/>
      <c r="HKS19" s="2"/>
      <c r="HKT19" s="2"/>
      <c r="HKU19" s="35"/>
      <c r="HKV19" s="76"/>
      <c r="HKW19" s="75"/>
      <c r="HKY19" s="2"/>
      <c r="HKZ19" s="2"/>
      <c r="HLA19" s="35"/>
      <c r="HLB19" s="76"/>
      <c r="HLC19" s="75"/>
      <c r="HLE19" s="2"/>
      <c r="HLF19" s="2"/>
      <c r="HLG19" s="35"/>
      <c r="HLH19" s="76"/>
      <c r="HLI19" s="75"/>
      <c r="HLK19" s="2"/>
      <c r="HLL19" s="2"/>
      <c r="HLM19" s="35"/>
      <c r="HLN19" s="76"/>
      <c r="HLO19" s="75"/>
      <c r="HLQ19" s="2"/>
      <c r="HLR19" s="2"/>
      <c r="HLS19" s="35"/>
      <c r="HLT19" s="76"/>
      <c r="HLU19" s="75"/>
      <c r="HLW19" s="2"/>
      <c r="HLX19" s="2"/>
      <c r="HLY19" s="35"/>
      <c r="HLZ19" s="76"/>
      <c r="HMA19" s="75"/>
      <c r="HMC19" s="2"/>
      <c r="HMD19" s="2"/>
      <c r="HME19" s="35"/>
      <c r="HMF19" s="76"/>
      <c r="HMG19" s="75"/>
      <c r="HMI19" s="2"/>
      <c r="HMJ19" s="2"/>
      <c r="HMK19" s="35"/>
      <c r="HML19" s="76"/>
      <c r="HMM19" s="75"/>
      <c r="HMO19" s="2"/>
      <c r="HMP19" s="2"/>
      <c r="HMQ19" s="35"/>
      <c r="HMR19" s="76"/>
      <c r="HMS19" s="75"/>
      <c r="HMU19" s="2"/>
      <c r="HMV19" s="2"/>
      <c r="HMW19" s="35"/>
      <c r="HMX19" s="76"/>
      <c r="HMY19" s="75"/>
      <c r="HNA19" s="2"/>
      <c r="HNB19" s="2"/>
      <c r="HNC19" s="35"/>
      <c r="HND19" s="76"/>
      <c r="HNE19" s="75"/>
      <c r="HNG19" s="2"/>
      <c r="HNH19" s="2"/>
      <c r="HNI19" s="35"/>
      <c r="HNJ19" s="76"/>
      <c r="HNK19" s="75"/>
      <c r="HNM19" s="2"/>
      <c r="HNN19" s="2"/>
      <c r="HNO19" s="35"/>
      <c r="HNP19" s="76"/>
      <c r="HNQ19" s="75"/>
      <c r="HNS19" s="2"/>
      <c r="HNT19" s="2"/>
      <c r="HNU19" s="35"/>
      <c r="HNV19" s="76"/>
      <c r="HNW19" s="75"/>
      <c r="HNY19" s="2"/>
      <c r="HNZ19" s="2"/>
      <c r="HOA19" s="35"/>
      <c r="HOB19" s="76"/>
      <c r="HOC19" s="75"/>
      <c r="HOE19" s="2"/>
      <c r="HOF19" s="2"/>
      <c r="HOG19" s="35"/>
      <c r="HOH19" s="76"/>
      <c r="HOI19" s="75"/>
      <c r="HOK19" s="2"/>
      <c r="HOL19" s="2"/>
      <c r="HOM19" s="35"/>
      <c r="HON19" s="76"/>
      <c r="HOO19" s="75"/>
      <c r="HOQ19" s="2"/>
      <c r="HOR19" s="2"/>
      <c r="HOS19" s="35"/>
      <c r="HOT19" s="76"/>
      <c r="HOU19" s="75"/>
      <c r="HOW19" s="2"/>
      <c r="HOX19" s="2"/>
      <c r="HOY19" s="35"/>
      <c r="HOZ19" s="76"/>
      <c r="HPA19" s="75"/>
      <c r="HPC19" s="2"/>
      <c r="HPD19" s="2"/>
      <c r="HPE19" s="35"/>
      <c r="HPF19" s="76"/>
      <c r="HPG19" s="75"/>
      <c r="HPI19" s="2"/>
      <c r="HPJ19" s="2"/>
      <c r="HPK19" s="35"/>
      <c r="HPL19" s="76"/>
      <c r="HPM19" s="75"/>
      <c r="HPO19" s="2"/>
      <c r="HPP19" s="2"/>
      <c r="HPQ19" s="35"/>
      <c r="HPR19" s="76"/>
      <c r="HPS19" s="75"/>
      <c r="HPU19" s="2"/>
      <c r="HPV19" s="2"/>
      <c r="HPW19" s="35"/>
      <c r="HPX19" s="76"/>
      <c r="HPY19" s="75"/>
      <c r="HQA19" s="2"/>
      <c r="HQB19" s="2"/>
      <c r="HQC19" s="35"/>
      <c r="HQD19" s="76"/>
      <c r="HQE19" s="75"/>
      <c r="HQG19" s="2"/>
      <c r="HQH19" s="2"/>
      <c r="HQI19" s="35"/>
      <c r="HQJ19" s="76"/>
      <c r="HQK19" s="75"/>
      <c r="HQM19" s="2"/>
      <c r="HQN19" s="2"/>
      <c r="HQO19" s="35"/>
      <c r="HQP19" s="76"/>
      <c r="HQQ19" s="75"/>
      <c r="HQS19" s="2"/>
      <c r="HQT19" s="2"/>
      <c r="HQU19" s="35"/>
      <c r="HQV19" s="76"/>
      <c r="HQW19" s="75"/>
      <c r="HQY19" s="2"/>
      <c r="HQZ19" s="2"/>
      <c r="HRA19" s="35"/>
      <c r="HRB19" s="76"/>
      <c r="HRC19" s="75"/>
      <c r="HRE19" s="2"/>
      <c r="HRF19" s="2"/>
      <c r="HRG19" s="35"/>
      <c r="HRH19" s="76"/>
      <c r="HRI19" s="75"/>
      <c r="HRK19" s="2"/>
      <c r="HRL19" s="2"/>
      <c r="HRM19" s="35"/>
      <c r="HRN19" s="76"/>
      <c r="HRO19" s="75"/>
      <c r="HRQ19" s="2"/>
      <c r="HRR19" s="2"/>
      <c r="HRS19" s="35"/>
      <c r="HRT19" s="76"/>
      <c r="HRU19" s="75"/>
      <c r="HRW19" s="2"/>
      <c r="HRX19" s="2"/>
      <c r="HRY19" s="35"/>
      <c r="HRZ19" s="76"/>
      <c r="HSA19" s="75"/>
      <c r="HSC19" s="2"/>
      <c r="HSD19" s="2"/>
      <c r="HSE19" s="35"/>
      <c r="HSF19" s="76"/>
      <c r="HSG19" s="75"/>
      <c r="HSI19" s="2"/>
      <c r="HSJ19" s="2"/>
      <c r="HSK19" s="35"/>
      <c r="HSL19" s="76"/>
      <c r="HSM19" s="75"/>
      <c r="HSO19" s="2"/>
      <c r="HSP19" s="2"/>
      <c r="HSQ19" s="35"/>
      <c r="HSR19" s="76"/>
      <c r="HSS19" s="75"/>
      <c r="HSU19" s="2"/>
      <c r="HSV19" s="2"/>
      <c r="HSW19" s="35"/>
      <c r="HSX19" s="76"/>
      <c r="HSY19" s="75"/>
      <c r="HTA19" s="2"/>
      <c r="HTB19" s="2"/>
      <c r="HTC19" s="35"/>
      <c r="HTD19" s="76"/>
      <c r="HTE19" s="75"/>
      <c r="HTG19" s="2"/>
      <c r="HTH19" s="2"/>
      <c r="HTI19" s="35"/>
      <c r="HTJ19" s="76"/>
      <c r="HTK19" s="75"/>
      <c r="HTM19" s="2"/>
      <c r="HTN19" s="2"/>
      <c r="HTO19" s="35"/>
      <c r="HTP19" s="76"/>
      <c r="HTQ19" s="75"/>
      <c r="HTS19" s="2"/>
      <c r="HTT19" s="2"/>
      <c r="HTU19" s="35"/>
      <c r="HTV19" s="76"/>
      <c r="HTW19" s="75"/>
      <c r="HTY19" s="2"/>
      <c r="HTZ19" s="2"/>
      <c r="HUA19" s="35"/>
      <c r="HUB19" s="76"/>
      <c r="HUC19" s="75"/>
      <c r="HUE19" s="2"/>
      <c r="HUF19" s="2"/>
      <c r="HUG19" s="35"/>
      <c r="HUH19" s="76"/>
      <c r="HUI19" s="75"/>
      <c r="HUK19" s="2"/>
      <c r="HUL19" s="2"/>
      <c r="HUM19" s="35"/>
      <c r="HUN19" s="76"/>
      <c r="HUO19" s="75"/>
      <c r="HUQ19" s="2"/>
      <c r="HUR19" s="2"/>
      <c r="HUS19" s="35"/>
      <c r="HUT19" s="76"/>
      <c r="HUU19" s="75"/>
      <c r="HUW19" s="2"/>
      <c r="HUX19" s="2"/>
      <c r="HUY19" s="35"/>
      <c r="HUZ19" s="76"/>
      <c r="HVA19" s="75"/>
      <c r="HVC19" s="2"/>
      <c r="HVD19" s="2"/>
      <c r="HVE19" s="35"/>
      <c r="HVF19" s="76"/>
      <c r="HVG19" s="75"/>
      <c r="HVI19" s="2"/>
      <c r="HVJ19" s="2"/>
      <c r="HVK19" s="35"/>
      <c r="HVL19" s="76"/>
      <c r="HVM19" s="75"/>
      <c r="HVO19" s="2"/>
      <c r="HVP19" s="2"/>
      <c r="HVQ19" s="35"/>
      <c r="HVR19" s="76"/>
      <c r="HVS19" s="75"/>
      <c r="HVU19" s="2"/>
      <c r="HVV19" s="2"/>
      <c r="HVW19" s="35"/>
      <c r="HVX19" s="76"/>
      <c r="HVY19" s="75"/>
      <c r="HWA19" s="2"/>
      <c r="HWB19" s="2"/>
      <c r="HWC19" s="35"/>
      <c r="HWD19" s="76"/>
      <c r="HWE19" s="75"/>
      <c r="HWG19" s="2"/>
      <c r="HWH19" s="2"/>
      <c r="HWI19" s="35"/>
      <c r="HWJ19" s="76"/>
      <c r="HWK19" s="75"/>
      <c r="HWM19" s="2"/>
      <c r="HWN19" s="2"/>
      <c r="HWO19" s="35"/>
      <c r="HWP19" s="76"/>
      <c r="HWQ19" s="75"/>
      <c r="HWS19" s="2"/>
      <c r="HWT19" s="2"/>
      <c r="HWU19" s="35"/>
      <c r="HWV19" s="76"/>
      <c r="HWW19" s="75"/>
      <c r="HWY19" s="2"/>
      <c r="HWZ19" s="2"/>
      <c r="HXA19" s="35"/>
      <c r="HXB19" s="76"/>
      <c r="HXC19" s="75"/>
      <c r="HXE19" s="2"/>
      <c r="HXF19" s="2"/>
      <c r="HXG19" s="35"/>
      <c r="HXH19" s="76"/>
      <c r="HXI19" s="75"/>
      <c r="HXK19" s="2"/>
      <c r="HXL19" s="2"/>
      <c r="HXM19" s="35"/>
      <c r="HXN19" s="76"/>
      <c r="HXO19" s="75"/>
      <c r="HXQ19" s="2"/>
      <c r="HXR19" s="2"/>
      <c r="HXS19" s="35"/>
      <c r="HXT19" s="76"/>
      <c r="HXU19" s="75"/>
      <c r="HXW19" s="2"/>
      <c r="HXX19" s="2"/>
      <c r="HXY19" s="35"/>
      <c r="HXZ19" s="76"/>
      <c r="HYA19" s="75"/>
      <c r="HYC19" s="2"/>
      <c r="HYD19" s="2"/>
      <c r="HYE19" s="35"/>
      <c r="HYF19" s="76"/>
      <c r="HYG19" s="75"/>
      <c r="HYI19" s="2"/>
      <c r="HYJ19" s="2"/>
      <c r="HYK19" s="35"/>
      <c r="HYL19" s="76"/>
      <c r="HYM19" s="75"/>
      <c r="HYO19" s="2"/>
      <c r="HYP19" s="2"/>
      <c r="HYQ19" s="35"/>
      <c r="HYR19" s="76"/>
      <c r="HYS19" s="75"/>
      <c r="HYU19" s="2"/>
      <c r="HYV19" s="2"/>
      <c r="HYW19" s="35"/>
      <c r="HYX19" s="76"/>
      <c r="HYY19" s="75"/>
      <c r="HZA19" s="2"/>
      <c r="HZB19" s="2"/>
      <c r="HZC19" s="35"/>
      <c r="HZD19" s="76"/>
      <c r="HZE19" s="75"/>
      <c r="HZG19" s="2"/>
      <c r="HZH19" s="2"/>
      <c r="HZI19" s="35"/>
      <c r="HZJ19" s="76"/>
      <c r="HZK19" s="75"/>
      <c r="HZM19" s="2"/>
      <c r="HZN19" s="2"/>
      <c r="HZO19" s="35"/>
      <c r="HZP19" s="76"/>
      <c r="HZQ19" s="75"/>
      <c r="HZS19" s="2"/>
      <c r="HZT19" s="2"/>
      <c r="HZU19" s="35"/>
      <c r="HZV19" s="76"/>
      <c r="HZW19" s="75"/>
      <c r="HZY19" s="2"/>
      <c r="HZZ19" s="2"/>
      <c r="IAA19" s="35"/>
      <c r="IAB19" s="76"/>
      <c r="IAC19" s="75"/>
      <c r="IAE19" s="2"/>
      <c r="IAF19" s="2"/>
      <c r="IAG19" s="35"/>
      <c r="IAH19" s="76"/>
      <c r="IAI19" s="75"/>
      <c r="IAK19" s="2"/>
      <c r="IAL19" s="2"/>
      <c r="IAM19" s="35"/>
      <c r="IAN19" s="76"/>
      <c r="IAO19" s="75"/>
      <c r="IAQ19" s="2"/>
      <c r="IAR19" s="2"/>
      <c r="IAS19" s="35"/>
      <c r="IAT19" s="76"/>
      <c r="IAU19" s="75"/>
      <c r="IAW19" s="2"/>
      <c r="IAX19" s="2"/>
      <c r="IAY19" s="35"/>
      <c r="IAZ19" s="76"/>
      <c r="IBA19" s="75"/>
      <c r="IBC19" s="2"/>
      <c r="IBD19" s="2"/>
      <c r="IBE19" s="35"/>
      <c r="IBF19" s="76"/>
      <c r="IBG19" s="75"/>
      <c r="IBI19" s="2"/>
      <c r="IBJ19" s="2"/>
      <c r="IBK19" s="35"/>
      <c r="IBL19" s="76"/>
      <c r="IBM19" s="75"/>
      <c r="IBO19" s="2"/>
      <c r="IBP19" s="2"/>
      <c r="IBQ19" s="35"/>
      <c r="IBR19" s="76"/>
      <c r="IBS19" s="75"/>
      <c r="IBU19" s="2"/>
      <c r="IBV19" s="2"/>
      <c r="IBW19" s="35"/>
      <c r="IBX19" s="76"/>
      <c r="IBY19" s="75"/>
      <c r="ICA19" s="2"/>
      <c r="ICB19" s="2"/>
      <c r="ICC19" s="35"/>
      <c r="ICD19" s="76"/>
      <c r="ICE19" s="75"/>
      <c r="ICG19" s="2"/>
      <c r="ICH19" s="2"/>
      <c r="ICI19" s="35"/>
      <c r="ICJ19" s="76"/>
      <c r="ICK19" s="75"/>
      <c r="ICM19" s="2"/>
      <c r="ICN19" s="2"/>
      <c r="ICO19" s="35"/>
      <c r="ICP19" s="76"/>
      <c r="ICQ19" s="75"/>
      <c r="ICS19" s="2"/>
      <c r="ICT19" s="2"/>
      <c r="ICU19" s="35"/>
      <c r="ICV19" s="76"/>
      <c r="ICW19" s="75"/>
      <c r="ICY19" s="2"/>
      <c r="ICZ19" s="2"/>
      <c r="IDA19" s="35"/>
      <c r="IDB19" s="76"/>
      <c r="IDC19" s="75"/>
      <c r="IDE19" s="2"/>
      <c r="IDF19" s="2"/>
      <c r="IDG19" s="35"/>
      <c r="IDH19" s="76"/>
      <c r="IDI19" s="75"/>
      <c r="IDK19" s="2"/>
      <c r="IDL19" s="2"/>
      <c r="IDM19" s="35"/>
      <c r="IDN19" s="76"/>
      <c r="IDO19" s="75"/>
      <c r="IDQ19" s="2"/>
      <c r="IDR19" s="2"/>
      <c r="IDS19" s="35"/>
      <c r="IDT19" s="76"/>
      <c r="IDU19" s="75"/>
      <c r="IDW19" s="2"/>
      <c r="IDX19" s="2"/>
      <c r="IDY19" s="35"/>
      <c r="IDZ19" s="76"/>
      <c r="IEA19" s="75"/>
      <c r="IEC19" s="2"/>
      <c r="IED19" s="2"/>
      <c r="IEE19" s="35"/>
      <c r="IEF19" s="76"/>
      <c r="IEG19" s="75"/>
      <c r="IEI19" s="2"/>
      <c r="IEJ19" s="2"/>
      <c r="IEK19" s="35"/>
      <c r="IEL19" s="76"/>
      <c r="IEM19" s="75"/>
      <c r="IEO19" s="2"/>
      <c r="IEP19" s="2"/>
      <c r="IEQ19" s="35"/>
      <c r="IER19" s="76"/>
      <c r="IES19" s="75"/>
      <c r="IEU19" s="2"/>
      <c r="IEV19" s="2"/>
      <c r="IEW19" s="35"/>
      <c r="IEX19" s="76"/>
      <c r="IEY19" s="75"/>
      <c r="IFA19" s="2"/>
      <c r="IFB19" s="2"/>
      <c r="IFC19" s="35"/>
      <c r="IFD19" s="76"/>
      <c r="IFE19" s="75"/>
      <c r="IFG19" s="2"/>
      <c r="IFH19" s="2"/>
      <c r="IFI19" s="35"/>
      <c r="IFJ19" s="76"/>
      <c r="IFK19" s="75"/>
      <c r="IFM19" s="2"/>
      <c r="IFN19" s="2"/>
      <c r="IFO19" s="35"/>
      <c r="IFP19" s="76"/>
      <c r="IFQ19" s="75"/>
      <c r="IFS19" s="2"/>
      <c r="IFT19" s="2"/>
      <c r="IFU19" s="35"/>
      <c r="IFV19" s="76"/>
      <c r="IFW19" s="75"/>
      <c r="IFY19" s="2"/>
      <c r="IFZ19" s="2"/>
      <c r="IGA19" s="35"/>
      <c r="IGB19" s="76"/>
      <c r="IGC19" s="75"/>
      <c r="IGE19" s="2"/>
      <c r="IGF19" s="2"/>
      <c r="IGG19" s="35"/>
      <c r="IGH19" s="76"/>
      <c r="IGI19" s="75"/>
      <c r="IGK19" s="2"/>
      <c r="IGL19" s="2"/>
      <c r="IGM19" s="35"/>
      <c r="IGN19" s="76"/>
      <c r="IGO19" s="75"/>
      <c r="IGQ19" s="2"/>
      <c r="IGR19" s="2"/>
      <c r="IGS19" s="35"/>
      <c r="IGT19" s="76"/>
      <c r="IGU19" s="75"/>
      <c r="IGW19" s="2"/>
      <c r="IGX19" s="2"/>
      <c r="IGY19" s="35"/>
      <c r="IGZ19" s="76"/>
      <c r="IHA19" s="75"/>
      <c r="IHC19" s="2"/>
      <c r="IHD19" s="2"/>
      <c r="IHE19" s="35"/>
      <c r="IHF19" s="76"/>
      <c r="IHG19" s="75"/>
      <c r="IHI19" s="2"/>
      <c r="IHJ19" s="2"/>
      <c r="IHK19" s="35"/>
      <c r="IHL19" s="76"/>
      <c r="IHM19" s="75"/>
      <c r="IHO19" s="2"/>
      <c r="IHP19" s="2"/>
      <c r="IHQ19" s="35"/>
      <c r="IHR19" s="76"/>
      <c r="IHS19" s="75"/>
      <c r="IHU19" s="2"/>
      <c r="IHV19" s="2"/>
      <c r="IHW19" s="35"/>
      <c r="IHX19" s="76"/>
      <c r="IHY19" s="75"/>
      <c r="IIA19" s="2"/>
      <c r="IIB19" s="2"/>
      <c r="IIC19" s="35"/>
      <c r="IID19" s="76"/>
      <c r="IIE19" s="75"/>
      <c r="IIG19" s="2"/>
      <c r="IIH19" s="2"/>
      <c r="III19" s="35"/>
      <c r="IIJ19" s="76"/>
      <c r="IIK19" s="75"/>
      <c r="IIM19" s="2"/>
      <c r="IIN19" s="2"/>
      <c r="IIO19" s="35"/>
      <c r="IIP19" s="76"/>
      <c r="IIQ19" s="75"/>
      <c r="IIS19" s="2"/>
      <c r="IIT19" s="2"/>
      <c r="IIU19" s="35"/>
      <c r="IIV19" s="76"/>
      <c r="IIW19" s="75"/>
      <c r="IIY19" s="2"/>
      <c r="IIZ19" s="2"/>
      <c r="IJA19" s="35"/>
      <c r="IJB19" s="76"/>
      <c r="IJC19" s="75"/>
      <c r="IJE19" s="2"/>
      <c r="IJF19" s="2"/>
      <c r="IJG19" s="35"/>
      <c r="IJH19" s="76"/>
      <c r="IJI19" s="75"/>
      <c r="IJK19" s="2"/>
      <c r="IJL19" s="2"/>
      <c r="IJM19" s="35"/>
      <c r="IJN19" s="76"/>
      <c r="IJO19" s="75"/>
      <c r="IJQ19" s="2"/>
      <c r="IJR19" s="2"/>
      <c r="IJS19" s="35"/>
      <c r="IJT19" s="76"/>
      <c r="IJU19" s="75"/>
      <c r="IJW19" s="2"/>
      <c r="IJX19" s="2"/>
      <c r="IJY19" s="35"/>
      <c r="IJZ19" s="76"/>
      <c r="IKA19" s="75"/>
      <c r="IKC19" s="2"/>
      <c r="IKD19" s="2"/>
      <c r="IKE19" s="35"/>
      <c r="IKF19" s="76"/>
      <c r="IKG19" s="75"/>
      <c r="IKI19" s="2"/>
      <c r="IKJ19" s="2"/>
      <c r="IKK19" s="35"/>
      <c r="IKL19" s="76"/>
      <c r="IKM19" s="75"/>
      <c r="IKO19" s="2"/>
      <c r="IKP19" s="2"/>
      <c r="IKQ19" s="35"/>
      <c r="IKR19" s="76"/>
      <c r="IKS19" s="75"/>
      <c r="IKU19" s="2"/>
      <c r="IKV19" s="2"/>
      <c r="IKW19" s="35"/>
      <c r="IKX19" s="76"/>
      <c r="IKY19" s="75"/>
      <c r="ILA19" s="2"/>
      <c r="ILB19" s="2"/>
      <c r="ILC19" s="35"/>
      <c r="ILD19" s="76"/>
      <c r="ILE19" s="75"/>
      <c r="ILG19" s="2"/>
      <c r="ILH19" s="2"/>
      <c r="ILI19" s="35"/>
      <c r="ILJ19" s="76"/>
      <c r="ILK19" s="75"/>
      <c r="ILM19" s="2"/>
      <c r="ILN19" s="2"/>
      <c r="ILO19" s="35"/>
      <c r="ILP19" s="76"/>
      <c r="ILQ19" s="75"/>
      <c r="ILS19" s="2"/>
      <c r="ILT19" s="2"/>
      <c r="ILU19" s="35"/>
      <c r="ILV19" s="76"/>
      <c r="ILW19" s="75"/>
      <c r="ILY19" s="2"/>
      <c r="ILZ19" s="2"/>
      <c r="IMA19" s="35"/>
      <c r="IMB19" s="76"/>
      <c r="IMC19" s="75"/>
      <c r="IME19" s="2"/>
      <c r="IMF19" s="2"/>
      <c r="IMG19" s="35"/>
      <c r="IMH19" s="76"/>
      <c r="IMI19" s="75"/>
      <c r="IMK19" s="2"/>
      <c r="IML19" s="2"/>
      <c r="IMM19" s="35"/>
      <c r="IMN19" s="76"/>
      <c r="IMO19" s="75"/>
      <c r="IMQ19" s="2"/>
      <c r="IMR19" s="2"/>
      <c r="IMS19" s="35"/>
      <c r="IMT19" s="76"/>
      <c r="IMU19" s="75"/>
      <c r="IMW19" s="2"/>
      <c r="IMX19" s="2"/>
      <c r="IMY19" s="35"/>
      <c r="IMZ19" s="76"/>
      <c r="INA19" s="75"/>
      <c r="INC19" s="2"/>
      <c r="IND19" s="2"/>
      <c r="INE19" s="35"/>
      <c r="INF19" s="76"/>
      <c r="ING19" s="75"/>
      <c r="INI19" s="2"/>
      <c r="INJ19" s="2"/>
      <c r="INK19" s="35"/>
      <c r="INL19" s="76"/>
      <c r="INM19" s="75"/>
      <c r="INO19" s="2"/>
      <c r="INP19" s="2"/>
      <c r="INQ19" s="35"/>
      <c r="INR19" s="76"/>
      <c r="INS19" s="75"/>
      <c r="INU19" s="2"/>
      <c r="INV19" s="2"/>
      <c r="INW19" s="35"/>
      <c r="INX19" s="76"/>
      <c r="INY19" s="75"/>
      <c r="IOA19" s="2"/>
      <c r="IOB19" s="2"/>
      <c r="IOC19" s="35"/>
      <c r="IOD19" s="76"/>
      <c r="IOE19" s="75"/>
      <c r="IOG19" s="2"/>
      <c r="IOH19" s="2"/>
      <c r="IOI19" s="35"/>
      <c r="IOJ19" s="76"/>
      <c r="IOK19" s="75"/>
      <c r="IOM19" s="2"/>
      <c r="ION19" s="2"/>
      <c r="IOO19" s="35"/>
      <c r="IOP19" s="76"/>
      <c r="IOQ19" s="75"/>
      <c r="IOS19" s="2"/>
      <c r="IOT19" s="2"/>
      <c r="IOU19" s="35"/>
      <c r="IOV19" s="76"/>
      <c r="IOW19" s="75"/>
      <c r="IOY19" s="2"/>
      <c r="IOZ19" s="2"/>
      <c r="IPA19" s="35"/>
      <c r="IPB19" s="76"/>
      <c r="IPC19" s="75"/>
      <c r="IPE19" s="2"/>
      <c r="IPF19" s="2"/>
      <c r="IPG19" s="35"/>
      <c r="IPH19" s="76"/>
      <c r="IPI19" s="75"/>
      <c r="IPK19" s="2"/>
      <c r="IPL19" s="2"/>
      <c r="IPM19" s="35"/>
      <c r="IPN19" s="76"/>
      <c r="IPO19" s="75"/>
      <c r="IPQ19" s="2"/>
      <c r="IPR19" s="2"/>
      <c r="IPS19" s="35"/>
      <c r="IPT19" s="76"/>
      <c r="IPU19" s="75"/>
      <c r="IPW19" s="2"/>
      <c r="IPX19" s="2"/>
      <c r="IPY19" s="35"/>
      <c r="IPZ19" s="76"/>
      <c r="IQA19" s="75"/>
      <c r="IQC19" s="2"/>
      <c r="IQD19" s="2"/>
      <c r="IQE19" s="35"/>
      <c r="IQF19" s="76"/>
      <c r="IQG19" s="75"/>
      <c r="IQI19" s="2"/>
      <c r="IQJ19" s="2"/>
      <c r="IQK19" s="35"/>
      <c r="IQL19" s="76"/>
      <c r="IQM19" s="75"/>
      <c r="IQO19" s="2"/>
      <c r="IQP19" s="2"/>
      <c r="IQQ19" s="35"/>
      <c r="IQR19" s="76"/>
      <c r="IQS19" s="75"/>
      <c r="IQU19" s="2"/>
      <c r="IQV19" s="2"/>
      <c r="IQW19" s="35"/>
      <c r="IQX19" s="76"/>
      <c r="IQY19" s="75"/>
      <c r="IRA19" s="2"/>
      <c r="IRB19" s="2"/>
      <c r="IRC19" s="35"/>
      <c r="IRD19" s="76"/>
      <c r="IRE19" s="75"/>
      <c r="IRG19" s="2"/>
      <c r="IRH19" s="2"/>
      <c r="IRI19" s="35"/>
      <c r="IRJ19" s="76"/>
      <c r="IRK19" s="75"/>
      <c r="IRM19" s="2"/>
      <c r="IRN19" s="2"/>
      <c r="IRO19" s="35"/>
      <c r="IRP19" s="76"/>
      <c r="IRQ19" s="75"/>
      <c r="IRS19" s="2"/>
      <c r="IRT19" s="2"/>
      <c r="IRU19" s="35"/>
      <c r="IRV19" s="76"/>
      <c r="IRW19" s="75"/>
      <c r="IRY19" s="2"/>
      <c r="IRZ19" s="2"/>
      <c r="ISA19" s="35"/>
      <c r="ISB19" s="76"/>
      <c r="ISC19" s="75"/>
      <c r="ISE19" s="2"/>
      <c r="ISF19" s="2"/>
      <c r="ISG19" s="35"/>
      <c r="ISH19" s="76"/>
      <c r="ISI19" s="75"/>
      <c r="ISK19" s="2"/>
      <c r="ISL19" s="2"/>
      <c r="ISM19" s="35"/>
      <c r="ISN19" s="76"/>
      <c r="ISO19" s="75"/>
      <c r="ISQ19" s="2"/>
      <c r="ISR19" s="2"/>
      <c r="ISS19" s="35"/>
      <c r="IST19" s="76"/>
      <c r="ISU19" s="75"/>
      <c r="ISW19" s="2"/>
      <c r="ISX19" s="2"/>
      <c r="ISY19" s="35"/>
      <c r="ISZ19" s="76"/>
      <c r="ITA19" s="75"/>
      <c r="ITC19" s="2"/>
      <c r="ITD19" s="2"/>
      <c r="ITE19" s="35"/>
      <c r="ITF19" s="76"/>
      <c r="ITG19" s="75"/>
      <c r="ITI19" s="2"/>
      <c r="ITJ19" s="2"/>
      <c r="ITK19" s="35"/>
      <c r="ITL19" s="76"/>
      <c r="ITM19" s="75"/>
      <c r="ITO19" s="2"/>
      <c r="ITP19" s="2"/>
      <c r="ITQ19" s="35"/>
      <c r="ITR19" s="76"/>
      <c r="ITS19" s="75"/>
      <c r="ITU19" s="2"/>
      <c r="ITV19" s="2"/>
      <c r="ITW19" s="35"/>
      <c r="ITX19" s="76"/>
      <c r="ITY19" s="75"/>
      <c r="IUA19" s="2"/>
      <c r="IUB19" s="2"/>
      <c r="IUC19" s="35"/>
      <c r="IUD19" s="76"/>
      <c r="IUE19" s="75"/>
      <c r="IUG19" s="2"/>
      <c r="IUH19" s="2"/>
      <c r="IUI19" s="35"/>
      <c r="IUJ19" s="76"/>
      <c r="IUK19" s="75"/>
      <c r="IUM19" s="2"/>
      <c r="IUN19" s="2"/>
      <c r="IUO19" s="35"/>
      <c r="IUP19" s="76"/>
      <c r="IUQ19" s="75"/>
      <c r="IUS19" s="2"/>
      <c r="IUT19" s="2"/>
      <c r="IUU19" s="35"/>
      <c r="IUV19" s="76"/>
      <c r="IUW19" s="75"/>
      <c r="IUY19" s="2"/>
      <c r="IUZ19" s="2"/>
      <c r="IVA19" s="35"/>
      <c r="IVB19" s="76"/>
      <c r="IVC19" s="75"/>
      <c r="IVE19" s="2"/>
      <c r="IVF19" s="2"/>
      <c r="IVG19" s="35"/>
      <c r="IVH19" s="76"/>
      <c r="IVI19" s="75"/>
      <c r="IVK19" s="2"/>
      <c r="IVL19" s="2"/>
      <c r="IVM19" s="35"/>
      <c r="IVN19" s="76"/>
      <c r="IVO19" s="75"/>
      <c r="IVQ19" s="2"/>
      <c r="IVR19" s="2"/>
      <c r="IVS19" s="35"/>
      <c r="IVT19" s="76"/>
      <c r="IVU19" s="75"/>
      <c r="IVW19" s="2"/>
      <c r="IVX19" s="2"/>
      <c r="IVY19" s="35"/>
      <c r="IVZ19" s="76"/>
      <c r="IWA19" s="75"/>
      <c r="IWC19" s="2"/>
      <c r="IWD19" s="2"/>
      <c r="IWE19" s="35"/>
      <c r="IWF19" s="76"/>
      <c r="IWG19" s="75"/>
      <c r="IWI19" s="2"/>
      <c r="IWJ19" s="2"/>
      <c r="IWK19" s="35"/>
      <c r="IWL19" s="76"/>
      <c r="IWM19" s="75"/>
      <c r="IWO19" s="2"/>
      <c r="IWP19" s="2"/>
      <c r="IWQ19" s="35"/>
      <c r="IWR19" s="76"/>
      <c r="IWS19" s="75"/>
      <c r="IWU19" s="2"/>
      <c r="IWV19" s="2"/>
      <c r="IWW19" s="35"/>
      <c r="IWX19" s="76"/>
      <c r="IWY19" s="75"/>
      <c r="IXA19" s="2"/>
      <c r="IXB19" s="2"/>
      <c r="IXC19" s="35"/>
      <c r="IXD19" s="76"/>
      <c r="IXE19" s="75"/>
      <c r="IXG19" s="2"/>
      <c r="IXH19" s="2"/>
      <c r="IXI19" s="35"/>
      <c r="IXJ19" s="76"/>
      <c r="IXK19" s="75"/>
      <c r="IXM19" s="2"/>
      <c r="IXN19" s="2"/>
      <c r="IXO19" s="35"/>
      <c r="IXP19" s="76"/>
      <c r="IXQ19" s="75"/>
      <c r="IXS19" s="2"/>
      <c r="IXT19" s="2"/>
      <c r="IXU19" s="35"/>
      <c r="IXV19" s="76"/>
      <c r="IXW19" s="75"/>
      <c r="IXY19" s="2"/>
      <c r="IXZ19" s="2"/>
      <c r="IYA19" s="35"/>
      <c r="IYB19" s="76"/>
      <c r="IYC19" s="75"/>
      <c r="IYE19" s="2"/>
      <c r="IYF19" s="2"/>
      <c r="IYG19" s="35"/>
      <c r="IYH19" s="76"/>
      <c r="IYI19" s="75"/>
      <c r="IYK19" s="2"/>
      <c r="IYL19" s="2"/>
      <c r="IYM19" s="35"/>
      <c r="IYN19" s="76"/>
      <c r="IYO19" s="75"/>
      <c r="IYQ19" s="2"/>
      <c r="IYR19" s="2"/>
      <c r="IYS19" s="35"/>
      <c r="IYT19" s="76"/>
      <c r="IYU19" s="75"/>
      <c r="IYW19" s="2"/>
      <c r="IYX19" s="2"/>
      <c r="IYY19" s="35"/>
      <c r="IYZ19" s="76"/>
      <c r="IZA19" s="75"/>
      <c r="IZC19" s="2"/>
      <c r="IZD19" s="2"/>
      <c r="IZE19" s="35"/>
      <c r="IZF19" s="76"/>
      <c r="IZG19" s="75"/>
      <c r="IZI19" s="2"/>
      <c r="IZJ19" s="2"/>
      <c r="IZK19" s="35"/>
      <c r="IZL19" s="76"/>
      <c r="IZM19" s="75"/>
      <c r="IZO19" s="2"/>
      <c r="IZP19" s="2"/>
      <c r="IZQ19" s="35"/>
      <c r="IZR19" s="76"/>
      <c r="IZS19" s="75"/>
      <c r="IZU19" s="2"/>
      <c r="IZV19" s="2"/>
      <c r="IZW19" s="35"/>
      <c r="IZX19" s="76"/>
      <c r="IZY19" s="75"/>
      <c r="JAA19" s="2"/>
      <c r="JAB19" s="2"/>
      <c r="JAC19" s="35"/>
      <c r="JAD19" s="76"/>
      <c r="JAE19" s="75"/>
      <c r="JAG19" s="2"/>
      <c r="JAH19" s="2"/>
      <c r="JAI19" s="35"/>
      <c r="JAJ19" s="76"/>
      <c r="JAK19" s="75"/>
      <c r="JAM19" s="2"/>
      <c r="JAN19" s="2"/>
      <c r="JAO19" s="35"/>
      <c r="JAP19" s="76"/>
      <c r="JAQ19" s="75"/>
      <c r="JAS19" s="2"/>
      <c r="JAT19" s="2"/>
      <c r="JAU19" s="35"/>
      <c r="JAV19" s="76"/>
      <c r="JAW19" s="75"/>
      <c r="JAY19" s="2"/>
      <c r="JAZ19" s="2"/>
      <c r="JBA19" s="35"/>
      <c r="JBB19" s="76"/>
      <c r="JBC19" s="75"/>
      <c r="JBE19" s="2"/>
      <c r="JBF19" s="2"/>
      <c r="JBG19" s="35"/>
      <c r="JBH19" s="76"/>
      <c r="JBI19" s="75"/>
      <c r="JBK19" s="2"/>
      <c r="JBL19" s="2"/>
      <c r="JBM19" s="35"/>
      <c r="JBN19" s="76"/>
      <c r="JBO19" s="75"/>
      <c r="JBQ19" s="2"/>
      <c r="JBR19" s="2"/>
      <c r="JBS19" s="35"/>
      <c r="JBT19" s="76"/>
      <c r="JBU19" s="75"/>
      <c r="JBW19" s="2"/>
      <c r="JBX19" s="2"/>
      <c r="JBY19" s="35"/>
      <c r="JBZ19" s="76"/>
      <c r="JCA19" s="75"/>
      <c r="JCC19" s="2"/>
      <c r="JCD19" s="2"/>
      <c r="JCE19" s="35"/>
      <c r="JCF19" s="76"/>
      <c r="JCG19" s="75"/>
      <c r="JCI19" s="2"/>
      <c r="JCJ19" s="2"/>
      <c r="JCK19" s="35"/>
      <c r="JCL19" s="76"/>
      <c r="JCM19" s="75"/>
      <c r="JCO19" s="2"/>
      <c r="JCP19" s="2"/>
      <c r="JCQ19" s="35"/>
      <c r="JCR19" s="76"/>
      <c r="JCS19" s="75"/>
      <c r="JCU19" s="2"/>
      <c r="JCV19" s="2"/>
      <c r="JCW19" s="35"/>
      <c r="JCX19" s="76"/>
      <c r="JCY19" s="75"/>
      <c r="JDA19" s="2"/>
      <c r="JDB19" s="2"/>
      <c r="JDC19" s="35"/>
      <c r="JDD19" s="76"/>
      <c r="JDE19" s="75"/>
      <c r="JDG19" s="2"/>
      <c r="JDH19" s="2"/>
      <c r="JDI19" s="35"/>
      <c r="JDJ19" s="76"/>
      <c r="JDK19" s="75"/>
      <c r="JDM19" s="2"/>
      <c r="JDN19" s="2"/>
      <c r="JDO19" s="35"/>
      <c r="JDP19" s="76"/>
      <c r="JDQ19" s="75"/>
      <c r="JDS19" s="2"/>
      <c r="JDT19" s="2"/>
      <c r="JDU19" s="35"/>
      <c r="JDV19" s="76"/>
      <c r="JDW19" s="75"/>
      <c r="JDY19" s="2"/>
      <c r="JDZ19" s="2"/>
      <c r="JEA19" s="35"/>
      <c r="JEB19" s="76"/>
      <c r="JEC19" s="75"/>
      <c r="JEE19" s="2"/>
      <c r="JEF19" s="2"/>
      <c r="JEG19" s="35"/>
      <c r="JEH19" s="76"/>
      <c r="JEI19" s="75"/>
      <c r="JEK19" s="2"/>
      <c r="JEL19" s="2"/>
      <c r="JEM19" s="35"/>
      <c r="JEN19" s="76"/>
      <c r="JEO19" s="75"/>
      <c r="JEQ19" s="2"/>
      <c r="JER19" s="2"/>
      <c r="JES19" s="35"/>
      <c r="JET19" s="76"/>
      <c r="JEU19" s="75"/>
      <c r="JEW19" s="2"/>
      <c r="JEX19" s="2"/>
      <c r="JEY19" s="35"/>
      <c r="JEZ19" s="76"/>
      <c r="JFA19" s="75"/>
      <c r="JFC19" s="2"/>
      <c r="JFD19" s="2"/>
      <c r="JFE19" s="35"/>
      <c r="JFF19" s="76"/>
      <c r="JFG19" s="75"/>
      <c r="JFI19" s="2"/>
      <c r="JFJ19" s="2"/>
      <c r="JFK19" s="35"/>
      <c r="JFL19" s="76"/>
      <c r="JFM19" s="75"/>
      <c r="JFO19" s="2"/>
      <c r="JFP19" s="2"/>
      <c r="JFQ19" s="35"/>
      <c r="JFR19" s="76"/>
      <c r="JFS19" s="75"/>
      <c r="JFU19" s="2"/>
      <c r="JFV19" s="2"/>
      <c r="JFW19" s="35"/>
      <c r="JFX19" s="76"/>
      <c r="JFY19" s="75"/>
      <c r="JGA19" s="2"/>
      <c r="JGB19" s="2"/>
      <c r="JGC19" s="35"/>
      <c r="JGD19" s="76"/>
      <c r="JGE19" s="75"/>
      <c r="JGG19" s="2"/>
      <c r="JGH19" s="2"/>
      <c r="JGI19" s="35"/>
      <c r="JGJ19" s="76"/>
      <c r="JGK19" s="75"/>
      <c r="JGM19" s="2"/>
      <c r="JGN19" s="2"/>
      <c r="JGO19" s="35"/>
      <c r="JGP19" s="76"/>
      <c r="JGQ19" s="75"/>
      <c r="JGS19" s="2"/>
      <c r="JGT19" s="2"/>
      <c r="JGU19" s="35"/>
      <c r="JGV19" s="76"/>
      <c r="JGW19" s="75"/>
      <c r="JGY19" s="2"/>
      <c r="JGZ19" s="2"/>
      <c r="JHA19" s="35"/>
      <c r="JHB19" s="76"/>
      <c r="JHC19" s="75"/>
      <c r="JHE19" s="2"/>
      <c r="JHF19" s="2"/>
      <c r="JHG19" s="35"/>
      <c r="JHH19" s="76"/>
      <c r="JHI19" s="75"/>
      <c r="JHK19" s="2"/>
      <c r="JHL19" s="2"/>
      <c r="JHM19" s="35"/>
      <c r="JHN19" s="76"/>
      <c r="JHO19" s="75"/>
      <c r="JHQ19" s="2"/>
      <c r="JHR19" s="2"/>
      <c r="JHS19" s="35"/>
      <c r="JHT19" s="76"/>
      <c r="JHU19" s="75"/>
      <c r="JHW19" s="2"/>
      <c r="JHX19" s="2"/>
      <c r="JHY19" s="35"/>
      <c r="JHZ19" s="76"/>
      <c r="JIA19" s="75"/>
      <c r="JIC19" s="2"/>
      <c r="JID19" s="2"/>
      <c r="JIE19" s="35"/>
      <c r="JIF19" s="76"/>
      <c r="JIG19" s="75"/>
      <c r="JII19" s="2"/>
      <c r="JIJ19" s="2"/>
      <c r="JIK19" s="35"/>
      <c r="JIL19" s="76"/>
      <c r="JIM19" s="75"/>
      <c r="JIO19" s="2"/>
      <c r="JIP19" s="2"/>
      <c r="JIQ19" s="35"/>
      <c r="JIR19" s="76"/>
      <c r="JIS19" s="75"/>
      <c r="JIU19" s="2"/>
      <c r="JIV19" s="2"/>
      <c r="JIW19" s="35"/>
      <c r="JIX19" s="76"/>
      <c r="JIY19" s="75"/>
      <c r="JJA19" s="2"/>
      <c r="JJB19" s="2"/>
      <c r="JJC19" s="35"/>
      <c r="JJD19" s="76"/>
      <c r="JJE19" s="75"/>
      <c r="JJG19" s="2"/>
      <c r="JJH19" s="2"/>
      <c r="JJI19" s="35"/>
      <c r="JJJ19" s="76"/>
      <c r="JJK19" s="75"/>
      <c r="JJM19" s="2"/>
      <c r="JJN19" s="2"/>
      <c r="JJO19" s="35"/>
      <c r="JJP19" s="76"/>
      <c r="JJQ19" s="75"/>
      <c r="JJS19" s="2"/>
      <c r="JJT19" s="2"/>
      <c r="JJU19" s="35"/>
      <c r="JJV19" s="76"/>
      <c r="JJW19" s="75"/>
      <c r="JJY19" s="2"/>
      <c r="JJZ19" s="2"/>
      <c r="JKA19" s="35"/>
      <c r="JKB19" s="76"/>
      <c r="JKC19" s="75"/>
      <c r="JKE19" s="2"/>
      <c r="JKF19" s="2"/>
      <c r="JKG19" s="35"/>
      <c r="JKH19" s="76"/>
      <c r="JKI19" s="75"/>
      <c r="JKK19" s="2"/>
      <c r="JKL19" s="2"/>
      <c r="JKM19" s="35"/>
      <c r="JKN19" s="76"/>
      <c r="JKO19" s="75"/>
      <c r="JKQ19" s="2"/>
      <c r="JKR19" s="2"/>
      <c r="JKS19" s="35"/>
      <c r="JKT19" s="76"/>
      <c r="JKU19" s="75"/>
      <c r="JKW19" s="2"/>
      <c r="JKX19" s="2"/>
      <c r="JKY19" s="35"/>
      <c r="JKZ19" s="76"/>
      <c r="JLA19" s="75"/>
      <c r="JLC19" s="2"/>
      <c r="JLD19" s="2"/>
      <c r="JLE19" s="35"/>
      <c r="JLF19" s="76"/>
      <c r="JLG19" s="75"/>
      <c r="JLI19" s="2"/>
      <c r="JLJ19" s="2"/>
      <c r="JLK19" s="35"/>
      <c r="JLL19" s="76"/>
      <c r="JLM19" s="75"/>
      <c r="JLO19" s="2"/>
      <c r="JLP19" s="2"/>
      <c r="JLQ19" s="35"/>
      <c r="JLR19" s="76"/>
      <c r="JLS19" s="75"/>
      <c r="JLU19" s="2"/>
      <c r="JLV19" s="2"/>
      <c r="JLW19" s="35"/>
      <c r="JLX19" s="76"/>
      <c r="JLY19" s="75"/>
      <c r="JMA19" s="2"/>
      <c r="JMB19" s="2"/>
      <c r="JMC19" s="35"/>
      <c r="JMD19" s="76"/>
      <c r="JME19" s="75"/>
      <c r="JMG19" s="2"/>
      <c r="JMH19" s="2"/>
      <c r="JMI19" s="35"/>
      <c r="JMJ19" s="76"/>
      <c r="JMK19" s="75"/>
      <c r="JMM19" s="2"/>
      <c r="JMN19" s="2"/>
      <c r="JMO19" s="35"/>
      <c r="JMP19" s="76"/>
      <c r="JMQ19" s="75"/>
      <c r="JMS19" s="2"/>
      <c r="JMT19" s="2"/>
      <c r="JMU19" s="35"/>
      <c r="JMV19" s="76"/>
      <c r="JMW19" s="75"/>
      <c r="JMY19" s="2"/>
      <c r="JMZ19" s="2"/>
      <c r="JNA19" s="35"/>
      <c r="JNB19" s="76"/>
      <c r="JNC19" s="75"/>
      <c r="JNE19" s="2"/>
      <c r="JNF19" s="2"/>
      <c r="JNG19" s="35"/>
      <c r="JNH19" s="76"/>
      <c r="JNI19" s="75"/>
      <c r="JNK19" s="2"/>
      <c r="JNL19" s="2"/>
      <c r="JNM19" s="35"/>
      <c r="JNN19" s="76"/>
      <c r="JNO19" s="75"/>
      <c r="JNQ19" s="2"/>
      <c r="JNR19" s="2"/>
      <c r="JNS19" s="35"/>
      <c r="JNT19" s="76"/>
      <c r="JNU19" s="75"/>
      <c r="JNW19" s="2"/>
      <c r="JNX19" s="2"/>
      <c r="JNY19" s="35"/>
      <c r="JNZ19" s="76"/>
      <c r="JOA19" s="75"/>
      <c r="JOC19" s="2"/>
      <c r="JOD19" s="2"/>
      <c r="JOE19" s="35"/>
      <c r="JOF19" s="76"/>
      <c r="JOG19" s="75"/>
      <c r="JOI19" s="2"/>
      <c r="JOJ19" s="2"/>
      <c r="JOK19" s="35"/>
      <c r="JOL19" s="76"/>
      <c r="JOM19" s="75"/>
      <c r="JOO19" s="2"/>
      <c r="JOP19" s="2"/>
      <c r="JOQ19" s="35"/>
      <c r="JOR19" s="76"/>
      <c r="JOS19" s="75"/>
      <c r="JOU19" s="2"/>
      <c r="JOV19" s="2"/>
      <c r="JOW19" s="35"/>
      <c r="JOX19" s="76"/>
      <c r="JOY19" s="75"/>
      <c r="JPA19" s="2"/>
      <c r="JPB19" s="2"/>
      <c r="JPC19" s="35"/>
      <c r="JPD19" s="76"/>
      <c r="JPE19" s="75"/>
      <c r="JPG19" s="2"/>
      <c r="JPH19" s="2"/>
      <c r="JPI19" s="35"/>
      <c r="JPJ19" s="76"/>
      <c r="JPK19" s="75"/>
      <c r="JPM19" s="2"/>
      <c r="JPN19" s="2"/>
      <c r="JPO19" s="35"/>
      <c r="JPP19" s="76"/>
      <c r="JPQ19" s="75"/>
      <c r="JPS19" s="2"/>
      <c r="JPT19" s="2"/>
      <c r="JPU19" s="35"/>
      <c r="JPV19" s="76"/>
      <c r="JPW19" s="75"/>
      <c r="JPY19" s="2"/>
      <c r="JPZ19" s="2"/>
      <c r="JQA19" s="35"/>
      <c r="JQB19" s="76"/>
      <c r="JQC19" s="75"/>
      <c r="JQE19" s="2"/>
      <c r="JQF19" s="2"/>
      <c r="JQG19" s="35"/>
      <c r="JQH19" s="76"/>
      <c r="JQI19" s="75"/>
      <c r="JQK19" s="2"/>
      <c r="JQL19" s="2"/>
      <c r="JQM19" s="35"/>
      <c r="JQN19" s="76"/>
      <c r="JQO19" s="75"/>
      <c r="JQQ19" s="2"/>
      <c r="JQR19" s="2"/>
      <c r="JQS19" s="35"/>
      <c r="JQT19" s="76"/>
      <c r="JQU19" s="75"/>
      <c r="JQW19" s="2"/>
      <c r="JQX19" s="2"/>
      <c r="JQY19" s="35"/>
      <c r="JQZ19" s="76"/>
      <c r="JRA19" s="75"/>
      <c r="JRC19" s="2"/>
      <c r="JRD19" s="2"/>
      <c r="JRE19" s="35"/>
      <c r="JRF19" s="76"/>
      <c r="JRG19" s="75"/>
      <c r="JRI19" s="2"/>
      <c r="JRJ19" s="2"/>
      <c r="JRK19" s="35"/>
      <c r="JRL19" s="76"/>
      <c r="JRM19" s="75"/>
      <c r="JRO19" s="2"/>
      <c r="JRP19" s="2"/>
      <c r="JRQ19" s="35"/>
      <c r="JRR19" s="76"/>
      <c r="JRS19" s="75"/>
      <c r="JRU19" s="2"/>
      <c r="JRV19" s="2"/>
      <c r="JRW19" s="35"/>
      <c r="JRX19" s="76"/>
      <c r="JRY19" s="75"/>
      <c r="JSA19" s="2"/>
      <c r="JSB19" s="2"/>
      <c r="JSC19" s="35"/>
      <c r="JSD19" s="76"/>
      <c r="JSE19" s="75"/>
      <c r="JSG19" s="2"/>
      <c r="JSH19" s="2"/>
      <c r="JSI19" s="35"/>
      <c r="JSJ19" s="76"/>
      <c r="JSK19" s="75"/>
      <c r="JSM19" s="2"/>
      <c r="JSN19" s="2"/>
      <c r="JSO19" s="35"/>
      <c r="JSP19" s="76"/>
      <c r="JSQ19" s="75"/>
      <c r="JSS19" s="2"/>
      <c r="JST19" s="2"/>
      <c r="JSU19" s="35"/>
      <c r="JSV19" s="76"/>
      <c r="JSW19" s="75"/>
      <c r="JSY19" s="2"/>
      <c r="JSZ19" s="2"/>
      <c r="JTA19" s="35"/>
      <c r="JTB19" s="76"/>
      <c r="JTC19" s="75"/>
      <c r="JTE19" s="2"/>
      <c r="JTF19" s="2"/>
      <c r="JTG19" s="35"/>
      <c r="JTH19" s="76"/>
      <c r="JTI19" s="75"/>
      <c r="JTK19" s="2"/>
      <c r="JTL19" s="2"/>
      <c r="JTM19" s="35"/>
      <c r="JTN19" s="76"/>
      <c r="JTO19" s="75"/>
      <c r="JTQ19" s="2"/>
      <c r="JTR19" s="2"/>
      <c r="JTS19" s="35"/>
      <c r="JTT19" s="76"/>
      <c r="JTU19" s="75"/>
      <c r="JTW19" s="2"/>
      <c r="JTX19" s="2"/>
      <c r="JTY19" s="35"/>
      <c r="JTZ19" s="76"/>
      <c r="JUA19" s="75"/>
      <c r="JUC19" s="2"/>
      <c r="JUD19" s="2"/>
      <c r="JUE19" s="35"/>
      <c r="JUF19" s="76"/>
      <c r="JUG19" s="75"/>
      <c r="JUI19" s="2"/>
      <c r="JUJ19" s="2"/>
      <c r="JUK19" s="35"/>
      <c r="JUL19" s="76"/>
      <c r="JUM19" s="75"/>
      <c r="JUO19" s="2"/>
      <c r="JUP19" s="2"/>
      <c r="JUQ19" s="35"/>
      <c r="JUR19" s="76"/>
      <c r="JUS19" s="75"/>
      <c r="JUU19" s="2"/>
      <c r="JUV19" s="2"/>
      <c r="JUW19" s="35"/>
      <c r="JUX19" s="76"/>
      <c r="JUY19" s="75"/>
      <c r="JVA19" s="2"/>
      <c r="JVB19" s="2"/>
      <c r="JVC19" s="35"/>
      <c r="JVD19" s="76"/>
      <c r="JVE19" s="75"/>
      <c r="JVG19" s="2"/>
      <c r="JVH19" s="2"/>
      <c r="JVI19" s="35"/>
      <c r="JVJ19" s="76"/>
      <c r="JVK19" s="75"/>
      <c r="JVM19" s="2"/>
      <c r="JVN19" s="2"/>
      <c r="JVO19" s="35"/>
      <c r="JVP19" s="76"/>
      <c r="JVQ19" s="75"/>
      <c r="JVS19" s="2"/>
      <c r="JVT19" s="2"/>
      <c r="JVU19" s="35"/>
      <c r="JVV19" s="76"/>
      <c r="JVW19" s="75"/>
      <c r="JVY19" s="2"/>
      <c r="JVZ19" s="2"/>
      <c r="JWA19" s="35"/>
      <c r="JWB19" s="76"/>
      <c r="JWC19" s="75"/>
      <c r="JWE19" s="2"/>
      <c r="JWF19" s="2"/>
      <c r="JWG19" s="35"/>
      <c r="JWH19" s="76"/>
      <c r="JWI19" s="75"/>
      <c r="JWK19" s="2"/>
      <c r="JWL19" s="2"/>
      <c r="JWM19" s="35"/>
      <c r="JWN19" s="76"/>
      <c r="JWO19" s="75"/>
      <c r="JWQ19" s="2"/>
      <c r="JWR19" s="2"/>
      <c r="JWS19" s="35"/>
      <c r="JWT19" s="76"/>
      <c r="JWU19" s="75"/>
      <c r="JWW19" s="2"/>
      <c r="JWX19" s="2"/>
      <c r="JWY19" s="35"/>
      <c r="JWZ19" s="76"/>
      <c r="JXA19" s="75"/>
      <c r="JXC19" s="2"/>
      <c r="JXD19" s="2"/>
      <c r="JXE19" s="35"/>
      <c r="JXF19" s="76"/>
      <c r="JXG19" s="75"/>
      <c r="JXI19" s="2"/>
      <c r="JXJ19" s="2"/>
      <c r="JXK19" s="35"/>
      <c r="JXL19" s="76"/>
      <c r="JXM19" s="75"/>
      <c r="JXO19" s="2"/>
      <c r="JXP19" s="2"/>
      <c r="JXQ19" s="35"/>
      <c r="JXR19" s="76"/>
      <c r="JXS19" s="75"/>
      <c r="JXU19" s="2"/>
      <c r="JXV19" s="2"/>
      <c r="JXW19" s="35"/>
      <c r="JXX19" s="76"/>
      <c r="JXY19" s="75"/>
      <c r="JYA19" s="2"/>
      <c r="JYB19" s="2"/>
      <c r="JYC19" s="35"/>
      <c r="JYD19" s="76"/>
      <c r="JYE19" s="75"/>
      <c r="JYG19" s="2"/>
      <c r="JYH19" s="2"/>
      <c r="JYI19" s="35"/>
      <c r="JYJ19" s="76"/>
      <c r="JYK19" s="75"/>
      <c r="JYM19" s="2"/>
      <c r="JYN19" s="2"/>
      <c r="JYO19" s="35"/>
      <c r="JYP19" s="76"/>
      <c r="JYQ19" s="75"/>
      <c r="JYS19" s="2"/>
      <c r="JYT19" s="2"/>
      <c r="JYU19" s="35"/>
      <c r="JYV19" s="76"/>
      <c r="JYW19" s="75"/>
      <c r="JYY19" s="2"/>
      <c r="JYZ19" s="2"/>
      <c r="JZA19" s="35"/>
      <c r="JZB19" s="76"/>
      <c r="JZC19" s="75"/>
      <c r="JZE19" s="2"/>
      <c r="JZF19" s="2"/>
      <c r="JZG19" s="35"/>
      <c r="JZH19" s="76"/>
      <c r="JZI19" s="75"/>
      <c r="JZK19" s="2"/>
      <c r="JZL19" s="2"/>
      <c r="JZM19" s="35"/>
      <c r="JZN19" s="76"/>
      <c r="JZO19" s="75"/>
      <c r="JZQ19" s="2"/>
      <c r="JZR19" s="2"/>
      <c r="JZS19" s="35"/>
      <c r="JZT19" s="76"/>
      <c r="JZU19" s="75"/>
      <c r="JZW19" s="2"/>
      <c r="JZX19" s="2"/>
      <c r="JZY19" s="35"/>
      <c r="JZZ19" s="76"/>
      <c r="KAA19" s="75"/>
      <c r="KAC19" s="2"/>
      <c r="KAD19" s="2"/>
      <c r="KAE19" s="35"/>
      <c r="KAF19" s="76"/>
      <c r="KAG19" s="75"/>
      <c r="KAI19" s="2"/>
      <c r="KAJ19" s="2"/>
      <c r="KAK19" s="35"/>
      <c r="KAL19" s="76"/>
      <c r="KAM19" s="75"/>
      <c r="KAO19" s="2"/>
      <c r="KAP19" s="2"/>
      <c r="KAQ19" s="35"/>
      <c r="KAR19" s="76"/>
      <c r="KAS19" s="75"/>
      <c r="KAU19" s="2"/>
      <c r="KAV19" s="2"/>
      <c r="KAW19" s="35"/>
      <c r="KAX19" s="76"/>
      <c r="KAY19" s="75"/>
      <c r="KBA19" s="2"/>
      <c r="KBB19" s="2"/>
      <c r="KBC19" s="35"/>
      <c r="KBD19" s="76"/>
      <c r="KBE19" s="75"/>
      <c r="KBG19" s="2"/>
      <c r="KBH19" s="2"/>
      <c r="KBI19" s="35"/>
      <c r="KBJ19" s="76"/>
      <c r="KBK19" s="75"/>
      <c r="KBM19" s="2"/>
      <c r="KBN19" s="2"/>
      <c r="KBO19" s="35"/>
      <c r="KBP19" s="76"/>
      <c r="KBQ19" s="75"/>
      <c r="KBS19" s="2"/>
      <c r="KBT19" s="2"/>
      <c r="KBU19" s="35"/>
      <c r="KBV19" s="76"/>
      <c r="KBW19" s="75"/>
      <c r="KBY19" s="2"/>
      <c r="KBZ19" s="2"/>
      <c r="KCA19" s="35"/>
      <c r="KCB19" s="76"/>
      <c r="KCC19" s="75"/>
      <c r="KCE19" s="2"/>
      <c r="KCF19" s="2"/>
      <c r="KCG19" s="35"/>
      <c r="KCH19" s="76"/>
      <c r="KCI19" s="75"/>
      <c r="KCK19" s="2"/>
      <c r="KCL19" s="2"/>
      <c r="KCM19" s="35"/>
      <c r="KCN19" s="76"/>
      <c r="KCO19" s="75"/>
      <c r="KCQ19" s="2"/>
      <c r="KCR19" s="2"/>
      <c r="KCS19" s="35"/>
      <c r="KCT19" s="76"/>
      <c r="KCU19" s="75"/>
      <c r="KCW19" s="2"/>
      <c r="KCX19" s="2"/>
      <c r="KCY19" s="35"/>
      <c r="KCZ19" s="76"/>
      <c r="KDA19" s="75"/>
      <c r="KDC19" s="2"/>
      <c r="KDD19" s="2"/>
      <c r="KDE19" s="35"/>
      <c r="KDF19" s="76"/>
      <c r="KDG19" s="75"/>
      <c r="KDI19" s="2"/>
      <c r="KDJ19" s="2"/>
      <c r="KDK19" s="35"/>
      <c r="KDL19" s="76"/>
      <c r="KDM19" s="75"/>
      <c r="KDO19" s="2"/>
      <c r="KDP19" s="2"/>
      <c r="KDQ19" s="35"/>
      <c r="KDR19" s="76"/>
      <c r="KDS19" s="75"/>
      <c r="KDU19" s="2"/>
      <c r="KDV19" s="2"/>
      <c r="KDW19" s="35"/>
      <c r="KDX19" s="76"/>
      <c r="KDY19" s="75"/>
      <c r="KEA19" s="2"/>
      <c r="KEB19" s="2"/>
      <c r="KEC19" s="35"/>
      <c r="KED19" s="76"/>
      <c r="KEE19" s="75"/>
      <c r="KEG19" s="2"/>
      <c r="KEH19" s="2"/>
      <c r="KEI19" s="35"/>
      <c r="KEJ19" s="76"/>
      <c r="KEK19" s="75"/>
      <c r="KEM19" s="2"/>
      <c r="KEN19" s="2"/>
      <c r="KEO19" s="35"/>
      <c r="KEP19" s="76"/>
      <c r="KEQ19" s="75"/>
      <c r="KES19" s="2"/>
      <c r="KET19" s="2"/>
      <c r="KEU19" s="35"/>
      <c r="KEV19" s="76"/>
      <c r="KEW19" s="75"/>
      <c r="KEY19" s="2"/>
      <c r="KEZ19" s="2"/>
      <c r="KFA19" s="35"/>
      <c r="KFB19" s="76"/>
      <c r="KFC19" s="75"/>
      <c r="KFE19" s="2"/>
      <c r="KFF19" s="2"/>
      <c r="KFG19" s="35"/>
      <c r="KFH19" s="76"/>
      <c r="KFI19" s="75"/>
      <c r="KFK19" s="2"/>
      <c r="KFL19" s="2"/>
      <c r="KFM19" s="35"/>
      <c r="KFN19" s="76"/>
      <c r="KFO19" s="75"/>
      <c r="KFQ19" s="2"/>
      <c r="KFR19" s="2"/>
      <c r="KFS19" s="35"/>
      <c r="KFT19" s="76"/>
      <c r="KFU19" s="75"/>
      <c r="KFW19" s="2"/>
      <c r="KFX19" s="2"/>
      <c r="KFY19" s="35"/>
      <c r="KFZ19" s="76"/>
      <c r="KGA19" s="75"/>
      <c r="KGC19" s="2"/>
      <c r="KGD19" s="2"/>
      <c r="KGE19" s="35"/>
      <c r="KGF19" s="76"/>
      <c r="KGG19" s="75"/>
      <c r="KGI19" s="2"/>
      <c r="KGJ19" s="2"/>
      <c r="KGK19" s="35"/>
      <c r="KGL19" s="76"/>
      <c r="KGM19" s="75"/>
      <c r="KGO19" s="2"/>
      <c r="KGP19" s="2"/>
      <c r="KGQ19" s="35"/>
      <c r="KGR19" s="76"/>
      <c r="KGS19" s="75"/>
      <c r="KGU19" s="2"/>
      <c r="KGV19" s="2"/>
      <c r="KGW19" s="35"/>
      <c r="KGX19" s="76"/>
      <c r="KGY19" s="75"/>
      <c r="KHA19" s="2"/>
      <c r="KHB19" s="2"/>
      <c r="KHC19" s="35"/>
      <c r="KHD19" s="76"/>
      <c r="KHE19" s="75"/>
      <c r="KHG19" s="2"/>
      <c r="KHH19" s="2"/>
      <c r="KHI19" s="35"/>
      <c r="KHJ19" s="76"/>
      <c r="KHK19" s="75"/>
      <c r="KHM19" s="2"/>
      <c r="KHN19" s="2"/>
      <c r="KHO19" s="35"/>
      <c r="KHP19" s="76"/>
      <c r="KHQ19" s="75"/>
      <c r="KHS19" s="2"/>
      <c r="KHT19" s="2"/>
      <c r="KHU19" s="35"/>
      <c r="KHV19" s="76"/>
      <c r="KHW19" s="75"/>
      <c r="KHY19" s="2"/>
      <c r="KHZ19" s="2"/>
      <c r="KIA19" s="35"/>
      <c r="KIB19" s="76"/>
      <c r="KIC19" s="75"/>
      <c r="KIE19" s="2"/>
      <c r="KIF19" s="2"/>
      <c r="KIG19" s="35"/>
      <c r="KIH19" s="76"/>
      <c r="KII19" s="75"/>
      <c r="KIK19" s="2"/>
      <c r="KIL19" s="2"/>
      <c r="KIM19" s="35"/>
      <c r="KIN19" s="76"/>
      <c r="KIO19" s="75"/>
      <c r="KIQ19" s="2"/>
      <c r="KIR19" s="2"/>
      <c r="KIS19" s="35"/>
      <c r="KIT19" s="76"/>
      <c r="KIU19" s="75"/>
      <c r="KIW19" s="2"/>
      <c r="KIX19" s="2"/>
      <c r="KIY19" s="35"/>
      <c r="KIZ19" s="76"/>
      <c r="KJA19" s="75"/>
      <c r="KJC19" s="2"/>
      <c r="KJD19" s="2"/>
      <c r="KJE19" s="35"/>
      <c r="KJF19" s="76"/>
      <c r="KJG19" s="75"/>
      <c r="KJI19" s="2"/>
      <c r="KJJ19" s="2"/>
      <c r="KJK19" s="35"/>
      <c r="KJL19" s="76"/>
      <c r="KJM19" s="75"/>
      <c r="KJO19" s="2"/>
      <c r="KJP19" s="2"/>
      <c r="KJQ19" s="35"/>
      <c r="KJR19" s="76"/>
      <c r="KJS19" s="75"/>
      <c r="KJU19" s="2"/>
      <c r="KJV19" s="2"/>
      <c r="KJW19" s="35"/>
      <c r="KJX19" s="76"/>
      <c r="KJY19" s="75"/>
      <c r="KKA19" s="2"/>
      <c r="KKB19" s="2"/>
      <c r="KKC19" s="35"/>
      <c r="KKD19" s="76"/>
      <c r="KKE19" s="75"/>
      <c r="KKG19" s="2"/>
      <c r="KKH19" s="2"/>
      <c r="KKI19" s="35"/>
      <c r="KKJ19" s="76"/>
      <c r="KKK19" s="75"/>
      <c r="KKM19" s="2"/>
      <c r="KKN19" s="2"/>
      <c r="KKO19" s="35"/>
      <c r="KKP19" s="76"/>
      <c r="KKQ19" s="75"/>
      <c r="KKS19" s="2"/>
      <c r="KKT19" s="2"/>
      <c r="KKU19" s="35"/>
      <c r="KKV19" s="76"/>
      <c r="KKW19" s="75"/>
      <c r="KKY19" s="2"/>
      <c r="KKZ19" s="2"/>
      <c r="KLA19" s="35"/>
      <c r="KLB19" s="76"/>
      <c r="KLC19" s="75"/>
      <c r="KLE19" s="2"/>
      <c r="KLF19" s="2"/>
      <c r="KLG19" s="35"/>
      <c r="KLH19" s="76"/>
      <c r="KLI19" s="75"/>
      <c r="KLK19" s="2"/>
      <c r="KLL19" s="2"/>
      <c r="KLM19" s="35"/>
      <c r="KLN19" s="76"/>
      <c r="KLO19" s="75"/>
      <c r="KLQ19" s="2"/>
      <c r="KLR19" s="2"/>
      <c r="KLS19" s="35"/>
      <c r="KLT19" s="76"/>
      <c r="KLU19" s="75"/>
      <c r="KLW19" s="2"/>
      <c r="KLX19" s="2"/>
      <c r="KLY19" s="35"/>
      <c r="KLZ19" s="76"/>
      <c r="KMA19" s="75"/>
      <c r="KMC19" s="2"/>
      <c r="KMD19" s="2"/>
      <c r="KME19" s="35"/>
      <c r="KMF19" s="76"/>
      <c r="KMG19" s="75"/>
      <c r="KMI19" s="2"/>
      <c r="KMJ19" s="2"/>
      <c r="KMK19" s="35"/>
      <c r="KML19" s="76"/>
      <c r="KMM19" s="75"/>
      <c r="KMO19" s="2"/>
      <c r="KMP19" s="2"/>
      <c r="KMQ19" s="35"/>
      <c r="KMR19" s="76"/>
      <c r="KMS19" s="75"/>
      <c r="KMU19" s="2"/>
      <c r="KMV19" s="2"/>
      <c r="KMW19" s="35"/>
      <c r="KMX19" s="76"/>
      <c r="KMY19" s="75"/>
      <c r="KNA19" s="2"/>
      <c r="KNB19" s="2"/>
      <c r="KNC19" s="35"/>
      <c r="KND19" s="76"/>
      <c r="KNE19" s="75"/>
      <c r="KNG19" s="2"/>
      <c r="KNH19" s="2"/>
      <c r="KNI19" s="35"/>
      <c r="KNJ19" s="76"/>
      <c r="KNK19" s="75"/>
      <c r="KNM19" s="2"/>
      <c r="KNN19" s="2"/>
      <c r="KNO19" s="35"/>
      <c r="KNP19" s="76"/>
      <c r="KNQ19" s="75"/>
      <c r="KNS19" s="2"/>
      <c r="KNT19" s="2"/>
      <c r="KNU19" s="35"/>
      <c r="KNV19" s="76"/>
      <c r="KNW19" s="75"/>
      <c r="KNY19" s="2"/>
      <c r="KNZ19" s="2"/>
      <c r="KOA19" s="35"/>
      <c r="KOB19" s="76"/>
      <c r="KOC19" s="75"/>
      <c r="KOE19" s="2"/>
      <c r="KOF19" s="2"/>
      <c r="KOG19" s="35"/>
      <c r="KOH19" s="76"/>
      <c r="KOI19" s="75"/>
      <c r="KOK19" s="2"/>
      <c r="KOL19" s="2"/>
      <c r="KOM19" s="35"/>
      <c r="KON19" s="76"/>
      <c r="KOO19" s="75"/>
      <c r="KOQ19" s="2"/>
      <c r="KOR19" s="2"/>
      <c r="KOS19" s="35"/>
      <c r="KOT19" s="76"/>
      <c r="KOU19" s="75"/>
      <c r="KOW19" s="2"/>
      <c r="KOX19" s="2"/>
      <c r="KOY19" s="35"/>
      <c r="KOZ19" s="76"/>
      <c r="KPA19" s="75"/>
      <c r="KPC19" s="2"/>
      <c r="KPD19" s="2"/>
      <c r="KPE19" s="35"/>
      <c r="KPF19" s="76"/>
      <c r="KPG19" s="75"/>
      <c r="KPI19" s="2"/>
      <c r="KPJ19" s="2"/>
      <c r="KPK19" s="35"/>
      <c r="KPL19" s="76"/>
      <c r="KPM19" s="75"/>
      <c r="KPO19" s="2"/>
      <c r="KPP19" s="2"/>
      <c r="KPQ19" s="35"/>
      <c r="KPR19" s="76"/>
      <c r="KPS19" s="75"/>
      <c r="KPU19" s="2"/>
      <c r="KPV19" s="2"/>
      <c r="KPW19" s="35"/>
      <c r="KPX19" s="76"/>
      <c r="KPY19" s="75"/>
      <c r="KQA19" s="2"/>
      <c r="KQB19" s="2"/>
      <c r="KQC19" s="35"/>
      <c r="KQD19" s="76"/>
      <c r="KQE19" s="75"/>
      <c r="KQG19" s="2"/>
      <c r="KQH19" s="2"/>
      <c r="KQI19" s="35"/>
      <c r="KQJ19" s="76"/>
      <c r="KQK19" s="75"/>
      <c r="KQM19" s="2"/>
      <c r="KQN19" s="2"/>
      <c r="KQO19" s="35"/>
      <c r="KQP19" s="76"/>
      <c r="KQQ19" s="75"/>
      <c r="KQS19" s="2"/>
      <c r="KQT19" s="2"/>
      <c r="KQU19" s="35"/>
      <c r="KQV19" s="76"/>
      <c r="KQW19" s="75"/>
      <c r="KQY19" s="2"/>
      <c r="KQZ19" s="2"/>
      <c r="KRA19" s="35"/>
      <c r="KRB19" s="76"/>
      <c r="KRC19" s="75"/>
      <c r="KRE19" s="2"/>
      <c r="KRF19" s="2"/>
      <c r="KRG19" s="35"/>
      <c r="KRH19" s="76"/>
      <c r="KRI19" s="75"/>
      <c r="KRK19" s="2"/>
      <c r="KRL19" s="2"/>
      <c r="KRM19" s="35"/>
      <c r="KRN19" s="76"/>
      <c r="KRO19" s="75"/>
      <c r="KRQ19" s="2"/>
      <c r="KRR19" s="2"/>
      <c r="KRS19" s="35"/>
      <c r="KRT19" s="76"/>
      <c r="KRU19" s="75"/>
      <c r="KRW19" s="2"/>
      <c r="KRX19" s="2"/>
      <c r="KRY19" s="35"/>
      <c r="KRZ19" s="76"/>
      <c r="KSA19" s="75"/>
      <c r="KSC19" s="2"/>
      <c r="KSD19" s="2"/>
      <c r="KSE19" s="35"/>
      <c r="KSF19" s="76"/>
      <c r="KSG19" s="75"/>
      <c r="KSI19" s="2"/>
      <c r="KSJ19" s="2"/>
      <c r="KSK19" s="35"/>
      <c r="KSL19" s="76"/>
      <c r="KSM19" s="75"/>
      <c r="KSO19" s="2"/>
      <c r="KSP19" s="2"/>
      <c r="KSQ19" s="35"/>
      <c r="KSR19" s="76"/>
      <c r="KSS19" s="75"/>
      <c r="KSU19" s="2"/>
      <c r="KSV19" s="2"/>
      <c r="KSW19" s="35"/>
      <c r="KSX19" s="76"/>
      <c r="KSY19" s="75"/>
      <c r="KTA19" s="2"/>
      <c r="KTB19" s="2"/>
      <c r="KTC19" s="35"/>
      <c r="KTD19" s="76"/>
      <c r="KTE19" s="75"/>
      <c r="KTG19" s="2"/>
      <c r="KTH19" s="2"/>
      <c r="KTI19" s="35"/>
      <c r="KTJ19" s="76"/>
      <c r="KTK19" s="75"/>
      <c r="KTM19" s="2"/>
      <c r="KTN19" s="2"/>
      <c r="KTO19" s="35"/>
      <c r="KTP19" s="76"/>
      <c r="KTQ19" s="75"/>
      <c r="KTS19" s="2"/>
      <c r="KTT19" s="2"/>
      <c r="KTU19" s="35"/>
      <c r="KTV19" s="76"/>
      <c r="KTW19" s="75"/>
      <c r="KTY19" s="2"/>
      <c r="KTZ19" s="2"/>
      <c r="KUA19" s="35"/>
      <c r="KUB19" s="76"/>
      <c r="KUC19" s="75"/>
      <c r="KUE19" s="2"/>
      <c r="KUF19" s="2"/>
      <c r="KUG19" s="35"/>
      <c r="KUH19" s="76"/>
      <c r="KUI19" s="75"/>
      <c r="KUK19" s="2"/>
      <c r="KUL19" s="2"/>
      <c r="KUM19" s="35"/>
      <c r="KUN19" s="76"/>
      <c r="KUO19" s="75"/>
      <c r="KUQ19" s="2"/>
      <c r="KUR19" s="2"/>
      <c r="KUS19" s="35"/>
      <c r="KUT19" s="76"/>
      <c r="KUU19" s="75"/>
      <c r="KUW19" s="2"/>
      <c r="KUX19" s="2"/>
      <c r="KUY19" s="35"/>
      <c r="KUZ19" s="76"/>
      <c r="KVA19" s="75"/>
      <c r="KVC19" s="2"/>
      <c r="KVD19" s="2"/>
      <c r="KVE19" s="35"/>
      <c r="KVF19" s="76"/>
      <c r="KVG19" s="75"/>
      <c r="KVI19" s="2"/>
      <c r="KVJ19" s="2"/>
      <c r="KVK19" s="35"/>
      <c r="KVL19" s="76"/>
      <c r="KVM19" s="75"/>
      <c r="KVO19" s="2"/>
      <c r="KVP19" s="2"/>
      <c r="KVQ19" s="35"/>
      <c r="KVR19" s="76"/>
      <c r="KVS19" s="75"/>
      <c r="KVU19" s="2"/>
      <c r="KVV19" s="2"/>
      <c r="KVW19" s="35"/>
      <c r="KVX19" s="76"/>
      <c r="KVY19" s="75"/>
      <c r="KWA19" s="2"/>
      <c r="KWB19" s="2"/>
      <c r="KWC19" s="35"/>
      <c r="KWD19" s="76"/>
      <c r="KWE19" s="75"/>
      <c r="KWG19" s="2"/>
      <c r="KWH19" s="2"/>
      <c r="KWI19" s="35"/>
      <c r="KWJ19" s="76"/>
      <c r="KWK19" s="75"/>
      <c r="KWM19" s="2"/>
      <c r="KWN19" s="2"/>
      <c r="KWO19" s="35"/>
      <c r="KWP19" s="76"/>
      <c r="KWQ19" s="75"/>
      <c r="KWS19" s="2"/>
      <c r="KWT19" s="2"/>
      <c r="KWU19" s="35"/>
      <c r="KWV19" s="76"/>
      <c r="KWW19" s="75"/>
      <c r="KWY19" s="2"/>
      <c r="KWZ19" s="2"/>
      <c r="KXA19" s="35"/>
      <c r="KXB19" s="76"/>
      <c r="KXC19" s="75"/>
      <c r="KXE19" s="2"/>
      <c r="KXF19" s="2"/>
      <c r="KXG19" s="35"/>
      <c r="KXH19" s="76"/>
      <c r="KXI19" s="75"/>
      <c r="KXK19" s="2"/>
      <c r="KXL19" s="2"/>
      <c r="KXM19" s="35"/>
      <c r="KXN19" s="76"/>
      <c r="KXO19" s="75"/>
      <c r="KXQ19" s="2"/>
      <c r="KXR19" s="2"/>
      <c r="KXS19" s="35"/>
      <c r="KXT19" s="76"/>
      <c r="KXU19" s="75"/>
      <c r="KXW19" s="2"/>
      <c r="KXX19" s="2"/>
      <c r="KXY19" s="35"/>
      <c r="KXZ19" s="76"/>
      <c r="KYA19" s="75"/>
      <c r="KYC19" s="2"/>
      <c r="KYD19" s="2"/>
      <c r="KYE19" s="35"/>
      <c r="KYF19" s="76"/>
      <c r="KYG19" s="75"/>
      <c r="KYI19" s="2"/>
      <c r="KYJ19" s="2"/>
      <c r="KYK19" s="35"/>
      <c r="KYL19" s="76"/>
      <c r="KYM19" s="75"/>
      <c r="KYO19" s="2"/>
      <c r="KYP19" s="2"/>
      <c r="KYQ19" s="35"/>
      <c r="KYR19" s="76"/>
      <c r="KYS19" s="75"/>
      <c r="KYU19" s="2"/>
      <c r="KYV19" s="2"/>
      <c r="KYW19" s="35"/>
      <c r="KYX19" s="76"/>
      <c r="KYY19" s="75"/>
      <c r="KZA19" s="2"/>
      <c r="KZB19" s="2"/>
      <c r="KZC19" s="35"/>
      <c r="KZD19" s="76"/>
      <c r="KZE19" s="75"/>
      <c r="KZG19" s="2"/>
      <c r="KZH19" s="2"/>
      <c r="KZI19" s="35"/>
      <c r="KZJ19" s="76"/>
      <c r="KZK19" s="75"/>
      <c r="KZM19" s="2"/>
      <c r="KZN19" s="2"/>
      <c r="KZO19" s="35"/>
      <c r="KZP19" s="76"/>
      <c r="KZQ19" s="75"/>
      <c r="KZS19" s="2"/>
      <c r="KZT19" s="2"/>
      <c r="KZU19" s="35"/>
      <c r="KZV19" s="76"/>
      <c r="KZW19" s="75"/>
      <c r="KZY19" s="2"/>
      <c r="KZZ19" s="2"/>
      <c r="LAA19" s="35"/>
      <c r="LAB19" s="76"/>
      <c r="LAC19" s="75"/>
      <c r="LAE19" s="2"/>
      <c r="LAF19" s="2"/>
      <c r="LAG19" s="35"/>
      <c r="LAH19" s="76"/>
      <c r="LAI19" s="75"/>
      <c r="LAK19" s="2"/>
      <c r="LAL19" s="2"/>
      <c r="LAM19" s="35"/>
      <c r="LAN19" s="76"/>
      <c r="LAO19" s="75"/>
      <c r="LAQ19" s="2"/>
      <c r="LAR19" s="2"/>
      <c r="LAS19" s="35"/>
      <c r="LAT19" s="76"/>
      <c r="LAU19" s="75"/>
      <c r="LAW19" s="2"/>
      <c r="LAX19" s="2"/>
      <c r="LAY19" s="35"/>
      <c r="LAZ19" s="76"/>
      <c r="LBA19" s="75"/>
      <c r="LBC19" s="2"/>
      <c r="LBD19" s="2"/>
      <c r="LBE19" s="35"/>
      <c r="LBF19" s="76"/>
      <c r="LBG19" s="75"/>
      <c r="LBI19" s="2"/>
      <c r="LBJ19" s="2"/>
      <c r="LBK19" s="35"/>
      <c r="LBL19" s="76"/>
      <c r="LBM19" s="75"/>
      <c r="LBO19" s="2"/>
      <c r="LBP19" s="2"/>
      <c r="LBQ19" s="35"/>
      <c r="LBR19" s="76"/>
      <c r="LBS19" s="75"/>
      <c r="LBU19" s="2"/>
      <c r="LBV19" s="2"/>
      <c r="LBW19" s="35"/>
      <c r="LBX19" s="76"/>
      <c r="LBY19" s="75"/>
      <c r="LCA19" s="2"/>
      <c r="LCB19" s="2"/>
      <c r="LCC19" s="35"/>
      <c r="LCD19" s="76"/>
      <c r="LCE19" s="75"/>
      <c r="LCG19" s="2"/>
      <c r="LCH19" s="2"/>
      <c r="LCI19" s="35"/>
      <c r="LCJ19" s="76"/>
      <c r="LCK19" s="75"/>
      <c r="LCM19" s="2"/>
      <c r="LCN19" s="2"/>
      <c r="LCO19" s="35"/>
      <c r="LCP19" s="76"/>
      <c r="LCQ19" s="75"/>
      <c r="LCS19" s="2"/>
      <c r="LCT19" s="2"/>
      <c r="LCU19" s="35"/>
      <c r="LCV19" s="76"/>
      <c r="LCW19" s="75"/>
      <c r="LCY19" s="2"/>
      <c r="LCZ19" s="2"/>
      <c r="LDA19" s="35"/>
      <c r="LDB19" s="76"/>
      <c r="LDC19" s="75"/>
      <c r="LDE19" s="2"/>
      <c r="LDF19" s="2"/>
      <c r="LDG19" s="35"/>
      <c r="LDH19" s="76"/>
      <c r="LDI19" s="75"/>
      <c r="LDK19" s="2"/>
      <c r="LDL19" s="2"/>
      <c r="LDM19" s="35"/>
      <c r="LDN19" s="76"/>
      <c r="LDO19" s="75"/>
      <c r="LDQ19" s="2"/>
      <c r="LDR19" s="2"/>
      <c r="LDS19" s="35"/>
      <c r="LDT19" s="76"/>
      <c r="LDU19" s="75"/>
      <c r="LDW19" s="2"/>
      <c r="LDX19" s="2"/>
      <c r="LDY19" s="35"/>
      <c r="LDZ19" s="76"/>
      <c r="LEA19" s="75"/>
      <c r="LEC19" s="2"/>
      <c r="LED19" s="2"/>
      <c r="LEE19" s="35"/>
      <c r="LEF19" s="76"/>
      <c r="LEG19" s="75"/>
      <c r="LEI19" s="2"/>
      <c r="LEJ19" s="2"/>
      <c r="LEK19" s="35"/>
      <c r="LEL19" s="76"/>
      <c r="LEM19" s="75"/>
      <c r="LEO19" s="2"/>
      <c r="LEP19" s="2"/>
      <c r="LEQ19" s="35"/>
      <c r="LER19" s="76"/>
      <c r="LES19" s="75"/>
      <c r="LEU19" s="2"/>
      <c r="LEV19" s="2"/>
      <c r="LEW19" s="35"/>
      <c r="LEX19" s="76"/>
      <c r="LEY19" s="75"/>
      <c r="LFA19" s="2"/>
      <c r="LFB19" s="2"/>
      <c r="LFC19" s="35"/>
      <c r="LFD19" s="76"/>
      <c r="LFE19" s="75"/>
      <c r="LFG19" s="2"/>
      <c r="LFH19" s="2"/>
      <c r="LFI19" s="35"/>
      <c r="LFJ19" s="76"/>
      <c r="LFK19" s="75"/>
      <c r="LFM19" s="2"/>
      <c r="LFN19" s="2"/>
      <c r="LFO19" s="35"/>
      <c r="LFP19" s="76"/>
      <c r="LFQ19" s="75"/>
      <c r="LFS19" s="2"/>
      <c r="LFT19" s="2"/>
      <c r="LFU19" s="35"/>
      <c r="LFV19" s="76"/>
      <c r="LFW19" s="75"/>
      <c r="LFY19" s="2"/>
      <c r="LFZ19" s="2"/>
      <c r="LGA19" s="35"/>
      <c r="LGB19" s="76"/>
      <c r="LGC19" s="75"/>
      <c r="LGE19" s="2"/>
      <c r="LGF19" s="2"/>
      <c r="LGG19" s="35"/>
      <c r="LGH19" s="76"/>
      <c r="LGI19" s="75"/>
      <c r="LGK19" s="2"/>
      <c r="LGL19" s="2"/>
      <c r="LGM19" s="35"/>
      <c r="LGN19" s="76"/>
      <c r="LGO19" s="75"/>
      <c r="LGQ19" s="2"/>
      <c r="LGR19" s="2"/>
      <c r="LGS19" s="35"/>
      <c r="LGT19" s="76"/>
      <c r="LGU19" s="75"/>
      <c r="LGW19" s="2"/>
      <c r="LGX19" s="2"/>
      <c r="LGY19" s="35"/>
      <c r="LGZ19" s="76"/>
      <c r="LHA19" s="75"/>
      <c r="LHC19" s="2"/>
      <c r="LHD19" s="2"/>
      <c r="LHE19" s="35"/>
      <c r="LHF19" s="76"/>
      <c r="LHG19" s="75"/>
      <c r="LHI19" s="2"/>
      <c r="LHJ19" s="2"/>
      <c r="LHK19" s="35"/>
      <c r="LHL19" s="76"/>
      <c r="LHM19" s="75"/>
      <c r="LHO19" s="2"/>
      <c r="LHP19" s="2"/>
      <c r="LHQ19" s="35"/>
      <c r="LHR19" s="76"/>
      <c r="LHS19" s="75"/>
      <c r="LHU19" s="2"/>
      <c r="LHV19" s="2"/>
      <c r="LHW19" s="35"/>
      <c r="LHX19" s="76"/>
      <c r="LHY19" s="75"/>
      <c r="LIA19" s="2"/>
      <c r="LIB19" s="2"/>
      <c r="LIC19" s="35"/>
      <c r="LID19" s="76"/>
      <c r="LIE19" s="75"/>
      <c r="LIG19" s="2"/>
      <c r="LIH19" s="2"/>
      <c r="LII19" s="35"/>
      <c r="LIJ19" s="76"/>
      <c r="LIK19" s="75"/>
      <c r="LIM19" s="2"/>
      <c r="LIN19" s="2"/>
      <c r="LIO19" s="35"/>
      <c r="LIP19" s="76"/>
      <c r="LIQ19" s="75"/>
      <c r="LIS19" s="2"/>
      <c r="LIT19" s="2"/>
      <c r="LIU19" s="35"/>
      <c r="LIV19" s="76"/>
      <c r="LIW19" s="75"/>
      <c r="LIY19" s="2"/>
      <c r="LIZ19" s="2"/>
      <c r="LJA19" s="35"/>
      <c r="LJB19" s="76"/>
      <c r="LJC19" s="75"/>
      <c r="LJE19" s="2"/>
      <c r="LJF19" s="2"/>
      <c r="LJG19" s="35"/>
      <c r="LJH19" s="76"/>
      <c r="LJI19" s="75"/>
      <c r="LJK19" s="2"/>
      <c r="LJL19" s="2"/>
      <c r="LJM19" s="35"/>
      <c r="LJN19" s="76"/>
      <c r="LJO19" s="75"/>
      <c r="LJQ19" s="2"/>
      <c r="LJR19" s="2"/>
      <c r="LJS19" s="35"/>
      <c r="LJT19" s="76"/>
      <c r="LJU19" s="75"/>
      <c r="LJW19" s="2"/>
      <c r="LJX19" s="2"/>
      <c r="LJY19" s="35"/>
      <c r="LJZ19" s="76"/>
      <c r="LKA19" s="75"/>
      <c r="LKC19" s="2"/>
      <c r="LKD19" s="2"/>
      <c r="LKE19" s="35"/>
      <c r="LKF19" s="76"/>
      <c r="LKG19" s="75"/>
      <c r="LKI19" s="2"/>
      <c r="LKJ19" s="2"/>
      <c r="LKK19" s="35"/>
      <c r="LKL19" s="76"/>
      <c r="LKM19" s="75"/>
      <c r="LKO19" s="2"/>
      <c r="LKP19" s="2"/>
      <c r="LKQ19" s="35"/>
      <c r="LKR19" s="76"/>
      <c r="LKS19" s="75"/>
      <c r="LKU19" s="2"/>
      <c r="LKV19" s="2"/>
      <c r="LKW19" s="35"/>
      <c r="LKX19" s="76"/>
      <c r="LKY19" s="75"/>
      <c r="LLA19" s="2"/>
      <c r="LLB19" s="2"/>
      <c r="LLC19" s="35"/>
      <c r="LLD19" s="76"/>
      <c r="LLE19" s="75"/>
      <c r="LLG19" s="2"/>
      <c r="LLH19" s="2"/>
      <c r="LLI19" s="35"/>
      <c r="LLJ19" s="76"/>
      <c r="LLK19" s="75"/>
      <c r="LLM19" s="2"/>
      <c r="LLN19" s="2"/>
      <c r="LLO19" s="35"/>
      <c r="LLP19" s="76"/>
      <c r="LLQ19" s="75"/>
      <c r="LLS19" s="2"/>
      <c r="LLT19" s="2"/>
      <c r="LLU19" s="35"/>
      <c r="LLV19" s="76"/>
      <c r="LLW19" s="75"/>
      <c r="LLY19" s="2"/>
      <c r="LLZ19" s="2"/>
      <c r="LMA19" s="35"/>
      <c r="LMB19" s="76"/>
      <c r="LMC19" s="75"/>
      <c r="LME19" s="2"/>
      <c r="LMF19" s="2"/>
      <c r="LMG19" s="35"/>
      <c r="LMH19" s="76"/>
      <c r="LMI19" s="75"/>
      <c r="LMK19" s="2"/>
      <c r="LML19" s="2"/>
      <c r="LMM19" s="35"/>
      <c r="LMN19" s="76"/>
      <c r="LMO19" s="75"/>
      <c r="LMQ19" s="2"/>
      <c r="LMR19" s="2"/>
      <c r="LMS19" s="35"/>
      <c r="LMT19" s="76"/>
      <c r="LMU19" s="75"/>
      <c r="LMW19" s="2"/>
      <c r="LMX19" s="2"/>
      <c r="LMY19" s="35"/>
      <c r="LMZ19" s="76"/>
      <c r="LNA19" s="75"/>
      <c r="LNC19" s="2"/>
      <c r="LND19" s="2"/>
      <c r="LNE19" s="35"/>
      <c r="LNF19" s="76"/>
      <c r="LNG19" s="75"/>
      <c r="LNI19" s="2"/>
      <c r="LNJ19" s="2"/>
      <c r="LNK19" s="35"/>
      <c r="LNL19" s="76"/>
      <c r="LNM19" s="75"/>
      <c r="LNO19" s="2"/>
      <c r="LNP19" s="2"/>
      <c r="LNQ19" s="35"/>
      <c r="LNR19" s="76"/>
      <c r="LNS19" s="75"/>
      <c r="LNU19" s="2"/>
      <c r="LNV19" s="2"/>
      <c r="LNW19" s="35"/>
      <c r="LNX19" s="76"/>
      <c r="LNY19" s="75"/>
      <c r="LOA19" s="2"/>
      <c r="LOB19" s="2"/>
      <c r="LOC19" s="35"/>
      <c r="LOD19" s="76"/>
      <c r="LOE19" s="75"/>
      <c r="LOG19" s="2"/>
      <c r="LOH19" s="2"/>
      <c r="LOI19" s="35"/>
      <c r="LOJ19" s="76"/>
      <c r="LOK19" s="75"/>
      <c r="LOM19" s="2"/>
      <c r="LON19" s="2"/>
      <c r="LOO19" s="35"/>
      <c r="LOP19" s="76"/>
      <c r="LOQ19" s="75"/>
      <c r="LOS19" s="2"/>
      <c r="LOT19" s="2"/>
      <c r="LOU19" s="35"/>
      <c r="LOV19" s="76"/>
      <c r="LOW19" s="75"/>
      <c r="LOY19" s="2"/>
      <c r="LOZ19" s="2"/>
      <c r="LPA19" s="35"/>
      <c r="LPB19" s="76"/>
      <c r="LPC19" s="75"/>
      <c r="LPE19" s="2"/>
      <c r="LPF19" s="2"/>
      <c r="LPG19" s="35"/>
      <c r="LPH19" s="76"/>
      <c r="LPI19" s="75"/>
      <c r="LPK19" s="2"/>
      <c r="LPL19" s="2"/>
      <c r="LPM19" s="35"/>
      <c r="LPN19" s="76"/>
      <c r="LPO19" s="75"/>
      <c r="LPQ19" s="2"/>
      <c r="LPR19" s="2"/>
      <c r="LPS19" s="35"/>
      <c r="LPT19" s="76"/>
      <c r="LPU19" s="75"/>
      <c r="LPW19" s="2"/>
      <c r="LPX19" s="2"/>
      <c r="LPY19" s="35"/>
      <c r="LPZ19" s="76"/>
      <c r="LQA19" s="75"/>
      <c r="LQC19" s="2"/>
      <c r="LQD19" s="2"/>
      <c r="LQE19" s="35"/>
      <c r="LQF19" s="76"/>
      <c r="LQG19" s="75"/>
      <c r="LQI19" s="2"/>
      <c r="LQJ19" s="2"/>
      <c r="LQK19" s="35"/>
      <c r="LQL19" s="76"/>
      <c r="LQM19" s="75"/>
      <c r="LQO19" s="2"/>
      <c r="LQP19" s="2"/>
      <c r="LQQ19" s="35"/>
      <c r="LQR19" s="76"/>
      <c r="LQS19" s="75"/>
      <c r="LQU19" s="2"/>
      <c r="LQV19" s="2"/>
      <c r="LQW19" s="35"/>
      <c r="LQX19" s="76"/>
      <c r="LQY19" s="75"/>
      <c r="LRA19" s="2"/>
      <c r="LRB19" s="2"/>
      <c r="LRC19" s="35"/>
      <c r="LRD19" s="76"/>
      <c r="LRE19" s="75"/>
      <c r="LRG19" s="2"/>
      <c r="LRH19" s="2"/>
      <c r="LRI19" s="35"/>
      <c r="LRJ19" s="76"/>
      <c r="LRK19" s="75"/>
      <c r="LRM19" s="2"/>
      <c r="LRN19" s="2"/>
      <c r="LRO19" s="35"/>
      <c r="LRP19" s="76"/>
      <c r="LRQ19" s="75"/>
      <c r="LRS19" s="2"/>
      <c r="LRT19" s="2"/>
      <c r="LRU19" s="35"/>
      <c r="LRV19" s="76"/>
      <c r="LRW19" s="75"/>
      <c r="LRY19" s="2"/>
      <c r="LRZ19" s="2"/>
      <c r="LSA19" s="35"/>
      <c r="LSB19" s="76"/>
      <c r="LSC19" s="75"/>
      <c r="LSE19" s="2"/>
      <c r="LSF19" s="2"/>
      <c r="LSG19" s="35"/>
      <c r="LSH19" s="76"/>
      <c r="LSI19" s="75"/>
      <c r="LSK19" s="2"/>
      <c r="LSL19" s="2"/>
      <c r="LSM19" s="35"/>
      <c r="LSN19" s="76"/>
      <c r="LSO19" s="75"/>
      <c r="LSQ19" s="2"/>
      <c r="LSR19" s="2"/>
      <c r="LSS19" s="35"/>
      <c r="LST19" s="76"/>
      <c r="LSU19" s="75"/>
      <c r="LSW19" s="2"/>
      <c r="LSX19" s="2"/>
      <c r="LSY19" s="35"/>
      <c r="LSZ19" s="76"/>
      <c r="LTA19" s="75"/>
      <c r="LTC19" s="2"/>
      <c r="LTD19" s="2"/>
      <c r="LTE19" s="35"/>
      <c r="LTF19" s="76"/>
      <c r="LTG19" s="75"/>
      <c r="LTI19" s="2"/>
      <c r="LTJ19" s="2"/>
      <c r="LTK19" s="35"/>
      <c r="LTL19" s="76"/>
      <c r="LTM19" s="75"/>
      <c r="LTO19" s="2"/>
      <c r="LTP19" s="2"/>
      <c r="LTQ19" s="35"/>
      <c r="LTR19" s="76"/>
      <c r="LTS19" s="75"/>
      <c r="LTU19" s="2"/>
      <c r="LTV19" s="2"/>
      <c r="LTW19" s="35"/>
      <c r="LTX19" s="76"/>
      <c r="LTY19" s="75"/>
      <c r="LUA19" s="2"/>
      <c r="LUB19" s="2"/>
      <c r="LUC19" s="35"/>
      <c r="LUD19" s="76"/>
      <c r="LUE19" s="75"/>
      <c r="LUG19" s="2"/>
      <c r="LUH19" s="2"/>
      <c r="LUI19" s="35"/>
      <c r="LUJ19" s="76"/>
      <c r="LUK19" s="75"/>
      <c r="LUM19" s="2"/>
      <c r="LUN19" s="2"/>
      <c r="LUO19" s="35"/>
      <c r="LUP19" s="76"/>
      <c r="LUQ19" s="75"/>
      <c r="LUS19" s="2"/>
      <c r="LUT19" s="2"/>
      <c r="LUU19" s="35"/>
      <c r="LUV19" s="76"/>
      <c r="LUW19" s="75"/>
      <c r="LUY19" s="2"/>
      <c r="LUZ19" s="2"/>
      <c r="LVA19" s="35"/>
      <c r="LVB19" s="76"/>
      <c r="LVC19" s="75"/>
      <c r="LVE19" s="2"/>
      <c r="LVF19" s="2"/>
      <c r="LVG19" s="35"/>
      <c r="LVH19" s="76"/>
      <c r="LVI19" s="75"/>
      <c r="LVK19" s="2"/>
      <c r="LVL19" s="2"/>
      <c r="LVM19" s="35"/>
      <c r="LVN19" s="76"/>
      <c r="LVO19" s="75"/>
      <c r="LVQ19" s="2"/>
      <c r="LVR19" s="2"/>
      <c r="LVS19" s="35"/>
      <c r="LVT19" s="76"/>
      <c r="LVU19" s="75"/>
      <c r="LVW19" s="2"/>
      <c r="LVX19" s="2"/>
      <c r="LVY19" s="35"/>
      <c r="LVZ19" s="76"/>
      <c r="LWA19" s="75"/>
      <c r="LWC19" s="2"/>
      <c r="LWD19" s="2"/>
      <c r="LWE19" s="35"/>
      <c r="LWF19" s="76"/>
      <c r="LWG19" s="75"/>
      <c r="LWI19" s="2"/>
      <c r="LWJ19" s="2"/>
      <c r="LWK19" s="35"/>
      <c r="LWL19" s="76"/>
      <c r="LWM19" s="75"/>
      <c r="LWO19" s="2"/>
      <c r="LWP19" s="2"/>
      <c r="LWQ19" s="35"/>
      <c r="LWR19" s="76"/>
      <c r="LWS19" s="75"/>
      <c r="LWU19" s="2"/>
      <c r="LWV19" s="2"/>
      <c r="LWW19" s="35"/>
      <c r="LWX19" s="76"/>
      <c r="LWY19" s="75"/>
      <c r="LXA19" s="2"/>
      <c r="LXB19" s="2"/>
      <c r="LXC19" s="35"/>
      <c r="LXD19" s="76"/>
      <c r="LXE19" s="75"/>
      <c r="LXG19" s="2"/>
      <c r="LXH19" s="2"/>
      <c r="LXI19" s="35"/>
      <c r="LXJ19" s="76"/>
      <c r="LXK19" s="75"/>
      <c r="LXM19" s="2"/>
      <c r="LXN19" s="2"/>
      <c r="LXO19" s="35"/>
      <c r="LXP19" s="76"/>
      <c r="LXQ19" s="75"/>
      <c r="LXS19" s="2"/>
      <c r="LXT19" s="2"/>
      <c r="LXU19" s="35"/>
      <c r="LXV19" s="76"/>
      <c r="LXW19" s="75"/>
      <c r="LXY19" s="2"/>
      <c r="LXZ19" s="2"/>
      <c r="LYA19" s="35"/>
      <c r="LYB19" s="76"/>
      <c r="LYC19" s="75"/>
      <c r="LYE19" s="2"/>
      <c r="LYF19" s="2"/>
      <c r="LYG19" s="35"/>
      <c r="LYH19" s="76"/>
      <c r="LYI19" s="75"/>
      <c r="LYK19" s="2"/>
      <c r="LYL19" s="2"/>
      <c r="LYM19" s="35"/>
      <c r="LYN19" s="76"/>
      <c r="LYO19" s="75"/>
      <c r="LYQ19" s="2"/>
      <c r="LYR19" s="2"/>
      <c r="LYS19" s="35"/>
      <c r="LYT19" s="76"/>
      <c r="LYU19" s="75"/>
      <c r="LYW19" s="2"/>
      <c r="LYX19" s="2"/>
      <c r="LYY19" s="35"/>
      <c r="LYZ19" s="76"/>
      <c r="LZA19" s="75"/>
      <c r="LZC19" s="2"/>
      <c r="LZD19" s="2"/>
      <c r="LZE19" s="35"/>
      <c r="LZF19" s="76"/>
      <c r="LZG19" s="75"/>
      <c r="LZI19" s="2"/>
      <c r="LZJ19" s="2"/>
      <c r="LZK19" s="35"/>
      <c r="LZL19" s="76"/>
      <c r="LZM19" s="75"/>
      <c r="LZO19" s="2"/>
      <c r="LZP19" s="2"/>
      <c r="LZQ19" s="35"/>
      <c r="LZR19" s="76"/>
      <c r="LZS19" s="75"/>
      <c r="LZU19" s="2"/>
      <c r="LZV19" s="2"/>
      <c r="LZW19" s="35"/>
      <c r="LZX19" s="76"/>
      <c r="LZY19" s="75"/>
      <c r="MAA19" s="2"/>
      <c r="MAB19" s="2"/>
      <c r="MAC19" s="35"/>
      <c r="MAD19" s="76"/>
      <c r="MAE19" s="75"/>
      <c r="MAG19" s="2"/>
      <c r="MAH19" s="2"/>
      <c r="MAI19" s="35"/>
      <c r="MAJ19" s="76"/>
      <c r="MAK19" s="75"/>
      <c r="MAM19" s="2"/>
      <c r="MAN19" s="2"/>
      <c r="MAO19" s="35"/>
      <c r="MAP19" s="76"/>
      <c r="MAQ19" s="75"/>
      <c r="MAS19" s="2"/>
      <c r="MAT19" s="2"/>
      <c r="MAU19" s="35"/>
      <c r="MAV19" s="76"/>
      <c r="MAW19" s="75"/>
      <c r="MAY19" s="2"/>
      <c r="MAZ19" s="2"/>
      <c r="MBA19" s="35"/>
      <c r="MBB19" s="76"/>
      <c r="MBC19" s="75"/>
      <c r="MBE19" s="2"/>
      <c r="MBF19" s="2"/>
      <c r="MBG19" s="35"/>
      <c r="MBH19" s="76"/>
      <c r="MBI19" s="75"/>
      <c r="MBK19" s="2"/>
      <c r="MBL19" s="2"/>
      <c r="MBM19" s="35"/>
      <c r="MBN19" s="76"/>
      <c r="MBO19" s="75"/>
      <c r="MBQ19" s="2"/>
      <c r="MBR19" s="2"/>
      <c r="MBS19" s="35"/>
      <c r="MBT19" s="76"/>
      <c r="MBU19" s="75"/>
      <c r="MBW19" s="2"/>
      <c r="MBX19" s="2"/>
      <c r="MBY19" s="35"/>
      <c r="MBZ19" s="76"/>
      <c r="MCA19" s="75"/>
      <c r="MCC19" s="2"/>
      <c r="MCD19" s="2"/>
      <c r="MCE19" s="35"/>
      <c r="MCF19" s="76"/>
      <c r="MCG19" s="75"/>
      <c r="MCI19" s="2"/>
      <c r="MCJ19" s="2"/>
      <c r="MCK19" s="35"/>
      <c r="MCL19" s="76"/>
      <c r="MCM19" s="75"/>
      <c r="MCO19" s="2"/>
      <c r="MCP19" s="2"/>
      <c r="MCQ19" s="35"/>
      <c r="MCR19" s="76"/>
      <c r="MCS19" s="75"/>
      <c r="MCU19" s="2"/>
      <c r="MCV19" s="2"/>
      <c r="MCW19" s="35"/>
      <c r="MCX19" s="76"/>
      <c r="MCY19" s="75"/>
      <c r="MDA19" s="2"/>
      <c r="MDB19" s="2"/>
      <c r="MDC19" s="35"/>
      <c r="MDD19" s="76"/>
      <c r="MDE19" s="75"/>
      <c r="MDG19" s="2"/>
      <c r="MDH19" s="2"/>
      <c r="MDI19" s="35"/>
      <c r="MDJ19" s="76"/>
      <c r="MDK19" s="75"/>
      <c r="MDM19" s="2"/>
      <c r="MDN19" s="2"/>
      <c r="MDO19" s="35"/>
      <c r="MDP19" s="76"/>
      <c r="MDQ19" s="75"/>
      <c r="MDS19" s="2"/>
      <c r="MDT19" s="2"/>
      <c r="MDU19" s="35"/>
      <c r="MDV19" s="76"/>
      <c r="MDW19" s="75"/>
      <c r="MDY19" s="2"/>
      <c r="MDZ19" s="2"/>
      <c r="MEA19" s="35"/>
      <c r="MEB19" s="76"/>
      <c r="MEC19" s="75"/>
      <c r="MEE19" s="2"/>
      <c r="MEF19" s="2"/>
      <c r="MEG19" s="35"/>
      <c r="MEH19" s="76"/>
      <c r="MEI19" s="75"/>
      <c r="MEK19" s="2"/>
      <c r="MEL19" s="2"/>
      <c r="MEM19" s="35"/>
      <c r="MEN19" s="76"/>
      <c r="MEO19" s="75"/>
      <c r="MEQ19" s="2"/>
      <c r="MER19" s="2"/>
      <c r="MES19" s="35"/>
      <c r="MET19" s="76"/>
      <c r="MEU19" s="75"/>
      <c r="MEW19" s="2"/>
      <c r="MEX19" s="2"/>
      <c r="MEY19" s="35"/>
      <c r="MEZ19" s="76"/>
      <c r="MFA19" s="75"/>
      <c r="MFC19" s="2"/>
      <c r="MFD19" s="2"/>
      <c r="MFE19" s="35"/>
      <c r="MFF19" s="76"/>
      <c r="MFG19" s="75"/>
      <c r="MFI19" s="2"/>
      <c r="MFJ19" s="2"/>
      <c r="MFK19" s="35"/>
      <c r="MFL19" s="76"/>
      <c r="MFM19" s="75"/>
      <c r="MFO19" s="2"/>
      <c r="MFP19" s="2"/>
      <c r="MFQ19" s="35"/>
      <c r="MFR19" s="76"/>
      <c r="MFS19" s="75"/>
      <c r="MFU19" s="2"/>
      <c r="MFV19" s="2"/>
      <c r="MFW19" s="35"/>
      <c r="MFX19" s="76"/>
      <c r="MFY19" s="75"/>
      <c r="MGA19" s="2"/>
      <c r="MGB19" s="2"/>
      <c r="MGC19" s="35"/>
      <c r="MGD19" s="76"/>
      <c r="MGE19" s="75"/>
      <c r="MGG19" s="2"/>
      <c r="MGH19" s="2"/>
      <c r="MGI19" s="35"/>
      <c r="MGJ19" s="76"/>
      <c r="MGK19" s="75"/>
      <c r="MGM19" s="2"/>
      <c r="MGN19" s="2"/>
      <c r="MGO19" s="35"/>
      <c r="MGP19" s="76"/>
      <c r="MGQ19" s="75"/>
      <c r="MGS19" s="2"/>
      <c r="MGT19" s="2"/>
      <c r="MGU19" s="35"/>
      <c r="MGV19" s="76"/>
      <c r="MGW19" s="75"/>
      <c r="MGY19" s="2"/>
      <c r="MGZ19" s="2"/>
      <c r="MHA19" s="35"/>
      <c r="MHB19" s="76"/>
      <c r="MHC19" s="75"/>
      <c r="MHE19" s="2"/>
      <c r="MHF19" s="2"/>
      <c r="MHG19" s="35"/>
      <c r="MHH19" s="76"/>
      <c r="MHI19" s="75"/>
      <c r="MHK19" s="2"/>
      <c r="MHL19" s="2"/>
      <c r="MHM19" s="35"/>
      <c r="MHN19" s="76"/>
      <c r="MHO19" s="75"/>
      <c r="MHQ19" s="2"/>
      <c r="MHR19" s="2"/>
      <c r="MHS19" s="35"/>
      <c r="MHT19" s="76"/>
      <c r="MHU19" s="75"/>
      <c r="MHW19" s="2"/>
      <c r="MHX19" s="2"/>
      <c r="MHY19" s="35"/>
      <c r="MHZ19" s="76"/>
      <c r="MIA19" s="75"/>
      <c r="MIC19" s="2"/>
      <c r="MID19" s="2"/>
      <c r="MIE19" s="35"/>
      <c r="MIF19" s="76"/>
      <c r="MIG19" s="75"/>
      <c r="MII19" s="2"/>
      <c r="MIJ19" s="2"/>
      <c r="MIK19" s="35"/>
      <c r="MIL19" s="76"/>
      <c r="MIM19" s="75"/>
      <c r="MIO19" s="2"/>
      <c r="MIP19" s="2"/>
      <c r="MIQ19" s="35"/>
      <c r="MIR19" s="76"/>
      <c r="MIS19" s="75"/>
      <c r="MIU19" s="2"/>
      <c r="MIV19" s="2"/>
      <c r="MIW19" s="35"/>
      <c r="MIX19" s="76"/>
      <c r="MIY19" s="75"/>
      <c r="MJA19" s="2"/>
      <c r="MJB19" s="2"/>
      <c r="MJC19" s="35"/>
      <c r="MJD19" s="76"/>
      <c r="MJE19" s="75"/>
      <c r="MJG19" s="2"/>
      <c r="MJH19" s="2"/>
      <c r="MJI19" s="35"/>
      <c r="MJJ19" s="76"/>
      <c r="MJK19" s="75"/>
      <c r="MJM19" s="2"/>
      <c r="MJN19" s="2"/>
      <c r="MJO19" s="35"/>
      <c r="MJP19" s="76"/>
      <c r="MJQ19" s="75"/>
      <c r="MJS19" s="2"/>
      <c r="MJT19" s="2"/>
      <c r="MJU19" s="35"/>
      <c r="MJV19" s="76"/>
      <c r="MJW19" s="75"/>
      <c r="MJY19" s="2"/>
      <c r="MJZ19" s="2"/>
      <c r="MKA19" s="35"/>
      <c r="MKB19" s="76"/>
      <c r="MKC19" s="75"/>
      <c r="MKE19" s="2"/>
      <c r="MKF19" s="2"/>
      <c r="MKG19" s="35"/>
      <c r="MKH19" s="76"/>
      <c r="MKI19" s="75"/>
      <c r="MKK19" s="2"/>
      <c r="MKL19" s="2"/>
      <c r="MKM19" s="35"/>
      <c r="MKN19" s="76"/>
      <c r="MKO19" s="75"/>
      <c r="MKQ19" s="2"/>
      <c r="MKR19" s="2"/>
      <c r="MKS19" s="35"/>
      <c r="MKT19" s="76"/>
      <c r="MKU19" s="75"/>
      <c r="MKW19" s="2"/>
      <c r="MKX19" s="2"/>
      <c r="MKY19" s="35"/>
      <c r="MKZ19" s="76"/>
      <c r="MLA19" s="75"/>
      <c r="MLC19" s="2"/>
      <c r="MLD19" s="2"/>
      <c r="MLE19" s="35"/>
      <c r="MLF19" s="76"/>
      <c r="MLG19" s="75"/>
      <c r="MLI19" s="2"/>
      <c r="MLJ19" s="2"/>
      <c r="MLK19" s="35"/>
      <c r="MLL19" s="76"/>
      <c r="MLM19" s="75"/>
      <c r="MLO19" s="2"/>
      <c r="MLP19" s="2"/>
      <c r="MLQ19" s="35"/>
      <c r="MLR19" s="76"/>
      <c r="MLS19" s="75"/>
      <c r="MLU19" s="2"/>
      <c r="MLV19" s="2"/>
      <c r="MLW19" s="35"/>
      <c r="MLX19" s="76"/>
      <c r="MLY19" s="75"/>
      <c r="MMA19" s="2"/>
      <c r="MMB19" s="2"/>
      <c r="MMC19" s="35"/>
      <c r="MMD19" s="76"/>
      <c r="MME19" s="75"/>
      <c r="MMG19" s="2"/>
      <c r="MMH19" s="2"/>
      <c r="MMI19" s="35"/>
      <c r="MMJ19" s="76"/>
      <c r="MMK19" s="75"/>
      <c r="MMM19" s="2"/>
      <c r="MMN19" s="2"/>
      <c r="MMO19" s="35"/>
      <c r="MMP19" s="76"/>
      <c r="MMQ19" s="75"/>
      <c r="MMS19" s="2"/>
      <c r="MMT19" s="2"/>
      <c r="MMU19" s="35"/>
      <c r="MMV19" s="76"/>
      <c r="MMW19" s="75"/>
      <c r="MMY19" s="2"/>
      <c r="MMZ19" s="2"/>
      <c r="MNA19" s="35"/>
      <c r="MNB19" s="76"/>
      <c r="MNC19" s="75"/>
      <c r="MNE19" s="2"/>
      <c r="MNF19" s="2"/>
      <c r="MNG19" s="35"/>
      <c r="MNH19" s="76"/>
      <c r="MNI19" s="75"/>
      <c r="MNK19" s="2"/>
      <c r="MNL19" s="2"/>
      <c r="MNM19" s="35"/>
      <c r="MNN19" s="76"/>
      <c r="MNO19" s="75"/>
      <c r="MNQ19" s="2"/>
      <c r="MNR19" s="2"/>
      <c r="MNS19" s="35"/>
      <c r="MNT19" s="76"/>
      <c r="MNU19" s="75"/>
      <c r="MNW19" s="2"/>
      <c r="MNX19" s="2"/>
      <c r="MNY19" s="35"/>
      <c r="MNZ19" s="76"/>
      <c r="MOA19" s="75"/>
      <c r="MOC19" s="2"/>
      <c r="MOD19" s="2"/>
      <c r="MOE19" s="35"/>
      <c r="MOF19" s="76"/>
      <c r="MOG19" s="75"/>
      <c r="MOI19" s="2"/>
      <c r="MOJ19" s="2"/>
      <c r="MOK19" s="35"/>
      <c r="MOL19" s="76"/>
      <c r="MOM19" s="75"/>
      <c r="MOO19" s="2"/>
      <c r="MOP19" s="2"/>
      <c r="MOQ19" s="35"/>
      <c r="MOR19" s="76"/>
      <c r="MOS19" s="75"/>
      <c r="MOU19" s="2"/>
      <c r="MOV19" s="2"/>
      <c r="MOW19" s="35"/>
      <c r="MOX19" s="76"/>
      <c r="MOY19" s="75"/>
      <c r="MPA19" s="2"/>
      <c r="MPB19" s="2"/>
      <c r="MPC19" s="35"/>
      <c r="MPD19" s="76"/>
      <c r="MPE19" s="75"/>
      <c r="MPG19" s="2"/>
      <c r="MPH19" s="2"/>
      <c r="MPI19" s="35"/>
      <c r="MPJ19" s="76"/>
      <c r="MPK19" s="75"/>
      <c r="MPM19" s="2"/>
      <c r="MPN19" s="2"/>
      <c r="MPO19" s="35"/>
      <c r="MPP19" s="76"/>
      <c r="MPQ19" s="75"/>
      <c r="MPS19" s="2"/>
      <c r="MPT19" s="2"/>
      <c r="MPU19" s="35"/>
      <c r="MPV19" s="76"/>
      <c r="MPW19" s="75"/>
      <c r="MPY19" s="2"/>
      <c r="MPZ19" s="2"/>
      <c r="MQA19" s="35"/>
      <c r="MQB19" s="76"/>
      <c r="MQC19" s="75"/>
      <c r="MQE19" s="2"/>
      <c r="MQF19" s="2"/>
      <c r="MQG19" s="35"/>
      <c r="MQH19" s="76"/>
      <c r="MQI19" s="75"/>
      <c r="MQK19" s="2"/>
      <c r="MQL19" s="2"/>
      <c r="MQM19" s="35"/>
      <c r="MQN19" s="76"/>
      <c r="MQO19" s="75"/>
      <c r="MQQ19" s="2"/>
      <c r="MQR19" s="2"/>
      <c r="MQS19" s="35"/>
      <c r="MQT19" s="76"/>
      <c r="MQU19" s="75"/>
      <c r="MQW19" s="2"/>
      <c r="MQX19" s="2"/>
      <c r="MQY19" s="35"/>
      <c r="MQZ19" s="76"/>
      <c r="MRA19" s="75"/>
      <c r="MRC19" s="2"/>
      <c r="MRD19" s="2"/>
      <c r="MRE19" s="35"/>
      <c r="MRF19" s="76"/>
      <c r="MRG19" s="75"/>
      <c r="MRI19" s="2"/>
      <c r="MRJ19" s="2"/>
      <c r="MRK19" s="35"/>
      <c r="MRL19" s="76"/>
      <c r="MRM19" s="75"/>
      <c r="MRO19" s="2"/>
      <c r="MRP19" s="2"/>
      <c r="MRQ19" s="35"/>
      <c r="MRR19" s="76"/>
      <c r="MRS19" s="75"/>
      <c r="MRU19" s="2"/>
      <c r="MRV19" s="2"/>
      <c r="MRW19" s="35"/>
      <c r="MRX19" s="76"/>
      <c r="MRY19" s="75"/>
      <c r="MSA19" s="2"/>
      <c r="MSB19" s="2"/>
      <c r="MSC19" s="35"/>
      <c r="MSD19" s="76"/>
      <c r="MSE19" s="75"/>
      <c r="MSG19" s="2"/>
      <c r="MSH19" s="2"/>
      <c r="MSI19" s="35"/>
      <c r="MSJ19" s="76"/>
      <c r="MSK19" s="75"/>
      <c r="MSM19" s="2"/>
      <c r="MSN19" s="2"/>
      <c r="MSO19" s="35"/>
      <c r="MSP19" s="76"/>
      <c r="MSQ19" s="75"/>
      <c r="MSS19" s="2"/>
      <c r="MST19" s="2"/>
      <c r="MSU19" s="35"/>
      <c r="MSV19" s="76"/>
      <c r="MSW19" s="75"/>
      <c r="MSY19" s="2"/>
      <c r="MSZ19" s="2"/>
      <c r="MTA19" s="35"/>
      <c r="MTB19" s="76"/>
      <c r="MTC19" s="75"/>
      <c r="MTE19" s="2"/>
      <c r="MTF19" s="2"/>
      <c r="MTG19" s="35"/>
      <c r="MTH19" s="76"/>
      <c r="MTI19" s="75"/>
      <c r="MTK19" s="2"/>
      <c r="MTL19" s="2"/>
      <c r="MTM19" s="35"/>
      <c r="MTN19" s="76"/>
      <c r="MTO19" s="75"/>
      <c r="MTQ19" s="2"/>
      <c r="MTR19" s="2"/>
      <c r="MTS19" s="35"/>
      <c r="MTT19" s="76"/>
      <c r="MTU19" s="75"/>
      <c r="MTW19" s="2"/>
      <c r="MTX19" s="2"/>
      <c r="MTY19" s="35"/>
      <c r="MTZ19" s="76"/>
      <c r="MUA19" s="75"/>
      <c r="MUC19" s="2"/>
      <c r="MUD19" s="2"/>
      <c r="MUE19" s="35"/>
      <c r="MUF19" s="76"/>
      <c r="MUG19" s="75"/>
      <c r="MUI19" s="2"/>
      <c r="MUJ19" s="2"/>
      <c r="MUK19" s="35"/>
      <c r="MUL19" s="76"/>
      <c r="MUM19" s="75"/>
      <c r="MUO19" s="2"/>
      <c r="MUP19" s="2"/>
      <c r="MUQ19" s="35"/>
      <c r="MUR19" s="76"/>
      <c r="MUS19" s="75"/>
      <c r="MUU19" s="2"/>
      <c r="MUV19" s="2"/>
      <c r="MUW19" s="35"/>
      <c r="MUX19" s="76"/>
      <c r="MUY19" s="75"/>
      <c r="MVA19" s="2"/>
      <c r="MVB19" s="2"/>
      <c r="MVC19" s="35"/>
      <c r="MVD19" s="76"/>
      <c r="MVE19" s="75"/>
      <c r="MVG19" s="2"/>
      <c r="MVH19" s="2"/>
      <c r="MVI19" s="35"/>
      <c r="MVJ19" s="76"/>
      <c r="MVK19" s="75"/>
      <c r="MVM19" s="2"/>
      <c r="MVN19" s="2"/>
      <c r="MVO19" s="35"/>
      <c r="MVP19" s="76"/>
      <c r="MVQ19" s="75"/>
      <c r="MVS19" s="2"/>
      <c r="MVT19" s="2"/>
      <c r="MVU19" s="35"/>
      <c r="MVV19" s="76"/>
      <c r="MVW19" s="75"/>
      <c r="MVY19" s="2"/>
      <c r="MVZ19" s="2"/>
      <c r="MWA19" s="35"/>
      <c r="MWB19" s="76"/>
      <c r="MWC19" s="75"/>
      <c r="MWE19" s="2"/>
      <c r="MWF19" s="2"/>
      <c r="MWG19" s="35"/>
      <c r="MWH19" s="76"/>
      <c r="MWI19" s="75"/>
      <c r="MWK19" s="2"/>
      <c r="MWL19" s="2"/>
      <c r="MWM19" s="35"/>
      <c r="MWN19" s="76"/>
      <c r="MWO19" s="75"/>
      <c r="MWQ19" s="2"/>
      <c r="MWR19" s="2"/>
      <c r="MWS19" s="35"/>
      <c r="MWT19" s="76"/>
      <c r="MWU19" s="75"/>
      <c r="MWW19" s="2"/>
      <c r="MWX19" s="2"/>
      <c r="MWY19" s="35"/>
      <c r="MWZ19" s="76"/>
      <c r="MXA19" s="75"/>
      <c r="MXC19" s="2"/>
      <c r="MXD19" s="2"/>
      <c r="MXE19" s="35"/>
      <c r="MXF19" s="76"/>
      <c r="MXG19" s="75"/>
      <c r="MXI19" s="2"/>
      <c r="MXJ19" s="2"/>
      <c r="MXK19" s="35"/>
      <c r="MXL19" s="76"/>
      <c r="MXM19" s="75"/>
      <c r="MXO19" s="2"/>
      <c r="MXP19" s="2"/>
      <c r="MXQ19" s="35"/>
      <c r="MXR19" s="76"/>
      <c r="MXS19" s="75"/>
      <c r="MXU19" s="2"/>
      <c r="MXV19" s="2"/>
      <c r="MXW19" s="35"/>
      <c r="MXX19" s="76"/>
      <c r="MXY19" s="75"/>
      <c r="MYA19" s="2"/>
      <c r="MYB19" s="2"/>
      <c r="MYC19" s="35"/>
      <c r="MYD19" s="76"/>
      <c r="MYE19" s="75"/>
      <c r="MYG19" s="2"/>
      <c r="MYH19" s="2"/>
      <c r="MYI19" s="35"/>
      <c r="MYJ19" s="76"/>
      <c r="MYK19" s="75"/>
      <c r="MYM19" s="2"/>
      <c r="MYN19" s="2"/>
      <c r="MYO19" s="35"/>
      <c r="MYP19" s="76"/>
      <c r="MYQ19" s="75"/>
      <c r="MYS19" s="2"/>
      <c r="MYT19" s="2"/>
      <c r="MYU19" s="35"/>
      <c r="MYV19" s="76"/>
      <c r="MYW19" s="75"/>
      <c r="MYY19" s="2"/>
      <c r="MYZ19" s="2"/>
      <c r="MZA19" s="35"/>
      <c r="MZB19" s="76"/>
      <c r="MZC19" s="75"/>
      <c r="MZE19" s="2"/>
      <c r="MZF19" s="2"/>
      <c r="MZG19" s="35"/>
      <c r="MZH19" s="76"/>
      <c r="MZI19" s="75"/>
      <c r="MZK19" s="2"/>
      <c r="MZL19" s="2"/>
      <c r="MZM19" s="35"/>
      <c r="MZN19" s="76"/>
      <c r="MZO19" s="75"/>
      <c r="MZQ19" s="2"/>
      <c r="MZR19" s="2"/>
      <c r="MZS19" s="35"/>
      <c r="MZT19" s="76"/>
      <c r="MZU19" s="75"/>
      <c r="MZW19" s="2"/>
      <c r="MZX19" s="2"/>
      <c r="MZY19" s="35"/>
      <c r="MZZ19" s="76"/>
      <c r="NAA19" s="75"/>
      <c r="NAC19" s="2"/>
      <c r="NAD19" s="2"/>
      <c r="NAE19" s="35"/>
      <c r="NAF19" s="76"/>
      <c r="NAG19" s="75"/>
      <c r="NAI19" s="2"/>
      <c r="NAJ19" s="2"/>
      <c r="NAK19" s="35"/>
      <c r="NAL19" s="76"/>
      <c r="NAM19" s="75"/>
      <c r="NAO19" s="2"/>
      <c r="NAP19" s="2"/>
      <c r="NAQ19" s="35"/>
      <c r="NAR19" s="76"/>
      <c r="NAS19" s="75"/>
      <c r="NAU19" s="2"/>
      <c r="NAV19" s="2"/>
      <c r="NAW19" s="35"/>
      <c r="NAX19" s="76"/>
      <c r="NAY19" s="75"/>
      <c r="NBA19" s="2"/>
      <c r="NBB19" s="2"/>
      <c r="NBC19" s="35"/>
      <c r="NBD19" s="76"/>
      <c r="NBE19" s="75"/>
      <c r="NBG19" s="2"/>
      <c r="NBH19" s="2"/>
      <c r="NBI19" s="35"/>
      <c r="NBJ19" s="76"/>
      <c r="NBK19" s="75"/>
      <c r="NBM19" s="2"/>
      <c r="NBN19" s="2"/>
      <c r="NBO19" s="35"/>
      <c r="NBP19" s="76"/>
      <c r="NBQ19" s="75"/>
      <c r="NBS19" s="2"/>
      <c r="NBT19" s="2"/>
      <c r="NBU19" s="35"/>
      <c r="NBV19" s="76"/>
      <c r="NBW19" s="75"/>
      <c r="NBY19" s="2"/>
      <c r="NBZ19" s="2"/>
      <c r="NCA19" s="35"/>
      <c r="NCB19" s="76"/>
      <c r="NCC19" s="75"/>
      <c r="NCE19" s="2"/>
      <c r="NCF19" s="2"/>
      <c r="NCG19" s="35"/>
      <c r="NCH19" s="76"/>
      <c r="NCI19" s="75"/>
      <c r="NCK19" s="2"/>
      <c r="NCL19" s="2"/>
      <c r="NCM19" s="35"/>
      <c r="NCN19" s="76"/>
      <c r="NCO19" s="75"/>
      <c r="NCQ19" s="2"/>
      <c r="NCR19" s="2"/>
      <c r="NCS19" s="35"/>
      <c r="NCT19" s="76"/>
      <c r="NCU19" s="75"/>
      <c r="NCW19" s="2"/>
      <c r="NCX19" s="2"/>
      <c r="NCY19" s="35"/>
      <c r="NCZ19" s="76"/>
      <c r="NDA19" s="75"/>
      <c r="NDC19" s="2"/>
      <c r="NDD19" s="2"/>
      <c r="NDE19" s="35"/>
      <c r="NDF19" s="76"/>
      <c r="NDG19" s="75"/>
      <c r="NDI19" s="2"/>
      <c r="NDJ19" s="2"/>
      <c r="NDK19" s="35"/>
      <c r="NDL19" s="76"/>
      <c r="NDM19" s="75"/>
      <c r="NDO19" s="2"/>
      <c r="NDP19" s="2"/>
      <c r="NDQ19" s="35"/>
      <c r="NDR19" s="76"/>
      <c r="NDS19" s="75"/>
      <c r="NDU19" s="2"/>
      <c r="NDV19" s="2"/>
      <c r="NDW19" s="35"/>
      <c r="NDX19" s="76"/>
      <c r="NDY19" s="75"/>
      <c r="NEA19" s="2"/>
      <c r="NEB19" s="2"/>
      <c r="NEC19" s="35"/>
      <c r="NED19" s="76"/>
      <c r="NEE19" s="75"/>
      <c r="NEG19" s="2"/>
      <c r="NEH19" s="2"/>
      <c r="NEI19" s="35"/>
      <c r="NEJ19" s="76"/>
      <c r="NEK19" s="75"/>
      <c r="NEM19" s="2"/>
      <c r="NEN19" s="2"/>
      <c r="NEO19" s="35"/>
      <c r="NEP19" s="76"/>
      <c r="NEQ19" s="75"/>
      <c r="NES19" s="2"/>
      <c r="NET19" s="2"/>
      <c r="NEU19" s="35"/>
      <c r="NEV19" s="76"/>
      <c r="NEW19" s="75"/>
      <c r="NEY19" s="2"/>
      <c r="NEZ19" s="2"/>
      <c r="NFA19" s="35"/>
      <c r="NFB19" s="76"/>
      <c r="NFC19" s="75"/>
      <c r="NFE19" s="2"/>
      <c r="NFF19" s="2"/>
      <c r="NFG19" s="35"/>
      <c r="NFH19" s="76"/>
      <c r="NFI19" s="75"/>
      <c r="NFK19" s="2"/>
      <c r="NFL19" s="2"/>
      <c r="NFM19" s="35"/>
      <c r="NFN19" s="76"/>
      <c r="NFO19" s="75"/>
      <c r="NFQ19" s="2"/>
      <c r="NFR19" s="2"/>
      <c r="NFS19" s="35"/>
      <c r="NFT19" s="76"/>
      <c r="NFU19" s="75"/>
      <c r="NFW19" s="2"/>
      <c r="NFX19" s="2"/>
      <c r="NFY19" s="35"/>
      <c r="NFZ19" s="76"/>
      <c r="NGA19" s="75"/>
      <c r="NGC19" s="2"/>
      <c r="NGD19" s="2"/>
      <c r="NGE19" s="35"/>
      <c r="NGF19" s="76"/>
      <c r="NGG19" s="75"/>
      <c r="NGI19" s="2"/>
      <c r="NGJ19" s="2"/>
      <c r="NGK19" s="35"/>
      <c r="NGL19" s="76"/>
      <c r="NGM19" s="75"/>
      <c r="NGO19" s="2"/>
      <c r="NGP19" s="2"/>
      <c r="NGQ19" s="35"/>
      <c r="NGR19" s="76"/>
      <c r="NGS19" s="75"/>
      <c r="NGU19" s="2"/>
      <c r="NGV19" s="2"/>
      <c r="NGW19" s="35"/>
      <c r="NGX19" s="76"/>
      <c r="NGY19" s="75"/>
      <c r="NHA19" s="2"/>
      <c r="NHB19" s="2"/>
      <c r="NHC19" s="35"/>
      <c r="NHD19" s="76"/>
      <c r="NHE19" s="75"/>
      <c r="NHG19" s="2"/>
      <c r="NHH19" s="2"/>
      <c r="NHI19" s="35"/>
      <c r="NHJ19" s="76"/>
      <c r="NHK19" s="75"/>
      <c r="NHM19" s="2"/>
      <c r="NHN19" s="2"/>
      <c r="NHO19" s="35"/>
      <c r="NHP19" s="76"/>
      <c r="NHQ19" s="75"/>
      <c r="NHS19" s="2"/>
      <c r="NHT19" s="2"/>
      <c r="NHU19" s="35"/>
      <c r="NHV19" s="76"/>
      <c r="NHW19" s="75"/>
      <c r="NHY19" s="2"/>
      <c r="NHZ19" s="2"/>
      <c r="NIA19" s="35"/>
      <c r="NIB19" s="76"/>
      <c r="NIC19" s="75"/>
      <c r="NIE19" s="2"/>
      <c r="NIF19" s="2"/>
      <c r="NIG19" s="35"/>
      <c r="NIH19" s="76"/>
      <c r="NII19" s="75"/>
      <c r="NIK19" s="2"/>
      <c r="NIL19" s="2"/>
      <c r="NIM19" s="35"/>
      <c r="NIN19" s="76"/>
      <c r="NIO19" s="75"/>
      <c r="NIQ19" s="2"/>
      <c r="NIR19" s="2"/>
      <c r="NIS19" s="35"/>
      <c r="NIT19" s="76"/>
      <c r="NIU19" s="75"/>
      <c r="NIW19" s="2"/>
      <c r="NIX19" s="2"/>
      <c r="NIY19" s="35"/>
      <c r="NIZ19" s="76"/>
      <c r="NJA19" s="75"/>
      <c r="NJC19" s="2"/>
      <c r="NJD19" s="2"/>
      <c r="NJE19" s="35"/>
      <c r="NJF19" s="76"/>
      <c r="NJG19" s="75"/>
      <c r="NJI19" s="2"/>
      <c r="NJJ19" s="2"/>
      <c r="NJK19" s="35"/>
      <c r="NJL19" s="76"/>
      <c r="NJM19" s="75"/>
      <c r="NJO19" s="2"/>
      <c r="NJP19" s="2"/>
      <c r="NJQ19" s="35"/>
      <c r="NJR19" s="76"/>
      <c r="NJS19" s="75"/>
      <c r="NJU19" s="2"/>
      <c r="NJV19" s="2"/>
      <c r="NJW19" s="35"/>
      <c r="NJX19" s="76"/>
      <c r="NJY19" s="75"/>
      <c r="NKA19" s="2"/>
      <c r="NKB19" s="2"/>
      <c r="NKC19" s="35"/>
      <c r="NKD19" s="76"/>
      <c r="NKE19" s="75"/>
      <c r="NKG19" s="2"/>
      <c r="NKH19" s="2"/>
      <c r="NKI19" s="35"/>
      <c r="NKJ19" s="76"/>
      <c r="NKK19" s="75"/>
      <c r="NKM19" s="2"/>
      <c r="NKN19" s="2"/>
      <c r="NKO19" s="35"/>
      <c r="NKP19" s="76"/>
      <c r="NKQ19" s="75"/>
      <c r="NKS19" s="2"/>
      <c r="NKT19" s="2"/>
      <c r="NKU19" s="35"/>
      <c r="NKV19" s="76"/>
      <c r="NKW19" s="75"/>
      <c r="NKY19" s="2"/>
      <c r="NKZ19" s="2"/>
      <c r="NLA19" s="35"/>
      <c r="NLB19" s="76"/>
      <c r="NLC19" s="75"/>
      <c r="NLE19" s="2"/>
      <c r="NLF19" s="2"/>
      <c r="NLG19" s="35"/>
      <c r="NLH19" s="76"/>
      <c r="NLI19" s="75"/>
      <c r="NLK19" s="2"/>
      <c r="NLL19" s="2"/>
      <c r="NLM19" s="35"/>
      <c r="NLN19" s="76"/>
      <c r="NLO19" s="75"/>
      <c r="NLQ19" s="2"/>
      <c r="NLR19" s="2"/>
      <c r="NLS19" s="35"/>
      <c r="NLT19" s="76"/>
      <c r="NLU19" s="75"/>
      <c r="NLW19" s="2"/>
      <c r="NLX19" s="2"/>
      <c r="NLY19" s="35"/>
      <c r="NLZ19" s="76"/>
      <c r="NMA19" s="75"/>
      <c r="NMC19" s="2"/>
      <c r="NMD19" s="2"/>
      <c r="NME19" s="35"/>
      <c r="NMF19" s="76"/>
      <c r="NMG19" s="75"/>
      <c r="NMI19" s="2"/>
      <c r="NMJ19" s="2"/>
      <c r="NMK19" s="35"/>
      <c r="NML19" s="76"/>
      <c r="NMM19" s="75"/>
      <c r="NMO19" s="2"/>
      <c r="NMP19" s="2"/>
      <c r="NMQ19" s="35"/>
      <c r="NMR19" s="76"/>
      <c r="NMS19" s="75"/>
      <c r="NMU19" s="2"/>
      <c r="NMV19" s="2"/>
      <c r="NMW19" s="35"/>
      <c r="NMX19" s="76"/>
      <c r="NMY19" s="75"/>
      <c r="NNA19" s="2"/>
      <c r="NNB19" s="2"/>
      <c r="NNC19" s="35"/>
      <c r="NND19" s="76"/>
      <c r="NNE19" s="75"/>
      <c r="NNG19" s="2"/>
      <c r="NNH19" s="2"/>
      <c r="NNI19" s="35"/>
      <c r="NNJ19" s="76"/>
      <c r="NNK19" s="75"/>
      <c r="NNM19" s="2"/>
      <c r="NNN19" s="2"/>
      <c r="NNO19" s="35"/>
      <c r="NNP19" s="76"/>
      <c r="NNQ19" s="75"/>
      <c r="NNS19" s="2"/>
      <c r="NNT19" s="2"/>
      <c r="NNU19" s="35"/>
      <c r="NNV19" s="76"/>
      <c r="NNW19" s="75"/>
      <c r="NNY19" s="2"/>
      <c r="NNZ19" s="2"/>
      <c r="NOA19" s="35"/>
      <c r="NOB19" s="76"/>
      <c r="NOC19" s="75"/>
      <c r="NOE19" s="2"/>
      <c r="NOF19" s="2"/>
      <c r="NOG19" s="35"/>
      <c r="NOH19" s="76"/>
      <c r="NOI19" s="75"/>
      <c r="NOK19" s="2"/>
      <c r="NOL19" s="2"/>
      <c r="NOM19" s="35"/>
      <c r="NON19" s="76"/>
      <c r="NOO19" s="75"/>
      <c r="NOQ19" s="2"/>
      <c r="NOR19" s="2"/>
      <c r="NOS19" s="35"/>
      <c r="NOT19" s="76"/>
      <c r="NOU19" s="75"/>
      <c r="NOW19" s="2"/>
      <c r="NOX19" s="2"/>
      <c r="NOY19" s="35"/>
      <c r="NOZ19" s="76"/>
      <c r="NPA19" s="75"/>
      <c r="NPC19" s="2"/>
      <c r="NPD19" s="2"/>
      <c r="NPE19" s="35"/>
      <c r="NPF19" s="76"/>
      <c r="NPG19" s="75"/>
      <c r="NPI19" s="2"/>
      <c r="NPJ19" s="2"/>
      <c r="NPK19" s="35"/>
      <c r="NPL19" s="76"/>
      <c r="NPM19" s="75"/>
      <c r="NPO19" s="2"/>
      <c r="NPP19" s="2"/>
      <c r="NPQ19" s="35"/>
      <c r="NPR19" s="76"/>
      <c r="NPS19" s="75"/>
      <c r="NPU19" s="2"/>
      <c r="NPV19" s="2"/>
      <c r="NPW19" s="35"/>
      <c r="NPX19" s="76"/>
      <c r="NPY19" s="75"/>
      <c r="NQA19" s="2"/>
      <c r="NQB19" s="2"/>
      <c r="NQC19" s="35"/>
      <c r="NQD19" s="76"/>
      <c r="NQE19" s="75"/>
      <c r="NQG19" s="2"/>
      <c r="NQH19" s="2"/>
      <c r="NQI19" s="35"/>
      <c r="NQJ19" s="76"/>
      <c r="NQK19" s="75"/>
      <c r="NQM19" s="2"/>
      <c r="NQN19" s="2"/>
      <c r="NQO19" s="35"/>
      <c r="NQP19" s="76"/>
      <c r="NQQ19" s="75"/>
      <c r="NQS19" s="2"/>
      <c r="NQT19" s="2"/>
      <c r="NQU19" s="35"/>
      <c r="NQV19" s="76"/>
      <c r="NQW19" s="75"/>
      <c r="NQY19" s="2"/>
      <c r="NQZ19" s="2"/>
      <c r="NRA19" s="35"/>
      <c r="NRB19" s="76"/>
      <c r="NRC19" s="75"/>
      <c r="NRE19" s="2"/>
      <c r="NRF19" s="2"/>
      <c r="NRG19" s="35"/>
      <c r="NRH19" s="76"/>
      <c r="NRI19" s="75"/>
      <c r="NRK19" s="2"/>
      <c r="NRL19" s="2"/>
      <c r="NRM19" s="35"/>
      <c r="NRN19" s="76"/>
      <c r="NRO19" s="75"/>
      <c r="NRQ19" s="2"/>
      <c r="NRR19" s="2"/>
      <c r="NRS19" s="35"/>
      <c r="NRT19" s="76"/>
      <c r="NRU19" s="75"/>
      <c r="NRW19" s="2"/>
      <c r="NRX19" s="2"/>
      <c r="NRY19" s="35"/>
      <c r="NRZ19" s="76"/>
      <c r="NSA19" s="75"/>
      <c r="NSC19" s="2"/>
      <c r="NSD19" s="2"/>
      <c r="NSE19" s="35"/>
      <c r="NSF19" s="76"/>
      <c r="NSG19" s="75"/>
      <c r="NSI19" s="2"/>
      <c r="NSJ19" s="2"/>
      <c r="NSK19" s="35"/>
      <c r="NSL19" s="76"/>
      <c r="NSM19" s="75"/>
      <c r="NSO19" s="2"/>
      <c r="NSP19" s="2"/>
      <c r="NSQ19" s="35"/>
      <c r="NSR19" s="76"/>
      <c r="NSS19" s="75"/>
      <c r="NSU19" s="2"/>
      <c r="NSV19" s="2"/>
      <c r="NSW19" s="35"/>
      <c r="NSX19" s="76"/>
      <c r="NSY19" s="75"/>
      <c r="NTA19" s="2"/>
      <c r="NTB19" s="2"/>
      <c r="NTC19" s="35"/>
      <c r="NTD19" s="76"/>
      <c r="NTE19" s="75"/>
      <c r="NTG19" s="2"/>
      <c r="NTH19" s="2"/>
      <c r="NTI19" s="35"/>
      <c r="NTJ19" s="76"/>
      <c r="NTK19" s="75"/>
      <c r="NTM19" s="2"/>
      <c r="NTN19" s="2"/>
      <c r="NTO19" s="35"/>
      <c r="NTP19" s="76"/>
      <c r="NTQ19" s="75"/>
      <c r="NTS19" s="2"/>
      <c r="NTT19" s="2"/>
      <c r="NTU19" s="35"/>
      <c r="NTV19" s="76"/>
      <c r="NTW19" s="75"/>
      <c r="NTY19" s="2"/>
      <c r="NTZ19" s="2"/>
      <c r="NUA19" s="35"/>
      <c r="NUB19" s="76"/>
      <c r="NUC19" s="75"/>
      <c r="NUE19" s="2"/>
      <c r="NUF19" s="2"/>
      <c r="NUG19" s="35"/>
      <c r="NUH19" s="76"/>
      <c r="NUI19" s="75"/>
      <c r="NUK19" s="2"/>
      <c r="NUL19" s="2"/>
      <c r="NUM19" s="35"/>
      <c r="NUN19" s="76"/>
      <c r="NUO19" s="75"/>
      <c r="NUQ19" s="2"/>
      <c r="NUR19" s="2"/>
      <c r="NUS19" s="35"/>
      <c r="NUT19" s="76"/>
      <c r="NUU19" s="75"/>
      <c r="NUW19" s="2"/>
      <c r="NUX19" s="2"/>
      <c r="NUY19" s="35"/>
      <c r="NUZ19" s="76"/>
      <c r="NVA19" s="75"/>
      <c r="NVC19" s="2"/>
      <c r="NVD19" s="2"/>
      <c r="NVE19" s="35"/>
      <c r="NVF19" s="76"/>
      <c r="NVG19" s="75"/>
      <c r="NVI19" s="2"/>
      <c r="NVJ19" s="2"/>
      <c r="NVK19" s="35"/>
      <c r="NVL19" s="76"/>
      <c r="NVM19" s="75"/>
      <c r="NVO19" s="2"/>
      <c r="NVP19" s="2"/>
      <c r="NVQ19" s="35"/>
      <c r="NVR19" s="76"/>
      <c r="NVS19" s="75"/>
      <c r="NVU19" s="2"/>
      <c r="NVV19" s="2"/>
      <c r="NVW19" s="35"/>
      <c r="NVX19" s="76"/>
      <c r="NVY19" s="75"/>
      <c r="NWA19" s="2"/>
      <c r="NWB19" s="2"/>
      <c r="NWC19" s="35"/>
      <c r="NWD19" s="76"/>
      <c r="NWE19" s="75"/>
      <c r="NWG19" s="2"/>
      <c r="NWH19" s="2"/>
      <c r="NWI19" s="35"/>
      <c r="NWJ19" s="76"/>
      <c r="NWK19" s="75"/>
      <c r="NWM19" s="2"/>
      <c r="NWN19" s="2"/>
      <c r="NWO19" s="35"/>
      <c r="NWP19" s="76"/>
      <c r="NWQ19" s="75"/>
      <c r="NWS19" s="2"/>
      <c r="NWT19" s="2"/>
      <c r="NWU19" s="35"/>
      <c r="NWV19" s="76"/>
      <c r="NWW19" s="75"/>
      <c r="NWY19" s="2"/>
      <c r="NWZ19" s="2"/>
      <c r="NXA19" s="35"/>
      <c r="NXB19" s="76"/>
      <c r="NXC19" s="75"/>
      <c r="NXE19" s="2"/>
      <c r="NXF19" s="2"/>
      <c r="NXG19" s="35"/>
      <c r="NXH19" s="76"/>
      <c r="NXI19" s="75"/>
      <c r="NXK19" s="2"/>
      <c r="NXL19" s="2"/>
      <c r="NXM19" s="35"/>
      <c r="NXN19" s="76"/>
      <c r="NXO19" s="75"/>
      <c r="NXQ19" s="2"/>
      <c r="NXR19" s="2"/>
      <c r="NXS19" s="35"/>
      <c r="NXT19" s="76"/>
      <c r="NXU19" s="75"/>
      <c r="NXW19" s="2"/>
      <c r="NXX19" s="2"/>
      <c r="NXY19" s="35"/>
      <c r="NXZ19" s="76"/>
      <c r="NYA19" s="75"/>
      <c r="NYC19" s="2"/>
      <c r="NYD19" s="2"/>
      <c r="NYE19" s="35"/>
      <c r="NYF19" s="76"/>
      <c r="NYG19" s="75"/>
      <c r="NYI19" s="2"/>
      <c r="NYJ19" s="2"/>
      <c r="NYK19" s="35"/>
      <c r="NYL19" s="76"/>
      <c r="NYM19" s="75"/>
      <c r="NYO19" s="2"/>
      <c r="NYP19" s="2"/>
      <c r="NYQ19" s="35"/>
      <c r="NYR19" s="76"/>
      <c r="NYS19" s="75"/>
      <c r="NYU19" s="2"/>
      <c r="NYV19" s="2"/>
      <c r="NYW19" s="35"/>
      <c r="NYX19" s="76"/>
      <c r="NYY19" s="75"/>
      <c r="NZA19" s="2"/>
      <c r="NZB19" s="2"/>
      <c r="NZC19" s="35"/>
      <c r="NZD19" s="76"/>
      <c r="NZE19" s="75"/>
      <c r="NZG19" s="2"/>
      <c r="NZH19" s="2"/>
      <c r="NZI19" s="35"/>
      <c r="NZJ19" s="76"/>
      <c r="NZK19" s="75"/>
      <c r="NZM19" s="2"/>
      <c r="NZN19" s="2"/>
      <c r="NZO19" s="35"/>
      <c r="NZP19" s="76"/>
      <c r="NZQ19" s="75"/>
      <c r="NZS19" s="2"/>
      <c r="NZT19" s="2"/>
      <c r="NZU19" s="35"/>
      <c r="NZV19" s="76"/>
      <c r="NZW19" s="75"/>
      <c r="NZY19" s="2"/>
      <c r="NZZ19" s="2"/>
      <c r="OAA19" s="35"/>
      <c r="OAB19" s="76"/>
      <c r="OAC19" s="75"/>
      <c r="OAE19" s="2"/>
      <c r="OAF19" s="2"/>
      <c r="OAG19" s="35"/>
      <c r="OAH19" s="76"/>
      <c r="OAI19" s="75"/>
      <c r="OAK19" s="2"/>
      <c r="OAL19" s="2"/>
      <c r="OAM19" s="35"/>
      <c r="OAN19" s="76"/>
      <c r="OAO19" s="75"/>
      <c r="OAQ19" s="2"/>
      <c r="OAR19" s="2"/>
      <c r="OAS19" s="35"/>
      <c r="OAT19" s="76"/>
      <c r="OAU19" s="75"/>
      <c r="OAW19" s="2"/>
      <c r="OAX19" s="2"/>
      <c r="OAY19" s="35"/>
      <c r="OAZ19" s="76"/>
      <c r="OBA19" s="75"/>
      <c r="OBC19" s="2"/>
      <c r="OBD19" s="2"/>
      <c r="OBE19" s="35"/>
      <c r="OBF19" s="76"/>
      <c r="OBG19" s="75"/>
      <c r="OBI19" s="2"/>
      <c r="OBJ19" s="2"/>
      <c r="OBK19" s="35"/>
      <c r="OBL19" s="76"/>
      <c r="OBM19" s="75"/>
      <c r="OBO19" s="2"/>
      <c r="OBP19" s="2"/>
      <c r="OBQ19" s="35"/>
      <c r="OBR19" s="76"/>
      <c r="OBS19" s="75"/>
      <c r="OBU19" s="2"/>
      <c r="OBV19" s="2"/>
      <c r="OBW19" s="35"/>
      <c r="OBX19" s="76"/>
      <c r="OBY19" s="75"/>
      <c r="OCA19" s="2"/>
      <c r="OCB19" s="2"/>
      <c r="OCC19" s="35"/>
      <c r="OCD19" s="76"/>
      <c r="OCE19" s="75"/>
      <c r="OCG19" s="2"/>
      <c r="OCH19" s="2"/>
      <c r="OCI19" s="35"/>
      <c r="OCJ19" s="76"/>
      <c r="OCK19" s="75"/>
      <c r="OCM19" s="2"/>
      <c r="OCN19" s="2"/>
      <c r="OCO19" s="35"/>
      <c r="OCP19" s="76"/>
      <c r="OCQ19" s="75"/>
      <c r="OCS19" s="2"/>
      <c r="OCT19" s="2"/>
      <c r="OCU19" s="35"/>
      <c r="OCV19" s="76"/>
      <c r="OCW19" s="75"/>
      <c r="OCY19" s="2"/>
      <c r="OCZ19" s="2"/>
      <c r="ODA19" s="35"/>
      <c r="ODB19" s="76"/>
      <c r="ODC19" s="75"/>
      <c r="ODE19" s="2"/>
      <c r="ODF19" s="2"/>
      <c r="ODG19" s="35"/>
      <c r="ODH19" s="76"/>
      <c r="ODI19" s="75"/>
      <c r="ODK19" s="2"/>
      <c r="ODL19" s="2"/>
      <c r="ODM19" s="35"/>
      <c r="ODN19" s="76"/>
      <c r="ODO19" s="75"/>
      <c r="ODQ19" s="2"/>
      <c r="ODR19" s="2"/>
      <c r="ODS19" s="35"/>
      <c r="ODT19" s="76"/>
      <c r="ODU19" s="75"/>
      <c r="ODW19" s="2"/>
      <c r="ODX19" s="2"/>
      <c r="ODY19" s="35"/>
      <c r="ODZ19" s="76"/>
      <c r="OEA19" s="75"/>
      <c r="OEC19" s="2"/>
      <c r="OED19" s="2"/>
      <c r="OEE19" s="35"/>
      <c r="OEF19" s="76"/>
      <c r="OEG19" s="75"/>
      <c r="OEI19" s="2"/>
      <c r="OEJ19" s="2"/>
      <c r="OEK19" s="35"/>
      <c r="OEL19" s="76"/>
      <c r="OEM19" s="75"/>
      <c r="OEO19" s="2"/>
      <c r="OEP19" s="2"/>
      <c r="OEQ19" s="35"/>
      <c r="OER19" s="76"/>
      <c r="OES19" s="75"/>
      <c r="OEU19" s="2"/>
      <c r="OEV19" s="2"/>
      <c r="OEW19" s="35"/>
      <c r="OEX19" s="76"/>
      <c r="OEY19" s="75"/>
      <c r="OFA19" s="2"/>
      <c r="OFB19" s="2"/>
      <c r="OFC19" s="35"/>
      <c r="OFD19" s="76"/>
      <c r="OFE19" s="75"/>
      <c r="OFG19" s="2"/>
      <c r="OFH19" s="2"/>
      <c r="OFI19" s="35"/>
      <c r="OFJ19" s="76"/>
      <c r="OFK19" s="75"/>
      <c r="OFM19" s="2"/>
      <c r="OFN19" s="2"/>
      <c r="OFO19" s="35"/>
      <c r="OFP19" s="76"/>
      <c r="OFQ19" s="75"/>
      <c r="OFS19" s="2"/>
      <c r="OFT19" s="2"/>
      <c r="OFU19" s="35"/>
      <c r="OFV19" s="76"/>
      <c r="OFW19" s="75"/>
      <c r="OFY19" s="2"/>
      <c r="OFZ19" s="2"/>
      <c r="OGA19" s="35"/>
      <c r="OGB19" s="76"/>
      <c r="OGC19" s="75"/>
      <c r="OGE19" s="2"/>
      <c r="OGF19" s="2"/>
      <c r="OGG19" s="35"/>
      <c r="OGH19" s="76"/>
      <c r="OGI19" s="75"/>
      <c r="OGK19" s="2"/>
      <c r="OGL19" s="2"/>
      <c r="OGM19" s="35"/>
      <c r="OGN19" s="76"/>
      <c r="OGO19" s="75"/>
      <c r="OGQ19" s="2"/>
      <c r="OGR19" s="2"/>
      <c r="OGS19" s="35"/>
      <c r="OGT19" s="76"/>
      <c r="OGU19" s="75"/>
      <c r="OGW19" s="2"/>
      <c r="OGX19" s="2"/>
      <c r="OGY19" s="35"/>
      <c r="OGZ19" s="76"/>
      <c r="OHA19" s="75"/>
      <c r="OHC19" s="2"/>
      <c r="OHD19" s="2"/>
      <c r="OHE19" s="35"/>
      <c r="OHF19" s="76"/>
      <c r="OHG19" s="75"/>
      <c r="OHI19" s="2"/>
      <c r="OHJ19" s="2"/>
      <c r="OHK19" s="35"/>
      <c r="OHL19" s="76"/>
      <c r="OHM19" s="75"/>
      <c r="OHO19" s="2"/>
      <c r="OHP19" s="2"/>
      <c r="OHQ19" s="35"/>
      <c r="OHR19" s="76"/>
      <c r="OHS19" s="75"/>
      <c r="OHU19" s="2"/>
      <c r="OHV19" s="2"/>
      <c r="OHW19" s="35"/>
      <c r="OHX19" s="76"/>
      <c r="OHY19" s="75"/>
      <c r="OIA19" s="2"/>
      <c r="OIB19" s="2"/>
      <c r="OIC19" s="35"/>
      <c r="OID19" s="76"/>
      <c r="OIE19" s="75"/>
      <c r="OIG19" s="2"/>
      <c r="OIH19" s="2"/>
      <c r="OII19" s="35"/>
      <c r="OIJ19" s="76"/>
      <c r="OIK19" s="75"/>
      <c r="OIM19" s="2"/>
      <c r="OIN19" s="2"/>
      <c r="OIO19" s="35"/>
      <c r="OIP19" s="76"/>
      <c r="OIQ19" s="75"/>
      <c r="OIS19" s="2"/>
      <c r="OIT19" s="2"/>
      <c r="OIU19" s="35"/>
      <c r="OIV19" s="76"/>
      <c r="OIW19" s="75"/>
      <c r="OIY19" s="2"/>
      <c r="OIZ19" s="2"/>
      <c r="OJA19" s="35"/>
      <c r="OJB19" s="76"/>
      <c r="OJC19" s="75"/>
      <c r="OJE19" s="2"/>
      <c r="OJF19" s="2"/>
      <c r="OJG19" s="35"/>
      <c r="OJH19" s="76"/>
      <c r="OJI19" s="75"/>
      <c r="OJK19" s="2"/>
      <c r="OJL19" s="2"/>
      <c r="OJM19" s="35"/>
      <c r="OJN19" s="76"/>
      <c r="OJO19" s="75"/>
      <c r="OJQ19" s="2"/>
      <c r="OJR19" s="2"/>
      <c r="OJS19" s="35"/>
      <c r="OJT19" s="76"/>
      <c r="OJU19" s="75"/>
      <c r="OJW19" s="2"/>
      <c r="OJX19" s="2"/>
      <c r="OJY19" s="35"/>
      <c r="OJZ19" s="76"/>
      <c r="OKA19" s="75"/>
      <c r="OKC19" s="2"/>
      <c r="OKD19" s="2"/>
      <c r="OKE19" s="35"/>
      <c r="OKF19" s="76"/>
      <c r="OKG19" s="75"/>
      <c r="OKI19" s="2"/>
      <c r="OKJ19" s="2"/>
      <c r="OKK19" s="35"/>
      <c r="OKL19" s="76"/>
      <c r="OKM19" s="75"/>
      <c r="OKO19" s="2"/>
      <c r="OKP19" s="2"/>
      <c r="OKQ19" s="35"/>
      <c r="OKR19" s="76"/>
      <c r="OKS19" s="75"/>
      <c r="OKU19" s="2"/>
      <c r="OKV19" s="2"/>
      <c r="OKW19" s="35"/>
      <c r="OKX19" s="76"/>
      <c r="OKY19" s="75"/>
      <c r="OLA19" s="2"/>
      <c r="OLB19" s="2"/>
      <c r="OLC19" s="35"/>
      <c r="OLD19" s="76"/>
      <c r="OLE19" s="75"/>
      <c r="OLG19" s="2"/>
      <c r="OLH19" s="2"/>
      <c r="OLI19" s="35"/>
      <c r="OLJ19" s="76"/>
      <c r="OLK19" s="75"/>
      <c r="OLM19" s="2"/>
      <c r="OLN19" s="2"/>
      <c r="OLO19" s="35"/>
      <c r="OLP19" s="76"/>
      <c r="OLQ19" s="75"/>
      <c r="OLS19" s="2"/>
      <c r="OLT19" s="2"/>
      <c r="OLU19" s="35"/>
      <c r="OLV19" s="76"/>
      <c r="OLW19" s="75"/>
      <c r="OLY19" s="2"/>
      <c r="OLZ19" s="2"/>
      <c r="OMA19" s="35"/>
      <c r="OMB19" s="76"/>
      <c r="OMC19" s="75"/>
      <c r="OME19" s="2"/>
      <c r="OMF19" s="2"/>
      <c r="OMG19" s="35"/>
      <c r="OMH19" s="76"/>
      <c r="OMI19" s="75"/>
      <c r="OMK19" s="2"/>
      <c r="OML19" s="2"/>
      <c r="OMM19" s="35"/>
      <c r="OMN19" s="76"/>
      <c r="OMO19" s="75"/>
      <c r="OMQ19" s="2"/>
      <c r="OMR19" s="2"/>
      <c r="OMS19" s="35"/>
      <c r="OMT19" s="76"/>
      <c r="OMU19" s="75"/>
      <c r="OMW19" s="2"/>
      <c r="OMX19" s="2"/>
      <c r="OMY19" s="35"/>
      <c r="OMZ19" s="76"/>
      <c r="ONA19" s="75"/>
      <c r="ONC19" s="2"/>
      <c r="OND19" s="2"/>
      <c r="ONE19" s="35"/>
      <c r="ONF19" s="76"/>
      <c r="ONG19" s="75"/>
      <c r="ONI19" s="2"/>
      <c r="ONJ19" s="2"/>
      <c r="ONK19" s="35"/>
      <c r="ONL19" s="76"/>
      <c r="ONM19" s="75"/>
      <c r="ONO19" s="2"/>
      <c r="ONP19" s="2"/>
      <c r="ONQ19" s="35"/>
      <c r="ONR19" s="76"/>
      <c r="ONS19" s="75"/>
      <c r="ONU19" s="2"/>
      <c r="ONV19" s="2"/>
      <c r="ONW19" s="35"/>
      <c r="ONX19" s="76"/>
      <c r="ONY19" s="75"/>
      <c r="OOA19" s="2"/>
      <c r="OOB19" s="2"/>
      <c r="OOC19" s="35"/>
      <c r="OOD19" s="76"/>
      <c r="OOE19" s="75"/>
      <c r="OOG19" s="2"/>
      <c r="OOH19" s="2"/>
      <c r="OOI19" s="35"/>
      <c r="OOJ19" s="76"/>
      <c r="OOK19" s="75"/>
      <c r="OOM19" s="2"/>
      <c r="OON19" s="2"/>
      <c r="OOO19" s="35"/>
      <c r="OOP19" s="76"/>
      <c r="OOQ19" s="75"/>
      <c r="OOS19" s="2"/>
      <c r="OOT19" s="2"/>
      <c r="OOU19" s="35"/>
      <c r="OOV19" s="76"/>
      <c r="OOW19" s="75"/>
      <c r="OOY19" s="2"/>
      <c r="OOZ19" s="2"/>
      <c r="OPA19" s="35"/>
      <c r="OPB19" s="76"/>
      <c r="OPC19" s="75"/>
      <c r="OPE19" s="2"/>
      <c r="OPF19" s="2"/>
      <c r="OPG19" s="35"/>
      <c r="OPH19" s="76"/>
      <c r="OPI19" s="75"/>
      <c r="OPK19" s="2"/>
      <c r="OPL19" s="2"/>
      <c r="OPM19" s="35"/>
      <c r="OPN19" s="76"/>
      <c r="OPO19" s="75"/>
      <c r="OPQ19" s="2"/>
      <c r="OPR19" s="2"/>
      <c r="OPS19" s="35"/>
      <c r="OPT19" s="76"/>
      <c r="OPU19" s="75"/>
      <c r="OPW19" s="2"/>
      <c r="OPX19" s="2"/>
      <c r="OPY19" s="35"/>
      <c r="OPZ19" s="76"/>
      <c r="OQA19" s="75"/>
      <c r="OQC19" s="2"/>
      <c r="OQD19" s="2"/>
      <c r="OQE19" s="35"/>
      <c r="OQF19" s="76"/>
      <c r="OQG19" s="75"/>
      <c r="OQI19" s="2"/>
      <c r="OQJ19" s="2"/>
      <c r="OQK19" s="35"/>
      <c r="OQL19" s="76"/>
      <c r="OQM19" s="75"/>
      <c r="OQO19" s="2"/>
      <c r="OQP19" s="2"/>
      <c r="OQQ19" s="35"/>
      <c r="OQR19" s="76"/>
      <c r="OQS19" s="75"/>
      <c r="OQU19" s="2"/>
      <c r="OQV19" s="2"/>
      <c r="OQW19" s="35"/>
      <c r="OQX19" s="76"/>
      <c r="OQY19" s="75"/>
      <c r="ORA19" s="2"/>
      <c r="ORB19" s="2"/>
      <c r="ORC19" s="35"/>
      <c r="ORD19" s="76"/>
      <c r="ORE19" s="75"/>
      <c r="ORG19" s="2"/>
      <c r="ORH19" s="2"/>
      <c r="ORI19" s="35"/>
      <c r="ORJ19" s="76"/>
      <c r="ORK19" s="75"/>
      <c r="ORM19" s="2"/>
      <c r="ORN19" s="2"/>
      <c r="ORO19" s="35"/>
      <c r="ORP19" s="76"/>
      <c r="ORQ19" s="75"/>
      <c r="ORS19" s="2"/>
      <c r="ORT19" s="2"/>
      <c r="ORU19" s="35"/>
      <c r="ORV19" s="76"/>
      <c r="ORW19" s="75"/>
      <c r="ORY19" s="2"/>
      <c r="ORZ19" s="2"/>
      <c r="OSA19" s="35"/>
      <c r="OSB19" s="76"/>
      <c r="OSC19" s="75"/>
      <c r="OSE19" s="2"/>
      <c r="OSF19" s="2"/>
      <c r="OSG19" s="35"/>
      <c r="OSH19" s="76"/>
      <c r="OSI19" s="75"/>
      <c r="OSK19" s="2"/>
      <c r="OSL19" s="2"/>
      <c r="OSM19" s="35"/>
      <c r="OSN19" s="76"/>
      <c r="OSO19" s="75"/>
      <c r="OSQ19" s="2"/>
      <c r="OSR19" s="2"/>
      <c r="OSS19" s="35"/>
      <c r="OST19" s="76"/>
      <c r="OSU19" s="75"/>
      <c r="OSW19" s="2"/>
      <c r="OSX19" s="2"/>
      <c r="OSY19" s="35"/>
      <c r="OSZ19" s="76"/>
      <c r="OTA19" s="75"/>
      <c r="OTC19" s="2"/>
      <c r="OTD19" s="2"/>
      <c r="OTE19" s="35"/>
      <c r="OTF19" s="76"/>
      <c r="OTG19" s="75"/>
      <c r="OTI19" s="2"/>
      <c r="OTJ19" s="2"/>
      <c r="OTK19" s="35"/>
      <c r="OTL19" s="76"/>
      <c r="OTM19" s="75"/>
      <c r="OTO19" s="2"/>
      <c r="OTP19" s="2"/>
      <c r="OTQ19" s="35"/>
      <c r="OTR19" s="76"/>
      <c r="OTS19" s="75"/>
      <c r="OTU19" s="2"/>
      <c r="OTV19" s="2"/>
      <c r="OTW19" s="35"/>
      <c r="OTX19" s="76"/>
      <c r="OTY19" s="75"/>
      <c r="OUA19" s="2"/>
      <c r="OUB19" s="2"/>
      <c r="OUC19" s="35"/>
      <c r="OUD19" s="76"/>
      <c r="OUE19" s="75"/>
      <c r="OUG19" s="2"/>
      <c r="OUH19" s="2"/>
      <c r="OUI19" s="35"/>
      <c r="OUJ19" s="76"/>
      <c r="OUK19" s="75"/>
      <c r="OUM19" s="2"/>
      <c r="OUN19" s="2"/>
      <c r="OUO19" s="35"/>
      <c r="OUP19" s="76"/>
      <c r="OUQ19" s="75"/>
      <c r="OUS19" s="2"/>
      <c r="OUT19" s="2"/>
      <c r="OUU19" s="35"/>
      <c r="OUV19" s="76"/>
      <c r="OUW19" s="75"/>
      <c r="OUY19" s="2"/>
      <c r="OUZ19" s="2"/>
      <c r="OVA19" s="35"/>
      <c r="OVB19" s="76"/>
      <c r="OVC19" s="75"/>
      <c r="OVE19" s="2"/>
      <c r="OVF19" s="2"/>
      <c r="OVG19" s="35"/>
      <c r="OVH19" s="76"/>
      <c r="OVI19" s="75"/>
      <c r="OVK19" s="2"/>
      <c r="OVL19" s="2"/>
      <c r="OVM19" s="35"/>
      <c r="OVN19" s="76"/>
      <c r="OVO19" s="75"/>
      <c r="OVQ19" s="2"/>
      <c r="OVR19" s="2"/>
      <c r="OVS19" s="35"/>
      <c r="OVT19" s="76"/>
      <c r="OVU19" s="75"/>
      <c r="OVW19" s="2"/>
      <c r="OVX19" s="2"/>
      <c r="OVY19" s="35"/>
      <c r="OVZ19" s="76"/>
      <c r="OWA19" s="75"/>
      <c r="OWC19" s="2"/>
      <c r="OWD19" s="2"/>
      <c r="OWE19" s="35"/>
      <c r="OWF19" s="76"/>
      <c r="OWG19" s="75"/>
      <c r="OWI19" s="2"/>
      <c r="OWJ19" s="2"/>
      <c r="OWK19" s="35"/>
      <c r="OWL19" s="76"/>
      <c r="OWM19" s="75"/>
      <c r="OWO19" s="2"/>
      <c r="OWP19" s="2"/>
      <c r="OWQ19" s="35"/>
      <c r="OWR19" s="76"/>
      <c r="OWS19" s="75"/>
      <c r="OWU19" s="2"/>
      <c r="OWV19" s="2"/>
      <c r="OWW19" s="35"/>
      <c r="OWX19" s="76"/>
      <c r="OWY19" s="75"/>
      <c r="OXA19" s="2"/>
      <c r="OXB19" s="2"/>
      <c r="OXC19" s="35"/>
      <c r="OXD19" s="76"/>
      <c r="OXE19" s="75"/>
      <c r="OXG19" s="2"/>
      <c r="OXH19" s="2"/>
      <c r="OXI19" s="35"/>
      <c r="OXJ19" s="76"/>
      <c r="OXK19" s="75"/>
      <c r="OXM19" s="2"/>
      <c r="OXN19" s="2"/>
      <c r="OXO19" s="35"/>
      <c r="OXP19" s="76"/>
      <c r="OXQ19" s="75"/>
      <c r="OXS19" s="2"/>
      <c r="OXT19" s="2"/>
      <c r="OXU19" s="35"/>
      <c r="OXV19" s="76"/>
      <c r="OXW19" s="75"/>
      <c r="OXY19" s="2"/>
      <c r="OXZ19" s="2"/>
      <c r="OYA19" s="35"/>
      <c r="OYB19" s="76"/>
      <c r="OYC19" s="75"/>
      <c r="OYE19" s="2"/>
      <c r="OYF19" s="2"/>
      <c r="OYG19" s="35"/>
      <c r="OYH19" s="76"/>
      <c r="OYI19" s="75"/>
      <c r="OYK19" s="2"/>
      <c r="OYL19" s="2"/>
      <c r="OYM19" s="35"/>
      <c r="OYN19" s="76"/>
      <c r="OYO19" s="75"/>
      <c r="OYQ19" s="2"/>
      <c r="OYR19" s="2"/>
      <c r="OYS19" s="35"/>
      <c r="OYT19" s="76"/>
      <c r="OYU19" s="75"/>
      <c r="OYW19" s="2"/>
      <c r="OYX19" s="2"/>
      <c r="OYY19" s="35"/>
      <c r="OYZ19" s="76"/>
      <c r="OZA19" s="75"/>
      <c r="OZC19" s="2"/>
      <c r="OZD19" s="2"/>
      <c r="OZE19" s="35"/>
      <c r="OZF19" s="76"/>
      <c r="OZG19" s="75"/>
      <c r="OZI19" s="2"/>
      <c r="OZJ19" s="2"/>
      <c r="OZK19" s="35"/>
      <c r="OZL19" s="76"/>
      <c r="OZM19" s="75"/>
      <c r="OZO19" s="2"/>
      <c r="OZP19" s="2"/>
      <c r="OZQ19" s="35"/>
      <c r="OZR19" s="76"/>
      <c r="OZS19" s="75"/>
      <c r="OZU19" s="2"/>
      <c r="OZV19" s="2"/>
      <c r="OZW19" s="35"/>
      <c r="OZX19" s="76"/>
      <c r="OZY19" s="75"/>
      <c r="PAA19" s="2"/>
      <c r="PAB19" s="2"/>
      <c r="PAC19" s="35"/>
      <c r="PAD19" s="76"/>
      <c r="PAE19" s="75"/>
      <c r="PAG19" s="2"/>
      <c r="PAH19" s="2"/>
      <c r="PAI19" s="35"/>
      <c r="PAJ19" s="76"/>
      <c r="PAK19" s="75"/>
      <c r="PAM19" s="2"/>
      <c r="PAN19" s="2"/>
      <c r="PAO19" s="35"/>
      <c r="PAP19" s="76"/>
      <c r="PAQ19" s="75"/>
      <c r="PAS19" s="2"/>
      <c r="PAT19" s="2"/>
      <c r="PAU19" s="35"/>
      <c r="PAV19" s="76"/>
      <c r="PAW19" s="75"/>
      <c r="PAY19" s="2"/>
      <c r="PAZ19" s="2"/>
      <c r="PBA19" s="35"/>
      <c r="PBB19" s="76"/>
      <c r="PBC19" s="75"/>
      <c r="PBE19" s="2"/>
      <c r="PBF19" s="2"/>
      <c r="PBG19" s="35"/>
      <c r="PBH19" s="76"/>
      <c r="PBI19" s="75"/>
      <c r="PBK19" s="2"/>
      <c r="PBL19" s="2"/>
      <c r="PBM19" s="35"/>
      <c r="PBN19" s="76"/>
      <c r="PBO19" s="75"/>
      <c r="PBQ19" s="2"/>
      <c r="PBR19" s="2"/>
      <c r="PBS19" s="35"/>
      <c r="PBT19" s="76"/>
      <c r="PBU19" s="75"/>
      <c r="PBW19" s="2"/>
      <c r="PBX19" s="2"/>
      <c r="PBY19" s="35"/>
      <c r="PBZ19" s="76"/>
      <c r="PCA19" s="75"/>
      <c r="PCC19" s="2"/>
      <c r="PCD19" s="2"/>
      <c r="PCE19" s="35"/>
      <c r="PCF19" s="76"/>
      <c r="PCG19" s="75"/>
      <c r="PCI19" s="2"/>
      <c r="PCJ19" s="2"/>
      <c r="PCK19" s="35"/>
      <c r="PCL19" s="76"/>
      <c r="PCM19" s="75"/>
      <c r="PCO19" s="2"/>
      <c r="PCP19" s="2"/>
      <c r="PCQ19" s="35"/>
      <c r="PCR19" s="76"/>
      <c r="PCS19" s="75"/>
      <c r="PCU19" s="2"/>
      <c r="PCV19" s="2"/>
      <c r="PCW19" s="35"/>
      <c r="PCX19" s="76"/>
      <c r="PCY19" s="75"/>
      <c r="PDA19" s="2"/>
      <c r="PDB19" s="2"/>
      <c r="PDC19" s="35"/>
      <c r="PDD19" s="76"/>
      <c r="PDE19" s="75"/>
      <c r="PDG19" s="2"/>
      <c r="PDH19" s="2"/>
      <c r="PDI19" s="35"/>
      <c r="PDJ19" s="76"/>
      <c r="PDK19" s="75"/>
      <c r="PDM19" s="2"/>
      <c r="PDN19" s="2"/>
      <c r="PDO19" s="35"/>
      <c r="PDP19" s="76"/>
      <c r="PDQ19" s="75"/>
      <c r="PDS19" s="2"/>
      <c r="PDT19" s="2"/>
      <c r="PDU19" s="35"/>
      <c r="PDV19" s="76"/>
      <c r="PDW19" s="75"/>
      <c r="PDY19" s="2"/>
      <c r="PDZ19" s="2"/>
      <c r="PEA19" s="35"/>
      <c r="PEB19" s="76"/>
      <c r="PEC19" s="75"/>
      <c r="PEE19" s="2"/>
      <c r="PEF19" s="2"/>
      <c r="PEG19" s="35"/>
      <c r="PEH19" s="76"/>
      <c r="PEI19" s="75"/>
      <c r="PEK19" s="2"/>
      <c r="PEL19" s="2"/>
      <c r="PEM19" s="35"/>
      <c r="PEN19" s="76"/>
      <c r="PEO19" s="75"/>
      <c r="PEQ19" s="2"/>
      <c r="PER19" s="2"/>
      <c r="PES19" s="35"/>
      <c r="PET19" s="76"/>
      <c r="PEU19" s="75"/>
      <c r="PEW19" s="2"/>
      <c r="PEX19" s="2"/>
      <c r="PEY19" s="35"/>
      <c r="PEZ19" s="76"/>
      <c r="PFA19" s="75"/>
      <c r="PFC19" s="2"/>
      <c r="PFD19" s="2"/>
      <c r="PFE19" s="35"/>
      <c r="PFF19" s="76"/>
      <c r="PFG19" s="75"/>
      <c r="PFI19" s="2"/>
      <c r="PFJ19" s="2"/>
      <c r="PFK19" s="35"/>
      <c r="PFL19" s="76"/>
      <c r="PFM19" s="75"/>
      <c r="PFO19" s="2"/>
      <c r="PFP19" s="2"/>
      <c r="PFQ19" s="35"/>
      <c r="PFR19" s="76"/>
      <c r="PFS19" s="75"/>
      <c r="PFU19" s="2"/>
      <c r="PFV19" s="2"/>
      <c r="PFW19" s="35"/>
      <c r="PFX19" s="76"/>
      <c r="PFY19" s="75"/>
      <c r="PGA19" s="2"/>
      <c r="PGB19" s="2"/>
      <c r="PGC19" s="35"/>
      <c r="PGD19" s="76"/>
      <c r="PGE19" s="75"/>
      <c r="PGG19" s="2"/>
      <c r="PGH19" s="2"/>
      <c r="PGI19" s="35"/>
      <c r="PGJ19" s="76"/>
      <c r="PGK19" s="75"/>
      <c r="PGM19" s="2"/>
      <c r="PGN19" s="2"/>
      <c r="PGO19" s="35"/>
      <c r="PGP19" s="76"/>
      <c r="PGQ19" s="75"/>
      <c r="PGS19" s="2"/>
      <c r="PGT19" s="2"/>
      <c r="PGU19" s="35"/>
      <c r="PGV19" s="76"/>
      <c r="PGW19" s="75"/>
      <c r="PGY19" s="2"/>
      <c r="PGZ19" s="2"/>
      <c r="PHA19" s="35"/>
      <c r="PHB19" s="76"/>
      <c r="PHC19" s="75"/>
      <c r="PHE19" s="2"/>
      <c r="PHF19" s="2"/>
      <c r="PHG19" s="35"/>
      <c r="PHH19" s="76"/>
      <c r="PHI19" s="75"/>
      <c r="PHK19" s="2"/>
      <c r="PHL19" s="2"/>
      <c r="PHM19" s="35"/>
      <c r="PHN19" s="76"/>
      <c r="PHO19" s="75"/>
      <c r="PHQ19" s="2"/>
      <c r="PHR19" s="2"/>
      <c r="PHS19" s="35"/>
      <c r="PHT19" s="76"/>
      <c r="PHU19" s="75"/>
      <c r="PHW19" s="2"/>
      <c r="PHX19" s="2"/>
      <c r="PHY19" s="35"/>
      <c r="PHZ19" s="76"/>
      <c r="PIA19" s="75"/>
      <c r="PIC19" s="2"/>
      <c r="PID19" s="2"/>
      <c r="PIE19" s="35"/>
      <c r="PIF19" s="76"/>
      <c r="PIG19" s="75"/>
      <c r="PII19" s="2"/>
      <c r="PIJ19" s="2"/>
      <c r="PIK19" s="35"/>
      <c r="PIL19" s="76"/>
      <c r="PIM19" s="75"/>
      <c r="PIO19" s="2"/>
      <c r="PIP19" s="2"/>
      <c r="PIQ19" s="35"/>
      <c r="PIR19" s="76"/>
      <c r="PIS19" s="75"/>
      <c r="PIU19" s="2"/>
      <c r="PIV19" s="2"/>
      <c r="PIW19" s="35"/>
      <c r="PIX19" s="76"/>
      <c r="PIY19" s="75"/>
      <c r="PJA19" s="2"/>
      <c r="PJB19" s="2"/>
      <c r="PJC19" s="35"/>
      <c r="PJD19" s="76"/>
      <c r="PJE19" s="75"/>
      <c r="PJG19" s="2"/>
      <c r="PJH19" s="2"/>
      <c r="PJI19" s="35"/>
      <c r="PJJ19" s="76"/>
      <c r="PJK19" s="75"/>
      <c r="PJM19" s="2"/>
      <c r="PJN19" s="2"/>
      <c r="PJO19" s="35"/>
      <c r="PJP19" s="76"/>
      <c r="PJQ19" s="75"/>
      <c r="PJS19" s="2"/>
      <c r="PJT19" s="2"/>
      <c r="PJU19" s="35"/>
      <c r="PJV19" s="76"/>
      <c r="PJW19" s="75"/>
      <c r="PJY19" s="2"/>
      <c r="PJZ19" s="2"/>
      <c r="PKA19" s="35"/>
      <c r="PKB19" s="76"/>
      <c r="PKC19" s="75"/>
      <c r="PKE19" s="2"/>
      <c r="PKF19" s="2"/>
      <c r="PKG19" s="35"/>
      <c r="PKH19" s="76"/>
      <c r="PKI19" s="75"/>
      <c r="PKK19" s="2"/>
      <c r="PKL19" s="2"/>
      <c r="PKM19" s="35"/>
      <c r="PKN19" s="76"/>
      <c r="PKO19" s="75"/>
      <c r="PKQ19" s="2"/>
      <c r="PKR19" s="2"/>
      <c r="PKS19" s="35"/>
      <c r="PKT19" s="76"/>
      <c r="PKU19" s="75"/>
      <c r="PKW19" s="2"/>
      <c r="PKX19" s="2"/>
      <c r="PKY19" s="35"/>
      <c r="PKZ19" s="76"/>
      <c r="PLA19" s="75"/>
      <c r="PLC19" s="2"/>
      <c r="PLD19" s="2"/>
      <c r="PLE19" s="35"/>
      <c r="PLF19" s="76"/>
      <c r="PLG19" s="75"/>
      <c r="PLI19" s="2"/>
      <c r="PLJ19" s="2"/>
      <c r="PLK19" s="35"/>
      <c r="PLL19" s="76"/>
      <c r="PLM19" s="75"/>
      <c r="PLO19" s="2"/>
      <c r="PLP19" s="2"/>
      <c r="PLQ19" s="35"/>
      <c r="PLR19" s="76"/>
      <c r="PLS19" s="75"/>
      <c r="PLU19" s="2"/>
      <c r="PLV19" s="2"/>
      <c r="PLW19" s="35"/>
      <c r="PLX19" s="76"/>
      <c r="PLY19" s="75"/>
      <c r="PMA19" s="2"/>
      <c r="PMB19" s="2"/>
      <c r="PMC19" s="35"/>
      <c r="PMD19" s="76"/>
      <c r="PME19" s="75"/>
      <c r="PMG19" s="2"/>
      <c r="PMH19" s="2"/>
      <c r="PMI19" s="35"/>
      <c r="PMJ19" s="76"/>
      <c r="PMK19" s="75"/>
      <c r="PMM19" s="2"/>
      <c r="PMN19" s="2"/>
      <c r="PMO19" s="35"/>
      <c r="PMP19" s="76"/>
      <c r="PMQ19" s="75"/>
      <c r="PMS19" s="2"/>
      <c r="PMT19" s="2"/>
      <c r="PMU19" s="35"/>
      <c r="PMV19" s="76"/>
      <c r="PMW19" s="75"/>
      <c r="PMY19" s="2"/>
      <c r="PMZ19" s="2"/>
      <c r="PNA19" s="35"/>
      <c r="PNB19" s="76"/>
      <c r="PNC19" s="75"/>
      <c r="PNE19" s="2"/>
      <c r="PNF19" s="2"/>
      <c r="PNG19" s="35"/>
      <c r="PNH19" s="76"/>
      <c r="PNI19" s="75"/>
      <c r="PNK19" s="2"/>
      <c r="PNL19" s="2"/>
      <c r="PNM19" s="35"/>
      <c r="PNN19" s="76"/>
      <c r="PNO19" s="75"/>
      <c r="PNQ19" s="2"/>
      <c r="PNR19" s="2"/>
      <c r="PNS19" s="35"/>
      <c r="PNT19" s="76"/>
      <c r="PNU19" s="75"/>
      <c r="PNW19" s="2"/>
      <c r="PNX19" s="2"/>
      <c r="PNY19" s="35"/>
      <c r="PNZ19" s="76"/>
      <c r="POA19" s="75"/>
      <c r="POC19" s="2"/>
      <c r="POD19" s="2"/>
      <c r="POE19" s="35"/>
      <c r="POF19" s="76"/>
      <c r="POG19" s="75"/>
      <c r="POI19" s="2"/>
      <c r="POJ19" s="2"/>
      <c r="POK19" s="35"/>
      <c r="POL19" s="76"/>
      <c r="POM19" s="75"/>
      <c r="POO19" s="2"/>
      <c r="POP19" s="2"/>
      <c r="POQ19" s="35"/>
      <c r="POR19" s="76"/>
      <c r="POS19" s="75"/>
      <c r="POU19" s="2"/>
      <c r="POV19" s="2"/>
      <c r="POW19" s="35"/>
      <c r="POX19" s="76"/>
      <c r="POY19" s="75"/>
      <c r="PPA19" s="2"/>
      <c r="PPB19" s="2"/>
      <c r="PPC19" s="35"/>
      <c r="PPD19" s="76"/>
      <c r="PPE19" s="75"/>
      <c r="PPG19" s="2"/>
      <c r="PPH19" s="2"/>
      <c r="PPI19" s="35"/>
      <c r="PPJ19" s="76"/>
      <c r="PPK19" s="75"/>
      <c r="PPM19" s="2"/>
      <c r="PPN19" s="2"/>
      <c r="PPO19" s="35"/>
      <c r="PPP19" s="76"/>
      <c r="PPQ19" s="75"/>
      <c r="PPS19" s="2"/>
      <c r="PPT19" s="2"/>
      <c r="PPU19" s="35"/>
      <c r="PPV19" s="76"/>
      <c r="PPW19" s="75"/>
      <c r="PPY19" s="2"/>
      <c r="PPZ19" s="2"/>
      <c r="PQA19" s="35"/>
      <c r="PQB19" s="76"/>
      <c r="PQC19" s="75"/>
      <c r="PQE19" s="2"/>
      <c r="PQF19" s="2"/>
      <c r="PQG19" s="35"/>
      <c r="PQH19" s="76"/>
      <c r="PQI19" s="75"/>
      <c r="PQK19" s="2"/>
      <c r="PQL19" s="2"/>
      <c r="PQM19" s="35"/>
      <c r="PQN19" s="76"/>
      <c r="PQO19" s="75"/>
      <c r="PQQ19" s="2"/>
      <c r="PQR19" s="2"/>
      <c r="PQS19" s="35"/>
      <c r="PQT19" s="76"/>
      <c r="PQU19" s="75"/>
      <c r="PQW19" s="2"/>
      <c r="PQX19" s="2"/>
      <c r="PQY19" s="35"/>
      <c r="PQZ19" s="76"/>
      <c r="PRA19" s="75"/>
      <c r="PRC19" s="2"/>
      <c r="PRD19" s="2"/>
      <c r="PRE19" s="35"/>
      <c r="PRF19" s="76"/>
      <c r="PRG19" s="75"/>
      <c r="PRI19" s="2"/>
      <c r="PRJ19" s="2"/>
      <c r="PRK19" s="35"/>
      <c r="PRL19" s="76"/>
      <c r="PRM19" s="75"/>
      <c r="PRO19" s="2"/>
      <c r="PRP19" s="2"/>
      <c r="PRQ19" s="35"/>
      <c r="PRR19" s="76"/>
      <c r="PRS19" s="75"/>
      <c r="PRU19" s="2"/>
      <c r="PRV19" s="2"/>
      <c r="PRW19" s="35"/>
      <c r="PRX19" s="76"/>
      <c r="PRY19" s="75"/>
      <c r="PSA19" s="2"/>
      <c r="PSB19" s="2"/>
      <c r="PSC19" s="35"/>
      <c r="PSD19" s="76"/>
      <c r="PSE19" s="75"/>
      <c r="PSG19" s="2"/>
      <c r="PSH19" s="2"/>
      <c r="PSI19" s="35"/>
      <c r="PSJ19" s="76"/>
      <c r="PSK19" s="75"/>
      <c r="PSM19" s="2"/>
      <c r="PSN19" s="2"/>
      <c r="PSO19" s="35"/>
      <c r="PSP19" s="76"/>
      <c r="PSQ19" s="75"/>
      <c r="PSS19" s="2"/>
      <c r="PST19" s="2"/>
      <c r="PSU19" s="35"/>
      <c r="PSV19" s="76"/>
      <c r="PSW19" s="75"/>
      <c r="PSY19" s="2"/>
      <c r="PSZ19" s="2"/>
      <c r="PTA19" s="35"/>
      <c r="PTB19" s="76"/>
      <c r="PTC19" s="75"/>
      <c r="PTE19" s="2"/>
      <c r="PTF19" s="2"/>
      <c r="PTG19" s="35"/>
      <c r="PTH19" s="76"/>
      <c r="PTI19" s="75"/>
      <c r="PTK19" s="2"/>
      <c r="PTL19" s="2"/>
      <c r="PTM19" s="35"/>
      <c r="PTN19" s="76"/>
      <c r="PTO19" s="75"/>
      <c r="PTQ19" s="2"/>
      <c r="PTR19" s="2"/>
      <c r="PTS19" s="35"/>
      <c r="PTT19" s="76"/>
      <c r="PTU19" s="75"/>
      <c r="PTW19" s="2"/>
      <c r="PTX19" s="2"/>
      <c r="PTY19" s="35"/>
      <c r="PTZ19" s="76"/>
      <c r="PUA19" s="75"/>
      <c r="PUC19" s="2"/>
      <c r="PUD19" s="2"/>
      <c r="PUE19" s="35"/>
      <c r="PUF19" s="76"/>
      <c r="PUG19" s="75"/>
      <c r="PUI19" s="2"/>
      <c r="PUJ19" s="2"/>
      <c r="PUK19" s="35"/>
      <c r="PUL19" s="76"/>
      <c r="PUM19" s="75"/>
      <c r="PUO19" s="2"/>
      <c r="PUP19" s="2"/>
      <c r="PUQ19" s="35"/>
      <c r="PUR19" s="76"/>
      <c r="PUS19" s="75"/>
      <c r="PUU19" s="2"/>
      <c r="PUV19" s="2"/>
      <c r="PUW19" s="35"/>
      <c r="PUX19" s="76"/>
      <c r="PUY19" s="75"/>
      <c r="PVA19" s="2"/>
      <c r="PVB19" s="2"/>
      <c r="PVC19" s="35"/>
      <c r="PVD19" s="76"/>
      <c r="PVE19" s="75"/>
      <c r="PVG19" s="2"/>
      <c r="PVH19" s="2"/>
      <c r="PVI19" s="35"/>
      <c r="PVJ19" s="76"/>
      <c r="PVK19" s="75"/>
      <c r="PVM19" s="2"/>
      <c r="PVN19" s="2"/>
      <c r="PVO19" s="35"/>
      <c r="PVP19" s="76"/>
      <c r="PVQ19" s="75"/>
      <c r="PVS19" s="2"/>
      <c r="PVT19" s="2"/>
      <c r="PVU19" s="35"/>
      <c r="PVV19" s="76"/>
      <c r="PVW19" s="75"/>
      <c r="PVY19" s="2"/>
      <c r="PVZ19" s="2"/>
      <c r="PWA19" s="35"/>
      <c r="PWB19" s="76"/>
      <c r="PWC19" s="75"/>
      <c r="PWE19" s="2"/>
      <c r="PWF19" s="2"/>
      <c r="PWG19" s="35"/>
      <c r="PWH19" s="76"/>
      <c r="PWI19" s="75"/>
      <c r="PWK19" s="2"/>
      <c r="PWL19" s="2"/>
      <c r="PWM19" s="35"/>
      <c r="PWN19" s="76"/>
      <c r="PWO19" s="75"/>
      <c r="PWQ19" s="2"/>
      <c r="PWR19" s="2"/>
      <c r="PWS19" s="35"/>
      <c r="PWT19" s="76"/>
      <c r="PWU19" s="75"/>
      <c r="PWW19" s="2"/>
      <c r="PWX19" s="2"/>
      <c r="PWY19" s="35"/>
      <c r="PWZ19" s="76"/>
      <c r="PXA19" s="75"/>
      <c r="PXC19" s="2"/>
      <c r="PXD19" s="2"/>
      <c r="PXE19" s="35"/>
      <c r="PXF19" s="76"/>
      <c r="PXG19" s="75"/>
      <c r="PXI19" s="2"/>
      <c r="PXJ19" s="2"/>
      <c r="PXK19" s="35"/>
      <c r="PXL19" s="76"/>
      <c r="PXM19" s="75"/>
      <c r="PXO19" s="2"/>
      <c r="PXP19" s="2"/>
      <c r="PXQ19" s="35"/>
      <c r="PXR19" s="76"/>
      <c r="PXS19" s="75"/>
      <c r="PXU19" s="2"/>
      <c r="PXV19" s="2"/>
      <c r="PXW19" s="35"/>
      <c r="PXX19" s="76"/>
      <c r="PXY19" s="75"/>
      <c r="PYA19" s="2"/>
      <c r="PYB19" s="2"/>
      <c r="PYC19" s="35"/>
      <c r="PYD19" s="76"/>
      <c r="PYE19" s="75"/>
      <c r="PYG19" s="2"/>
      <c r="PYH19" s="2"/>
      <c r="PYI19" s="35"/>
      <c r="PYJ19" s="76"/>
      <c r="PYK19" s="75"/>
      <c r="PYM19" s="2"/>
      <c r="PYN19" s="2"/>
      <c r="PYO19" s="35"/>
      <c r="PYP19" s="76"/>
      <c r="PYQ19" s="75"/>
      <c r="PYS19" s="2"/>
      <c r="PYT19" s="2"/>
      <c r="PYU19" s="35"/>
      <c r="PYV19" s="76"/>
      <c r="PYW19" s="75"/>
      <c r="PYY19" s="2"/>
      <c r="PYZ19" s="2"/>
      <c r="PZA19" s="35"/>
      <c r="PZB19" s="76"/>
      <c r="PZC19" s="75"/>
      <c r="PZE19" s="2"/>
      <c r="PZF19" s="2"/>
      <c r="PZG19" s="35"/>
      <c r="PZH19" s="76"/>
      <c r="PZI19" s="75"/>
      <c r="PZK19" s="2"/>
      <c r="PZL19" s="2"/>
      <c r="PZM19" s="35"/>
      <c r="PZN19" s="76"/>
      <c r="PZO19" s="75"/>
      <c r="PZQ19" s="2"/>
      <c r="PZR19" s="2"/>
      <c r="PZS19" s="35"/>
      <c r="PZT19" s="76"/>
      <c r="PZU19" s="75"/>
      <c r="PZW19" s="2"/>
      <c r="PZX19" s="2"/>
      <c r="PZY19" s="35"/>
      <c r="PZZ19" s="76"/>
      <c r="QAA19" s="75"/>
      <c r="QAC19" s="2"/>
      <c r="QAD19" s="2"/>
      <c r="QAE19" s="35"/>
      <c r="QAF19" s="76"/>
      <c r="QAG19" s="75"/>
      <c r="QAI19" s="2"/>
      <c r="QAJ19" s="2"/>
      <c r="QAK19" s="35"/>
      <c r="QAL19" s="76"/>
      <c r="QAM19" s="75"/>
      <c r="QAO19" s="2"/>
      <c r="QAP19" s="2"/>
      <c r="QAQ19" s="35"/>
      <c r="QAR19" s="76"/>
      <c r="QAS19" s="75"/>
      <c r="QAU19" s="2"/>
      <c r="QAV19" s="2"/>
      <c r="QAW19" s="35"/>
      <c r="QAX19" s="76"/>
      <c r="QAY19" s="75"/>
      <c r="QBA19" s="2"/>
      <c r="QBB19" s="2"/>
      <c r="QBC19" s="35"/>
      <c r="QBD19" s="76"/>
      <c r="QBE19" s="75"/>
      <c r="QBG19" s="2"/>
      <c r="QBH19" s="2"/>
      <c r="QBI19" s="35"/>
      <c r="QBJ19" s="76"/>
      <c r="QBK19" s="75"/>
      <c r="QBM19" s="2"/>
      <c r="QBN19" s="2"/>
      <c r="QBO19" s="35"/>
      <c r="QBP19" s="76"/>
      <c r="QBQ19" s="75"/>
      <c r="QBS19" s="2"/>
      <c r="QBT19" s="2"/>
      <c r="QBU19" s="35"/>
      <c r="QBV19" s="76"/>
      <c r="QBW19" s="75"/>
      <c r="QBY19" s="2"/>
      <c r="QBZ19" s="2"/>
      <c r="QCA19" s="35"/>
      <c r="QCB19" s="76"/>
      <c r="QCC19" s="75"/>
      <c r="QCE19" s="2"/>
      <c r="QCF19" s="2"/>
      <c r="QCG19" s="35"/>
      <c r="QCH19" s="76"/>
      <c r="QCI19" s="75"/>
      <c r="QCK19" s="2"/>
      <c r="QCL19" s="2"/>
      <c r="QCM19" s="35"/>
      <c r="QCN19" s="76"/>
      <c r="QCO19" s="75"/>
      <c r="QCQ19" s="2"/>
      <c r="QCR19" s="2"/>
      <c r="QCS19" s="35"/>
      <c r="QCT19" s="76"/>
      <c r="QCU19" s="75"/>
      <c r="QCW19" s="2"/>
      <c r="QCX19" s="2"/>
      <c r="QCY19" s="35"/>
      <c r="QCZ19" s="76"/>
      <c r="QDA19" s="75"/>
      <c r="QDC19" s="2"/>
      <c r="QDD19" s="2"/>
      <c r="QDE19" s="35"/>
      <c r="QDF19" s="76"/>
      <c r="QDG19" s="75"/>
      <c r="QDI19" s="2"/>
      <c r="QDJ19" s="2"/>
      <c r="QDK19" s="35"/>
      <c r="QDL19" s="76"/>
      <c r="QDM19" s="75"/>
      <c r="QDO19" s="2"/>
      <c r="QDP19" s="2"/>
      <c r="QDQ19" s="35"/>
      <c r="QDR19" s="76"/>
      <c r="QDS19" s="75"/>
      <c r="QDU19" s="2"/>
      <c r="QDV19" s="2"/>
      <c r="QDW19" s="35"/>
      <c r="QDX19" s="76"/>
      <c r="QDY19" s="75"/>
      <c r="QEA19" s="2"/>
      <c r="QEB19" s="2"/>
      <c r="QEC19" s="35"/>
      <c r="QED19" s="76"/>
      <c r="QEE19" s="75"/>
      <c r="QEG19" s="2"/>
      <c r="QEH19" s="2"/>
      <c r="QEI19" s="35"/>
      <c r="QEJ19" s="76"/>
      <c r="QEK19" s="75"/>
      <c r="QEM19" s="2"/>
      <c r="QEN19" s="2"/>
      <c r="QEO19" s="35"/>
      <c r="QEP19" s="76"/>
      <c r="QEQ19" s="75"/>
      <c r="QES19" s="2"/>
      <c r="QET19" s="2"/>
      <c r="QEU19" s="35"/>
      <c r="QEV19" s="76"/>
      <c r="QEW19" s="75"/>
      <c r="QEY19" s="2"/>
      <c r="QEZ19" s="2"/>
      <c r="QFA19" s="35"/>
      <c r="QFB19" s="76"/>
      <c r="QFC19" s="75"/>
      <c r="QFE19" s="2"/>
      <c r="QFF19" s="2"/>
      <c r="QFG19" s="35"/>
      <c r="QFH19" s="76"/>
      <c r="QFI19" s="75"/>
      <c r="QFK19" s="2"/>
      <c r="QFL19" s="2"/>
      <c r="QFM19" s="35"/>
      <c r="QFN19" s="76"/>
      <c r="QFO19" s="75"/>
      <c r="QFQ19" s="2"/>
      <c r="QFR19" s="2"/>
      <c r="QFS19" s="35"/>
      <c r="QFT19" s="76"/>
      <c r="QFU19" s="75"/>
      <c r="QFW19" s="2"/>
      <c r="QFX19" s="2"/>
      <c r="QFY19" s="35"/>
      <c r="QFZ19" s="76"/>
      <c r="QGA19" s="75"/>
      <c r="QGC19" s="2"/>
      <c r="QGD19" s="2"/>
      <c r="QGE19" s="35"/>
      <c r="QGF19" s="76"/>
      <c r="QGG19" s="75"/>
      <c r="QGI19" s="2"/>
      <c r="QGJ19" s="2"/>
      <c r="QGK19" s="35"/>
      <c r="QGL19" s="76"/>
      <c r="QGM19" s="75"/>
      <c r="QGO19" s="2"/>
      <c r="QGP19" s="2"/>
      <c r="QGQ19" s="35"/>
      <c r="QGR19" s="76"/>
      <c r="QGS19" s="75"/>
      <c r="QGU19" s="2"/>
      <c r="QGV19" s="2"/>
      <c r="QGW19" s="35"/>
      <c r="QGX19" s="76"/>
      <c r="QGY19" s="75"/>
      <c r="QHA19" s="2"/>
      <c r="QHB19" s="2"/>
      <c r="QHC19" s="35"/>
      <c r="QHD19" s="76"/>
      <c r="QHE19" s="75"/>
      <c r="QHG19" s="2"/>
      <c r="QHH19" s="2"/>
      <c r="QHI19" s="35"/>
      <c r="QHJ19" s="76"/>
      <c r="QHK19" s="75"/>
      <c r="QHM19" s="2"/>
      <c r="QHN19" s="2"/>
      <c r="QHO19" s="35"/>
      <c r="QHP19" s="76"/>
      <c r="QHQ19" s="75"/>
      <c r="QHS19" s="2"/>
      <c r="QHT19" s="2"/>
      <c r="QHU19" s="35"/>
      <c r="QHV19" s="76"/>
      <c r="QHW19" s="75"/>
      <c r="QHY19" s="2"/>
      <c r="QHZ19" s="2"/>
      <c r="QIA19" s="35"/>
      <c r="QIB19" s="76"/>
      <c r="QIC19" s="75"/>
      <c r="QIE19" s="2"/>
      <c r="QIF19" s="2"/>
      <c r="QIG19" s="35"/>
      <c r="QIH19" s="76"/>
      <c r="QII19" s="75"/>
      <c r="QIK19" s="2"/>
      <c r="QIL19" s="2"/>
      <c r="QIM19" s="35"/>
      <c r="QIN19" s="76"/>
      <c r="QIO19" s="75"/>
      <c r="QIQ19" s="2"/>
      <c r="QIR19" s="2"/>
      <c r="QIS19" s="35"/>
      <c r="QIT19" s="76"/>
      <c r="QIU19" s="75"/>
      <c r="QIW19" s="2"/>
      <c r="QIX19" s="2"/>
      <c r="QIY19" s="35"/>
      <c r="QIZ19" s="76"/>
      <c r="QJA19" s="75"/>
      <c r="QJC19" s="2"/>
      <c r="QJD19" s="2"/>
      <c r="QJE19" s="35"/>
      <c r="QJF19" s="76"/>
      <c r="QJG19" s="75"/>
      <c r="QJI19" s="2"/>
      <c r="QJJ19" s="2"/>
      <c r="QJK19" s="35"/>
      <c r="QJL19" s="76"/>
      <c r="QJM19" s="75"/>
      <c r="QJO19" s="2"/>
      <c r="QJP19" s="2"/>
      <c r="QJQ19" s="35"/>
      <c r="QJR19" s="76"/>
      <c r="QJS19" s="75"/>
      <c r="QJU19" s="2"/>
      <c r="QJV19" s="2"/>
      <c r="QJW19" s="35"/>
      <c r="QJX19" s="76"/>
      <c r="QJY19" s="75"/>
      <c r="QKA19" s="2"/>
      <c r="QKB19" s="2"/>
      <c r="QKC19" s="35"/>
      <c r="QKD19" s="76"/>
      <c r="QKE19" s="75"/>
      <c r="QKG19" s="2"/>
      <c r="QKH19" s="2"/>
      <c r="QKI19" s="35"/>
      <c r="QKJ19" s="76"/>
      <c r="QKK19" s="75"/>
      <c r="QKM19" s="2"/>
      <c r="QKN19" s="2"/>
      <c r="QKO19" s="35"/>
      <c r="QKP19" s="76"/>
      <c r="QKQ19" s="75"/>
      <c r="QKS19" s="2"/>
      <c r="QKT19" s="2"/>
      <c r="QKU19" s="35"/>
      <c r="QKV19" s="76"/>
      <c r="QKW19" s="75"/>
      <c r="QKY19" s="2"/>
      <c r="QKZ19" s="2"/>
      <c r="QLA19" s="35"/>
      <c r="QLB19" s="76"/>
      <c r="QLC19" s="75"/>
      <c r="QLE19" s="2"/>
      <c r="QLF19" s="2"/>
      <c r="QLG19" s="35"/>
      <c r="QLH19" s="76"/>
      <c r="QLI19" s="75"/>
      <c r="QLK19" s="2"/>
      <c r="QLL19" s="2"/>
      <c r="QLM19" s="35"/>
      <c r="QLN19" s="76"/>
      <c r="QLO19" s="75"/>
      <c r="QLQ19" s="2"/>
      <c r="QLR19" s="2"/>
      <c r="QLS19" s="35"/>
      <c r="QLT19" s="76"/>
      <c r="QLU19" s="75"/>
      <c r="QLW19" s="2"/>
      <c r="QLX19" s="2"/>
      <c r="QLY19" s="35"/>
      <c r="QLZ19" s="76"/>
      <c r="QMA19" s="75"/>
      <c r="QMC19" s="2"/>
      <c r="QMD19" s="2"/>
      <c r="QME19" s="35"/>
      <c r="QMF19" s="76"/>
      <c r="QMG19" s="75"/>
      <c r="QMI19" s="2"/>
      <c r="QMJ19" s="2"/>
      <c r="QMK19" s="35"/>
      <c r="QML19" s="76"/>
      <c r="QMM19" s="75"/>
      <c r="QMO19" s="2"/>
      <c r="QMP19" s="2"/>
      <c r="QMQ19" s="35"/>
      <c r="QMR19" s="76"/>
      <c r="QMS19" s="75"/>
      <c r="QMU19" s="2"/>
      <c r="QMV19" s="2"/>
      <c r="QMW19" s="35"/>
      <c r="QMX19" s="76"/>
      <c r="QMY19" s="75"/>
      <c r="QNA19" s="2"/>
      <c r="QNB19" s="2"/>
      <c r="QNC19" s="35"/>
      <c r="QND19" s="76"/>
      <c r="QNE19" s="75"/>
      <c r="QNG19" s="2"/>
      <c r="QNH19" s="2"/>
      <c r="QNI19" s="35"/>
      <c r="QNJ19" s="76"/>
      <c r="QNK19" s="75"/>
      <c r="QNM19" s="2"/>
      <c r="QNN19" s="2"/>
      <c r="QNO19" s="35"/>
      <c r="QNP19" s="76"/>
      <c r="QNQ19" s="75"/>
      <c r="QNS19" s="2"/>
      <c r="QNT19" s="2"/>
      <c r="QNU19" s="35"/>
      <c r="QNV19" s="76"/>
      <c r="QNW19" s="75"/>
      <c r="QNY19" s="2"/>
      <c r="QNZ19" s="2"/>
      <c r="QOA19" s="35"/>
      <c r="QOB19" s="76"/>
      <c r="QOC19" s="75"/>
      <c r="QOE19" s="2"/>
      <c r="QOF19" s="2"/>
      <c r="QOG19" s="35"/>
      <c r="QOH19" s="76"/>
      <c r="QOI19" s="75"/>
      <c r="QOK19" s="2"/>
      <c r="QOL19" s="2"/>
      <c r="QOM19" s="35"/>
      <c r="QON19" s="76"/>
      <c r="QOO19" s="75"/>
      <c r="QOQ19" s="2"/>
      <c r="QOR19" s="2"/>
      <c r="QOS19" s="35"/>
      <c r="QOT19" s="76"/>
      <c r="QOU19" s="75"/>
      <c r="QOW19" s="2"/>
      <c r="QOX19" s="2"/>
      <c r="QOY19" s="35"/>
      <c r="QOZ19" s="76"/>
      <c r="QPA19" s="75"/>
      <c r="QPC19" s="2"/>
      <c r="QPD19" s="2"/>
      <c r="QPE19" s="35"/>
      <c r="QPF19" s="76"/>
      <c r="QPG19" s="75"/>
      <c r="QPI19" s="2"/>
      <c r="QPJ19" s="2"/>
      <c r="QPK19" s="35"/>
      <c r="QPL19" s="76"/>
      <c r="QPM19" s="75"/>
      <c r="QPO19" s="2"/>
      <c r="QPP19" s="2"/>
      <c r="QPQ19" s="35"/>
      <c r="QPR19" s="76"/>
      <c r="QPS19" s="75"/>
      <c r="QPU19" s="2"/>
      <c r="QPV19" s="2"/>
      <c r="QPW19" s="35"/>
      <c r="QPX19" s="76"/>
      <c r="QPY19" s="75"/>
      <c r="QQA19" s="2"/>
      <c r="QQB19" s="2"/>
      <c r="QQC19" s="35"/>
      <c r="QQD19" s="76"/>
      <c r="QQE19" s="75"/>
      <c r="QQG19" s="2"/>
      <c r="QQH19" s="2"/>
      <c r="QQI19" s="35"/>
      <c r="QQJ19" s="76"/>
      <c r="QQK19" s="75"/>
      <c r="QQM19" s="2"/>
      <c r="QQN19" s="2"/>
      <c r="QQO19" s="35"/>
      <c r="QQP19" s="76"/>
      <c r="QQQ19" s="75"/>
      <c r="QQS19" s="2"/>
      <c r="QQT19" s="2"/>
      <c r="QQU19" s="35"/>
      <c r="QQV19" s="76"/>
      <c r="QQW19" s="75"/>
      <c r="QQY19" s="2"/>
      <c r="QQZ19" s="2"/>
      <c r="QRA19" s="35"/>
      <c r="QRB19" s="76"/>
      <c r="QRC19" s="75"/>
      <c r="QRE19" s="2"/>
      <c r="QRF19" s="2"/>
      <c r="QRG19" s="35"/>
      <c r="QRH19" s="76"/>
      <c r="QRI19" s="75"/>
      <c r="QRK19" s="2"/>
      <c r="QRL19" s="2"/>
      <c r="QRM19" s="35"/>
      <c r="QRN19" s="76"/>
      <c r="QRO19" s="75"/>
      <c r="QRQ19" s="2"/>
      <c r="QRR19" s="2"/>
      <c r="QRS19" s="35"/>
      <c r="QRT19" s="76"/>
      <c r="QRU19" s="75"/>
      <c r="QRW19" s="2"/>
      <c r="QRX19" s="2"/>
      <c r="QRY19" s="35"/>
      <c r="QRZ19" s="76"/>
      <c r="QSA19" s="75"/>
      <c r="QSC19" s="2"/>
      <c r="QSD19" s="2"/>
      <c r="QSE19" s="35"/>
      <c r="QSF19" s="76"/>
      <c r="QSG19" s="75"/>
      <c r="QSI19" s="2"/>
      <c r="QSJ19" s="2"/>
      <c r="QSK19" s="35"/>
      <c r="QSL19" s="76"/>
      <c r="QSM19" s="75"/>
      <c r="QSO19" s="2"/>
      <c r="QSP19" s="2"/>
      <c r="QSQ19" s="35"/>
      <c r="QSR19" s="76"/>
      <c r="QSS19" s="75"/>
      <c r="QSU19" s="2"/>
      <c r="QSV19" s="2"/>
      <c r="QSW19" s="35"/>
      <c r="QSX19" s="76"/>
      <c r="QSY19" s="75"/>
      <c r="QTA19" s="2"/>
      <c r="QTB19" s="2"/>
      <c r="QTC19" s="35"/>
      <c r="QTD19" s="76"/>
      <c r="QTE19" s="75"/>
      <c r="QTG19" s="2"/>
      <c r="QTH19" s="2"/>
      <c r="QTI19" s="35"/>
      <c r="QTJ19" s="76"/>
      <c r="QTK19" s="75"/>
      <c r="QTM19" s="2"/>
      <c r="QTN19" s="2"/>
      <c r="QTO19" s="35"/>
      <c r="QTP19" s="76"/>
      <c r="QTQ19" s="75"/>
      <c r="QTS19" s="2"/>
      <c r="QTT19" s="2"/>
      <c r="QTU19" s="35"/>
      <c r="QTV19" s="76"/>
      <c r="QTW19" s="75"/>
      <c r="QTY19" s="2"/>
      <c r="QTZ19" s="2"/>
      <c r="QUA19" s="35"/>
      <c r="QUB19" s="76"/>
      <c r="QUC19" s="75"/>
      <c r="QUE19" s="2"/>
      <c r="QUF19" s="2"/>
      <c r="QUG19" s="35"/>
      <c r="QUH19" s="76"/>
      <c r="QUI19" s="75"/>
      <c r="QUK19" s="2"/>
      <c r="QUL19" s="2"/>
      <c r="QUM19" s="35"/>
      <c r="QUN19" s="76"/>
      <c r="QUO19" s="75"/>
      <c r="QUQ19" s="2"/>
      <c r="QUR19" s="2"/>
      <c r="QUS19" s="35"/>
      <c r="QUT19" s="76"/>
      <c r="QUU19" s="75"/>
      <c r="QUW19" s="2"/>
      <c r="QUX19" s="2"/>
      <c r="QUY19" s="35"/>
      <c r="QUZ19" s="76"/>
      <c r="QVA19" s="75"/>
      <c r="QVC19" s="2"/>
      <c r="QVD19" s="2"/>
      <c r="QVE19" s="35"/>
      <c r="QVF19" s="76"/>
      <c r="QVG19" s="75"/>
      <c r="QVI19" s="2"/>
      <c r="QVJ19" s="2"/>
      <c r="QVK19" s="35"/>
      <c r="QVL19" s="76"/>
      <c r="QVM19" s="75"/>
      <c r="QVO19" s="2"/>
      <c r="QVP19" s="2"/>
      <c r="QVQ19" s="35"/>
      <c r="QVR19" s="76"/>
      <c r="QVS19" s="75"/>
      <c r="QVU19" s="2"/>
      <c r="QVV19" s="2"/>
      <c r="QVW19" s="35"/>
      <c r="QVX19" s="76"/>
      <c r="QVY19" s="75"/>
      <c r="QWA19" s="2"/>
      <c r="QWB19" s="2"/>
      <c r="QWC19" s="35"/>
      <c r="QWD19" s="76"/>
      <c r="QWE19" s="75"/>
      <c r="QWG19" s="2"/>
      <c r="QWH19" s="2"/>
      <c r="QWI19" s="35"/>
      <c r="QWJ19" s="76"/>
      <c r="QWK19" s="75"/>
      <c r="QWM19" s="2"/>
      <c r="QWN19" s="2"/>
      <c r="QWO19" s="35"/>
      <c r="QWP19" s="76"/>
      <c r="QWQ19" s="75"/>
      <c r="QWS19" s="2"/>
      <c r="QWT19" s="2"/>
      <c r="QWU19" s="35"/>
      <c r="QWV19" s="76"/>
      <c r="QWW19" s="75"/>
      <c r="QWY19" s="2"/>
      <c r="QWZ19" s="2"/>
      <c r="QXA19" s="35"/>
      <c r="QXB19" s="76"/>
      <c r="QXC19" s="75"/>
      <c r="QXE19" s="2"/>
      <c r="QXF19" s="2"/>
      <c r="QXG19" s="35"/>
      <c r="QXH19" s="76"/>
      <c r="QXI19" s="75"/>
      <c r="QXK19" s="2"/>
      <c r="QXL19" s="2"/>
      <c r="QXM19" s="35"/>
      <c r="QXN19" s="76"/>
      <c r="QXO19" s="75"/>
      <c r="QXQ19" s="2"/>
      <c r="QXR19" s="2"/>
      <c r="QXS19" s="35"/>
      <c r="QXT19" s="76"/>
      <c r="QXU19" s="75"/>
      <c r="QXW19" s="2"/>
      <c r="QXX19" s="2"/>
      <c r="QXY19" s="35"/>
      <c r="QXZ19" s="76"/>
      <c r="QYA19" s="75"/>
      <c r="QYC19" s="2"/>
      <c r="QYD19" s="2"/>
      <c r="QYE19" s="35"/>
      <c r="QYF19" s="76"/>
      <c r="QYG19" s="75"/>
      <c r="QYI19" s="2"/>
      <c r="QYJ19" s="2"/>
      <c r="QYK19" s="35"/>
      <c r="QYL19" s="76"/>
      <c r="QYM19" s="75"/>
      <c r="QYO19" s="2"/>
      <c r="QYP19" s="2"/>
      <c r="QYQ19" s="35"/>
      <c r="QYR19" s="76"/>
      <c r="QYS19" s="75"/>
      <c r="QYU19" s="2"/>
      <c r="QYV19" s="2"/>
      <c r="QYW19" s="35"/>
      <c r="QYX19" s="76"/>
      <c r="QYY19" s="75"/>
      <c r="QZA19" s="2"/>
      <c r="QZB19" s="2"/>
      <c r="QZC19" s="35"/>
      <c r="QZD19" s="76"/>
      <c r="QZE19" s="75"/>
      <c r="QZG19" s="2"/>
      <c r="QZH19" s="2"/>
      <c r="QZI19" s="35"/>
      <c r="QZJ19" s="76"/>
      <c r="QZK19" s="75"/>
      <c r="QZM19" s="2"/>
      <c r="QZN19" s="2"/>
      <c r="QZO19" s="35"/>
      <c r="QZP19" s="76"/>
      <c r="QZQ19" s="75"/>
      <c r="QZS19" s="2"/>
      <c r="QZT19" s="2"/>
      <c r="QZU19" s="35"/>
      <c r="QZV19" s="76"/>
      <c r="QZW19" s="75"/>
      <c r="QZY19" s="2"/>
      <c r="QZZ19" s="2"/>
      <c r="RAA19" s="35"/>
      <c r="RAB19" s="76"/>
      <c r="RAC19" s="75"/>
      <c r="RAE19" s="2"/>
      <c r="RAF19" s="2"/>
      <c r="RAG19" s="35"/>
      <c r="RAH19" s="76"/>
      <c r="RAI19" s="75"/>
      <c r="RAK19" s="2"/>
      <c r="RAL19" s="2"/>
      <c r="RAM19" s="35"/>
      <c r="RAN19" s="76"/>
      <c r="RAO19" s="75"/>
      <c r="RAQ19" s="2"/>
      <c r="RAR19" s="2"/>
      <c r="RAS19" s="35"/>
      <c r="RAT19" s="76"/>
      <c r="RAU19" s="75"/>
      <c r="RAW19" s="2"/>
      <c r="RAX19" s="2"/>
      <c r="RAY19" s="35"/>
      <c r="RAZ19" s="76"/>
      <c r="RBA19" s="75"/>
      <c r="RBC19" s="2"/>
      <c r="RBD19" s="2"/>
      <c r="RBE19" s="35"/>
      <c r="RBF19" s="76"/>
      <c r="RBG19" s="75"/>
      <c r="RBI19" s="2"/>
      <c r="RBJ19" s="2"/>
      <c r="RBK19" s="35"/>
      <c r="RBL19" s="76"/>
      <c r="RBM19" s="75"/>
      <c r="RBO19" s="2"/>
      <c r="RBP19" s="2"/>
      <c r="RBQ19" s="35"/>
      <c r="RBR19" s="76"/>
      <c r="RBS19" s="75"/>
      <c r="RBU19" s="2"/>
      <c r="RBV19" s="2"/>
      <c r="RBW19" s="35"/>
      <c r="RBX19" s="76"/>
      <c r="RBY19" s="75"/>
      <c r="RCA19" s="2"/>
      <c r="RCB19" s="2"/>
      <c r="RCC19" s="35"/>
      <c r="RCD19" s="76"/>
      <c r="RCE19" s="75"/>
      <c r="RCG19" s="2"/>
      <c r="RCH19" s="2"/>
      <c r="RCI19" s="35"/>
      <c r="RCJ19" s="76"/>
      <c r="RCK19" s="75"/>
      <c r="RCM19" s="2"/>
      <c r="RCN19" s="2"/>
      <c r="RCO19" s="35"/>
      <c r="RCP19" s="76"/>
      <c r="RCQ19" s="75"/>
      <c r="RCS19" s="2"/>
      <c r="RCT19" s="2"/>
      <c r="RCU19" s="35"/>
      <c r="RCV19" s="76"/>
      <c r="RCW19" s="75"/>
      <c r="RCY19" s="2"/>
      <c r="RCZ19" s="2"/>
      <c r="RDA19" s="35"/>
      <c r="RDB19" s="76"/>
      <c r="RDC19" s="75"/>
      <c r="RDE19" s="2"/>
      <c r="RDF19" s="2"/>
      <c r="RDG19" s="35"/>
      <c r="RDH19" s="76"/>
      <c r="RDI19" s="75"/>
      <c r="RDK19" s="2"/>
      <c r="RDL19" s="2"/>
      <c r="RDM19" s="35"/>
      <c r="RDN19" s="76"/>
      <c r="RDO19" s="75"/>
      <c r="RDQ19" s="2"/>
      <c r="RDR19" s="2"/>
      <c r="RDS19" s="35"/>
      <c r="RDT19" s="76"/>
      <c r="RDU19" s="75"/>
      <c r="RDW19" s="2"/>
      <c r="RDX19" s="2"/>
      <c r="RDY19" s="35"/>
      <c r="RDZ19" s="76"/>
      <c r="REA19" s="75"/>
      <c r="REC19" s="2"/>
      <c r="RED19" s="2"/>
      <c r="REE19" s="35"/>
      <c r="REF19" s="76"/>
      <c r="REG19" s="75"/>
      <c r="REI19" s="2"/>
      <c r="REJ19" s="2"/>
      <c r="REK19" s="35"/>
      <c r="REL19" s="76"/>
      <c r="REM19" s="75"/>
      <c r="REO19" s="2"/>
      <c r="REP19" s="2"/>
      <c r="REQ19" s="35"/>
      <c r="RER19" s="76"/>
      <c r="RES19" s="75"/>
      <c r="REU19" s="2"/>
      <c r="REV19" s="2"/>
      <c r="REW19" s="35"/>
      <c r="REX19" s="76"/>
      <c r="REY19" s="75"/>
      <c r="RFA19" s="2"/>
      <c r="RFB19" s="2"/>
      <c r="RFC19" s="35"/>
      <c r="RFD19" s="76"/>
      <c r="RFE19" s="75"/>
      <c r="RFG19" s="2"/>
      <c r="RFH19" s="2"/>
      <c r="RFI19" s="35"/>
      <c r="RFJ19" s="76"/>
      <c r="RFK19" s="75"/>
      <c r="RFM19" s="2"/>
      <c r="RFN19" s="2"/>
      <c r="RFO19" s="35"/>
      <c r="RFP19" s="76"/>
      <c r="RFQ19" s="75"/>
      <c r="RFS19" s="2"/>
      <c r="RFT19" s="2"/>
      <c r="RFU19" s="35"/>
      <c r="RFV19" s="76"/>
      <c r="RFW19" s="75"/>
      <c r="RFY19" s="2"/>
      <c r="RFZ19" s="2"/>
      <c r="RGA19" s="35"/>
      <c r="RGB19" s="76"/>
      <c r="RGC19" s="75"/>
      <c r="RGE19" s="2"/>
      <c r="RGF19" s="2"/>
      <c r="RGG19" s="35"/>
      <c r="RGH19" s="76"/>
      <c r="RGI19" s="75"/>
      <c r="RGK19" s="2"/>
      <c r="RGL19" s="2"/>
      <c r="RGM19" s="35"/>
      <c r="RGN19" s="76"/>
      <c r="RGO19" s="75"/>
      <c r="RGQ19" s="2"/>
      <c r="RGR19" s="2"/>
      <c r="RGS19" s="35"/>
      <c r="RGT19" s="76"/>
      <c r="RGU19" s="75"/>
      <c r="RGW19" s="2"/>
      <c r="RGX19" s="2"/>
      <c r="RGY19" s="35"/>
      <c r="RGZ19" s="76"/>
      <c r="RHA19" s="75"/>
      <c r="RHC19" s="2"/>
      <c r="RHD19" s="2"/>
      <c r="RHE19" s="35"/>
      <c r="RHF19" s="76"/>
      <c r="RHG19" s="75"/>
      <c r="RHI19" s="2"/>
      <c r="RHJ19" s="2"/>
      <c r="RHK19" s="35"/>
      <c r="RHL19" s="76"/>
      <c r="RHM19" s="75"/>
      <c r="RHO19" s="2"/>
      <c r="RHP19" s="2"/>
      <c r="RHQ19" s="35"/>
      <c r="RHR19" s="76"/>
      <c r="RHS19" s="75"/>
      <c r="RHU19" s="2"/>
      <c r="RHV19" s="2"/>
      <c r="RHW19" s="35"/>
      <c r="RHX19" s="76"/>
      <c r="RHY19" s="75"/>
      <c r="RIA19" s="2"/>
      <c r="RIB19" s="2"/>
      <c r="RIC19" s="35"/>
      <c r="RID19" s="76"/>
      <c r="RIE19" s="75"/>
      <c r="RIG19" s="2"/>
      <c r="RIH19" s="2"/>
      <c r="RII19" s="35"/>
      <c r="RIJ19" s="76"/>
      <c r="RIK19" s="75"/>
      <c r="RIM19" s="2"/>
      <c r="RIN19" s="2"/>
      <c r="RIO19" s="35"/>
      <c r="RIP19" s="76"/>
      <c r="RIQ19" s="75"/>
      <c r="RIS19" s="2"/>
      <c r="RIT19" s="2"/>
      <c r="RIU19" s="35"/>
      <c r="RIV19" s="76"/>
      <c r="RIW19" s="75"/>
      <c r="RIY19" s="2"/>
      <c r="RIZ19" s="2"/>
      <c r="RJA19" s="35"/>
      <c r="RJB19" s="76"/>
      <c r="RJC19" s="75"/>
      <c r="RJE19" s="2"/>
      <c r="RJF19" s="2"/>
      <c r="RJG19" s="35"/>
      <c r="RJH19" s="76"/>
      <c r="RJI19" s="75"/>
      <c r="RJK19" s="2"/>
      <c r="RJL19" s="2"/>
      <c r="RJM19" s="35"/>
      <c r="RJN19" s="76"/>
      <c r="RJO19" s="75"/>
      <c r="RJQ19" s="2"/>
      <c r="RJR19" s="2"/>
      <c r="RJS19" s="35"/>
      <c r="RJT19" s="76"/>
      <c r="RJU19" s="75"/>
      <c r="RJW19" s="2"/>
      <c r="RJX19" s="2"/>
      <c r="RJY19" s="35"/>
      <c r="RJZ19" s="76"/>
      <c r="RKA19" s="75"/>
      <c r="RKC19" s="2"/>
      <c r="RKD19" s="2"/>
      <c r="RKE19" s="35"/>
      <c r="RKF19" s="76"/>
      <c r="RKG19" s="75"/>
      <c r="RKI19" s="2"/>
      <c r="RKJ19" s="2"/>
      <c r="RKK19" s="35"/>
      <c r="RKL19" s="76"/>
      <c r="RKM19" s="75"/>
      <c r="RKO19" s="2"/>
      <c r="RKP19" s="2"/>
      <c r="RKQ19" s="35"/>
      <c r="RKR19" s="76"/>
      <c r="RKS19" s="75"/>
      <c r="RKU19" s="2"/>
      <c r="RKV19" s="2"/>
      <c r="RKW19" s="35"/>
      <c r="RKX19" s="76"/>
      <c r="RKY19" s="75"/>
      <c r="RLA19" s="2"/>
      <c r="RLB19" s="2"/>
      <c r="RLC19" s="35"/>
      <c r="RLD19" s="76"/>
      <c r="RLE19" s="75"/>
      <c r="RLG19" s="2"/>
      <c r="RLH19" s="2"/>
      <c r="RLI19" s="35"/>
      <c r="RLJ19" s="76"/>
      <c r="RLK19" s="75"/>
      <c r="RLM19" s="2"/>
      <c r="RLN19" s="2"/>
      <c r="RLO19" s="35"/>
      <c r="RLP19" s="76"/>
      <c r="RLQ19" s="75"/>
      <c r="RLS19" s="2"/>
      <c r="RLT19" s="2"/>
      <c r="RLU19" s="35"/>
      <c r="RLV19" s="76"/>
      <c r="RLW19" s="75"/>
      <c r="RLY19" s="2"/>
      <c r="RLZ19" s="2"/>
      <c r="RMA19" s="35"/>
      <c r="RMB19" s="76"/>
      <c r="RMC19" s="75"/>
      <c r="RME19" s="2"/>
      <c r="RMF19" s="2"/>
      <c r="RMG19" s="35"/>
      <c r="RMH19" s="76"/>
      <c r="RMI19" s="75"/>
      <c r="RMK19" s="2"/>
      <c r="RML19" s="2"/>
      <c r="RMM19" s="35"/>
      <c r="RMN19" s="76"/>
      <c r="RMO19" s="75"/>
      <c r="RMQ19" s="2"/>
      <c r="RMR19" s="2"/>
      <c r="RMS19" s="35"/>
      <c r="RMT19" s="76"/>
      <c r="RMU19" s="75"/>
      <c r="RMW19" s="2"/>
      <c r="RMX19" s="2"/>
      <c r="RMY19" s="35"/>
      <c r="RMZ19" s="76"/>
      <c r="RNA19" s="75"/>
      <c r="RNC19" s="2"/>
      <c r="RND19" s="2"/>
      <c r="RNE19" s="35"/>
      <c r="RNF19" s="76"/>
      <c r="RNG19" s="75"/>
      <c r="RNI19" s="2"/>
      <c r="RNJ19" s="2"/>
      <c r="RNK19" s="35"/>
      <c r="RNL19" s="76"/>
      <c r="RNM19" s="75"/>
      <c r="RNO19" s="2"/>
      <c r="RNP19" s="2"/>
      <c r="RNQ19" s="35"/>
      <c r="RNR19" s="76"/>
      <c r="RNS19" s="75"/>
      <c r="RNU19" s="2"/>
      <c r="RNV19" s="2"/>
      <c r="RNW19" s="35"/>
      <c r="RNX19" s="76"/>
      <c r="RNY19" s="75"/>
      <c r="ROA19" s="2"/>
      <c r="ROB19" s="2"/>
      <c r="ROC19" s="35"/>
      <c r="ROD19" s="76"/>
      <c r="ROE19" s="75"/>
      <c r="ROG19" s="2"/>
      <c r="ROH19" s="2"/>
      <c r="ROI19" s="35"/>
      <c r="ROJ19" s="76"/>
      <c r="ROK19" s="75"/>
      <c r="ROM19" s="2"/>
      <c r="RON19" s="2"/>
      <c r="ROO19" s="35"/>
      <c r="ROP19" s="76"/>
      <c r="ROQ19" s="75"/>
      <c r="ROS19" s="2"/>
      <c r="ROT19" s="2"/>
      <c r="ROU19" s="35"/>
      <c r="ROV19" s="76"/>
      <c r="ROW19" s="75"/>
      <c r="ROY19" s="2"/>
      <c r="ROZ19" s="2"/>
      <c r="RPA19" s="35"/>
      <c r="RPB19" s="76"/>
      <c r="RPC19" s="75"/>
      <c r="RPE19" s="2"/>
      <c r="RPF19" s="2"/>
      <c r="RPG19" s="35"/>
      <c r="RPH19" s="76"/>
      <c r="RPI19" s="75"/>
      <c r="RPK19" s="2"/>
      <c r="RPL19" s="2"/>
      <c r="RPM19" s="35"/>
      <c r="RPN19" s="76"/>
      <c r="RPO19" s="75"/>
      <c r="RPQ19" s="2"/>
      <c r="RPR19" s="2"/>
      <c r="RPS19" s="35"/>
      <c r="RPT19" s="76"/>
      <c r="RPU19" s="75"/>
      <c r="RPW19" s="2"/>
      <c r="RPX19" s="2"/>
      <c r="RPY19" s="35"/>
      <c r="RPZ19" s="76"/>
      <c r="RQA19" s="75"/>
      <c r="RQC19" s="2"/>
      <c r="RQD19" s="2"/>
      <c r="RQE19" s="35"/>
      <c r="RQF19" s="76"/>
      <c r="RQG19" s="75"/>
      <c r="RQI19" s="2"/>
      <c r="RQJ19" s="2"/>
      <c r="RQK19" s="35"/>
      <c r="RQL19" s="76"/>
      <c r="RQM19" s="75"/>
      <c r="RQO19" s="2"/>
      <c r="RQP19" s="2"/>
      <c r="RQQ19" s="35"/>
      <c r="RQR19" s="76"/>
      <c r="RQS19" s="75"/>
      <c r="RQU19" s="2"/>
      <c r="RQV19" s="2"/>
      <c r="RQW19" s="35"/>
      <c r="RQX19" s="76"/>
      <c r="RQY19" s="75"/>
      <c r="RRA19" s="2"/>
      <c r="RRB19" s="2"/>
      <c r="RRC19" s="35"/>
      <c r="RRD19" s="76"/>
      <c r="RRE19" s="75"/>
      <c r="RRG19" s="2"/>
      <c r="RRH19" s="2"/>
      <c r="RRI19" s="35"/>
      <c r="RRJ19" s="76"/>
      <c r="RRK19" s="75"/>
      <c r="RRM19" s="2"/>
      <c r="RRN19" s="2"/>
      <c r="RRO19" s="35"/>
      <c r="RRP19" s="76"/>
      <c r="RRQ19" s="75"/>
      <c r="RRS19" s="2"/>
      <c r="RRT19" s="2"/>
      <c r="RRU19" s="35"/>
      <c r="RRV19" s="76"/>
      <c r="RRW19" s="75"/>
      <c r="RRY19" s="2"/>
      <c r="RRZ19" s="2"/>
      <c r="RSA19" s="35"/>
      <c r="RSB19" s="76"/>
      <c r="RSC19" s="75"/>
      <c r="RSE19" s="2"/>
      <c r="RSF19" s="2"/>
      <c r="RSG19" s="35"/>
      <c r="RSH19" s="76"/>
      <c r="RSI19" s="75"/>
      <c r="RSK19" s="2"/>
      <c r="RSL19" s="2"/>
      <c r="RSM19" s="35"/>
      <c r="RSN19" s="76"/>
      <c r="RSO19" s="75"/>
      <c r="RSQ19" s="2"/>
      <c r="RSR19" s="2"/>
      <c r="RSS19" s="35"/>
      <c r="RST19" s="76"/>
      <c r="RSU19" s="75"/>
      <c r="RSW19" s="2"/>
      <c r="RSX19" s="2"/>
      <c r="RSY19" s="35"/>
      <c r="RSZ19" s="76"/>
      <c r="RTA19" s="75"/>
      <c r="RTC19" s="2"/>
      <c r="RTD19" s="2"/>
      <c r="RTE19" s="35"/>
      <c r="RTF19" s="76"/>
      <c r="RTG19" s="75"/>
      <c r="RTI19" s="2"/>
      <c r="RTJ19" s="2"/>
      <c r="RTK19" s="35"/>
      <c r="RTL19" s="76"/>
      <c r="RTM19" s="75"/>
      <c r="RTO19" s="2"/>
      <c r="RTP19" s="2"/>
      <c r="RTQ19" s="35"/>
      <c r="RTR19" s="76"/>
      <c r="RTS19" s="75"/>
      <c r="RTU19" s="2"/>
      <c r="RTV19" s="2"/>
      <c r="RTW19" s="35"/>
      <c r="RTX19" s="76"/>
      <c r="RTY19" s="75"/>
      <c r="RUA19" s="2"/>
      <c r="RUB19" s="2"/>
      <c r="RUC19" s="35"/>
      <c r="RUD19" s="76"/>
      <c r="RUE19" s="75"/>
      <c r="RUG19" s="2"/>
      <c r="RUH19" s="2"/>
      <c r="RUI19" s="35"/>
      <c r="RUJ19" s="76"/>
      <c r="RUK19" s="75"/>
      <c r="RUM19" s="2"/>
      <c r="RUN19" s="2"/>
      <c r="RUO19" s="35"/>
      <c r="RUP19" s="76"/>
      <c r="RUQ19" s="75"/>
      <c r="RUS19" s="2"/>
      <c r="RUT19" s="2"/>
      <c r="RUU19" s="35"/>
      <c r="RUV19" s="76"/>
      <c r="RUW19" s="75"/>
      <c r="RUY19" s="2"/>
      <c r="RUZ19" s="2"/>
      <c r="RVA19" s="35"/>
      <c r="RVB19" s="76"/>
      <c r="RVC19" s="75"/>
      <c r="RVE19" s="2"/>
      <c r="RVF19" s="2"/>
      <c r="RVG19" s="35"/>
      <c r="RVH19" s="76"/>
      <c r="RVI19" s="75"/>
      <c r="RVK19" s="2"/>
      <c r="RVL19" s="2"/>
      <c r="RVM19" s="35"/>
      <c r="RVN19" s="76"/>
      <c r="RVO19" s="75"/>
      <c r="RVQ19" s="2"/>
      <c r="RVR19" s="2"/>
      <c r="RVS19" s="35"/>
      <c r="RVT19" s="76"/>
      <c r="RVU19" s="75"/>
      <c r="RVW19" s="2"/>
      <c r="RVX19" s="2"/>
      <c r="RVY19" s="35"/>
      <c r="RVZ19" s="76"/>
      <c r="RWA19" s="75"/>
      <c r="RWC19" s="2"/>
      <c r="RWD19" s="2"/>
      <c r="RWE19" s="35"/>
      <c r="RWF19" s="76"/>
      <c r="RWG19" s="75"/>
      <c r="RWI19" s="2"/>
      <c r="RWJ19" s="2"/>
      <c r="RWK19" s="35"/>
      <c r="RWL19" s="76"/>
      <c r="RWM19" s="75"/>
      <c r="RWO19" s="2"/>
      <c r="RWP19" s="2"/>
      <c r="RWQ19" s="35"/>
      <c r="RWR19" s="76"/>
      <c r="RWS19" s="75"/>
      <c r="RWU19" s="2"/>
      <c r="RWV19" s="2"/>
      <c r="RWW19" s="35"/>
      <c r="RWX19" s="76"/>
      <c r="RWY19" s="75"/>
      <c r="RXA19" s="2"/>
      <c r="RXB19" s="2"/>
      <c r="RXC19" s="35"/>
      <c r="RXD19" s="76"/>
      <c r="RXE19" s="75"/>
      <c r="RXG19" s="2"/>
      <c r="RXH19" s="2"/>
      <c r="RXI19" s="35"/>
      <c r="RXJ19" s="76"/>
      <c r="RXK19" s="75"/>
      <c r="RXM19" s="2"/>
      <c r="RXN19" s="2"/>
      <c r="RXO19" s="35"/>
      <c r="RXP19" s="76"/>
      <c r="RXQ19" s="75"/>
      <c r="RXS19" s="2"/>
      <c r="RXT19" s="2"/>
      <c r="RXU19" s="35"/>
      <c r="RXV19" s="76"/>
      <c r="RXW19" s="75"/>
      <c r="RXY19" s="2"/>
      <c r="RXZ19" s="2"/>
      <c r="RYA19" s="35"/>
      <c r="RYB19" s="76"/>
      <c r="RYC19" s="75"/>
      <c r="RYE19" s="2"/>
      <c r="RYF19" s="2"/>
      <c r="RYG19" s="35"/>
      <c r="RYH19" s="76"/>
      <c r="RYI19" s="75"/>
      <c r="RYK19" s="2"/>
      <c r="RYL19" s="2"/>
      <c r="RYM19" s="35"/>
      <c r="RYN19" s="76"/>
      <c r="RYO19" s="75"/>
      <c r="RYQ19" s="2"/>
      <c r="RYR19" s="2"/>
      <c r="RYS19" s="35"/>
      <c r="RYT19" s="76"/>
      <c r="RYU19" s="75"/>
      <c r="RYW19" s="2"/>
      <c r="RYX19" s="2"/>
      <c r="RYY19" s="35"/>
      <c r="RYZ19" s="76"/>
      <c r="RZA19" s="75"/>
      <c r="RZC19" s="2"/>
      <c r="RZD19" s="2"/>
      <c r="RZE19" s="35"/>
      <c r="RZF19" s="76"/>
      <c r="RZG19" s="75"/>
      <c r="RZI19" s="2"/>
      <c r="RZJ19" s="2"/>
      <c r="RZK19" s="35"/>
      <c r="RZL19" s="76"/>
      <c r="RZM19" s="75"/>
      <c r="RZO19" s="2"/>
      <c r="RZP19" s="2"/>
      <c r="RZQ19" s="35"/>
      <c r="RZR19" s="76"/>
      <c r="RZS19" s="75"/>
      <c r="RZU19" s="2"/>
      <c r="RZV19" s="2"/>
      <c r="RZW19" s="35"/>
      <c r="RZX19" s="76"/>
      <c r="RZY19" s="75"/>
      <c r="SAA19" s="2"/>
      <c r="SAB19" s="2"/>
      <c r="SAC19" s="35"/>
      <c r="SAD19" s="76"/>
      <c r="SAE19" s="75"/>
      <c r="SAG19" s="2"/>
      <c r="SAH19" s="2"/>
      <c r="SAI19" s="35"/>
      <c r="SAJ19" s="76"/>
      <c r="SAK19" s="75"/>
      <c r="SAM19" s="2"/>
      <c r="SAN19" s="2"/>
      <c r="SAO19" s="35"/>
      <c r="SAP19" s="76"/>
      <c r="SAQ19" s="75"/>
      <c r="SAS19" s="2"/>
      <c r="SAT19" s="2"/>
      <c r="SAU19" s="35"/>
      <c r="SAV19" s="76"/>
      <c r="SAW19" s="75"/>
      <c r="SAY19" s="2"/>
      <c r="SAZ19" s="2"/>
      <c r="SBA19" s="35"/>
      <c r="SBB19" s="76"/>
      <c r="SBC19" s="75"/>
      <c r="SBE19" s="2"/>
      <c r="SBF19" s="2"/>
      <c r="SBG19" s="35"/>
      <c r="SBH19" s="76"/>
      <c r="SBI19" s="75"/>
      <c r="SBK19" s="2"/>
      <c r="SBL19" s="2"/>
      <c r="SBM19" s="35"/>
      <c r="SBN19" s="76"/>
      <c r="SBO19" s="75"/>
      <c r="SBQ19" s="2"/>
      <c r="SBR19" s="2"/>
      <c r="SBS19" s="35"/>
      <c r="SBT19" s="76"/>
      <c r="SBU19" s="75"/>
      <c r="SBW19" s="2"/>
      <c r="SBX19" s="2"/>
      <c r="SBY19" s="35"/>
      <c r="SBZ19" s="76"/>
      <c r="SCA19" s="75"/>
      <c r="SCC19" s="2"/>
      <c r="SCD19" s="2"/>
      <c r="SCE19" s="35"/>
      <c r="SCF19" s="76"/>
      <c r="SCG19" s="75"/>
      <c r="SCI19" s="2"/>
      <c r="SCJ19" s="2"/>
      <c r="SCK19" s="35"/>
      <c r="SCL19" s="76"/>
      <c r="SCM19" s="75"/>
      <c r="SCO19" s="2"/>
      <c r="SCP19" s="2"/>
      <c r="SCQ19" s="35"/>
      <c r="SCR19" s="76"/>
      <c r="SCS19" s="75"/>
      <c r="SCU19" s="2"/>
      <c r="SCV19" s="2"/>
      <c r="SCW19" s="35"/>
      <c r="SCX19" s="76"/>
      <c r="SCY19" s="75"/>
      <c r="SDA19" s="2"/>
      <c r="SDB19" s="2"/>
      <c r="SDC19" s="35"/>
      <c r="SDD19" s="76"/>
      <c r="SDE19" s="75"/>
      <c r="SDG19" s="2"/>
      <c r="SDH19" s="2"/>
      <c r="SDI19" s="35"/>
      <c r="SDJ19" s="76"/>
      <c r="SDK19" s="75"/>
      <c r="SDM19" s="2"/>
      <c r="SDN19" s="2"/>
      <c r="SDO19" s="35"/>
      <c r="SDP19" s="76"/>
      <c r="SDQ19" s="75"/>
      <c r="SDS19" s="2"/>
      <c r="SDT19" s="2"/>
      <c r="SDU19" s="35"/>
      <c r="SDV19" s="76"/>
      <c r="SDW19" s="75"/>
      <c r="SDY19" s="2"/>
      <c r="SDZ19" s="2"/>
      <c r="SEA19" s="35"/>
      <c r="SEB19" s="76"/>
      <c r="SEC19" s="75"/>
      <c r="SEE19" s="2"/>
      <c r="SEF19" s="2"/>
      <c r="SEG19" s="35"/>
      <c r="SEH19" s="76"/>
      <c r="SEI19" s="75"/>
      <c r="SEK19" s="2"/>
      <c r="SEL19" s="2"/>
      <c r="SEM19" s="35"/>
      <c r="SEN19" s="76"/>
      <c r="SEO19" s="75"/>
      <c r="SEQ19" s="2"/>
      <c r="SER19" s="2"/>
      <c r="SES19" s="35"/>
      <c r="SET19" s="76"/>
      <c r="SEU19" s="75"/>
      <c r="SEW19" s="2"/>
      <c r="SEX19" s="2"/>
      <c r="SEY19" s="35"/>
      <c r="SEZ19" s="76"/>
      <c r="SFA19" s="75"/>
      <c r="SFC19" s="2"/>
      <c r="SFD19" s="2"/>
      <c r="SFE19" s="35"/>
      <c r="SFF19" s="76"/>
      <c r="SFG19" s="75"/>
      <c r="SFI19" s="2"/>
      <c r="SFJ19" s="2"/>
      <c r="SFK19" s="35"/>
      <c r="SFL19" s="76"/>
      <c r="SFM19" s="75"/>
      <c r="SFO19" s="2"/>
      <c r="SFP19" s="2"/>
      <c r="SFQ19" s="35"/>
      <c r="SFR19" s="76"/>
      <c r="SFS19" s="75"/>
      <c r="SFU19" s="2"/>
      <c r="SFV19" s="2"/>
      <c r="SFW19" s="35"/>
      <c r="SFX19" s="76"/>
      <c r="SFY19" s="75"/>
      <c r="SGA19" s="2"/>
      <c r="SGB19" s="2"/>
      <c r="SGC19" s="35"/>
      <c r="SGD19" s="76"/>
      <c r="SGE19" s="75"/>
      <c r="SGG19" s="2"/>
      <c r="SGH19" s="2"/>
      <c r="SGI19" s="35"/>
      <c r="SGJ19" s="76"/>
      <c r="SGK19" s="75"/>
      <c r="SGM19" s="2"/>
      <c r="SGN19" s="2"/>
      <c r="SGO19" s="35"/>
      <c r="SGP19" s="76"/>
      <c r="SGQ19" s="75"/>
      <c r="SGS19" s="2"/>
      <c r="SGT19" s="2"/>
      <c r="SGU19" s="35"/>
      <c r="SGV19" s="76"/>
      <c r="SGW19" s="75"/>
      <c r="SGY19" s="2"/>
      <c r="SGZ19" s="2"/>
      <c r="SHA19" s="35"/>
      <c r="SHB19" s="76"/>
      <c r="SHC19" s="75"/>
      <c r="SHE19" s="2"/>
      <c r="SHF19" s="2"/>
      <c r="SHG19" s="35"/>
      <c r="SHH19" s="76"/>
      <c r="SHI19" s="75"/>
      <c r="SHK19" s="2"/>
      <c r="SHL19" s="2"/>
      <c r="SHM19" s="35"/>
      <c r="SHN19" s="76"/>
      <c r="SHO19" s="75"/>
      <c r="SHQ19" s="2"/>
      <c r="SHR19" s="2"/>
      <c r="SHS19" s="35"/>
      <c r="SHT19" s="76"/>
      <c r="SHU19" s="75"/>
      <c r="SHW19" s="2"/>
      <c r="SHX19" s="2"/>
      <c r="SHY19" s="35"/>
      <c r="SHZ19" s="76"/>
      <c r="SIA19" s="75"/>
      <c r="SIC19" s="2"/>
      <c r="SID19" s="2"/>
      <c r="SIE19" s="35"/>
      <c r="SIF19" s="76"/>
      <c r="SIG19" s="75"/>
      <c r="SII19" s="2"/>
      <c r="SIJ19" s="2"/>
      <c r="SIK19" s="35"/>
      <c r="SIL19" s="76"/>
      <c r="SIM19" s="75"/>
      <c r="SIO19" s="2"/>
      <c r="SIP19" s="2"/>
      <c r="SIQ19" s="35"/>
      <c r="SIR19" s="76"/>
      <c r="SIS19" s="75"/>
      <c r="SIU19" s="2"/>
      <c r="SIV19" s="2"/>
      <c r="SIW19" s="35"/>
      <c r="SIX19" s="76"/>
      <c r="SIY19" s="75"/>
      <c r="SJA19" s="2"/>
      <c r="SJB19" s="2"/>
      <c r="SJC19" s="35"/>
      <c r="SJD19" s="76"/>
      <c r="SJE19" s="75"/>
      <c r="SJG19" s="2"/>
      <c r="SJH19" s="2"/>
      <c r="SJI19" s="35"/>
      <c r="SJJ19" s="76"/>
      <c r="SJK19" s="75"/>
      <c r="SJM19" s="2"/>
      <c r="SJN19" s="2"/>
      <c r="SJO19" s="35"/>
      <c r="SJP19" s="76"/>
      <c r="SJQ19" s="75"/>
      <c r="SJS19" s="2"/>
      <c r="SJT19" s="2"/>
      <c r="SJU19" s="35"/>
      <c r="SJV19" s="76"/>
      <c r="SJW19" s="75"/>
      <c r="SJY19" s="2"/>
      <c r="SJZ19" s="2"/>
      <c r="SKA19" s="35"/>
      <c r="SKB19" s="76"/>
      <c r="SKC19" s="75"/>
      <c r="SKE19" s="2"/>
      <c r="SKF19" s="2"/>
      <c r="SKG19" s="35"/>
      <c r="SKH19" s="76"/>
      <c r="SKI19" s="75"/>
      <c r="SKK19" s="2"/>
      <c r="SKL19" s="2"/>
      <c r="SKM19" s="35"/>
      <c r="SKN19" s="76"/>
      <c r="SKO19" s="75"/>
      <c r="SKQ19" s="2"/>
      <c r="SKR19" s="2"/>
      <c r="SKS19" s="35"/>
      <c r="SKT19" s="76"/>
      <c r="SKU19" s="75"/>
      <c r="SKW19" s="2"/>
      <c r="SKX19" s="2"/>
      <c r="SKY19" s="35"/>
      <c r="SKZ19" s="76"/>
      <c r="SLA19" s="75"/>
      <c r="SLC19" s="2"/>
      <c r="SLD19" s="2"/>
      <c r="SLE19" s="35"/>
      <c r="SLF19" s="76"/>
      <c r="SLG19" s="75"/>
      <c r="SLI19" s="2"/>
      <c r="SLJ19" s="2"/>
      <c r="SLK19" s="35"/>
      <c r="SLL19" s="76"/>
      <c r="SLM19" s="75"/>
      <c r="SLO19" s="2"/>
      <c r="SLP19" s="2"/>
      <c r="SLQ19" s="35"/>
      <c r="SLR19" s="76"/>
      <c r="SLS19" s="75"/>
      <c r="SLU19" s="2"/>
      <c r="SLV19" s="2"/>
      <c r="SLW19" s="35"/>
      <c r="SLX19" s="76"/>
      <c r="SLY19" s="75"/>
      <c r="SMA19" s="2"/>
      <c r="SMB19" s="2"/>
      <c r="SMC19" s="35"/>
      <c r="SMD19" s="76"/>
      <c r="SME19" s="75"/>
      <c r="SMG19" s="2"/>
      <c r="SMH19" s="2"/>
      <c r="SMI19" s="35"/>
      <c r="SMJ19" s="76"/>
      <c r="SMK19" s="75"/>
      <c r="SMM19" s="2"/>
      <c r="SMN19" s="2"/>
      <c r="SMO19" s="35"/>
      <c r="SMP19" s="76"/>
      <c r="SMQ19" s="75"/>
      <c r="SMS19" s="2"/>
      <c r="SMT19" s="2"/>
      <c r="SMU19" s="35"/>
      <c r="SMV19" s="76"/>
      <c r="SMW19" s="75"/>
      <c r="SMY19" s="2"/>
      <c r="SMZ19" s="2"/>
      <c r="SNA19" s="35"/>
      <c r="SNB19" s="76"/>
      <c r="SNC19" s="75"/>
      <c r="SNE19" s="2"/>
      <c r="SNF19" s="2"/>
      <c r="SNG19" s="35"/>
      <c r="SNH19" s="76"/>
      <c r="SNI19" s="75"/>
      <c r="SNK19" s="2"/>
      <c r="SNL19" s="2"/>
      <c r="SNM19" s="35"/>
      <c r="SNN19" s="76"/>
      <c r="SNO19" s="75"/>
      <c r="SNQ19" s="2"/>
      <c r="SNR19" s="2"/>
      <c r="SNS19" s="35"/>
      <c r="SNT19" s="76"/>
      <c r="SNU19" s="75"/>
      <c r="SNW19" s="2"/>
      <c r="SNX19" s="2"/>
      <c r="SNY19" s="35"/>
      <c r="SNZ19" s="76"/>
      <c r="SOA19" s="75"/>
      <c r="SOC19" s="2"/>
      <c r="SOD19" s="2"/>
      <c r="SOE19" s="35"/>
      <c r="SOF19" s="76"/>
      <c r="SOG19" s="75"/>
      <c r="SOI19" s="2"/>
      <c r="SOJ19" s="2"/>
      <c r="SOK19" s="35"/>
      <c r="SOL19" s="76"/>
      <c r="SOM19" s="75"/>
      <c r="SOO19" s="2"/>
      <c r="SOP19" s="2"/>
      <c r="SOQ19" s="35"/>
      <c r="SOR19" s="76"/>
      <c r="SOS19" s="75"/>
      <c r="SOU19" s="2"/>
      <c r="SOV19" s="2"/>
      <c r="SOW19" s="35"/>
      <c r="SOX19" s="76"/>
      <c r="SOY19" s="75"/>
      <c r="SPA19" s="2"/>
      <c r="SPB19" s="2"/>
      <c r="SPC19" s="35"/>
      <c r="SPD19" s="76"/>
      <c r="SPE19" s="75"/>
      <c r="SPG19" s="2"/>
      <c r="SPH19" s="2"/>
      <c r="SPI19" s="35"/>
      <c r="SPJ19" s="76"/>
      <c r="SPK19" s="75"/>
      <c r="SPM19" s="2"/>
      <c r="SPN19" s="2"/>
      <c r="SPO19" s="35"/>
      <c r="SPP19" s="76"/>
      <c r="SPQ19" s="75"/>
      <c r="SPS19" s="2"/>
      <c r="SPT19" s="2"/>
      <c r="SPU19" s="35"/>
      <c r="SPV19" s="76"/>
      <c r="SPW19" s="75"/>
      <c r="SPY19" s="2"/>
      <c r="SPZ19" s="2"/>
      <c r="SQA19" s="35"/>
      <c r="SQB19" s="76"/>
      <c r="SQC19" s="75"/>
      <c r="SQE19" s="2"/>
      <c r="SQF19" s="2"/>
      <c r="SQG19" s="35"/>
      <c r="SQH19" s="76"/>
      <c r="SQI19" s="75"/>
      <c r="SQK19" s="2"/>
      <c r="SQL19" s="2"/>
      <c r="SQM19" s="35"/>
      <c r="SQN19" s="76"/>
      <c r="SQO19" s="75"/>
      <c r="SQQ19" s="2"/>
      <c r="SQR19" s="2"/>
      <c r="SQS19" s="35"/>
      <c r="SQT19" s="76"/>
      <c r="SQU19" s="75"/>
      <c r="SQW19" s="2"/>
      <c r="SQX19" s="2"/>
      <c r="SQY19" s="35"/>
      <c r="SQZ19" s="76"/>
      <c r="SRA19" s="75"/>
      <c r="SRC19" s="2"/>
      <c r="SRD19" s="2"/>
      <c r="SRE19" s="35"/>
      <c r="SRF19" s="76"/>
      <c r="SRG19" s="75"/>
      <c r="SRI19" s="2"/>
      <c r="SRJ19" s="2"/>
      <c r="SRK19" s="35"/>
      <c r="SRL19" s="76"/>
      <c r="SRM19" s="75"/>
      <c r="SRO19" s="2"/>
      <c r="SRP19" s="2"/>
      <c r="SRQ19" s="35"/>
      <c r="SRR19" s="76"/>
      <c r="SRS19" s="75"/>
      <c r="SRU19" s="2"/>
      <c r="SRV19" s="2"/>
      <c r="SRW19" s="35"/>
      <c r="SRX19" s="76"/>
      <c r="SRY19" s="75"/>
      <c r="SSA19" s="2"/>
      <c r="SSB19" s="2"/>
      <c r="SSC19" s="35"/>
      <c r="SSD19" s="76"/>
      <c r="SSE19" s="75"/>
      <c r="SSG19" s="2"/>
      <c r="SSH19" s="2"/>
      <c r="SSI19" s="35"/>
      <c r="SSJ19" s="76"/>
      <c r="SSK19" s="75"/>
      <c r="SSM19" s="2"/>
      <c r="SSN19" s="2"/>
      <c r="SSO19" s="35"/>
      <c r="SSP19" s="76"/>
      <c r="SSQ19" s="75"/>
      <c r="SSS19" s="2"/>
      <c r="SST19" s="2"/>
      <c r="SSU19" s="35"/>
      <c r="SSV19" s="76"/>
      <c r="SSW19" s="75"/>
      <c r="SSY19" s="2"/>
      <c r="SSZ19" s="2"/>
      <c r="STA19" s="35"/>
      <c r="STB19" s="76"/>
      <c r="STC19" s="75"/>
      <c r="STE19" s="2"/>
      <c r="STF19" s="2"/>
      <c r="STG19" s="35"/>
      <c r="STH19" s="76"/>
      <c r="STI19" s="75"/>
      <c r="STK19" s="2"/>
      <c r="STL19" s="2"/>
      <c r="STM19" s="35"/>
      <c r="STN19" s="76"/>
      <c r="STO19" s="75"/>
      <c r="STQ19" s="2"/>
      <c r="STR19" s="2"/>
      <c r="STS19" s="35"/>
      <c r="STT19" s="76"/>
      <c r="STU19" s="75"/>
      <c r="STW19" s="2"/>
      <c r="STX19" s="2"/>
      <c r="STY19" s="35"/>
      <c r="STZ19" s="76"/>
      <c r="SUA19" s="75"/>
      <c r="SUC19" s="2"/>
      <c r="SUD19" s="2"/>
      <c r="SUE19" s="35"/>
      <c r="SUF19" s="76"/>
      <c r="SUG19" s="75"/>
      <c r="SUI19" s="2"/>
      <c r="SUJ19" s="2"/>
      <c r="SUK19" s="35"/>
      <c r="SUL19" s="76"/>
      <c r="SUM19" s="75"/>
      <c r="SUO19" s="2"/>
      <c r="SUP19" s="2"/>
      <c r="SUQ19" s="35"/>
      <c r="SUR19" s="76"/>
      <c r="SUS19" s="75"/>
      <c r="SUU19" s="2"/>
      <c r="SUV19" s="2"/>
      <c r="SUW19" s="35"/>
      <c r="SUX19" s="76"/>
      <c r="SUY19" s="75"/>
      <c r="SVA19" s="2"/>
      <c r="SVB19" s="2"/>
      <c r="SVC19" s="35"/>
      <c r="SVD19" s="76"/>
      <c r="SVE19" s="75"/>
      <c r="SVG19" s="2"/>
      <c r="SVH19" s="2"/>
      <c r="SVI19" s="35"/>
      <c r="SVJ19" s="76"/>
      <c r="SVK19" s="75"/>
      <c r="SVM19" s="2"/>
      <c r="SVN19" s="2"/>
      <c r="SVO19" s="35"/>
      <c r="SVP19" s="76"/>
      <c r="SVQ19" s="75"/>
      <c r="SVS19" s="2"/>
      <c r="SVT19" s="2"/>
      <c r="SVU19" s="35"/>
      <c r="SVV19" s="76"/>
      <c r="SVW19" s="75"/>
      <c r="SVY19" s="2"/>
      <c r="SVZ19" s="2"/>
      <c r="SWA19" s="35"/>
      <c r="SWB19" s="76"/>
      <c r="SWC19" s="75"/>
      <c r="SWE19" s="2"/>
      <c r="SWF19" s="2"/>
      <c r="SWG19" s="35"/>
      <c r="SWH19" s="76"/>
      <c r="SWI19" s="75"/>
      <c r="SWK19" s="2"/>
      <c r="SWL19" s="2"/>
      <c r="SWM19" s="35"/>
      <c r="SWN19" s="76"/>
      <c r="SWO19" s="75"/>
      <c r="SWQ19" s="2"/>
      <c r="SWR19" s="2"/>
      <c r="SWS19" s="35"/>
      <c r="SWT19" s="76"/>
      <c r="SWU19" s="75"/>
      <c r="SWW19" s="2"/>
      <c r="SWX19" s="2"/>
      <c r="SWY19" s="35"/>
      <c r="SWZ19" s="76"/>
      <c r="SXA19" s="75"/>
      <c r="SXC19" s="2"/>
      <c r="SXD19" s="2"/>
      <c r="SXE19" s="35"/>
      <c r="SXF19" s="76"/>
      <c r="SXG19" s="75"/>
      <c r="SXI19" s="2"/>
      <c r="SXJ19" s="2"/>
      <c r="SXK19" s="35"/>
      <c r="SXL19" s="76"/>
      <c r="SXM19" s="75"/>
      <c r="SXO19" s="2"/>
      <c r="SXP19" s="2"/>
      <c r="SXQ19" s="35"/>
      <c r="SXR19" s="76"/>
      <c r="SXS19" s="75"/>
      <c r="SXU19" s="2"/>
      <c r="SXV19" s="2"/>
      <c r="SXW19" s="35"/>
      <c r="SXX19" s="76"/>
      <c r="SXY19" s="75"/>
      <c r="SYA19" s="2"/>
      <c r="SYB19" s="2"/>
      <c r="SYC19" s="35"/>
      <c r="SYD19" s="76"/>
      <c r="SYE19" s="75"/>
      <c r="SYG19" s="2"/>
      <c r="SYH19" s="2"/>
      <c r="SYI19" s="35"/>
      <c r="SYJ19" s="76"/>
      <c r="SYK19" s="75"/>
      <c r="SYM19" s="2"/>
      <c r="SYN19" s="2"/>
      <c r="SYO19" s="35"/>
      <c r="SYP19" s="76"/>
      <c r="SYQ19" s="75"/>
      <c r="SYS19" s="2"/>
      <c r="SYT19" s="2"/>
      <c r="SYU19" s="35"/>
      <c r="SYV19" s="76"/>
      <c r="SYW19" s="75"/>
      <c r="SYY19" s="2"/>
      <c r="SYZ19" s="2"/>
      <c r="SZA19" s="35"/>
      <c r="SZB19" s="76"/>
      <c r="SZC19" s="75"/>
      <c r="SZE19" s="2"/>
      <c r="SZF19" s="2"/>
      <c r="SZG19" s="35"/>
      <c r="SZH19" s="76"/>
      <c r="SZI19" s="75"/>
      <c r="SZK19" s="2"/>
      <c r="SZL19" s="2"/>
      <c r="SZM19" s="35"/>
      <c r="SZN19" s="76"/>
      <c r="SZO19" s="75"/>
      <c r="SZQ19" s="2"/>
      <c r="SZR19" s="2"/>
      <c r="SZS19" s="35"/>
      <c r="SZT19" s="76"/>
      <c r="SZU19" s="75"/>
      <c r="SZW19" s="2"/>
      <c r="SZX19" s="2"/>
      <c r="SZY19" s="35"/>
      <c r="SZZ19" s="76"/>
      <c r="TAA19" s="75"/>
      <c r="TAC19" s="2"/>
      <c r="TAD19" s="2"/>
      <c r="TAE19" s="35"/>
      <c r="TAF19" s="76"/>
      <c r="TAG19" s="75"/>
      <c r="TAI19" s="2"/>
      <c r="TAJ19" s="2"/>
      <c r="TAK19" s="35"/>
      <c r="TAL19" s="76"/>
      <c r="TAM19" s="75"/>
      <c r="TAO19" s="2"/>
      <c r="TAP19" s="2"/>
      <c r="TAQ19" s="35"/>
      <c r="TAR19" s="76"/>
      <c r="TAS19" s="75"/>
      <c r="TAU19" s="2"/>
      <c r="TAV19" s="2"/>
      <c r="TAW19" s="35"/>
      <c r="TAX19" s="76"/>
      <c r="TAY19" s="75"/>
      <c r="TBA19" s="2"/>
      <c r="TBB19" s="2"/>
      <c r="TBC19" s="35"/>
      <c r="TBD19" s="76"/>
      <c r="TBE19" s="75"/>
      <c r="TBG19" s="2"/>
      <c r="TBH19" s="2"/>
      <c r="TBI19" s="35"/>
      <c r="TBJ19" s="76"/>
      <c r="TBK19" s="75"/>
      <c r="TBM19" s="2"/>
      <c r="TBN19" s="2"/>
      <c r="TBO19" s="35"/>
      <c r="TBP19" s="76"/>
      <c r="TBQ19" s="75"/>
      <c r="TBS19" s="2"/>
      <c r="TBT19" s="2"/>
      <c r="TBU19" s="35"/>
      <c r="TBV19" s="76"/>
      <c r="TBW19" s="75"/>
      <c r="TBY19" s="2"/>
      <c r="TBZ19" s="2"/>
      <c r="TCA19" s="35"/>
      <c r="TCB19" s="76"/>
      <c r="TCC19" s="75"/>
      <c r="TCE19" s="2"/>
      <c r="TCF19" s="2"/>
      <c r="TCG19" s="35"/>
      <c r="TCH19" s="76"/>
      <c r="TCI19" s="75"/>
      <c r="TCK19" s="2"/>
      <c r="TCL19" s="2"/>
      <c r="TCM19" s="35"/>
      <c r="TCN19" s="76"/>
      <c r="TCO19" s="75"/>
      <c r="TCQ19" s="2"/>
      <c r="TCR19" s="2"/>
      <c r="TCS19" s="35"/>
      <c r="TCT19" s="76"/>
      <c r="TCU19" s="75"/>
      <c r="TCW19" s="2"/>
      <c r="TCX19" s="2"/>
      <c r="TCY19" s="35"/>
      <c r="TCZ19" s="76"/>
      <c r="TDA19" s="75"/>
      <c r="TDC19" s="2"/>
      <c r="TDD19" s="2"/>
      <c r="TDE19" s="35"/>
      <c r="TDF19" s="76"/>
      <c r="TDG19" s="75"/>
      <c r="TDI19" s="2"/>
      <c r="TDJ19" s="2"/>
      <c r="TDK19" s="35"/>
      <c r="TDL19" s="76"/>
      <c r="TDM19" s="75"/>
      <c r="TDO19" s="2"/>
      <c r="TDP19" s="2"/>
      <c r="TDQ19" s="35"/>
      <c r="TDR19" s="76"/>
      <c r="TDS19" s="75"/>
      <c r="TDU19" s="2"/>
      <c r="TDV19" s="2"/>
      <c r="TDW19" s="35"/>
      <c r="TDX19" s="76"/>
      <c r="TDY19" s="75"/>
      <c r="TEA19" s="2"/>
      <c r="TEB19" s="2"/>
      <c r="TEC19" s="35"/>
      <c r="TED19" s="76"/>
      <c r="TEE19" s="75"/>
      <c r="TEG19" s="2"/>
      <c r="TEH19" s="2"/>
      <c r="TEI19" s="35"/>
      <c r="TEJ19" s="76"/>
      <c r="TEK19" s="75"/>
      <c r="TEM19" s="2"/>
      <c r="TEN19" s="2"/>
      <c r="TEO19" s="35"/>
      <c r="TEP19" s="76"/>
      <c r="TEQ19" s="75"/>
      <c r="TES19" s="2"/>
      <c r="TET19" s="2"/>
      <c r="TEU19" s="35"/>
      <c r="TEV19" s="76"/>
      <c r="TEW19" s="75"/>
      <c r="TEY19" s="2"/>
      <c r="TEZ19" s="2"/>
      <c r="TFA19" s="35"/>
      <c r="TFB19" s="76"/>
      <c r="TFC19" s="75"/>
      <c r="TFE19" s="2"/>
      <c r="TFF19" s="2"/>
      <c r="TFG19" s="35"/>
      <c r="TFH19" s="76"/>
      <c r="TFI19" s="75"/>
      <c r="TFK19" s="2"/>
      <c r="TFL19" s="2"/>
      <c r="TFM19" s="35"/>
      <c r="TFN19" s="76"/>
      <c r="TFO19" s="75"/>
      <c r="TFQ19" s="2"/>
      <c r="TFR19" s="2"/>
      <c r="TFS19" s="35"/>
      <c r="TFT19" s="76"/>
      <c r="TFU19" s="75"/>
      <c r="TFW19" s="2"/>
      <c r="TFX19" s="2"/>
      <c r="TFY19" s="35"/>
      <c r="TFZ19" s="76"/>
      <c r="TGA19" s="75"/>
      <c r="TGC19" s="2"/>
      <c r="TGD19" s="2"/>
      <c r="TGE19" s="35"/>
      <c r="TGF19" s="76"/>
      <c r="TGG19" s="75"/>
      <c r="TGI19" s="2"/>
      <c r="TGJ19" s="2"/>
      <c r="TGK19" s="35"/>
      <c r="TGL19" s="76"/>
      <c r="TGM19" s="75"/>
      <c r="TGO19" s="2"/>
      <c r="TGP19" s="2"/>
      <c r="TGQ19" s="35"/>
      <c r="TGR19" s="76"/>
      <c r="TGS19" s="75"/>
      <c r="TGU19" s="2"/>
      <c r="TGV19" s="2"/>
      <c r="TGW19" s="35"/>
      <c r="TGX19" s="76"/>
      <c r="TGY19" s="75"/>
      <c r="THA19" s="2"/>
      <c r="THB19" s="2"/>
      <c r="THC19" s="35"/>
      <c r="THD19" s="76"/>
      <c r="THE19" s="75"/>
      <c r="THG19" s="2"/>
      <c r="THH19" s="2"/>
      <c r="THI19" s="35"/>
      <c r="THJ19" s="76"/>
      <c r="THK19" s="75"/>
      <c r="THM19" s="2"/>
      <c r="THN19" s="2"/>
      <c r="THO19" s="35"/>
      <c r="THP19" s="76"/>
      <c r="THQ19" s="75"/>
      <c r="THS19" s="2"/>
      <c r="THT19" s="2"/>
      <c r="THU19" s="35"/>
      <c r="THV19" s="76"/>
      <c r="THW19" s="75"/>
      <c r="THY19" s="2"/>
      <c r="THZ19" s="2"/>
      <c r="TIA19" s="35"/>
      <c r="TIB19" s="76"/>
      <c r="TIC19" s="75"/>
      <c r="TIE19" s="2"/>
      <c r="TIF19" s="2"/>
      <c r="TIG19" s="35"/>
      <c r="TIH19" s="76"/>
      <c r="TII19" s="75"/>
      <c r="TIK19" s="2"/>
      <c r="TIL19" s="2"/>
      <c r="TIM19" s="35"/>
      <c r="TIN19" s="76"/>
      <c r="TIO19" s="75"/>
      <c r="TIQ19" s="2"/>
      <c r="TIR19" s="2"/>
      <c r="TIS19" s="35"/>
      <c r="TIT19" s="76"/>
      <c r="TIU19" s="75"/>
      <c r="TIW19" s="2"/>
      <c r="TIX19" s="2"/>
      <c r="TIY19" s="35"/>
      <c r="TIZ19" s="76"/>
      <c r="TJA19" s="75"/>
      <c r="TJC19" s="2"/>
      <c r="TJD19" s="2"/>
      <c r="TJE19" s="35"/>
      <c r="TJF19" s="76"/>
      <c r="TJG19" s="75"/>
      <c r="TJI19" s="2"/>
      <c r="TJJ19" s="2"/>
      <c r="TJK19" s="35"/>
      <c r="TJL19" s="76"/>
      <c r="TJM19" s="75"/>
      <c r="TJO19" s="2"/>
      <c r="TJP19" s="2"/>
      <c r="TJQ19" s="35"/>
      <c r="TJR19" s="76"/>
      <c r="TJS19" s="75"/>
      <c r="TJU19" s="2"/>
      <c r="TJV19" s="2"/>
      <c r="TJW19" s="35"/>
      <c r="TJX19" s="76"/>
      <c r="TJY19" s="75"/>
      <c r="TKA19" s="2"/>
      <c r="TKB19" s="2"/>
      <c r="TKC19" s="35"/>
      <c r="TKD19" s="76"/>
      <c r="TKE19" s="75"/>
      <c r="TKG19" s="2"/>
      <c r="TKH19" s="2"/>
      <c r="TKI19" s="35"/>
      <c r="TKJ19" s="76"/>
      <c r="TKK19" s="75"/>
      <c r="TKM19" s="2"/>
      <c r="TKN19" s="2"/>
      <c r="TKO19" s="35"/>
      <c r="TKP19" s="76"/>
      <c r="TKQ19" s="75"/>
      <c r="TKS19" s="2"/>
      <c r="TKT19" s="2"/>
      <c r="TKU19" s="35"/>
      <c r="TKV19" s="76"/>
      <c r="TKW19" s="75"/>
      <c r="TKY19" s="2"/>
      <c r="TKZ19" s="2"/>
      <c r="TLA19" s="35"/>
      <c r="TLB19" s="76"/>
      <c r="TLC19" s="75"/>
      <c r="TLE19" s="2"/>
      <c r="TLF19" s="2"/>
      <c r="TLG19" s="35"/>
      <c r="TLH19" s="76"/>
      <c r="TLI19" s="75"/>
      <c r="TLK19" s="2"/>
      <c r="TLL19" s="2"/>
      <c r="TLM19" s="35"/>
      <c r="TLN19" s="76"/>
      <c r="TLO19" s="75"/>
      <c r="TLQ19" s="2"/>
      <c r="TLR19" s="2"/>
      <c r="TLS19" s="35"/>
      <c r="TLT19" s="76"/>
      <c r="TLU19" s="75"/>
      <c r="TLW19" s="2"/>
      <c r="TLX19" s="2"/>
      <c r="TLY19" s="35"/>
      <c r="TLZ19" s="76"/>
      <c r="TMA19" s="75"/>
      <c r="TMC19" s="2"/>
      <c r="TMD19" s="2"/>
      <c r="TME19" s="35"/>
      <c r="TMF19" s="76"/>
      <c r="TMG19" s="75"/>
      <c r="TMI19" s="2"/>
      <c r="TMJ19" s="2"/>
      <c r="TMK19" s="35"/>
      <c r="TML19" s="76"/>
      <c r="TMM19" s="75"/>
      <c r="TMO19" s="2"/>
      <c r="TMP19" s="2"/>
      <c r="TMQ19" s="35"/>
      <c r="TMR19" s="76"/>
      <c r="TMS19" s="75"/>
      <c r="TMU19" s="2"/>
      <c r="TMV19" s="2"/>
      <c r="TMW19" s="35"/>
      <c r="TMX19" s="76"/>
      <c r="TMY19" s="75"/>
      <c r="TNA19" s="2"/>
      <c r="TNB19" s="2"/>
      <c r="TNC19" s="35"/>
      <c r="TND19" s="76"/>
      <c r="TNE19" s="75"/>
      <c r="TNG19" s="2"/>
      <c r="TNH19" s="2"/>
      <c r="TNI19" s="35"/>
      <c r="TNJ19" s="76"/>
      <c r="TNK19" s="75"/>
      <c r="TNM19" s="2"/>
      <c r="TNN19" s="2"/>
      <c r="TNO19" s="35"/>
      <c r="TNP19" s="76"/>
      <c r="TNQ19" s="75"/>
      <c r="TNS19" s="2"/>
      <c r="TNT19" s="2"/>
      <c r="TNU19" s="35"/>
      <c r="TNV19" s="76"/>
      <c r="TNW19" s="75"/>
      <c r="TNY19" s="2"/>
      <c r="TNZ19" s="2"/>
      <c r="TOA19" s="35"/>
      <c r="TOB19" s="76"/>
      <c r="TOC19" s="75"/>
      <c r="TOE19" s="2"/>
      <c r="TOF19" s="2"/>
      <c r="TOG19" s="35"/>
      <c r="TOH19" s="76"/>
      <c r="TOI19" s="75"/>
      <c r="TOK19" s="2"/>
      <c r="TOL19" s="2"/>
      <c r="TOM19" s="35"/>
      <c r="TON19" s="76"/>
      <c r="TOO19" s="75"/>
      <c r="TOQ19" s="2"/>
      <c r="TOR19" s="2"/>
      <c r="TOS19" s="35"/>
      <c r="TOT19" s="76"/>
      <c r="TOU19" s="75"/>
      <c r="TOW19" s="2"/>
      <c r="TOX19" s="2"/>
      <c r="TOY19" s="35"/>
      <c r="TOZ19" s="76"/>
      <c r="TPA19" s="75"/>
      <c r="TPC19" s="2"/>
      <c r="TPD19" s="2"/>
      <c r="TPE19" s="35"/>
      <c r="TPF19" s="76"/>
      <c r="TPG19" s="75"/>
      <c r="TPI19" s="2"/>
      <c r="TPJ19" s="2"/>
      <c r="TPK19" s="35"/>
      <c r="TPL19" s="76"/>
      <c r="TPM19" s="75"/>
      <c r="TPO19" s="2"/>
      <c r="TPP19" s="2"/>
      <c r="TPQ19" s="35"/>
      <c r="TPR19" s="76"/>
      <c r="TPS19" s="75"/>
      <c r="TPU19" s="2"/>
      <c r="TPV19" s="2"/>
      <c r="TPW19" s="35"/>
      <c r="TPX19" s="76"/>
      <c r="TPY19" s="75"/>
      <c r="TQA19" s="2"/>
      <c r="TQB19" s="2"/>
      <c r="TQC19" s="35"/>
      <c r="TQD19" s="76"/>
      <c r="TQE19" s="75"/>
      <c r="TQG19" s="2"/>
      <c r="TQH19" s="2"/>
      <c r="TQI19" s="35"/>
      <c r="TQJ19" s="76"/>
      <c r="TQK19" s="75"/>
      <c r="TQM19" s="2"/>
      <c r="TQN19" s="2"/>
      <c r="TQO19" s="35"/>
      <c r="TQP19" s="76"/>
      <c r="TQQ19" s="75"/>
      <c r="TQS19" s="2"/>
      <c r="TQT19" s="2"/>
      <c r="TQU19" s="35"/>
      <c r="TQV19" s="76"/>
      <c r="TQW19" s="75"/>
      <c r="TQY19" s="2"/>
      <c r="TQZ19" s="2"/>
      <c r="TRA19" s="35"/>
      <c r="TRB19" s="76"/>
      <c r="TRC19" s="75"/>
      <c r="TRE19" s="2"/>
      <c r="TRF19" s="2"/>
      <c r="TRG19" s="35"/>
      <c r="TRH19" s="76"/>
      <c r="TRI19" s="75"/>
      <c r="TRK19" s="2"/>
      <c r="TRL19" s="2"/>
      <c r="TRM19" s="35"/>
      <c r="TRN19" s="76"/>
      <c r="TRO19" s="75"/>
      <c r="TRQ19" s="2"/>
      <c r="TRR19" s="2"/>
      <c r="TRS19" s="35"/>
      <c r="TRT19" s="76"/>
      <c r="TRU19" s="75"/>
      <c r="TRW19" s="2"/>
      <c r="TRX19" s="2"/>
      <c r="TRY19" s="35"/>
      <c r="TRZ19" s="76"/>
      <c r="TSA19" s="75"/>
      <c r="TSC19" s="2"/>
      <c r="TSD19" s="2"/>
      <c r="TSE19" s="35"/>
      <c r="TSF19" s="76"/>
      <c r="TSG19" s="75"/>
      <c r="TSI19" s="2"/>
      <c r="TSJ19" s="2"/>
      <c r="TSK19" s="35"/>
      <c r="TSL19" s="76"/>
      <c r="TSM19" s="75"/>
      <c r="TSO19" s="2"/>
      <c r="TSP19" s="2"/>
      <c r="TSQ19" s="35"/>
      <c r="TSR19" s="76"/>
      <c r="TSS19" s="75"/>
      <c r="TSU19" s="2"/>
      <c r="TSV19" s="2"/>
      <c r="TSW19" s="35"/>
      <c r="TSX19" s="76"/>
      <c r="TSY19" s="75"/>
      <c r="TTA19" s="2"/>
      <c r="TTB19" s="2"/>
      <c r="TTC19" s="35"/>
      <c r="TTD19" s="76"/>
      <c r="TTE19" s="75"/>
      <c r="TTG19" s="2"/>
      <c r="TTH19" s="2"/>
      <c r="TTI19" s="35"/>
      <c r="TTJ19" s="76"/>
      <c r="TTK19" s="75"/>
      <c r="TTM19" s="2"/>
      <c r="TTN19" s="2"/>
      <c r="TTO19" s="35"/>
      <c r="TTP19" s="76"/>
      <c r="TTQ19" s="75"/>
      <c r="TTS19" s="2"/>
      <c r="TTT19" s="2"/>
      <c r="TTU19" s="35"/>
      <c r="TTV19" s="76"/>
      <c r="TTW19" s="75"/>
      <c r="TTY19" s="2"/>
      <c r="TTZ19" s="2"/>
      <c r="TUA19" s="35"/>
      <c r="TUB19" s="76"/>
      <c r="TUC19" s="75"/>
      <c r="TUE19" s="2"/>
      <c r="TUF19" s="2"/>
      <c r="TUG19" s="35"/>
      <c r="TUH19" s="76"/>
      <c r="TUI19" s="75"/>
      <c r="TUK19" s="2"/>
      <c r="TUL19" s="2"/>
      <c r="TUM19" s="35"/>
      <c r="TUN19" s="76"/>
      <c r="TUO19" s="75"/>
      <c r="TUQ19" s="2"/>
      <c r="TUR19" s="2"/>
      <c r="TUS19" s="35"/>
      <c r="TUT19" s="76"/>
      <c r="TUU19" s="75"/>
      <c r="TUW19" s="2"/>
      <c r="TUX19" s="2"/>
      <c r="TUY19" s="35"/>
      <c r="TUZ19" s="76"/>
      <c r="TVA19" s="75"/>
      <c r="TVC19" s="2"/>
      <c r="TVD19" s="2"/>
      <c r="TVE19" s="35"/>
      <c r="TVF19" s="76"/>
      <c r="TVG19" s="75"/>
      <c r="TVI19" s="2"/>
      <c r="TVJ19" s="2"/>
      <c r="TVK19" s="35"/>
      <c r="TVL19" s="76"/>
      <c r="TVM19" s="75"/>
      <c r="TVO19" s="2"/>
      <c r="TVP19" s="2"/>
      <c r="TVQ19" s="35"/>
      <c r="TVR19" s="76"/>
      <c r="TVS19" s="75"/>
      <c r="TVU19" s="2"/>
      <c r="TVV19" s="2"/>
      <c r="TVW19" s="35"/>
      <c r="TVX19" s="76"/>
      <c r="TVY19" s="75"/>
      <c r="TWA19" s="2"/>
      <c r="TWB19" s="2"/>
      <c r="TWC19" s="35"/>
      <c r="TWD19" s="76"/>
      <c r="TWE19" s="75"/>
      <c r="TWG19" s="2"/>
      <c r="TWH19" s="2"/>
      <c r="TWI19" s="35"/>
      <c r="TWJ19" s="76"/>
      <c r="TWK19" s="75"/>
      <c r="TWM19" s="2"/>
      <c r="TWN19" s="2"/>
      <c r="TWO19" s="35"/>
      <c r="TWP19" s="76"/>
      <c r="TWQ19" s="75"/>
      <c r="TWS19" s="2"/>
      <c r="TWT19" s="2"/>
      <c r="TWU19" s="35"/>
      <c r="TWV19" s="76"/>
      <c r="TWW19" s="75"/>
      <c r="TWY19" s="2"/>
      <c r="TWZ19" s="2"/>
      <c r="TXA19" s="35"/>
      <c r="TXB19" s="76"/>
      <c r="TXC19" s="75"/>
      <c r="TXE19" s="2"/>
      <c r="TXF19" s="2"/>
      <c r="TXG19" s="35"/>
      <c r="TXH19" s="76"/>
      <c r="TXI19" s="75"/>
      <c r="TXK19" s="2"/>
      <c r="TXL19" s="2"/>
      <c r="TXM19" s="35"/>
      <c r="TXN19" s="76"/>
      <c r="TXO19" s="75"/>
      <c r="TXQ19" s="2"/>
      <c r="TXR19" s="2"/>
      <c r="TXS19" s="35"/>
      <c r="TXT19" s="76"/>
      <c r="TXU19" s="75"/>
      <c r="TXW19" s="2"/>
      <c r="TXX19" s="2"/>
      <c r="TXY19" s="35"/>
      <c r="TXZ19" s="76"/>
      <c r="TYA19" s="75"/>
      <c r="TYC19" s="2"/>
      <c r="TYD19" s="2"/>
      <c r="TYE19" s="35"/>
      <c r="TYF19" s="76"/>
      <c r="TYG19" s="75"/>
      <c r="TYI19" s="2"/>
      <c r="TYJ19" s="2"/>
      <c r="TYK19" s="35"/>
      <c r="TYL19" s="76"/>
      <c r="TYM19" s="75"/>
      <c r="TYO19" s="2"/>
      <c r="TYP19" s="2"/>
      <c r="TYQ19" s="35"/>
      <c r="TYR19" s="76"/>
      <c r="TYS19" s="75"/>
      <c r="TYU19" s="2"/>
      <c r="TYV19" s="2"/>
      <c r="TYW19" s="35"/>
      <c r="TYX19" s="76"/>
      <c r="TYY19" s="75"/>
      <c r="TZA19" s="2"/>
      <c r="TZB19" s="2"/>
      <c r="TZC19" s="35"/>
      <c r="TZD19" s="76"/>
      <c r="TZE19" s="75"/>
      <c r="TZG19" s="2"/>
      <c r="TZH19" s="2"/>
      <c r="TZI19" s="35"/>
      <c r="TZJ19" s="76"/>
      <c r="TZK19" s="75"/>
      <c r="TZM19" s="2"/>
      <c r="TZN19" s="2"/>
      <c r="TZO19" s="35"/>
      <c r="TZP19" s="76"/>
      <c r="TZQ19" s="75"/>
      <c r="TZS19" s="2"/>
      <c r="TZT19" s="2"/>
      <c r="TZU19" s="35"/>
      <c r="TZV19" s="76"/>
      <c r="TZW19" s="75"/>
      <c r="TZY19" s="2"/>
      <c r="TZZ19" s="2"/>
      <c r="UAA19" s="35"/>
      <c r="UAB19" s="76"/>
      <c r="UAC19" s="75"/>
      <c r="UAE19" s="2"/>
      <c r="UAF19" s="2"/>
      <c r="UAG19" s="35"/>
      <c r="UAH19" s="76"/>
      <c r="UAI19" s="75"/>
      <c r="UAK19" s="2"/>
      <c r="UAL19" s="2"/>
      <c r="UAM19" s="35"/>
      <c r="UAN19" s="76"/>
      <c r="UAO19" s="75"/>
      <c r="UAQ19" s="2"/>
      <c r="UAR19" s="2"/>
      <c r="UAS19" s="35"/>
      <c r="UAT19" s="76"/>
      <c r="UAU19" s="75"/>
      <c r="UAW19" s="2"/>
      <c r="UAX19" s="2"/>
      <c r="UAY19" s="35"/>
      <c r="UAZ19" s="76"/>
      <c r="UBA19" s="75"/>
      <c r="UBC19" s="2"/>
      <c r="UBD19" s="2"/>
      <c r="UBE19" s="35"/>
      <c r="UBF19" s="76"/>
      <c r="UBG19" s="75"/>
      <c r="UBI19" s="2"/>
      <c r="UBJ19" s="2"/>
      <c r="UBK19" s="35"/>
      <c r="UBL19" s="76"/>
      <c r="UBM19" s="75"/>
      <c r="UBO19" s="2"/>
      <c r="UBP19" s="2"/>
      <c r="UBQ19" s="35"/>
      <c r="UBR19" s="76"/>
      <c r="UBS19" s="75"/>
      <c r="UBU19" s="2"/>
      <c r="UBV19" s="2"/>
      <c r="UBW19" s="35"/>
      <c r="UBX19" s="76"/>
      <c r="UBY19" s="75"/>
      <c r="UCA19" s="2"/>
      <c r="UCB19" s="2"/>
      <c r="UCC19" s="35"/>
      <c r="UCD19" s="76"/>
      <c r="UCE19" s="75"/>
      <c r="UCG19" s="2"/>
      <c r="UCH19" s="2"/>
      <c r="UCI19" s="35"/>
      <c r="UCJ19" s="76"/>
      <c r="UCK19" s="75"/>
      <c r="UCM19" s="2"/>
      <c r="UCN19" s="2"/>
      <c r="UCO19" s="35"/>
      <c r="UCP19" s="76"/>
      <c r="UCQ19" s="75"/>
      <c r="UCS19" s="2"/>
      <c r="UCT19" s="2"/>
      <c r="UCU19" s="35"/>
      <c r="UCV19" s="76"/>
      <c r="UCW19" s="75"/>
      <c r="UCY19" s="2"/>
      <c r="UCZ19" s="2"/>
      <c r="UDA19" s="35"/>
      <c r="UDB19" s="76"/>
      <c r="UDC19" s="75"/>
      <c r="UDE19" s="2"/>
      <c r="UDF19" s="2"/>
      <c r="UDG19" s="35"/>
      <c r="UDH19" s="76"/>
      <c r="UDI19" s="75"/>
      <c r="UDK19" s="2"/>
      <c r="UDL19" s="2"/>
      <c r="UDM19" s="35"/>
      <c r="UDN19" s="76"/>
      <c r="UDO19" s="75"/>
      <c r="UDQ19" s="2"/>
      <c r="UDR19" s="2"/>
      <c r="UDS19" s="35"/>
      <c r="UDT19" s="76"/>
      <c r="UDU19" s="75"/>
      <c r="UDW19" s="2"/>
      <c r="UDX19" s="2"/>
      <c r="UDY19" s="35"/>
      <c r="UDZ19" s="76"/>
      <c r="UEA19" s="75"/>
      <c r="UEC19" s="2"/>
      <c r="UED19" s="2"/>
      <c r="UEE19" s="35"/>
      <c r="UEF19" s="76"/>
      <c r="UEG19" s="75"/>
      <c r="UEI19" s="2"/>
      <c r="UEJ19" s="2"/>
      <c r="UEK19" s="35"/>
      <c r="UEL19" s="76"/>
      <c r="UEM19" s="75"/>
      <c r="UEO19" s="2"/>
      <c r="UEP19" s="2"/>
      <c r="UEQ19" s="35"/>
      <c r="UER19" s="76"/>
      <c r="UES19" s="75"/>
      <c r="UEU19" s="2"/>
      <c r="UEV19" s="2"/>
      <c r="UEW19" s="35"/>
      <c r="UEX19" s="76"/>
      <c r="UEY19" s="75"/>
      <c r="UFA19" s="2"/>
      <c r="UFB19" s="2"/>
      <c r="UFC19" s="35"/>
      <c r="UFD19" s="76"/>
      <c r="UFE19" s="75"/>
      <c r="UFG19" s="2"/>
      <c r="UFH19" s="2"/>
      <c r="UFI19" s="35"/>
      <c r="UFJ19" s="76"/>
      <c r="UFK19" s="75"/>
      <c r="UFM19" s="2"/>
      <c r="UFN19" s="2"/>
      <c r="UFO19" s="35"/>
      <c r="UFP19" s="76"/>
      <c r="UFQ19" s="75"/>
      <c r="UFS19" s="2"/>
      <c r="UFT19" s="2"/>
      <c r="UFU19" s="35"/>
      <c r="UFV19" s="76"/>
      <c r="UFW19" s="75"/>
      <c r="UFY19" s="2"/>
      <c r="UFZ19" s="2"/>
      <c r="UGA19" s="35"/>
      <c r="UGB19" s="76"/>
      <c r="UGC19" s="75"/>
      <c r="UGE19" s="2"/>
      <c r="UGF19" s="2"/>
      <c r="UGG19" s="35"/>
      <c r="UGH19" s="76"/>
      <c r="UGI19" s="75"/>
      <c r="UGK19" s="2"/>
      <c r="UGL19" s="2"/>
      <c r="UGM19" s="35"/>
      <c r="UGN19" s="76"/>
      <c r="UGO19" s="75"/>
      <c r="UGQ19" s="2"/>
      <c r="UGR19" s="2"/>
      <c r="UGS19" s="35"/>
      <c r="UGT19" s="76"/>
      <c r="UGU19" s="75"/>
      <c r="UGW19" s="2"/>
      <c r="UGX19" s="2"/>
      <c r="UGY19" s="35"/>
      <c r="UGZ19" s="76"/>
      <c r="UHA19" s="75"/>
      <c r="UHC19" s="2"/>
      <c r="UHD19" s="2"/>
      <c r="UHE19" s="35"/>
      <c r="UHF19" s="76"/>
      <c r="UHG19" s="75"/>
      <c r="UHI19" s="2"/>
      <c r="UHJ19" s="2"/>
      <c r="UHK19" s="35"/>
      <c r="UHL19" s="76"/>
      <c r="UHM19" s="75"/>
      <c r="UHO19" s="2"/>
      <c r="UHP19" s="2"/>
      <c r="UHQ19" s="35"/>
      <c r="UHR19" s="76"/>
      <c r="UHS19" s="75"/>
      <c r="UHU19" s="2"/>
      <c r="UHV19" s="2"/>
      <c r="UHW19" s="35"/>
      <c r="UHX19" s="76"/>
      <c r="UHY19" s="75"/>
      <c r="UIA19" s="2"/>
      <c r="UIB19" s="2"/>
      <c r="UIC19" s="35"/>
      <c r="UID19" s="76"/>
      <c r="UIE19" s="75"/>
      <c r="UIG19" s="2"/>
      <c r="UIH19" s="2"/>
      <c r="UII19" s="35"/>
      <c r="UIJ19" s="76"/>
      <c r="UIK19" s="75"/>
      <c r="UIM19" s="2"/>
      <c r="UIN19" s="2"/>
      <c r="UIO19" s="35"/>
      <c r="UIP19" s="76"/>
      <c r="UIQ19" s="75"/>
      <c r="UIS19" s="2"/>
      <c r="UIT19" s="2"/>
      <c r="UIU19" s="35"/>
      <c r="UIV19" s="76"/>
      <c r="UIW19" s="75"/>
      <c r="UIY19" s="2"/>
      <c r="UIZ19" s="2"/>
      <c r="UJA19" s="35"/>
      <c r="UJB19" s="76"/>
      <c r="UJC19" s="75"/>
      <c r="UJE19" s="2"/>
      <c r="UJF19" s="2"/>
      <c r="UJG19" s="35"/>
      <c r="UJH19" s="76"/>
      <c r="UJI19" s="75"/>
      <c r="UJK19" s="2"/>
      <c r="UJL19" s="2"/>
      <c r="UJM19" s="35"/>
      <c r="UJN19" s="76"/>
      <c r="UJO19" s="75"/>
      <c r="UJQ19" s="2"/>
      <c r="UJR19" s="2"/>
      <c r="UJS19" s="35"/>
      <c r="UJT19" s="76"/>
      <c r="UJU19" s="75"/>
      <c r="UJW19" s="2"/>
      <c r="UJX19" s="2"/>
      <c r="UJY19" s="35"/>
      <c r="UJZ19" s="76"/>
      <c r="UKA19" s="75"/>
      <c r="UKC19" s="2"/>
      <c r="UKD19" s="2"/>
      <c r="UKE19" s="35"/>
      <c r="UKF19" s="76"/>
      <c r="UKG19" s="75"/>
      <c r="UKI19" s="2"/>
      <c r="UKJ19" s="2"/>
      <c r="UKK19" s="35"/>
      <c r="UKL19" s="76"/>
      <c r="UKM19" s="75"/>
      <c r="UKO19" s="2"/>
      <c r="UKP19" s="2"/>
      <c r="UKQ19" s="35"/>
      <c r="UKR19" s="76"/>
      <c r="UKS19" s="75"/>
      <c r="UKU19" s="2"/>
      <c r="UKV19" s="2"/>
      <c r="UKW19" s="35"/>
      <c r="UKX19" s="76"/>
      <c r="UKY19" s="75"/>
      <c r="ULA19" s="2"/>
      <c r="ULB19" s="2"/>
      <c r="ULC19" s="35"/>
      <c r="ULD19" s="76"/>
      <c r="ULE19" s="75"/>
      <c r="ULG19" s="2"/>
      <c r="ULH19" s="2"/>
      <c r="ULI19" s="35"/>
      <c r="ULJ19" s="76"/>
      <c r="ULK19" s="75"/>
      <c r="ULM19" s="2"/>
      <c r="ULN19" s="2"/>
      <c r="ULO19" s="35"/>
      <c r="ULP19" s="76"/>
      <c r="ULQ19" s="75"/>
      <c r="ULS19" s="2"/>
      <c r="ULT19" s="2"/>
      <c r="ULU19" s="35"/>
      <c r="ULV19" s="76"/>
      <c r="ULW19" s="75"/>
      <c r="ULY19" s="2"/>
      <c r="ULZ19" s="2"/>
      <c r="UMA19" s="35"/>
      <c r="UMB19" s="76"/>
      <c r="UMC19" s="75"/>
      <c r="UME19" s="2"/>
      <c r="UMF19" s="2"/>
      <c r="UMG19" s="35"/>
      <c r="UMH19" s="76"/>
      <c r="UMI19" s="75"/>
      <c r="UMK19" s="2"/>
      <c r="UML19" s="2"/>
      <c r="UMM19" s="35"/>
      <c r="UMN19" s="76"/>
      <c r="UMO19" s="75"/>
      <c r="UMQ19" s="2"/>
      <c r="UMR19" s="2"/>
      <c r="UMS19" s="35"/>
      <c r="UMT19" s="76"/>
      <c r="UMU19" s="75"/>
      <c r="UMW19" s="2"/>
      <c r="UMX19" s="2"/>
      <c r="UMY19" s="35"/>
      <c r="UMZ19" s="76"/>
      <c r="UNA19" s="75"/>
      <c r="UNC19" s="2"/>
      <c r="UND19" s="2"/>
      <c r="UNE19" s="35"/>
      <c r="UNF19" s="76"/>
      <c r="UNG19" s="75"/>
      <c r="UNI19" s="2"/>
      <c r="UNJ19" s="2"/>
      <c r="UNK19" s="35"/>
      <c r="UNL19" s="76"/>
      <c r="UNM19" s="75"/>
      <c r="UNO19" s="2"/>
      <c r="UNP19" s="2"/>
      <c r="UNQ19" s="35"/>
      <c r="UNR19" s="76"/>
      <c r="UNS19" s="75"/>
      <c r="UNU19" s="2"/>
      <c r="UNV19" s="2"/>
      <c r="UNW19" s="35"/>
      <c r="UNX19" s="76"/>
      <c r="UNY19" s="75"/>
      <c r="UOA19" s="2"/>
      <c r="UOB19" s="2"/>
      <c r="UOC19" s="35"/>
      <c r="UOD19" s="76"/>
      <c r="UOE19" s="75"/>
      <c r="UOG19" s="2"/>
      <c r="UOH19" s="2"/>
      <c r="UOI19" s="35"/>
      <c r="UOJ19" s="76"/>
      <c r="UOK19" s="75"/>
      <c r="UOM19" s="2"/>
      <c r="UON19" s="2"/>
      <c r="UOO19" s="35"/>
      <c r="UOP19" s="76"/>
      <c r="UOQ19" s="75"/>
      <c r="UOS19" s="2"/>
      <c r="UOT19" s="2"/>
      <c r="UOU19" s="35"/>
      <c r="UOV19" s="76"/>
      <c r="UOW19" s="75"/>
      <c r="UOY19" s="2"/>
      <c r="UOZ19" s="2"/>
      <c r="UPA19" s="35"/>
      <c r="UPB19" s="76"/>
      <c r="UPC19" s="75"/>
      <c r="UPE19" s="2"/>
      <c r="UPF19" s="2"/>
      <c r="UPG19" s="35"/>
      <c r="UPH19" s="76"/>
      <c r="UPI19" s="75"/>
      <c r="UPK19" s="2"/>
      <c r="UPL19" s="2"/>
      <c r="UPM19" s="35"/>
      <c r="UPN19" s="76"/>
      <c r="UPO19" s="75"/>
      <c r="UPQ19" s="2"/>
      <c r="UPR19" s="2"/>
      <c r="UPS19" s="35"/>
      <c r="UPT19" s="76"/>
      <c r="UPU19" s="75"/>
      <c r="UPW19" s="2"/>
      <c r="UPX19" s="2"/>
      <c r="UPY19" s="35"/>
      <c r="UPZ19" s="76"/>
      <c r="UQA19" s="75"/>
      <c r="UQC19" s="2"/>
      <c r="UQD19" s="2"/>
      <c r="UQE19" s="35"/>
      <c r="UQF19" s="76"/>
      <c r="UQG19" s="75"/>
      <c r="UQI19" s="2"/>
      <c r="UQJ19" s="2"/>
      <c r="UQK19" s="35"/>
      <c r="UQL19" s="76"/>
      <c r="UQM19" s="75"/>
      <c r="UQO19" s="2"/>
      <c r="UQP19" s="2"/>
      <c r="UQQ19" s="35"/>
      <c r="UQR19" s="76"/>
      <c r="UQS19" s="75"/>
      <c r="UQU19" s="2"/>
      <c r="UQV19" s="2"/>
      <c r="UQW19" s="35"/>
      <c r="UQX19" s="76"/>
      <c r="UQY19" s="75"/>
      <c r="URA19" s="2"/>
      <c r="URB19" s="2"/>
      <c r="URC19" s="35"/>
      <c r="URD19" s="76"/>
      <c r="URE19" s="75"/>
      <c r="URG19" s="2"/>
      <c r="URH19" s="2"/>
      <c r="URI19" s="35"/>
      <c r="URJ19" s="76"/>
      <c r="URK19" s="75"/>
      <c r="URM19" s="2"/>
      <c r="URN19" s="2"/>
      <c r="URO19" s="35"/>
      <c r="URP19" s="76"/>
      <c r="URQ19" s="75"/>
      <c r="URS19" s="2"/>
      <c r="URT19" s="2"/>
      <c r="URU19" s="35"/>
      <c r="URV19" s="76"/>
      <c r="URW19" s="75"/>
      <c r="URY19" s="2"/>
      <c r="URZ19" s="2"/>
      <c r="USA19" s="35"/>
      <c r="USB19" s="76"/>
      <c r="USC19" s="75"/>
      <c r="USE19" s="2"/>
      <c r="USF19" s="2"/>
      <c r="USG19" s="35"/>
      <c r="USH19" s="76"/>
      <c r="USI19" s="75"/>
      <c r="USK19" s="2"/>
      <c r="USL19" s="2"/>
      <c r="USM19" s="35"/>
      <c r="USN19" s="76"/>
      <c r="USO19" s="75"/>
      <c r="USQ19" s="2"/>
      <c r="USR19" s="2"/>
      <c r="USS19" s="35"/>
      <c r="UST19" s="76"/>
      <c r="USU19" s="75"/>
      <c r="USW19" s="2"/>
      <c r="USX19" s="2"/>
      <c r="USY19" s="35"/>
      <c r="USZ19" s="76"/>
      <c r="UTA19" s="75"/>
      <c r="UTC19" s="2"/>
      <c r="UTD19" s="2"/>
      <c r="UTE19" s="35"/>
      <c r="UTF19" s="76"/>
      <c r="UTG19" s="75"/>
      <c r="UTI19" s="2"/>
      <c r="UTJ19" s="2"/>
      <c r="UTK19" s="35"/>
      <c r="UTL19" s="76"/>
      <c r="UTM19" s="75"/>
      <c r="UTO19" s="2"/>
      <c r="UTP19" s="2"/>
      <c r="UTQ19" s="35"/>
      <c r="UTR19" s="76"/>
      <c r="UTS19" s="75"/>
      <c r="UTU19" s="2"/>
      <c r="UTV19" s="2"/>
      <c r="UTW19" s="35"/>
      <c r="UTX19" s="76"/>
      <c r="UTY19" s="75"/>
      <c r="UUA19" s="2"/>
      <c r="UUB19" s="2"/>
      <c r="UUC19" s="35"/>
      <c r="UUD19" s="76"/>
      <c r="UUE19" s="75"/>
      <c r="UUG19" s="2"/>
      <c r="UUH19" s="2"/>
      <c r="UUI19" s="35"/>
      <c r="UUJ19" s="76"/>
      <c r="UUK19" s="75"/>
      <c r="UUM19" s="2"/>
      <c r="UUN19" s="2"/>
      <c r="UUO19" s="35"/>
      <c r="UUP19" s="76"/>
      <c r="UUQ19" s="75"/>
      <c r="UUS19" s="2"/>
      <c r="UUT19" s="2"/>
      <c r="UUU19" s="35"/>
      <c r="UUV19" s="76"/>
      <c r="UUW19" s="75"/>
      <c r="UUY19" s="2"/>
      <c r="UUZ19" s="2"/>
      <c r="UVA19" s="35"/>
      <c r="UVB19" s="76"/>
      <c r="UVC19" s="75"/>
      <c r="UVE19" s="2"/>
      <c r="UVF19" s="2"/>
      <c r="UVG19" s="35"/>
      <c r="UVH19" s="76"/>
      <c r="UVI19" s="75"/>
      <c r="UVK19" s="2"/>
      <c r="UVL19" s="2"/>
      <c r="UVM19" s="35"/>
      <c r="UVN19" s="76"/>
      <c r="UVO19" s="75"/>
      <c r="UVQ19" s="2"/>
      <c r="UVR19" s="2"/>
      <c r="UVS19" s="35"/>
      <c r="UVT19" s="76"/>
      <c r="UVU19" s="75"/>
      <c r="UVW19" s="2"/>
      <c r="UVX19" s="2"/>
      <c r="UVY19" s="35"/>
      <c r="UVZ19" s="76"/>
      <c r="UWA19" s="75"/>
      <c r="UWC19" s="2"/>
      <c r="UWD19" s="2"/>
      <c r="UWE19" s="35"/>
      <c r="UWF19" s="76"/>
      <c r="UWG19" s="75"/>
      <c r="UWI19" s="2"/>
      <c r="UWJ19" s="2"/>
      <c r="UWK19" s="35"/>
      <c r="UWL19" s="76"/>
      <c r="UWM19" s="75"/>
      <c r="UWO19" s="2"/>
      <c r="UWP19" s="2"/>
      <c r="UWQ19" s="35"/>
      <c r="UWR19" s="76"/>
      <c r="UWS19" s="75"/>
      <c r="UWU19" s="2"/>
      <c r="UWV19" s="2"/>
      <c r="UWW19" s="35"/>
      <c r="UWX19" s="76"/>
      <c r="UWY19" s="75"/>
      <c r="UXA19" s="2"/>
      <c r="UXB19" s="2"/>
      <c r="UXC19" s="35"/>
      <c r="UXD19" s="76"/>
      <c r="UXE19" s="75"/>
      <c r="UXG19" s="2"/>
      <c r="UXH19" s="2"/>
      <c r="UXI19" s="35"/>
      <c r="UXJ19" s="76"/>
      <c r="UXK19" s="75"/>
      <c r="UXM19" s="2"/>
      <c r="UXN19" s="2"/>
      <c r="UXO19" s="35"/>
      <c r="UXP19" s="76"/>
      <c r="UXQ19" s="75"/>
      <c r="UXS19" s="2"/>
      <c r="UXT19" s="2"/>
      <c r="UXU19" s="35"/>
      <c r="UXV19" s="76"/>
      <c r="UXW19" s="75"/>
      <c r="UXY19" s="2"/>
      <c r="UXZ19" s="2"/>
      <c r="UYA19" s="35"/>
      <c r="UYB19" s="76"/>
      <c r="UYC19" s="75"/>
      <c r="UYE19" s="2"/>
      <c r="UYF19" s="2"/>
      <c r="UYG19" s="35"/>
      <c r="UYH19" s="76"/>
      <c r="UYI19" s="75"/>
      <c r="UYK19" s="2"/>
      <c r="UYL19" s="2"/>
      <c r="UYM19" s="35"/>
      <c r="UYN19" s="76"/>
      <c r="UYO19" s="75"/>
      <c r="UYQ19" s="2"/>
      <c r="UYR19" s="2"/>
      <c r="UYS19" s="35"/>
      <c r="UYT19" s="76"/>
      <c r="UYU19" s="75"/>
      <c r="UYW19" s="2"/>
      <c r="UYX19" s="2"/>
      <c r="UYY19" s="35"/>
      <c r="UYZ19" s="76"/>
      <c r="UZA19" s="75"/>
      <c r="UZC19" s="2"/>
      <c r="UZD19" s="2"/>
      <c r="UZE19" s="35"/>
      <c r="UZF19" s="76"/>
      <c r="UZG19" s="75"/>
      <c r="UZI19" s="2"/>
      <c r="UZJ19" s="2"/>
      <c r="UZK19" s="35"/>
      <c r="UZL19" s="76"/>
      <c r="UZM19" s="75"/>
      <c r="UZO19" s="2"/>
      <c r="UZP19" s="2"/>
      <c r="UZQ19" s="35"/>
      <c r="UZR19" s="76"/>
      <c r="UZS19" s="75"/>
      <c r="UZU19" s="2"/>
      <c r="UZV19" s="2"/>
      <c r="UZW19" s="35"/>
      <c r="UZX19" s="76"/>
      <c r="UZY19" s="75"/>
      <c r="VAA19" s="2"/>
      <c r="VAB19" s="2"/>
      <c r="VAC19" s="35"/>
      <c r="VAD19" s="76"/>
      <c r="VAE19" s="75"/>
      <c r="VAG19" s="2"/>
      <c r="VAH19" s="2"/>
      <c r="VAI19" s="35"/>
      <c r="VAJ19" s="76"/>
      <c r="VAK19" s="75"/>
      <c r="VAM19" s="2"/>
      <c r="VAN19" s="2"/>
      <c r="VAO19" s="35"/>
      <c r="VAP19" s="76"/>
      <c r="VAQ19" s="75"/>
      <c r="VAS19" s="2"/>
      <c r="VAT19" s="2"/>
      <c r="VAU19" s="35"/>
      <c r="VAV19" s="76"/>
      <c r="VAW19" s="75"/>
      <c r="VAY19" s="2"/>
      <c r="VAZ19" s="2"/>
      <c r="VBA19" s="35"/>
      <c r="VBB19" s="76"/>
      <c r="VBC19" s="75"/>
      <c r="VBE19" s="2"/>
      <c r="VBF19" s="2"/>
      <c r="VBG19" s="35"/>
      <c r="VBH19" s="76"/>
      <c r="VBI19" s="75"/>
      <c r="VBK19" s="2"/>
      <c r="VBL19" s="2"/>
      <c r="VBM19" s="35"/>
      <c r="VBN19" s="76"/>
      <c r="VBO19" s="75"/>
      <c r="VBQ19" s="2"/>
      <c r="VBR19" s="2"/>
      <c r="VBS19" s="35"/>
      <c r="VBT19" s="76"/>
      <c r="VBU19" s="75"/>
      <c r="VBW19" s="2"/>
      <c r="VBX19" s="2"/>
      <c r="VBY19" s="35"/>
      <c r="VBZ19" s="76"/>
      <c r="VCA19" s="75"/>
      <c r="VCC19" s="2"/>
      <c r="VCD19" s="2"/>
      <c r="VCE19" s="35"/>
      <c r="VCF19" s="76"/>
      <c r="VCG19" s="75"/>
      <c r="VCI19" s="2"/>
      <c r="VCJ19" s="2"/>
      <c r="VCK19" s="35"/>
      <c r="VCL19" s="76"/>
      <c r="VCM19" s="75"/>
      <c r="VCO19" s="2"/>
      <c r="VCP19" s="2"/>
      <c r="VCQ19" s="35"/>
      <c r="VCR19" s="76"/>
      <c r="VCS19" s="75"/>
      <c r="VCU19" s="2"/>
      <c r="VCV19" s="2"/>
      <c r="VCW19" s="35"/>
      <c r="VCX19" s="76"/>
      <c r="VCY19" s="75"/>
      <c r="VDA19" s="2"/>
      <c r="VDB19" s="2"/>
      <c r="VDC19" s="35"/>
      <c r="VDD19" s="76"/>
      <c r="VDE19" s="75"/>
      <c r="VDG19" s="2"/>
      <c r="VDH19" s="2"/>
      <c r="VDI19" s="35"/>
      <c r="VDJ19" s="76"/>
      <c r="VDK19" s="75"/>
      <c r="VDM19" s="2"/>
      <c r="VDN19" s="2"/>
      <c r="VDO19" s="35"/>
      <c r="VDP19" s="76"/>
      <c r="VDQ19" s="75"/>
      <c r="VDS19" s="2"/>
      <c r="VDT19" s="2"/>
      <c r="VDU19" s="35"/>
      <c r="VDV19" s="76"/>
      <c r="VDW19" s="75"/>
      <c r="VDY19" s="2"/>
      <c r="VDZ19" s="2"/>
      <c r="VEA19" s="35"/>
      <c r="VEB19" s="76"/>
      <c r="VEC19" s="75"/>
      <c r="VEE19" s="2"/>
      <c r="VEF19" s="2"/>
      <c r="VEG19" s="35"/>
      <c r="VEH19" s="76"/>
      <c r="VEI19" s="75"/>
      <c r="VEK19" s="2"/>
      <c r="VEL19" s="2"/>
      <c r="VEM19" s="35"/>
      <c r="VEN19" s="76"/>
      <c r="VEO19" s="75"/>
      <c r="VEQ19" s="2"/>
      <c r="VER19" s="2"/>
      <c r="VES19" s="35"/>
      <c r="VET19" s="76"/>
      <c r="VEU19" s="75"/>
      <c r="VEW19" s="2"/>
      <c r="VEX19" s="2"/>
      <c r="VEY19" s="35"/>
      <c r="VEZ19" s="76"/>
      <c r="VFA19" s="75"/>
      <c r="VFC19" s="2"/>
      <c r="VFD19" s="2"/>
      <c r="VFE19" s="35"/>
      <c r="VFF19" s="76"/>
      <c r="VFG19" s="75"/>
      <c r="VFI19" s="2"/>
      <c r="VFJ19" s="2"/>
      <c r="VFK19" s="35"/>
      <c r="VFL19" s="76"/>
      <c r="VFM19" s="75"/>
      <c r="VFO19" s="2"/>
      <c r="VFP19" s="2"/>
      <c r="VFQ19" s="35"/>
      <c r="VFR19" s="76"/>
      <c r="VFS19" s="75"/>
      <c r="VFU19" s="2"/>
      <c r="VFV19" s="2"/>
      <c r="VFW19" s="35"/>
      <c r="VFX19" s="76"/>
      <c r="VFY19" s="75"/>
      <c r="VGA19" s="2"/>
      <c r="VGB19" s="2"/>
      <c r="VGC19" s="35"/>
      <c r="VGD19" s="76"/>
      <c r="VGE19" s="75"/>
      <c r="VGG19" s="2"/>
      <c r="VGH19" s="2"/>
      <c r="VGI19" s="35"/>
      <c r="VGJ19" s="76"/>
      <c r="VGK19" s="75"/>
      <c r="VGM19" s="2"/>
      <c r="VGN19" s="2"/>
      <c r="VGO19" s="35"/>
      <c r="VGP19" s="76"/>
      <c r="VGQ19" s="75"/>
      <c r="VGS19" s="2"/>
      <c r="VGT19" s="2"/>
      <c r="VGU19" s="35"/>
      <c r="VGV19" s="76"/>
      <c r="VGW19" s="75"/>
      <c r="VGY19" s="2"/>
      <c r="VGZ19" s="2"/>
      <c r="VHA19" s="35"/>
      <c r="VHB19" s="76"/>
      <c r="VHC19" s="75"/>
      <c r="VHE19" s="2"/>
      <c r="VHF19" s="2"/>
      <c r="VHG19" s="35"/>
      <c r="VHH19" s="76"/>
      <c r="VHI19" s="75"/>
      <c r="VHK19" s="2"/>
      <c r="VHL19" s="2"/>
      <c r="VHM19" s="35"/>
      <c r="VHN19" s="76"/>
      <c r="VHO19" s="75"/>
      <c r="VHQ19" s="2"/>
      <c r="VHR19" s="2"/>
      <c r="VHS19" s="35"/>
      <c r="VHT19" s="76"/>
      <c r="VHU19" s="75"/>
      <c r="VHW19" s="2"/>
      <c r="VHX19" s="2"/>
      <c r="VHY19" s="35"/>
      <c r="VHZ19" s="76"/>
      <c r="VIA19" s="75"/>
      <c r="VIC19" s="2"/>
      <c r="VID19" s="2"/>
      <c r="VIE19" s="35"/>
      <c r="VIF19" s="76"/>
      <c r="VIG19" s="75"/>
      <c r="VII19" s="2"/>
      <c r="VIJ19" s="2"/>
      <c r="VIK19" s="35"/>
      <c r="VIL19" s="76"/>
      <c r="VIM19" s="75"/>
      <c r="VIO19" s="2"/>
      <c r="VIP19" s="2"/>
      <c r="VIQ19" s="35"/>
      <c r="VIR19" s="76"/>
      <c r="VIS19" s="75"/>
      <c r="VIU19" s="2"/>
      <c r="VIV19" s="2"/>
      <c r="VIW19" s="35"/>
      <c r="VIX19" s="76"/>
      <c r="VIY19" s="75"/>
      <c r="VJA19" s="2"/>
      <c r="VJB19" s="2"/>
      <c r="VJC19" s="35"/>
      <c r="VJD19" s="76"/>
      <c r="VJE19" s="75"/>
      <c r="VJG19" s="2"/>
      <c r="VJH19" s="2"/>
      <c r="VJI19" s="35"/>
      <c r="VJJ19" s="76"/>
      <c r="VJK19" s="75"/>
      <c r="VJM19" s="2"/>
      <c r="VJN19" s="2"/>
      <c r="VJO19" s="35"/>
      <c r="VJP19" s="76"/>
      <c r="VJQ19" s="75"/>
      <c r="VJS19" s="2"/>
      <c r="VJT19" s="2"/>
      <c r="VJU19" s="35"/>
      <c r="VJV19" s="76"/>
      <c r="VJW19" s="75"/>
      <c r="VJY19" s="2"/>
      <c r="VJZ19" s="2"/>
      <c r="VKA19" s="35"/>
      <c r="VKB19" s="76"/>
      <c r="VKC19" s="75"/>
      <c r="VKE19" s="2"/>
      <c r="VKF19" s="2"/>
      <c r="VKG19" s="35"/>
      <c r="VKH19" s="76"/>
      <c r="VKI19" s="75"/>
      <c r="VKK19" s="2"/>
      <c r="VKL19" s="2"/>
      <c r="VKM19" s="35"/>
      <c r="VKN19" s="76"/>
      <c r="VKO19" s="75"/>
      <c r="VKQ19" s="2"/>
      <c r="VKR19" s="2"/>
      <c r="VKS19" s="35"/>
      <c r="VKT19" s="76"/>
      <c r="VKU19" s="75"/>
      <c r="VKW19" s="2"/>
      <c r="VKX19" s="2"/>
      <c r="VKY19" s="35"/>
      <c r="VKZ19" s="76"/>
      <c r="VLA19" s="75"/>
      <c r="VLC19" s="2"/>
      <c r="VLD19" s="2"/>
      <c r="VLE19" s="35"/>
      <c r="VLF19" s="76"/>
      <c r="VLG19" s="75"/>
      <c r="VLI19" s="2"/>
      <c r="VLJ19" s="2"/>
      <c r="VLK19" s="35"/>
      <c r="VLL19" s="76"/>
      <c r="VLM19" s="75"/>
      <c r="VLO19" s="2"/>
      <c r="VLP19" s="2"/>
      <c r="VLQ19" s="35"/>
      <c r="VLR19" s="76"/>
      <c r="VLS19" s="75"/>
      <c r="VLU19" s="2"/>
      <c r="VLV19" s="2"/>
      <c r="VLW19" s="35"/>
      <c r="VLX19" s="76"/>
      <c r="VLY19" s="75"/>
      <c r="VMA19" s="2"/>
      <c r="VMB19" s="2"/>
      <c r="VMC19" s="35"/>
      <c r="VMD19" s="76"/>
      <c r="VME19" s="75"/>
      <c r="VMG19" s="2"/>
      <c r="VMH19" s="2"/>
      <c r="VMI19" s="35"/>
      <c r="VMJ19" s="76"/>
      <c r="VMK19" s="75"/>
      <c r="VMM19" s="2"/>
      <c r="VMN19" s="2"/>
      <c r="VMO19" s="35"/>
      <c r="VMP19" s="76"/>
      <c r="VMQ19" s="75"/>
      <c r="VMS19" s="2"/>
      <c r="VMT19" s="2"/>
      <c r="VMU19" s="35"/>
      <c r="VMV19" s="76"/>
      <c r="VMW19" s="75"/>
      <c r="VMY19" s="2"/>
      <c r="VMZ19" s="2"/>
      <c r="VNA19" s="35"/>
      <c r="VNB19" s="76"/>
      <c r="VNC19" s="75"/>
      <c r="VNE19" s="2"/>
      <c r="VNF19" s="2"/>
      <c r="VNG19" s="35"/>
      <c r="VNH19" s="76"/>
      <c r="VNI19" s="75"/>
      <c r="VNK19" s="2"/>
      <c r="VNL19" s="2"/>
      <c r="VNM19" s="35"/>
      <c r="VNN19" s="76"/>
      <c r="VNO19" s="75"/>
      <c r="VNQ19" s="2"/>
      <c r="VNR19" s="2"/>
      <c r="VNS19" s="35"/>
      <c r="VNT19" s="76"/>
      <c r="VNU19" s="75"/>
      <c r="VNW19" s="2"/>
      <c r="VNX19" s="2"/>
      <c r="VNY19" s="35"/>
      <c r="VNZ19" s="76"/>
      <c r="VOA19" s="75"/>
      <c r="VOC19" s="2"/>
      <c r="VOD19" s="2"/>
      <c r="VOE19" s="35"/>
      <c r="VOF19" s="76"/>
      <c r="VOG19" s="75"/>
      <c r="VOI19" s="2"/>
      <c r="VOJ19" s="2"/>
      <c r="VOK19" s="35"/>
      <c r="VOL19" s="76"/>
      <c r="VOM19" s="75"/>
      <c r="VOO19" s="2"/>
      <c r="VOP19" s="2"/>
      <c r="VOQ19" s="35"/>
      <c r="VOR19" s="76"/>
      <c r="VOS19" s="75"/>
      <c r="VOU19" s="2"/>
      <c r="VOV19" s="2"/>
      <c r="VOW19" s="35"/>
      <c r="VOX19" s="76"/>
      <c r="VOY19" s="75"/>
      <c r="VPA19" s="2"/>
      <c r="VPB19" s="2"/>
      <c r="VPC19" s="35"/>
      <c r="VPD19" s="76"/>
      <c r="VPE19" s="75"/>
      <c r="VPG19" s="2"/>
      <c r="VPH19" s="2"/>
      <c r="VPI19" s="35"/>
      <c r="VPJ19" s="76"/>
      <c r="VPK19" s="75"/>
      <c r="VPM19" s="2"/>
      <c r="VPN19" s="2"/>
      <c r="VPO19" s="35"/>
      <c r="VPP19" s="76"/>
      <c r="VPQ19" s="75"/>
      <c r="VPS19" s="2"/>
      <c r="VPT19" s="2"/>
      <c r="VPU19" s="35"/>
      <c r="VPV19" s="76"/>
      <c r="VPW19" s="75"/>
      <c r="VPY19" s="2"/>
      <c r="VPZ19" s="2"/>
      <c r="VQA19" s="35"/>
      <c r="VQB19" s="76"/>
      <c r="VQC19" s="75"/>
      <c r="VQE19" s="2"/>
      <c r="VQF19" s="2"/>
      <c r="VQG19" s="35"/>
      <c r="VQH19" s="76"/>
      <c r="VQI19" s="75"/>
      <c r="VQK19" s="2"/>
      <c r="VQL19" s="2"/>
      <c r="VQM19" s="35"/>
      <c r="VQN19" s="76"/>
      <c r="VQO19" s="75"/>
      <c r="VQQ19" s="2"/>
      <c r="VQR19" s="2"/>
      <c r="VQS19" s="35"/>
      <c r="VQT19" s="76"/>
      <c r="VQU19" s="75"/>
      <c r="VQW19" s="2"/>
      <c r="VQX19" s="2"/>
      <c r="VQY19" s="35"/>
      <c r="VQZ19" s="76"/>
      <c r="VRA19" s="75"/>
      <c r="VRC19" s="2"/>
      <c r="VRD19" s="2"/>
      <c r="VRE19" s="35"/>
      <c r="VRF19" s="76"/>
      <c r="VRG19" s="75"/>
      <c r="VRI19" s="2"/>
      <c r="VRJ19" s="2"/>
      <c r="VRK19" s="35"/>
      <c r="VRL19" s="76"/>
      <c r="VRM19" s="75"/>
      <c r="VRO19" s="2"/>
      <c r="VRP19" s="2"/>
      <c r="VRQ19" s="35"/>
      <c r="VRR19" s="76"/>
      <c r="VRS19" s="75"/>
      <c r="VRU19" s="2"/>
      <c r="VRV19" s="2"/>
      <c r="VRW19" s="35"/>
      <c r="VRX19" s="76"/>
      <c r="VRY19" s="75"/>
      <c r="VSA19" s="2"/>
      <c r="VSB19" s="2"/>
      <c r="VSC19" s="35"/>
      <c r="VSD19" s="76"/>
      <c r="VSE19" s="75"/>
      <c r="VSG19" s="2"/>
      <c r="VSH19" s="2"/>
      <c r="VSI19" s="35"/>
      <c r="VSJ19" s="76"/>
      <c r="VSK19" s="75"/>
      <c r="VSM19" s="2"/>
      <c r="VSN19" s="2"/>
      <c r="VSO19" s="35"/>
      <c r="VSP19" s="76"/>
      <c r="VSQ19" s="75"/>
      <c r="VSS19" s="2"/>
      <c r="VST19" s="2"/>
      <c r="VSU19" s="35"/>
      <c r="VSV19" s="76"/>
      <c r="VSW19" s="75"/>
      <c r="VSY19" s="2"/>
      <c r="VSZ19" s="2"/>
      <c r="VTA19" s="35"/>
      <c r="VTB19" s="76"/>
      <c r="VTC19" s="75"/>
      <c r="VTE19" s="2"/>
      <c r="VTF19" s="2"/>
      <c r="VTG19" s="35"/>
      <c r="VTH19" s="76"/>
      <c r="VTI19" s="75"/>
      <c r="VTK19" s="2"/>
      <c r="VTL19" s="2"/>
      <c r="VTM19" s="35"/>
      <c r="VTN19" s="76"/>
      <c r="VTO19" s="75"/>
      <c r="VTQ19" s="2"/>
      <c r="VTR19" s="2"/>
      <c r="VTS19" s="35"/>
      <c r="VTT19" s="76"/>
      <c r="VTU19" s="75"/>
      <c r="VTW19" s="2"/>
      <c r="VTX19" s="2"/>
      <c r="VTY19" s="35"/>
      <c r="VTZ19" s="76"/>
      <c r="VUA19" s="75"/>
      <c r="VUC19" s="2"/>
      <c r="VUD19" s="2"/>
      <c r="VUE19" s="35"/>
      <c r="VUF19" s="76"/>
      <c r="VUG19" s="75"/>
      <c r="VUI19" s="2"/>
      <c r="VUJ19" s="2"/>
      <c r="VUK19" s="35"/>
      <c r="VUL19" s="76"/>
      <c r="VUM19" s="75"/>
      <c r="VUO19" s="2"/>
      <c r="VUP19" s="2"/>
      <c r="VUQ19" s="35"/>
      <c r="VUR19" s="76"/>
      <c r="VUS19" s="75"/>
      <c r="VUU19" s="2"/>
      <c r="VUV19" s="2"/>
      <c r="VUW19" s="35"/>
      <c r="VUX19" s="76"/>
      <c r="VUY19" s="75"/>
      <c r="VVA19" s="2"/>
      <c r="VVB19" s="2"/>
      <c r="VVC19" s="35"/>
      <c r="VVD19" s="76"/>
      <c r="VVE19" s="75"/>
      <c r="VVG19" s="2"/>
      <c r="VVH19" s="2"/>
      <c r="VVI19" s="35"/>
      <c r="VVJ19" s="76"/>
      <c r="VVK19" s="75"/>
      <c r="VVM19" s="2"/>
      <c r="VVN19" s="2"/>
      <c r="VVO19" s="35"/>
      <c r="VVP19" s="76"/>
      <c r="VVQ19" s="75"/>
      <c r="VVS19" s="2"/>
      <c r="VVT19" s="2"/>
      <c r="VVU19" s="35"/>
      <c r="VVV19" s="76"/>
      <c r="VVW19" s="75"/>
      <c r="VVY19" s="2"/>
      <c r="VVZ19" s="2"/>
      <c r="VWA19" s="35"/>
      <c r="VWB19" s="76"/>
      <c r="VWC19" s="75"/>
      <c r="VWE19" s="2"/>
      <c r="VWF19" s="2"/>
      <c r="VWG19" s="35"/>
      <c r="VWH19" s="76"/>
      <c r="VWI19" s="75"/>
      <c r="VWK19" s="2"/>
      <c r="VWL19" s="2"/>
      <c r="VWM19" s="35"/>
      <c r="VWN19" s="76"/>
      <c r="VWO19" s="75"/>
      <c r="VWQ19" s="2"/>
      <c r="VWR19" s="2"/>
      <c r="VWS19" s="35"/>
      <c r="VWT19" s="76"/>
      <c r="VWU19" s="75"/>
      <c r="VWW19" s="2"/>
      <c r="VWX19" s="2"/>
      <c r="VWY19" s="35"/>
      <c r="VWZ19" s="76"/>
      <c r="VXA19" s="75"/>
      <c r="VXC19" s="2"/>
      <c r="VXD19" s="2"/>
      <c r="VXE19" s="35"/>
      <c r="VXF19" s="76"/>
      <c r="VXG19" s="75"/>
      <c r="VXI19" s="2"/>
      <c r="VXJ19" s="2"/>
      <c r="VXK19" s="35"/>
      <c r="VXL19" s="76"/>
      <c r="VXM19" s="75"/>
      <c r="VXO19" s="2"/>
      <c r="VXP19" s="2"/>
      <c r="VXQ19" s="35"/>
      <c r="VXR19" s="76"/>
      <c r="VXS19" s="75"/>
      <c r="VXU19" s="2"/>
      <c r="VXV19" s="2"/>
      <c r="VXW19" s="35"/>
      <c r="VXX19" s="76"/>
      <c r="VXY19" s="75"/>
      <c r="VYA19" s="2"/>
      <c r="VYB19" s="2"/>
      <c r="VYC19" s="35"/>
      <c r="VYD19" s="76"/>
      <c r="VYE19" s="75"/>
      <c r="VYG19" s="2"/>
      <c r="VYH19" s="2"/>
      <c r="VYI19" s="35"/>
      <c r="VYJ19" s="76"/>
      <c r="VYK19" s="75"/>
      <c r="VYM19" s="2"/>
      <c r="VYN19" s="2"/>
      <c r="VYO19" s="35"/>
      <c r="VYP19" s="76"/>
      <c r="VYQ19" s="75"/>
      <c r="VYS19" s="2"/>
      <c r="VYT19" s="2"/>
      <c r="VYU19" s="35"/>
      <c r="VYV19" s="76"/>
      <c r="VYW19" s="75"/>
      <c r="VYY19" s="2"/>
      <c r="VYZ19" s="2"/>
      <c r="VZA19" s="35"/>
      <c r="VZB19" s="76"/>
      <c r="VZC19" s="75"/>
      <c r="VZE19" s="2"/>
      <c r="VZF19" s="2"/>
      <c r="VZG19" s="35"/>
      <c r="VZH19" s="76"/>
      <c r="VZI19" s="75"/>
      <c r="VZK19" s="2"/>
      <c r="VZL19" s="2"/>
      <c r="VZM19" s="35"/>
      <c r="VZN19" s="76"/>
      <c r="VZO19" s="75"/>
      <c r="VZQ19" s="2"/>
      <c r="VZR19" s="2"/>
      <c r="VZS19" s="35"/>
      <c r="VZT19" s="76"/>
      <c r="VZU19" s="75"/>
      <c r="VZW19" s="2"/>
      <c r="VZX19" s="2"/>
      <c r="VZY19" s="35"/>
      <c r="VZZ19" s="76"/>
      <c r="WAA19" s="75"/>
      <c r="WAC19" s="2"/>
      <c r="WAD19" s="2"/>
      <c r="WAE19" s="35"/>
      <c r="WAF19" s="76"/>
      <c r="WAG19" s="75"/>
      <c r="WAI19" s="2"/>
      <c r="WAJ19" s="2"/>
      <c r="WAK19" s="35"/>
      <c r="WAL19" s="76"/>
      <c r="WAM19" s="75"/>
      <c r="WAO19" s="2"/>
      <c r="WAP19" s="2"/>
      <c r="WAQ19" s="35"/>
      <c r="WAR19" s="76"/>
      <c r="WAS19" s="75"/>
      <c r="WAU19" s="2"/>
      <c r="WAV19" s="2"/>
      <c r="WAW19" s="35"/>
      <c r="WAX19" s="76"/>
      <c r="WAY19" s="75"/>
      <c r="WBA19" s="2"/>
      <c r="WBB19" s="2"/>
      <c r="WBC19" s="35"/>
      <c r="WBD19" s="76"/>
      <c r="WBE19" s="75"/>
      <c r="WBG19" s="2"/>
      <c r="WBH19" s="2"/>
      <c r="WBI19" s="35"/>
      <c r="WBJ19" s="76"/>
      <c r="WBK19" s="75"/>
      <c r="WBM19" s="2"/>
      <c r="WBN19" s="2"/>
      <c r="WBO19" s="35"/>
      <c r="WBP19" s="76"/>
      <c r="WBQ19" s="75"/>
      <c r="WBS19" s="2"/>
      <c r="WBT19" s="2"/>
      <c r="WBU19" s="35"/>
      <c r="WBV19" s="76"/>
      <c r="WBW19" s="75"/>
      <c r="WBY19" s="2"/>
      <c r="WBZ19" s="2"/>
      <c r="WCA19" s="35"/>
      <c r="WCB19" s="76"/>
      <c r="WCC19" s="75"/>
      <c r="WCE19" s="2"/>
      <c r="WCF19" s="2"/>
      <c r="WCG19" s="35"/>
      <c r="WCH19" s="76"/>
      <c r="WCI19" s="75"/>
      <c r="WCK19" s="2"/>
      <c r="WCL19" s="2"/>
      <c r="WCM19" s="35"/>
      <c r="WCN19" s="76"/>
      <c r="WCO19" s="75"/>
      <c r="WCQ19" s="2"/>
      <c r="WCR19" s="2"/>
      <c r="WCS19" s="35"/>
      <c r="WCT19" s="76"/>
      <c r="WCU19" s="75"/>
      <c r="WCW19" s="2"/>
      <c r="WCX19" s="2"/>
      <c r="WCY19" s="35"/>
      <c r="WCZ19" s="76"/>
      <c r="WDA19" s="75"/>
      <c r="WDC19" s="2"/>
      <c r="WDD19" s="2"/>
      <c r="WDE19" s="35"/>
      <c r="WDF19" s="76"/>
      <c r="WDG19" s="75"/>
      <c r="WDI19" s="2"/>
      <c r="WDJ19" s="2"/>
      <c r="WDK19" s="35"/>
      <c r="WDL19" s="76"/>
      <c r="WDM19" s="75"/>
      <c r="WDO19" s="2"/>
      <c r="WDP19" s="2"/>
      <c r="WDQ19" s="35"/>
      <c r="WDR19" s="76"/>
      <c r="WDS19" s="75"/>
      <c r="WDU19" s="2"/>
      <c r="WDV19" s="2"/>
      <c r="WDW19" s="35"/>
      <c r="WDX19" s="76"/>
      <c r="WDY19" s="75"/>
      <c r="WEA19" s="2"/>
      <c r="WEB19" s="2"/>
      <c r="WEC19" s="35"/>
      <c r="WED19" s="76"/>
      <c r="WEE19" s="75"/>
      <c r="WEG19" s="2"/>
      <c r="WEH19" s="2"/>
      <c r="WEI19" s="35"/>
      <c r="WEJ19" s="76"/>
      <c r="WEK19" s="75"/>
      <c r="WEM19" s="2"/>
      <c r="WEN19" s="2"/>
      <c r="WEO19" s="35"/>
      <c r="WEP19" s="76"/>
      <c r="WEQ19" s="75"/>
      <c r="WES19" s="2"/>
      <c r="WET19" s="2"/>
      <c r="WEU19" s="35"/>
      <c r="WEV19" s="76"/>
      <c r="WEW19" s="75"/>
      <c r="WEY19" s="2"/>
      <c r="WEZ19" s="2"/>
      <c r="WFA19" s="35"/>
      <c r="WFB19" s="76"/>
      <c r="WFC19" s="75"/>
      <c r="WFE19" s="2"/>
      <c r="WFF19" s="2"/>
      <c r="WFG19" s="35"/>
      <c r="WFH19" s="76"/>
      <c r="WFI19" s="75"/>
      <c r="WFK19" s="2"/>
      <c r="WFL19" s="2"/>
      <c r="WFM19" s="35"/>
      <c r="WFN19" s="76"/>
      <c r="WFO19" s="75"/>
      <c r="WFQ19" s="2"/>
      <c r="WFR19" s="2"/>
      <c r="WFS19" s="35"/>
      <c r="WFT19" s="76"/>
      <c r="WFU19" s="75"/>
      <c r="WFW19" s="2"/>
      <c r="WFX19" s="2"/>
      <c r="WFY19" s="35"/>
      <c r="WFZ19" s="76"/>
      <c r="WGA19" s="75"/>
      <c r="WGC19" s="2"/>
      <c r="WGD19" s="2"/>
      <c r="WGE19" s="35"/>
      <c r="WGF19" s="76"/>
      <c r="WGG19" s="75"/>
      <c r="WGI19" s="2"/>
      <c r="WGJ19" s="2"/>
      <c r="WGK19" s="35"/>
      <c r="WGL19" s="76"/>
      <c r="WGM19" s="75"/>
      <c r="WGO19" s="2"/>
      <c r="WGP19" s="2"/>
      <c r="WGQ19" s="35"/>
      <c r="WGR19" s="76"/>
      <c r="WGS19" s="75"/>
      <c r="WGU19" s="2"/>
      <c r="WGV19" s="2"/>
      <c r="WGW19" s="35"/>
      <c r="WGX19" s="76"/>
      <c r="WGY19" s="75"/>
      <c r="WHA19" s="2"/>
      <c r="WHB19" s="2"/>
      <c r="WHC19" s="35"/>
      <c r="WHD19" s="76"/>
      <c r="WHE19" s="75"/>
      <c r="WHG19" s="2"/>
      <c r="WHH19" s="2"/>
      <c r="WHI19" s="35"/>
      <c r="WHJ19" s="76"/>
      <c r="WHK19" s="75"/>
      <c r="WHM19" s="2"/>
      <c r="WHN19" s="2"/>
      <c r="WHO19" s="35"/>
      <c r="WHP19" s="76"/>
      <c r="WHQ19" s="75"/>
      <c r="WHS19" s="2"/>
      <c r="WHT19" s="2"/>
      <c r="WHU19" s="35"/>
      <c r="WHV19" s="76"/>
      <c r="WHW19" s="75"/>
      <c r="WHY19" s="2"/>
      <c r="WHZ19" s="2"/>
      <c r="WIA19" s="35"/>
      <c r="WIB19" s="76"/>
      <c r="WIC19" s="75"/>
      <c r="WIE19" s="2"/>
      <c r="WIF19" s="2"/>
      <c r="WIG19" s="35"/>
      <c r="WIH19" s="76"/>
      <c r="WII19" s="75"/>
      <c r="WIK19" s="2"/>
      <c r="WIL19" s="2"/>
      <c r="WIM19" s="35"/>
      <c r="WIN19" s="76"/>
      <c r="WIO19" s="75"/>
      <c r="WIQ19" s="2"/>
      <c r="WIR19" s="2"/>
      <c r="WIS19" s="35"/>
      <c r="WIT19" s="76"/>
      <c r="WIU19" s="75"/>
      <c r="WIW19" s="2"/>
      <c r="WIX19" s="2"/>
      <c r="WIY19" s="35"/>
      <c r="WIZ19" s="76"/>
      <c r="WJA19" s="75"/>
      <c r="WJC19" s="2"/>
      <c r="WJD19" s="2"/>
      <c r="WJE19" s="35"/>
      <c r="WJF19" s="76"/>
      <c r="WJG19" s="75"/>
      <c r="WJI19" s="2"/>
      <c r="WJJ19" s="2"/>
      <c r="WJK19" s="35"/>
      <c r="WJL19" s="76"/>
      <c r="WJM19" s="75"/>
      <c r="WJO19" s="2"/>
      <c r="WJP19" s="2"/>
      <c r="WJQ19" s="35"/>
      <c r="WJR19" s="76"/>
      <c r="WJS19" s="75"/>
      <c r="WJU19" s="2"/>
      <c r="WJV19" s="2"/>
      <c r="WJW19" s="35"/>
      <c r="WJX19" s="76"/>
      <c r="WJY19" s="75"/>
      <c r="WKA19" s="2"/>
      <c r="WKB19" s="2"/>
      <c r="WKC19" s="35"/>
      <c r="WKD19" s="76"/>
      <c r="WKE19" s="75"/>
      <c r="WKG19" s="2"/>
      <c r="WKH19" s="2"/>
      <c r="WKI19" s="35"/>
      <c r="WKJ19" s="76"/>
      <c r="WKK19" s="75"/>
      <c r="WKM19" s="2"/>
      <c r="WKN19" s="2"/>
      <c r="WKO19" s="35"/>
      <c r="WKP19" s="76"/>
      <c r="WKQ19" s="75"/>
      <c r="WKS19" s="2"/>
      <c r="WKT19" s="2"/>
      <c r="WKU19" s="35"/>
      <c r="WKV19" s="76"/>
      <c r="WKW19" s="75"/>
      <c r="WKY19" s="2"/>
      <c r="WKZ19" s="2"/>
      <c r="WLA19" s="35"/>
      <c r="WLB19" s="76"/>
      <c r="WLC19" s="75"/>
      <c r="WLE19" s="2"/>
      <c r="WLF19" s="2"/>
      <c r="WLG19" s="35"/>
      <c r="WLH19" s="76"/>
      <c r="WLI19" s="75"/>
      <c r="WLK19" s="2"/>
      <c r="WLL19" s="2"/>
      <c r="WLM19" s="35"/>
      <c r="WLN19" s="76"/>
      <c r="WLO19" s="75"/>
      <c r="WLQ19" s="2"/>
      <c r="WLR19" s="2"/>
      <c r="WLS19" s="35"/>
      <c r="WLT19" s="76"/>
      <c r="WLU19" s="75"/>
      <c r="WLW19" s="2"/>
      <c r="WLX19" s="2"/>
      <c r="WLY19" s="35"/>
      <c r="WLZ19" s="76"/>
      <c r="WMA19" s="75"/>
      <c r="WMC19" s="2"/>
      <c r="WMD19" s="2"/>
      <c r="WME19" s="35"/>
      <c r="WMF19" s="76"/>
      <c r="WMG19" s="75"/>
      <c r="WMI19" s="2"/>
      <c r="WMJ19" s="2"/>
      <c r="WMK19" s="35"/>
      <c r="WML19" s="76"/>
      <c r="WMM19" s="75"/>
      <c r="WMO19" s="2"/>
      <c r="WMP19" s="2"/>
      <c r="WMQ19" s="35"/>
      <c r="WMR19" s="76"/>
      <c r="WMS19" s="75"/>
      <c r="WMU19" s="2"/>
      <c r="WMV19" s="2"/>
      <c r="WMW19" s="35"/>
      <c r="WMX19" s="76"/>
      <c r="WMY19" s="75"/>
      <c r="WNA19" s="2"/>
      <c r="WNB19" s="2"/>
      <c r="WNC19" s="35"/>
      <c r="WND19" s="76"/>
      <c r="WNE19" s="75"/>
      <c r="WNG19" s="2"/>
      <c r="WNH19" s="2"/>
      <c r="WNI19" s="35"/>
      <c r="WNJ19" s="76"/>
      <c r="WNK19" s="75"/>
      <c r="WNM19" s="2"/>
      <c r="WNN19" s="2"/>
      <c r="WNO19" s="35"/>
      <c r="WNP19" s="76"/>
      <c r="WNQ19" s="75"/>
      <c r="WNS19" s="2"/>
      <c r="WNT19" s="2"/>
      <c r="WNU19" s="35"/>
      <c r="WNV19" s="76"/>
      <c r="WNW19" s="75"/>
      <c r="WNY19" s="2"/>
      <c r="WNZ19" s="2"/>
      <c r="WOA19" s="35"/>
      <c r="WOB19" s="76"/>
      <c r="WOC19" s="75"/>
      <c r="WOE19" s="2"/>
      <c r="WOF19" s="2"/>
      <c r="WOG19" s="35"/>
      <c r="WOH19" s="76"/>
      <c r="WOI19" s="75"/>
      <c r="WOK19" s="2"/>
      <c r="WOL19" s="2"/>
      <c r="WOM19" s="35"/>
      <c r="WON19" s="76"/>
      <c r="WOO19" s="75"/>
      <c r="WOQ19" s="2"/>
      <c r="WOR19" s="2"/>
      <c r="WOS19" s="35"/>
      <c r="WOT19" s="76"/>
      <c r="WOU19" s="75"/>
      <c r="WOW19" s="2"/>
      <c r="WOX19" s="2"/>
      <c r="WOY19" s="35"/>
      <c r="WOZ19" s="76"/>
      <c r="WPA19" s="75"/>
      <c r="WPC19" s="2"/>
      <c r="WPD19" s="2"/>
      <c r="WPE19" s="35"/>
      <c r="WPF19" s="76"/>
      <c r="WPG19" s="75"/>
      <c r="WPI19" s="2"/>
      <c r="WPJ19" s="2"/>
      <c r="WPK19" s="35"/>
      <c r="WPL19" s="76"/>
      <c r="WPM19" s="75"/>
      <c r="WPO19" s="2"/>
      <c r="WPP19" s="2"/>
      <c r="WPQ19" s="35"/>
      <c r="WPR19" s="76"/>
      <c r="WPS19" s="75"/>
      <c r="WPU19" s="2"/>
      <c r="WPV19" s="2"/>
      <c r="WPW19" s="35"/>
      <c r="WPX19" s="76"/>
      <c r="WPY19" s="75"/>
      <c r="WQA19" s="2"/>
      <c r="WQB19" s="2"/>
      <c r="WQC19" s="35"/>
      <c r="WQD19" s="76"/>
      <c r="WQE19" s="75"/>
      <c r="WQG19" s="2"/>
      <c r="WQH19" s="2"/>
      <c r="WQI19" s="35"/>
      <c r="WQJ19" s="76"/>
      <c r="WQK19" s="75"/>
      <c r="WQM19" s="2"/>
      <c r="WQN19" s="2"/>
      <c r="WQO19" s="35"/>
      <c r="WQP19" s="76"/>
      <c r="WQQ19" s="75"/>
      <c r="WQS19" s="2"/>
      <c r="WQT19" s="2"/>
      <c r="WQU19" s="35"/>
      <c r="WQV19" s="76"/>
      <c r="WQW19" s="75"/>
      <c r="WQY19" s="2"/>
      <c r="WQZ19" s="2"/>
      <c r="WRA19" s="35"/>
      <c r="WRB19" s="76"/>
      <c r="WRC19" s="75"/>
      <c r="WRE19" s="2"/>
      <c r="WRF19" s="2"/>
      <c r="WRG19" s="35"/>
      <c r="WRH19" s="76"/>
      <c r="WRI19" s="75"/>
      <c r="WRK19" s="2"/>
      <c r="WRL19" s="2"/>
      <c r="WRM19" s="35"/>
      <c r="WRN19" s="76"/>
      <c r="WRO19" s="75"/>
      <c r="WRQ19" s="2"/>
      <c r="WRR19" s="2"/>
      <c r="WRS19" s="35"/>
      <c r="WRT19" s="76"/>
      <c r="WRU19" s="75"/>
      <c r="WRW19" s="2"/>
      <c r="WRX19" s="2"/>
      <c r="WRY19" s="35"/>
      <c r="WRZ19" s="76"/>
      <c r="WSA19" s="75"/>
      <c r="WSC19" s="2"/>
      <c r="WSD19" s="2"/>
      <c r="WSE19" s="35"/>
      <c r="WSF19" s="76"/>
      <c r="WSG19" s="75"/>
      <c r="WSI19" s="2"/>
      <c r="WSJ19" s="2"/>
      <c r="WSK19" s="35"/>
      <c r="WSL19" s="76"/>
      <c r="WSM19" s="75"/>
      <c r="WSO19" s="2"/>
      <c r="WSP19" s="2"/>
      <c r="WSQ19" s="35"/>
      <c r="WSR19" s="76"/>
      <c r="WSS19" s="75"/>
      <c r="WSU19" s="2"/>
      <c r="WSV19" s="2"/>
      <c r="WSW19" s="35"/>
      <c r="WSX19" s="76"/>
      <c r="WSY19" s="75"/>
      <c r="WTA19" s="2"/>
      <c r="WTB19" s="2"/>
      <c r="WTC19" s="35"/>
      <c r="WTD19" s="76"/>
      <c r="WTE19" s="75"/>
      <c r="WTG19" s="2"/>
      <c r="WTH19" s="2"/>
      <c r="WTI19" s="35"/>
      <c r="WTJ19" s="76"/>
      <c r="WTK19" s="75"/>
      <c r="WTM19" s="2"/>
      <c r="WTN19" s="2"/>
      <c r="WTO19" s="35"/>
      <c r="WTP19" s="76"/>
      <c r="WTQ19" s="75"/>
      <c r="WTS19" s="2"/>
      <c r="WTT19" s="2"/>
      <c r="WTU19" s="35"/>
      <c r="WTV19" s="76"/>
      <c r="WTW19" s="75"/>
      <c r="WTY19" s="2"/>
      <c r="WTZ19" s="2"/>
      <c r="WUA19" s="35"/>
      <c r="WUB19" s="76"/>
      <c r="WUC19" s="75"/>
      <c r="WUE19" s="2"/>
      <c r="WUF19" s="2"/>
      <c r="WUG19" s="35"/>
      <c r="WUH19" s="76"/>
      <c r="WUI19" s="75"/>
      <c r="WUK19" s="2"/>
      <c r="WUL19" s="2"/>
      <c r="WUM19" s="35"/>
      <c r="WUN19" s="76"/>
      <c r="WUO19" s="75"/>
      <c r="WUQ19" s="2"/>
      <c r="WUR19" s="2"/>
      <c r="WUS19" s="35"/>
      <c r="WUT19" s="76"/>
      <c r="WUU19" s="75"/>
      <c r="WUW19" s="2"/>
      <c r="WUX19" s="2"/>
      <c r="WUY19" s="35"/>
      <c r="WUZ19" s="76"/>
      <c r="WVA19" s="75"/>
      <c r="WVC19" s="2"/>
      <c r="WVD19" s="2"/>
      <c r="WVE19" s="35"/>
      <c r="WVF19" s="76"/>
      <c r="WVG19" s="75"/>
      <c r="WVI19" s="2"/>
      <c r="WVJ19" s="2"/>
      <c r="WVK19" s="35"/>
      <c r="WVL19" s="76"/>
      <c r="WVM19" s="75"/>
      <c r="WVO19" s="2"/>
      <c r="WVP19" s="2"/>
      <c r="WVQ19" s="35"/>
      <c r="WVR19" s="76"/>
      <c r="WVS19" s="75"/>
      <c r="WVU19" s="2"/>
      <c r="WVV19" s="2"/>
      <c r="WVW19" s="35"/>
      <c r="WVX19" s="76"/>
      <c r="WVY19" s="75"/>
      <c r="WWA19" s="2"/>
      <c r="WWB19" s="2"/>
      <c r="WWC19" s="35"/>
      <c r="WWD19" s="76"/>
      <c r="WWE19" s="75"/>
      <c r="WWG19" s="2"/>
      <c r="WWH19" s="2"/>
      <c r="WWI19" s="35"/>
      <c r="WWJ19" s="76"/>
      <c r="WWK19" s="75"/>
      <c r="WWM19" s="2"/>
      <c r="WWN19" s="2"/>
      <c r="WWO19" s="35"/>
      <c r="WWP19" s="76"/>
      <c r="WWQ19" s="75"/>
      <c r="WWS19" s="2"/>
      <c r="WWT19" s="2"/>
      <c r="WWU19" s="35"/>
      <c r="WWV19" s="76"/>
      <c r="WWW19" s="75"/>
      <c r="WWY19" s="2"/>
      <c r="WWZ19" s="2"/>
      <c r="WXA19" s="35"/>
      <c r="WXB19" s="76"/>
      <c r="WXC19" s="75"/>
      <c r="WXE19" s="2"/>
      <c r="WXF19" s="2"/>
      <c r="WXG19" s="35"/>
      <c r="WXH19" s="76"/>
      <c r="WXI19" s="75"/>
      <c r="WXK19" s="2"/>
      <c r="WXL19" s="2"/>
      <c r="WXM19" s="35"/>
      <c r="WXN19" s="76"/>
      <c r="WXO19" s="75"/>
      <c r="WXQ19" s="2"/>
      <c r="WXR19" s="2"/>
      <c r="WXS19" s="35"/>
      <c r="WXT19" s="76"/>
      <c r="WXU19" s="75"/>
      <c r="WXW19" s="2"/>
      <c r="WXX19" s="2"/>
      <c r="WXY19" s="35"/>
      <c r="WXZ19" s="76"/>
      <c r="WYA19" s="75"/>
      <c r="WYC19" s="2"/>
      <c r="WYD19" s="2"/>
      <c r="WYE19" s="35"/>
      <c r="WYF19" s="76"/>
      <c r="WYG19" s="75"/>
      <c r="WYI19" s="2"/>
      <c r="WYJ19" s="2"/>
      <c r="WYK19" s="35"/>
      <c r="WYL19" s="76"/>
      <c r="WYM19" s="75"/>
      <c r="WYO19" s="2"/>
      <c r="WYP19" s="2"/>
      <c r="WYQ19" s="35"/>
      <c r="WYR19" s="76"/>
      <c r="WYS19" s="75"/>
      <c r="WYU19" s="2"/>
      <c r="WYV19" s="2"/>
      <c r="WYW19" s="35"/>
      <c r="WYX19" s="76"/>
      <c r="WYY19" s="75"/>
      <c r="WZA19" s="2"/>
      <c r="WZB19" s="2"/>
      <c r="WZC19" s="35"/>
      <c r="WZD19" s="76"/>
      <c r="WZE19" s="75"/>
      <c r="WZG19" s="2"/>
      <c r="WZH19" s="2"/>
      <c r="WZI19" s="35"/>
      <c r="WZJ19" s="76"/>
      <c r="WZK19" s="75"/>
      <c r="WZM19" s="2"/>
      <c r="WZN19" s="2"/>
      <c r="WZO19" s="35"/>
      <c r="WZP19" s="76"/>
      <c r="WZQ19" s="75"/>
      <c r="WZS19" s="2"/>
      <c r="WZT19" s="2"/>
      <c r="WZU19" s="35"/>
      <c r="WZV19" s="76"/>
      <c r="WZW19" s="75"/>
      <c r="WZY19" s="2"/>
      <c r="WZZ19" s="2"/>
      <c r="XAA19" s="35"/>
      <c r="XAB19" s="76"/>
      <c r="XAC19" s="75"/>
      <c r="XAE19" s="2"/>
      <c r="XAF19" s="2"/>
      <c r="XAG19" s="35"/>
      <c r="XAH19" s="76"/>
      <c r="XAI19" s="75"/>
      <c r="XAK19" s="2"/>
      <c r="XAL19" s="2"/>
      <c r="XAM19" s="35"/>
      <c r="XAN19" s="76"/>
      <c r="XAO19" s="75"/>
      <c r="XAQ19" s="2"/>
      <c r="XAR19" s="2"/>
      <c r="XAS19" s="35"/>
      <c r="XAT19" s="76"/>
      <c r="XAU19" s="75"/>
      <c r="XAW19" s="2"/>
      <c r="XAX19" s="2"/>
      <c r="XAY19" s="35"/>
      <c r="XAZ19" s="76"/>
      <c r="XBA19" s="75"/>
      <c r="XBC19" s="2"/>
      <c r="XBD19" s="2"/>
      <c r="XBE19" s="35"/>
      <c r="XBF19" s="76"/>
      <c r="XBG19" s="75"/>
      <c r="XBI19" s="2"/>
      <c r="XBJ19" s="2"/>
      <c r="XBK19" s="35"/>
      <c r="XBL19" s="76"/>
      <c r="XBM19" s="75"/>
      <c r="XBO19" s="2"/>
      <c r="XBP19" s="2"/>
      <c r="XBQ19" s="35"/>
      <c r="XBR19" s="76"/>
      <c r="XBS19" s="75"/>
      <c r="XBU19" s="2"/>
      <c r="XBV19" s="2"/>
      <c r="XBW19" s="35"/>
      <c r="XBX19" s="76"/>
      <c r="XBY19" s="75"/>
      <c r="XCA19" s="2"/>
      <c r="XCB19" s="2"/>
      <c r="XCC19" s="35"/>
      <c r="XCD19" s="76"/>
      <c r="XCE19" s="75"/>
      <c r="XCG19" s="2"/>
      <c r="XCH19" s="2"/>
      <c r="XCI19" s="35"/>
      <c r="XCJ19" s="76"/>
      <c r="XCK19" s="75"/>
      <c r="XCM19" s="2"/>
      <c r="XCN19" s="2"/>
      <c r="XCO19" s="35"/>
      <c r="XCP19" s="76"/>
      <c r="XCQ19" s="75"/>
      <c r="XCS19" s="2"/>
      <c r="XCT19" s="2"/>
      <c r="XCU19" s="35"/>
      <c r="XCV19" s="76"/>
      <c r="XCW19" s="75"/>
      <c r="XCY19" s="2"/>
      <c r="XCZ19" s="2"/>
      <c r="XDA19" s="35"/>
      <c r="XDB19" s="76"/>
      <c r="XDC19" s="75"/>
      <c r="XDE19" s="2"/>
      <c r="XDF19" s="2"/>
      <c r="XDG19" s="35"/>
      <c r="XDH19" s="76"/>
      <c r="XDI19" s="75"/>
      <c r="XDK19" s="2"/>
      <c r="XDL19" s="2"/>
      <c r="XDM19" s="35"/>
      <c r="XDN19" s="76"/>
      <c r="XDO19" s="75"/>
      <c r="XDQ19" s="2"/>
      <c r="XDR19" s="2"/>
      <c r="XDS19" s="35"/>
      <c r="XDT19" s="76"/>
      <c r="XDU19" s="75"/>
      <c r="XDW19" s="2"/>
      <c r="XDX19" s="2"/>
      <c r="XDY19" s="35"/>
      <c r="XDZ19" s="76"/>
      <c r="XEA19" s="75"/>
      <c r="XEC19" s="2"/>
      <c r="XED19" s="2"/>
      <c r="XEE19" s="35"/>
      <c r="XEF19" s="76"/>
      <c r="XEG19" s="75"/>
      <c r="XEI19" s="2"/>
      <c r="XEJ19" s="2"/>
      <c r="XEK19" s="35"/>
      <c r="XEL19" s="76"/>
      <c r="XEM19" s="75"/>
      <c r="XEO19" s="2"/>
      <c r="XEP19" s="2"/>
      <c r="XEQ19" s="35"/>
      <c r="XER19" s="76"/>
      <c r="XES19" s="75"/>
      <c r="XEU19" s="2"/>
      <c r="XEV19" s="2"/>
      <c r="XEW19" s="35"/>
      <c r="XEX19" s="76"/>
      <c r="XEY19" s="75"/>
      <c r="XFA19" s="2"/>
      <c r="XFB19" s="2"/>
      <c r="XFC19" s="35"/>
      <c r="XFD19" s="76"/>
    </row>
    <row r="20" spans="1:16384" s="3" customFormat="1" ht="26" x14ac:dyDescent="0.3">
      <c r="A20" s="2"/>
      <c r="B20" s="2"/>
      <c r="C20" s="35"/>
      <c r="D20" s="76"/>
      <c r="E20" s="75"/>
      <c r="G20" s="2"/>
      <c r="H20" s="2"/>
      <c r="I20" s="35"/>
      <c r="J20" s="76"/>
      <c r="K20" s="75"/>
      <c r="M20" s="2"/>
      <c r="N20" s="2"/>
      <c r="O20" s="35"/>
      <c r="P20" s="76"/>
      <c r="Q20" s="75"/>
      <c r="S20" s="2"/>
      <c r="T20" s="2"/>
      <c r="U20" s="35"/>
      <c r="V20" s="76"/>
      <c r="W20" s="75"/>
      <c r="Y20" s="2"/>
      <c r="Z20" s="2"/>
      <c r="AA20" s="35"/>
      <c r="AB20" s="76"/>
      <c r="AC20" s="75"/>
      <c r="AE20" s="2"/>
      <c r="AF20" s="2"/>
      <c r="AG20" s="35"/>
      <c r="AH20" s="76"/>
      <c r="AI20" s="75"/>
      <c r="AK20" s="2"/>
      <c r="AL20" s="2"/>
      <c r="AM20" s="35"/>
      <c r="AN20" s="76"/>
      <c r="AO20" s="75"/>
      <c r="AQ20" s="2"/>
      <c r="AR20" s="2"/>
      <c r="AS20" s="35"/>
      <c r="AT20" s="76"/>
      <c r="AU20" s="75"/>
      <c r="AW20" s="2"/>
      <c r="AX20" s="2"/>
      <c r="AY20" s="35"/>
      <c r="AZ20" s="76"/>
      <c r="BA20" s="75"/>
      <c r="BC20" s="2"/>
      <c r="BD20" s="2"/>
      <c r="BE20" s="35"/>
      <c r="BF20" s="76"/>
      <c r="BG20" s="75"/>
      <c r="BI20" s="2"/>
      <c r="BJ20" s="2"/>
      <c r="BK20" s="35"/>
      <c r="BL20" s="76"/>
      <c r="BM20" s="75"/>
      <c r="BO20" s="2"/>
      <c r="BP20" s="2"/>
      <c r="BQ20" s="35"/>
      <c r="BR20" s="76"/>
      <c r="BS20" s="75"/>
      <c r="BU20" s="2"/>
      <c r="BV20" s="2"/>
      <c r="BW20" s="35"/>
      <c r="BX20" s="76"/>
      <c r="BY20" s="75"/>
      <c r="CA20" s="2"/>
      <c r="CB20" s="2"/>
      <c r="CC20" s="35"/>
      <c r="CD20" s="76"/>
      <c r="CE20" s="75"/>
      <c r="CG20" s="2"/>
      <c r="CH20" s="2"/>
      <c r="CI20" s="35"/>
      <c r="CJ20" s="76"/>
      <c r="CK20" s="75"/>
      <c r="CM20" s="2"/>
      <c r="CN20" s="2"/>
      <c r="CO20" s="35"/>
      <c r="CP20" s="76"/>
      <c r="CQ20" s="75"/>
      <c r="CS20" s="2"/>
      <c r="CT20" s="2"/>
      <c r="CU20" s="35"/>
      <c r="CV20" s="76"/>
      <c r="CW20" s="75"/>
      <c r="CY20" s="2"/>
      <c r="CZ20" s="2"/>
      <c r="DA20" s="35"/>
      <c r="DB20" s="76"/>
      <c r="DC20" s="75"/>
      <c r="DE20" s="2"/>
      <c r="DF20" s="2"/>
      <c r="DG20" s="35"/>
      <c r="DH20" s="76"/>
      <c r="DI20" s="75"/>
      <c r="DK20" s="2"/>
      <c r="DL20" s="2"/>
      <c r="DM20" s="35"/>
      <c r="DN20" s="76"/>
      <c r="DO20" s="75"/>
      <c r="DQ20" s="2"/>
      <c r="DR20" s="2"/>
      <c r="DS20" s="35"/>
      <c r="DT20" s="76"/>
      <c r="DU20" s="75"/>
      <c r="DW20" s="2"/>
      <c r="DX20" s="2"/>
      <c r="DY20" s="35"/>
      <c r="DZ20" s="76"/>
      <c r="EA20" s="75"/>
      <c r="EC20" s="2"/>
      <c r="ED20" s="2"/>
      <c r="EE20" s="35"/>
      <c r="EF20" s="76"/>
      <c r="EG20" s="75"/>
      <c r="EI20" s="2"/>
      <c r="EJ20" s="2"/>
      <c r="EK20" s="35"/>
      <c r="EL20" s="76"/>
      <c r="EM20" s="75"/>
      <c r="EO20" s="2"/>
      <c r="EP20" s="2"/>
      <c r="EQ20" s="35"/>
      <c r="ER20" s="76"/>
      <c r="ES20" s="75"/>
      <c r="EU20" s="2"/>
      <c r="EV20" s="2"/>
      <c r="EW20" s="35"/>
      <c r="EX20" s="76"/>
      <c r="EY20" s="75"/>
      <c r="FA20" s="2"/>
      <c r="FB20" s="2"/>
      <c r="FC20" s="35"/>
      <c r="FD20" s="76"/>
      <c r="FE20" s="75"/>
      <c r="FG20" s="2"/>
      <c r="FH20" s="2"/>
      <c r="FI20" s="35"/>
      <c r="FJ20" s="76"/>
      <c r="FK20" s="75"/>
      <c r="FM20" s="2"/>
      <c r="FN20" s="2"/>
      <c r="FO20" s="35"/>
      <c r="FP20" s="76"/>
      <c r="FQ20" s="75"/>
      <c r="FS20" s="2"/>
      <c r="FT20" s="2"/>
      <c r="FU20" s="35"/>
      <c r="FV20" s="76"/>
      <c r="FW20" s="75"/>
      <c r="FY20" s="2"/>
      <c r="FZ20" s="2"/>
      <c r="GA20" s="35"/>
      <c r="GB20" s="76"/>
      <c r="GC20" s="75"/>
      <c r="GE20" s="2"/>
      <c r="GF20" s="2"/>
      <c r="GG20" s="35"/>
      <c r="GH20" s="76"/>
      <c r="GI20" s="75"/>
      <c r="GK20" s="2"/>
      <c r="GL20" s="2"/>
      <c r="GM20" s="35"/>
      <c r="GN20" s="76"/>
      <c r="GO20" s="75"/>
      <c r="GQ20" s="2"/>
      <c r="GR20" s="2"/>
      <c r="GS20" s="35"/>
      <c r="GT20" s="76"/>
      <c r="GU20" s="75"/>
      <c r="GW20" s="2"/>
      <c r="GX20" s="2"/>
      <c r="GY20" s="35"/>
      <c r="GZ20" s="76"/>
      <c r="HA20" s="75"/>
      <c r="HC20" s="2"/>
      <c r="HD20" s="2"/>
      <c r="HE20" s="35"/>
      <c r="HF20" s="76"/>
      <c r="HG20" s="75"/>
      <c r="HI20" s="2"/>
      <c r="HJ20" s="2"/>
      <c r="HK20" s="35"/>
      <c r="HL20" s="76"/>
      <c r="HM20" s="75"/>
      <c r="HO20" s="2"/>
      <c r="HP20" s="2"/>
      <c r="HQ20" s="35"/>
      <c r="HR20" s="76"/>
      <c r="HS20" s="75"/>
      <c r="HU20" s="2"/>
      <c r="HV20" s="2"/>
      <c r="HW20" s="35"/>
      <c r="HX20" s="76"/>
      <c r="HY20" s="75"/>
      <c r="IA20" s="2"/>
      <c r="IB20" s="2"/>
      <c r="IC20" s="35"/>
      <c r="ID20" s="76"/>
      <c r="IE20" s="75"/>
      <c r="IG20" s="2"/>
      <c r="IH20" s="2"/>
      <c r="II20" s="35"/>
      <c r="IJ20" s="76"/>
      <c r="IK20" s="75"/>
      <c r="IM20" s="2"/>
      <c r="IN20" s="2"/>
      <c r="IO20" s="35"/>
      <c r="IP20" s="76"/>
      <c r="IQ20" s="75"/>
      <c r="IS20" s="2"/>
      <c r="IT20" s="2"/>
      <c r="IU20" s="35"/>
      <c r="IV20" s="76"/>
      <c r="IW20" s="75"/>
      <c r="IY20" s="2"/>
      <c r="IZ20" s="2"/>
      <c r="JA20" s="35"/>
      <c r="JB20" s="76"/>
      <c r="JC20" s="75"/>
      <c r="JE20" s="2"/>
      <c r="JF20" s="2"/>
      <c r="JG20" s="35"/>
      <c r="JH20" s="76"/>
      <c r="JI20" s="75"/>
      <c r="JK20" s="2"/>
      <c r="JL20" s="2"/>
      <c r="JM20" s="35"/>
      <c r="JN20" s="76"/>
      <c r="JO20" s="75"/>
      <c r="JQ20" s="2"/>
      <c r="JR20" s="2"/>
      <c r="JS20" s="35"/>
      <c r="JT20" s="76"/>
      <c r="JU20" s="75"/>
      <c r="JW20" s="2"/>
      <c r="JX20" s="2"/>
      <c r="JY20" s="35"/>
      <c r="JZ20" s="76"/>
      <c r="KA20" s="75"/>
      <c r="KC20" s="2"/>
      <c r="KD20" s="2"/>
      <c r="KE20" s="35"/>
      <c r="KF20" s="76"/>
      <c r="KG20" s="75"/>
      <c r="KI20" s="2"/>
      <c r="KJ20" s="2"/>
      <c r="KK20" s="35"/>
      <c r="KL20" s="76"/>
      <c r="KM20" s="75"/>
      <c r="KO20" s="2"/>
      <c r="KP20" s="2"/>
      <c r="KQ20" s="35"/>
      <c r="KR20" s="76"/>
      <c r="KS20" s="75"/>
      <c r="KU20" s="2"/>
      <c r="KV20" s="2"/>
      <c r="KW20" s="35"/>
      <c r="KX20" s="76"/>
      <c r="KY20" s="75"/>
      <c r="LA20" s="2"/>
      <c r="LB20" s="2"/>
      <c r="LC20" s="35"/>
      <c r="LD20" s="76"/>
      <c r="LE20" s="75"/>
      <c r="LG20" s="2"/>
      <c r="LH20" s="2"/>
      <c r="LI20" s="35"/>
      <c r="LJ20" s="76"/>
      <c r="LK20" s="75"/>
      <c r="LM20" s="2"/>
      <c r="LN20" s="2"/>
      <c r="LO20" s="35"/>
      <c r="LP20" s="76"/>
      <c r="LQ20" s="75"/>
      <c r="LS20" s="2"/>
      <c r="LT20" s="2"/>
      <c r="LU20" s="35"/>
      <c r="LV20" s="76"/>
      <c r="LW20" s="75"/>
      <c r="LY20" s="2"/>
      <c r="LZ20" s="2"/>
      <c r="MA20" s="35"/>
      <c r="MB20" s="76"/>
      <c r="MC20" s="75"/>
      <c r="ME20" s="2"/>
      <c r="MF20" s="2"/>
      <c r="MG20" s="35"/>
      <c r="MH20" s="76"/>
      <c r="MI20" s="75"/>
      <c r="MK20" s="2"/>
      <c r="ML20" s="2"/>
      <c r="MM20" s="35"/>
      <c r="MN20" s="76"/>
      <c r="MO20" s="75"/>
      <c r="MQ20" s="2"/>
      <c r="MR20" s="2"/>
      <c r="MS20" s="35"/>
      <c r="MT20" s="76"/>
      <c r="MU20" s="75"/>
      <c r="MW20" s="2"/>
      <c r="MX20" s="2"/>
      <c r="MY20" s="35"/>
      <c r="MZ20" s="76"/>
      <c r="NA20" s="75"/>
      <c r="NC20" s="2"/>
      <c r="ND20" s="2"/>
      <c r="NE20" s="35"/>
      <c r="NF20" s="76"/>
      <c r="NG20" s="75"/>
      <c r="NI20" s="2"/>
      <c r="NJ20" s="2"/>
      <c r="NK20" s="35"/>
      <c r="NL20" s="76"/>
      <c r="NM20" s="75"/>
      <c r="NO20" s="2"/>
      <c r="NP20" s="2"/>
      <c r="NQ20" s="35"/>
      <c r="NR20" s="76"/>
      <c r="NS20" s="75"/>
      <c r="NU20" s="2"/>
      <c r="NV20" s="2"/>
      <c r="NW20" s="35"/>
      <c r="NX20" s="76"/>
      <c r="NY20" s="75"/>
      <c r="OA20" s="2"/>
      <c r="OB20" s="2"/>
      <c r="OC20" s="35"/>
      <c r="OD20" s="76"/>
      <c r="OE20" s="75"/>
      <c r="OG20" s="2"/>
      <c r="OH20" s="2"/>
      <c r="OI20" s="35"/>
      <c r="OJ20" s="76"/>
      <c r="OK20" s="75"/>
      <c r="OM20" s="2"/>
      <c r="ON20" s="2"/>
      <c r="OO20" s="35"/>
      <c r="OP20" s="76"/>
      <c r="OQ20" s="75"/>
      <c r="OS20" s="2"/>
      <c r="OT20" s="2"/>
      <c r="OU20" s="35"/>
      <c r="OV20" s="76"/>
      <c r="OW20" s="75"/>
      <c r="OY20" s="2"/>
      <c r="OZ20" s="2"/>
      <c r="PA20" s="35"/>
      <c r="PB20" s="76"/>
      <c r="PC20" s="75"/>
      <c r="PE20" s="2"/>
      <c r="PF20" s="2"/>
      <c r="PG20" s="35"/>
      <c r="PH20" s="76"/>
      <c r="PI20" s="75"/>
      <c r="PK20" s="2"/>
      <c r="PL20" s="2"/>
      <c r="PM20" s="35"/>
      <c r="PN20" s="76"/>
      <c r="PO20" s="75"/>
      <c r="PQ20" s="2"/>
      <c r="PR20" s="2"/>
      <c r="PS20" s="35"/>
      <c r="PT20" s="76"/>
      <c r="PU20" s="75"/>
      <c r="PW20" s="2"/>
      <c r="PX20" s="2"/>
      <c r="PY20" s="35"/>
      <c r="PZ20" s="76"/>
      <c r="QA20" s="75"/>
      <c r="QC20" s="2"/>
      <c r="QD20" s="2"/>
      <c r="QE20" s="35"/>
      <c r="QF20" s="76"/>
      <c r="QG20" s="75"/>
      <c r="QI20" s="2"/>
      <c r="QJ20" s="2"/>
      <c r="QK20" s="35"/>
      <c r="QL20" s="76"/>
      <c r="QM20" s="75"/>
      <c r="QO20" s="2"/>
      <c r="QP20" s="2"/>
      <c r="QQ20" s="35"/>
      <c r="QR20" s="76"/>
      <c r="QS20" s="75"/>
      <c r="QU20" s="2"/>
      <c r="QV20" s="2"/>
      <c r="QW20" s="35"/>
      <c r="QX20" s="76"/>
      <c r="QY20" s="75"/>
      <c r="RA20" s="2"/>
      <c r="RB20" s="2"/>
      <c r="RC20" s="35"/>
      <c r="RD20" s="76"/>
      <c r="RE20" s="75"/>
      <c r="RG20" s="2"/>
      <c r="RH20" s="2"/>
      <c r="RI20" s="35"/>
      <c r="RJ20" s="76"/>
      <c r="RK20" s="75"/>
      <c r="RM20" s="2"/>
      <c r="RN20" s="2"/>
      <c r="RO20" s="35"/>
      <c r="RP20" s="76"/>
      <c r="RQ20" s="75"/>
      <c r="RS20" s="2"/>
      <c r="RT20" s="2"/>
      <c r="RU20" s="35"/>
      <c r="RV20" s="76"/>
      <c r="RW20" s="75"/>
      <c r="RY20" s="2"/>
      <c r="RZ20" s="2"/>
      <c r="SA20" s="35"/>
      <c r="SB20" s="76"/>
      <c r="SC20" s="75"/>
      <c r="SE20" s="2"/>
      <c r="SF20" s="2"/>
      <c r="SG20" s="35"/>
      <c r="SH20" s="76"/>
      <c r="SI20" s="75"/>
      <c r="SK20" s="2"/>
      <c r="SL20" s="2"/>
      <c r="SM20" s="35"/>
      <c r="SN20" s="76"/>
      <c r="SO20" s="75"/>
      <c r="SQ20" s="2"/>
      <c r="SR20" s="2"/>
      <c r="SS20" s="35"/>
      <c r="ST20" s="76"/>
      <c r="SU20" s="75"/>
      <c r="SW20" s="2"/>
      <c r="SX20" s="2"/>
      <c r="SY20" s="35"/>
      <c r="SZ20" s="76"/>
      <c r="TA20" s="75"/>
      <c r="TC20" s="2"/>
      <c r="TD20" s="2"/>
      <c r="TE20" s="35"/>
      <c r="TF20" s="76"/>
      <c r="TG20" s="75"/>
      <c r="TI20" s="2"/>
      <c r="TJ20" s="2"/>
      <c r="TK20" s="35"/>
      <c r="TL20" s="76"/>
      <c r="TM20" s="75"/>
      <c r="TO20" s="2"/>
      <c r="TP20" s="2"/>
      <c r="TQ20" s="35"/>
      <c r="TR20" s="76"/>
      <c r="TS20" s="75"/>
      <c r="TU20" s="2"/>
      <c r="TV20" s="2"/>
      <c r="TW20" s="35"/>
      <c r="TX20" s="76"/>
      <c r="TY20" s="75"/>
      <c r="UA20" s="2"/>
      <c r="UB20" s="2"/>
      <c r="UC20" s="35"/>
      <c r="UD20" s="76"/>
      <c r="UE20" s="75"/>
      <c r="UG20" s="2"/>
      <c r="UH20" s="2"/>
      <c r="UI20" s="35"/>
      <c r="UJ20" s="76"/>
      <c r="UK20" s="75"/>
      <c r="UM20" s="2"/>
      <c r="UN20" s="2"/>
      <c r="UO20" s="35"/>
      <c r="UP20" s="76"/>
      <c r="UQ20" s="75"/>
      <c r="US20" s="2"/>
      <c r="UT20" s="2"/>
      <c r="UU20" s="35"/>
      <c r="UV20" s="76"/>
      <c r="UW20" s="75"/>
      <c r="UY20" s="2"/>
      <c r="UZ20" s="2"/>
      <c r="VA20" s="35"/>
      <c r="VB20" s="76"/>
      <c r="VC20" s="75"/>
      <c r="VE20" s="2"/>
      <c r="VF20" s="2"/>
      <c r="VG20" s="35"/>
      <c r="VH20" s="76"/>
      <c r="VI20" s="75"/>
      <c r="VK20" s="2"/>
      <c r="VL20" s="2"/>
      <c r="VM20" s="35"/>
      <c r="VN20" s="76"/>
      <c r="VO20" s="75"/>
      <c r="VQ20" s="2"/>
      <c r="VR20" s="2"/>
      <c r="VS20" s="35"/>
      <c r="VT20" s="76"/>
      <c r="VU20" s="75"/>
      <c r="VW20" s="2"/>
      <c r="VX20" s="2"/>
      <c r="VY20" s="35"/>
      <c r="VZ20" s="76"/>
      <c r="WA20" s="75"/>
      <c r="WC20" s="2"/>
      <c r="WD20" s="2"/>
      <c r="WE20" s="35"/>
      <c r="WF20" s="76"/>
      <c r="WG20" s="75"/>
      <c r="WI20" s="2"/>
      <c r="WJ20" s="2"/>
      <c r="WK20" s="35"/>
      <c r="WL20" s="76"/>
      <c r="WM20" s="75"/>
      <c r="WO20" s="2"/>
      <c r="WP20" s="2"/>
      <c r="WQ20" s="35"/>
      <c r="WR20" s="76"/>
      <c r="WS20" s="75"/>
      <c r="WU20" s="2"/>
      <c r="WV20" s="2"/>
      <c r="WW20" s="35"/>
      <c r="WX20" s="76"/>
      <c r="WY20" s="75"/>
      <c r="XA20" s="2"/>
      <c r="XB20" s="2"/>
      <c r="XC20" s="35"/>
      <c r="XD20" s="76"/>
      <c r="XE20" s="75"/>
      <c r="XG20" s="2"/>
      <c r="XH20" s="2"/>
      <c r="XI20" s="35"/>
      <c r="XJ20" s="76"/>
      <c r="XK20" s="75"/>
      <c r="XM20" s="2"/>
      <c r="XN20" s="2"/>
      <c r="XO20" s="35"/>
      <c r="XP20" s="76"/>
      <c r="XQ20" s="75"/>
      <c r="XS20" s="2"/>
      <c r="XT20" s="2"/>
      <c r="XU20" s="35"/>
      <c r="XV20" s="76"/>
      <c r="XW20" s="75"/>
      <c r="XY20" s="2"/>
      <c r="XZ20" s="2"/>
      <c r="YA20" s="35"/>
      <c r="YB20" s="76"/>
      <c r="YC20" s="75"/>
      <c r="YE20" s="2"/>
      <c r="YF20" s="2"/>
      <c r="YG20" s="35"/>
      <c r="YH20" s="76"/>
      <c r="YI20" s="75"/>
      <c r="YK20" s="2"/>
      <c r="YL20" s="2"/>
      <c r="YM20" s="35"/>
      <c r="YN20" s="76"/>
      <c r="YO20" s="75"/>
      <c r="YQ20" s="2"/>
      <c r="YR20" s="2"/>
      <c r="YS20" s="35"/>
      <c r="YT20" s="76"/>
      <c r="YU20" s="75"/>
      <c r="YW20" s="2"/>
      <c r="YX20" s="2"/>
      <c r="YY20" s="35"/>
      <c r="YZ20" s="76"/>
      <c r="ZA20" s="75"/>
      <c r="ZC20" s="2"/>
      <c r="ZD20" s="2"/>
      <c r="ZE20" s="35"/>
      <c r="ZF20" s="76"/>
      <c r="ZG20" s="75"/>
      <c r="ZI20" s="2"/>
      <c r="ZJ20" s="2"/>
      <c r="ZK20" s="35"/>
      <c r="ZL20" s="76"/>
      <c r="ZM20" s="75"/>
      <c r="ZO20" s="2"/>
      <c r="ZP20" s="2"/>
      <c r="ZQ20" s="35"/>
      <c r="ZR20" s="76"/>
      <c r="ZS20" s="75"/>
      <c r="ZU20" s="2"/>
      <c r="ZV20" s="2"/>
      <c r="ZW20" s="35"/>
      <c r="ZX20" s="76"/>
      <c r="ZY20" s="75"/>
      <c r="AAA20" s="2"/>
      <c r="AAB20" s="2"/>
      <c r="AAC20" s="35"/>
      <c r="AAD20" s="76"/>
      <c r="AAE20" s="75"/>
      <c r="AAG20" s="2"/>
      <c r="AAH20" s="2"/>
      <c r="AAI20" s="35"/>
      <c r="AAJ20" s="76"/>
      <c r="AAK20" s="75"/>
      <c r="AAM20" s="2"/>
      <c r="AAN20" s="2"/>
      <c r="AAO20" s="35"/>
      <c r="AAP20" s="76"/>
      <c r="AAQ20" s="75"/>
      <c r="AAS20" s="2"/>
      <c r="AAT20" s="2"/>
      <c r="AAU20" s="35"/>
      <c r="AAV20" s="76"/>
      <c r="AAW20" s="75"/>
      <c r="AAY20" s="2"/>
      <c r="AAZ20" s="2"/>
      <c r="ABA20" s="35"/>
      <c r="ABB20" s="76"/>
      <c r="ABC20" s="75"/>
      <c r="ABE20" s="2"/>
      <c r="ABF20" s="2"/>
      <c r="ABG20" s="35"/>
      <c r="ABH20" s="76"/>
      <c r="ABI20" s="75"/>
      <c r="ABK20" s="2"/>
      <c r="ABL20" s="2"/>
      <c r="ABM20" s="35"/>
      <c r="ABN20" s="76"/>
      <c r="ABO20" s="75"/>
      <c r="ABQ20" s="2"/>
      <c r="ABR20" s="2"/>
      <c r="ABS20" s="35"/>
      <c r="ABT20" s="76"/>
      <c r="ABU20" s="75"/>
      <c r="ABW20" s="2"/>
      <c r="ABX20" s="2"/>
      <c r="ABY20" s="35"/>
      <c r="ABZ20" s="76"/>
      <c r="ACA20" s="75"/>
      <c r="ACC20" s="2"/>
      <c r="ACD20" s="2"/>
      <c r="ACE20" s="35"/>
      <c r="ACF20" s="76"/>
      <c r="ACG20" s="75"/>
      <c r="ACI20" s="2"/>
      <c r="ACJ20" s="2"/>
      <c r="ACK20" s="35"/>
      <c r="ACL20" s="76"/>
      <c r="ACM20" s="75"/>
      <c r="ACO20" s="2"/>
      <c r="ACP20" s="2"/>
      <c r="ACQ20" s="35"/>
      <c r="ACR20" s="76"/>
      <c r="ACS20" s="75"/>
      <c r="ACU20" s="2"/>
      <c r="ACV20" s="2"/>
      <c r="ACW20" s="35"/>
      <c r="ACX20" s="76"/>
      <c r="ACY20" s="75"/>
      <c r="ADA20" s="2"/>
      <c r="ADB20" s="2"/>
      <c r="ADC20" s="35"/>
      <c r="ADD20" s="76"/>
      <c r="ADE20" s="75"/>
      <c r="ADG20" s="2"/>
      <c r="ADH20" s="2"/>
      <c r="ADI20" s="35"/>
      <c r="ADJ20" s="76"/>
      <c r="ADK20" s="75"/>
      <c r="ADM20" s="2"/>
      <c r="ADN20" s="2"/>
      <c r="ADO20" s="35"/>
      <c r="ADP20" s="76"/>
      <c r="ADQ20" s="75"/>
      <c r="ADS20" s="2"/>
      <c r="ADT20" s="2"/>
      <c r="ADU20" s="35"/>
      <c r="ADV20" s="76"/>
      <c r="ADW20" s="75"/>
      <c r="ADY20" s="2"/>
      <c r="ADZ20" s="2"/>
      <c r="AEA20" s="35"/>
      <c r="AEB20" s="76"/>
      <c r="AEC20" s="75"/>
      <c r="AEE20" s="2"/>
      <c r="AEF20" s="2"/>
      <c r="AEG20" s="35"/>
      <c r="AEH20" s="76"/>
      <c r="AEI20" s="75"/>
      <c r="AEK20" s="2"/>
      <c r="AEL20" s="2"/>
      <c r="AEM20" s="35"/>
      <c r="AEN20" s="76"/>
      <c r="AEO20" s="75"/>
      <c r="AEQ20" s="2"/>
      <c r="AER20" s="2"/>
      <c r="AES20" s="35"/>
      <c r="AET20" s="76"/>
      <c r="AEU20" s="75"/>
      <c r="AEW20" s="2"/>
      <c r="AEX20" s="2"/>
      <c r="AEY20" s="35"/>
      <c r="AEZ20" s="76"/>
      <c r="AFA20" s="75"/>
      <c r="AFC20" s="2"/>
      <c r="AFD20" s="2"/>
      <c r="AFE20" s="35"/>
      <c r="AFF20" s="76"/>
      <c r="AFG20" s="75"/>
      <c r="AFI20" s="2"/>
      <c r="AFJ20" s="2"/>
      <c r="AFK20" s="35"/>
      <c r="AFL20" s="76"/>
      <c r="AFM20" s="75"/>
      <c r="AFO20" s="2"/>
      <c r="AFP20" s="2"/>
      <c r="AFQ20" s="35"/>
      <c r="AFR20" s="76"/>
      <c r="AFS20" s="75"/>
      <c r="AFU20" s="2"/>
      <c r="AFV20" s="2"/>
      <c r="AFW20" s="35"/>
      <c r="AFX20" s="76"/>
      <c r="AFY20" s="75"/>
      <c r="AGA20" s="2"/>
      <c r="AGB20" s="2"/>
      <c r="AGC20" s="35"/>
      <c r="AGD20" s="76"/>
      <c r="AGE20" s="75"/>
      <c r="AGG20" s="2"/>
      <c r="AGH20" s="2"/>
      <c r="AGI20" s="35"/>
      <c r="AGJ20" s="76"/>
      <c r="AGK20" s="75"/>
      <c r="AGM20" s="2"/>
      <c r="AGN20" s="2"/>
      <c r="AGO20" s="35"/>
      <c r="AGP20" s="76"/>
      <c r="AGQ20" s="75"/>
      <c r="AGS20" s="2"/>
      <c r="AGT20" s="2"/>
      <c r="AGU20" s="35"/>
      <c r="AGV20" s="76"/>
      <c r="AGW20" s="75"/>
      <c r="AGY20" s="2"/>
      <c r="AGZ20" s="2"/>
      <c r="AHA20" s="35"/>
      <c r="AHB20" s="76"/>
      <c r="AHC20" s="75"/>
      <c r="AHE20" s="2"/>
      <c r="AHF20" s="2"/>
      <c r="AHG20" s="35"/>
      <c r="AHH20" s="76"/>
      <c r="AHI20" s="75"/>
      <c r="AHK20" s="2"/>
      <c r="AHL20" s="2"/>
      <c r="AHM20" s="35"/>
      <c r="AHN20" s="76"/>
      <c r="AHO20" s="75"/>
      <c r="AHQ20" s="2"/>
      <c r="AHR20" s="2"/>
      <c r="AHS20" s="35"/>
      <c r="AHT20" s="76"/>
      <c r="AHU20" s="75"/>
      <c r="AHW20" s="2"/>
      <c r="AHX20" s="2"/>
      <c r="AHY20" s="35"/>
      <c r="AHZ20" s="76"/>
      <c r="AIA20" s="75"/>
      <c r="AIC20" s="2"/>
      <c r="AID20" s="2"/>
      <c r="AIE20" s="35"/>
      <c r="AIF20" s="76"/>
      <c r="AIG20" s="75"/>
      <c r="AII20" s="2"/>
      <c r="AIJ20" s="2"/>
      <c r="AIK20" s="35"/>
      <c r="AIL20" s="76"/>
      <c r="AIM20" s="75"/>
      <c r="AIO20" s="2"/>
      <c r="AIP20" s="2"/>
      <c r="AIQ20" s="35"/>
      <c r="AIR20" s="76"/>
      <c r="AIS20" s="75"/>
      <c r="AIU20" s="2"/>
      <c r="AIV20" s="2"/>
      <c r="AIW20" s="35"/>
      <c r="AIX20" s="76"/>
      <c r="AIY20" s="75"/>
      <c r="AJA20" s="2"/>
      <c r="AJB20" s="2"/>
      <c r="AJC20" s="35"/>
      <c r="AJD20" s="76"/>
      <c r="AJE20" s="75"/>
      <c r="AJG20" s="2"/>
      <c r="AJH20" s="2"/>
      <c r="AJI20" s="35"/>
      <c r="AJJ20" s="76"/>
      <c r="AJK20" s="75"/>
      <c r="AJM20" s="2"/>
      <c r="AJN20" s="2"/>
      <c r="AJO20" s="35"/>
      <c r="AJP20" s="76"/>
      <c r="AJQ20" s="75"/>
      <c r="AJS20" s="2"/>
      <c r="AJT20" s="2"/>
      <c r="AJU20" s="35"/>
      <c r="AJV20" s="76"/>
      <c r="AJW20" s="75"/>
      <c r="AJY20" s="2"/>
      <c r="AJZ20" s="2"/>
      <c r="AKA20" s="35"/>
      <c r="AKB20" s="76"/>
      <c r="AKC20" s="75"/>
      <c r="AKE20" s="2"/>
      <c r="AKF20" s="2"/>
      <c r="AKG20" s="35"/>
      <c r="AKH20" s="76"/>
      <c r="AKI20" s="75"/>
      <c r="AKK20" s="2"/>
      <c r="AKL20" s="2"/>
      <c r="AKM20" s="35"/>
      <c r="AKN20" s="76"/>
      <c r="AKO20" s="75"/>
      <c r="AKQ20" s="2"/>
      <c r="AKR20" s="2"/>
      <c r="AKS20" s="35"/>
      <c r="AKT20" s="76"/>
      <c r="AKU20" s="75"/>
      <c r="AKW20" s="2"/>
      <c r="AKX20" s="2"/>
      <c r="AKY20" s="35"/>
      <c r="AKZ20" s="76"/>
      <c r="ALA20" s="75"/>
      <c r="ALC20" s="2"/>
      <c r="ALD20" s="2"/>
      <c r="ALE20" s="35"/>
      <c r="ALF20" s="76"/>
      <c r="ALG20" s="75"/>
      <c r="ALI20" s="2"/>
      <c r="ALJ20" s="2"/>
      <c r="ALK20" s="35"/>
      <c r="ALL20" s="76"/>
      <c r="ALM20" s="75"/>
      <c r="ALO20" s="2"/>
      <c r="ALP20" s="2"/>
      <c r="ALQ20" s="35"/>
      <c r="ALR20" s="76"/>
      <c r="ALS20" s="75"/>
      <c r="ALU20" s="2"/>
      <c r="ALV20" s="2"/>
      <c r="ALW20" s="35"/>
      <c r="ALX20" s="76"/>
      <c r="ALY20" s="75"/>
      <c r="AMA20" s="2"/>
      <c r="AMB20" s="2"/>
      <c r="AMC20" s="35"/>
      <c r="AMD20" s="76"/>
      <c r="AME20" s="75"/>
      <c r="AMG20" s="2"/>
      <c r="AMH20" s="2"/>
      <c r="AMI20" s="35"/>
      <c r="AMJ20" s="76"/>
      <c r="AMK20" s="75"/>
      <c r="AMM20" s="2"/>
      <c r="AMN20" s="2"/>
      <c r="AMO20" s="35"/>
      <c r="AMP20" s="76"/>
      <c r="AMQ20" s="75"/>
      <c r="AMS20" s="2"/>
      <c r="AMT20" s="2"/>
      <c r="AMU20" s="35"/>
      <c r="AMV20" s="76"/>
      <c r="AMW20" s="75"/>
      <c r="AMY20" s="2"/>
      <c r="AMZ20" s="2"/>
      <c r="ANA20" s="35"/>
      <c r="ANB20" s="76"/>
      <c r="ANC20" s="75"/>
      <c r="ANE20" s="2"/>
      <c r="ANF20" s="2"/>
      <c r="ANG20" s="35"/>
      <c r="ANH20" s="76"/>
      <c r="ANI20" s="75"/>
      <c r="ANK20" s="2"/>
      <c r="ANL20" s="2"/>
      <c r="ANM20" s="35"/>
      <c r="ANN20" s="76"/>
      <c r="ANO20" s="75"/>
      <c r="ANQ20" s="2"/>
      <c r="ANR20" s="2"/>
      <c r="ANS20" s="35"/>
      <c r="ANT20" s="76"/>
      <c r="ANU20" s="75"/>
      <c r="ANW20" s="2"/>
      <c r="ANX20" s="2"/>
      <c r="ANY20" s="35"/>
      <c r="ANZ20" s="76"/>
      <c r="AOA20" s="75"/>
      <c r="AOC20" s="2"/>
      <c r="AOD20" s="2"/>
      <c r="AOE20" s="35"/>
      <c r="AOF20" s="76"/>
      <c r="AOG20" s="75"/>
      <c r="AOI20" s="2"/>
      <c r="AOJ20" s="2"/>
      <c r="AOK20" s="35"/>
      <c r="AOL20" s="76"/>
      <c r="AOM20" s="75"/>
      <c r="AOO20" s="2"/>
      <c r="AOP20" s="2"/>
      <c r="AOQ20" s="35"/>
      <c r="AOR20" s="76"/>
      <c r="AOS20" s="75"/>
      <c r="AOU20" s="2"/>
      <c r="AOV20" s="2"/>
      <c r="AOW20" s="35"/>
      <c r="AOX20" s="76"/>
      <c r="AOY20" s="75"/>
      <c r="APA20" s="2"/>
      <c r="APB20" s="2"/>
      <c r="APC20" s="35"/>
      <c r="APD20" s="76"/>
      <c r="APE20" s="75"/>
      <c r="APG20" s="2"/>
      <c r="APH20" s="2"/>
      <c r="API20" s="35"/>
      <c r="APJ20" s="76"/>
      <c r="APK20" s="75"/>
      <c r="APM20" s="2"/>
      <c r="APN20" s="2"/>
      <c r="APO20" s="35"/>
      <c r="APP20" s="76"/>
      <c r="APQ20" s="75"/>
      <c r="APS20" s="2"/>
      <c r="APT20" s="2"/>
      <c r="APU20" s="35"/>
      <c r="APV20" s="76"/>
      <c r="APW20" s="75"/>
      <c r="APY20" s="2"/>
      <c r="APZ20" s="2"/>
      <c r="AQA20" s="35"/>
      <c r="AQB20" s="76"/>
      <c r="AQC20" s="75"/>
      <c r="AQE20" s="2"/>
      <c r="AQF20" s="2"/>
      <c r="AQG20" s="35"/>
      <c r="AQH20" s="76"/>
      <c r="AQI20" s="75"/>
      <c r="AQK20" s="2"/>
      <c r="AQL20" s="2"/>
      <c r="AQM20" s="35"/>
      <c r="AQN20" s="76"/>
      <c r="AQO20" s="75"/>
      <c r="AQQ20" s="2"/>
      <c r="AQR20" s="2"/>
      <c r="AQS20" s="35"/>
      <c r="AQT20" s="76"/>
      <c r="AQU20" s="75"/>
      <c r="AQW20" s="2"/>
      <c r="AQX20" s="2"/>
      <c r="AQY20" s="35"/>
      <c r="AQZ20" s="76"/>
      <c r="ARA20" s="75"/>
      <c r="ARC20" s="2"/>
      <c r="ARD20" s="2"/>
      <c r="ARE20" s="35"/>
      <c r="ARF20" s="76"/>
      <c r="ARG20" s="75"/>
      <c r="ARI20" s="2"/>
      <c r="ARJ20" s="2"/>
      <c r="ARK20" s="35"/>
      <c r="ARL20" s="76"/>
      <c r="ARM20" s="75"/>
      <c r="ARO20" s="2"/>
      <c r="ARP20" s="2"/>
      <c r="ARQ20" s="35"/>
      <c r="ARR20" s="76"/>
      <c r="ARS20" s="75"/>
      <c r="ARU20" s="2"/>
      <c r="ARV20" s="2"/>
      <c r="ARW20" s="35"/>
      <c r="ARX20" s="76"/>
      <c r="ARY20" s="75"/>
      <c r="ASA20" s="2"/>
      <c r="ASB20" s="2"/>
      <c r="ASC20" s="35"/>
      <c r="ASD20" s="76"/>
      <c r="ASE20" s="75"/>
      <c r="ASG20" s="2"/>
      <c r="ASH20" s="2"/>
      <c r="ASI20" s="35"/>
      <c r="ASJ20" s="76"/>
      <c r="ASK20" s="75"/>
      <c r="ASM20" s="2"/>
      <c r="ASN20" s="2"/>
      <c r="ASO20" s="35"/>
      <c r="ASP20" s="76"/>
      <c r="ASQ20" s="75"/>
      <c r="ASS20" s="2"/>
      <c r="AST20" s="2"/>
      <c r="ASU20" s="35"/>
      <c r="ASV20" s="76"/>
      <c r="ASW20" s="75"/>
      <c r="ASY20" s="2"/>
      <c r="ASZ20" s="2"/>
      <c r="ATA20" s="35"/>
      <c r="ATB20" s="76"/>
      <c r="ATC20" s="75"/>
      <c r="ATE20" s="2"/>
      <c r="ATF20" s="2"/>
      <c r="ATG20" s="35"/>
      <c r="ATH20" s="76"/>
      <c r="ATI20" s="75"/>
      <c r="ATK20" s="2"/>
      <c r="ATL20" s="2"/>
      <c r="ATM20" s="35"/>
      <c r="ATN20" s="76"/>
      <c r="ATO20" s="75"/>
      <c r="ATQ20" s="2"/>
      <c r="ATR20" s="2"/>
      <c r="ATS20" s="35"/>
      <c r="ATT20" s="76"/>
      <c r="ATU20" s="75"/>
      <c r="ATW20" s="2"/>
      <c r="ATX20" s="2"/>
      <c r="ATY20" s="35"/>
      <c r="ATZ20" s="76"/>
      <c r="AUA20" s="75"/>
      <c r="AUC20" s="2"/>
      <c r="AUD20" s="2"/>
      <c r="AUE20" s="35"/>
      <c r="AUF20" s="76"/>
      <c r="AUG20" s="75"/>
      <c r="AUI20" s="2"/>
      <c r="AUJ20" s="2"/>
      <c r="AUK20" s="35"/>
      <c r="AUL20" s="76"/>
      <c r="AUM20" s="75"/>
      <c r="AUO20" s="2"/>
      <c r="AUP20" s="2"/>
      <c r="AUQ20" s="35"/>
      <c r="AUR20" s="76"/>
      <c r="AUS20" s="75"/>
      <c r="AUU20" s="2"/>
      <c r="AUV20" s="2"/>
      <c r="AUW20" s="35"/>
      <c r="AUX20" s="76"/>
      <c r="AUY20" s="75"/>
      <c r="AVA20" s="2"/>
      <c r="AVB20" s="2"/>
      <c r="AVC20" s="35"/>
      <c r="AVD20" s="76"/>
      <c r="AVE20" s="75"/>
      <c r="AVG20" s="2"/>
      <c r="AVH20" s="2"/>
      <c r="AVI20" s="35"/>
      <c r="AVJ20" s="76"/>
      <c r="AVK20" s="75"/>
      <c r="AVM20" s="2"/>
      <c r="AVN20" s="2"/>
      <c r="AVO20" s="35"/>
      <c r="AVP20" s="76"/>
      <c r="AVQ20" s="75"/>
      <c r="AVS20" s="2"/>
      <c r="AVT20" s="2"/>
      <c r="AVU20" s="35"/>
      <c r="AVV20" s="76"/>
      <c r="AVW20" s="75"/>
      <c r="AVY20" s="2"/>
      <c r="AVZ20" s="2"/>
      <c r="AWA20" s="35"/>
      <c r="AWB20" s="76"/>
      <c r="AWC20" s="75"/>
      <c r="AWE20" s="2"/>
      <c r="AWF20" s="2"/>
      <c r="AWG20" s="35"/>
      <c r="AWH20" s="76"/>
      <c r="AWI20" s="75"/>
      <c r="AWK20" s="2"/>
      <c r="AWL20" s="2"/>
      <c r="AWM20" s="35"/>
      <c r="AWN20" s="76"/>
      <c r="AWO20" s="75"/>
      <c r="AWQ20" s="2"/>
      <c r="AWR20" s="2"/>
      <c r="AWS20" s="35"/>
      <c r="AWT20" s="76"/>
      <c r="AWU20" s="75"/>
      <c r="AWW20" s="2"/>
      <c r="AWX20" s="2"/>
      <c r="AWY20" s="35"/>
      <c r="AWZ20" s="76"/>
      <c r="AXA20" s="75"/>
      <c r="AXC20" s="2"/>
      <c r="AXD20" s="2"/>
      <c r="AXE20" s="35"/>
      <c r="AXF20" s="76"/>
      <c r="AXG20" s="75"/>
      <c r="AXI20" s="2"/>
      <c r="AXJ20" s="2"/>
      <c r="AXK20" s="35"/>
      <c r="AXL20" s="76"/>
      <c r="AXM20" s="75"/>
      <c r="AXO20" s="2"/>
      <c r="AXP20" s="2"/>
      <c r="AXQ20" s="35"/>
      <c r="AXR20" s="76"/>
      <c r="AXS20" s="75"/>
      <c r="AXU20" s="2"/>
      <c r="AXV20" s="2"/>
      <c r="AXW20" s="35"/>
      <c r="AXX20" s="76"/>
      <c r="AXY20" s="75"/>
      <c r="AYA20" s="2"/>
      <c r="AYB20" s="2"/>
      <c r="AYC20" s="35"/>
      <c r="AYD20" s="76"/>
      <c r="AYE20" s="75"/>
      <c r="AYG20" s="2"/>
      <c r="AYH20" s="2"/>
      <c r="AYI20" s="35"/>
      <c r="AYJ20" s="76"/>
      <c r="AYK20" s="75"/>
      <c r="AYM20" s="2"/>
      <c r="AYN20" s="2"/>
      <c r="AYO20" s="35"/>
      <c r="AYP20" s="76"/>
      <c r="AYQ20" s="75"/>
      <c r="AYS20" s="2"/>
      <c r="AYT20" s="2"/>
      <c r="AYU20" s="35"/>
      <c r="AYV20" s="76"/>
      <c r="AYW20" s="75"/>
      <c r="AYY20" s="2"/>
      <c r="AYZ20" s="2"/>
      <c r="AZA20" s="35"/>
      <c r="AZB20" s="76"/>
      <c r="AZC20" s="75"/>
      <c r="AZE20" s="2"/>
      <c r="AZF20" s="2"/>
      <c r="AZG20" s="35"/>
      <c r="AZH20" s="76"/>
      <c r="AZI20" s="75"/>
      <c r="AZK20" s="2"/>
      <c r="AZL20" s="2"/>
      <c r="AZM20" s="35"/>
      <c r="AZN20" s="76"/>
      <c r="AZO20" s="75"/>
      <c r="AZQ20" s="2"/>
      <c r="AZR20" s="2"/>
      <c r="AZS20" s="35"/>
      <c r="AZT20" s="76"/>
      <c r="AZU20" s="75"/>
      <c r="AZW20" s="2"/>
      <c r="AZX20" s="2"/>
      <c r="AZY20" s="35"/>
      <c r="AZZ20" s="76"/>
      <c r="BAA20" s="75"/>
      <c r="BAC20" s="2"/>
      <c r="BAD20" s="2"/>
      <c r="BAE20" s="35"/>
      <c r="BAF20" s="76"/>
      <c r="BAG20" s="75"/>
      <c r="BAI20" s="2"/>
      <c r="BAJ20" s="2"/>
      <c r="BAK20" s="35"/>
      <c r="BAL20" s="76"/>
      <c r="BAM20" s="75"/>
      <c r="BAO20" s="2"/>
      <c r="BAP20" s="2"/>
      <c r="BAQ20" s="35"/>
      <c r="BAR20" s="76"/>
      <c r="BAS20" s="75"/>
      <c r="BAU20" s="2"/>
      <c r="BAV20" s="2"/>
      <c r="BAW20" s="35"/>
      <c r="BAX20" s="76"/>
      <c r="BAY20" s="75"/>
      <c r="BBA20" s="2"/>
      <c r="BBB20" s="2"/>
      <c r="BBC20" s="35"/>
      <c r="BBD20" s="76"/>
      <c r="BBE20" s="75"/>
      <c r="BBG20" s="2"/>
      <c r="BBH20" s="2"/>
      <c r="BBI20" s="35"/>
      <c r="BBJ20" s="76"/>
      <c r="BBK20" s="75"/>
      <c r="BBM20" s="2"/>
      <c r="BBN20" s="2"/>
      <c r="BBO20" s="35"/>
      <c r="BBP20" s="76"/>
      <c r="BBQ20" s="75"/>
      <c r="BBS20" s="2"/>
      <c r="BBT20" s="2"/>
      <c r="BBU20" s="35"/>
      <c r="BBV20" s="76"/>
      <c r="BBW20" s="75"/>
      <c r="BBY20" s="2"/>
      <c r="BBZ20" s="2"/>
      <c r="BCA20" s="35"/>
      <c r="BCB20" s="76"/>
      <c r="BCC20" s="75"/>
      <c r="BCE20" s="2"/>
      <c r="BCF20" s="2"/>
      <c r="BCG20" s="35"/>
      <c r="BCH20" s="76"/>
      <c r="BCI20" s="75"/>
      <c r="BCK20" s="2"/>
      <c r="BCL20" s="2"/>
      <c r="BCM20" s="35"/>
      <c r="BCN20" s="76"/>
      <c r="BCO20" s="75"/>
      <c r="BCQ20" s="2"/>
      <c r="BCR20" s="2"/>
      <c r="BCS20" s="35"/>
      <c r="BCT20" s="76"/>
      <c r="BCU20" s="75"/>
      <c r="BCW20" s="2"/>
      <c r="BCX20" s="2"/>
      <c r="BCY20" s="35"/>
      <c r="BCZ20" s="76"/>
      <c r="BDA20" s="75"/>
      <c r="BDC20" s="2"/>
      <c r="BDD20" s="2"/>
      <c r="BDE20" s="35"/>
      <c r="BDF20" s="76"/>
      <c r="BDG20" s="75"/>
      <c r="BDI20" s="2"/>
      <c r="BDJ20" s="2"/>
      <c r="BDK20" s="35"/>
      <c r="BDL20" s="76"/>
      <c r="BDM20" s="75"/>
      <c r="BDO20" s="2"/>
      <c r="BDP20" s="2"/>
      <c r="BDQ20" s="35"/>
      <c r="BDR20" s="76"/>
      <c r="BDS20" s="75"/>
      <c r="BDU20" s="2"/>
      <c r="BDV20" s="2"/>
      <c r="BDW20" s="35"/>
      <c r="BDX20" s="76"/>
      <c r="BDY20" s="75"/>
      <c r="BEA20" s="2"/>
      <c r="BEB20" s="2"/>
      <c r="BEC20" s="35"/>
      <c r="BED20" s="76"/>
      <c r="BEE20" s="75"/>
      <c r="BEG20" s="2"/>
      <c r="BEH20" s="2"/>
      <c r="BEI20" s="35"/>
      <c r="BEJ20" s="76"/>
      <c r="BEK20" s="75"/>
      <c r="BEM20" s="2"/>
      <c r="BEN20" s="2"/>
      <c r="BEO20" s="35"/>
      <c r="BEP20" s="76"/>
      <c r="BEQ20" s="75"/>
      <c r="BES20" s="2"/>
      <c r="BET20" s="2"/>
      <c r="BEU20" s="35"/>
      <c r="BEV20" s="76"/>
      <c r="BEW20" s="75"/>
      <c r="BEY20" s="2"/>
      <c r="BEZ20" s="2"/>
      <c r="BFA20" s="35"/>
      <c r="BFB20" s="76"/>
      <c r="BFC20" s="75"/>
      <c r="BFE20" s="2"/>
      <c r="BFF20" s="2"/>
      <c r="BFG20" s="35"/>
      <c r="BFH20" s="76"/>
      <c r="BFI20" s="75"/>
      <c r="BFK20" s="2"/>
      <c r="BFL20" s="2"/>
      <c r="BFM20" s="35"/>
      <c r="BFN20" s="76"/>
      <c r="BFO20" s="75"/>
      <c r="BFQ20" s="2"/>
      <c r="BFR20" s="2"/>
      <c r="BFS20" s="35"/>
      <c r="BFT20" s="76"/>
      <c r="BFU20" s="75"/>
      <c r="BFW20" s="2"/>
      <c r="BFX20" s="2"/>
      <c r="BFY20" s="35"/>
      <c r="BFZ20" s="76"/>
      <c r="BGA20" s="75"/>
      <c r="BGC20" s="2"/>
      <c r="BGD20" s="2"/>
      <c r="BGE20" s="35"/>
      <c r="BGF20" s="76"/>
      <c r="BGG20" s="75"/>
      <c r="BGI20" s="2"/>
      <c r="BGJ20" s="2"/>
      <c r="BGK20" s="35"/>
      <c r="BGL20" s="76"/>
      <c r="BGM20" s="75"/>
      <c r="BGO20" s="2"/>
      <c r="BGP20" s="2"/>
      <c r="BGQ20" s="35"/>
      <c r="BGR20" s="76"/>
      <c r="BGS20" s="75"/>
      <c r="BGU20" s="2"/>
      <c r="BGV20" s="2"/>
      <c r="BGW20" s="35"/>
      <c r="BGX20" s="76"/>
      <c r="BGY20" s="75"/>
      <c r="BHA20" s="2"/>
      <c r="BHB20" s="2"/>
      <c r="BHC20" s="35"/>
      <c r="BHD20" s="76"/>
      <c r="BHE20" s="75"/>
      <c r="BHG20" s="2"/>
      <c r="BHH20" s="2"/>
      <c r="BHI20" s="35"/>
      <c r="BHJ20" s="76"/>
      <c r="BHK20" s="75"/>
      <c r="BHM20" s="2"/>
      <c r="BHN20" s="2"/>
      <c r="BHO20" s="35"/>
      <c r="BHP20" s="76"/>
      <c r="BHQ20" s="75"/>
      <c r="BHS20" s="2"/>
      <c r="BHT20" s="2"/>
      <c r="BHU20" s="35"/>
      <c r="BHV20" s="76"/>
      <c r="BHW20" s="75"/>
      <c r="BHY20" s="2"/>
      <c r="BHZ20" s="2"/>
      <c r="BIA20" s="35"/>
      <c r="BIB20" s="76"/>
      <c r="BIC20" s="75"/>
      <c r="BIE20" s="2"/>
      <c r="BIF20" s="2"/>
      <c r="BIG20" s="35"/>
      <c r="BIH20" s="76"/>
      <c r="BII20" s="75"/>
      <c r="BIK20" s="2"/>
      <c r="BIL20" s="2"/>
      <c r="BIM20" s="35"/>
      <c r="BIN20" s="76"/>
      <c r="BIO20" s="75"/>
      <c r="BIQ20" s="2"/>
      <c r="BIR20" s="2"/>
      <c r="BIS20" s="35"/>
      <c r="BIT20" s="76"/>
      <c r="BIU20" s="75"/>
      <c r="BIW20" s="2"/>
      <c r="BIX20" s="2"/>
      <c r="BIY20" s="35"/>
      <c r="BIZ20" s="76"/>
      <c r="BJA20" s="75"/>
      <c r="BJC20" s="2"/>
      <c r="BJD20" s="2"/>
      <c r="BJE20" s="35"/>
      <c r="BJF20" s="76"/>
      <c r="BJG20" s="75"/>
      <c r="BJI20" s="2"/>
      <c r="BJJ20" s="2"/>
      <c r="BJK20" s="35"/>
      <c r="BJL20" s="76"/>
      <c r="BJM20" s="75"/>
      <c r="BJO20" s="2"/>
      <c r="BJP20" s="2"/>
      <c r="BJQ20" s="35"/>
      <c r="BJR20" s="76"/>
      <c r="BJS20" s="75"/>
      <c r="BJU20" s="2"/>
      <c r="BJV20" s="2"/>
      <c r="BJW20" s="35"/>
      <c r="BJX20" s="76"/>
      <c r="BJY20" s="75"/>
      <c r="BKA20" s="2"/>
      <c r="BKB20" s="2"/>
      <c r="BKC20" s="35"/>
      <c r="BKD20" s="76"/>
      <c r="BKE20" s="75"/>
      <c r="BKG20" s="2"/>
      <c r="BKH20" s="2"/>
      <c r="BKI20" s="35"/>
      <c r="BKJ20" s="76"/>
      <c r="BKK20" s="75"/>
      <c r="BKM20" s="2"/>
      <c r="BKN20" s="2"/>
      <c r="BKO20" s="35"/>
      <c r="BKP20" s="76"/>
      <c r="BKQ20" s="75"/>
      <c r="BKS20" s="2"/>
      <c r="BKT20" s="2"/>
      <c r="BKU20" s="35"/>
      <c r="BKV20" s="76"/>
      <c r="BKW20" s="75"/>
      <c r="BKY20" s="2"/>
      <c r="BKZ20" s="2"/>
      <c r="BLA20" s="35"/>
      <c r="BLB20" s="76"/>
      <c r="BLC20" s="75"/>
      <c r="BLE20" s="2"/>
      <c r="BLF20" s="2"/>
      <c r="BLG20" s="35"/>
      <c r="BLH20" s="76"/>
      <c r="BLI20" s="75"/>
      <c r="BLK20" s="2"/>
      <c r="BLL20" s="2"/>
      <c r="BLM20" s="35"/>
      <c r="BLN20" s="76"/>
      <c r="BLO20" s="75"/>
      <c r="BLQ20" s="2"/>
      <c r="BLR20" s="2"/>
      <c r="BLS20" s="35"/>
      <c r="BLT20" s="76"/>
      <c r="BLU20" s="75"/>
      <c r="BLW20" s="2"/>
      <c r="BLX20" s="2"/>
      <c r="BLY20" s="35"/>
      <c r="BLZ20" s="76"/>
      <c r="BMA20" s="75"/>
      <c r="BMC20" s="2"/>
      <c r="BMD20" s="2"/>
      <c r="BME20" s="35"/>
      <c r="BMF20" s="76"/>
      <c r="BMG20" s="75"/>
      <c r="BMI20" s="2"/>
      <c r="BMJ20" s="2"/>
      <c r="BMK20" s="35"/>
      <c r="BML20" s="76"/>
      <c r="BMM20" s="75"/>
      <c r="BMO20" s="2"/>
      <c r="BMP20" s="2"/>
      <c r="BMQ20" s="35"/>
      <c r="BMR20" s="76"/>
      <c r="BMS20" s="75"/>
      <c r="BMU20" s="2"/>
      <c r="BMV20" s="2"/>
      <c r="BMW20" s="35"/>
      <c r="BMX20" s="76"/>
      <c r="BMY20" s="75"/>
      <c r="BNA20" s="2"/>
      <c r="BNB20" s="2"/>
      <c r="BNC20" s="35"/>
      <c r="BND20" s="76"/>
      <c r="BNE20" s="75"/>
      <c r="BNG20" s="2"/>
      <c r="BNH20" s="2"/>
      <c r="BNI20" s="35"/>
      <c r="BNJ20" s="76"/>
      <c r="BNK20" s="75"/>
      <c r="BNM20" s="2"/>
      <c r="BNN20" s="2"/>
      <c r="BNO20" s="35"/>
      <c r="BNP20" s="76"/>
      <c r="BNQ20" s="75"/>
      <c r="BNS20" s="2"/>
      <c r="BNT20" s="2"/>
      <c r="BNU20" s="35"/>
      <c r="BNV20" s="76"/>
      <c r="BNW20" s="75"/>
      <c r="BNY20" s="2"/>
      <c r="BNZ20" s="2"/>
      <c r="BOA20" s="35"/>
      <c r="BOB20" s="76"/>
      <c r="BOC20" s="75"/>
      <c r="BOE20" s="2"/>
      <c r="BOF20" s="2"/>
      <c r="BOG20" s="35"/>
      <c r="BOH20" s="76"/>
      <c r="BOI20" s="75"/>
      <c r="BOK20" s="2"/>
      <c r="BOL20" s="2"/>
      <c r="BOM20" s="35"/>
      <c r="BON20" s="76"/>
      <c r="BOO20" s="75"/>
      <c r="BOQ20" s="2"/>
      <c r="BOR20" s="2"/>
      <c r="BOS20" s="35"/>
      <c r="BOT20" s="76"/>
      <c r="BOU20" s="75"/>
      <c r="BOW20" s="2"/>
      <c r="BOX20" s="2"/>
      <c r="BOY20" s="35"/>
      <c r="BOZ20" s="76"/>
      <c r="BPA20" s="75"/>
      <c r="BPC20" s="2"/>
      <c r="BPD20" s="2"/>
      <c r="BPE20" s="35"/>
      <c r="BPF20" s="76"/>
      <c r="BPG20" s="75"/>
      <c r="BPI20" s="2"/>
      <c r="BPJ20" s="2"/>
      <c r="BPK20" s="35"/>
      <c r="BPL20" s="76"/>
      <c r="BPM20" s="75"/>
      <c r="BPO20" s="2"/>
      <c r="BPP20" s="2"/>
      <c r="BPQ20" s="35"/>
      <c r="BPR20" s="76"/>
      <c r="BPS20" s="75"/>
      <c r="BPU20" s="2"/>
      <c r="BPV20" s="2"/>
      <c r="BPW20" s="35"/>
      <c r="BPX20" s="76"/>
      <c r="BPY20" s="75"/>
      <c r="BQA20" s="2"/>
      <c r="BQB20" s="2"/>
      <c r="BQC20" s="35"/>
      <c r="BQD20" s="76"/>
      <c r="BQE20" s="75"/>
      <c r="BQG20" s="2"/>
      <c r="BQH20" s="2"/>
      <c r="BQI20" s="35"/>
      <c r="BQJ20" s="76"/>
      <c r="BQK20" s="75"/>
      <c r="BQM20" s="2"/>
      <c r="BQN20" s="2"/>
      <c r="BQO20" s="35"/>
      <c r="BQP20" s="76"/>
      <c r="BQQ20" s="75"/>
      <c r="BQS20" s="2"/>
      <c r="BQT20" s="2"/>
      <c r="BQU20" s="35"/>
      <c r="BQV20" s="76"/>
      <c r="BQW20" s="75"/>
      <c r="BQY20" s="2"/>
      <c r="BQZ20" s="2"/>
      <c r="BRA20" s="35"/>
      <c r="BRB20" s="76"/>
      <c r="BRC20" s="75"/>
      <c r="BRE20" s="2"/>
      <c r="BRF20" s="2"/>
      <c r="BRG20" s="35"/>
      <c r="BRH20" s="76"/>
      <c r="BRI20" s="75"/>
      <c r="BRK20" s="2"/>
      <c r="BRL20" s="2"/>
      <c r="BRM20" s="35"/>
      <c r="BRN20" s="76"/>
      <c r="BRO20" s="75"/>
      <c r="BRQ20" s="2"/>
      <c r="BRR20" s="2"/>
      <c r="BRS20" s="35"/>
      <c r="BRT20" s="76"/>
      <c r="BRU20" s="75"/>
      <c r="BRW20" s="2"/>
      <c r="BRX20" s="2"/>
      <c r="BRY20" s="35"/>
      <c r="BRZ20" s="76"/>
      <c r="BSA20" s="75"/>
      <c r="BSC20" s="2"/>
      <c r="BSD20" s="2"/>
      <c r="BSE20" s="35"/>
      <c r="BSF20" s="76"/>
      <c r="BSG20" s="75"/>
      <c r="BSI20" s="2"/>
      <c r="BSJ20" s="2"/>
      <c r="BSK20" s="35"/>
      <c r="BSL20" s="76"/>
      <c r="BSM20" s="75"/>
      <c r="BSO20" s="2"/>
      <c r="BSP20" s="2"/>
      <c r="BSQ20" s="35"/>
      <c r="BSR20" s="76"/>
      <c r="BSS20" s="75"/>
      <c r="BSU20" s="2"/>
      <c r="BSV20" s="2"/>
      <c r="BSW20" s="35"/>
      <c r="BSX20" s="76"/>
      <c r="BSY20" s="75"/>
      <c r="BTA20" s="2"/>
      <c r="BTB20" s="2"/>
      <c r="BTC20" s="35"/>
      <c r="BTD20" s="76"/>
      <c r="BTE20" s="75"/>
      <c r="BTG20" s="2"/>
      <c r="BTH20" s="2"/>
      <c r="BTI20" s="35"/>
      <c r="BTJ20" s="76"/>
      <c r="BTK20" s="75"/>
      <c r="BTM20" s="2"/>
      <c r="BTN20" s="2"/>
      <c r="BTO20" s="35"/>
      <c r="BTP20" s="76"/>
      <c r="BTQ20" s="75"/>
      <c r="BTS20" s="2"/>
      <c r="BTT20" s="2"/>
      <c r="BTU20" s="35"/>
      <c r="BTV20" s="76"/>
      <c r="BTW20" s="75"/>
      <c r="BTY20" s="2"/>
      <c r="BTZ20" s="2"/>
      <c r="BUA20" s="35"/>
      <c r="BUB20" s="76"/>
      <c r="BUC20" s="75"/>
      <c r="BUE20" s="2"/>
      <c r="BUF20" s="2"/>
      <c r="BUG20" s="35"/>
      <c r="BUH20" s="76"/>
      <c r="BUI20" s="75"/>
      <c r="BUK20" s="2"/>
      <c r="BUL20" s="2"/>
      <c r="BUM20" s="35"/>
      <c r="BUN20" s="76"/>
      <c r="BUO20" s="75"/>
      <c r="BUQ20" s="2"/>
      <c r="BUR20" s="2"/>
      <c r="BUS20" s="35"/>
      <c r="BUT20" s="76"/>
      <c r="BUU20" s="75"/>
      <c r="BUW20" s="2"/>
      <c r="BUX20" s="2"/>
      <c r="BUY20" s="35"/>
      <c r="BUZ20" s="76"/>
      <c r="BVA20" s="75"/>
      <c r="BVC20" s="2"/>
      <c r="BVD20" s="2"/>
      <c r="BVE20" s="35"/>
      <c r="BVF20" s="76"/>
      <c r="BVG20" s="75"/>
      <c r="BVI20" s="2"/>
      <c r="BVJ20" s="2"/>
      <c r="BVK20" s="35"/>
      <c r="BVL20" s="76"/>
      <c r="BVM20" s="75"/>
      <c r="BVO20" s="2"/>
      <c r="BVP20" s="2"/>
      <c r="BVQ20" s="35"/>
      <c r="BVR20" s="76"/>
      <c r="BVS20" s="75"/>
      <c r="BVU20" s="2"/>
      <c r="BVV20" s="2"/>
      <c r="BVW20" s="35"/>
      <c r="BVX20" s="76"/>
      <c r="BVY20" s="75"/>
      <c r="BWA20" s="2"/>
      <c r="BWB20" s="2"/>
      <c r="BWC20" s="35"/>
      <c r="BWD20" s="76"/>
      <c r="BWE20" s="75"/>
      <c r="BWG20" s="2"/>
      <c r="BWH20" s="2"/>
      <c r="BWI20" s="35"/>
      <c r="BWJ20" s="76"/>
      <c r="BWK20" s="75"/>
      <c r="BWM20" s="2"/>
      <c r="BWN20" s="2"/>
      <c r="BWO20" s="35"/>
      <c r="BWP20" s="76"/>
      <c r="BWQ20" s="75"/>
      <c r="BWS20" s="2"/>
      <c r="BWT20" s="2"/>
      <c r="BWU20" s="35"/>
      <c r="BWV20" s="76"/>
      <c r="BWW20" s="75"/>
      <c r="BWY20" s="2"/>
      <c r="BWZ20" s="2"/>
      <c r="BXA20" s="35"/>
      <c r="BXB20" s="76"/>
      <c r="BXC20" s="75"/>
      <c r="BXE20" s="2"/>
      <c r="BXF20" s="2"/>
      <c r="BXG20" s="35"/>
      <c r="BXH20" s="76"/>
      <c r="BXI20" s="75"/>
      <c r="BXK20" s="2"/>
      <c r="BXL20" s="2"/>
      <c r="BXM20" s="35"/>
      <c r="BXN20" s="76"/>
      <c r="BXO20" s="75"/>
      <c r="BXQ20" s="2"/>
      <c r="BXR20" s="2"/>
      <c r="BXS20" s="35"/>
      <c r="BXT20" s="76"/>
      <c r="BXU20" s="75"/>
      <c r="BXW20" s="2"/>
      <c r="BXX20" s="2"/>
      <c r="BXY20" s="35"/>
      <c r="BXZ20" s="76"/>
      <c r="BYA20" s="75"/>
      <c r="BYC20" s="2"/>
      <c r="BYD20" s="2"/>
      <c r="BYE20" s="35"/>
      <c r="BYF20" s="76"/>
      <c r="BYG20" s="75"/>
      <c r="BYI20" s="2"/>
      <c r="BYJ20" s="2"/>
      <c r="BYK20" s="35"/>
      <c r="BYL20" s="76"/>
      <c r="BYM20" s="75"/>
      <c r="BYO20" s="2"/>
      <c r="BYP20" s="2"/>
      <c r="BYQ20" s="35"/>
      <c r="BYR20" s="76"/>
      <c r="BYS20" s="75"/>
      <c r="BYU20" s="2"/>
      <c r="BYV20" s="2"/>
      <c r="BYW20" s="35"/>
      <c r="BYX20" s="76"/>
      <c r="BYY20" s="75"/>
      <c r="BZA20" s="2"/>
      <c r="BZB20" s="2"/>
      <c r="BZC20" s="35"/>
      <c r="BZD20" s="76"/>
      <c r="BZE20" s="75"/>
      <c r="BZG20" s="2"/>
      <c r="BZH20" s="2"/>
      <c r="BZI20" s="35"/>
      <c r="BZJ20" s="76"/>
      <c r="BZK20" s="75"/>
      <c r="BZM20" s="2"/>
      <c r="BZN20" s="2"/>
      <c r="BZO20" s="35"/>
      <c r="BZP20" s="76"/>
      <c r="BZQ20" s="75"/>
      <c r="BZS20" s="2"/>
      <c r="BZT20" s="2"/>
      <c r="BZU20" s="35"/>
      <c r="BZV20" s="76"/>
      <c r="BZW20" s="75"/>
      <c r="BZY20" s="2"/>
      <c r="BZZ20" s="2"/>
      <c r="CAA20" s="35"/>
      <c r="CAB20" s="76"/>
      <c r="CAC20" s="75"/>
      <c r="CAE20" s="2"/>
      <c r="CAF20" s="2"/>
      <c r="CAG20" s="35"/>
      <c r="CAH20" s="76"/>
      <c r="CAI20" s="75"/>
      <c r="CAK20" s="2"/>
      <c r="CAL20" s="2"/>
      <c r="CAM20" s="35"/>
      <c r="CAN20" s="76"/>
      <c r="CAO20" s="75"/>
      <c r="CAQ20" s="2"/>
      <c r="CAR20" s="2"/>
      <c r="CAS20" s="35"/>
      <c r="CAT20" s="76"/>
      <c r="CAU20" s="75"/>
      <c r="CAW20" s="2"/>
      <c r="CAX20" s="2"/>
      <c r="CAY20" s="35"/>
      <c r="CAZ20" s="76"/>
      <c r="CBA20" s="75"/>
      <c r="CBC20" s="2"/>
      <c r="CBD20" s="2"/>
      <c r="CBE20" s="35"/>
      <c r="CBF20" s="76"/>
      <c r="CBG20" s="75"/>
      <c r="CBI20" s="2"/>
      <c r="CBJ20" s="2"/>
      <c r="CBK20" s="35"/>
      <c r="CBL20" s="76"/>
      <c r="CBM20" s="75"/>
      <c r="CBO20" s="2"/>
      <c r="CBP20" s="2"/>
      <c r="CBQ20" s="35"/>
      <c r="CBR20" s="76"/>
      <c r="CBS20" s="75"/>
      <c r="CBU20" s="2"/>
      <c r="CBV20" s="2"/>
      <c r="CBW20" s="35"/>
      <c r="CBX20" s="76"/>
      <c r="CBY20" s="75"/>
      <c r="CCA20" s="2"/>
      <c r="CCB20" s="2"/>
      <c r="CCC20" s="35"/>
      <c r="CCD20" s="76"/>
      <c r="CCE20" s="75"/>
      <c r="CCG20" s="2"/>
      <c r="CCH20" s="2"/>
      <c r="CCI20" s="35"/>
      <c r="CCJ20" s="76"/>
      <c r="CCK20" s="75"/>
      <c r="CCM20" s="2"/>
      <c r="CCN20" s="2"/>
      <c r="CCO20" s="35"/>
      <c r="CCP20" s="76"/>
      <c r="CCQ20" s="75"/>
      <c r="CCS20" s="2"/>
      <c r="CCT20" s="2"/>
      <c r="CCU20" s="35"/>
      <c r="CCV20" s="76"/>
      <c r="CCW20" s="75"/>
      <c r="CCY20" s="2"/>
      <c r="CCZ20" s="2"/>
      <c r="CDA20" s="35"/>
      <c r="CDB20" s="76"/>
      <c r="CDC20" s="75"/>
      <c r="CDE20" s="2"/>
      <c r="CDF20" s="2"/>
      <c r="CDG20" s="35"/>
      <c r="CDH20" s="76"/>
      <c r="CDI20" s="75"/>
      <c r="CDK20" s="2"/>
      <c r="CDL20" s="2"/>
      <c r="CDM20" s="35"/>
      <c r="CDN20" s="76"/>
      <c r="CDO20" s="75"/>
      <c r="CDQ20" s="2"/>
      <c r="CDR20" s="2"/>
      <c r="CDS20" s="35"/>
      <c r="CDT20" s="76"/>
      <c r="CDU20" s="75"/>
      <c r="CDW20" s="2"/>
      <c r="CDX20" s="2"/>
      <c r="CDY20" s="35"/>
      <c r="CDZ20" s="76"/>
      <c r="CEA20" s="75"/>
      <c r="CEC20" s="2"/>
      <c r="CED20" s="2"/>
      <c r="CEE20" s="35"/>
      <c r="CEF20" s="76"/>
      <c r="CEG20" s="75"/>
      <c r="CEI20" s="2"/>
      <c r="CEJ20" s="2"/>
      <c r="CEK20" s="35"/>
      <c r="CEL20" s="76"/>
      <c r="CEM20" s="75"/>
      <c r="CEO20" s="2"/>
      <c r="CEP20" s="2"/>
      <c r="CEQ20" s="35"/>
      <c r="CER20" s="76"/>
      <c r="CES20" s="75"/>
      <c r="CEU20" s="2"/>
      <c r="CEV20" s="2"/>
      <c r="CEW20" s="35"/>
      <c r="CEX20" s="76"/>
      <c r="CEY20" s="75"/>
      <c r="CFA20" s="2"/>
      <c r="CFB20" s="2"/>
      <c r="CFC20" s="35"/>
      <c r="CFD20" s="76"/>
      <c r="CFE20" s="75"/>
      <c r="CFG20" s="2"/>
      <c r="CFH20" s="2"/>
      <c r="CFI20" s="35"/>
      <c r="CFJ20" s="76"/>
      <c r="CFK20" s="75"/>
      <c r="CFM20" s="2"/>
      <c r="CFN20" s="2"/>
      <c r="CFO20" s="35"/>
      <c r="CFP20" s="76"/>
      <c r="CFQ20" s="75"/>
      <c r="CFS20" s="2"/>
      <c r="CFT20" s="2"/>
      <c r="CFU20" s="35"/>
      <c r="CFV20" s="76"/>
      <c r="CFW20" s="75"/>
      <c r="CFY20" s="2"/>
      <c r="CFZ20" s="2"/>
      <c r="CGA20" s="35"/>
      <c r="CGB20" s="76"/>
      <c r="CGC20" s="75"/>
      <c r="CGE20" s="2"/>
      <c r="CGF20" s="2"/>
      <c r="CGG20" s="35"/>
      <c r="CGH20" s="76"/>
      <c r="CGI20" s="75"/>
      <c r="CGK20" s="2"/>
      <c r="CGL20" s="2"/>
      <c r="CGM20" s="35"/>
      <c r="CGN20" s="76"/>
      <c r="CGO20" s="75"/>
      <c r="CGQ20" s="2"/>
      <c r="CGR20" s="2"/>
      <c r="CGS20" s="35"/>
      <c r="CGT20" s="76"/>
      <c r="CGU20" s="75"/>
      <c r="CGW20" s="2"/>
      <c r="CGX20" s="2"/>
      <c r="CGY20" s="35"/>
      <c r="CGZ20" s="76"/>
      <c r="CHA20" s="75"/>
      <c r="CHC20" s="2"/>
      <c r="CHD20" s="2"/>
      <c r="CHE20" s="35"/>
      <c r="CHF20" s="76"/>
      <c r="CHG20" s="75"/>
      <c r="CHI20" s="2"/>
      <c r="CHJ20" s="2"/>
      <c r="CHK20" s="35"/>
      <c r="CHL20" s="76"/>
      <c r="CHM20" s="75"/>
      <c r="CHO20" s="2"/>
      <c r="CHP20" s="2"/>
      <c r="CHQ20" s="35"/>
      <c r="CHR20" s="76"/>
      <c r="CHS20" s="75"/>
      <c r="CHU20" s="2"/>
      <c r="CHV20" s="2"/>
      <c r="CHW20" s="35"/>
      <c r="CHX20" s="76"/>
      <c r="CHY20" s="75"/>
      <c r="CIA20" s="2"/>
      <c r="CIB20" s="2"/>
      <c r="CIC20" s="35"/>
      <c r="CID20" s="76"/>
      <c r="CIE20" s="75"/>
      <c r="CIG20" s="2"/>
      <c r="CIH20" s="2"/>
      <c r="CII20" s="35"/>
      <c r="CIJ20" s="76"/>
      <c r="CIK20" s="75"/>
      <c r="CIM20" s="2"/>
      <c r="CIN20" s="2"/>
      <c r="CIO20" s="35"/>
      <c r="CIP20" s="76"/>
      <c r="CIQ20" s="75"/>
      <c r="CIS20" s="2"/>
      <c r="CIT20" s="2"/>
      <c r="CIU20" s="35"/>
      <c r="CIV20" s="76"/>
      <c r="CIW20" s="75"/>
      <c r="CIY20" s="2"/>
      <c r="CIZ20" s="2"/>
      <c r="CJA20" s="35"/>
      <c r="CJB20" s="76"/>
      <c r="CJC20" s="75"/>
      <c r="CJE20" s="2"/>
      <c r="CJF20" s="2"/>
      <c r="CJG20" s="35"/>
      <c r="CJH20" s="76"/>
      <c r="CJI20" s="75"/>
      <c r="CJK20" s="2"/>
      <c r="CJL20" s="2"/>
      <c r="CJM20" s="35"/>
      <c r="CJN20" s="76"/>
      <c r="CJO20" s="75"/>
      <c r="CJQ20" s="2"/>
      <c r="CJR20" s="2"/>
      <c r="CJS20" s="35"/>
      <c r="CJT20" s="76"/>
      <c r="CJU20" s="75"/>
      <c r="CJW20" s="2"/>
      <c r="CJX20" s="2"/>
      <c r="CJY20" s="35"/>
      <c r="CJZ20" s="76"/>
      <c r="CKA20" s="75"/>
      <c r="CKC20" s="2"/>
      <c r="CKD20" s="2"/>
      <c r="CKE20" s="35"/>
      <c r="CKF20" s="76"/>
      <c r="CKG20" s="75"/>
      <c r="CKI20" s="2"/>
      <c r="CKJ20" s="2"/>
      <c r="CKK20" s="35"/>
      <c r="CKL20" s="76"/>
      <c r="CKM20" s="75"/>
      <c r="CKO20" s="2"/>
      <c r="CKP20" s="2"/>
      <c r="CKQ20" s="35"/>
      <c r="CKR20" s="76"/>
      <c r="CKS20" s="75"/>
      <c r="CKU20" s="2"/>
      <c r="CKV20" s="2"/>
      <c r="CKW20" s="35"/>
      <c r="CKX20" s="76"/>
      <c r="CKY20" s="75"/>
      <c r="CLA20" s="2"/>
      <c r="CLB20" s="2"/>
      <c r="CLC20" s="35"/>
      <c r="CLD20" s="76"/>
      <c r="CLE20" s="75"/>
      <c r="CLG20" s="2"/>
      <c r="CLH20" s="2"/>
      <c r="CLI20" s="35"/>
      <c r="CLJ20" s="76"/>
      <c r="CLK20" s="75"/>
      <c r="CLM20" s="2"/>
      <c r="CLN20" s="2"/>
      <c r="CLO20" s="35"/>
      <c r="CLP20" s="76"/>
      <c r="CLQ20" s="75"/>
      <c r="CLS20" s="2"/>
      <c r="CLT20" s="2"/>
      <c r="CLU20" s="35"/>
      <c r="CLV20" s="76"/>
      <c r="CLW20" s="75"/>
      <c r="CLY20" s="2"/>
      <c r="CLZ20" s="2"/>
      <c r="CMA20" s="35"/>
      <c r="CMB20" s="76"/>
      <c r="CMC20" s="75"/>
      <c r="CME20" s="2"/>
      <c r="CMF20" s="2"/>
      <c r="CMG20" s="35"/>
      <c r="CMH20" s="76"/>
      <c r="CMI20" s="75"/>
      <c r="CMK20" s="2"/>
      <c r="CML20" s="2"/>
      <c r="CMM20" s="35"/>
      <c r="CMN20" s="76"/>
      <c r="CMO20" s="75"/>
      <c r="CMQ20" s="2"/>
      <c r="CMR20" s="2"/>
      <c r="CMS20" s="35"/>
      <c r="CMT20" s="76"/>
      <c r="CMU20" s="75"/>
      <c r="CMW20" s="2"/>
      <c r="CMX20" s="2"/>
      <c r="CMY20" s="35"/>
      <c r="CMZ20" s="76"/>
      <c r="CNA20" s="75"/>
      <c r="CNC20" s="2"/>
      <c r="CND20" s="2"/>
      <c r="CNE20" s="35"/>
      <c r="CNF20" s="76"/>
      <c r="CNG20" s="75"/>
      <c r="CNI20" s="2"/>
      <c r="CNJ20" s="2"/>
      <c r="CNK20" s="35"/>
      <c r="CNL20" s="76"/>
      <c r="CNM20" s="75"/>
      <c r="CNO20" s="2"/>
      <c r="CNP20" s="2"/>
      <c r="CNQ20" s="35"/>
      <c r="CNR20" s="76"/>
      <c r="CNS20" s="75"/>
      <c r="CNU20" s="2"/>
      <c r="CNV20" s="2"/>
      <c r="CNW20" s="35"/>
      <c r="CNX20" s="76"/>
      <c r="CNY20" s="75"/>
      <c r="COA20" s="2"/>
      <c r="COB20" s="2"/>
      <c r="COC20" s="35"/>
      <c r="COD20" s="76"/>
      <c r="COE20" s="75"/>
      <c r="COG20" s="2"/>
      <c r="COH20" s="2"/>
      <c r="COI20" s="35"/>
      <c r="COJ20" s="76"/>
      <c r="COK20" s="75"/>
      <c r="COM20" s="2"/>
      <c r="CON20" s="2"/>
      <c r="COO20" s="35"/>
      <c r="COP20" s="76"/>
      <c r="COQ20" s="75"/>
      <c r="COS20" s="2"/>
      <c r="COT20" s="2"/>
      <c r="COU20" s="35"/>
      <c r="COV20" s="76"/>
      <c r="COW20" s="75"/>
      <c r="COY20" s="2"/>
      <c r="COZ20" s="2"/>
      <c r="CPA20" s="35"/>
      <c r="CPB20" s="76"/>
      <c r="CPC20" s="75"/>
      <c r="CPE20" s="2"/>
      <c r="CPF20" s="2"/>
      <c r="CPG20" s="35"/>
      <c r="CPH20" s="76"/>
      <c r="CPI20" s="75"/>
      <c r="CPK20" s="2"/>
      <c r="CPL20" s="2"/>
      <c r="CPM20" s="35"/>
      <c r="CPN20" s="76"/>
      <c r="CPO20" s="75"/>
      <c r="CPQ20" s="2"/>
      <c r="CPR20" s="2"/>
      <c r="CPS20" s="35"/>
      <c r="CPT20" s="76"/>
      <c r="CPU20" s="75"/>
      <c r="CPW20" s="2"/>
      <c r="CPX20" s="2"/>
      <c r="CPY20" s="35"/>
      <c r="CPZ20" s="76"/>
      <c r="CQA20" s="75"/>
      <c r="CQC20" s="2"/>
      <c r="CQD20" s="2"/>
      <c r="CQE20" s="35"/>
      <c r="CQF20" s="76"/>
      <c r="CQG20" s="75"/>
      <c r="CQI20" s="2"/>
      <c r="CQJ20" s="2"/>
      <c r="CQK20" s="35"/>
      <c r="CQL20" s="76"/>
      <c r="CQM20" s="75"/>
      <c r="CQO20" s="2"/>
      <c r="CQP20" s="2"/>
      <c r="CQQ20" s="35"/>
      <c r="CQR20" s="76"/>
      <c r="CQS20" s="75"/>
      <c r="CQU20" s="2"/>
      <c r="CQV20" s="2"/>
      <c r="CQW20" s="35"/>
      <c r="CQX20" s="76"/>
      <c r="CQY20" s="75"/>
      <c r="CRA20" s="2"/>
      <c r="CRB20" s="2"/>
      <c r="CRC20" s="35"/>
      <c r="CRD20" s="76"/>
      <c r="CRE20" s="75"/>
      <c r="CRG20" s="2"/>
      <c r="CRH20" s="2"/>
      <c r="CRI20" s="35"/>
      <c r="CRJ20" s="76"/>
      <c r="CRK20" s="75"/>
      <c r="CRM20" s="2"/>
      <c r="CRN20" s="2"/>
      <c r="CRO20" s="35"/>
      <c r="CRP20" s="76"/>
      <c r="CRQ20" s="75"/>
      <c r="CRS20" s="2"/>
      <c r="CRT20" s="2"/>
      <c r="CRU20" s="35"/>
      <c r="CRV20" s="76"/>
      <c r="CRW20" s="75"/>
      <c r="CRY20" s="2"/>
      <c r="CRZ20" s="2"/>
      <c r="CSA20" s="35"/>
      <c r="CSB20" s="76"/>
      <c r="CSC20" s="75"/>
      <c r="CSE20" s="2"/>
      <c r="CSF20" s="2"/>
      <c r="CSG20" s="35"/>
      <c r="CSH20" s="76"/>
      <c r="CSI20" s="75"/>
      <c r="CSK20" s="2"/>
      <c r="CSL20" s="2"/>
      <c r="CSM20" s="35"/>
      <c r="CSN20" s="76"/>
      <c r="CSO20" s="75"/>
      <c r="CSQ20" s="2"/>
      <c r="CSR20" s="2"/>
      <c r="CSS20" s="35"/>
      <c r="CST20" s="76"/>
      <c r="CSU20" s="75"/>
      <c r="CSW20" s="2"/>
      <c r="CSX20" s="2"/>
      <c r="CSY20" s="35"/>
      <c r="CSZ20" s="76"/>
      <c r="CTA20" s="75"/>
      <c r="CTC20" s="2"/>
      <c r="CTD20" s="2"/>
      <c r="CTE20" s="35"/>
      <c r="CTF20" s="76"/>
      <c r="CTG20" s="75"/>
      <c r="CTI20" s="2"/>
      <c r="CTJ20" s="2"/>
      <c r="CTK20" s="35"/>
      <c r="CTL20" s="76"/>
      <c r="CTM20" s="75"/>
      <c r="CTO20" s="2"/>
      <c r="CTP20" s="2"/>
      <c r="CTQ20" s="35"/>
      <c r="CTR20" s="76"/>
      <c r="CTS20" s="75"/>
      <c r="CTU20" s="2"/>
      <c r="CTV20" s="2"/>
      <c r="CTW20" s="35"/>
      <c r="CTX20" s="76"/>
      <c r="CTY20" s="75"/>
      <c r="CUA20" s="2"/>
      <c r="CUB20" s="2"/>
      <c r="CUC20" s="35"/>
      <c r="CUD20" s="76"/>
      <c r="CUE20" s="75"/>
      <c r="CUG20" s="2"/>
      <c r="CUH20" s="2"/>
      <c r="CUI20" s="35"/>
      <c r="CUJ20" s="76"/>
      <c r="CUK20" s="75"/>
      <c r="CUM20" s="2"/>
      <c r="CUN20" s="2"/>
      <c r="CUO20" s="35"/>
      <c r="CUP20" s="76"/>
      <c r="CUQ20" s="75"/>
      <c r="CUS20" s="2"/>
      <c r="CUT20" s="2"/>
      <c r="CUU20" s="35"/>
      <c r="CUV20" s="76"/>
      <c r="CUW20" s="75"/>
      <c r="CUY20" s="2"/>
      <c r="CUZ20" s="2"/>
      <c r="CVA20" s="35"/>
      <c r="CVB20" s="76"/>
      <c r="CVC20" s="75"/>
      <c r="CVE20" s="2"/>
      <c r="CVF20" s="2"/>
      <c r="CVG20" s="35"/>
      <c r="CVH20" s="76"/>
      <c r="CVI20" s="75"/>
      <c r="CVK20" s="2"/>
      <c r="CVL20" s="2"/>
      <c r="CVM20" s="35"/>
      <c r="CVN20" s="76"/>
      <c r="CVO20" s="75"/>
      <c r="CVQ20" s="2"/>
      <c r="CVR20" s="2"/>
      <c r="CVS20" s="35"/>
      <c r="CVT20" s="76"/>
      <c r="CVU20" s="75"/>
      <c r="CVW20" s="2"/>
      <c r="CVX20" s="2"/>
      <c r="CVY20" s="35"/>
      <c r="CVZ20" s="76"/>
      <c r="CWA20" s="75"/>
      <c r="CWC20" s="2"/>
      <c r="CWD20" s="2"/>
      <c r="CWE20" s="35"/>
      <c r="CWF20" s="76"/>
      <c r="CWG20" s="75"/>
      <c r="CWI20" s="2"/>
      <c r="CWJ20" s="2"/>
      <c r="CWK20" s="35"/>
      <c r="CWL20" s="76"/>
      <c r="CWM20" s="75"/>
      <c r="CWO20" s="2"/>
      <c r="CWP20" s="2"/>
      <c r="CWQ20" s="35"/>
      <c r="CWR20" s="76"/>
      <c r="CWS20" s="75"/>
      <c r="CWU20" s="2"/>
      <c r="CWV20" s="2"/>
      <c r="CWW20" s="35"/>
      <c r="CWX20" s="76"/>
      <c r="CWY20" s="75"/>
      <c r="CXA20" s="2"/>
      <c r="CXB20" s="2"/>
      <c r="CXC20" s="35"/>
      <c r="CXD20" s="76"/>
      <c r="CXE20" s="75"/>
      <c r="CXG20" s="2"/>
      <c r="CXH20" s="2"/>
      <c r="CXI20" s="35"/>
      <c r="CXJ20" s="76"/>
      <c r="CXK20" s="75"/>
      <c r="CXM20" s="2"/>
      <c r="CXN20" s="2"/>
      <c r="CXO20" s="35"/>
      <c r="CXP20" s="76"/>
      <c r="CXQ20" s="75"/>
      <c r="CXS20" s="2"/>
      <c r="CXT20" s="2"/>
      <c r="CXU20" s="35"/>
      <c r="CXV20" s="76"/>
      <c r="CXW20" s="75"/>
      <c r="CXY20" s="2"/>
      <c r="CXZ20" s="2"/>
      <c r="CYA20" s="35"/>
      <c r="CYB20" s="76"/>
      <c r="CYC20" s="75"/>
      <c r="CYE20" s="2"/>
      <c r="CYF20" s="2"/>
      <c r="CYG20" s="35"/>
      <c r="CYH20" s="76"/>
      <c r="CYI20" s="75"/>
      <c r="CYK20" s="2"/>
      <c r="CYL20" s="2"/>
      <c r="CYM20" s="35"/>
      <c r="CYN20" s="76"/>
      <c r="CYO20" s="75"/>
      <c r="CYQ20" s="2"/>
      <c r="CYR20" s="2"/>
      <c r="CYS20" s="35"/>
      <c r="CYT20" s="76"/>
      <c r="CYU20" s="75"/>
      <c r="CYW20" s="2"/>
      <c r="CYX20" s="2"/>
      <c r="CYY20" s="35"/>
      <c r="CYZ20" s="76"/>
      <c r="CZA20" s="75"/>
      <c r="CZC20" s="2"/>
      <c r="CZD20" s="2"/>
      <c r="CZE20" s="35"/>
      <c r="CZF20" s="76"/>
      <c r="CZG20" s="75"/>
      <c r="CZI20" s="2"/>
      <c r="CZJ20" s="2"/>
      <c r="CZK20" s="35"/>
      <c r="CZL20" s="76"/>
      <c r="CZM20" s="75"/>
      <c r="CZO20" s="2"/>
      <c r="CZP20" s="2"/>
      <c r="CZQ20" s="35"/>
      <c r="CZR20" s="76"/>
      <c r="CZS20" s="75"/>
      <c r="CZU20" s="2"/>
      <c r="CZV20" s="2"/>
      <c r="CZW20" s="35"/>
      <c r="CZX20" s="76"/>
      <c r="CZY20" s="75"/>
      <c r="DAA20" s="2"/>
      <c r="DAB20" s="2"/>
      <c r="DAC20" s="35"/>
      <c r="DAD20" s="76"/>
      <c r="DAE20" s="75"/>
      <c r="DAG20" s="2"/>
      <c r="DAH20" s="2"/>
      <c r="DAI20" s="35"/>
      <c r="DAJ20" s="76"/>
      <c r="DAK20" s="75"/>
      <c r="DAM20" s="2"/>
      <c r="DAN20" s="2"/>
      <c r="DAO20" s="35"/>
      <c r="DAP20" s="76"/>
      <c r="DAQ20" s="75"/>
      <c r="DAS20" s="2"/>
      <c r="DAT20" s="2"/>
      <c r="DAU20" s="35"/>
      <c r="DAV20" s="76"/>
      <c r="DAW20" s="75"/>
      <c r="DAY20" s="2"/>
      <c r="DAZ20" s="2"/>
      <c r="DBA20" s="35"/>
      <c r="DBB20" s="76"/>
      <c r="DBC20" s="75"/>
      <c r="DBE20" s="2"/>
      <c r="DBF20" s="2"/>
      <c r="DBG20" s="35"/>
      <c r="DBH20" s="76"/>
      <c r="DBI20" s="75"/>
      <c r="DBK20" s="2"/>
      <c r="DBL20" s="2"/>
      <c r="DBM20" s="35"/>
      <c r="DBN20" s="76"/>
      <c r="DBO20" s="75"/>
      <c r="DBQ20" s="2"/>
      <c r="DBR20" s="2"/>
      <c r="DBS20" s="35"/>
      <c r="DBT20" s="76"/>
      <c r="DBU20" s="75"/>
      <c r="DBW20" s="2"/>
      <c r="DBX20" s="2"/>
      <c r="DBY20" s="35"/>
      <c r="DBZ20" s="76"/>
      <c r="DCA20" s="75"/>
      <c r="DCC20" s="2"/>
      <c r="DCD20" s="2"/>
      <c r="DCE20" s="35"/>
      <c r="DCF20" s="76"/>
      <c r="DCG20" s="75"/>
      <c r="DCI20" s="2"/>
      <c r="DCJ20" s="2"/>
      <c r="DCK20" s="35"/>
      <c r="DCL20" s="76"/>
      <c r="DCM20" s="75"/>
      <c r="DCO20" s="2"/>
      <c r="DCP20" s="2"/>
      <c r="DCQ20" s="35"/>
      <c r="DCR20" s="76"/>
      <c r="DCS20" s="75"/>
      <c r="DCU20" s="2"/>
      <c r="DCV20" s="2"/>
      <c r="DCW20" s="35"/>
      <c r="DCX20" s="76"/>
      <c r="DCY20" s="75"/>
      <c r="DDA20" s="2"/>
      <c r="DDB20" s="2"/>
      <c r="DDC20" s="35"/>
      <c r="DDD20" s="76"/>
      <c r="DDE20" s="75"/>
      <c r="DDG20" s="2"/>
      <c r="DDH20" s="2"/>
      <c r="DDI20" s="35"/>
      <c r="DDJ20" s="76"/>
      <c r="DDK20" s="75"/>
      <c r="DDM20" s="2"/>
      <c r="DDN20" s="2"/>
      <c r="DDO20" s="35"/>
      <c r="DDP20" s="76"/>
      <c r="DDQ20" s="75"/>
      <c r="DDS20" s="2"/>
      <c r="DDT20" s="2"/>
      <c r="DDU20" s="35"/>
      <c r="DDV20" s="76"/>
      <c r="DDW20" s="75"/>
      <c r="DDY20" s="2"/>
      <c r="DDZ20" s="2"/>
      <c r="DEA20" s="35"/>
      <c r="DEB20" s="76"/>
      <c r="DEC20" s="75"/>
      <c r="DEE20" s="2"/>
      <c r="DEF20" s="2"/>
      <c r="DEG20" s="35"/>
      <c r="DEH20" s="76"/>
      <c r="DEI20" s="75"/>
      <c r="DEK20" s="2"/>
      <c r="DEL20" s="2"/>
      <c r="DEM20" s="35"/>
      <c r="DEN20" s="76"/>
      <c r="DEO20" s="75"/>
      <c r="DEQ20" s="2"/>
      <c r="DER20" s="2"/>
      <c r="DES20" s="35"/>
      <c r="DET20" s="76"/>
      <c r="DEU20" s="75"/>
      <c r="DEW20" s="2"/>
      <c r="DEX20" s="2"/>
      <c r="DEY20" s="35"/>
      <c r="DEZ20" s="76"/>
      <c r="DFA20" s="75"/>
      <c r="DFC20" s="2"/>
      <c r="DFD20" s="2"/>
      <c r="DFE20" s="35"/>
      <c r="DFF20" s="76"/>
      <c r="DFG20" s="75"/>
      <c r="DFI20" s="2"/>
      <c r="DFJ20" s="2"/>
      <c r="DFK20" s="35"/>
      <c r="DFL20" s="76"/>
      <c r="DFM20" s="75"/>
      <c r="DFO20" s="2"/>
      <c r="DFP20" s="2"/>
      <c r="DFQ20" s="35"/>
      <c r="DFR20" s="76"/>
      <c r="DFS20" s="75"/>
      <c r="DFU20" s="2"/>
      <c r="DFV20" s="2"/>
      <c r="DFW20" s="35"/>
      <c r="DFX20" s="76"/>
      <c r="DFY20" s="75"/>
      <c r="DGA20" s="2"/>
      <c r="DGB20" s="2"/>
      <c r="DGC20" s="35"/>
      <c r="DGD20" s="76"/>
      <c r="DGE20" s="75"/>
      <c r="DGG20" s="2"/>
      <c r="DGH20" s="2"/>
      <c r="DGI20" s="35"/>
      <c r="DGJ20" s="76"/>
      <c r="DGK20" s="75"/>
      <c r="DGM20" s="2"/>
      <c r="DGN20" s="2"/>
      <c r="DGO20" s="35"/>
      <c r="DGP20" s="76"/>
      <c r="DGQ20" s="75"/>
      <c r="DGS20" s="2"/>
      <c r="DGT20" s="2"/>
      <c r="DGU20" s="35"/>
      <c r="DGV20" s="76"/>
      <c r="DGW20" s="75"/>
      <c r="DGY20" s="2"/>
      <c r="DGZ20" s="2"/>
      <c r="DHA20" s="35"/>
      <c r="DHB20" s="76"/>
      <c r="DHC20" s="75"/>
      <c r="DHE20" s="2"/>
      <c r="DHF20" s="2"/>
      <c r="DHG20" s="35"/>
      <c r="DHH20" s="76"/>
      <c r="DHI20" s="75"/>
      <c r="DHK20" s="2"/>
      <c r="DHL20" s="2"/>
      <c r="DHM20" s="35"/>
      <c r="DHN20" s="76"/>
      <c r="DHO20" s="75"/>
      <c r="DHQ20" s="2"/>
      <c r="DHR20" s="2"/>
      <c r="DHS20" s="35"/>
      <c r="DHT20" s="76"/>
      <c r="DHU20" s="75"/>
      <c r="DHW20" s="2"/>
      <c r="DHX20" s="2"/>
      <c r="DHY20" s="35"/>
      <c r="DHZ20" s="76"/>
      <c r="DIA20" s="75"/>
      <c r="DIC20" s="2"/>
      <c r="DID20" s="2"/>
      <c r="DIE20" s="35"/>
      <c r="DIF20" s="76"/>
      <c r="DIG20" s="75"/>
      <c r="DII20" s="2"/>
      <c r="DIJ20" s="2"/>
      <c r="DIK20" s="35"/>
      <c r="DIL20" s="76"/>
      <c r="DIM20" s="75"/>
      <c r="DIO20" s="2"/>
      <c r="DIP20" s="2"/>
      <c r="DIQ20" s="35"/>
      <c r="DIR20" s="76"/>
      <c r="DIS20" s="75"/>
      <c r="DIU20" s="2"/>
      <c r="DIV20" s="2"/>
      <c r="DIW20" s="35"/>
      <c r="DIX20" s="76"/>
      <c r="DIY20" s="75"/>
      <c r="DJA20" s="2"/>
      <c r="DJB20" s="2"/>
      <c r="DJC20" s="35"/>
      <c r="DJD20" s="76"/>
      <c r="DJE20" s="75"/>
      <c r="DJG20" s="2"/>
      <c r="DJH20" s="2"/>
      <c r="DJI20" s="35"/>
      <c r="DJJ20" s="76"/>
      <c r="DJK20" s="75"/>
      <c r="DJM20" s="2"/>
      <c r="DJN20" s="2"/>
      <c r="DJO20" s="35"/>
      <c r="DJP20" s="76"/>
      <c r="DJQ20" s="75"/>
      <c r="DJS20" s="2"/>
      <c r="DJT20" s="2"/>
      <c r="DJU20" s="35"/>
      <c r="DJV20" s="76"/>
      <c r="DJW20" s="75"/>
      <c r="DJY20" s="2"/>
      <c r="DJZ20" s="2"/>
      <c r="DKA20" s="35"/>
      <c r="DKB20" s="76"/>
      <c r="DKC20" s="75"/>
      <c r="DKE20" s="2"/>
      <c r="DKF20" s="2"/>
      <c r="DKG20" s="35"/>
      <c r="DKH20" s="76"/>
      <c r="DKI20" s="75"/>
      <c r="DKK20" s="2"/>
      <c r="DKL20" s="2"/>
      <c r="DKM20" s="35"/>
      <c r="DKN20" s="76"/>
      <c r="DKO20" s="75"/>
      <c r="DKQ20" s="2"/>
      <c r="DKR20" s="2"/>
      <c r="DKS20" s="35"/>
      <c r="DKT20" s="76"/>
      <c r="DKU20" s="75"/>
      <c r="DKW20" s="2"/>
      <c r="DKX20" s="2"/>
      <c r="DKY20" s="35"/>
      <c r="DKZ20" s="76"/>
      <c r="DLA20" s="75"/>
      <c r="DLC20" s="2"/>
      <c r="DLD20" s="2"/>
      <c r="DLE20" s="35"/>
      <c r="DLF20" s="76"/>
      <c r="DLG20" s="75"/>
      <c r="DLI20" s="2"/>
      <c r="DLJ20" s="2"/>
      <c r="DLK20" s="35"/>
      <c r="DLL20" s="76"/>
      <c r="DLM20" s="75"/>
      <c r="DLO20" s="2"/>
      <c r="DLP20" s="2"/>
      <c r="DLQ20" s="35"/>
      <c r="DLR20" s="76"/>
      <c r="DLS20" s="75"/>
      <c r="DLU20" s="2"/>
      <c r="DLV20" s="2"/>
      <c r="DLW20" s="35"/>
      <c r="DLX20" s="76"/>
      <c r="DLY20" s="75"/>
      <c r="DMA20" s="2"/>
      <c r="DMB20" s="2"/>
      <c r="DMC20" s="35"/>
      <c r="DMD20" s="76"/>
      <c r="DME20" s="75"/>
      <c r="DMG20" s="2"/>
      <c r="DMH20" s="2"/>
      <c r="DMI20" s="35"/>
      <c r="DMJ20" s="76"/>
      <c r="DMK20" s="75"/>
      <c r="DMM20" s="2"/>
      <c r="DMN20" s="2"/>
      <c r="DMO20" s="35"/>
      <c r="DMP20" s="76"/>
      <c r="DMQ20" s="75"/>
      <c r="DMS20" s="2"/>
      <c r="DMT20" s="2"/>
      <c r="DMU20" s="35"/>
      <c r="DMV20" s="76"/>
      <c r="DMW20" s="75"/>
      <c r="DMY20" s="2"/>
      <c r="DMZ20" s="2"/>
      <c r="DNA20" s="35"/>
      <c r="DNB20" s="76"/>
      <c r="DNC20" s="75"/>
      <c r="DNE20" s="2"/>
      <c r="DNF20" s="2"/>
      <c r="DNG20" s="35"/>
      <c r="DNH20" s="76"/>
      <c r="DNI20" s="75"/>
      <c r="DNK20" s="2"/>
      <c r="DNL20" s="2"/>
      <c r="DNM20" s="35"/>
      <c r="DNN20" s="76"/>
      <c r="DNO20" s="75"/>
      <c r="DNQ20" s="2"/>
      <c r="DNR20" s="2"/>
      <c r="DNS20" s="35"/>
      <c r="DNT20" s="76"/>
      <c r="DNU20" s="75"/>
      <c r="DNW20" s="2"/>
      <c r="DNX20" s="2"/>
      <c r="DNY20" s="35"/>
      <c r="DNZ20" s="76"/>
      <c r="DOA20" s="75"/>
      <c r="DOC20" s="2"/>
      <c r="DOD20" s="2"/>
      <c r="DOE20" s="35"/>
      <c r="DOF20" s="76"/>
      <c r="DOG20" s="75"/>
      <c r="DOI20" s="2"/>
      <c r="DOJ20" s="2"/>
      <c r="DOK20" s="35"/>
      <c r="DOL20" s="76"/>
      <c r="DOM20" s="75"/>
      <c r="DOO20" s="2"/>
      <c r="DOP20" s="2"/>
      <c r="DOQ20" s="35"/>
      <c r="DOR20" s="76"/>
      <c r="DOS20" s="75"/>
      <c r="DOU20" s="2"/>
      <c r="DOV20" s="2"/>
      <c r="DOW20" s="35"/>
      <c r="DOX20" s="76"/>
      <c r="DOY20" s="75"/>
      <c r="DPA20" s="2"/>
      <c r="DPB20" s="2"/>
      <c r="DPC20" s="35"/>
      <c r="DPD20" s="76"/>
      <c r="DPE20" s="75"/>
      <c r="DPG20" s="2"/>
      <c r="DPH20" s="2"/>
      <c r="DPI20" s="35"/>
      <c r="DPJ20" s="76"/>
      <c r="DPK20" s="75"/>
      <c r="DPM20" s="2"/>
      <c r="DPN20" s="2"/>
      <c r="DPO20" s="35"/>
      <c r="DPP20" s="76"/>
      <c r="DPQ20" s="75"/>
      <c r="DPS20" s="2"/>
      <c r="DPT20" s="2"/>
      <c r="DPU20" s="35"/>
      <c r="DPV20" s="76"/>
      <c r="DPW20" s="75"/>
      <c r="DPY20" s="2"/>
      <c r="DPZ20" s="2"/>
      <c r="DQA20" s="35"/>
      <c r="DQB20" s="76"/>
      <c r="DQC20" s="75"/>
      <c r="DQE20" s="2"/>
      <c r="DQF20" s="2"/>
      <c r="DQG20" s="35"/>
      <c r="DQH20" s="76"/>
      <c r="DQI20" s="75"/>
      <c r="DQK20" s="2"/>
      <c r="DQL20" s="2"/>
      <c r="DQM20" s="35"/>
      <c r="DQN20" s="76"/>
      <c r="DQO20" s="75"/>
      <c r="DQQ20" s="2"/>
      <c r="DQR20" s="2"/>
      <c r="DQS20" s="35"/>
      <c r="DQT20" s="76"/>
      <c r="DQU20" s="75"/>
      <c r="DQW20" s="2"/>
      <c r="DQX20" s="2"/>
      <c r="DQY20" s="35"/>
      <c r="DQZ20" s="76"/>
      <c r="DRA20" s="75"/>
      <c r="DRC20" s="2"/>
      <c r="DRD20" s="2"/>
      <c r="DRE20" s="35"/>
      <c r="DRF20" s="76"/>
      <c r="DRG20" s="75"/>
      <c r="DRI20" s="2"/>
      <c r="DRJ20" s="2"/>
      <c r="DRK20" s="35"/>
      <c r="DRL20" s="76"/>
      <c r="DRM20" s="75"/>
      <c r="DRO20" s="2"/>
      <c r="DRP20" s="2"/>
      <c r="DRQ20" s="35"/>
      <c r="DRR20" s="76"/>
      <c r="DRS20" s="75"/>
      <c r="DRU20" s="2"/>
      <c r="DRV20" s="2"/>
      <c r="DRW20" s="35"/>
      <c r="DRX20" s="76"/>
      <c r="DRY20" s="75"/>
      <c r="DSA20" s="2"/>
      <c r="DSB20" s="2"/>
      <c r="DSC20" s="35"/>
      <c r="DSD20" s="76"/>
      <c r="DSE20" s="75"/>
      <c r="DSG20" s="2"/>
      <c r="DSH20" s="2"/>
      <c r="DSI20" s="35"/>
      <c r="DSJ20" s="76"/>
      <c r="DSK20" s="75"/>
      <c r="DSM20" s="2"/>
      <c r="DSN20" s="2"/>
      <c r="DSO20" s="35"/>
      <c r="DSP20" s="76"/>
      <c r="DSQ20" s="75"/>
      <c r="DSS20" s="2"/>
      <c r="DST20" s="2"/>
      <c r="DSU20" s="35"/>
      <c r="DSV20" s="76"/>
      <c r="DSW20" s="75"/>
      <c r="DSY20" s="2"/>
      <c r="DSZ20" s="2"/>
      <c r="DTA20" s="35"/>
      <c r="DTB20" s="76"/>
      <c r="DTC20" s="75"/>
      <c r="DTE20" s="2"/>
      <c r="DTF20" s="2"/>
      <c r="DTG20" s="35"/>
      <c r="DTH20" s="76"/>
      <c r="DTI20" s="75"/>
      <c r="DTK20" s="2"/>
      <c r="DTL20" s="2"/>
      <c r="DTM20" s="35"/>
      <c r="DTN20" s="76"/>
      <c r="DTO20" s="75"/>
      <c r="DTQ20" s="2"/>
      <c r="DTR20" s="2"/>
      <c r="DTS20" s="35"/>
      <c r="DTT20" s="76"/>
      <c r="DTU20" s="75"/>
      <c r="DTW20" s="2"/>
      <c r="DTX20" s="2"/>
      <c r="DTY20" s="35"/>
      <c r="DTZ20" s="76"/>
      <c r="DUA20" s="75"/>
      <c r="DUC20" s="2"/>
      <c r="DUD20" s="2"/>
      <c r="DUE20" s="35"/>
      <c r="DUF20" s="76"/>
      <c r="DUG20" s="75"/>
      <c r="DUI20" s="2"/>
      <c r="DUJ20" s="2"/>
      <c r="DUK20" s="35"/>
      <c r="DUL20" s="76"/>
      <c r="DUM20" s="75"/>
      <c r="DUO20" s="2"/>
      <c r="DUP20" s="2"/>
      <c r="DUQ20" s="35"/>
      <c r="DUR20" s="76"/>
      <c r="DUS20" s="75"/>
      <c r="DUU20" s="2"/>
      <c r="DUV20" s="2"/>
      <c r="DUW20" s="35"/>
      <c r="DUX20" s="76"/>
      <c r="DUY20" s="75"/>
      <c r="DVA20" s="2"/>
      <c r="DVB20" s="2"/>
      <c r="DVC20" s="35"/>
      <c r="DVD20" s="76"/>
      <c r="DVE20" s="75"/>
      <c r="DVG20" s="2"/>
      <c r="DVH20" s="2"/>
      <c r="DVI20" s="35"/>
      <c r="DVJ20" s="76"/>
      <c r="DVK20" s="75"/>
      <c r="DVM20" s="2"/>
      <c r="DVN20" s="2"/>
      <c r="DVO20" s="35"/>
      <c r="DVP20" s="76"/>
      <c r="DVQ20" s="75"/>
      <c r="DVS20" s="2"/>
      <c r="DVT20" s="2"/>
      <c r="DVU20" s="35"/>
      <c r="DVV20" s="76"/>
      <c r="DVW20" s="75"/>
      <c r="DVY20" s="2"/>
      <c r="DVZ20" s="2"/>
      <c r="DWA20" s="35"/>
      <c r="DWB20" s="76"/>
      <c r="DWC20" s="75"/>
      <c r="DWE20" s="2"/>
      <c r="DWF20" s="2"/>
      <c r="DWG20" s="35"/>
      <c r="DWH20" s="76"/>
      <c r="DWI20" s="75"/>
      <c r="DWK20" s="2"/>
      <c r="DWL20" s="2"/>
      <c r="DWM20" s="35"/>
      <c r="DWN20" s="76"/>
      <c r="DWO20" s="75"/>
      <c r="DWQ20" s="2"/>
      <c r="DWR20" s="2"/>
      <c r="DWS20" s="35"/>
      <c r="DWT20" s="76"/>
      <c r="DWU20" s="75"/>
      <c r="DWW20" s="2"/>
      <c r="DWX20" s="2"/>
      <c r="DWY20" s="35"/>
      <c r="DWZ20" s="76"/>
      <c r="DXA20" s="75"/>
      <c r="DXC20" s="2"/>
      <c r="DXD20" s="2"/>
      <c r="DXE20" s="35"/>
      <c r="DXF20" s="76"/>
      <c r="DXG20" s="75"/>
      <c r="DXI20" s="2"/>
      <c r="DXJ20" s="2"/>
      <c r="DXK20" s="35"/>
      <c r="DXL20" s="76"/>
      <c r="DXM20" s="75"/>
      <c r="DXO20" s="2"/>
      <c r="DXP20" s="2"/>
      <c r="DXQ20" s="35"/>
      <c r="DXR20" s="76"/>
      <c r="DXS20" s="75"/>
      <c r="DXU20" s="2"/>
      <c r="DXV20" s="2"/>
      <c r="DXW20" s="35"/>
      <c r="DXX20" s="76"/>
      <c r="DXY20" s="75"/>
      <c r="DYA20" s="2"/>
      <c r="DYB20" s="2"/>
      <c r="DYC20" s="35"/>
      <c r="DYD20" s="76"/>
      <c r="DYE20" s="75"/>
      <c r="DYG20" s="2"/>
      <c r="DYH20" s="2"/>
      <c r="DYI20" s="35"/>
      <c r="DYJ20" s="76"/>
      <c r="DYK20" s="75"/>
      <c r="DYM20" s="2"/>
      <c r="DYN20" s="2"/>
      <c r="DYO20" s="35"/>
      <c r="DYP20" s="76"/>
      <c r="DYQ20" s="75"/>
      <c r="DYS20" s="2"/>
      <c r="DYT20" s="2"/>
      <c r="DYU20" s="35"/>
      <c r="DYV20" s="76"/>
      <c r="DYW20" s="75"/>
      <c r="DYY20" s="2"/>
      <c r="DYZ20" s="2"/>
      <c r="DZA20" s="35"/>
      <c r="DZB20" s="76"/>
      <c r="DZC20" s="75"/>
      <c r="DZE20" s="2"/>
      <c r="DZF20" s="2"/>
      <c r="DZG20" s="35"/>
      <c r="DZH20" s="76"/>
      <c r="DZI20" s="75"/>
      <c r="DZK20" s="2"/>
      <c r="DZL20" s="2"/>
      <c r="DZM20" s="35"/>
      <c r="DZN20" s="76"/>
      <c r="DZO20" s="75"/>
      <c r="DZQ20" s="2"/>
      <c r="DZR20" s="2"/>
      <c r="DZS20" s="35"/>
      <c r="DZT20" s="76"/>
      <c r="DZU20" s="75"/>
      <c r="DZW20" s="2"/>
      <c r="DZX20" s="2"/>
      <c r="DZY20" s="35"/>
      <c r="DZZ20" s="76"/>
      <c r="EAA20" s="75"/>
      <c r="EAC20" s="2"/>
      <c r="EAD20" s="2"/>
      <c r="EAE20" s="35"/>
      <c r="EAF20" s="76"/>
      <c r="EAG20" s="75"/>
      <c r="EAI20" s="2"/>
      <c r="EAJ20" s="2"/>
      <c r="EAK20" s="35"/>
      <c r="EAL20" s="76"/>
      <c r="EAM20" s="75"/>
      <c r="EAO20" s="2"/>
      <c r="EAP20" s="2"/>
      <c r="EAQ20" s="35"/>
      <c r="EAR20" s="76"/>
      <c r="EAS20" s="75"/>
      <c r="EAU20" s="2"/>
      <c r="EAV20" s="2"/>
      <c r="EAW20" s="35"/>
      <c r="EAX20" s="76"/>
      <c r="EAY20" s="75"/>
      <c r="EBA20" s="2"/>
      <c r="EBB20" s="2"/>
      <c r="EBC20" s="35"/>
      <c r="EBD20" s="76"/>
      <c r="EBE20" s="75"/>
      <c r="EBG20" s="2"/>
      <c r="EBH20" s="2"/>
      <c r="EBI20" s="35"/>
      <c r="EBJ20" s="76"/>
      <c r="EBK20" s="75"/>
      <c r="EBM20" s="2"/>
      <c r="EBN20" s="2"/>
      <c r="EBO20" s="35"/>
      <c r="EBP20" s="76"/>
      <c r="EBQ20" s="75"/>
      <c r="EBS20" s="2"/>
      <c r="EBT20" s="2"/>
      <c r="EBU20" s="35"/>
      <c r="EBV20" s="76"/>
      <c r="EBW20" s="75"/>
      <c r="EBY20" s="2"/>
      <c r="EBZ20" s="2"/>
      <c r="ECA20" s="35"/>
      <c r="ECB20" s="76"/>
      <c r="ECC20" s="75"/>
      <c r="ECE20" s="2"/>
      <c r="ECF20" s="2"/>
      <c r="ECG20" s="35"/>
      <c r="ECH20" s="76"/>
      <c r="ECI20" s="75"/>
      <c r="ECK20" s="2"/>
      <c r="ECL20" s="2"/>
      <c r="ECM20" s="35"/>
      <c r="ECN20" s="76"/>
      <c r="ECO20" s="75"/>
      <c r="ECQ20" s="2"/>
      <c r="ECR20" s="2"/>
      <c r="ECS20" s="35"/>
      <c r="ECT20" s="76"/>
      <c r="ECU20" s="75"/>
      <c r="ECW20" s="2"/>
      <c r="ECX20" s="2"/>
      <c r="ECY20" s="35"/>
      <c r="ECZ20" s="76"/>
      <c r="EDA20" s="75"/>
      <c r="EDC20" s="2"/>
      <c r="EDD20" s="2"/>
      <c r="EDE20" s="35"/>
      <c r="EDF20" s="76"/>
      <c r="EDG20" s="75"/>
      <c r="EDI20" s="2"/>
      <c r="EDJ20" s="2"/>
      <c r="EDK20" s="35"/>
      <c r="EDL20" s="76"/>
      <c r="EDM20" s="75"/>
      <c r="EDO20" s="2"/>
      <c r="EDP20" s="2"/>
      <c r="EDQ20" s="35"/>
      <c r="EDR20" s="76"/>
      <c r="EDS20" s="75"/>
      <c r="EDU20" s="2"/>
      <c r="EDV20" s="2"/>
      <c r="EDW20" s="35"/>
      <c r="EDX20" s="76"/>
      <c r="EDY20" s="75"/>
      <c r="EEA20" s="2"/>
      <c r="EEB20" s="2"/>
      <c r="EEC20" s="35"/>
      <c r="EED20" s="76"/>
      <c r="EEE20" s="75"/>
      <c r="EEG20" s="2"/>
      <c r="EEH20" s="2"/>
      <c r="EEI20" s="35"/>
      <c r="EEJ20" s="76"/>
      <c r="EEK20" s="75"/>
      <c r="EEM20" s="2"/>
      <c r="EEN20" s="2"/>
      <c r="EEO20" s="35"/>
      <c r="EEP20" s="76"/>
      <c r="EEQ20" s="75"/>
      <c r="EES20" s="2"/>
      <c r="EET20" s="2"/>
      <c r="EEU20" s="35"/>
      <c r="EEV20" s="76"/>
      <c r="EEW20" s="75"/>
      <c r="EEY20" s="2"/>
      <c r="EEZ20" s="2"/>
      <c r="EFA20" s="35"/>
      <c r="EFB20" s="76"/>
      <c r="EFC20" s="75"/>
      <c r="EFE20" s="2"/>
      <c r="EFF20" s="2"/>
      <c r="EFG20" s="35"/>
      <c r="EFH20" s="76"/>
      <c r="EFI20" s="75"/>
      <c r="EFK20" s="2"/>
      <c r="EFL20" s="2"/>
      <c r="EFM20" s="35"/>
      <c r="EFN20" s="76"/>
      <c r="EFO20" s="75"/>
      <c r="EFQ20" s="2"/>
      <c r="EFR20" s="2"/>
      <c r="EFS20" s="35"/>
      <c r="EFT20" s="76"/>
      <c r="EFU20" s="75"/>
      <c r="EFW20" s="2"/>
      <c r="EFX20" s="2"/>
      <c r="EFY20" s="35"/>
      <c r="EFZ20" s="76"/>
      <c r="EGA20" s="75"/>
      <c r="EGC20" s="2"/>
      <c r="EGD20" s="2"/>
      <c r="EGE20" s="35"/>
      <c r="EGF20" s="76"/>
      <c r="EGG20" s="75"/>
      <c r="EGI20" s="2"/>
      <c r="EGJ20" s="2"/>
      <c r="EGK20" s="35"/>
      <c r="EGL20" s="76"/>
      <c r="EGM20" s="75"/>
      <c r="EGO20" s="2"/>
      <c r="EGP20" s="2"/>
      <c r="EGQ20" s="35"/>
      <c r="EGR20" s="76"/>
      <c r="EGS20" s="75"/>
      <c r="EGU20" s="2"/>
      <c r="EGV20" s="2"/>
      <c r="EGW20" s="35"/>
      <c r="EGX20" s="76"/>
      <c r="EGY20" s="75"/>
      <c r="EHA20" s="2"/>
      <c r="EHB20" s="2"/>
      <c r="EHC20" s="35"/>
      <c r="EHD20" s="76"/>
      <c r="EHE20" s="75"/>
      <c r="EHG20" s="2"/>
      <c r="EHH20" s="2"/>
      <c r="EHI20" s="35"/>
      <c r="EHJ20" s="76"/>
      <c r="EHK20" s="75"/>
      <c r="EHM20" s="2"/>
      <c r="EHN20" s="2"/>
      <c r="EHO20" s="35"/>
      <c r="EHP20" s="76"/>
      <c r="EHQ20" s="75"/>
      <c r="EHS20" s="2"/>
      <c r="EHT20" s="2"/>
      <c r="EHU20" s="35"/>
      <c r="EHV20" s="76"/>
      <c r="EHW20" s="75"/>
      <c r="EHY20" s="2"/>
      <c r="EHZ20" s="2"/>
      <c r="EIA20" s="35"/>
      <c r="EIB20" s="76"/>
      <c r="EIC20" s="75"/>
      <c r="EIE20" s="2"/>
      <c r="EIF20" s="2"/>
      <c r="EIG20" s="35"/>
      <c r="EIH20" s="76"/>
      <c r="EII20" s="75"/>
      <c r="EIK20" s="2"/>
      <c r="EIL20" s="2"/>
      <c r="EIM20" s="35"/>
      <c r="EIN20" s="76"/>
      <c r="EIO20" s="75"/>
      <c r="EIQ20" s="2"/>
      <c r="EIR20" s="2"/>
      <c r="EIS20" s="35"/>
      <c r="EIT20" s="76"/>
      <c r="EIU20" s="75"/>
      <c r="EIW20" s="2"/>
      <c r="EIX20" s="2"/>
      <c r="EIY20" s="35"/>
      <c r="EIZ20" s="76"/>
      <c r="EJA20" s="75"/>
      <c r="EJC20" s="2"/>
      <c r="EJD20" s="2"/>
      <c r="EJE20" s="35"/>
      <c r="EJF20" s="76"/>
      <c r="EJG20" s="75"/>
      <c r="EJI20" s="2"/>
      <c r="EJJ20" s="2"/>
      <c r="EJK20" s="35"/>
      <c r="EJL20" s="76"/>
      <c r="EJM20" s="75"/>
      <c r="EJO20" s="2"/>
      <c r="EJP20" s="2"/>
      <c r="EJQ20" s="35"/>
      <c r="EJR20" s="76"/>
      <c r="EJS20" s="75"/>
      <c r="EJU20" s="2"/>
      <c r="EJV20" s="2"/>
      <c r="EJW20" s="35"/>
      <c r="EJX20" s="76"/>
      <c r="EJY20" s="75"/>
      <c r="EKA20" s="2"/>
      <c r="EKB20" s="2"/>
      <c r="EKC20" s="35"/>
      <c r="EKD20" s="76"/>
      <c r="EKE20" s="75"/>
      <c r="EKG20" s="2"/>
      <c r="EKH20" s="2"/>
      <c r="EKI20" s="35"/>
      <c r="EKJ20" s="76"/>
      <c r="EKK20" s="75"/>
      <c r="EKM20" s="2"/>
      <c r="EKN20" s="2"/>
      <c r="EKO20" s="35"/>
      <c r="EKP20" s="76"/>
      <c r="EKQ20" s="75"/>
      <c r="EKS20" s="2"/>
      <c r="EKT20" s="2"/>
      <c r="EKU20" s="35"/>
      <c r="EKV20" s="76"/>
      <c r="EKW20" s="75"/>
      <c r="EKY20" s="2"/>
      <c r="EKZ20" s="2"/>
      <c r="ELA20" s="35"/>
      <c r="ELB20" s="76"/>
      <c r="ELC20" s="75"/>
      <c r="ELE20" s="2"/>
      <c r="ELF20" s="2"/>
      <c r="ELG20" s="35"/>
      <c r="ELH20" s="76"/>
      <c r="ELI20" s="75"/>
      <c r="ELK20" s="2"/>
      <c r="ELL20" s="2"/>
      <c r="ELM20" s="35"/>
      <c r="ELN20" s="76"/>
      <c r="ELO20" s="75"/>
      <c r="ELQ20" s="2"/>
      <c r="ELR20" s="2"/>
      <c r="ELS20" s="35"/>
      <c r="ELT20" s="76"/>
      <c r="ELU20" s="75"/>
      <c r="ELW20" s="2"/>
      <c r="ELX20" s="2"/>
      <c r="ELY20" s="35"/>
      <c r="ELZ20" s="76"/>
      <c r="EMA20" s="75"/>
      <c r="EMC20" s="2"/>
      <c r="EMD20" s="2"/>
      <c r="EME20" s="35"/>
      <c r="EMF20" s="76"/>
      <c r="EMG20" s="75"/>
      <c r="EMI20" s="2"/>
      <c r="EMJ20" s="2"/>
      <c r="EMK20" s="35"/>
      <c r="EML20" s="76"/>
      <c r="EMM20" s="75"/>
      <c r="EMO20" s="2"/>
      <c r="EMP20" s="2"/>
      <c r="EMQ20" s="35"/>
      <c r="EMR20" s="76"/>
      <c r="EMS20" s="75"/>
      <c r="EMU20" s="2"/>
      <c r="EMV20" s="2"/>
      <c r="EMW20" s="35"/>
      <c r="EMX20" s="76"/>
      <c r="EMY20" s="75"/>
      <c r="ENA20" s="2"/>
      <c r="ENB20" s="2"/>
      <c r="ENC20" s="35"/>
      <c r="END20" s="76"/>
      <c r="ENE20" s="75"/>
      <c r="ENG20" s="2"/>
      <c r="ENH20" s="2"/>
      <c r="ENI20" s="35"/>
      <c r="ENJ20" s="76"/>
      <c r="ENK20" s="75"/>
      <c r="ENM20" s="2"/>
      <c r="ENN20" s="2"/>
      <c r="ENO20" s="35"/>
      <c r="ENP20" s="76"/>
      <c r="ENQ20" s="75"/>
      <c r="ENS20" s="2"/>
      <c r="ENT20" s="2"/>
      <c r="ENU20" s="35"/>
      <c r="ENV20" s="76"/>
      <c r="ENW20" s="75"/>
      <c r="ENY20" s="2"/>
      <c r="ENZ20" s="2"/>
      <c r="EOA20" s="35"/>
      <c r="EOB20" s="76"/>
      <c r="EOC20" s="75"/>
      <c r="EOE20" s="2"/>
      <c r="EOF20" s="2"/>
      <c r="EOG20" s="35"/>
      <c r="EOH20" s="76"/>
      <c r="EOI20" s="75"/>
      <c r="EOK20" s="2"/>
      <c r="EOL20" s="2"/>
      <c r="EOM20" s="35"/>
      <c r="EON20" s="76"/>
      <c r="EOO20" s="75"/>
      <c r="EOQ20" s="2"/>
      <c r="EOR20" s="2"/>
      <c r="EOS20" s="35"/>
      <c r="EOT20" s="76"/>
      <c r="EOU20" s="75"/>
      <c r="EOW20" s="2"/>
      <c r="EOX20" s="2"/>
      <c r="EOY20" s="35"/>
      <c r="EOZ20" s="76"/>
      <c r="EPA20" s="75"/>
      <c r="EPC20" s="2"/>
      <c r="EPD20" s="2"/>
      <c r="EPE20" s="35"/>
      <c r="EPF20" s="76"/>
      <c r="EPG20" s="75"/>
      <c r="EPI20" s="2"/>
      <c r="EPJ20" s="2"/>
      <c r="EPK20" s="35"/>
      <c r="EPL20" s="76"/>
      <c r="EPM20" s="75"/>
      <c r="EPO20" s="2"/>
      <c r="EPP20" s="2"/>
      <c r="EPQ20" s="35"/>
      <c r="EPR20" s="76"/>
      <c r="EPS20" s="75"/>
      <c r="EPU20" s="2"/>
      <c r="EPV20" s="2"/>
      <c r="EPW20" s="35"/>
      <c r="EPX20" s="76"/>
      <c r="EPY20" s="75"/>
      <c r="EQA20" s="2"/>
      <c r="EQB20" s="2"/>
      <c r="EQC20" s="35"/>
      <c r="EQD20" s="76"/>
      <c r="EQE20" s="75"/>
      <c r="EQG20" s="2"/>
      <c r="EQH20" s="2"/>
      <c r="EQI20" s="35"/>
      <c r="EQJ20" s="76"/>
      <c r="EQK20" s="75"/>
      <c r="EQM20" s="2"/>
      <c r="EQN20" s="2"/>
      <c r="EQO20" s="35"/>
      <c r="EQP20" s="76"/>
      <c r="EQQ20" s="75"/>
      <c r="EQS20" s="2"/>
      <c r="EQT20" s="2"/>
      <c r="EQU20" s="35"/>
      <c r="EQV20" s="76"/>
      <c r="EQW20" s="75"/>
      <c r="EQY20" s="2"/>
      <c r="EQZ20" s="2"/>
      <c r="ERA20" s="35"/>
      <c r="ERB20" s="76"/>
      <c r="ERC20" s="75"/>
      <c r="ERE20" s="2"/>
      <c r="ERF20" s="2"/>
      <c r="ERG20" s="35"/>
      <c r="ERH20" s="76"/>
      <c r="ERI20" s="75"/>
      <c r="ERK20" s="2"/>
      <c r="ERL20" s="2"/>
      <c r="ERM20" s="35"/>
      <c r="ERN20" s="76"/>
      <c r="ERO20" s="75"/>
      <c r="ERQ20" s="2"/>
      <c r="ERR20" s="2"/>
      <c r="ERS20" s="35"/>
      <c r="ERT20" s="76"/>
      <c r="ERU20" s="75"/>
      <c r="ERW20" s="2"/>
      <c r="ERX20" s="2"/>
      <c r="ERY20" s="35"/>
      <c r="ERZ20" s="76"/>
      <c r="ESA20" s="75"/>
      <c r="ESC20" s="2"/>
      <c r="ESD20" s="2"/>
      <c r="ESE20" s="35"/>
      <c r="ESF20" s="76"/>
      <c r="ESG20" s="75"/>
      <c r="ESI20" s="2"/>
      <c r="ESJ20" s="2"/>
      <c r="ESK20" s="35"/>
      <c r="ESL20" s="76"/>
      <c r="ESM20" s="75"/>
      <c r="ESO20" s="2"/>
      <c r="ESP20" s="2"/>
      <c r="ESQ20" s="35"/>
      <c r="ESR20" s="76"/>
      <c r="ESS20" s="75"/>
      <c r="ESU20" s="2"/>
      <c r="ESV20" s="2"/>
      <c r="ESW20" s="35"/>
      <c r="ESX20" s="76"/>
      <c r="ESY20" s="75"/>
      <c r="ETA20" s="2"/>
      <c r="ETB20" s="2"/>
      <c r="ETC20" s="35"/>
      <c r="ETD20" s="76"/>
      <c r="ETE20" s="75"/>
      <c r="ETG20" s="2"/>
      <c r="ETH20" s="2"/>
      <c r="ETI20" s="35"/>
      <c r="ETJ20" s="76"/>
      <c r="ETK20" s="75"/>
      <c r="ETM20" s="2"/>
      <c r="ETN20" s="2"/>
      <c r="ETO20" s="35"/>
      <c r="ETP20" s="76"/>
      <c r="ETQ20" s="75"/>
      <c r="ETS20" s="2"/>
      <c r="ETT20" s="2"/>
      <c r="ETU20" s="35"/>
      <c r="ETV20" s="76"/>
      <c r="ETW20" s="75"/>
      <c r="ETY20" s="2"/>
      <c r="ETZ20" s="2"/>
      <c r="EUA20" s="35"/>
      <c r="EUB20" s="76"/>
      <c r="EUC20" s="75"/>
      <c r="EUE20" s="2"/>
      <c r="EUF20" s="2"/>
      <c r="EUG20" s="35"/>
      <c r="EUH20" s="76"/>
      <c r="EUI20" s="75"/>
      <c r="EUK20" s="2"/>
      <c r="EUL20" s="2"/>
      <c r="EUM20" s="35"/>
      <c r="EUN20" s="76"/>
      <c r="EUO20" s="75"/>
      <c r="EUQ20" s="2"/>
      <c r="EUR20" s="2"/>
      <c r="EUS20" s="35"/>
      <c r="EUT20" s="76"/>
      <c r="EUU20" s="75"/>
      <c r="EUW20" s="2"/>
      <c r="EUX20" s="2"/>
      <c r="EUY20" s="35"/>
      <c r="EUZ20" s="76"/>
      <c r="EVA20" s="75"/>
      <c r="EVC20" s="2"/>
      <c r="EVD20" s="2"/>
      <c r="EVE20" s="35"/>
      <c r="EVF20" s="76"/>
      <c r="EVG20" s="75"/>
      <c r="EVI20" s="2"/>
      <c r="EVJ20" s="2"/>
      <c r="EVK20" s="35"/>
      <c r="EVL20" s="76"/>
      <c r="EVM20" s="75"/>
      <c r="EVO20" s="2"/>
      <c r="EVP20" s="2"/>
      <c r="EVQ20" s="35"/>
      <c r="EVR20" s="76"/>
      <c r="EVS20" s="75"/>
      <c r="EVU20" s="2"/>
      <c r="EVV20" s="2"/>
      <c r="EVW20" s="35"/>
      <c r="EVX20" s="76"/>
      <c r="EVY20" s="75"/>
      <c r="EWA20" s="2"/>
      <c r="EWB20" s="2"/>
      <c r="EWC20" s="35"/>
      <c r="EWD20" s="76"/>
      <c r="EWE20" s="75"/>
      <c r="EWG20" s="2"/>
      <c r="EWH20" s="2"/>
      <c r="EWI20" s="35"/>
      <c r="EWJ20" s="76"/>
      <c r="EWK20" s="75"/>
      <c r="EWM20" s="2"/>
      <c r="EWN20" s="2"/>
      <c r="EWO20" s="35"/>
      <c r="EWP20" s="76"/>
      <c r="EWQ20" s="75"/>
      <c r="EWS20" s="2"/>
      <c r="EWT20" s="2"/>
      <c r="EWU20" s="35"/>
      <c r="EWV20" s="76"/>
      <c r="EWW20" s="75"/>
      <c r="EWY20" s="2"/>
      <c r="EWZ20" s="2"/>
      <c r="EXA20" s="35"/>
      <c r="EXB20" s="76"/>
      <c r="EXC20" s="75"/>
      <c r="EXE20" s="2"/>
      <c r="EXF20" s="2"/>
      <c r="EXG20" s="35"/>
      <c r="EXH20" s="76"/>
      <c r="EXI20" s="75"/>
      <c r="EXK20" s="2"/>
      <c r="EXL20" s="2"/>
      <c r="EXM20" s="35"/>
      <c r="EXN20" s="76"/>
      <c r="EXO20" s="75"/>
      <c r="EXQ20" s="2"/>
      <c r="EXR20" s="2"/>
      <c r="EXS20" s="35"/>
      <c r="EXT20" s="76"/>
      <c r="EXU20" s="75"/>
      <c r="EXW20" s="2"/>
      <c r="EXX20" s="2"/>
      <c r="EXY20" s="35"/>
      <c r="EXZ20" s="76"/>
      <c r="EYA20" s="75"/>
      <c r="EYC20" s="2"/>
      <c r="EYD20" s="2"/>
      <c r="EYE20" s="35"/>
      <c r="EYF20" s="76"/>
      <c r="EYG20" s="75"/>
      <c r="EYI20" s="2"/>
      <c r="EYJ20" s="2"/>
      <c r="EYK20" s="35"/>
      <c r="EYL20" s="76"/>
      <c r="EYM20" s="75"/>
      <c r="EYO20" s="2"/>
      <c r="EYP20" s="2"/>
      <c r="EYQ20" s="35"/>
      <c r="EYR20" s="76"/>
      <c r="EYS20" s="75"/>
      <c r="EYU20" s="2"/>
      <c r="EYV20" s="2"/>
      <c r="EYW20" s="35"/>
      <c r="EYX20" s="76"/>
      <c r="EYY20" s="75"/>
      <c r="EZA20" s="2"/>
      <c r="EZB20" s="2"/>
      <c r="EZC20" s="35"/>
      <c r="EZD20" s="76"/>
      <c r="EZE20" s="75"/>
      <c r="EZG20" s="2"/>
      <c r="EZH20" s="2"/>
      <c r="EZI20" s="35"/>
      <c r="EZJ20" s="76"/>
      <c r="EZK20" s="75"/>
      <c r="EZM20" s="2"/>
      <c r="EZN20" s="2"/>
      <c r="EZO20" s="35"/>
      <c r="EZP20" s="76"/>
      <c r="EZQ20" s="75"/>
      <c r="EZS20" s="2"/>
      <c r="EZT20" s="2"/>
      <c r="EZU20" s="35"/>
      <c r="EZV20" s="76"/>
      <c r="EZW20" s="75"/>
      <c r="EZY20" s="2"/>
      <c r="EZZ20" s="2"/>
      <c r="FAA20" s="35"/>
      <c r="FAB20" s="76"/>
      <c r="FAC20" s="75"/>
      <c r="FAE20" s="2"/>
      <c r="FAF20" s="2"/>
      <c r="FAG20" s="35"/>
      <c r="FAH20" s="76"/>
      <c r="FAI20" s="75"/>
      <c r="FAK20" s="2"/>
      <c r="FAL20" s="2"/>
      <c r="FAM20" s="35"/>
      <c r="FAN20" s="76"/>
      <c r="FAO20" s="75"/>
      <c r="FAQ20" s="2"/>
      <c r="FAR20" s="2"/>
      <c r="FAS20" s="35"/>
      <c r="FAT20" s="76"/>
      <c r="FAU20" s="75"/>
      <c r="FAW20" s="2"/>
      <c r="FAX20" s="2"/>
      <c r="FAY20" s="35"/>
      <c r="FAZ20" s="76"/>
      <c r="FBA20" s="75"/>
      <c r="FBC20" s="2"/>
      <c r="FBD20" s="2"/>
      <c r="FBE20" s="35"/>
      <c r="FBF20" s="76"/>
      <c r="FBG20" s="75"/>
      <c r="FBI20" s="2"/>
      <c r="FBJ20" s="2"/>
      <c r="FBK20" s="35"/>
      <c r="FBL20" s="76"/>
      <c r="FBM20" s="75"/>
      <c r="FBO20" s="2"/>
      <c r="FBP20" s="2"/>
      <c r="FBQ20" s="35"/>
      <c r="FBR20" s="76"/>
      <c r="FBS20" s="75"/>
      <c r="FBU20" s="2"/>
      <c r="FBV20" s="2"/>
      <c r="FBW20" s="35"/>
      <c r="FBX20" s="76"/>
      <c r="FBY20" s="75"/>
      <c r="FCA20" s="2"/>
      <c r="FCB20" s="2"/>
      <c r="FCC20" s="35"/>
      <c r="FCD20" s="76"/>
      <c r="FCE20" s="75"/>
      <c r="FCG20" s="2"/>
      <c r="FCH20" s="2"/>
      <c r="FCI20" s="35"/>
      <c r="FCJ20" s="76"/>
      <c r="FCK20" s="75"/>
      <c r="FCM20" s="2"/>
      <c r="FCN20" s="2"/>
      <c r="FCO20" s="35"/>
      <c r="FCP20" s="76"/>
      <c r="FCQ20" s="75"/>
      <c r="FCS20" s="2"/>
      <c r="FCT20" s="2"/>
      <c r="FCU20" s="35"/>
      <c r="FCV20" s="76"/>
      <c r="FCW20" s="75"/>
      <c r="FCY20" s="2"/>
      <c r="FCZ20" s="2"/>
      <c r="FDA20" s="35"/>
      <c r="FDB20" s="76"/>
      <c r="FDC20" s="75"/>
      <c r="FDE20" s="2"/>
      <c r="FDF20" s="2"/>
      <c r="FDG20" s="35"/>
      <c r="FDH20" s="76"/>
      <c r="FDI20" s="75"/>
      <c r="FDK20" s="2"/>
      <c r="FDL20" s="2"/>
      <c r="FDM20" s="35"/>
      <c r="FDN20" s="76"/>
      <c r="FDO20" s="75"/>
      <c r="FDQ20" s="2"/>
      <c r="FDR20" s="2"/>
      <c r="FDS20" s="35"/>
      <c r="FDT20" s="76"/>
      <c r="FDU20" s="75"/>
      <c r="FDW20" s="2"/>
      <c r="FDX20" s="2"/>
      <c r="FDY20" s="35"/>
      <c r="FDZ20" s="76"/>
      <c r="FEA20" s="75"/>
      <c r="FEC20" s="2"/>
      <c r="FED20" s="2"/>
      <c r="FEE20" s="35"/>
      <c r="FEF20" s="76"/>
      <c r="FEG20" s="75"/>
      <c r="FEI20" s="2"/>
      <c r="FEJ20" s="2"/>
      <c r="FEK20" s="35"/>
      <c r="FEL20" s="76"/>
      <c r="FEM20" s="75"/>
      <c r="FEO20" s="2"/>
      <c r="FEP20" s="2"/>
      <c r="FEQ20" s="35"/>
      <c r="FER20" s="76"/>
      <c r="FES20" s="75"/>
      <c r="FEU20" s="2"/>
      <c r="FEV20" s="2"/>
      <c r="FEW20" s="35"/>
      <c r="FEX20" s="76"/>
      <c r="FEY20" s="75"/>
      <c r="FFA20" s="2"/>
      <c r="FFB20" s="2"/>
      <c r="FFC20" s="35"/>
      <c r="FFD20" s="76"/>
      <c r="FFE20" s="75"/>
      <c r="FFG20" s="2"/>
      <c r="FFH20" s="2"/>
      <c r="FFI20" s="35"/>
      <c r="FFJ20" s="76"/>
      <c r="FFK20" s="75"/>
      <c r="FFM20" s="2"/>
      <c r="FFN20" s="2"/>
      <c r="FFO20" s="35"/>
      <c r="FFP20" s="76"/>
      <c r="FFQ20" s="75"/>
      <c r="FFS20" s="2"/>
      <c r="FFT20" s="2"/>
      <c r="FFU20" s="35"/>
      <c r="FFV20" s="76"/>
      <c r="FFW20" s="75"/>
      <c r="FFY20" s="2"/>
      <c r="FFZ20" s="2"/>
      <c r="FGA20" s="35"/>
      <c r="FGB20" s="76"/>
      <c r="FGC20" s="75"/>
      <c r="FGE20" s="2"/>
      <c r="FGF20" s="2"/>
      <c r="FGG20" s="35"/>
      <c r="FGH20" s="76"/>
      <c r="FGI20" s="75"/>
      <c r="FGK20" s="2"/>
      <c r="FGL20" s="2"/>
      <c r="FGM20" s="35"/>
      <c r="FGN20" s="76"/>
      <c r="FGO20" s="75"/>
      <c r="FGQ20" s="2"/>
      <c r="FGR20" s="2"/>
      <c r="FGS20" s="35"/>
      <c r="FGT20" s="76"/>
      <c r="FGU20" s="75"/>
      <c r="FGW20" s="2"/>
      <c r="FGX20" s="2"/>
      <c r="FGY20" s="35"/>
      <c r="FGZ20" s="76"/>
      <c r="FHA20" s="75"/>
      <c r="FHC20" s="2"/>
      <c r="FHD20" s="2"/>
      <c r="FHE20" s="35"/>
      <c r="FHF20" s="76"/>
      <c r="FHG20" s="75"/>
      <c r="FHI20" s="2"/>
      <c r="FHJ20" s="2"/>
      <c r="FHK20" s="35"/>
      <c r="FHL20" s="76"/>
      <c r="FHM20" s="75"/>
      <c r="FHO20" s="2"/>
      <c r="FHP20" s="2"/>
      <c r="FHQ20" s="35"/>
      <c r="FHR20" s="76"/>
      <c r="FHS20" s="75"/>
      <c r="FHU20" s="2"/>
      <c r="FHV20" s="2"/>
      <c r="FHW20" s="35"/>
      <c r="FHX20" s="76"/>
      <c r="FHY20" s="75"/>
      <c r="FIA20" s="2"/>
      <c r="FIB20" s="2"/>
      <c r="FIC20" s="35"/>
      <c r="FID20" s="76"/>
      <c r="FIE20" s="75"/>
      <c r="FIG20" s="2"/>
      <c r="FIH20" s="2"/>
      <c r="FII20" s="35"/>
      <c r="FIJ20" s="76"/>
      <c r="FIK20" s="75"/>
      <c r="FIM20" s="2"/>
      <c r="FIN20" s="2"/>
      <c r="FIO20" s="35"/>
      <c r="FIP20" s="76"/>
      <c r="FIQ20" s="75"/>
      <c r="FIS20" s="2"/>
      <c r="FIT20" s="2"/>
      <c r="FIU20" s="35"/>
      <c r="FIV20" s="76"/>
      <c r="FIW20" s="75"/>
      <c r="FIY20" s="2"/>
      <c r="FIZ20" s="2"/>
      <c r="FJA20" s="35"/>
      <c r="FJB20" s="76"/>
      <c r="FJC20" s="75"/>
      <c r="FJE20" s="2"/>
      <c r="FJF20" s="2"/>
      <c r="FJG20" s="35"/>
      <c r="FJH20" s="76"/>
      <c r="FJI20" s="75"/>
      <c r="FJK20" s="2"/>
      <c r="FJL20" s="2"/>
      <c r="FJM20" s="35"/>
      <c r="FJN20" s="76"/>
      <c r="FJO20" s="75"/>
      <c r="FJQ20" s="2"/>
      <c r="FJR20" s="2"/>
      <c r="FJS20" s="35"/>
      <c r="FJT20" s="76"/>
      <c r="FJU20" s="75"/>
      <c r="FJW20" s="2"/>
      <c r="FJX20" s="2"/>
      <c r="FJY20" s="35"/>
      <c r="FJZ20" s="76"/>
      <c r="FKA20" s="75"/>
      <c r="FKC20" s="2"/>
      <c r="FKD20" s="2"/>
      <c r="FKE20" s="35"/>
      <c r="FKF20" s="76"/>
      <c r="FKG20" s="75"/>
      <c r="FKI20" s="2"/>
      <c r="FKJ20" s="2"/>
      <c r="FKK20" s="35"/>
      <c r="FKL20" s="76"/>
      <c r="FKM20" s="75"/>
      <c r="FKO20" s="2"/>
      <c r="FKP20" s="2"/>
      <c r="FKQ20" s="35"/>
      <c r="FKR20" s="76"/>
      <c r="FKS20" s="75"/>
      <c r="FKU20" s="2"/>
      <c r="FKV20" s="2"/>
      <c r="FKW20" s="35"/>
      <c r="FKX20" s="76"/>
      <c r="FKY20" s="75"/>
      <c r="FLA20" s="2"/>
      <c r="FLB20" s="2"/>
      <c r="FLC20" s="35"/>
      <c r="FLD20" s="76"/>
      <c r="FLE20" s="75"/>
      <c r="FLG20" s="2"/>
      <c r="FLH20" s="2"/>
      <c r="FLI20" s="35"/>
      <c r="FLJ20" s="76"/>
      <c r="FLK20" s="75"/>
      <c r="FLM20" s="2"/>
      <c r="FLN20" s="2"/>
      <c r="FLO20" s="35"/>
      <c r="FLP20" s="76"/>
      <c r="FLQ20" s="75"/>
      <c r="FLS20" s="2"/>
      <c r="FLT20" s="2"/>
      <c r="FLU20" s="35"/>
      <c r="FLV20" s="76"/>
      <c r="FLW20" s="75"/>
      <c r="FLY20" s="2"/>
      <c r="FLZ20" s="2"/>
      <c r="FMA20" s="35"/>
      <c r="FMB20" s="76"/>
      <c r="FMC20" s="75"/>
      <c r="FME20" s="2"/>
      <c r="FMF20" s="2"/>
      <c r="FMG20" s="35"/>
      <c r="FMH20" s="76"/>
      <c r="FMI20" s="75"/>
      <c r="FMK20" s="2"/>
      <c r="FML20" s="2"/>
      <c r="FMM20" s="35"/>
      <c r="FMN20" s="76"/>
      <c r="FMO20" s="75"/>
      <c r="FMQ20" s="2"/>
      <c r="FMR20" s="2"/>
      <c r="FMS20" s="35"/>
      <c r="FMT20" s="76"/>
      <c r="FMU20" s="75"/>
      <c r="FMW20" s="2"/>
      <c r="FMX20" s="2"/>
      <c r="FMY20" s="35"/>
      <c r="FMZ20" s="76"/>
      <c r="FNA20" s="75"/>
      <c r="FNC20" s="2"/>
      <c r="FND20" s="2"/>
      <c r="FNE20" s="35"/>
      <c r="FNF20" s="76"/>
      <c r="FNG20" s="75"/>
      <c r="FNI20" s="2"/>
      <c r="FNJ20" s="2"/>
      <c r="FNK20" s="35"/>
      <c r="FNL20" s="76"/>
      <c r="FNM20" s="75"/>
      <c r="FNO20" s="2"/>
      <c r="FNP20" s="2"/>
      <c r="FNQ20" s="35"/>
      <c r="FNR20" s="76"/>
      <c r="FNS20" s="75"/>
      <c r="FNU20" s="2"/>
      <c r="FNV20" s="2"/>
      <c r="FNW20" s="35"/>
      <c r="FNX20" s="76"/>
      <c r="FNY20" s="75"/>
      <c r="FOA20" s="2"/>
      <c r="FOB20" s="2"/>
      <c r="FOC20" s="35"/>
      <c r="FOD20" s="76"/>
      <c r="FOE20" s="75"/>
      <c r="FOG20" s="2"/>
      <c r="FOH20" s="2"/>
      <c r="FOI20" s="35"/>
      <c r="FOJ20" s="76"/>
      <c r="FOK20" s="75"/>
      <c r="FOM20" s="2"/>
      <c r="FON20" s="2"/>
      <c r="FOO20" s="35"/>
      <c r="FOP20" s="76"/>
      <c r="FOQ20" s="75"/>
      <c r="FOS20" s="2"/>
      <c r="FOT20" s="2"/>
      <c r="FOU20" s="35"/>
      <c r="FOV20" s="76"/>
      <c r="FOW20" s="75"/>
      <c r="FOY20" s="2"/>
      <c r="FOZ20" s="2"/>
      <c r="FPA20" s="35"/>
      <c r="FPB20" s="76"/>
      <c r="FPC20" s="75"/>
      <c r="FPE20" s="2"/>
      <c r="FPF20" s="2"/>
      <c r="FPG20" s="35"/>
      <c r="FPH20" s="76"/>
      <c r="FPI20" s="75"/>
      <c r="FPK20" s="2"/>
      <c r="FPL20" s="2"/>
      <c r="FPM20" s="35"/>
      <c r="FPN20" s="76"/>
      <c r="FPO20" s="75"/>
      <c r="FPQ20" s="2"/>
      <c r="FPR20" s="2"/>
      <c r="FPS20" s="35"/>
      <c r="FPT20" s="76"/>
      <c r="FPU20" s="75"/>
      <c r="FPW20" s="2"/>
      <c r="FPX20" s="2"/>
      <c r="FPY20" s="35"/>
      <c r="FPZ20" s="76"/>
      <c r="FQA20" s="75"/>
      <c r="FQC20" s="2"/>
      <c r="FQD20" s="2"/>
      <c r="FQE20" s="35"/>
      <c r="FQF20" s="76"/>
      <c r="FQG20" s="75"/>
      <c r="FQI20" s="2"/>
      <c r="FQJ20" s="2"/>
      <c r="FQK20" s="35"/>
      <c r="FQL20" s="76"/>
      <c r="FQM20" s="75"/>
      <c r="FQO20" s="2"/>
      <c r="FQP20" s="2"/>
      <c r="FQQ20" s="35"/>
      <c r="FQR20" s="76"/>
      <c r="FQS20" s="75"/>
      <c r="FQU20" s="2"/>
      <c r="FQV20" s="2"/>
      <c r="FQW20" s="35"/>
      <c r="FQX20" s="76"/>
      <c r="FQY20" s="75"/>
      <c r="FRA20" s="2"/>
      <c r="FRB20" s="2"/>
      <c r="FRC20" s="35"/>
      <c r="FRD20" s="76"/>
      <c r="FRE20" s="75"/>
      <c r="FRG20" s="2"/>
      <c r="FRH20" s="2"/>
      <c r="FRI20" s="35"/>
      <c r="FRJ20" s="76"/>
      <c r="FRK20" s="75"/>
      <c r="FRM20" s="2"/>
      <c r="FRN20" s="2"/>
      <c r="FRO20" s="35"/>
      <c r="FRP20" s="76"/>
      <c r="FRQ20" s="75"/>
      <c r="FRS20" s="2"/>
      <c r="FRT20" s="2"/>
      <c r="FRU20" s="35"/>
      <c r="FRV20" s="76"/>
      <c r="FRW20" s="75"/>
      <c r="FRY20" s="2"/>
      <c r="FRZ20" s="2"/>
      <c r="FSA20" s="35"/>
      <c r="FSB20" s="76"/>
      <c r="FSC20" s="75"/>
      <c r="FSE20" s="2"/>
      <c r="FSF20" s="2"/>
      <c r="FSG20" s="35"/>
      <c r="FSH20" s="76"/>
      <c r="FSI20" s="75"/>
      <c r="FSK20" s="2"/>
      <c r="FSL20" s="2"/>
      <c r="FSM20" s="35"/>
      <c r="FSN20" s="76"/>
      <c r="FSO20" s="75"/>
      <c r="FSQ20" s="2"/>
      <c r="FSR20" s="2"/>
      <c r="FSS20" s="35"/>
      <c r="FST20" s="76"/>
      <c r="FSU20" s="75"/>
      <c r="FSW20" s="2"/>
      <c r="FSX20" s="2"/>
      <c r="FSY20" s="35"/>
      <c r="FSZ20" s="76"/>
      <c r="FTA20" s="75"/>
      <c r="FTC20" s="2"/>
      <c r="FTD20" s="2"/>
      <c r="FTE20" s="35"/>
      <c r="FTF20" s="76"/>
      <c r="FTG20" s="75"/>
      <c r="FTI20" s="2"/>
      <c r="FTJ20" s="2"/>
      <c r="FTK20" s="35"/>
      <c r="FTL20" s="76"/>
      <c r="FTM20" s="75"/>
      <c r="FTO20" s="2"/>
      <c r="FTP20" s="2"/>
      <c r="FTQ20" s="35"/>
      <c r="FTR20" s="76"/>
      <c r="FTS20" s="75"/>
      <c r="FTU20" s="2"/>
      <c r="FTV20" s="2"/>
      <c r="FTW20" s="35"/>
      <c r="FTX20" s="76"/>
      <c r="FTY20" s="75"/>
      <c r="FUA20" s="2"/>
      <c r="FUB20" s="2"/>
      <c r="FUC20" s="35"/>
      <c r="FUD20" s="76"/>
      <c r="FUE20" s="75"/>
      <c r="FUG20" s="2"/>
      <c r="FUH20" s="2"/>
      <c r="FUI20" s="35"/>
      <c r="FUJ20" s="76"/>
      <c r="FUK20" s="75"/>
      <c r="FUM20" s="2"/>
      <c r="FUN20" s="2"/>
      <c r="FUO20" s="35"/>
      <c r="FUP20" s="76"/>
      <c r="FUQ20" s="75"/>
      <c r="FUS20" s="2"/>
      <c r="FUT20" s="2"/>
      <c r="FUU20" s="35"/>
      <c r="FUV20" s="76"/>
      <c r="FUW20" s="75"/>
      <c r="FUY20" s="2"/>
      <c r="FUZ20" s="2"/>
      <c r="FVA20" s="35"/>
      <c r="FVB20" s="76"/>
      <c r="FVC20" s="75"/>
      <c r="FVE20" s="2"/>
      <c r="FVF20" s="2"/>
      <c r="FVG20" s="35"/>
      <c r="FVH20" s="76"/>
      <c r="FVI20" s="75"/>
      <c r="FVK20" s="2"/>
      <c r="FVL20" s="2"/>
      <c r="FVM20" s="35"/>
      <c r="FVN20" s="76"/>
      <c r="FVO20" s="75"/>
      <c r="FVQ20" s="2"/>
      <c r="FVR20" s="2"/>
      <c r="FVS20" s="35"/>
      <c r="FVT20" s="76"/>
      <c r="FVU20" s="75"/>
      <c r="FVW20" s="2"/>
      <c r="FVX20" s="2"/>
      <c r="FVY20" s="35"/>
      <c r="FVZ20" s="76"/>
      <c r="FWA20" s="75"/>
      <c r="FWC20" s="2"/>
      <c r="FWD20" s="2"/>
      <c r="FWE20" s="35"/>
      <c r="FWF20" s="76"/>
      <c r="FWG20" s="75"/>
      <c r="FWI20" s="2"/>
      <c r="FWJ20" s="2"/>
      <c r="FWK20" s="35"/>
      <c r="FWL20" s="76"/>
      <c r="FWM20" s="75"/>
      <c r="FWO20" s="2"/>
      <c r="FWP20" s="2"/>
      <c r="FWQ20" s="35"/>
      <c r="FWR20" s="76"/>
      <c r="FWS20" s="75"/>
      <c r="FWU20" s="2"/>
      <c r="FWV20" s="2"/>
      <c r="FWW20" s="35"/>
      <c r="FWX20" s="76"/>
      <c r="FWY20" s="75"/>
      <c r="FXA20" s="2"/>
      <c r="FXB20" s="2"/>
      <c r="FXC20" s="35"/>
      <c r="FXD20" s="76"/>
      <c r="FXE20" s="75"/>
      <c r="FXG20" s="2"/>
      <c r="FXH20" s="2"/>
      <c r="FXI20" s="35"/>
      <c r="FXJ20" s="76"/>
      <c r="FXK20" s="75"/>
      <c r="FXM20" s="2"/>
      <c r="FXN20" s="2"/>
      <c r="FXO20" s="35"/>
      <c r="FXP20" s="76"/>
      <c r="FXQ20" s="75"/>
      <c r="FXS20" s="2"/>
      <c r="FXT20" s="2"/>
      <c r="FXU20" s="35"/>
      <c r="FXV20" s="76"/>
      <c r="FXW20" s="75"/>
      <c r="FXY20" s="2"/>
      <c r="FXZ20" s="2"/>
      <c r="FYA20" s="35"/>
      <c r="FYB20" s="76"/>
      <c r="FYC20" s="75"/>
      <c r="FYE20" s="2"/>
      <c r="FYF20" s="2"/>
      <c r="FYG20" s="35"/>
      <c r="FYH20" s="76"/>
      <c r="FYI20" s="75"/>
      <c r="FYK20" s="2"/>
      <c r="FYL20" s="2"/>
      <c r="FYM20" s="35"/>
      <c r="FYN20" s="76"/>
      <c r="FYO20" s="75"/>
      <c r="FYQ20" s="2"/>
      <c r="FYR20" s="2"/>
      <c r="FYS20" s="35"/>
      <c r="FYT20" s="76"/>
      <c r="FYU20" s="75"/>
      <c r="FYW20" s="2"/>
      <c r="FYX20" s="2"/>
      <c r="FYY20" s="35"/>
      <c r="FYZ20" s="76"/>
      <c r="FZA20" s="75"/>
      <c r="FZC20" s="2"/>
      <c r="FZD20" s="2"/>
      <c r="FZE20" s="35"/>
      <c r="FZF20" s="76"/>
      <c r="FZG20" s="75"/>
      <c r="FZI20" s="2"/>
      <c r="FZJ20" s="2"/>
      <c r="FZK20" s="35"/>
      <c r="FZL20" s="76"/>
      <c r="FZM20" s="75"/>
      <c r="FZO20" s="2"/>
      <c r="FZP20" s="2"/>
      <c r="FZQ20" s="35"/>
      <c r="FZR20" s="76"/>
      <c r="FZS20" s="75"/>
      <c r="FZU20" s="2"/>
      <c r="FZV20" s="2"/>
      <c r="FZW20" s="35"/>
      <c r="FZX20" s="76"/>
      <c r="FZY20" s="75"/>
      <c r="GAA20" s="2"/>
      <c r="GAB20" s="2"/>
      <c r="GAC20" s="35"/>
      <c r="GAD20" s="76"/>
      <c r="GAE20" s="75"/>
      <c r="GAG20" s="2"/>
      <c r="GAH20" s="2"/>
      <c r="GAI20" s="35"/>
      <c r="GAJ20" s="76"/>
      <c r="GAK20" s="75"/>
      <c r="GAM20" s="2"/>
      <c r="GAN20" s="2"/>
      <c r="GAO20" s="35"/>
      <c r="GAP20" s="76"/>
      <c r="GAQ20" s="75"/>
      <c r="GAS20" s="2"/>
      <c r="GAT20" s="2"/>
      <c r="GAU20" s="35"/>
      <c r="GAV20" s="76"/>
      <c r="GAW20" s="75"/>
      <c r="GAY20" s="2"/>
      <c r="GAZ20" s="2"/>
      <c r="GBA20" s="35"/>
      <c r="GBB20" s="76"/>
      <c r="GBC20" s="75"/>
      <c r="GBE20" s="2"/>
      <c r="GBF20" s="2"/>
      <c r="GBG20" s="35"/>
      <c r="GBH20" s="76"/>
      <c r="GBI20" s="75"/>
      <c r="GBK20" s="2"/>
      <c r="GBL20" s="2"/>
      <c r="GBM20" s="35"/>
      <c r="GBN20" s="76"/>
      <c r="GBO20" s="75"/>
      <c r="GBQ20" s="2"/>
      <c r="GBR20" s="2"/>
      <c r="GBS20" s="35"/>
      <c r="GBT20" s="76"/>
      <c r="GBU20" s="75"/>
      <c r="GBW20" s="2"/>
      <c r="GBX20" s="2"/>
      <c r="GBY20" s="35"/>
      <c r="GBZ20" s="76"/>
      <c r="GCA20" s="75"/>
      <c r="GCC20" s="2"/>
      <c r="GCD20" s="2"/>
      <c r="GCE20" s="35"/>
      <c r="GCF20" s="76"/>
      <c r="GCG20" s="75"/>
      <c r="GCI20" s="2"/>
      <c r="GCJ20" s="2"/>
      <c r="GCK20" s="35"/>
      <c r="GCL20" s="76"/>
      <c r="GCM20" s="75"/>
      <c r="GCO20" s="2"/>
      <c r="GCP20" s="2"/>
      <c r="GCQ20" s="35"/>
      <c r="GCR20" s="76"/>
      <c r="GCS20" s="75"/>
      <c r="GCU20" s="2"/>
      <c r="GCV20" s="2"/>
      <c r="GCW20" s="35"/>
      <c r="GCX20" s="76"/>
      <c r="GCY20" s="75"/>
      <c r="GDA20" s="2"/>
      <c r="GDB20" s="2"/>
      <c r="GDC20" s="35"/>
      <c r="GDD20" s="76"/>
      <c r="GDE20" s="75"/>
      <c r="GDG20" s="2"/>
      <c r="GDH20" s="2"/>
      <c r="GDI20" s="35"/>
      <c r="GDJ20" s="76"/>
      <c r="GDK20" s="75"/>
      <c r="GDM20" s="2"/>
      <c r="GDN20" s="2"/>
      <c r="GDO20" s="35"/>
      <c r="GDP20" s="76"/>
      <c r="GDQ20" s="75"/>
      <c r="GDS20" s="2"/>
      <c r="GDT20" s="2"/>
      <c r="GDU20" s="35"/>
      <c r="GDV20" s="76"/>
      <c r="GDW20" s="75"/>
      <c r="GDY20" s="2"/>
      <c r="GDZ20" s="2"/>
      <c r="GEA20" s="35"/>
      <c r="GEB20" s="76"/>
      <c r="GEC20" s="75"/>
      <c r="GEE20" s="2"/>
      <c r="GEF20" s="2"/>
      <c r="GEG20" s="35"/>
      <c r="GEH20" s="76"/>
      <c r="GEI20" s="75"/>
      <c r="GEK20" s="2"/>
      <c r="GEL20" s="2"/>
      <c r="GEM20" s="35"/>
      <c r="GEN20" s="76"/>
      <c r="GEO20" s="75"/>
      <c r="GEQ20" s="2"/>
      <c r="GER20" s="2"/>
      <c r="GES20" s="35"/>
      <c r="GET20" s="76"/>
      <c r="GEU20" s="75"/>
      <c r="GEW20" s="2"/>
      <c r="GEX20" s="2"/>
      <c r="GEY20" s="35"/>
      <c r="GEZ20" s="76"/>
      <c r="GFA20" s="75"/>
      <c r="GFC20" s="2"/>
      <c r="GFD20" s="2"/>
      <c r="GFE20" s="35"/>
      <c r="GFF20" s="76"/>
      <c r="GFG20" s="75"/>
      <c r="GFI20" s="2"/>
      <c r="GFJ20" s="2"/>
      <c r="GFK20" s="35"/>
      <c r="GFL20" s="76"/>
      <c r="GFM20" s="75"/>
      <c r="GFO20" s="2"/>
      <c r="GFP20" s="2"/>
      <c r="GFQ20" s="35"/>
      <c r="GFR20" s="76"/>
      <c r="GFS20" s="75"/>
      <c r="GFU20" s="2"/>
      <c r="GFV20" s="2"/>
      <c r="GFW20" s="35"/>
      <c r="GFX20" s="76"/>
      <c r="GFY20" s="75"/>
      <c r="GGA20" s="2"/>
      <c r="GGB20" s="2"/>
      <c r="GGC20" s="35"/>
      <c r="GGD20" s="76"/>
      <c r="GGE20" s="75"/>
      <c r="GGG20" s="2"/>
      <c r="GGH20" s="2"/>
      <c r="GGI20" s="35"/>
      <c r="GGJ20" s="76"/>
      <c r="GGK20" s="75"/>
      <c r="GGM20" s="2"/>
      <c r="GGN20" s="2"/>
      <c r="GGO20" s="35"/>
      <c r="GGP20" s="76"/>
      <c r="GGQ20" s="75"/>
      <c r="GGS20" s="2"/>
      <c r="GGT20" s="2"/>
      <c r="GGU20" s="35"/>
      <c r="GGV20" s="76"/>
      <c r="GGW20" s="75"/>
      <c r="GGY20" s="2"/>
      <c r="GGZ20" s="2"/>
      <c r="GHA20" s="35"/>
      <c r="GHB20" s="76"/>
      <c r="GHC20" s="75"/>
      <c r="GHE20" s="2"/>
      <c r="GHF20" s="2"/>
      <c r="GHG20" s="35"/>
      <c r="GHH20" s="76"/>
      <c r="GHI20" s="75"/>
      <c r="GHK20" s="2"/>
      <c r="GHL20" s="2"/>
      <c r="GHM20" s="35"/>
      <c r="GHN20" s="76"/>
      <c r="GHO20" s="75"/>
      <c r="GHQ20" s="2"/>
      <c r="GHR20" s="2"/>
      <c r="GHS20" s="35"/>
      <c r="GHT20" s="76"/>
      <c r="GHU20" s="75"/>
      <c r="GHW20" s="2"/>
      <c r="GHX20" s="2"/>
      <c r="GHY20" s="35"/>
      <c r="GHZ20" s="76"/>
      <c r="GIA20" s="75"/>
      <c r="GIC20" s="2"/>
      <c r="GID20" s="2"/>
      <c r="GIE20" s="35"/>
      <c r="GIF20" s="76"/>
      <c r="GIG20" s="75"/>
      <c r="GII20" s="2"/>
      <c r="GIJ20" s="2"/>
      <c r="GIK20" s="35"/>
      <c r="GIL20" s="76"/>
      <c r="GIM20" s="75"/>
      <c r="GIO20" s="2"/>
      <c r="GIP20" s="2"/>
      <c r="GIQ20" s="35"/>
      <c r="GIR20" s="76"/>
      <c r="GIS20" s="75"/>
      <c r="GIU20" s="2"/>
      <c r="GIV20" s="2"/>
      <c r="GIW20" s="35"/>
      <c r="GIX20" s="76"/>
      <c r="GIY20" s="75"/>
      <c r="GJA20" s="2"/>
      <c r="GJB20" s="2"/>
      <c r="GJC20" s="35"/>
      <c r="GJD20" s="76"/>
      <c r="GJE20" s="75"/>
      <c r="GJG20" s="2"/>
      <c r="GJH20" s="2"/>
      <c r="GJI20" s="35"/>
      <c r="GJJ20" s="76"/>
      <c r="GJK20" s="75"/>
      <c r="GJM20" s="2"/>
      <c r="GJN20" s="2"/>
      <c r="GJO20" s="35"/>
      <c r="GJP20" s="76"/>
      <c r="GJQ20" s="75"/>
      <c r="GJS20" s="2"/>
      <c r="GJT20" s="2"/>
      <c r="GJU20" s="35"/>
      <c r="GJV20" s="76"/>
      <c r="GJW20" s="75"/>
      <c r="GJY20" s="2"/>
      <c r="GJZ20" s="2"/>
      <c r="GKA20" s="35"/>
      <c r="GKB20" s="76"/>
      <c r="GKC20" s="75"/>
      <c r="GKE20" s="2"/>
      <c r="GKF20" s="2"/>
      <c r="GKG20" s="35"/>
      <c r="GKH20" s="76"/>
      <c r="GKI20" s="75"/>
      <c r="GKK20" s="2"/>
      <c r="GKL20" s="2"/>
      <c r="GKM20" s="35"/>
      <c r="GKN20" s="76"/>
      <c r="GKO20" s="75"/>
      <c r="GKQ20" s="2"/>
      <c r="GKR20" s="2"/>
      <c r="GKS20" s="35"/>
      <c r="GKT20" s="76"/>
      <c r="GKU20" s="75"/>
      <c r="GKW20" s="2"/>
      <c r="GKX20" s="2"/>
      <c r="GKY20" s="35"/>
      <c r="GKZ20" s="76"/>
      <c r="GLA20" s="75"/>
      <c r="GLC20" s="2"/>
      <c r="GLD20" s="2"/>
      <c r="GLE20" s="35"/>
      <c r="GLF20" s="76"/>
      <c r="GLG20" s="75"/>
      <c r="GLI20" s="2"/>
      <c r="GLJ20" s="2"/>
      <c r="GLK20" s="35"/>
      <c r="GLL20" s="76"/>
      <c r="GLM20" s="75"/>
      <c r="GLO20" s="2"/>
      <c r="GLP20" s="2"/>
      <c r="GLQ20" s="35"/>
      <c r="GLR20" s="76"/>
      <c r="GLS20" s="75"/>
      <c r="GLU20" s="2"/>
      <c r="GLV20" s="2"/>
      <c r="GLW20" s="35"/>
      <c r="GLX20" s="76"/>
      <c r="GLY20" s="75"/>
      <c r="GMA20" s="2"/>
      <c r="GMB20" s="2"/>
      <c r="GMC20" s="35"/>
      <c r="GMD20" s="76"/>
      <c r="GME20" s="75"/>
      <c r="GMG20" s="2"/>
      <c r="GMH20" s="2"/>
      <c r="GMI20" s="35"/>
      <c r="GMJ20" s="76"/>
      <c r="GMK20" s="75"/>
      <c r="GMM20" s="2"/>
      <c r="GMN20" s="2"/>
      <c r="GMO20" s="35"/>
      <c r="GMP20" s="76"/>
      <c r="GMQ20" s="75"/>
      <c r="GMS20" s="2"/>
      <c r="GMT20" s="2"/>
      <c r="GMU20" s="35"/>
      <c r="GMV20" s="76"/>
      <c r="GMW20" s="75"/>
      <c r="GMY20" s="2"/>
      <c r="GMZ20" s="2"/>
      <c r="GNA20" s="35"/>
      <c r="GNB20" s="76"/>
      <c r="GNC20" s="75"/>
      <c r="GNE20" s="2"/>
      <c r="GNF20" s="2"/>
      <c r="GNG20" s="35"/>
      <c r="GNH20" s="76"/>
      <c r="GNI20" s="75"/>
      <c r="GNK20" s="2"/>
      <c r="GNL20" s="2"/>
      <c r="GNM20" s="35"/>
      <c r="GNN20" s="76"/>
      <c r="GNO20" s="75"/>
      <c r="GNQ20" s="2"/>
      <c r="GNR20" s="2"/>
      <c r="GNS20" s="35"/>
      <c r="GNT20" s="76"/>
      <c r="GNU20" s="75"/>
      <c r="GNW20" s="2"/>
      <c r="GNX20" s="2"/>
      <c r="GNY20" s="35"/>
      <c r="GNZ20" s="76"/>
      <c r="GOA20" s="75"/>
      <c r="GOC20" s="2"/>
      <c r="GOD20" s="2"/>
      <c r="GOE20" s="35"/>
      <c r="GOF20" s="76"/>
      <c r="GOG20" s="75"/>
      <c r="GOI20" s="2"/>
      <c r="GOJ20" s="2"/>
      <c r="GOK20" s="35"/>
      <c r="GOL20" s="76"/>
      <c r="GOM20" s="75"/>
      <c r="GOO20" s="2"/>
      <c r="GOP20" s="2"/>
      <c r="GOQ20" s="35"/>
      <c r="GOR20" s="76"/>
      <c r="GOS20" s="75"/>
      <c r="GOU20" s="2"/>
      <c r="GOV20" s="2"/>
      <c r="GOW20" s="35"/>
      <c r="GOX20" s="76"/>
      <c r="GOY20" s="75"/>
      <c r="GPA20" s="2"/>
      <c r="GPB20" s="2"/>
      <c r="GPC20" s="35"/>
      <c r="GPD20" s="76"/>
      <c r="GPE20" s="75"/>
      <c r="GPG20" s="2"/>
      <c r="GPH20" s="2"/>
      <c r="GPI20" s="35"/>
      <c r="GPJ20" s="76"/>
      <c r="GPK20" s="75"/>
      <c r="GPM20" s="2"/>
      <c r="GPN20" s="2"/>
      <c r="GPO20" s="35"/>
      <c r="GPP20" s="76"/>
      <c r="GPQ20" s="75"/>
      <c r="GPS20" s="2"/>
      <c r="GPT20" s="2"/>
      <c r="GPU20" s="35"/>
      <c r="GPV20" s="76"/>
      <c r="GPW20" s="75"/>
      <c r="GPY20" s="2"/>
      <c r="GPZ20" s="2"/>
      <c r="GQA20" s="35"/>
      <c r="GQB20" s="76"/>
      <c r="GQC20" s="75"/>
      <c r="GQE20" s="2"/>
      <c r="GQF20" s="2"/>
      <c r="GQG20" s="35"/>
      <c r="GQH20" s="76"/>
      <c r="GQI20" s="75"/>
      <c r="GQK20" s="2"/>
      <c r="GQL20" s="2"/>
      <c r="GQM20" s="35"/>
      <c r="GQN20" s="76"/>
      <c r="GQO20" s="75"/>
      <c r="GQQ20" s="2"/>
      <c r="GQR20" s="2"/>
      <c r="GQS20" s="35"/>
      <c r="GQT20" s="76"/>
      <c r="GQU20" s="75"/>
      <c r="GQW20" s="2"/>
      <c r="GQX20" s="2"/>
      <c r="GQY20" s="35"/>
      <c r="GQZ20" s="76"/>
      <c r="GRA20" s="75"/>
      <c r="GRC20" s="2"/>
      <c r="GRD20" s="2"/>
      <c r="GRE20" s="35"/>
      <c r="GRF20" s="76"/>
      <c r="GRG20" s="75"/>
      <c r="GRI20" s="2"/>
      <c r="GRJ20" s="2"/>
      <c r="GRK20" s="35"/>
      <c r="GRL20" s="76"/>
      <c r="GRM20" s="75"/>
      <c r="GRO20" s="2"/>
      <c r="GRP20" s="2"/>
      <c r="GRQ20" s="35"/>
      <c r="GRR20" s="76"/>
      <c r="GRS20" s="75"/>
      <c r="GRU20" s="2"/>
      <c r="GRV20" s="2"/>
      <c r="GRW20" s="35"/>
      <c r="GRX20" s="76"/>
      <c r="GRY20" s="75"/>
      <c r="GSA20" s="2"/>
      <c r="GSB20" s="2"/>
      <c r="GSC20" s="35"/>
      <c r="GSD20" s="76"/>
      <c r="GSE20" s="75"/>
      <c r="GSG20" s="2"/>
      <c r="GSH20" s="2"/>
      <c r="GSI20" s="35"/>
      <c r="GSJ20" s="76"/>
      <c r="GSK20" s="75"/>
      <c r="GSM20" s="2"/>
      <c r="GSN20" s="2"/>
      <c r="GSO20" s="35"/>
      <c r="GSP20" s="76"/>
      <c r="GSQ20" s="75"/>
      <c r="GSS20" s="2"/>
      <c r="GST20" s="2"/>
      <c r="GSU20" s="35"/>
      <c r="GSV20" s="76"/>
      <c r="GSW20" s="75"/>
      <c r="GSY20" s="2"/>
      <c r="GSZ20" s="2"/>
      <c r="GTA20" s="35"/>
      <c r="GTB20" s="76"/>
      <c r="GTC20" s="75"/>
      <c r="GTE20" s="2"/>
      <c r="GTF20" s="2"/>
      <c r="GTG20" s="35"/>
      <c r="GTH20" s="76"/>
      <c r="GTI20" s="75"/>
      <c r="GTK20" s="2"/>
      <c r="GTL20" s="2"/>
      <c r="GTM20" s="35"/>
      <c r="GTN20" s="76"/>
      <c r="GTO20" s="75"/>
      <c r="GTQ20" s="2"/>
      <c r="GTR20" s="2"/>
      <c r="GTS20" s="35"/>
      <c r="GTT20" s="76"/>
      <c r="GTU20" s="75"/>
      <c r="GTW20" s="2"/>
      <c r="GTX20" s="2"/>
      <c r="GTY20" s="35"/>
      <c r="GTZ20" s="76"/>
      <c r="GUA20" s="75"/>
      <c r="GUC20" s="2"/>
      <c r="GUD20" s="2"/>
      <c r="GUE20" s="35"/>
      <c r="GUF20" s="76"/>
      <c r="GUG20" s="75"/>
      <c r="GUI20" s="2"/>
      <c r="GUJ20" s="2"/>
      <c r="GUK20" s="35"/>
      <c r="GUL20" s="76"/>
      <c r="GUM20" s="75"/>
      <c r="GUO20" s="2"/>
      <c r="GUP20" s="2"/>
      <c r="GUQ20" s="35"/>
      <c r="GUR20" s="76"/>
      <c r="GUS20" s="75"/>
      <c r="GUU20" s="2"/>
      <c r="GUV20" s="2"/>
      <c r="GUW20" s="35"/>
      <c r="GUX20" s="76"/>
      <c r="GUY20" s="75"/>
      <c r="GVA20" s="2"/>
      <c r="GVB20" s="2"/>
      <c r="GVC20" s="35"/>
      <c r="GVD20" s="76"/>
      <c r="GVE20" s="75"/>
      <c r="GVG20" s="2"/>
      <c r="GVH20" s="2"/>
      <c r="GVI20" s="35"/>
      <c r="GVJ20" s="76"/>
      <c r="GVK20" s="75"/>
      <c r="GVM20" s="2"/>
      <c r="GVN20" s="2"/>
      <c r="GVO20" s="35"/>
      <c r="GVP20" s="76"/>
      <c r="GVQ20" s="75"/>
      <c r="GVS20" s="2"/>
      <c r="GVT20" s="2"/>
      <c r="GVU20" s="35"/>
      <c r="GVV20" s="76"/>
      <c r="GVW20" s="75"/>
      <c r="GVY20" s="2"/>
      <c r="GVZ20" s="2"/>
      <c r="GWA20" s="35"/>
      <c r="GWB20" s="76"/>
      <c r="GWC20" s="75"/>
      <c r="GWE20" s="2"/>
      <c r="GWF20" s="2"/>
      <c r="GWG20" s="35"/>
      <c r="GWH20" s="76"/>
      <c r="GWI20" s="75"/>
      <c r="GWK20" s="2"/>
      <c r="GWL20" s="2"/>
      <c r="GWM20" s="35"/>
      <c r="GWN20" s="76"/>
      <c r="GWO20" s="75"/>
      <c r="GWQ20" s="2"/>
      <c r="GWR20" s="2"/>
      <c r="GWS20" s="35"/>
      <c r="GWT20" s="76"/>
      <c r="GWU20" s="75"/>
      <c r="GWW20" s="2"/>
      <c r="GWX20" s="2"/>
      <c r="GWY20" s="35"/>
      <c r="GWZ20" s="76"/>
      <c r="GXA20" s="75"/>
      <c r="GXC20" s="2"/>
      <c r="GXD20" s="2"/>
      <c r="GXE20" s="35"/>
      <c r="GXF20" s="76"/>
      <c r="GXG20" s="75"/>
      <c r="GXI20" s="2"/>
      <c r="GXJ20" s="2"/>
      <c r="GXK20" s="35"/>
      <c r="GXL20" s="76"/>
      <c r="GXM20" s="75"/>
      <c r="GXO20" s="2"/>
      <c r="GXP20" s="2"/>
      <c r="GXQ20" s="35"/>
      <c r="GXR20" s="76"/>
      <c r="GXS20" s="75"/>
      <c r="GXU20" s="2"/>
      <c r="GXV20" s="2"/>
      <c r="GXW20" s="35"/>
      <c r="GXX20" s="76"/>
      <c r="GXY20" s="75"/>
      <c r="GYA20" s="2"/>
      <c r="GYB20" s="2"/>
      <c r="GYC20" s="35"/>
      <c r="GYD20" s="76"/>
      <c r="GYE20" s="75"/>
      <c r="GYG20" s="2"/>
      <c r="GYH20" s="2"/>
      <c r="GYI20" s="35"/>
      <c r="GYJ20" s="76"/>
      <c r="GYK20" s="75"/>
      <c r="GYM20" s="2"/>
      <c r="GYN20" s="2"/>
      <c r="GYO20" s="35"/>
      <c r="GYP20" s="76"/>
      <c r="GYQ20" s="75"/>
      <c r="GYS20" s="2"/>
      <c r="GYT20" s="2"/>
      <c r="GYU20" s="35"/>
      <c r="GYV20" s="76"/>
      <c r="GYW20" s="75"/>
      <c r="GYY20" s="2"/>
      <c r="GYZ20" s="2"/>
      <c r="GZA20" s="35"/>
      <c r="GZB20" s="76"/>
      <c r="GZC20" s="75"/>
      <c r="GZE20" s="2"/>
      <c r="GZF20" s="2"/>
      <c r="GZG20" s="35"/>
      <c r="GZH20" s="76"/>
      <c r="GZI20" s="75"/>
      <c r="GZK20" s="2"/>
      <c r="GZL20" s="2"/>
      <c r="GZM20" s="35"/>
      <c r="GZN20" s="76"/>
      <c r="GZO20" s="75"/>
      <c r="GZQ20" s="2"/>
      <c r="GZR20" s="2"/>
      <c r="GZS20" s="35"/>
      <c r="GZT20" s="76"/>
      <c r="GZU20" s="75"/>
      <c r="GZW20" s="2"/>
      <c r="GZX20" s="2"/>
      <c r="GZY20" s="35"/>
      <c r="GZZ20" s="76"/>
      <c r="HAA20" s="75"/>
      <c r="HAC20" s="2"/>
      <c r="HAD20" s="2"/>
      <c r="HAE20" s="35"/>
      <c r="HAF20" s="76"/>
      <c r="HAG20" s="75"/>
      <c r="HAI20" s="2"/>
      <c r="HAJ20" s="2"/>
      <c r="HAK20" s="35"/>
      <c r="HAL20" s="76"/>
      <c r="HAM20" s="75"/>
      <c r="HAO20" s="2"/>
      <c r="HAP20" s="2"/>
      <c r="HAQ20" s="35"/>
      <c r="HAR20" s="76"/>
      <c r="HAS20" s="75"/>
      <c r="HAU20" s="2"/>
      <c r="HAV20" s="2"/>
      <c r="HAW20" s="35"/>
      <c r="HAX20" s="76"/>
      <c r="HAY20" s="75"/>
      <c r="HBA20" s="2"/>
      <c r="HBB20" s="2"/>
      <c r="HBC20" s="35"/>
      <c r="HBD20" s="76"/>
      <c r="HBE20" s="75"/>
      <c r="HBG20" s="2"/>
      <c r="HBH20" s="2"/>
      <c r="HBI20" s="35"/>
      <c r="HBJ20" s="76"/>
      <c r="HBK20" s="75"/>
      <c r="HBM20" s="2"/>
      <c r="HBN20" s="2"/>
      <c r="HBO20" s="35"/>
      <c r="HBP20" s="76"/>
      <c r="HBQ20" s="75"/>
      <c r="HBS20" s="2"/>
      <c r="HBT20" s="2"/>
      <c r="HBU20" s="35"/>
      <c r="HBV20" s="76"/>
      <c r="HBW20" s="75"/>
      <c r="HBY20" s="2"/>
      <c r="HBZ20" s="2"/>
      <c r="HCA20" s="35"/>
      <c r="HCB20" s="76"/>
      <c r="HCC20" s="75"/>
      <c r="HCE20" s="2"/>
      <c r="HCF20" s="2"/>
      <c r="HCG20" s="35"/>
      <c r="HCH20" s="76"/>
      <c r="HCI20" s="75"/>
      <c r="HCK20" s="2"/>
      <c r="HCL20" s="2"/>
      <c r="HCM20" s="35"/>
      <c r="HCN20" s="76"/>
      <c r="HCO20" s="75"/>
      <c r="HCQ20" s="2"/>
      <c r="HCR20" s="2"/>
      <c r="HCS20" s="35"/>
      <c r="HCT20" s="76"/>
      <c r="HCU20" s="75"/>
      <c r="HCW20" s="2"/>
      <c r="HCX20" s="2"/>
      <c r="HCY20" s="35"/>
      <c r="HCZ20" s="76"/>
      <c r="HDA20" s="75"/>
      <c r="HDC20" s="2"/>
      <c r="HDD20" s="2"/>
      <c r="HDE20" s="35"/>
      <c r="HDF20" s="76"/>
      <c r="HDG20" s="75"/>
      <c r="HDI20" s="2"/>
      <c r="HDJ20" s="2"/>
      <c r="HDK20" s="35"/>
      <c r="HDL20" s="76"/>
      <c r="HDM20" s="75"/>
      <c r="HDO20" s="2"/>
      <c r="HDP20" s="2"/>
      <c r="HDQ20" s="35"/>
      <c r="HDR20" s="76"/>
      <c r="HDS20" s="75"/>
      <c r="HDU20" s="2"/>
      <c r="HDV20" s="2"/>
      <c r="HDW20" s="35"/>
      <c r="HDX20" s="76"/>
      <c r="HDY20" s="75"/>
      <c r="HEA20" s="2"/>
      <c r="HEB20" s="2"/>
      <c r="HEC20" s="35"/>
      <c r="HED20" s="76"/>
      <c r="HEE20" s="75"/>
      <c r="HEG20" s="2"/>
      <c r="HEH20" s="2"/>
      <c r="HEI20" s="35"/>
      <c r="HEJ20" s="76"/>
      <c r="HEK20" s="75"/>
      <c r="HEM20" s="2"/>
      <c r="HEN20" s="2"/>
      <c r="HEO20" s="35"/>
      <c r="HEP20" s="76"/>
      <c r="HEQ20" s="75"/>
      <c r="HES20" s="2"/>
      <c r="HET20" s="2"/>
      <c r="HEU20" s="35"/>
      <c r="HEV20" s="76"/>
      <c r="HEW20" s="75"/>
      <c r="HEY20" s="2"/>
      <c r="HEZ20" s="2"/>
      <c r="HFA20" s="35"/>
      <c r="HFB20" s="76"/>
      <c r="HFC20" s="75"/>
      <c r="HFE20" s="2"/>
      <c r="HFF20" s="2"/>
      <c r="HFG20" s="35"/>
      <c r="HFH20" s="76"/>
      <c r="HFI20" s="75"/>
      <c r="HFK20" s="2"/>
      <c r="HFL20" s="2"/>
      <c r="HFM20" s="35"/>
      <c r="HFN20" s="76"/>
      <c r="HFO20" s="75"/>
      <c r="HFQ20" s="2"/>
      <c r="HFR20" s="2"/>
      <c r="HFS20" s="35"/>
      <c r="HFT20" s="76"/>
      <c r="HFU20" s="75"/>
      <c r="HFW20" s="2"/>
      <c r="HFX20" s="2"/>
      <c r="HFY20" s="35"/>
      <c r="HFZ20" s="76"/>
      <c r="HGA20" s="75"/>
      <c r="HGC20" s="2"/>
      <c r="HGD20" s="2"/>
      <c r="HGE20" s="35"/>
      <c r="HGF20" s="76"/>
      <c r="HGG20" s="75"/>
      <c r="HGI20" s="2"/>
      <c r="HGJ20" s="2"/>
      <c r="HGK20" s="35"/>
      <c r="HGL20" s="76"/>
      <c r="HGM20" s="75"/>
      <c r="HGO20" s="2"/>
      <c r="HGP20" s="2"/>
      <c r="HGQ20" s="35"/>
      <c r="HGR20" s="76"/>
      <c r="HGS20" s="75"/>
      <c r="HGU20" s="2"/>
      <c r="HGV20" s="2"/>
      <c r="HGW20" s="35"/>
      <c r="HGX20" s="76"/>
      <c r="HGY20" s="75"/>
      <c r="HHA20" s="2"/>
      <c r="HHB20" s="2"/>
      <c r="HHC20" s="35"/>
      <c r="HHD20" s="76"/>
      <c r="HHE20" s="75"/>
      <c r="HHG20" s="2"/>
      <c r="HHH20" s="2"/>
      <c r="HHI20" s="35"/>
      <c r="HHJ20" s="76"/>
      <c r="HHK20" s="75"/>
      <c r="HHM20" s="2"/>
      <c r="HHN20" s="2"/>
      <c r="HHO20" s="35"/>
      <c r="HHP20" s="76"/>
      <c r="HHQ20" s="75"/>
      <c r="HHS20" s="2"/>
      <c r="HHT20" s="2"/>
      <c r="HHU20" s="35"/>
      <c r="HHV20" s="76"/>
      <c r="HHW20" s="75"/>
      <c r="HHY20" s="2"/>
      <c r="HHZ20" s="2"/>
      <c r="HIA20" s="35"/>
      <c r="HIB20" s="76"/>
      <c r="HIC20" s="75"/>
      <c r="HIE20" s="2"/>
      <c r="HIF20" s="2"/>
      <c r="HIG20" s="35"/>
      <c r="HIH20" s="76"/>
      <c r="HII20" s="75"/>
      <c r="HIK20" s="2"/>
      <c r="HIL20" s="2"/>
      <c r="HIM20" s="35"/>
      <c r="HIN20" s="76"/>
      <c r="HIO20" s="75"/>
      <c r="HIQ20" s="2"/>
      <c r="HIR20" s="2"/>
      <c r="HIS20" s="35"/>
      <c r="HIT20" s="76"/>
      <c r="HIU20" s="75"/>
      <c r="HIW20" s="2"/>
      <c r="HIX20" s="2"/>
      <c r="HIY20" s="35"/>
      <c r="HIZ20" s="76"/>
      <c r="HJA20" s="75"/>
      <c r="HJC20" s="2"/>
      <c r="HJD20" s="2"/>
      <c r="HJE20" s="35"/>
      <c r="HJF20" s="76"/>
      <c r="HJG20" s="75"/>
      <c r="HJI20" s="2"/>
      <c r="HJJ20" s="2"/>
      <c r="HJK20" s="35"/>
      <c r="HJL20" s="76"/>
      <c r="HJM20" s="75"/>
      <c r="HJO20" s="2"/>
      <c r="HJP20" s="2"/>
      <c r="HJQ20" s="35"/>
      <c r="HJR20" s="76"/>
      <c r="HJS20" s="75"/>
      <c r="HJU20" s="2"/>
      <c r="HJV20" s="2"/>
      <c r="HJW20" s="35"/>
      <c r="HJX20" s="76"/>
      <c r="HJY20" s="75"/>
      <c r="HKA20" s="2"/>
      <c r="HKB20" s="2"/>
      <c r="HKC20" s="35"/>
      <c r="HKD20" s="76"/>
      <c r="HKE20" s="75"/>
      <c r="HKG20" s="2"/>
      <c r="HKH20" s="2"/>
      <c r="HKI20" s="35"/>
      <c r="HKJ20" s="76"/>
      <c r="HKK20" s="75"/>
      <c r="HKM20" s="2"/>
      <c r="HKN20" s="2"/>
      <c r="HKO20" s="35"/>
      <c r="HKP20" s="76"/>
      <c r="HKQ20" s="75"/>
      <c r="HKS20" s="2"/>
      <c r="HKT20" s="2"/>
      <c r="HKU20" s="35"/>
      <c r="HKV20" s="76"/>
      <c r="HKW20" s="75"/>
      <c r="HKY20" s="2"/>
      <c r="HKZ20" s="2"/>
      <c r="HLA20" s="35"/>
      <c r="HLB20" s="76"/>
      <c r="HLC20" s="75"/>
      <c r="HLE20" s="2"/>
      <c r="HLF20" s="2"/>
      <c r="HLG20" s="35"/>
      <c r="HLH20" s="76"/>
      <c r="HLI20" s="75"/>
      <c r="HLK20" s="2"/>
      <c r="HLL20" s="2"/>
      <c r="HLM20" s="35"/>
      <c r="HLN20" s="76"/>
      <c r="HLO20" s="75"/>
      <c r="HLQ20" s="2"/>
      <c r="HLR20" s="2"/>
      <c r="HLS20" s="35"/>
      <c r="HLT20" s="76"/>
      <c r="HLU20" s="75"/>
      <c r="HLW20" s="2"/>
      <c r="HLX20" s="2"/>
      <c r="HLY20" s="35"/>
      <c r="HLZ20" s="76"/>
      <c r="HMA20" s="75"/>
      <c r="HMC20" s="2"/>
      <c r="HMD20" s="2"/>
      <c r="HME20" s="35"/>
      <c r="HMF20" s="76"/>
      <c r="HMG20" s="75"/>
      <c r="HMI20" s="2"/>
      <c r="HMJ20" s="2"/>
      <c r="HMK20" s="35"/>
      <c r="HML20" s="76"/>
      <c r="HMM20" s="75"/>
      <c r="HMO20" s="2"/>
      <c r="HMP20" s="2"/>
      <c r="HMQ20" s="35"/>
      <c r="HMR20" s="76"/>
      <c r="HMS20" s="75"/>
      <c r="HMU20" s="2"/>
      <c r="HMV20" s="2"/>
      <c r="HMW20" s="35"/>
      <c r="HMX20" s="76"/>
      <c r="HMY20" s="75"/>
      <c r="HNA20" s="2"/>
      <c r="HNB20" s="2"/>
      <c r="HNC20" s="35"/>
      <c r="HND20" s="76"/>
      <c r="HNE20" s="75"/>
      <c r="HNG20" s="2"/>
      <c r="HNH20" s="2"/>
      <c r="HNI20" s="35"/>
      <c r="HNJ20" s="76"/>
      <c r="HNK20" s="75"/>
      <c r="HNM20" s="2"/>
      <c r="HNN20" s="2"/>
      <c r="HNO20" s="35"/>
      <c r="HNP20" s="76"/>
      <c r="HNQ20" s="75"/>
      <c r="HNS20" s="2"/>
      <c r="HNT20" s="2"/>
      <c r="HNU20" s="35"/>
      <c r="HNV20" s="76"/>
      <c r="HNW20" s="75"/>
      <c r="HNY20" s="2"/>
      <c r="HNZ20" s="2"/>
      <c r="HOA20" s="35"/>
      <c r="HOB20" s="76"/>
      <c r="HOC20" s="75"/>
      <c r="HOE20" s="2"/>
      <c r="HOF20" s="2"/>
      <c r="HOG20" s="35"/>
      <c r="HOH20" s="76"/>
      <c r="HOI20" s="75"/>
      <c r="HOK20" s="2"/>
      <c r="HOL20" s="2"/>
      <c r="HOM20" s="35"/>
      <c r="HON20" s="76"/>
      <c r="HOO20" s="75"/>
      <c r="HOQ20" s="2"/>
      <c r="HOR20" s="2"/>
      <c r="HOS20" s="35"/>
      <c r="HOT20" s="76"/>
      <c r="HOU20" s="75"/>
      <c r="HOW20" s="2"/>
      <c r="HOX20" s="2"/>
      <c r="HOY20" s="35"/>
      <c r="HOZ20" s="76"/>
      <c r="HPA20" s="75"/>
      <c r="HPC20" s="2"/>
      <c r="HPD20" s="2"/>
      <c r="HPE20" s="35"/>
      <c r="HPF20" s="76"/>
      <c r="HPG20" s="75"/>
      <c r="HPI20" s="2"/>
      <c r="HPJ20" s="2"/>
      <c r="HPK20" s="35"/>
      <c r="HPL20" s="76"/>
      <c r="HPM20" s="75"/>
      <c r="HPO20" s="2"/>
      <c r="HPP20" s="2"/>
      <c r="HPQ20" s="35"/>
      <c r="HPR20" s="76"/>
      <c r="HPS20" s="75"/>
      <c r="HPU20" s="2"/>
      <c r="HPV20" s="2"/>
      <c r="HPW20" s="35"/>
      <c r="HPX20" s="76"/>
      <c r="HPY20" s="75"/>
      <c r="HQA20" s="2"/>
      <c r="HQB20" s="2"/>
      <c r="HQC20" s="35"/>
      <c r="HQD20" s="76"/>
      <c r="HQE20" s="75"/>
      <c r="HQG20" s="2"/>
      <c r="HQH20" s="2"/>
      <c r="HQI20" s="35"/>
      <c r="HQJ20" s="76"/>
      <c r="HQK20" s="75"/>
      <c r="HQM20" s="2"/>
      <c r="HQN20" s="2"/>
      <c r="HQO20" s="35"/>
      <c r="HQP20" s="76"/>
      <c r="HQQ20" s="75"/>
      <c r="HQS20" s="2"/>
      <c r="HQT20" s="2"/>
      <c r="HQU20" s="35"/>
      <c r="HQV20" s="76"/>
      <c r="HQW20" s="75"/>
      <c r="HQY20" s="2"/>
      <c r="HQZ20" s="2"/>
      <c r="HRA20" s="35"/>
      <c r="HRB20" s="76"/>
      <c r="HRC20" s="75"/>
      <c r="HRE20" s="2"/>
      <c r="HRF20" s="2"/>
      <c r="HRG20" s="35"/>
      <c r="HRH20" s="76"/>
      <c r="HRI20" s="75"/>
      <c r="HRK20" s="2"/>
      <c r="HRL20" s="2"/>
      <c r="HRM20" s="35"/>
      <c r="HRN20" s="76"/>
      <c r="HRO20" s="75"/>
      <c r="HRQ20" s="2"/>
      <c r="HRR20" s="2"/>
      <c r="HRS20" s="35"/>
      <c r="HRT20" s="76"/>
      <c r="HRU20" s="75"/>
      <c r="HRW20" s="2"/>
      <c r="HRX20" s="2"/>
      <c r="HRY20" s="35"/>
      <c r="HRZ20" s="76"/>
      <c r="HSA20" s="75"/>
      <c r="HSC20" s="2"/>
      <c r="HSD20" s="2"/>
      <c r="HSE20" s="35"/>
      <c r="HSF20" s="76"/>
      <c r="HSG20" s="75"/>
      <c r="HSI20" s="2"/>
      <c r="HSJ20" s="2"/>
      <c r="HSK20" s="35"/>
      <c r="HSL20" s="76"/>
      <c r="HSM20" s="75"/>
      <c r="HSO20" s="2"/>
      <c r="HSP20" s="2"/>
      <c r="HSQ20" s="35"/>
      <c r="HSR20" s="76"/>
      <c r="HSS20" s="75"/>
      <c r="HSU20" s="2"/>
      <c r="HSV20" s="2"/>
      <c r="HSW20" s="35"/>
      <c r="HSX20" s="76"/>
      <c r="HSY20" s="75"/>
      <c r="HTA20" s="2"/>
      <c r="HTB20" s="2"/>
      <c r="HTC20" s="35"/>
      <c r="HTD20" s="76"/>
      <c r="HTE20" s="75"/>
      <c r="HTG20" s="2"/>
      <c r="HTH20" s="2"/>
      <c r="HTI20" s="35"/>
      <c r="HTJ20" s="76"/>
      <c r="HTK20" s="75"/>
      <c r="HTM20" s="2"/>
      <c r="HTN20" s="2"/>
      <c r="HTO20" s="35"/>
      <c r="HTP20" s="76"/>
      <c r="HTQ20" s="75"/>
      <c r="HTS20" s="2"/>
      <c r="HTT20" s="2"/>
      <c r="HTU20" s="35"/>
      <c r="HTV20" s="76"/>
      <c r="HTW20" s="75"/>
      <c r="HTY20" s="2"/>
      <c r="HTZ20" s="2"/>
      <c r="HUA20" s="35"/>
      <c r="HUB20" s="76"/>
      <c r="HUC20" s="75"/>
      <c r="HUE20" s="2"/>
      <c r="HUF20" s="2"/>
      <c r="HUG20" s="35"/>
      <c r="HUH20" s="76"/>
      <c r="HUI20" s="75"/>
      <c r="HUK20" s="2"/>
      <c r="HUL20" s="2"/>
      <c r="HUM20" s="35"/>
      <c r="HUN20" s="76"/>
      <c r="HUO20" s="75"/>
      <c r="HUQ20" s="2"/>
      <c r="HUR20" s="2"/>
      <c r="HUS20" s="35"/>
      <c r="HUT20" s="76"/>
      <c r="HUU20" s="75"/>
      <c r="HUW20" s="2"/>
      <c r="HUX20" s="2"/>
      <c r="HUY20" s="35"/>
      <c r="HUZ20" s="76"/>
      <c r="HVA20" s="75"/>
      <c r="HVC20" s="2"/>
      <c r="HVD20" s="2"/>
      <c r="HVE20" s="35"/>
      <c r="HVF20" s="76"/>
      <c r="HVG20" s="75"/>
      <c r="HVI20" s="2"/>
      <c r="HVJ20" s="2"/>
      <c r="HVK20" s="35"/>
      <c r="HVL20" s="76"/>
      <c r="HVM20" s="75"/>
      <c r="HVO20" s="2"/>
      <c r="HVP20" s="2"/>
      <c r="HVQ20" s="35"/>
      <c r="HVR20" s="76"/>
      <c r="HVS20" s="75"/>
      <c r="HVU20" s="2"/>
      <c r="HVV20" s="2"/>
      <c r="HVW20" s="35"/>
      <c r="HVX20" s="76"/>
      <c r="HVY20" s="75"/>
      <c r="HWA20" s="2"/>
      <c r="HWB20" s="2"/>
      <c r="HWC20" s="35"/>
      <c r="HWD20" s="76"/>
      <c r="HWE20" s="75"/>
      <c r="HWG20" s="2"/>
      <c r="HWH20" s="2"/>
      <c r="HWI20" s="35"/>
      <c r="HWJ20" s="76"/>
      <c r="HWK20" s="75"/>
      <c r="HWM20" s="2"/>
      <c r="HWN20" s="2"/>
      <c r="HWO20" s="35"/>
      <c r="HWP20" s="76"/>
      <c r="HWQ20" s="75"/>
      <c r="HWS20" s="2"/>
      <c r="HWT20" s="2"/>
      <c r="HWU20" s="35"/>
      <c r="HWV20" s="76"/>
      <c r="HWW20" s="75"/>
      <c r="HWY20" s="2"/>
      <c r="HWZ20" s="2"/>
      <c r="HXA20" s="35"/>
      <c r="HXB20" s="76"/>
      <c r="HXC20" s="75"/>
      <c r="HXE20" s="2"/>
      <c r="HXF20" s="2"/>
      <c r="HXG20" s="35"/>
      <c r="HXH20" s="76"/>
      <c r="HXI20" s="75"/>
      <c r="HXK20" s="2"/>
      <c r="HXL20" s="2"/>
      <c r="HXM20" s="35"/>
      <c r="HXN20" s="76"/>
      <c r="HXO20" s="75"/>
      <c r="HXQ20" s="2"/>
      <c r="HXR20" s="2"/>
      <c r="HXS20" s="35"/>
      <c r="HXT20" s="76"/>
      <c r="HXU20" s="75"/>
      <c r="HXW20" s="2"/>
      <c r="HXX20" s="2"/>
      <c r="HXY20" s="35"/>
      <c r="HXZ20" s="76"/>
      <c r="HYA20" s="75"/>
      <c r="HYC20" s="2"/>
      <c r="HYD20" s="2"/>
      <c r="HYE20" s="35"/>
      <c r="HYF20" s="76"/>
      <c r="HYG20" s="75"/>
      <c r="HYI20" s="2"/>
      <c r="HYJ20" s="2"/>
      <c r="HYK20" s="35"/>
      <c r="HYL20" s="76"/>
      <c r="HYM20" s="75"/>
      <c r="HYO20" s="2"/>
      <c r="HYP20" s="2"/>
      <c r="HYQ20" s="35"/>
      <c r="HYR20" s="76"/>
      <c r="HYS20" s="75"/>
      <c r="HYU20" s="2"/>
      <c r="HYV20" s="2"/>
      <c r="HYW20" s="35"/>
      <c r="HYX20" s="76"/>
      <c r="HYY20" s="75"/>
      <c r="HZA20" s="2"/>
      <c r="HZB20" s="2"/>
      <c r="HZC20" s="35"/>
      <c r="HZD20" s="76"/>
      <c r="HZE20" s="75"/>
      <c r="HZG20" s="2"/>
      <c r="HZH20" s="2"/>
      <c r="HZI20" s="35"/>
      <c r="HZJ20" s="76"/>
      <c r="HZK20" s="75"/>
      <c r="HZM20" s="2"/>
      <c r="HZN20" s="2"/>
      <c r="HZO20" s="35"/>
      <c r="HZP20" s="76"/>
      <c r="HZQ20" s="75"/>
      <c r="HZS20" s="2"/>
      <c r="HZT20" s="2"/>
      <c r="HZU20" s="35"/>
      <c r="HZV20" s="76"/>
      <c r="HZW20" s="75"/>
      <c r="HZY20" s="2"/>
      <c r="HZZ20" s="2"/>
      <c r="IAA20" s="35"/>
      <c r="IAB20" s="76"/>
      <c r="IAC20" s="75"/>
      <c r="IAE20" s="2"/>
      <c r="IAF20" s="2"/>
      <c r="IAG20" s="35"/>
      <c r="IAH20" s="76"/>
      <c r="IAI20" s="75"/>
      <c r="IAK20" s="2"/>
      <c r="IAL20" s="2"/>
      <c r="IAM20" s="35"/>
      <c r="IAN20" s="76"/>
      <c r="IAO20" s="75"/>
      <c r="IAQ20" s="2"/>
      <c r="IAR20" s="2"/>
      <c r="IAS20" s="35"/>
      <c r="IAT20" s="76"/>
      <c r="IAU20" s="75"/>
      <c r="IAW20" s="2"/>
      <c r="IAX20" s="2"/>
      <c r="IAY20" s="35"/>
      <c r="IAZ20" s="76"/>
      <c r="IBA20" s="75"/>
      <c r="IBC20" s="2"/>
      <c r="IBD20" s="2"/>
      <c r="IBE20" s="35"/>
      <c r="IBF20" s="76"/>
      <c r="IBG20" s="75"/>
      <c r="IBI20" s="2"/>
      <c r="IBJ20" s="2"/>
      <c r="IBK20" s="35"/>
      <c r="IBL20" s="76"/>
      <c r="IBM20" s="75"/>
      <c r="IBO20" s="2"/>
      <c r="IBP20" s="2"/>
      <c r="IBQ20" s="35"/>
      <c r="IBR20" s="76"/>
      <c r="IBS20" s="75"/>
      <c r="IBU20" s="2"/>
      <c r="IBV20" s="2"/>
      <c r="IBW20" s="35"/>
      <c r="IBX20" s="76"/>
      <c r="IBY20" s="75"/>
      <c r="ICA20" s="2"/>
      <c r="ICB20" s="2"/>
      <c r="ICC20" s="35"/>
      <c r="ICD20" s="76"/>
      <c r="ICE20" s="75"/>
      <c r="ICG20" s="2"/>
      <c r="ICH20" s="2"/>
      <c r="ICI20" s="35"/>
      <c r="ICJ20" s="76"/>
      <c r="ICK20" s="75"/>
      <c r="ICM20" s="2"/>
      <c r="ICN20" s="2"/>
      <c r="ICO20" s="35"/>
      <c r="ICP20" s="76"/>
      <c r="ICQ20" s="75"/>
      <c r="ICS20" s="2"/>
      <c r="ICT20" s="2"/>
      <c r="ICU20" s="35"/>
      <c r="ICV20" s="76"/>
      <c r="ICW20" s="75"/>
      <c r="ICY20" s="2"/>
      <c r="ICZ20" s="2"/>
      <c r="IDA20" s="35"/>
      <c r="IDB20" s="76"/>
      <c r="IDC20" s="75"/>
      <c r="IDE20" s="2"/>
      <c r="IDF20" s="2"/>
      <c r="IDG20" s="35"/>
      <c r="IDH20" s="76"/>
      <c r="IDI20" s="75"/>
      <c r="IDK20" s="2"/>
      <c r="IDL20" s="2"/>
      <c r="IDM20" s="35"/>
      <c r="IDN20" s="76"/>
      <c r="IDO20" s="75"/>
      <c r="IDQ20" s="2"/>
      <c r="IDR20" s="2"/>
      <c r="IDS20" s="35"/>
      <c r="IDT20" s="76"/>
      <c r="IDU20" s="75"/>
      <c r="IDW20" s="2"/>
      <c r="IDX20" s="2"/>
      <c r="IDY20" s="35"/>
      <c r="IDZ20" s="76"/>
      <c r="IEA20" s="75"/>
      <c r="IEC20" s="2"/>
      <c r="IED20" s="2"/>
      <c r="IEE20" s="35"/>
      <c r="IEF20" s="76"/>
      <c r="IEG20" s="75"/>
      <c r="IEI20" s="2"/>
      <c r="IEJ20" s="2"/>
      <c r="IEK20" s="35"/>
      <c r="IEL20" s="76"/>
      <c r="IEM20" s="75"/>
      <c r="IEO20" s="2"/>
      <c r="IEP20" s="2"/>
      <c r="IEQ20" s="35"/>
      <c r="IER20" s="76"/>
      <c r="IES20" s="75"/>
      <c r="IEU20" s="2"/>
      <c r="IEV20" s="2"/>
      <c r="IEW20" s="35"/>
      <c r="IEX20" s="76"/>
      <c r="IEY20" s="75"/>
      <c r="IFA20" s="2"/>
      <c r="IFB20" s="2"/>
      <c r="IFC20" s="35"/>
      <c r="IFD20" s="76"/>
      <c r="IFE20" s="75"/>
      <c r="IFG20" s="2"/>
      <c r="IFH20" s="2"/>
      <c r="IFI20" s="35"/>
      <c r="IFJ20" s="76"/>
      <c r="IFK20" s="75"/>
      <c r="IFM20" s="2"/>
      <c r="IFN20" s="2"/>
      <c r="IFO20" s="35"/>
      <c r="IFP20" s="76"/>
      <c r="IFQ20" s="75"/>
      <c r="IFS20" s="2"/>
      <c r="IFT20" s="2"/>
      <c r="IFU20" s="35"/>
      <c r="IFV20" s="76"/>
      <c r="IFW20" s="75"/>
      <c r="IFY20" s="2"/>
      <c r="IFZ20" s="2"/>
      <c r="IGA20" s="35"/>
      <c r="IGB20" s="76"/>
      <c r="IGC20" s="75"/>
      <c r="IGE20" s="2"/>
      <c r="IGF20" s="2"/>
      <c r="IGG20" s="35"/>
      <c r="IGH20" s="76"/>
      <c r="IGI20" s="75"/>
      <c r="IGK20" s="2"/>
      <c r="IGL20" s="2"/>
      <c r="IGM20" s="35"/>
      <c r="IGN20" s="76"/>
      <c r="IGO20" s="75"/>
      <c r="IGQ20" s="2"/>
      <c r="IGR20" s="2"/>
      <c r="IGS20" s="35"/>
      <c r="IGT20" s="76"/>
      <c r="IGU20" s="75"/>
      <c r="IGW20" s="2"/>
      <c r="IGX20" s="2"/>
      <c r="IGY20" s="35"/>
      <c r="IGZ20" s="76"/>
      <c r="IHA20" s="75"/>
      <c r="IHC20" s="2"/>
      <c r="IHD20" s="2"/>
      <c r="IHE20" s="35"/>
      <c r="IHF20" s="76"/>
      <c r="IHG20" s="75"/>
      <c r="IHI20" s="2"/>
      <c r="IHJ20" s="2"/>
      <c r="IHK20" s="35"/>
      <c r="IHL20" s="76"/>
      <c r="IHM20" s="75"/>
      <c r="IHO20" s="2"/>
      <c r="IHP20" s="2"/>
      <c r="IHQ20" s="35"/>
      <c r="IHR20" s="76"/>
      <c r="IHS20" s="75"/>
      <c r="IHU20" s="2"/>
      <c r="IHV20" s="2"/>
      <c r="IHW20" s="35"/>
      <c r="IHX20" s="76"/>
      <c r="IHY20" s="75"/>
      <c r="IIA20" s="2"/>
      <c r="IIB20" s="2"/>
      <c r="IIC20" s="35"/>
      <c r="IID20" s="76"/>
      <c r="IIE20" s="75"/>
      <c r="IIG20" s="2"/>
      <c r="IIH20" s="2"/>
      <c r="III20" s="35"/>
      <c r="IIJ20" s="76"/>
      <c r="IIK20" s="75"/>
      <c r="IIM20" s="2"/>
      <c r="IIN20" s="2"/>
      <c r="IIO20" s="35"/>
      <c r="IIP20" s="76"/>
      <c r="IIQ20" s="75"/>
      <c r="IIS20" s="2"/>
      <c r="IIT20" s="2"/>
      <c r="IIU20" s="35"/>
      <c r="IIV20" s="76"/>
      <c r="IIW20" s="75"/>
      <c r="IIY20" s="2"/>
      <c r="IIZ20" s="2"/>
      <c r="IJA20" s="35"/>
      <c r="IJB20" s="76"/>
      <c r="IJC20" s="75"/>
      <c r="IJE20" s="2"/>
      <c r="IJF20" s="2"/>
      <c r="IJG20" s="35"/>
      <c r="IJH20" s="76"/>
      <c r="IJI20" s="75"/>
      <c r="IJK20" s="2"/>
      <c r="IJL20" s="2"/>
      <c r="IJM20" s="35"/>
      <c r="IJN20" s="76"/>
      <c r="IJO20" s="75"/>
      <c r="IJQ20" s="2"/>
      <c r="IJR20" s="2"/>
      <c r="IJS20" s="35"/>
      <c r="IJT20" s="76"/>
      <c r="IJU20" s="75"/>
      <c r="IJW20" s="2"/>
      <c r="IJX20" s="2"/>
      <c r="IJY20" s="35"/>
      <c r="IJZ20" s="76"/>
      <c r="IKA20" s="75"/>
      <c r="IKC20" s="2"/>
      <c r="IKD20" s="2"/>
      <c r="IKE20" s="35"/>
      <c r="IKF20" s="76"/>
      <c r="IKG20" s="75"/>
      <c r="IKI20" s="2"/>
      <c r="IKJ20" s="2"/>
      <c r="IKK20" s="35"/>
      <c r="IKL20" s="76"/>
      <c r="IKM20" s="75"/>
      <c r="IKO20" s="2"/>
      <c r="IKP20" s="2"/>
      <c r="IKQ20" s="35"/>
      <c r="IKR20" s="76"/>
      <c r="IKS20" s="75"/>
      <c r="IKU20" s="2"/>
      <c r="IKV20" s="2"/>
      <c r="IKW20" s="35"/>
      <c r="IKX20" s="76"/>
      <c r="IKY20" s="75"/>
      <c r="ILA20" s="2"/>
      <c r="ILB20" s="2"/>
      <c r="ILC20" s="35"/>
      <c r="ILD20" s="76"/>
      <c r="ILE20" s="75"/>
      <c r="ILG20" s="2"/>
      <c r="ILH20" s="2"/>
      <c r="ILI20" s="35"/>
      <c r="ILJ20" s="76"/>
      <c r="ILK20" s="75"/>
      <c r="ILM20" s="2"/>
      <c r="ILN20" s="2"/>
      <c r="ILO20" s="35"/>
      <c r="ILP20" s="76"/>
      <c r="ILQ20" s="75"/>
      <c r="ILS20" s="2"/>
      <c r="ILT20" s="2"/>
      <c r="ILU20" s="35"/>
      <c r="ILV20" s="76"/>
      <c r="ILW20" s="75"/>
      <c r="ILY20" s="2"/>
      <c r="ILZ20" s="2"/>
      <c r="IMA20" s="35"/>
      <c r="IMB20" s="76"/>
      <c r="IMC20" s="75"/>
      <c r="IME20" s="2"/>
      <c r="IMF20" s="2"/>
      <c r="IMG20" s="35"/>
      <c r="IMH20" s="76"/>
      <c r="IMI20" s="75"/>
      <c r="IMK20" s="2"/>
      <c r="IML20" s="2"/>
      <c r="IMM20" s="35"/>
      <c r="IMN20" s="76"/>
      <c r="IMO20" s="75"/>
      <c r="IMQ20" s="2"/>
      <c r="IMR20" s="2"/>
      <c r="IMS20" s="35"/>
      <c r="IMT20" s="76"/>
      <c r="IMU20" s="75"/>
      <c r="IMW20" s="2"/>
      <c r="IMX20" s="2"/>
      <c r="IMY20" s="35"/>
      <c r="IMZ20" s="76"/>
      <c r="INA20" s="75"/>
      <c r="INC20" s="2"/>
      <c r="IND20" s="2"/>
      <c r="INE20" s="35"/>
      <c r="INF20" s="76"/>
      <c r="ING20" s="75"/>
      <c r="INI20" s="2"/>
      <c r="INJ20" s="2"/>
      <c r="INK20" s="35"/>
      <c r="INL20" s="76"/>
      <c r="INM20" s="75"/>
      <c r="INO20" s="2"/>
      <c r="INP20" s="2"/>
      <c r="INQ20" s="35"/>
      <c r="INR20" s="76"/>
      <c r="INS20" s="75"/>
      <c r="INU20" s="2"/>
      <c r="INV20" s="2"/>
      <c r="INW20" s="35"/>
      <c r="INX20" s="76"/>
      <c r="INY20" s="75"/>
      <c r="IOA20" s="2"/>
      <c r="IOB20" s="2"/>
      <c r="IOC20" s="35"/>
      <c r="IOD20" s="76"/>
      <c r="IOE20" s="75"/>
      <c r="IOG20" s="2"/>
      <c r="IOH20" s="2"/>
      <c r="IOI20" s="35"/>
      <c r="IOJ20" s="76"/>
      <c r="IOK20" s="75"/>
      <c r="IOM20" s="2"/>
      <c r="ION20" s="2"/>
      <c r="IOO20" s="35"/>
      <c r="IOP20" s="76"/>
      <c r="IOQ20" s="75"/>
      <c r="IOS20" s="2"/>
      <c r="IOT20" s="2"/>
      <c r="IOU20" s="35"/>
      <c r="IOV20" s="76"/>
      <c r="IOW20" s="75"/>
      <c r="IOY20" s="2"/>
      <c r="IOZ20" s="2"/>
      <c r="IPA20" s="35"/>
      <c r="IPB20" s="76"/>
      <c r="IPC20" s="75"/>
      <c r="IPE20" s="2"/>
      <c r="IPF20" s="2"/>
      <c r="IPG20" s="35"/>
      <c r="IPH20" s="76"/>
      <c r="IPI20" s="75"/>
      <c r="IPK20" s="2"/>
      <c r="IPL20" s="2"/>
      <c r="IPM20" s="35"/>
      <c r="IPN20" s="76"/>
      <c r="IPO20" s="75"/>
      <c r="IPQ20" s="2"/>
      <c r="IPR20" s="2"/>
      <c r="IPS20" s="35"/>
      <c r="IPT20" s="76"/>
      <c r="IPU20" s="75"/>
      <c r="IPW20" s="2"/>
      <c r="IPX20" s="2"/>
      <c r="IPY20" s="35"/>
      <c r="IPZ20" s="76"/>
      <c r="IQA20" s="75"/>
      <c r="IQC20" s="2"/>
      <c r="IQD20" s="2"/>
      <c r="IQE20" s="35"/>
      <c r="IQF20" s="76"/>
      <c r="IQG20" s="75"/>
      <c r="IQI20" s="2"/>
      <c r="IQJ20" s="2"/>
      <c r="IQK20" s="35"/>
      <c r="IQL20" s="76"/>
      <c r="IQM20" s="75"/>
      <c r="IQO20" s="2"/>
      <c r="IQP20" s="2"/>
      <c r="IQQ20" s="35"/>
      <c r="IQR20" s="76"/>
      <c r="IQS20" s="75"/>
      <c r="IQU20" s="2"/>
      <c r="IQV20" s="2"/>
      <c r="IQW20" s="35"/>
      <c r="IQX20" s="76"/>
      <c r="IQY20" s="75"/>
      <c r="IRA20" s="2"/>
      <c r="IRB20" s="2"/>
      <c r="IRC20" s="35"/>
      <c r="IRD20" s="76"/>
      <c r="IRE20" s="75"/>
      <c r="IRG20" s="2"/>
      <c r="IRH20" s="2"/>
      <c r="IRI20" s="35"/>
      <c r="IRJ20" s="76"/>
      <c r="IRK20" s="75"/>
      <c r="IRM20" s="2"/>
      <c r="IRN20" s="2"/>
      <c r="IRO20" s="35"/>
      <c r="IRP20" s="76"/>
      <c r="IRQ20" s="75"/>
      <c r="IRS20" s="2"/>
      <c r="IRT20" s="2"/>
      <c r="IRU20" s="35"/>
      <c r="IRV20" s="76"/>
      <c r="IRW20" s="75"/>
      <c r="IRY20" s="2"/>
      <c r="IRZ20" s="2"/>
      <c r="ISA20" s="35"/>
      <c r="ISB20" s="76"/>
      <c r="ISC20" s="75"/>
      <c r="ISE20" s="2"/>
      <c r="ISF20" s="2"/>
      <c r="ISG20" s="35"/>
      <c r="ISH20" s="76"/>
      <c r="ISI20" s="75"/>
      <c r="ISK20" s="2"/>
      <c r="ISL20" s="2"/>
      <c r="ISM20" s="35"/>
      <c r="ISN20" s="76"/>
      <c r="ISO20" s="75"/>
      <c r="ISQ20" s="2"/>
      <c r="ISR20" s="2"/>
      <c r="ISS20" s="35"/>
      <c r="IST20" s="76"/>
      <c r="ISU20" s="75"/>
      <c r="ISW20" s="2"/>
      <c r="ISX20" s="2"/>
      <c r="ISY20" s="35"/>
      <c r="ISZ20" s="76"/>
      <c r="ITA20" s="75"/>
      <c r="ITC20" s="2"/>
      <c r="ITD20" s="2"/>
      <c r="ITE20" s="35"/>
      <c r="ITF20" s="76"/>
      <c r="ITG20" s="75"/>
      <c r="ITI20" s="2"/>
      <c r="ITJ20" s="2"/>
      <c r="ITK20" s="35"/>
      <c r="ITL20" s="76"/>
      <c r="ITM20" s="75"/>
      <c r="ITO20" s="2"/>
      <c r="ITP20" s="2"/>
      <c r="ITQ20" s="35"/>
      <c r="ITR20" s="76"/>
      <c r="ITS20" s="75"/>
      <c r="ITU20" s="2"/>
      <c r="ITV20" s="2"/>
      <c r="ITW20" s="35"/>
      <c r="ITX20" s="76"/>
      <c r="ITY20" s="75"/>
      <c r="IUA20" s="2"/>
      <c r="IUB20" s="2"/>
      <c r="IUC20" s="35"/>
      <c r="IUD20" s="76"/>
      <c r="IUE20" s="75"/>
      <c r="IUG20" s="2"/>
      <c r="IUH20" s="2"/>
      <c r="IUI20" s="35"/>
      <c r="IUJ20" s="76"/>
      <c r="IUK20" s="75"/>
      <c r="IUM20" s="2"/>
      <c r="IUN20" s="2"/>
      <c r="IUO20" s="35"/>
      <c r="IUP20" s="76"/>
      <c r="IUQ20" s="75"/>
      <c r="IUS20" s="2"/>
      <c r="IUT20" s="2"/>
      <c r="IUU20" s="35"/>
      <c r="IUV20" s="76"/>
      <c r="IUW20" s="75"/>
      <c r="IUY20" s="2"/>
      <c r="IUZ20" s="2"/>
      <c r="IVA20" s="35"/>
      <c r="IVB20" s="76"/>
      <c r="IVC20" s="75"/>
      <c r="IVE20" s="2"/>
      <c r="IVF20" s="2"/>
      <c r="IVG20" s="35"/>
      <c r="IVH20" s="76"/>
      <c r="IVI20" s="75"/>
      <c r="IVK20" s="2"/>
      <c r="IVL20" s="2"/>
      <c r="IVM20" s="35"/>
      <c r="IVN20" s="76"/>
      <c r="IVO20" s="75"/>
      <c r="IVQ20" s="2"/>
      <c r="IVR20" s="2"/>
      <c r="IVS20" s="35"/>
      <c r="IVT20" s="76"/>
      <c r="IVU20" s="75"/>
      <c r="IVW20" s="2"/>
      <c r="IVX20" s="2"/>
      <c r="IVY20" s="35"/>
      <c r="IVZ20" s="76"/>
      <c r="IWA20" s="75"/>
      <c r="IWC20" s="2"/>
      <c r="IWD20" s="2"/>
      <c r="IWE20" s="35"/>
      <c r="IWF20" s="76"/>
      <c r="IWG20" s="75"/>
      <c r="IWI20" s="2"/>
      <c r="IWJ20" s="2"/>
      <c r="IWK20" s="35"/>
      <c r="IWL20" s="76"/>
      <c r="IWM20" s="75"/>
      <c r="IWO20" s="2"/>
      <c r="IWP20" s="2"/>
      <c r="IWQ20" s="35"/>
      <c r="IWR20" s="76"/>
      <c r="IWS20" s="75"/>
      <c r="IWU20" s="2"/>
      <c r="IWV20" s="2"/>
      <c r="IWW20" s="35"/>
      <c r="IWX20" s="76"/>
      <c r="IWY20" s="75"/>
      <c r="IXA20" s="2"/>
      <c r="IXB20" s="2"/>
      <c r="IXC20" s="35"/>
      <c r="IXD20" s="76"/>
      <c r="IXE20" s="75"/>
      <c r="IXG20" s="2"/>
      <c r="IXH20" s="2"/>
      <c r="IXI20" s="35"/>
      <c r="IXJ20" s="76"/>
      <c r="IXK20" s="75"/>
      <c r="IXM20" s="2"/>
      <c r="IXN20" s="2"/>
      <c r="IXO20" s="35"/>
      <c r="IXP20" s="76"/>
      <c r="IXQ20" s="75"/>
      <c r="IXS20" s="2"/>
      <c r="IXT20" s="2"/>
      <c r="IXU20" s="35"/>
      <c r="IXV20" s="76"/>
      <c r="IXW20" s="75"/>
      <c r="IXY20" s="2"/>
      <c r="IXZ20" s="2"/>
      <c r="IYA20" s="35"/>
      <c r="IYB20" s="76"/>
      <c r="IYC20" s="75"/>
      <c r="IYE20" s="2"/>
      <c r="IYF20" s="2"/>
      <c r="IYG20" s="35"/>
      <c r="IYH20" s="76"/>
      <c r="IYI20" s="75"/>
      <c r="IYK20" s="2"/>
      <c r="IYL20" s="2"/>
      <c r="IYM20" s="35"/>
      <c r="IYN20" s="76"/>
      <c r="IYO20" s="75"/>
      <c r="IYQ20" s="2"/>
      <c r="IYR20" s="2"/>
      <c r="IYS20" s="35"/>
      <c r="IYT20" s="76"/>
      <c r="IYU20" s="75"/>
      <c r="IYW20" s="2"/>
      <c r="IYX20" s="2"/>
      <c r="IYY20" s="35"/>
      <c r="IYZ20" s="76"/>
      <c r="IZA20" s="75"/>
      <c r="IZC20" s="2"/>
      <c r="IZD20" s="2"/>
      <c r="IZE20" s="35"/>
      <c r="IZF20" s="76"/>
      <c r="IZG20" s="75"/>
      <c r="IZI20" s="2"/>
      <c r="IZJ20" s="2"/>
      <c r="IZK20" s="35"/>
      <c r="IZL20" s="76"/>
      <c r="IZM20" s="75"/>
      <c r="IZO20" s="2"/>
      <c r="IZP20" s="2"/>
      <c r="IZQ20" s="35"/>
      <c r="IZR20" s="76"/>
      <c r="IZS20" s="75"/>
      <c r="IZU20" s="2"/>
      <c r="IZV20" s="2"/>
      <c r="IZW20" s="35"/>
      <c r="IZX20" s="76"/>
      <c r="IZY20" s="75"/>
      <c r="JAA20" s="2"/>
      <c r="JAB20" s="2"/>
      <c r="JAC20" s="35"/>
      <c r="JAD20" s="76"/>
      <c r="JAE20" s="75"/>
      <c r="JAG20" s="2"/>
      <c r="JAH20" s="2"/>
      <c r="JAI20" s="35"/>
      <c r="JAJ20" s="76"/>
      <c r="JAK20" s="75"/>
      <c r="JAM20" s="2"/>
      <c r="JAN20" s="2"/>
      <c r="JAO20" s="35"/>
      <c r="JAP20" s="76"/>
      <c r="JAQ20" s="75"/>
      <c r="JAS20" s="2"/>
      <c r="JAT20" s="2"/>
      <c r="JAU20" s="35"/>
      <c r="JAV20" s="76"/>
      <c r="JAW20" s="75"/>
      <c r="JAY20" s="2"/>
      <c r="JAZ20" s="2"/>
      <c r="JBA20" s="35"/>
      <c r="JBB20" s="76"/>
      <c r="JBC20" s="75"/>
      <c r="JBE20" s="2"/>
      <c r="JBF20" s="2"/>
      <c r="JBG20" s="35"/>
      <c r="JBH20" s="76"/>
      <c r="JBI20" s="75"/>
      <c r="JBK20" s="2"/>
      <c r="JBL20" s="2"/>
      <c r="JBM20" s="35"/>
      <c r="JBN20" s="76"/>
      <c r="JBO20" s="75"/>
      <c r="JBQ20" s="2"/>
      <c r="JBR20" s="2"/>
      <c r="JBS20" s="35"/>
      <c r="JBT20" s="76"/>
      <c r="JBU20" s="75"/>
      <c r="JBW20" s="2"/>
      <c r="JBX20" s="2"/>
      <c r="JBY20" s="35"/>
      <c r="JBZ20" s="76"/>
      <c r="JCA20" s="75"/>
      <c r="JCC20" s="2"/>
      <c r="JCD20" s="2"/>
      <c r="JCE20" s="35"/>
      <c r="JCF20" s="76"/>
      <c r="JCG20" s="75"/>
      <c r="JCI20" s="2"/>
      <c r="JCJ20" s="2"/>
      <c r="JCK20" s="35"/>
      <c r="JCL20" s="76"/>
      <c r="JCM20" s="75"/>
      <c r="JCO20" s="2"/>
      <c r="JCP20" s="2"/>
      <c r="JCQ20" s="35"/>
      <c r="JCR20" s="76"/>
      <c r="JCS20" s="75"/>
      <c r="JCU20" s="2"/>
      <c r="JCV20" s="2"/>
      <c r="JCW20" s="35"/>
      <c r="JCX20" s="76"/>
      <c r="JCY20" s="75"/>
      <c r="JDA20" s="2"/>
      <c r="JDB20" s="2"/>
      <c r="JDC20" s="35"/>
      <c r="JDD20" s="76"/>
      <c r="JDE20" s="75"/>
      <c r="JDG20" s="2"/>
      <c r="JDH20" s="2"/>
      <c r="JDI20" s="35"/>
      <c r="JDJ20" s="76"/>
      <c r="JDK20" s="75"/>
      <c r="JDM20" s="2"/>
      <c r="JDN20" s="2"/>
      <c r="JDO20" s="35"/>
      <c r="JDP20" s="76"/>
      <c r="JDQ20" s="75"/>
      <c r="JDS20" s="2"/>
      <c r="JDT20" s="2"/>
      <c r="JDU20" s="35"/>
      <c r="JDV20" s="76"/>
      <c r="JDW20" s="75"/>
      <c r="JDY20" s="2"/>
      <c r="JDZ20" s="2"/>
      <c r="JEA20" s="35"/>
      <c r="JEB20" s="76"/>
      <c r="JEC20" s="75"/>
      <c r="JEE20" s="2"/>
      <c r="JEF20" s="2"/>
      <c r="JEG20" s="35"/>
      <c r="JEH20" s="76"/>
      <c r="JEI20" s="75"/>
      <c r="JEK20" s="2"/>
      <c r="JEL20" s="2"/>
      <c r="JEM20" s="35"/>
      <c r="JEN20" s="76"/>
      <c r="JEO20" s="75"/>
      <c r="JEQ20" s="2"/>
      <c r="JER20" s="2"/>
      <c r="JES20" s="35"/>
      <c r="JET20" s="76"/>
      <c r="JEU20" s="75"/>
      <c r="JEW20" s="2"/>
      <c r="JEX20" s="2"/>
      <c r="JEY20" s="35"/>
      <c r="JEZ20" s="76"/>
      <c r="JFA20" s="75"/>
      <c r="JFC20" s="2"/>
      <c r="JFD20" s="2"/>
      <c r="JFE20" s="35"/>
      <c r="JFF20" s="76"/>
      <c r="JFG20" s="75"/>
      <c r="JFI20" s="2"/>
      <c r="JFJ20" s="2"/>
      <c r="JFK20" s="35"/>
      <c r="JFL20" s="76"/>
      <c r="JFM20" s="75"/>
      <c r="JFO20" s="2"/>
      <c r="JFP20" s="2"/>
      <c r="JFQ20" s="35"/>
      <c r="JFR20" s="76"/>
      <c r="JFS20" s="75"/>
      <c r="JFU20" s="2"/>
      <c r="JFV20" s="2"/>
      <c r="JFW20" s="35"/>
      <c r="JFX20" s="76"/>
      <c r="JFY20" s="75"/>
      <c r="JGA20" s="2"/>
      <c r="JGB20" s="2"/>
      <c r="JGC20" s="35"/>
      <c r="JGD20" s="76"/>
      <c r="JGE20" s="75"/>
      <c r="JGG20" s="2"/>
      <c r="JGH20" s="2"/>
      <c r="JGI20" s="35"/>
      <c r="JGJ20" s="76"/>
      <c r="JGK20" s="75"/>
      <c r="JGM20" s="2"/>
      <c r="JGN20" s="2"/>
      <c r="JGO20" s="35"/>
      <c r="JGP20" s="76"/>
      <c r="JGQ20" s="75"/>
      <c r="JGS20" s="2"/>
      <c r="JGT20" s="2"/>
      <c r="JGU20" s="35"/>
      <c r="JGV20" s="76"/>
      <c r="JGW20" s="75"/>
      <c r="JGY20" s="2"/>
      <c r="JGZ20" s="2"/>
      <c r="JHA20" s="35"/>
      <c r="JHB20" s="76"/>
      <c r="JHC20" s="75"/>
      <c r="JHE20" s="2"/>
      <c r="JHF20" s="2"/>
      <c r="JHG20" s="35"/>
      <c r="JHH20" s="76"/>
      <c r="JHI20" s="75"/>
      <c r="JHK20" s="2"/>
      <c r="JHL20" s="2"/>
      <c r="JHM20" s="35"/>
      <c r="JHN20" s="76"/>
      <c r="JHO20" s="75"/>
      <c r="JHQ20" s="2"/>
      <c r="JHR20" s="2"/>
      <c r="JHS20" s="35"/>
      <c r="JHT20" s="76"/>
      <c r="JHU20" s="75"/>
      <c r="JHW20" s="2"/>
      <c r="JHX20" s="2"/>
      <c r="JHY20" s="35"/>
      <c r="JHZ20" s="76"/>
      <c r="JIA20" s="75"/>
      <c r="JIC20" s="2"/>
      <c r="JID20" s="2"/>
      <c r="JIE20" s="35"/>
      <c r="JIF20" s="76"/>
      <c r="JIG20" s="75"/>
      <c r="JII20" s="2"/>
      <c r="JIJ20" s="2"/>
      <c r="JIK20" s="35"/>
      <c r="JIL20" s="76"/>
      <c r="JIM20" s="75"/>
      <c r="JIO20" s="2"/>
      <c r="JIP20" s="2"/>
      <c r="JIQ20" s="35"/>
      <c r="JIR20" s="76"/>
      <c r="JIS20" s="75"/>
      <c r="JIU20" s="2"/>
      <c r="JIV20" s="2"/>
      <c r="JIW20" s="35"/>
      <c r="JIX20" s="76"/>
      <c r="JIY20" s="75"/>
      <c r="JJA20" s="2"/>
      <c r="JJB20" s="2"/>
      <c r="JJC20" s="35"/>
      <c r="JJD20" s="76"/>
      <c r="JJE20" s="75"/>
      <c r="JJG20" s="2"/>
      <c r="JJH20" s="2"/>
      <c r="JJI20" s="35"/>
      <c r="JJJ20" s="76"/>
      <c r="JJK20" s="75"/>
      <c r="JJM20" s="2"/>
      <c r="JJN20" s="2"/>
      <c r="JJO20" s="35"/>
      <c r="JJP20" s="76"/>
      <c r="JJQ20" s="75"/>
      <c r="JJS20" s="2"/>
      <c r="JJT20" s="2"/>
      <c r="JJU20" s="35"/>
      <c r="JJV20" s="76"/>
      <c r="JJW20" s="75"/>
      <c r="JJY20" s="2"/>
      <c r="JJZ20" s="2"/>
      <c r="JKA20" s="35"/>
      <c r="JKB20" s="76"/>
      <c r="JKC20" s="75"/>
      <c r="JKE20" s="2"/>
      <c r="JKF20" s="2"/>
      <c r="JKG20" s="35"/>
      <c r="JKH20" s="76"/>
      <c r="JKI20" s="75"/>
      <c r="JKK20" s="2"/>
      <c r="JKL20" s="2"/>
      <c r="JKM20" s="35"/>
      <c r="JKN20" s="76"/>
      <c r="JKO20" s="75"/>
      <c r="JKQ20" s="2"/>
      <c r="JKR20" s="2"/>
      <c r="JKS20" s="35"/>
      <c r="JKT20" s="76"/>
      <c r="JKU20" s="75"/>
      <c r="JKW20" s="2"/>
      <c r="JKX20" s="2"/>
      <c r="JKY20" s="35"/>
      <c r="JKZ20" s="76"/>
      <c r="JLA20" s="75"/>
      <c r="JLC20" s="2"/>
      <c r="JLD20" s="2"/>
      <c r="JLE20" s="35"/>
      <c r="JLF20" s="76"/>
      <c r="JLG20" s="75"/>
      <c r="JLI20" s="2"/>
      <c r="JLJ20" s="2"/>
      <c r="JLK20" s="35"/>
      <c r="JLL20" s="76"/>
      <c r="JLM20" s="75"/>
      <c r="JLO20" s="2"/>
      <c r="JLP20" s="2"/>
      <c r="JLQ20" s="35"/>
      <c r="JLR20" s="76"/>
      <c r="JLS20" s="75"/>
      <c r="JLU20" s="2"/>
      <c r="JLV20" s="2"/>
      <c r="JLW20" s="35"/>
      <c r="JLX20" s="76"/>
      <c r="JLY20" s="75"/>
      <c r="JMA20" s="2"/>
      <c r="JMB20" s="2"/>
      <c r="JMC20" s="35"/>
      <c r="JMD20" s="76"/>
      <c r="JME20" s="75"/>
      <c r="JMG20" s="2"/>
      <c r="JMH20" s="2"/>
      <c r="JMI20" s="35"/>
      <c r="JMJ20" s="76"/>
      <c r="JMK20" s="75"/>
      <c r="JMM20" s="2"/>
      <c r="JMN20" s="2"/>
      <c r="JMO20" s="35"/>
      <c r="JMP20" s="76"/>
      <c r="JMQ20" s="75"/>
      <c r="JMS20" s="2"/>
      <c r="JMT20" s="2"/>
      <c r="JMU20" s="35"/>
      <c r="JMV20" s="76"/>
      <c r="JMW20" s="75"/>
      <c r="JMY20" s="2"/>
      <c r="JMZ20" s="2"/>
      <c r="JNA20" s="35"/>
      <c r="JNB20" s="76"/>
      <c r="JNC20" s="75"/>
      <c r="JNE20" s="2"/>
      <c r="JNF20" s="2"/>
      <c r="JNG20" s="35"/>
      <c r="JNH20" s="76"/>
      <c r="JNI20" s="75"/>
      <c r="JNK20" s="2"/>
      <c r="JNL20" s="2"/>
      <c r="JNM20" s="35"/>
      <c r="JNN20" s="76"/>
      <c r="JNO20" s="75"/>
      <c r="JNQ20" s="2"/>
      <c r="JNR20" s="2"/>
      <c r="JNS20" s="35"/>
      <c r="JNT20" s="76"/>
      <c r="JNU20" s="75"/>
      <c r="JNW20" s="2"/>
      <c r="JNX20" s="2"/>
      <c r="JNY20" s="35"/>
      <c r="JNZ20" s="76"/>
      <c r="JOA20" s="75"/>
      <c r="JOC20" s="2"/>
      <c r="JOD20" s="2"/>
      <c r="JOE20" s="35"/>
      <c r="JOF20" s="76"/>
      <c r="JOG20" s="75"/>
      <c r="JOI20" s="2"/>
      <c r="JOJ20" s="2"/>
      <c r="JOK20" s="35"/>
      <c r="JOL20" s="76"/>
      <c r="JOM20" s="75"/>
      <c r="JOO20" s="2"/>
      <c r="JOP20" s="2"/>
      <c r="JOQ20" s="35"/>
      <c r="JOR20" s="76"/>
      <c r="JOS20" s="75"/>
      <c r="JOU20" s="2"/>
      <c r="JOV20" s="2"/>
      <c r="JOW20" s="35"/>
      <c r="JOX20" s="76"/>
      <c r="JOY20" s="75"/>
      <c r="JPA20" s="2"/>
      <c r="JPB20" s="2"/>
      <c r="JPC20" s="35"/>
      <c r="JPD20" s="76"/>
      <c r="JPE20" s="75"/>
      <c r="JPG20" s="2"/>
      <c r="JPH20" s="2"/>
      <c r="JPI20" s="35"/>
      <c r="JPJ20" s="76"/>
      <c r="JPK20" s="75"/>
      <c r="JPM20" s="2"/>
      <c r="JPN20" s="2"/>
      <c r="JPO20" s="35"/>
      <c r="JPP20" s="76"/>
      <c r="JPQ20" s="75"/>
      <c r="JPS20" s="2"/>
      <c r="JPT20" s="2"/>
      <c r="JPU20" s="35"/>
      <c r="JPV20" s="76"/>
      <c r="JPW20" s="75"/>
      <c r="JPY20" s="2"/>
      <c r="JPZ20" s="2"/>
      <c r="JQA20" s="35"/>
      <c r="JQB20" s="76"/>
      <c r="JQC20" s="75"/>
      <c r="JQE20" s="2"/>
      <c r="JQF20" s="2"/>
      <c r="JQG20" s="35"/>
      <c r="JQH20" s="76"/>
      <c r="JQI20" s="75"/>
      <c r="JQK20" s="2"/>
      <c r="JQL20" s="2"/>
      <c r="JQM20" s="35"/>
      <c r="JQN20" s="76"/>
      <c r="JQO20" s="75"/>
      <c r="JQQ20" s="2"/>
      <c r="JQR20" s="2"/>
      <c r="JQS20" s="35"/>
      <c r="JQT20" s="76"/>
      <c r="JQU20" s="75"/>
      <c r="JQW20" s="2"/>
      <c r="JQX20" s="2"/>
      <c r="JQY20" s="35"/>
      <c r="JQZ20" s="76"/>
      <c r="JRA20" s="75"/>
      <c r="JRC20" s="2"/>
      <c r="JRD20" s="2"/>
      <c r="JRE20" s="35"/>
      <c r="JRF20" s="76"/>
      <c r="JRG20" s="75"/>
      <c r="JRI20" s="2"/>
      <c r="JRJ20" s="2"/>
      <c r="JRK20" s="35"/>
      <c r="JRL20" s="76"/>
      <c r="JRM20" s="75"/>
      <c r="JRO20" s="2"/>
      <c r="JRP20" s="2"/>
      <c r="JRQ20" s="35"/>
      <c r="JRR20" s="76"/>
      <c r="JRS20" s="75"/>
      <c r="JRU20" s="2"/>
      <c r="JRV20" s="2"/>
      <c r="JRW20" s="35"/>
      <c r="JRX20" s="76"/>
      <c r="JRY20" s="75"/>
      <c r="JSA20" s="2"/>
      <c r="JSB20" s="2"/>
      <c r="JSC20" s="35"/>
      <c r="JSD20" s="76"/>
      <c r="JSE20" s="75"/>
      <c r="JSG20" s="2"/>
      <c r="JSH20" s="2"/>
      <c r="JSI20" s="35"/>
      <c r="JSJ20" s="76"/>
      <c r="JSK20" s="75"/>
      <c r="JSM20" s="2"/>
      <c r="JSN20" s="2"/>
      <c r="JSO20" s="35"/>
      <c r="JSP20" s="76"/>
      <c r="JSQ20" s="75"/>
      <c r="JSS20" s="2"/>
      <c r="JST20" s="2"/>
      <c r="JSU20" s="35"/>
      <c r="JSV20" s="76"/>
      <c r="JSW20" s="75"/>
      <c r="JSY20" s="2"/>
      <c r="JSZ20" s="2"/>
      <c r="JTA20" s="35"/>
      <c r="JTB20" s="76"/>
      <c r="JTC20" s="75"/>
      <c r="JTE20" s="2"/>
      <c r="JTF20" s="2"/>
      <c r="JTG20" s="35"/>
      <c r="JTH20" s="76"/>
      <c r="JTI20" s="75"/>
      <c r="JTK20" s="2"/>
      <c r="JTL20" s="2"/>
      <c r="JTM20" s="35"/>
      <c r="JTN20" s="76"/>
      <c r="JTO20" s="75"/>
      <c r="JTQ20" s="2"/>
      <c r="JTR20" s="2"/>
      <c r="JTS20" s="35"/>
      <c r="JTT20" s="76"/>
      <c r="JTU20" s="75"/>
      <c r="JTW20" s="2"/>
      <c r="JTX20" s="2"/>
      <c r="JTY20" s="35"/>
      <c r="JTZ20" s="76"/>
      <c r="JUA20" s="75"/>
      <c r="JUC20" s="2"/>
      <c r="JUD20" s="2"/>
      <c r="JUE20" s="35"/>
      <c r="JUF20" s="76"/>
      <c r="JUG20" s="75"/>
      <c r="JUI20" s="2"/>
      <c r="JUJ20" s="2"/>
      <c r="JUK20" s="35"/>
      <c r="JUL20" s="76"/>
      <c r="JUM20" s="75"/>
      <c r="JUO20" s="2"/>
      <c r="JUP20" s="2"/>
      <c r="JUQ20" s="35"/>
      <c r="JUR20" s="76"/>
      <c r="JUS20" s="75"/>
      <c r="JUU20" s="2"/>
      <c r="JUV20" s="2"/>
      <c r="JUW20" s="35"/>
      <c r="JUX20" s="76"/>
      <c r="JUY20" s="75"/>
      <c r="JVA20" s="2"/>
      <c r="JVB20" s="2"/>
      <c r="JVC20" s="35"/>
      <c r="JVD20" s="76"/>
      <c r="JVE20" s="75"/>
      <c r="JVG20" s="2"/>
      <c r="JVH20" s="2"/>
      <c r="JVI20" s="35"/>
      <c r="JVJ20" s="76"/>
      <c r="JVK20" s="75"/>
      <c r="JVM20" s="2"/>
      <c r="JVN20" s="2"/>
      <c r="JVO20" s="35"/>
      <c r="JVP20" s="76"/>
      <c r="JVQ20" s="75"/>
      <c r="JVS20" s="2"/>
      <c r="JVT20" s="2"/>
      <c r="JVU20" s="35"/>
      <c r="JVV20" s="76"/>
      <c r="JVW20" s="75"/>
      <c r="JVY20" s="2"/>
      <c r="JVZ20" s="2"/>
      <c r="JWA20" s="35"/>
      <c r="JWB20" s="76"/>
      <c r="JWC20" s="75"/>
      <c r="JWE20" s="2"/>
      <c r="JWF20" s="2"/>
      <c r="JWG20" s="35"/>
      <c r="JWH20" s="76"/>
      <c r="JWI20" s="75"/>
      <c r="JWK20" s="2"/>
      <c r="JWL20" s="2"/>
      <c r="JWM20" s="35"/>
      <c r="JWN20" s="76"/>
      <c r="JWO20" s="75"/>
      <c r="JWQ20" s="2"/>
      <c r="JWR20" s="2"/>
      <c r="JWS20" s="35"/>
      <c r="JWT20" s="76"/>
      <c r="JWU20" s="75"/>
      <c r="JWW20" s="2"/>
      <c r="JWX20" s="2"/>
      <c r="JWY20" s="35"/>
      <c r="JWZ20" s="76"/>
      <c r="JXA20" s="75"/>
      <c r="JXC20" s="2"/>
      <c r="JXD20" s="2"/>
      <c r="JXE20" s="35"/>
      <c r="JXF20" s="76"/>
      <c r="JXG20" s="75"/>
      <c r="JXI20" s="2"/>
      <c r="JXJ20" s="2"/>
      <c r="JXK20" s="35"/>
      <c r="JXL20" s="76"/>
      <c r="JXM20" s="75"/>
      <c r="JXO20" s="2"/>
      <c r="JXP20" s="2"/>
      <c r="JXQ20" s="35"/>
      <c r="JXR20" s="76"/>
      <c r="JXS20" s="75"/>
      <c r="JXU20" s="2"/>
      <c r="JXV20" s="2"/>
      <c r="JXW20" s="35"/>
      <c r="JXX20" s="76"/>
      <c r="JXY20" s="75"/>
      <c r="JYA20" s="2"/>
      <c r="JYB20" s="2"/>
      <c r="JYC20" s="35"/>
      <c r="JYD20" s="76"/>
      <c r="JYE20" s="75"/>
      <c r="JYG20" s="2"/>
      <c r="JYH20" s="2"/>
      <c r="JYI20" s="35"/>
      <c r="JYJ20" s="76"/>
      <c r="JYK20" s="75"/>
      <c r="JYM20" s="2"/>
      <c r="JYN20" s="2"/>
      <c r="JYO20" s="35"/>
      <c r="JYP20" s="76"/>
      <c r="JYQ20" s="75"/>
      <c r="JYS20" s="2"/>
      <c r="JYT20" s="2"/>
      <c r="JYU20" s="35"/>
      <c r="JYV20" s="76"/>
      <c r="JYW20" s="75"/>
      <c r="JYY20" s="2"/>
      <c r="JYZ20" s="2"/>
      <c r="JZA20" s="35"/>
      <c r="JZB20" s="76"/>
      <c r="JZC20" s="75"/>
      <c r="JZE20" s="2"/>
      <c r="JZF20" s="2"/>
      <c r="JZG20" s="35"/>
      <c r="JZH20" s="76"/>
      <c r="JZI20" s="75"/>
      <c r="JZK20" s="2"/>
      <c r="JZL20" s="2"/>
      <c r="JZM20" s="35"/>
      <c r="JZN20" s="76"/>
      <c r="JZO20" s="75"/>
      <c r="JZQ20" s="2"/>
      <c r="JZR20" s="2"/>
      <c r="JZS20" s="35"/>
      <c r="JZT20" s="76"/>
      <c r="JZU20" s="75"/>
      <c r="JZW20" s="2"/>
      <c r="JZX20" s="2"/>
      <c r="JZY20" s="35"/>
      <c r="JZZ20" s="76"/>
      <c r="KAA20" s="75"/>
      <c r="KAC20" s="2"/>
      <c r="KAD20" s="2"/>
      <c r="KAE20" s="35"/>
      <c r="KAF20" s="76"/>
      <c r="KAG20" s="75"/>
      <c r="KAI20" s="2"/>
      <c r="KAJ20" s="2"/>
      <c r="KAK20" s="35"/>
      <c r="KAL20" s="76"/>
      <c r="KAM20" s="75"/>
      <c r="KAO20" s="2"/>
      <c r="KAP20" s="2"/>
      <c r="KAQ20" s="35"/>
      <c r="KAR20" s="76"/>
      <c r="KAS20" s="75"/>
      <c r="KAU20" s="2"/>
      <c r="KAV20" s="2"/>
      <c r="KAW20" s="35"/>
      <c r="KAX20" s="76"/>
      <c r="KAY20" s="75"/>
      <c r="KBA20" s="2"/>
      <c r="KBB20" s="2"/>
      <c r="KBC20" s="35"/>
      <c r="KBD20" s="76"/>
      <c r="KBE20" s="75"/>
      <c r="KBG20" s="2"/>
      <c r="KBH20" s="2"/>
      <c r="KBI20" s="35"/>
      <c r="KBJ20" s="76"/>
      <c r="KBK20" s="75"/>
      <c r="KBM20" s="2"/>
      <c r="KBN20" s="2"/>
      <c r="KBO20" s="35"/>
      <c r="KBP20" s="76"/>
      <c r="KBQ20" s="75"/>
      <c r="KBS20" s="2"/>
      <c r="KBT20" s="2"/>
      <c r="KBU20" s="35"/>
      <c r="KBV20" s="76"/>
      <c r="KBW20" s="75"/>
      <c r="KBY20" s="2"/>
      <c r="KBZ20" s="2"/>
      <c r="KCA20" s="35"/>
      <c r="KCB20" s="76"/>
      <c r="KCC20" s="75"/>
      <c r="KCE20" s="2"/>
      <c r="KCF20" s="2"/>
      <c r="KCG20" s="35"/>
      <c r="KCH20" s="76"/>
      <c r="KCI20" s="75"/>
      <c r="KCK20" s="2"/>
      <c r="KCL20" s="2"/>
      <c r="KCM20" s="35"/>
      <c r="KCN20" s="76"/>
      <c r="KCO20" s="75"/>
      <c r="KCQ20" s="2"/>
      <c r="KCR20" s="2"/>
      <c r="KCS20" s="35"/>
      <c r="KCT20" s="76"/>
      <c r="KCU20" s="75"/>
      <c r="KCW20" s="2"/>
      <c r="KCX20" s="2"/>
      <c r="KCY20" s="35"/>
      <c r="KCZ20" s="76"/>
      <c r="KDA20" s="75"/>
      <c r="KDC20" s="2"/>
      <c r="KDD20" s="2"/>
      <c r="KDE20" s="35"/>
      <c r="KDF20" s="76"/>
      <c r="KDG20" s="75"/>
      <c r="KDI20" s="2"/>
      <c r="KDJ20" s="2"/>
      <c r="KDK20" s="35"/>
      <c r="KDL20" s="76"/>
      <c r="KDM20" s="75"/>
      <c r="KDO20" s="2"/>
      <c r="KDP20" s="2"/>
      <c r="KDQ20" s="35"/>
      <c r="KDR20" s="76"/>
      <c r="KDS20" s="75"/>
      <c r="KDU20" s="2"/>
      <c r="KDV20" s="2"/>
      <c r="KDW20" s="35"/>
      <c r="KDX20" s="76"/>
      <c r="KDY20" s="75"/>
      <c r="KEA20" s="2"/>
      <c r="KEB20" s="2"/>
      <c r="KEC20" s="35"/>
      <c r="KED20" s="76"/>
      <c r="KEE20" s="75"/>
      <c r="KEG20" s="2"/>
      <c r="KEH20" s="2"/>
      <c r="KEI20" s="35"/>
      <c r="KEJ20" s="76"/>
      <c r="KEK20" s="75"/>
      <c r="KEM20" s="2"/>
      <c r="KEN20" s="2"/>
      <c r="KEO20" s="35"/>
      <c r="KEP20" s="76"/>
      <c r="KEQ20" s="75"/>
      <c r="KES20" s="2"/>
      <c r="KET20" s="2"/>
      <c r="KEU20" s="35"/>
      <c r="KEV20" s="76"/>
      <c r="KEW20" s="75"/>
      <c r="KEY20" s="2"/>
      <c r="KEZ20" s="2"/>
      <c r="KFA20" s="35"/>
      <c r="KFB20" s="76"/>
      <c r="KFC20" s="75"/>
      <c r="KFE20" s="2"/>
      <c r="KFF20" s="2"/>
      <c r="KFG20" s="35"/>
      <c r="KFH20" s="76"/>
      <c r="KFI20" s="75"/>
      <c r="KFK20" s="2"/>
      <c r="KFL20" s="2"/>
      <c r="KFM20" s="35"/>
      <c r="KFN20" s="76"/>
      <c r="KFO20" s="75"/>
      <c r="KFQ20" s="2"/>
      <c r="KFR20" s="2"/>
      <c r="KFS20" s="35"/>
      <c r="KFT20" s="76"/>
      <c r="KFU20" s="75"/>
      <c r="KFW20" s="2"/>
      <c r="KFX20" s="2"/>
      <c r="KFY20" s="35"/>
      <c r="KFZ20" s="76"/>
      <c r="KGA20" s="75"/>
      <c r="KGC20" s="2"/>
      <c r="KGD20" s="2"/>
      <c r="KGE20" s="35"/>
      <c r="KGF20" s="76"/>
      <c r="KGG20" s="75"/>
      <c r="KGI20" s="2"/>
      <c r="KGJ20" s="2"/>
      <c r="KGK20" s="35"/>
      <c r="KGL20" s="76"/>
      <c r="KGM20" s="75"/>
      <c r="KGO20" s="2"/>
      <c r="KGP20" s="2"/>
      <c r="KGQ20" s="35"/>
      <c r="KGR20" s="76"/>
      <c r="KGS20" s="75"/>
      <c r="KGU20" s="2"/>
      <c r="KGV20" s="2"/>
      <c r="KGW20" s="35"/>
      <c r="KGX20" s="76"/>
      <c r="KGY20" s="75"/>
      <c r="KHA20" s="2"/>
      <c r="KHB20" s="2"/>
      <c r="KHC20" s="35"/>
      <c r="KHD20" s="76"/>
      <c r="KHE20" s="75"/>
      <c r="KHG20" s="2"/>
      <c r="KHH20" s="2"/>
      <c r="KHI20" s="35"/>
      <c r="KHJ20" s="76"/>
      <c r="KHK20" s="75"/>
      <c r="KHM20" s="2"/>
      <c r="KHN20" s="2"/>
      <c r="KHO20" s="35"/>
      <c r="KHP20" s="76"/>
      <c r="KHQ20" s="75"/>
      <c r="KHS20" s="2"/>
      <c r="KHT20" s="2"/>
      <c r="KHU20" s="35"/>
      <c r="KHV20" s="76"/>
      <c r="KHW20" s="75"/>
      <c r="KHY20" s="2"/>
      <c r="KHZ20" s="2"/>
      <c r="KIA20" s="35"/>
      <c r="KIB20" s="76"/>
      <c r="KIC20" s="75"/>
      <c r="KIE20" s="2"/>
      <c r="KIF20" s="2"/>
      <c r="KIG20" s="35"/>
      <c r="KIH20" s="76"/>
      <c r="KII20" s="75"/>
      <c r="KIK20" s="2"/>
      <c r="KIL20" s="2"/>
      <c r="KIM20" s="35"/>
      <c r="KIN20" s="76"/>
      <c r="KIO20" s="75"/>
      <c r="KIQ20" s="2"/>
      <c r="KIR20" s="2"/>
      <c r="KIS20" s="35"/>
      <c r="KIT20" s="76"/>
      <c r="KIU20" s="75"/>
      <c r="KIW20" s="2"/>
      <c r="KIX20" s="2"/>
      <c r="KIY20" s="35"/>
      <c r="KIZ20" s="76"/>
      <c r="KJA20" s="75"/>
      <c r="KJC20" s="2"/>
      <c r="KJD20" s="2"/>
      <c r="KJE20" s="35"/>
      <c r="KJF20" s="76"/>
      <c r="KJG20" s="75"/>
      <c r="KJI20" s="2"/>
      <c r="KJJ20" s="2"/>
      <c r="KJK20" s="35"/>
      <c r="KJL20" s="76"/>
      <c r="KJM20" s="75"/>
      <c r="KJO20" s="2"/>
      <c r="KJP20" s="2"/>
      <c r="KJQ20" s="35"/>
      <c r="KJR20" s="76"/>
      <c r="KJS20" s="75"/>
      <c r="KJU20" s="2"/>
      <c r="KJV20" s="2"/>
      <c r="KJW20" s="35"/>
      <c r="KJX20" s="76"/>
      <c r="KJY20" s="75"/>
      <c r="KKA20" s="2"/>
      <c r="KKB20" s="2"/>
      <c r="KKC20" s="35"/>
      <c r="KKD20" s="76"/>
      <c r="KKE20" s="75"/>
      <c r="KKG20" s="2"/>
      <c r="KKH20" s="2"/>
      <c r="KKI20" s="35"/>
      <c r="KKJ20" s="76"/>
      <c r="KKK20" s="75"/>
      <c r="KKM20" s="2"/>
      <c r="KKN20" s="2"/>
      <c r="KKO20" s="35"/>
      <c r="KKP20" s="76"/>
      <c r="KKQ20" s="75"/>
      <c r="KKS20" s="2"/>
      <c r="KKT20" s="2"/>
      <c r="KKU20" s="35"/>
      <c r="KKV20" s="76"/>
      <c r="KKW20" s="75"/>
      <c r="KKY20" s="2"/>
      <c r="KKZ20" s="2"/>
      <c r="KLA20" s="35"/>
      <c r="KLB20" s="76"/>
      <c r="KLC20" s="75"/>
      <c r="KLE20" s="2"/>
      <c r="KLF20" s="2"/>
      <c r="KLG20" s="35"/>
      <c r="KLH20" s="76"/>
      <c r="KLI20" s="75"/>
      <c r="KLK20" s="2"/>
      <c r="KLL20" s="2"/>
      <c r="KLM20" s="35"/>
      <c r="KLN20" s="76"/>
      <c r="KLO20" s="75"/>
      <c r="KLQ20" s="2"/>
      <c r="KLR20" s="2"/>
      <c r="KLS20" s="35"/>
      <c r="KLT20" s="76"/>
      <c r="KLU20" s="75"/>
      <c r="KLW20" s="2"/>
      <c r="KLX20" s="2"/>
      <c r="KLY20" s="35"/>
      <c r="KLZ20" s="76"/>
      <c r="KMA20" s="75"/>
      <c r="KMC20" s="2"/>
      <c r="KMD20" s="2"/>
      <c r="KME20" s="35"/>
      <c r="KMF20" s="76"/>
      <c r="KMG20" s="75"/>
      <c r="KMI20" s="2"/>
      <c r="KMJ20" s="2"/>
      <c r="KMK20" s="35"/>
      <c r="KML20" s="76"/>
      <c r="KMM20" s="75"/>
      <c r="KMO20" s="2"/>
      <c r="KMP20" s="2"/>
      <c r="KMQ20" s="35"/>
      <c r="KMR20" s="76"/>
      <c r="KMS20" s="75"/>
      <c r="KMU20" s="2"/>
      <c r="KMV20" s="2"/>
      <c r="KMW20" s="35"/>
      <c r="KMX20" s="76"/>
      <c r="KMY20" s="75"/>
      <c r="KNA20" s="2"/>
      <c r="KNB20" s="2"/>
      <c r="KNC20" s="35"/>
      <c r="KND20" s="76"/>
      <c r="KNE20" s="75"/>
      <c r="KNG20" s="2"/>
      <c r="KNH20" s="2"/>
      <c r="KNI20" s="35"/>
      <c r="KNJ20" s="76"/>
      <c r="KNK20" s="75"/>
      <c r="KNM20" s="2"/>
      <c r="KNN20" s="2"/>
      <c r="KNO20" s="35"/>
      <c r="KNP20" s="76"/>
      <c r="KNQ20" s="75"/>
      <c r="KNS20" s="2"/>
      <c r="KNT20" s="2"/>
      <c r="KNU20" s="35"/>
      <c r="KNV20" s="76"/>
      <c r="KNW20" s="75"/>
      <c r="KNY20" s="2"/>
      <c r="KNZ20" s="2"/>
      <c r="KOA20" s="35"/>
      <c r="KOB20" s="76"/>
      <c r="KOC20" s="75"/>
      <c r="KOE20" s="2"/>
      <c r="KOF20" s="2"/>
      <c r="KOG20" s="35"/>
      <c r="KOH20" s="76"/>
      <c r="KOI20" s="75"/>
      <c r="KOK20" s="2"/>
      <c r="KOL20" s="2"/>
      <c r="KOM20" s="35"/>
      <c r="KON20" s="76"/>
      <c r="KOO20" s="75"/>
      <c r="KOQ20" s="2"/>
      <c r="KOR20" s="2"/>
      <c r="KOS20" s="35"/>
      <c r="KOT20" s="76"/>
      <c r="KOU20" s="75"/>
      <c r="KOW20" s="2"/>
      <c r="KOX20" s="2"/>
      <c r="KOY20" s="35"/>
      <c r="KOZ20" s="76"/>
      <c r="KPA20" s="75"/>
      <c r="KPC20" s="2"/>
      <c r="KPD20" s="2"/>
      <c r="KPE20" s="35"/>
      <c r="KPF20" s="76"/>
      <c r="KPG20" s="75"/>
      <c r="KPI20" s="2"/>
      <c r="KPJ20" s="2"/>
      <c r="KPK20" s="35"/>
      <c r="KPL20" s="76"/>
      <c r="KPM20" s="75"/>
      <c r="KPO20" s="2"/>
      <c r="KPP20" s="2"/>
      <c r="KPQ20" s="35"/>
      <c r="KPR20" s="76"/>
      <c r="KPS20" s="75"/>
      <c r="KPU20" s="2"/>
      <c r="KPV20" s="2"/>
      <c r="KPW20" s="35"/>
      <c r="KPX20" s="76"/>
      <c r="KPY20" s="75"/>
      <c r="KQA20" s="2"/>
      <c r="KQB20" s="2"/>
      <c r="KQC20" s="35"/>
      <c r="KQD20" s="76"/>
      <c r="KQE20" s="75"/>
      <c r="KQG20" s="2"/>
      <c r="KQH20" s="2"/>
      <c r="KQI20" s="35"/>
      <c r="KQJ20" s="76"/>
      <c r="KQK20" s="75"/>
      <c r="KQM20" s="2"/>
      <c r="KQN20" s="2"/>
      <c r="KQO20" s="35"/>
      <c r="KQP20" s="76"/>
      <c r="KQQ20" s="75"/>
      <c r="KQS20" s="2"/>
      <c r="KQT20" s="2"/>
      <c r="KQU20" s="35"/>
      <c r="KQV20" s="76"/>
      <c r="KQW20" s="75"/>
      <c r="KQY20" s="2"/>
      <c r="KQZ20" s="2"/>
      <c r="KRA20" s="35"/>
      <c r="KRB20" s="76"/>
      <c r="KRC20" s="75"/>
      <c r="KRE20" s="2"/>
      <c r="KRF20" s="2"/>
      <c r="KRG20" s="35"/>
      <c r="KRH20" s="76"/>
      <c r="KRI20" s="75"/>
      <c r="KRK20" s="2"/>
      <c r="KRL20" s="2"/>
      <c r="KRM20" s="35"/>
      <c r="KRN20" s="76"/>
      <c r="KRO20" s="75"/>
      <c r="KRQ20" s="2"/>
      <c r="KRR20" s="2"/>
      <c r="KRS20" s="35"/>
      <c r="KRT20" s="76"/>
      <c r="KRU20" s="75"/>
      <c r="KRW20" s="2"/>
      <c r="KRX20" s="2"/>
      <c r="KRY20" s="35"/>
      <c r="KRZ20" s="76"/>
      <c r="KSA20" s="75"/>
      <c r="KSC20" s="2"/>
      <c r="KSD20" s="2"/>
      <c r="KSE20" s="35"/>
      <c r="KSF20" s="76"/>
      <c r="KSG20" s="75"/>
      <c r="KSI20" s="2"/>
      <c r="KSJ20" s="2"/>
      <c r="KSK20" s="35"/>
      <c r="KSL20" s="76"/>
      <c r="KSM20" s="75"/>
      <c r="KSO20" s="2"/>
      <c r="KSP20" s="2"/>
      <c r="KSQ20" s="35"/>
      <c r="KSR20" s="76"/>
      <c r="KSS20" s="75"/>
      <c r="KSU20" s="2"/>
      <c r="KSV20" s="2"/>
      <c r="KSW20" s="35"/>
      <c r="KSX20" s="76"/>
      <c r="KSY20" s="75"/>
      <c r="KTA20" s="2"/>
      <c r="KTB20" s="2"/>
      <c r="KTC20" s="35"/>
      <c r="KTD20" s="76"/>
      <c r="KTE20" s="75"/>
      <c r="KTG20" s="2"/>
      <c r="KTH20" s="2"/>
      <c r="KTI20" s="35"/>
      <c r="KTJ20" s="76"/>
      <c r="KTK20" s="75"/>
      <c r="KTM20" s="2"/>
      <c r="KTN20" s="2"/>
      <c r="KTO20" s="35"/>
      <c r="KTP20" s="76"/>
      <c r="KTQ20" s="75"/>
      <c r="KTS20" s="2"/>
      <c r="KTT20" s="2"/>
      <c r="KTU20" s="35"/>
      <c r="KTV20" s="76"/>
      <c r="KTW20" s="75"/>
      <c r="KTY20" s="2"/>
      <c r="KTZ20" s="2"/>
      <c r="KUA20" s="35"/>
      <c r="KUB20" s="76"/>
      <c r="KUC20" s="75"/>
      <c r="KUE20" s="2"/>
      <c r="KUF20" s="2"/>
      <c r="KUG20" s="35"/>
      <c r="KUH20" s="76"/>
      <c r="KUI20" s="75"/>
      <c r="KUK20" s="2"/>
      <c r="KUL20" s="2"/>
      <c r="KUM20" s="35"/>
      <c r="KUN20" s="76"/>
      <c r="KUO20" s="75"/>
      <c r="KUQ20" s="2"/>
      <c r="KUR20" s="2"/>
      <c r="KUS20" s="35"/>
      <c r="KUT20" s="76"/>
      <c r="KUU20" s="75"/>
      <c r="KUW20" s="2"/>
      <c r="KUX20" s="2"/>
      <c r="KUY20" s="35"/>
      <c r="KUZ20" s="76"/>
      <c r="KVA20" s="75"/>
      <c r="KVC20" s="2"/>
      <c r="KVD20" s="2"/>
      <c r="KVE20" s="35"/>
      <c r="KVF20" s="76"/>
      <c r="KVG20" s="75"/>
      <c r="KVI20" s="2"/>
      <c r="KVJ20" s="2"/>
      <c r="KVK20" s="35"/>
      <c r="KVL20" s="76"/>
      <c r="KVM20" s="75"/>
      <c r="KVO20" s="2"/>
      <c r="KVP20" s="2"/>
      <c r="KVQ20" s="35"/>
      <c r="KVR20" s="76"/>
      <c r="KVS20" s="75"/>
      <c r="KVU20" s="2"/>
      <c r="KVV20" s="2"/>
      <c r="KVW20" s="35"/>
      <c r="KVX20" s="76"/>
      <c r="KVY20" s="75"/>
      <c r="KWA20" s="2"/>
      <c r="KWB20" s="2"/>
      <c r="KWC20" s="35"/>
      <c r="KWD20" s="76"/>
      <c r="KWE20" s="75"/>
      <c r="KWG20" s="2"/>
      <c r="KWH20" s="2"/>
      <c r="KWI20" s="35"/>
      <c r="KWJ20" s="76"/>
      <c r="KWK20" s="75"/>
      <c r="KWM20" s="2"/>
      <c r="KWN20" s="2"/>
      <c r="KWO20" s="35"/>
      <c r="KWP20" s="76"/>
      <c r="KWQ20" s="75"/>
      <c r="KWS20" s="2"/>
      <c r="KWT20" s="2"/>
      <c r="KWU20" s="35"/>
      <c r="KWV20" s="76"/>
      <c r="KWW20" s="75"/>
      <c r="KWY20" s="2"/>
      <c r="KWZ20" s="2"/>
      <c r="KXA20" s="35"/>
      <c r="KXB20" s="76"/>
      <c r="KXC20" s="75"/>
      <c r="KXE20" s="2"/>
      <c r="KXF20" s="2"/>
      <c r="KXG20" s="35"/>
      <c r="KXH20" s="76"/>
      <c r="KXI20" s="75"/>
      <c r="KXK20" s="2"/>
      <c r="KXL20" s="2"/>
      <c r="KXM20" s="35"/>
      <c r="KXN20" s="76"/>
      <c r="KXO20" s="75"/>
      <c r="KXQ20" s="2"/>
      <c r="KXR20" s="2"/>
      <c r="KXS20" s="35"/>
      <c r="KXT20" s="76"/>
      <c r="KXU20" s="75"/>
      <c r="KXW20" s="2"/>
      <c r="KXX20" s="2"/>
      <c r="KXY20" s="35"/>
      <c r="KXZ20" s="76"/>
      <c r="KYA20" s="75"/>
      <c r="KYC20" s="2"/>
      <c r="KYD20" s="2"/>
      <c r="KYE20" s="35"/>
      <c r="KYF20" s="76"/>
      <c r="KYG20" s="75"/>
      <c r="KYI20" s="2"/>
      <c r="KYJ20" s="2"/>
      <c r="KYK20" s="35"/>
      <c r="KYL20" s="76"/>
      <c r="KYM20" s="75"/>
      <c r="KYO20" s="2"/>
      <c r="KYP20" s="2"/>
      <c r="KYQ20" s="35"/>
      <c r="KYR20" s="76"/>
      <c r="KYS20" s="75"/>
      <c r="KYU20" s="2"/>
      <c r="KYV20" s="2"/>
      <c r="KYW20" s="35"/>
      <c r="KYX20" s="76"/>
      <c r="KYY20" s="75"/>
      <c r="KZA20" s="2"/>
      <c r="KZB20" s="2"/>
      <c r="KZC20" s="35"/>
      <c r="KZD20" s="76"/>
      <c r="KZE20" s="75"/>
      <c r="KZG20" s="2"/>
      <c r="KZH20" s="2"/>
      <c r="KZI20" s="35"/>
      <c r="KZJ20" s="76"/>
      <c r="KZK20" s="75"/>
      <c r="KZM20" s="2"/>
      <c r="KZN20" s="2"/>
      <c r="KZO20" s="35"/>
      <c r="KZP20" s="76"/>
      <c r="KZQ20" s="75"/>
      <c r="KZS20" s="2"/>
      <c r="KZT20" s="2"/>
      <c r="KZU20" s="35"/>
      <c r="KZV20" s="76"/>
      <c r="KZW20" s="75"/>
      <c r="KZY20" s="2"/>
      <c r="KZZ20" s="2"/>
      <c r="LAA20" s="35"/>
      <c r="LAB20" s="76"/>
      <c r="LAC20" s="75"/>
      <c r="LAE20" s="2"/>
      <c r="LAF20" s="2"/>
      <c r="LAG20" s="35"/>
      <c r="LAH20" s="76"/>
      <c r="LAI20" s="75"/>
      <c r="LAK20" s="2"/>
      <c r="LAL20" s="2"/>
      <c r="LAM20" s="35"/>
      <c r="LAN20" s="76"/>
      <c r="LAO20" s="75"/>
      <c r="LAQ20" s="2"/>
      <c r="LAR20" s="2"/>
      <c r="LAS20" s="35"/>
      <c r="LAT20" s="76"/>
      <c r="LAU20" s="75"/>
      <c r="LAW20" s="2"/>
      <c r="LAX20" s="2"/>
      <c r="LAY20" s="35"/>
      <c r="LAZ20" s="76"/>
      <c r="LBA20" s="75"/>
      <c r="LBC20" s="2"/>
      <c r="LBD20" s="2"/>
      <c r="LBE20" s="35"/>
      <c r="LBF20" s="76"/>
      <c r="LBG20" s="75"/>
      <c r="LBI20" s="2"/>
      <c r="LBJ20" s="2"/>
      <c r="LBK20" s="35"/>
      <c r="LBL20" s="76"/>
      <c r="LBM20" s="75"/>
      <c r="LBO20" s="2"/>
      <c r="LBP20" s="2"/>
      <c r="LBQ20" s="35"/>
      <c r="LBR20" s="76"/>
      <c r="LBS20" s="75"/>
      <c r="LBU20" s="2"/>
      <c r="LBV20" s="2"/>
      <c r="LBW20" s="35"/>
      <c r="LBX20" s="76"/>
      <c r="LBY20" s="75"/>
      <c r="LCA20" s="2"/>
      <c r="LCB20" s="2"/>
      <c r="LCC20" s="35"/>
      <c r="LCD20" s="76"/>
      <c r="LCE20" s="75"/>
      <c r="LCG20" s="2"/>
      <c r="LCH20" s="2"/>
      <c r="LCI20" s="35"/>
      <c r="LCJ20" s="76"/>
      <c r="LCK20" s="75"/>
      <c r="LCM20" s="2"/>
      <c r="LCN20" s="2"/>
      <c r="LCO20" s="35"/>
      <c r="LCP20" s="76"/>
      <c r="LCQ20" s="75"/>
      <c r="LCS20" s="2"/>
      <c r="LCT20" s="2"/>
      <c r="LCU20" s="35"/>
      <c r="LCV20" s="76"/>
      <c r="LCW20" s="75"/>
      <c r="LCY20" s="2"/>
      <c r="LCZ20" s="2"/>
      <c r="LDA20" s="35"/>
      <c r="LDB20" s="76"/>
      <c r="LDC20" s="75"/>
      <c r="LDE20" s="2"/>
      <c r="LDF20" s="2"/>
      <c r="LDG20" s="35"/>
      <c r="LDH20" s="76"/>
      <c r="LDI20" s="75"/>
      <c r="LDK20" s="2"/>
      <c r="LDL20" s="2"/>
      <c r="LDM20" s="35"/>
      <c r="LDN20" s="76"/>
      <c r="LDO20" s="75"/>
      <c r="LDQ20" s="2"/>
      <c r="LDR20" s="2"/>
      <c r="LDS20" s="35"/>
      <c r="LDT20" s="76"/>
      <c r="LDU20" s="75"/>
      <c r="LDW20" s="2"/>
      <c r="LDX20" s="2"/>
      <c r="LDY20" s="35"/>
      <c r="LDZ20" s="76"/>
      <c r="LEA20" s="75"/>
      <c r="LEC20" s="2"/>
      <c r="LED20" s="2"/>
      <c r="LEE20" s="35"/>
      <c r="LEF20" s="76"/>
      <c r="LEG20" s="75"/>
      <c r="LEI20" s="2"/>
      <c r="LEJ20" s="2"/>
      <c r="LEK20" s="35"/>
      <c r="LEL20" s="76"/>
      <c r="LEM20" s="75"/>
      <c r="LEO20" s="2"/>
      <c r="LEP20" s="2"/>
      <c r="LEQ20" s="35"/>
      <c r="LER20" s="76"/>
      <c r="LES20" s="75"/>
      <c r="LEU20" s="2"/>
      <c r="LEV20" s="2"/>
      <c r="LEW20" s="35"/>
      <c r="LEX20" s="76"/>
      <c r="LEY20" s="75"/>
      <c r="LFA20" s="2"/>
      <c r="LFB20" s="2"/>
      <c r="LFC20" s="35"/>
      <c r="LFD20" s="76"/>
      <c r="LFE20" s="75"/>
      <c r="LFG20" s="2"/>
      <c r="LFH20" s="2"/>
      <c r="LFI20" s="35"/>
      <c r="LFJ20" s="76"/>
      <c r="LFK20" s="75"/>
      <c r="LFM20" s="2"/>
      <c r="LFN20" s="2"/>
      <c r="LFO20" s="35"/>
      <c r="LFP20" s="76"/>
      <c r="LFQ20" s="75"/>
      <c r="LFS20" s="2"/>
      <c r="LFT20" s="2"/>
      <c r="LFU20" s="35"/>
      <c r="LFV20" s="76"/>
      <c r="LFW20" s="75"/>
      <c r="LFY20" s="2"/>
      <c r="LFZ20" s="2"/>
      <c r="LGA20" s="35"/>
      <c r="LGB20" s="76"/>
      <c r="LGC20" s="75"/>
      <c r="LGE20" s="2"/>
      <c r="LGF20" s="2"/>
      <c r="LGG20" s="35"/>
      <c r="LGH20" s="76"/>
      <c r="LGI20" s="75"/>
      <c r="LGK20" s="2"/>
      <c r="LGL20" s="2"/>
      <c r="LGM20" s="35"/>
      <c r="LGN20" s="76"/>
      <c r="LGO20" s="75"/>
      <c r="LGQ20" s="2"/>
      <c r="LGR20" s="2"/>
      <c r="LGS20" s="35"/>
      <c r="LGT20" s="76"/>
      <c r="LGU20" s="75"/>
      <c r="LGW20" s="2"/>
      <c r="LGX20" s="2"/>
      <c r="LGY20" s="35"/>
      <c r="LGZ20" s="76"/>
      <c r="LHA20" s="75"/>
      <c r="LHC20" s="2"/>
      <c r="LHD20" s="2"/>
      <c r="LHE20" s="35"/>
      <c r="LHF20" s="76"/>
      <c r="LHG20" s="75"/>
      <c r="LHI20" s="2"/>
      <c r="LHJ20" s="2"/>
      <c r="LHK20" s="35"/>
      <c r="LHL20" s="76"/>
      <c r="LHM20" s="75"/>
      <c r="LHO20" s="2"/>
      <c r="LHP20" s="2"/>
      <c r="LHQ20" s="35"/>
      <c r="LHR20" s="76"/>
      <c r="LHS20" s="75"/>
      <c r="LHU20" s="2"/>
      <c r="LHV20" s="2"/>
      <c r="LHW20" s="35"/>
      <c r="LHX20" s="76"/>
      <c r="LHY20" s="75"/>
      <c r="LIA20" s="2"/>
      <c r="LIB20" s="2"/>
      <c r="LIC20" s="35"/>
      <c r="LID20" s="76"/>
      <c r="LIE20" s="75"/>
      <c r="LIG20" s="2"/>
      <c r="LIH20" s="2"/>
      <c r="LII20" s="35"/>
      <c r="LIJ20" s="76"/>
      <c r="LIK20" s="75"/>
      <c r="LIM20" s="2"/>
      <c r="LIN20" s="2"/>
      <c r="LIO20" s="35"/>
      <c r="LIP20" s="76"/>
      <c r="LIQ20" s="75"/>
      <c r="LIS20" s="2"/>
      <c r="LIT20" s="2"/>
      <c r="LIU20" s="35"/>
      <c r="LIV20" s="76"/>
      <c r="LIW20" s="75"/>
      <c r="LIY20" s="2"/>
      <c r="LIZ20" s="2"/>
      <c r="LJA20" s="35"/>
      <c r="LJB20" s="76"/>
      <c r="LJC20" s="75"/>
      <c r="LJE20" s="2"/>
      <c r="LJF20" s="2"/>
      <c r="LJG20" s="35"/>
      <c r="LJH20" s="76"/>
      <c r="LJI20" s="75"/>
      <c r="LJK20" s="2"/>
      <c r="LJL20" s="2"/>
      <c r="LJM20" s="35"/>
      <c r="LJN20" s="76"/>
      <c r="LJO20" s="75"/>
      <c r="LJQ20" s="2"/>
      <c r="LJR20" s="2"/>
      <c r="LJS20" s="35"/>
      <c r="LJT20" s="76"/>
      <c r="LJU20" s="75"/>
      <c r="LJW20" s="2"/>
      <c r="LJX20" s="2"/>
      <c r="LJY20" s="35"/>
      <c r="LJZ20" s="76"/>
      <c r="LKA20" s="75"/>
      <c r="LKC20" s="2"/>
      <c r="LKD20" s="2"/>
      <c r="LKE20" s="35"/>
      <c r="LKF20" s="76"/>
      <c r="LKG20" s="75"/>
      <c r="LKI20" s="2"/>
      <c r="LKJ20" s="2"/>
      <c r="LKK20" s="35"/>
      <c r="LKL20" s="76"/>
      <c r="LKM20" s="75"/>
      <c r="LKO20" s="2"/>
      <c r="LKP20" s="2"/>
      <c r="LKQ20" s="35"/>
      <c r="LKR20" s="76"/>
      <c r="LKS20" s="75"/>
      <c r="LKU20" s="2"/>
      <c r="LKV20" s="2"/>
      <c r="LKW20" s="35"/>
      <c r="LKX20" s="76"/>
      <c r="LKY20" s="75"/>
      <c r="LLA20" s="2"/>
      <c r="LLB20" s="2"/>
      <c r="LLC20" s="35"/>
      <c r="LLD20" s="76"/>
      <c r="LLE20" s="75"/>
      <c r="LLG20" s="2"/>
      <c r="LLH20" s="2"/>
      <c r="LLI20" s="35"/>
      <c r="LLJ20" s="76"/>
      <c r="LLK20" s="75"/>
      <c r="LLM20" s="2"/>
      <c r="LLN20" s="2"/>
      <c r="LLO20" s="35"/>
      <c r="LLP20" s="76"/>
      <c r="LLQ20" s="75"/>
      <c r="LLS20" s="2"/>
      <c r="LLT20" s="2"/>
      <c r="LLU20" s="35"/>
      <c r="LLV20" s="76"/>
      <c r="LLW20" s="75"/>
      <c r="LLY20" s="2"/>
      <c r="LLZ20" s="2"/>
      <c r="LMA20" s="35"/>
      <c r="LMB20" s="76"/>
      <c r="LMC20" s="75"/>
      <c r="LME20" s="2"/>
      <c r="LMF20" s="2"/>
      <c r="LMG20" s="35"/>
      <c r="LMH20" s="76"/>
      <c r="LMI20" s="75"/>
      <c r="LMK20" s="2"/>
      <c r="LML20" s="2"/>
      <c r="LMM20" s="35"/>
      <c r="LMN20" s="76"/>
      <c r="LMO20" s="75"/>
      <c r="LMQ20" s="2"/>
      <c r="LMR20" s="2"/>
      <c r="LMS20" s="35"/>
      <c r="LMT20" s="76"/>
      <c r="LMU20" s="75"/>
      <c r="LMW20" s="2"/>
      <c r="LMX20" s="2"/>
      <c r="LMY20" s="35"/>
      <c r="LMZ20" s="76"/>
      <c r="LNA20" s="75"/>
      <c r="LNC20" s="2"/>
      <c r="LND20" s="2"/>
      <c r="LNE20" s="35"/>
      <c r="LNF20" s="76"/>
      <c r="LNG20" s="75"/>
      <c r="LNI20" s="2"/>
      <c r="LNJ20" s="2"/>
      <c r="LNK20" s="35"/>
      <c r="LNL20" s="76"/>
      <c r="LNM20" s="75"/>
      <c r="LNO20" s="2"/>
      <c r="LNP20" s="2"/>
      <c r="LNQ20" s="35"/>
      <c r="LNR20" s="76"/>
      <c r="LNS20" s="75"/>
      <c r="LNU20" s="2"/>
      <c r="LNV20" s="2"/>
      <c r="LNW20" s="35"/>
      <c r="LNX20" s="76"/>
      <c r="LNY20" s="75"/>
      <c r="LOA20" s="2"/>
      <c r="LOB20" s="2"/>
      <c r="LOC20" s="35"/>
      <c r="LOD20" s="76"/>
      <c r="LOE20" s="75"/>
      <c r="LOG20" s="2"/>
      <c r="LOH20" s="2"/>
      <c r="LOI20" s="35"/>
      <c r="LOJ20" s="76"/>
      <c r="LOK20" s="75"/>
      <c r="LOM20" s="2"/>
      <c r="LON20" s="2"/>
      <c r="LOO20" s="35"/>
      <c r="LOP20" s="76"/>
      <c r="LOQ20" s="75"/>
      <c r="LOS20" s="2"/>
      <c r="LOT20" s="2"/>
      <c r="LOU20" s="35"/>
      <c r="LOV20" s="76"/>
      <c r="LOW20" s="75"/>
      <c r="LOY20" s="2"/>
      <c r="LOZ20" s="2"/>
      <c r="LPA20" s="35"/>
      <c r="LPB20" s="76"/>
      <c r="LPC20" s="75"/>
      <c r="LPE20" s="2"/>
      <c r="LPF20" s="2"/>
      <c r="LPG20" s="35"/>
      <c r="LPH20" s="76"/>
      <c r="LPI20" s="75"/>
      <c r="LPK20" s="2"/>
      <c r="LPL20" s="2"/>
      <c r="LPM20" s="35"/>
      <c r="LPN20" s="76"/>
      <c r="LPO20" s="75"/>
      <c r="LPQ20" s="2"/>
      <c r="LPR20" s="2"/>
      <c r="LPS20" s="35"/>
      <c r="LPT20" s="76"/>
      <c r="LPU20" s="75"/>
      <c r="LPW20" s="2"/>
      <c r="LPX20" s="2"/>
      <c r="LPY20" s="35"/>
      <c r="LPZ20" s="76"/>
      <c r="LQA20" s="75"/>
      <c r="LQC20" s="2"/>
      <c r="LQD20" s="2"/>
      <c r="LQE20" s="35"/>
      <c r="LQF20" s="76"/>
      <c r="LQG20" s="75"/>
      <c r="LQI20" s="2"/>
      <c r="LQJ20" s="2"/>
      <c r="LQK20" s="35"/>
      <c r="LQL20" s="76"/>
      <c r="LQM20" s="75"/>
      <c r="LQO20" s="2"/>
      <c r="LQP20" s="2"/>
      <c r="LQQ20" s="35"/>
      <c r="LQR20" s="76"/>
      <c r="LQS20" s="75"/>
      <c r="LQU20" s="2"/>
      <c r="LQV20" s="2"/>
      <c r="LQW20" s="35"/>
      <c r="LQX20" s="76"/>
      <c r="LQY20" s="75"/>
      <c r="LRA20" s="2"/>
      <c r="LRB20" s="2"/>
      <c r="LRC20" s="35"/>
      <c r="LRD20" s="76"/>
      <c r="LRE20" s="75"/>
      <c r="LRG20" s="2"/>
      <c r="LRH20" s="2"/>
      <c r="LRI20" s="35"/>
      <c r="LRJ20" s="76"/>
      <c r="LRK20" s="75"/>
      <c r="LRM20" s="2"/>
      <c r="LRN20" s="2"/>
      <c r="LRO20" s="35"/>
      <c r="LRP20" s="76"/>
      <c r="LRQ20" s="75"/>
      <c r="LRS20" s="2"/>
      <c r="LRT20" s="2"/>
      <c r="LRU20" s="35"/>
      <c r="LRV20" s="76"/>
      <c r="LRW20" s="75"/>
      <c r="LRY20" s="2"/>
      <c r="LRZ20" s="2"/>
      <c r="LSA20" s="35"/>
      <c r="LSB20" s="76"/>
      <c r="LSC20" s="75"/>
      <c r="LSE20" s="2"/>
      <c r="LSF20" s="2"/>
      <c r="LSG20" s="35"/>
      <c r="LSH20" s="76"/>
      <c r="LSI20" s="75"/>
      <c r="LSK20" s="2"/>
      <c r="LSL20" s="2"/>
      <c r="LSM20" s="35"/>
      <c r="LSN20" s="76"/>
      <c r="LSO20" s="75"/>
      <c r="LSQ20" s="2"/>
      <c r="LSR20" s="2"/>
      <c r="LSS20" s="35"/>
      <c r="LST20" s="76"/>
      <c r="LSU20" s="75"/>
      <c r="LSW20" s="2"/>
      <c r="LSX20" s="2"/>
      <c r="LSY20" s="35"/>
      <c r="LSZ20" s="76"/>
      <c r="LTA20" s="75"/>
      <c r="LTC20" s="2"/>
      <c r="LTD20" s="2"/>
      <c r="LTE20" s="35"/>
      <c r="LTF20" s="76"/>
      <c r="LTG20" s="75"/>
      <c r="LTI20" s="2"/>
      <c r="LTJ20" s="2"/>
      <c r="LTK20" s="35"/>
      <c r="LTL20" s="76"/>
      <c r="LTM20" s="75"/>
      <c r="LTO20" s="2"/>
      <c r="LTP20" s="2"/>
      <c r="LTQ20" s="35"/>
      <c r="LTR20" s="76"/>
      <c r="LTS20" s="75"/>
      <c r="LTU20" s="2"/>
      <c r="LTV20" s="2"/>
      <c r="LTW20" s="35"/>
      <c r="LTX20" s="76"/>
      <c r="LTY20" s="75"/>
      <c r="LUA20" s="2"/>
      <c r="LUB20" s="2"/>
      <c r="LUC20" s="35"/>
      <c r="LUD20" s="76"/>
      <c r="LUE20" s="75"/>
      <c r="LUG20" s="2"/>
      <c r="LUH20" s="2"/>
      <c r="LUI20" s="35"/>
      <c r="LUJ20" s="76"/>
      <c r="LUK20" s="75"/>
      <c r="LUM20" s="2"/>
      <c r="LUN20" s="2"/>
      <c r="LUO20" s="35"/>
      <c r="LUP20" s="76"/>
      <c r="LUQ20" s="75"/>
      <c r="LUS20" s="2"/>
      <c r="LUT20" s="2"/>
      <c r="LUU20" s="35"/>
      <c r="LUV20" s="76"/>
      <c r="LUW20" s="75"/>
      <c r="LUY20" s="2"/>
      <c r="LUZ20" s="2"/>
      <c r="LVA20" s="35"/>
      <c r="LVB20" s="76"/>
      <c r="LVC20" s="75"/>
      <c r="LVE20" s="2"/>
      <c r="LVF20" s="2"/>
      <c r="LVG20" s="35"/>
      <c r="LVH20" s="76"/>
      <c r="LVI20" s="75"/>
      <c r="LVK20" s="2"/>
      <c r="LVL20" s="2"/>
      <c r="LVM20" s="35"/>
      <c r="LVN20" s="76"/>
      <c r="LVO20" s="75"/>
      <c r="LVQ20" s="2"/>
      <c r="LVR20" s="2"/>
      <c r="LVS20" s="35"/>
      <c r="LVT20" s="76"/>
      <c r="LVU20" s="75"/>
      <c r="LVW20" s="2"/>
      <c r="LVX20" s="2"/>
      <c r="LVY20" s="35"/>
      <c r="LVZ20" s="76"/>
      <c r="LWA20" s="75"/>
      <c r="LWC20" s="2"/>
      <c r="LWD20" s="2"/>
      <c r="LWE20" s="35"/>
      <c r="LWF20" s="76"/>
      <c r="LWG20" s="75"/>
      <c r="LWI20" s="2"/>
      <c r="LWJ20" s="2"/>
      <c r="LWK20" s="35"/>
      <c r="LWL20" s="76"/>
      <c r="LWM20" s="75"/>
      <c r="LWO20" s="2"/>
      <c r="LWP20" s="2"/>
      <c r="LWQ20" s="35"/>
      <c r="LWR20" s="76"/>
      <c r="LWS20" s="75"/>
      <c r="LWU20" s="2"/>
      <c r="LWV20" s="2"/>
      <c r="LWW20" s="35"/>
      <c r="LWX20" s="76"/>
      <c r="LWY20" s="75"/>
      <c r="LXA20" s="2"/>
      <c r="LXB20" s="2"/>
      <c r="LXC20" s="35"/>
      <c r="LXD20" s="76"/>
      <c r="LXE20" s="75"/>
      <c r="LXG20" s="2"/>
      <c r="LXH20" s="2"/>
      <c r="LXI20" s="35"/>
      <c r="LXJ20" s="76"/>
      <c r="LXK20" s="75"/>
      <c r="LXM20" s="2"/>
      <c r="LXN20" s="2"/>
      <c r="LXO20" s="35"/>
      <c r="LXP20" s="76"/>
      <c r="LXQ20" s="75"/>
      <c r="LXS20" s="2"/>
      <c r="LXT20" s="2"/>
      <c r="LXU20" s="35"/>
      <c r="LXV20" s="76"/>
      <c r="LXW20" s="75"/>
      <c r="LXY20" s="2"/>
      <c r="LXZ20" s="2"/>
      <c r="LYA20" s="35"/>
      <c r="LYB20" s="76"/>
      <c r="LYC20" s="75"/>
      <c r="LYE20" s="2"/>
      <c r="LYF20" s="2"/>
      <c r="LYG20" s="35"/>
      <c r="LYH20" s="76"/>
      <c r="LYI20" s="75"/>
      <c r="LYK20" s="2"/>
      <c r="LYL20" s="2"/>
      <c r="LYM20" s="35"/>
      <c r="LYN20" s="76"/>
      <c r="LYO20" s="75"/>
      <c r="LYQ20" s="2"/>
      <c r="LYR20" s="2"/>
      <c r="LYS20" s="35"/>
      <c r="LYT20" s="76"/>
      <c r="LYU20" s="75"/>
      <c r="LYW20" s="2"/>
      <c r="LYX20" s="2"/>
      <c r="LYY20" s="35"/>
      <c r="LYZ20" s="76"/>
      <c r="LZA20" s="75"/>
      <c r="LZC20" s="2"/>
      <c r="LZD20" s="2"/>
      <c r="LZE20" s="35"/>
      <c r="LZF20" s="76"/>
      <c r="LZG20" s="75"/>
      <c r="LZI20" s="2"/>
      <c r="LZJ20" s="2"/>
      <c r="LZK20" s="35"/>
      <c r="LZL20" s="76"/>
      <c r="LZM20" s="75"/>
      <c r="LZO20" s="2"/>
      <c r="LZP20" s="2"/>
      <c r="LZQ20" s="35"/>
      <c r="LZR20" s="76"/>
      <c r="LZS20" s="75"/>
      <c r="LZU20" s="2"/>
      <c r="LZV20" s="2"/>
      <c r="LZW20" s="35"/>
      <c r="LZX20" s="76"/>
      <c r="LZY20" s="75"/>
      <c r="MAA20" s="2"/>
      <c r="MAB20" s="2"/>
      <c r="MAC20" s="35"/>
      <c r="MAD20" s="76"/>
      <c r="MAE20" s="75"/>
      <c r="MAG20" s="2"/>
      <c r="MAH20" s="2"/>
      <c r="MAI20" s="35"/>
      <c r="MAJ20" s="76"/>
      <c r="MAK20" s="75"/>
      <c r="MAM20" s="2"/>
      <c r="MAN20" s="2"/>
      <c r="MAO20" s="35"/>
      <c r="MAP20" s="76"/>
      <c r="MAQ20" s="75"/>
      <c r="MAS20" s="2"/>
      <c r="MAT20" s="2"/>
      <c r="MAU20" s="35"/>
      <c r="MAV20" s="76"/>
      <c r="MAW20" s="75"/>
      <c r="MAY20" s="2"/>
      <c r="MAZ20" s="2"/>
      <c r="MBA20" s="35"/>
      <c r="MBB20" s="76"/>
      <c r="MBC20" s="75"/>
      <c r="MBE20" s="2"/>
      <c r="MBF20" s="2"/>
      <c r="MBG20" s="35"/>
      <c r="MBH20" s="76"/>
      <c r="MBI20" s="75"/>
      <c r="MBK20" s="2"/>
      <c r="MBL20" s="2"/>
      <c r="MBM20" s="35"/>
      <c r="MBN20" s="76"/>
      <c r="MBO20" s="75"/>
      <c r="MBQ20" s="2"/>
      <c r="MBR20" s="2"/>
      <c r="MBS20" s="35"/>
      <c r="MBT20" s="76"/>
      <c r="MBU20" s="75"/>
      <c r="MBW20" s="2"/>
      <c r="MBX20" s="2"/>
      <c r="MBY20" s="35"/>
      <c r="MBZ20" s="76"/>
      <c r="MCA20" s="75"/>
      <c r="MCC20" s="2"/>
      <c r="MCD20" s="2"/>
      <c r="MCE20" s="35"/>
      <c r="MCF20" s="76"/>
      <c r="MCG20" s="75"/>
      <c r="MCI20" s="2"/>
      <c r="MCJ20" s="2"/>
      <c r="MCK20" s="35"/>
      <c r="MCL20" s="76"/>
      <c r="MCM20" s="75"/>
      <c r="MCO20" s="2"/>
      <c r="MCP20" s="2"/>
      <c r="MCQ20" s="35"/>
      <c r="MCR20" s="76"/>
      <c r="MCS20" s="75"/>
      <c r="MCU20" s="2"/>
      <c r="MCV20" s="2"/>
      <c r="MCW20" s="35"/>
      <c r="MCX20" s="76"/>
      <c r="MCY20" s="75"/>
      <c r="MDA20" s="2"/>
      <c r="MDB20" s="2"/>
      <c r="MDC20" s="35"/>
      <c r="MDD20" s="76"/>
      <c r="MDE20" s="75"/>
      <c r="MDG20" s="2"/>
      <c r="MDH20" s="2"/>
      <c r="MDI20" s="35"/>
      <c r="MDJ20" s="76"/>
      <c r="MDK20" s="75"/>
      <c r="MDM20" s="2"/>
      <c r="MDN20" s="2"/>
      <c r="MDO20" s="35"/>
      <c r="MDP20" s="76"/>
      <c r="MDQ20" s="75"/>
      <c r="MDS20" s="2"/>
      <c r="MDT20" s="2"/>
      <c r="MDU20" s="35"/>
      <c r="MDV20" s="76"/>
      <c r="MDW20" s="75"/>
      <c r="MDY20" s="2"/>
      <c r="MDZ20" s="2"/>
      <c r="MEA20" s="35"/>
      <c r="MEB20" s="76"/>
      <c r="MEC20" s="75"/>
      <c r="MEE20" s="2"/>
      <c r="MEF20" s="2"/>
      <c r="MEG20" s="35"/>
      <c r="MEH20" s="76"/>
      <c r="MEI20" s="75"/>
      <c r="MEK20" s="2"/>
      <c r="MEL20" s="2"/>
      <c r="MEM20" s="35"/>
      <c r="MEN20" s="76"/>
      <c r="MEO20" s="75"/>
      <c r="MEQ20" s="2"/>
      <c r="MER20" s="2"/>
      <c r="MES20" s="35"/>
      <c r="MET20" s="76"/>
      <c r="MEU20" s="75"/>
      <c r="MEW20" s="2"/>
      <c r="MEX20" s="2"/>
      <c r="MEY20" s="35"/>
      <c r="MEZ20" s="76"/>
      <c r="MFA20" s="75"/>
      <c r="MFC20" s="2"/>
      <c r="MFD20" s="2"/>
      <c r="MFE20" s="35"/>
      <c r="MFF20" s="76"/>
      <c r="MFG20" s="75"/>
      <c r="MFI20" s="2"/>
      <c r="MFJ20" s="2"/>
      <c r="MFK20" s="35"/>
      <c r="MFL20" s="76"/>
      <c r="MFM20" s="75"/>
      <c r="MFO20" s="2"/>
      <c r="MFP20" s="2"/>
      <c r="MFQ20" s="35"/>
      <c r="MFR20" s="76"/>
      <c r="MFS20" s="75"/>
      <c r="MFU20" s="2"/>
      <c r="MFV20" s="2"/>
      <c r="MFW20" s="35"/>
      <c r="MFX20" s="76"/>
      <c r="MFY20" s="75"/>
      <c r="MGA20" s="2"/>
      <c r="MGB20" s="2"/>
      <c r="MGC20" s="35"/>
      <c r="MGD20" s="76"/>
      <c r="MGE20" s="75"/>
      <c r="MGG20" s="2"/>
      <c r="MGH20" s="2"/>
      <c r="MGI20" s="35"/>
      <c r="MGJ20" s="76"/>
      <c r="MGK20" s="75"/>
      <c r="MGM20" s="2"/>
      <c r="MGN20" s="2"/>
      <c r="MGO20" s="35"/>
      <c r="MGP20" s="76"/>
      <c r="MGQ20" s="75"/>
      <c r="MGS20" s="2"/>
      <c r="MGT20" s="2"/>
      <c r="MGU20" s="35"/>
      <c r="MGV20" s="76"/>
      <c r="MGW20" s="75"/>
      <c r="MGY20" s="2"/>
      <c r="MGZ20" s="2"/>
      <c r="MHA20" s="35"/>
      <c r="MHB20" s="76"/>
      <c r="MHC20" s="75"/>
      <c r="MHE20" s="2"/>
      <c r="MHF20" s="2"/>
      <c r="MHG20" s="35"/>
      <c r="MHH20" s="76"/>
      <c r="MHI20" s="75"/>
      <c r="MHK20" s="2"/>
      <c r="MHL20" s="2"/>
      <c r="MHM20" s="35"/>
      <c r="MHN20" s="76"/>
      <c r="MHO20" s="75"/>
      <c r="MHQ20" s="2"/>
      <c r="MHR20" s="2"/>
      <c r="MHS20" s="35"/>
      <c r="MHT20" s="76"/>
      <c r="MHU20" s="75"/>
      <c r="MHW20" s="2"/>
      <c r="MHX20" s="2"/>
      <c r="MHY20" s="35"/>
      <c r="MHZ20" s="76"/>
      <c r="MIA20" s="75"/>
      <c r="MIC20" s="2"/>
      <c r="MID20" s="2"/>
      <c r="MIE20" s="35"/>
      <c r="MIF20" s="76"/>
      <c r="MIG20" s="75"/>
      <c r="MII20" s="2"/>
      <c r="MIJ20" s="2"/>
      <c r="MIK20" s="35"/>
      <c r="MIL20" s="76"/>
      <c r="MIM20" s="75"/>
      <c r="MIO20" s="2"/>
      <c r="MIP20" s="2"/>
      <c r="MIQ20" s="35"/>
      <c r="MIR20" s="76"/>
      <c r="MIS20" s="75"/>
      <c r="MIU20" s="2"/>
      <c r="MIV20" s="2"/>
      <c r="MIW20" s="35"/>
      <c r="MIX20" s="76"/>
      <c r="MIY20" s="75"/>
      <c r="MJA20" s="2"/>
      <c r="MJB20" s="2"/>
      <c r="MJC20" s="35"/>
      <c r="MJD20" s="76"/>
      <c r="MJE20" s="75"/>
      <c r="MJG20" s="2"/>
      <c r="MJH20" s="2"/>
      <c r="MJI20" s="35"/>
      <c r="MJJ20" s="76"/>
      <c r="MJK20" s="75"/>
      <c r="MJM20" s="2"/>
      <c r="MJN20" s="2"/>
      <c r="MJO20" s="35"/>
      <c r="MJP20" s="76"/>
      <c r="MJQ20" s="75"/>
      <c r="MJS20" s="2"/>
      <c r="MJT20" s="2"/>
      <c r="MJU20" s="35"/>
      <c r="MJV20" s="76"/>
      <c r="MJW20" s="75"/>
      <c r="MJY20" s="2"/>
      <c r="MJZ20" s="2"/>
      <c r="MKA20" s="35"/>
      <c r="MKB20" s="76"/>
      <c r="MKC20" s="75"/>
      <c r="MKE20" s="2"/>
      <c r="MKF20" s="2"/>
      <c r="MKG20" s="35"/>
      <c r="MKH20" s="76"/>
      <c r="MKI20" s="75"/>
      <c r="MKK20" s="2"/>
      <c r="MKL20" s="2"/>
      <c r="MKM20" s="35"/>
      <c r="MKN20" s="76"/>
      <c r="MKO20" s="75"/>
      <c r="MKQ20" s="2"/>
      <c r="MKR20" s="2"/>
      <c r="MKS20" s="35"/>
      <c r="MKT20" s="76"/>
      <c r="MKU20" s="75"/>
      <c r="MKW20" s="2"/>
      <c r="MKX20" s="2"/>
      <c r="MKY20" s="35"/>
      <c r="MKZ20" s="76"/>
      <c r="MLA20" s="75"/>
      <c r="MLC20" s="2"/>
      <c r="MLD20" s="2"/>
      <c r="MLE20" s="35"/>
      <c r="MLF20" s="76"/>
      <c r="MLG20" s="75"/>
      <c r="MLI20" s="2"/>
      <c r="MLJ20" s="2"/>
      <c r="MLK20" s="35"/>
      <c r="MLL20" s="76"/>
      <c r="MLM20" s="75"/>
      <c r="MLO20" s="2"/>
      <c r="MLP20" s="2"/>
      <c r="MLQ20" s="35"/>
      <c r="MLR20" s="76"/>
      <c r="MLS20" s="75"/>
      <c r="MLU20" s="2"/>
      <c r="MLV20" s="2"/>
      <c r="MLW20" s="35"/>
      <c r="MLX20" s="76"/>
      <c r="MLY20" s="75"/>
      <c r="MMA20" s="2"/>
      <c r="MMB20" s="2"/>
      <c r="MMC20" s="35"/>
      <c r="MMD20" s="76"/>
      <c r="MME20" s="75"/>
      <c r="MMG20" s="2"/>
      <c r="MMH20" s="2"/>
      <c r="MMI20" s="35"/>
      <c r="MMJ20" s="76"/>
      <c r="MMK20" s="75"/>
      <c r="MMM20" s="2"/>
      <c r="MMN20" s="2"/>
      <c r="MMO20" s="35"/>
      <c r="MMP20" s="76"/>
      <c r="MMQ20" s="75"/>
      <c r="MMS20" s="2"/>
      <c r="MMT20" s="2"/>
      <c r="MMU20" s="35"/>
      <c r="MMV20" s="76"/>
      <c r="MMW20" s="75"/>
      <c r="MMY20" s="2"/>
      <c r="MMZ20" s="2"/>
      <c r="MNA20" s="35"/>
      <c r="MNB20" s="76"/>
      <c r="MNC20" s="75"/>
      <c r="MNE20" s="2"/>
      <c r="MNF20" s="2"/>
      <c r="MNG20" s="35"/>
      <c r="MNH20" s="76"/>
      <c r="MNI20" s="75"/>
      <c r="MNK20" s="2"/>
      <c r="MNL20" s="2"/>
      <c r="MNM20" s="35"/>
      <c r="MNN20" s="76"/>
      <c r="MNO20" s="75"/>
      <c r="MNQ20" s="2"/>
      <c r="MNR20" s="2"/>
      <c r="MNS20" s="35"/>
      <c r="MNT20" s="76"/>
      <c r="MNU20" s="75"/>
      <c r="MNW20" s="2"/>
      <c r="MNX20" s="2"/>
      <c r="MNY20" s="35"/>
      <c r="MNZ20" s="76"/>
      <c r="MOA20" s="75"/>
      <c r="MOC20" s="2"/>
      <c r="MOD20" s="2"/>
      <c r="MOE20" s="35"/>
      <c r="MOF20" s="76"/>
      <c r="MOG20" s="75"/>
      <c r="MOI20" s="2"/>
      <c r="MOJ20" s="2"/>
      <c r="MOK20" s="35"/>
      <c r="MOL20" s="76"/>
      <c r="MOM20" s="75"/>
      <c r="MOO20" s="2"/>
      <c r="MOP20" s="2"/>
      <c r="MOQ20" s="35"/>
      <c r="MOR20" s="76"/>
      <c r="MOS20" s="75"/>
      <c r="MOU20" s="2"/>
      <c r="MOV20" s="2"/>
      <c r="MOW20" s="35"/>
      <c r="MOX20" s="76"/>
      <c r="MOY20" s="75"/>
      <c r="MPA20" s="2"/>
      <c r="MPB20" s="2"/>
      <c r="MPC20" s="35"/>
      <c r="MPD20" s="76"/>
      <c r="MPE20" s="75"/>
      <c r="MPG20" s="2"/>
      <c r="MPH20" s="2"/>
      <c r="MPI20" s="35"/>
      <c r="MPJ20" s="76"/>
      <c r="MPK20" s="75"/>
      <c r="MPM20" s="2"/>
      <c r="MPN20" s="2"/>
      <c r="MPO20" s="35"/>
      <c r="MPP20" s="76"/>
      <c r="MPQ20" s="75"/>
      <c r="MPS20" s="2"/>
      <c r="MPT20" s="2"/>
      <c r="MPU20" s="35"/>
      <c r="MPV20" s="76"/>
      <c r="MPW20" s="75"/>
      <c r="MPY20" s="2"/>
      <c r="MPZ20" s="2"/>
      <c r="MQA20" s="35"/>
      <c r="MQB20" s="76"/>
      <c r="MQC20" s="75"/>
      <c r="MQE20" s="2"/>
      <c r="MQF20" s="2"/>
      <c r="MQG20" s="35"/>
      <c r="MQH20" s="76"/>
      <c r="MQI20" s="75"/>
      <c r="MQK20" s="2"/>
      <c r="MQL20" s="2"/>
      <c r="MQM20" s="35"/>
      <c r="MQN20" s="76"/>
      <c r="MQO20" s="75"/>
      <c r="MQQ20" s="2"/>
      <c r="MQR20" s="2"/>
      <c r="MQS20" s="35"/>
      <c r="MQT20" s="76"/>
      <c r="MQU20" s="75"/>
      <c r="MQW20" s="2"/>
      <c r="MQX20" s="2"/>
      <c r="MQY20" s="35"/>
      <c r="MQZ20" s="76"/>
      <c r="MRA20" s="75"/>
      <c r="MRC20" s="2"/>
      <c r="MRD20" s="2"/>
      <c r="MRE20" s="35"/>
      <c r="MRF20" s="76"/>
      <c r="MRG20" s="75"/>
      <c r="MRI20" s="2"/>
      <c r="MRJ20" s="2"/>
      <c r="MRK20" s="35"/>
      <c r="MRL20" s="76"/>
      <c r="MRM20" s="75"/>
      <c r="MRO20" s="2"/>
      <c r="MRP20" s="2"/>
      <c r="MRQ20" s="35"/>
      <c r="MRR20" s="76"/>
      <c r="MRS20" s="75"/>
      <c r="MRU20" s="2"/>
      <c r="MRV20" s="2"/>
      <c r="MRW20" s="35"/>
      <c r="MRX20" s="76"/>
      <c r="MRY20" s="75"/>
      <c r="MSA20" s="2"/>
      <c r="MSB20" s="2"/>
      <c r="MSC20" s="35"/>
      <c r="MSD20" s="76"/>
      <c r="MSE20" s="75"/>
      <c r="MSG20" s="2"/>
      <c r="MSH20" s="2"/>
      <c r="MSI20" s="35"/>
      <c r="MSJ20" s="76"/>
      <c r="MSK20" s="75"/>
      <c r="MSM20" s="2"/>
      <c r="MSN20" s="2"/>
      <c r="MSO20" s="35"/>
      <c r="MSP20" s="76"/>
      <c r="MSQ20" s="75"/>
      <c r="MSS20" s="2"/>
      <c r="MST20" s="2"/>
      <c r="MSU20" s="35"/>
      <c r="MSV20" s="76"/>
      <c r="MSW20" s="75"/>
      <c r="MSY20" s="2"/>
      <c r="MSZ20" s="2"/>
      <c r="MTA20" s="35"/>
      <c r="MTB20" s="76"/>
      <c r="MTC20" s="75"/>
      <c r="MTE20" s="2"/>
      <c r="MTF20" s="2"/>
      <c r="MTG20" s="35"/>
      <c r="MTH20" s="76"/>
      <c r="MTI20" s="75"/>
      <c r="MTK20" s="2"/>
      <c r="MTL20" s="2"/>
      <c r="MTM20" s="35"/>
      <c r="MTN20" s="76"/>
      <c r="MTO20" s="75"/>
      <c r="MTQ20" s="2"/>
      <c r="MTR20" s="2"/>
      <c r="MTS20" s="35"/>
      <c r="MTT20" s="76"/>
      <c r="MTU20" s="75"/>
      <c r="MTW20" s="2"/>
      <c r="MTX20" s="2"/>
      <c r="MTY20" s="35"/>
      <c r="MTZ20" s="76"/>
      <c r="MUA20" s="75"/>
      <c r="MUC20" s="2"/>
      <c r="MUD20" s="2"/>
      <c r="MUE20" s="35"/>
      <c r="MUF20" s="76"/>
      <c r="MUG20" s="75"/>
      <c r="MUI20" s="2"/>
      <c r="MUJ20" s="2"/>
      <c r="MUK20" s="35"/>
      <c r="MUL20" s="76"/>
      <c r="MUM20" s="75"/>
      <c r="MUO20" s="2"/>
      <c r="MUP20" s="2"/>
      <c r="MUQ20" s="35"/>
      <c r="MUR20" s="76"/>
      <c r="MUS20" s="75"/>
      <c r="MUU20" s="2"/>
      <c r="MUV20" s="2"/>
      <c r="MUW20" s="35"/>
      <c r="MUX20" s="76"/>
      <c r="MUY20" s="75"/>
      <c r="MVA20" s="2"/>
      <c r="MVB20" s="2"/>
      <c r="MVC20" s="35"/>
      <c r="MVD20" s="76"/>
      <c r="MVE20" s="75"/>
      <c r="MVG20" s="2"/>
      <c r="MVH20" s="2"/>
      <c r="MVI20" s="35"/>
      <c r="MVJ20" s="76"/>
      <c r="MVK20" s="75"/>
      <c r="MVM20" s="2"/>
      <c r="MVN20" s="2"/>
      <c r="MVO20" s="35"/>
      <c r="MVP20" s="76"/>
      <c r="MVQ20" s="75"/>
      <c r="MVS20" s="2"/>
      <c r="MVT20" s="2"/>
      <c r="MVU20" s="35"/>
      <c r="MVV20" s="76"/>
      <c r="MVW20" s="75"/>
      <c r="MVY20" s="2"/>
      <c r="MVZ20" s="2"/>
      <c r="MWA20" s="35"/>
      <c r="MWB20" s="76"/>
      <c r="MWC20" s="75"/>
      <c r="MWE20" s="2"/>
      <c r="MWF20" s="2"/>
      <c r="MWG20" s="35"/>
      <c r="MWH20" s="76"/>
      <c r="MWI20" s="75"/>
      <c r="MWK20" s="2"/>
      <c r="MWL20" s="2"/>
      <c r="MWM20" s="35"/>
      <c r="MWN20" s="76"/>
      <c r="MWO20" s="75"/>
      <c r="MWQ20" s="2"/>
      <c r="MWR20" s="2"/>
      <c r="MWS20" s="35"/>
      <c r="MWT20" s="76"/>
      <c r="MWU20" s="75"/>
      <c r="MWW20" s="2"/>
      <c r="MWX20" s="2"/>
      <c r="MWY20" s="35"/>
      <c r="MWZ20" s="76"/>
      <c r="MXA20" s="75"/>
      <c r="MXC20" s="2"/>
      <c r="MXD20" s="2"/>
      <c r="MXE20" s="35"/>
      <c r="MXF20" s="76"/>
      <c r="MXG20" s="75"/>
      <c r="MXI20" s="2"/>
      <c r="MXJ20" s="2"/>
      <c r="MXK20" s="35"/>
      <c r="MXL20" s="76"/>
      <c r="MXM20" s="75"/>
      <c r="MXO20" s="2"/>
      <c r="MXP20" s="2"/>
      <c r="MXQ20" s="35"/>
      <c r="MXR20" s="76"/>
      <c r="MXS20" s="75"/>
      <c r="MXU20" s="2"/>
      <c r="MXV20" s="2"/>
      <c r="MXW20" s="35"/>
      <c r="MXX20" s="76"/>
      <c r="MXY20" s="75"/>
      <c r="MYA20" s="2"/>
      <c r="MYB20" s="2"/>
      <c r="MYC20" s="35"/>
      <c r="MYD20" s="76"/>
      <c r="MYE20" s="75"/>
      <c r="MYG20" s="2"/>
      <c r="MYH20" s="2"/>
      <c r="MYI20" s="35"/>
      <c r="MYJ20" s="76"/>
      <c r="MYK20" s="75"/>
      <c r="MYM20" s="2"/>
      <c r="MYN20" s="2"/>
      <c r="MYO20" s="35"/>
      <c r="MYP20" s="76"/>
      <c r="MYQ20" s="75"/>
      <c r="MYS20" s="2"/>
      <c r="MYT20" s="2"/>
      <c r="MYU20" s="35"/>
      <c r="MYV20" s="76"/>
      <c r="MYW20" s="75"/>
      <c r="MYY20" s="2"/>
      <c r="MYZ20" s="2"/>
      <c r="MZA20" s="35"/>
      <c r="MZB20" s="76"/>
      <c r="MZC20" s="75"/>
      <c r="MZE20" s="2"/>
      <c r="MZF20" s="2"/>
      <c r="MZG20" s="35"/>
      <c r="MZH20" s="76"/>
      <c r="MZI20" s="75"/>
      <c r="MZK20" s="2"/>
      <c r="MZL20" s="2"/>
      <c r="MZM20" s="35"/>
      <c r="MZN20" s="76"/>
      <c r="MZO20" s="75"/>
      <c r="MZQ20" s="2"/>
      <c r="MZR20" s="2"/>
      <c r="MZS20" s="35"/>
      <c r="MZT20" s="76"/>
      <c r="MZU20" s="75"/>
      <c r="MZW20" s="2"/>
      <c r="MZX20" s="2"/>
      <c r="MZY20" s="35"/>
      <c r="MZZ20" s="76"/>
      <c r="NAA20" s="75"/>
      <c r="NAC20" s="2"/>
      <c r="NAD20" s="2"/>
      <c r="NAE20" s="35"/>
      <c r="NAF20" s="76"/>
      <c r="NAG20" s="75"/>
      <c r="NAI20" s="2"/>
      <c r="NAJ20" s="2"/>
      <c r="NAK20" s="35"/>
      <c r="NAL20" s="76"/>
      <c r="NAM20" s="75"/>
      <c r="NAO20" s="2"/>
      <c r="NAP20" s="2"/>
      <c r="NAQ20" s="35"/>
      <c r="NAR20" s="76"/>
      <c r="NAS20" s="75"/>
      <c r="NAU20" s="2"/>
      <c r="NAV20" s="2"/>
      <c r="NAW20" s="35"/>
      <c r="NAX20" s="76"/>
      <c r="NAY20" s="75"/>
      <c r="NBA20" s="2"/>
      <c r="NBB20" s="2"/>
      <c r="NBC20" s="35"/>
      <c r="NBD20" s="76"/>
      <c r="NBE20" s="75"/>
      <c r="NBG20" s="2"/>
      <c r="NBH20" s="2"/>
      <c r="NBI20" s="35"/>
      <c r="NBJ20" s="76"/>
      <c r="NBK20" s="75"/>
      <c r="NBM20" s="2"/>
      <c r="NBN20" s="2"/>
      <c r="NBO20" s="35"/>
      <c r="NBP20" s="76"/>
      <c r="NBQ20" s="75"/>
      <c r="NBS20" s="2"/>
      <c r="NBT20" s="2"/>
      <c r="NBU20" s="35"/>
      <c r="NBV20" s="76"/>
      <c r="NBW20" s="75"/>
      <c r="NBY20" s="2"/>
      <c r="NBZ20" s="2"/>
      <c r="NCA20" s="35"/>
      <c r="NCB20" s="76"/>
      <c r="NCC20" s="75"/>
      <c r="NCE20" s="2"/>
      <c r="NCF20" s="2"/>
      <c r="NCG20" s="35"/>
      <c r="NCH20" s="76"/>
      <c r="NCI20" s="75"/>
      <c r="NCK20" s="2"/>
      <c r="NCL20" s="2"/>
      <c r="NCM20" s="35"/>
      <c r="NCN20" s="76"/>
      <c r="NCO20" s="75"/>
      <c r="NCQ20" s="2"/>
      <c r="NCR20" s="2"/>
      <c r="NCS20" s="35"/>
      <c r="NCT20" s="76"/>
      <c r="NCU20" s="75"/>
      <c r="NCW20" s="2"/>
      <c r="NCX20" s="2"/>
      <c r="NCY20" s="35"/>
      <c r="NCZ20" s="76"/>
      <c r="NDA20" s="75"/>
      <c r="NDC20" s="2"/>
      <c r="NDD20" s="2"/>
      <c r="NDE20" s="35"/>
      <c r="NDF20" s="76"/>
      <c r="NDG20" s="75"/>
      <c r="NDI20" s="2"/>
      <c r="NDJ20" s="2"/>
      <c r="NDK20" s="35"/>
      <c r="NDL20" s="76"/>
      <c r="NDM20" s="75"/>
      <c r="NDO20" s="2"/>
      <c r="NDP20" s="2"/>
      <c r="NDQ20" s="35"/>
      <c r="NDR20" s="76"/>
      <c r="NDS20" s="75"/>
      <c r="NDU20" s="2"/>
      <c r="NDV20" s="2"/>
      <c r="NDW20" s="35"/>
      <c r="NDX20" s="76"/>
      <c r="NDY20" s="75"/>
      <c r="NEA20" s="2"/>
      <c r="NEB20" s="2"/>
      <c r="NEC20" s="35"/>
      <c r="NED20" s="76"/>
      <c r="NEE20" s="75"/>
      <c r="NEG20" s="2"/>
      <c r="NEH20" s="2"/>
      <c r="NEI20" s="35"/>
      <c r="NEJ20" s="76"/>
      <c r="NEK20" s="75"/>
      <c r="NEM20" s="2"/>
      <c r="NEN20" s="2"/>
      <c r="NEO20" s="35"/>
      <c r="NEP20" s="76"/>
      <c r="NEQ20" s="75"/>
      <c r="NES20" s="2"/>
      <c r="NET20" s="2"/>
      <c r="NEU20" s="35"/>
      <c r="NEV20" s="76"/>
      <c r="NEW20" s="75"/>
      <c r="NEY20" s="2"/>
      <c r="NEZ20" s="2"/>
      <c r="NFA20" s="35"/>
      <c r="NFB20" s="76"/>
      <c r="NFC20" s="75"/>
      <c r="NFE20" s="2"/>
      <c r="NFF20" s="2"/>
      <c r="NFG20" s="35"/>
      <c r="NFH20" s="76"/>
      <c r="NFI20" s="75"/>
      <c r="NFK20" s="2"/>
      <c r="NFL20" s="2"/>
      <c r="NFM20" s="35"/>
      <c r="NFN20" s="76"/>
      <c r="NFO20" s="75"/>
      <c r="NFQ20" s="2"/>
      <c r="NFR20" s="2"/>
      <c r="NFS20" s="35"/>
      <c r="NFT20" s="76"/>
      <c r="NFU20" s="75"/>
      <c r="NFW20" s="2"/>
      <c r="NFX20" s="2"/>
      <c r="NFY20" s="35"/>
      <c r="NFZ20" s="76"/>
      <c r="NGA20" s="75"/>
      <c r="NGC20" s="2"/>
      <c r="NGD20" s="2"/>
      <c r="NGE20" s="35"/>
      <c r="NGF20" s="76"/>
      <c r="NGG20" s="75"/>
      <c r="NGI20" s="2"/>
      <c r="NGJ20" s="2"/>
      <c r="NGK20" s="35"/>
      <c r="NGL20" s="76"/>
      <c r="NGM20" s="75"/>
      <c r="NGO20" s="2"/>
      <c r="NGP20" s="2"/>
      <c r="NGQ20" s="35"/>
      <c r="NGR20" s="76"/>
      <c r="NGS20" s="75"/>
      <c r="NGU20" s="2"/>
      <c r="NGV20" s="2"/>
      <c r="NGW20" s="35"/>
      <c r="NGX20" s="76"/>
      <c r="NGY20" s="75"/>
      <c r="NHA20" s="2"/>
      <c r="NHB20" s="2"/>
      <c r="NHC20" s="35"/>
      <c r="NHD20" s="76"/>
      <c r="NHE20" s="75"/>
      <c r="NHG20" s="2"/>
      <c r="NHH20" s="2"/>
      <c r="NHI20" s="35"/>
      <c r="NHJ20" s="76"/>
      <c r="NHK20" s="75"/>
      <c r="NHM20" s="2"/>
      <c r="NHN20" s="2"/>
      <c r="NHO20" s="35"/>
      <c r="NHP20" s="76"/>
      <c r="NHQ20" s="75"/>
      <c r="NHS20" s="2"/>
      <c r="NHT20" s="2"/>
      <c r="NHU20" s="35"/>
      <c r="NHV20" s="76"/>
      <c r="NHW20" s="75"/>
      <c r="NHY20" s="2"/>
      <c r="NHZ20" s="2"/>
      <c r="NIA20" s="35"/>
      <c r="NIB20" s="76"/>
      <c r="NIC20" s="75"/>
      <c r="NIE20" s="2"/>
      <c r="NIF20" s="2"/>
      <c r="NIG20" s="35"/>
      <c r="NIH20" s="76"/>
      <c r="NII20" s="75"/>
      <c r="NIK20" s="2"/>
      <c r="NIL20" s="2"/>
      <c r="NIM20" s="35"/>
      <c r="NIN20" s="76"/>
      <c r="NIO20" s="75"/>
      <c r="NIQ20" s="2"/>
      <c r="NIR20" s="2"/>
      <c r="NIS20" s="35"/>
      <c r="NIT20" s="76"/>
      <c r="NIU20" s="75"/>
      <c r="NIW20" s="2"/>
      <c r="NIX20" s="2"/>
      <c r="NIY20" s="35"/>
      <c r="NIZ20" s="76"/>
      <c r="NJA20" s="75"/>
      <c r="NJC20" s="2"/>
      <c r="NJD20" s="2"/>
      <c r="NJE20" s="35"/>
      <c r="NJF20" s="76"/>
      <c r="NJG20" s="75"/>
      <c r="NJI20" s="2"/>
      <c r="NJJ20" s="2"/>
      <c r="NJK20" s="35"/>
      <c r="NJL20" s="76"/>
      <c r="NJM20" s="75"/>
      <c r="NJO20" s="2"/>
      <c r="NJP20" s="2"/>
      <c r="NJQ20" s="35"/>
      <c r="NJR20" s="76"/>
      <c r="NJS20" s="75"/>
      <c r="NJU20" s="2"/>
      <c r="NJV20" s="2"/>
      <c r="NJW20" s="35"/>
      <c r="NJX20" s="76"/>
      <c r="NJY20" s="75"/>
      <c r="NKA20" s="2"/>
      <c r="NKB20" s="2"/>
      <c r="NKC20" s="35"/>
      <c r="NKD20" s="76"/>
      <c r="NKE20" s="75"/>
      <c r="NKG20" s="2"/>
      <c r="NKH20" s="2"/>
      <c r="NKI20" s="35"/>
      <c r="NKJ20" s="76"/>
      <c r="NKK20" s="75"/>
      <c r="NKM20" s="2"/>
      <c r="NKN20" s="2"/>
      <c r="NKO20" s="35"/>
      <c r="NKP20" s="76"/>
      <c r="NKQ20" s="75"/>
      <c r="NKS20" s="2"/>
      <c r="NKT20" s="2"/>
      <c r="NKU20" s="35"/>
      <c r="NKV20" s="76"/>
      <c r="NKW20" s="75"/>
      <c r="NKY20" s="2"/>
      <c r="NKZ20" s="2"/>
      <c r="NLA20" s="35"/>
      <c r="NLB20" s="76"/>
      <c r="NLC20" s="75"/>
      <c r="NLE20" s="2"/>
      <c r="NLF20" s="2"/>
      <c r="NLG20" s="35"/>
      <c r="NLH20" s="76"/>
      <c r="NLI20" s="75"/>
      <c r="NLK20" s="2"/>
      <c r="NLL20" s="2"/>
      <c r="NLM20" s="35"/>
      <c r="NLN20" s="76"/>
      <c r="NLO20" s="75"/>
      <c r="NLQ20" s="2"/>
      <c r="NLR20" s="2"/>
      <c r="NLS20" s="35"/>
      <c r="NLT20" s="76"/>
      <c r="NLU20" s="75"/>
      <c r="NLW20" s="2"/>
      <c r="NLX20" s="2"/>
      <c r="NLY20" s="35"/>
      <c r="NLZ20" s="76"/>
      <c r="NMA20" s="75"/>
      <c r="NMC20" s="2"/>
      <c r="NMD20" s="2"/>
      <c r="NME20" s="35"/>
      <c r="NMF20" s="76"/>
      <c r="NMG20" s="75"/>
      <c r="NMI20" s="2"/>
      <c r="NMJ20" s="2"/>
      <c r="NMK20" s="35"/>
      <c r="NML20" s="76"/>
      <c r="NMM20" s="75"/>
      <c r="NMO20" s="2"/>
      <c r="NMP20" s="2"/>
      <c r="NMQ20" s="35"/>
      <c r="NMR20" s="76"/>
      <c r="NMS20" s="75"/>
      <c r="NMU20" s="2"/>
      <c r="NMV20" s="2"/>
      <c r="NMW20" s="35"/>
      <c r="NMX20" s="76"/>
      <c r="NMY20" s="75"/>
      <c r="NNA20" s="2"/>
      <c r="NNB20" s="2"/>
      <c r="NNC20" s="35"/>
      <c r="NND20" s="76"/>
      <c r="NNE20" s="75"/>
      <c r="NNG20" s="2"/>
      <c r="NNH20" s="2"/>
      <c r="NNI20" s="35"/>
      <c r="NNJ20" s="76"/>
      <c r="NNK20" s="75"/>
      <c r="NNM20" s="2"/>
      <c r="NNN20" s="2"/>
      <c r="NNO20" s="35"/>
      <c r="NNP20" s="76"/>
      <c r="NNQ20" s="75"/>
      <c r="NNS20" s="2"/>
      <c r="NNT20" s="2"/>
      <c r="NNU20" s="35"/>
      <c r="NNV20" s="76"/>
      <c r="NNW20" s="75"/>
      <c r="NNY20" s="2"/>
      <c r="NNZ20" s="2"/>
      <c r="NOA20" s="35"/>
      <c r="NOB20" s="76"/>
      <c r="NOC20" s="75"/>
      <c r="NOE20" s="2"/>
      <c r="NOF20" s="2"/>
      <c r="NOG20" s="35"/>
      <c r="NOH20" s="76"/>
      <c r="NOI20" s="75"/>
      <c r="NOK20" s="2"/>
      <c r="NOL20" s="2"/>
      <c r="NOM20" s="35"/>
      <c r="NON20" s="76"/>
      <c r="NOO20" s="75"/>
      <c r="NOQ20" s="2"/>
      <c r="NOR20" s="2"/>
      <c r="NOS20" s="35"/>
      <c r="NOT20" s="76"/>
      <c r="NOU20" s="75"/>
      <c r="NOW20" s="2"/>
      <c r="NOX20" s="2"/>
      <c r="NOY20" s="35"/>
      <c r="NOZ20" s="76"/>
      <c r="NPA20" s="75"/>
      <c r="NPC20" s="2"/>
      <c r="NPD20" s="2"/>
      <c r="NPE20" s="35"/>
      <c r="NPF20" s="76"/>
      <c r="NPG20" s="75"/>
      <c r="NPI20" s="2"/>
      <c r="NPJ20" s="2"/>
      <c r="NPK20" s="35"/>
      <c r="NPL20" s="76"/>
      <c r="NPM20" s="75"/>
      <c r="NPO20" s="2"/>
      <c r="NPP20" s="2"/>
      <c r="NPQ20" s="35"/>
      <c r="NPR20" s="76"/>
      <c r="NPS20" s="75"/>
      <c r="NPU20" s="2"/>
      <c r="NPV20" s="2"/>
      <c r="NPW20" s="35"/>
      <c r="NPX20" s="76"/>
      <c r="NPY20" s="75"/>
      <c r="NQA20" s="2"/>
      <c r="NQB20" s="2"/>
      <c r="NQC20" s="35"/>
      <c r="NQD20" s="76"/>
      <c r="NQE20" s="75"/>
      <c r="NQG20" s="2"/>
      <c r="NQH20" s="2"/>
      <c r="NQI20" s="35"/>
      <c r="NQJ20" s="76"/>
      <c r="NQK20" s="75"/>
      <c r="NQM20" s="2"/>
      <c r="NQN20" s="2"/>
      <c r="NQO20" s="35"/>
      <c r="NQP20" s="76"/>
      <c r="NQQ20" s="75"/>
      <c r="NQS20" s="2"/>
      <c r="NQT20" s="2"/>
      <c r="NQU20" s="35"/>
      <c r="NQV20" s="76"/>
      <c r="NQW20" s="75"/>
      <c r="NQY20" s="2"/>
      <c r="NQZ20" s="2"/>
      <c r="NRA20" s="35"/>
      <c r="NRB20" s="76"/>
      <c r="NRC20" s="75"/>
      <c r="NRE20" s="2"/>
      <c r="NRF20" s="2"/>
      <c r="NRG20" s="35"/>
      <c r="NRH20" s="76"/>
      <c r="NRI20" s="75"/>
      <c r="NRK20" s="2"/>
      <c r="NRL20" s="2"/>
      <c r="NRM20" s="35"/>
      <c r="NRN20" s="76"/>
      <c r="NRO20" s="75"/>
      <c r="NRQ20" s="2"/>
      <c r="NRR20" s="2"/>
      <c r="NRS20" s="35"/>
      <c r="NRT20" s="76"/>
      <c r="NRU20" s="75"/>
      <c r="NRW20" s="2"/>
      <c r="NRX20" s="2"/>
      <c r="NRY20" s="35"/>
      <c r="NRZ20" s="76"/>
      <c r="NSA20" s="75"/>
      <c r="NSC20" s="2"/>
      <c r="NSD20" s="2"/>
      <c r="NSE20" s="35"/>
      <c r="NSF20" s="76"/>
      <c r="NSG20" s="75"/>
      <c r="NSI20" s="2"/>
      <c r="NSJ20" s="2"/>
      <c r="NSK20" s="35"/>
      <c r="NSL20" s="76"/>
      <c r="NSM20" s="75"/>
      <c r="NSO20" s="2"/>
      <c r="NSP20" s="2"/>
      <c r="NSQ20" s="35"/>
      <c r="NSR20" s="76"/>
      <c r="NSS20" s="75"/>
      <c r="NSU20" s="2"/>
      <c r="NSV20" s="2"/>
      <c r="NSW20" s="35"/>
      <c r="NSX20" s="76"/>
      <c r="NSY20" s="75"/>
      <c r="NTA20" s="2"/>
      <c r="NTB20" s="2"/>
      <c r="NTC20" s="35"/>
      <c r="NTD20" s="76"/>
      <c r="NTE20" s="75"/>
      <c r="NTG20" s="2"/>
      <c r="NTH20" s="2"/>
      <c r="NTI20" s="35"/>
      <c r="NTJ20" s="76"/>
      <c r="NTK20" s="75"/>
      <c r="NTM20" s="2"/>
      <c r="NTN20" s="2"/>
      <c r="NTO20" s="35"/>
      <c r="NTP20" s="76"/>
      <c r="NTQ20" s="75"/>
      <c r="NTS20" s="2"/>
      <c r="NTT20" s="2"/>
      <c r="NTU20" s="35"/>
      <c r="NTV20" s="76"/>
      <c r="NTW20" s="75"/>
      <c r="NTY20" s="2"/>
      <c r="NTZ20" s="2"/>
      <c r="NUA20" s="35"/>
      <c r="NUB20" s="76"/>
      <c r="NUC20" s="75"/>
      <c r="NUE20" s="2"/>
      <c r="NUF20" s="2"/>
      <c r="NUG20" s="35"/>
      <c r="NUH20" s="76"/>
      <c r="NUI20" s="75"/>
      <c r="NUK20" s="2"/>
      <c r="NUL20" s="2"/>
      <c r="NUM20" s="35"/>
      <c r="NUN20" s="76"/>
      <c r="NUO20" s="75"/>
      <c r="NUQ20" s="2"/>
      <c r="NUR20" s="2"/>
      <c r="NUS20" s="35"/>
      <c r="NUT20" s="76"/>
      <c r="NUU20" s="75"/>
      <c r="NUW20" s="2"/>
      <c r="NUX20" s="2"/>
      <c r="NUY20" s="35"/>
      <c r="NUZ20" s="76"/>
      <c r="NVA20" s="75"/>
      <c r="NVC20" s="2"/>
      <c r="NVD20" s="2"/>
      <c r="NVE20" s="35"/>
      <c r="NVF20" s="76"/>
      <c r="NVG20" s="75"/>
      <c r="NVI20" s="2"/>
      <c r="NVJ20" s="2"/>
      <c r="NVK20" s="35"/>
      <c r="NVL20" s="76"/>
      <c r="NVM20" s="75"/>
      <c r="NVO20" s="2"/>
      <c r="NVP20" s="2"/>
      <c r="NVQ20" s="35"/>
      <c r="NVR20" s="76"/>
      <c r="NVS20" s="75"/>
      <c r="NVU20" s="2"/>
      <c r="NVV20" s="2"/>
      <c r="NVW20" s="35"/>
      <c r="NVX20" s="76"/>
      <c r="NVY20" s="75"/>
      <c r="NWA20" s="2"/>
      <c r="NWB20" s="2"/>
      <c r="NWC20" s="35"/>
      <c r="NWD20" s="76"/>
      <c r="NWE20" s="75"/>
      <c r="NWG20" s="2"/>
      <c r="NWH20" s="2"/>
      <c r="NWI20" s="35"/>
      <c r="NWJ20" s="76"/>
      <c r="NWK20" s="75"/>
      <c r="NWM20" s="2"/>
      <c r="NWN20" s="2"/>
      <c r="NWO20" s="35"/>
      <c r="NWP20" s="76"/>
      <c r="NWQ20" s="75"/>
      <c r="NWS20" s="2"/>
      <c r="NWT20" s="2"/>
      <c r="NWU20" s="35"/>
      <c r="NWV20" s="76"/>
      <c r="NWW20" s="75"/>
      <c r="NWY20" s="2"/>
      <c r="NWZ20" s="2"/>
      <c r="NXA20" s="35"/>
      <c r="NXB20" s="76"/>
      <c r="NXC20" s="75"/>
      <c r="NXE20" s="2"/>
      <c r="NXF20" s="2"/>
      <c r="NXG20" s="35"/>
      <c r="NXH20" s="76"/>
      <c r="NXI20" s="75"/>
      <c r="NXK20" s="2"/>
      <c r="NXL20" s="2"/>
      <c r="NXM20" s="35"/>
      <c r="NXN20" s="76"/>
      <c r="NXO20" s="75"/>
      <c r="NXQ20" s="2"/>
      <c r="NXR20" s="2"/>
      <c r="NXS20" s="35"/>
      <c r="NXT20" s="76"/>
      <c r="NXU20" s="75"/>
      <c r="NXW20" s="2"/>
      <c r="NXX20" s="2"/>
      <c r="NXY20" s="35"/>
      <c r="NXZ20" s="76"/>
      <c r="NYA20" s="75"/>
      <c r="NYC20" s="2"/>
      <c r="NYD20" s="2"/>
      <c r="NYE20" s="35"/>
      <c r="NYF20" s="76"/>
      <c r="NYG20" s="75"/>
      <c r="NYI20" s="2"/>
      <c r="NYJ20" s="2"/>
      <c r="NYK20" s="35"/>
      <c r="NYL20" s="76"/>
      <c r="NYM20" s="75"/>
      <c r="NYO20" s="2"/>
      <c r="NYP20" s="2"/>
      <c r="NYQ20" s="35"/>
      <c r="NYR20" s="76"/>
      <c r="NYS20" s="75"/>
      <c r="NYU20" s="2"/>
      <c r="NYV20" s="2"/>
      <c r="NYW20" s="35"/>
      <c r="NYX20" s="76"/>
      <c r="NYY20" s="75"/>
      <c r="NZA20" s="2"/>
      <c r="NZB20" s="2"/>
      <c r="NZC20" s="35"/>
      <c r="NZD20" s="76"/>
      <c r="NZE20" s="75"/>
      <c r="NZG20" s="2"/>
      <c r="NZH20" s="2"/>
      <c r="NZI20" s="35"/>
      <c r="NZJ20" s="76"/>
      <c r="NZK20" s="75"/>
      <c r="NZM20" s="2"/>
      <c r="NZN20" s="2"/>
      <c r="NZO20" s="35"/>
      <c r="NZP20" s="76"/>
      <c r="NZQ20" s="75"/>
      <c r="NZS20" s="2"/>
      <c r="NZT20" s="2"/>
      <c r="NZU20" s="35"/>
      <c r="NZV20" s="76"/>
      <c r="NZW20" s="75"/>
      <c r="NZY20" s="2"/>
      <c r="NZZ20" s="2"/>
      <c r="OAA20" s="35"/>
      <c r="OAB20" s="76"/>
      <c r="OAC20" s="75"/>
      <c r="OAE20" s="2"/>
      <c r="OAF20" s="2"/>
      <c r="OAG20" s="35"/>
      <c r="OAH20" s="76"/>
      <c r="OAI20" s="75"/>
      <c r="OAK20" s="2"/>
      <c r="OAL20" s="2"/>
      <c r="OAM20" s="35"/>
      <c r="OAN20" s="76"/>
      <c r="OAO20" s="75"/>
      <c r="OAQ20" s="2"/>
      <c r="OAR20" s="2"/>
      <c r="OAS20" s="35"/>
      <c r="OAT20" s="76"/>
      <c r="OAU20" s="75"/>
      <c r="OAW20" s="2"/>
      <c r="OAX20" s="2"/>
      <c r="OAY20" s="35"/>
      <c r="OAZ20" s="76"/>
      <c r="OBA20" s="75"/>
      <c r="OBC20" s="2"/>
      <c r="OBD20" s="2"/>
      <c r="OBE20" s="35"/>
      <c r="OBF20" s="76"/>
      <c r="OBG20" s="75"/>
      <c r="OBI20" s="2"/>
      <c r="OBJ20" s="2"/>
      <c r="OBK20" s="35"/>
      <c r="OBL20" s="76"/>
      <c r="OBM20" s="75"/>
      <c r="OBO20" s="2"/>
      <c r="OBP20" s="2"/>
      <c r="OBQ20" s="35"/>
      <c r="OBR20" s="76"/>
      <c r="OBS20" s="75"/>
      <c r="OBU20" s="2"/>
      <c r="OBV20" s="2"/>
      <c r="OBW20" s="35"/>
      <c r="OBX20" s="76"/>
      <c r="OBY20" s="75"/>
      <c r="OCA20" s="2"/>
      <c r="OCB20" s="2"/>
      <c r="OCC20" s="35"/>
      <c r="OCD20" s="76"/>
      <c r="OCE20" s="75"/>
      <c r="OCG20" s="2"/>
      <c r="OCH20" s="2"/>
      <c r="OCI20" s="35"/>
      <c r="OCJ20" s="76"/>
      <c r="OCK20" s="75"/>
      <c r="OCM20" s="2"/>
      <c r="OCN20" s="2"/>
      <c r="OCO20" s="35"/>
      <c r="OCP20" s="76"/>
      <c r="OCQ20" s="75"/>
      <c r="OCS20" s="2"/>
      <c r="OCT20" s="2"/>
      <c r="OCU20" s="35"/>
      <c r="OCV20" s="76"/>
      <c r="OCW20" s="75"/>
      <c r="OCY20" s="2"/>
      <c r="OCZ20" s="2"/>
      <c r="ODA20" s="35"/>
      <c r="ODB20" s="76"/>
      <c r="ODC20" s="75"/>
      <c r="ODE20" s="2"/>
      <c r="ODF20" s="2"/>
      <c r="ODG20" s="35"/>
      <c r="ODH20" s="76"/>
      <c r="ODI20" s="75"/>
      <c r="ODK20" s="2"/>
      <c r="ODL20" s="2"/>
      <c r="ODM20" s="35"/>
      <c r="ODN20" s="76"/>
      <c r="ODO20" s="75"/>
      <c r="ODQ20" s="2"/>
      <c r="ODR20" s="2"/>
      <c r="ODS20" s="35"/>
      <c r="ODT20" s="76"/>
      <c r="ODU20" s="75"/>
      <c r="ODW20" s="2"/>
      <c r="ODX20" s="2"/>
      <c r="ODY20" s="35"/>
      <c r="ODZ20" s="76"/>
      <c r="OEA20" s="75"/>
      <c r="OEC20" s="2"/>
      <c r="OED20" s="2"/>
      <c r="OEE20" s="35"/>
      <c r="OEF20" s="76"/>
      <c r="OEG20" s="75"/>
      <c r="OEI20" s="2"/>
      <c r="OEJ20" s="2"/>
      <c r="OEK20" s="35"/>
      <c r="OEL20" s="76"/>
      <c r="OEM20" s="75"/>
      <c r="OEO20" s="2"/>
      <c r="OEP20" s="2"/>
      <c r="OEQ20" s="35"/>
      <c r="OER20" s="76"/>
      <c r="OES20" s="75"/>
      <c r="OEU20" s="2"/>
      <c r="OEV20" s="2"/>
      <c r="OEW20" s="35"/>
      <c r="OEX20" s="76"/>
      <c r="OEY20" s="75"/>
      <c r="OFA20" s="2"/>
      <c r="OFB20" s="2"/>
      <c r="OFC20" s="35"/>
      <c r="OFD20" s="76"/>
      <c r="OFE20" s="75"/>
      <c r="OFG20" s="2"/>
      <c r="OFH20" s="2"/>
      <c r="OFI20" s="35"/>
      <c r="OFJ20" s="76"/>
      <c r="OFK20" s="75"/>
      <c r="OFM20" s="2"/>
      <c r="OFN20" s="2"/>
      <c r="OFO20" s="35"/>
      <c r="OFP20" s="76"/>
      <c r="OFQ20" s="75"/>
      <c r="OFS20" s="2"/>
      <c r="OFT20" s="2"/>
      <c r="OFU20" s="35"/>
      <c r="OFV20" s="76"/>
      <c r="OFW20" s="75"/>
      <c r="OFY20" s="2"/>
      <c r="OFZ20" s="2"/>
      <c r="OGA20" s="35"/>
      <c r="OGB20" s="76"/>
      <c r="OGC20" s="75"/>
      <c r="OGE20" s="2"/>
      <c r="OGF20" s="2"/>
      <c r="OGG20" s="35"/>
      <c r="OGH20" s="76"/>
      <c r="OGI20" s="75"/>
      <c r="OGK20" s="2"/>
      <c r="OGL20" s="2"/>
      <c r="OGM20" s="35"/>
      <c r="OGN20" s="76"/>
      <c r="OGO20" s="75"/>
      <c r="OGQ20" s="2"/>
      <c r="OGR20" s="2"/>
      <c r="OGS20" s="35"/>
      <c r="OGT20" s="76"/>
      <c r="OGU20" s="75"/>
      <c r="OGW20" s="2"/>
      <c r="OGX20" s="2"/>
      <c r="OGY20" s="35"/>
      <c r="OGZ20" s="76"/>
      <c r="OHA20" s="75"/>
      <c r="OHC20" s="2"/>
      <c r="OHD20" s="2"/>
      <c r="OHE20" s="35"/>
      <c r="OHF20" s="76"/>
      <c r="OHG20" s="75"/>
      <c r="OHI20" s="2"/>
      <c r="OHJ20" s="2"/>
      <c r="OHK20" s="35"/>
      <c r="OHL20" s="76"/>
      <c r="OHM20" s="75"/>
      <c r="OHO20" s="2"/>
      <c r="OHP20" s="2"/>
      <c r="OHQ20" s="35"/>
      <c r="OHR20" s="76"/>
      <c r="OHS20" s="75"/>
      <c r="OHU20" s="2"/>
      <c r="OHV20" s="2"/>
      <c r="OHW20" s="35"/>
      <c r="OHX20" s="76"/>
      <c r="OHY20" s="75"/>
      <c r="OIA20" s="2"/>
      <c r="OIB20" s="2"/>
      <c r="OIC20" s="35"/>
      <c r="OID20" s="76"/>
      <c r="OIE20" s="75"/>
      <c r="OIG20" s="2"/>
      <c r="OIH20" s="2"/>
      <c r="OII20" s="35"/>
      <c r="OIJ20" s="76"/>
      <c r="OIK20" s="75"/>
      <c r="OIM20" s="2"/>
      <c r="OIN20" s="2"/>
      <c r="OIO20" s="35"/>
      <c r="OIP20" s="76"/>
      <c r="OIQ20" s="75"/>
      <c r="OIS20" s="2"/>
      <c r="OIT20" s="2"/>
      <c r="OIU20" s="35"/>
      <c r="OIV20" s="76"/>
      <c r="OIW20" s="75"/>
      <c r="OIY20" s="2"/>
      <c r="OIZ20" s="2"/>
      <c r="OJA20" s="35"/>
      <c r="OJB20" s="76"/>
      <c r="OJC20" s="75"/>
      <c r="OJE20" s="2"/>
      <c r="OJF20" s="2"/>
      <c r="OJG20" s="35"/>
      <c r="OJH20" s="76"/>
      <c r="OJI20" s="75"/>
      <c r="OJK20" s="2"/>
      <c r="OJL20" s="2"/>
      <c r="OJM20" s="35"/>
      <c r="OJN20" s="76"/>
      <c r="OJO20" s="75"/>
      <c r="OJQ20" s="2"/>
      <c r="OJR20" s="2"/>
      <c r="OJS20" s="35"/>
      <c r="OJT20" s="76"/>
      <c r="OJU20" s="75"/>
      <c r="OJW20" s="2"/>
      <c r="OJX20" s="2"/>
      <c r="OJY20" s="35"/>
      <c r="OJZ20" s="76"/>
      <c r="OKA20" s="75"/>
      <c r="OKC20" s="2"/>
      <c r="OKD20" s="2"/>
      <c r="OKE20" s="35"/>
      <c r="OKF20" s="76"/>
      <c r="OKG20" s="75"/>
      <c r="OKI20" s="2"/>
      <c r="OKJ20" s="2"/>
      <c r="OKK20" s="35"/>
      <c r="OKL20" s="76"/>
      <c r="OKM20" s="75"/>
      <c r="OKO20" s="2"/>
      <c r="OKP20" s="2"/>
      <c r="OKQ20" s="35"/>
      <c r="OKR20" s="76"/>
      <c r="OKS20" s="75"/>
      <c r="OKU20" s="2"/>
      <c r="OKV20" s="2"/>
      <c r="OKW20" s="35"/>
      <c r="OKX20" s="76"/>
      <c r="OKY20" s="75"/>
      <c r="OLA20" s="2"/>
      <c r="OLB20" s="2"/>
      <c r="OLC20" s="35"/>
      <c r="OLD20" s="76"/>
      <c r="OLE20" s="75"/>
      <c r="OLG20" s="2"/>
      <c r="OLH20" s="2"/>
      <c r="OLI20" s="35"/>
      <c r="OLJ20" s="76"/>
      <c r="OLK20" s="75"/>
      <c r="OLM20" s="2"/>
      <c r="OLN20" s="2"/>
      <c r="OLO20" s="35"/>
      <c r="OLP20" s="76"/>
      <c r="OLQ20" s="75"/>
      <c r="OLS20" s="2"/>
      <c r="OLT20" s="2"/>
      <c r="OLU20" s="35"/>
      <c r="OLV20" s="76"/>
      <c r="OLW20" s="75"/>
      <c r="OLY20" s="2"/>
      <c r="OLZ20" s="2"/>
      <c r="OMA20" s="35"/>
      <c r="OMB20" s="76"/>
      <c r="OMC20" s="75"/>
      <c r="OME20" s="2"/>
      <c r="OMF20" s="2"/>
      <c r="OMG20" s="35"/>
      <c r="OMH20" s="76"/>
      <c r="OMI20" s="75"/>
      <c r="OMK20" s="2"/>
      <c r="OML20" s="2"/>
      <c r="OMM20" s="35"/>
      <c r="OMN20" s="76"/>
      <c r="OMO20" s="75"/>
      <c r="OMQ20" s="2"/>
      <c r="OMR20" s="2"/>
      <c r="OMS20" s="35"/>
      <c r="OMT20" s="76"/>
      <c r="OMU20" s="75"/>
      <c r="OMW20" s="2"/>
      <c r="OMX20" s="2"/>
      <c r="OMY20" s="35"/>
      <c r="OMZ20" s="76"/>
      <c r="ONA20" s="75"/>
      <c r="ONC20" s="2"/>
      <c r="OND20" s="2"/>
      <c r="ONE20" s="35"/>
      <c r="ONF20" s="76"/>
      <c r="ONG20" s="75"/>
      <c r="ONI20" s="2"/>
      <c r="ONJ20" s="2"/>
      <c r="ONK20" s="35"/>
      <c r="ONL20" s="76"/>
      <c r="ONM20" s="75"/>
      <c r="ONO20" s="2"/>
      <c r="ONP20" s="2"/>
      <c r="ONQ20" s="35"/>
      <c r="ONR20" s="76"/>
      <c r="ONS20" s="75"/>
      <c r="ONU20" s="2"/>
      <c r="ONV20" s="2"/>
      <c r="ONW20" s="35"/>
      <c r="ONX20" s="76"/>
      <c r="ONY20" s="75"/>
      <c r="OOA20" s="2"/>
      <c r="OOB20" s="2"/>
      <c r="OOC20" s="35"/>
      <c r="OOD20" s="76"/>
      <c r="OOE20" s="75"/>
      <c r="OOG20" s="2"/>
      <c r="OOH20" s="2"/>
      <c r="OOI20" s="35"/>
      <c r="OOJ20" s="76"/>
      <c r="OOK20" s="75"/>
      <c r="OOM20" s="2"/>
      <c r="OON20" s="2"/>
      <c r="OOO20" s="35"/>
      <c r="OOP20" s="76"/>
      <c r="OOQ20" s="75"/>
      <c r="OOS20" s="2"/>
      <c r="OOT20" s="2"/>
      <c r="OOU20" s="35"/>
      <c r="OOV20" s="76"/>
      <c r="OOW20" s="75"/>
      <c r="OOY20" s="2"/>
      <c r="OOZ20" s="2"/>
      <c r="OPA20" s="35"/>
      <c r="OPB20" s="76"/>
      <c r="OPC20" s="75"/>
      <c r="OPE20" s="2"/>
      <c r="OPF20" s="2"/>
      <c r="OPG20" s="35"/>
      <c r="OPH20" s="76"/>
      <c r="OPI20" s="75"/>
      <c r="OPK20" s="2"/>
      <c r="OPL20" s="2"/>
      <c r="OPM20" s="35"/>
      <c r="OPN20" s="76"/>
      <c r="OPO20" s="75"/>
      <c r="OPQ20" s="2"/>
      <c r="OPR20" s="2"/>
      <c r="OPS20" s="35"/>
      <c r="OPT20" s="76"/>
      <c r="OPU20" s="75"/>
      <c r="OPW20" s="2"/>
      <c r="OPX20" s="2"/>
      <c r="OPY20" s="35"/>
      <c r="OPZ20" s="76"/>
      <c r="OQA20" s="75"/>
      <c r="OQC20" s="2"/>
      <c r="OQD20" s="2"/>
      <c r="OQE20" s="35"/>
      <c r="OQF20" s="76"/>
      <c r="OQG20" s="75"/>
      <c r="OQI20" s="2"/>
      <c r="OQJ20" s="2"/>
      <c r="OQK20" s="35"/>
      <c r="OQL20" s="76"/>
      <c r="OQM20" s="75"/>
      <c r="OQO20" s="2"/>
      <c r="OQP20" s="2"/>
      <c r="OQQ20" s="35"/>
      <c r="OQR20" s="76"/>
      <c r="OQS20" s="75"/>
      <c r="OQU20" s="2"/>
      <c r="OQV20" s="2"/>
      <c r="OQW20" s="35"/>
      <c r="OQX20" s="76"/>
      <c r="OQY20" s="75"/>
      <c r="ORA20" s="2"/>
      <c r="ORB20" s="2"/>
      <c r="ORC20" s="35"/>
      <c r="ORD20" s="76"/>
      <c r="ORE20" s="75"/>
      <c r="ORG20" s="2"/>
      <c r="ORH20" s="2"/>
      <c r="ORI20" s="35"/>
      <c r="ORJ20" s="76"/>
      <c r="ORK20" s="75"/>
      <c r="ORM20" s="2"/>
      <c r="ORN20" s="2"/>
      <c r="ORO20" s="35"/>
      <c r="ORP20" s="76"/>
      <c r="ORQ20" s="75"/>
      <c r="ORS20" s="2"/>
      <c r="ORT20" s="2"/>
      <c r="ORU20" s="35"/>
      <c r="ORV20" s="76"/>
      <c r="ORW20" s="75"/>
      <c r="ORY20" s="2"/>
      <c r="ORZ20" s="2"/>
      <c r="OSA20" s="35"/>
      <c r="OSB20" s="76"/>
      <c r="OSC20" s="75"/>
      <c r="OSE20" s="2"/>
      <c r="OSF20" s="2"/>
      <c r="OSG20" s="35"/>
      <c r="OSH20" s="76"/>
      <c r="OSI20" s="75"/>
      <c r="OSK20" s="2"/>
      <c r="OSL20" s="2"/>
      <c r="OSM20" s="35"/>
      <c r="OSN20" s="76"/>
      <c r="OSO20" s="75"/>
      <c r="OSQ20" s="2"/>
      <c r="OSR20" s="2"/>
      <c r="OSS20" s="35"/>
      <c r="OST20" s="76"/>
      <c r="OSU20" s="75"/>
      <c r="OSW20" s="2"/>
      <c r="OSX20" s="2"/>
      <c r="OSY20" s="35"/>
      <c r="OSZ20" s="76"/>
      <c r="OTA20" s="75"/>
      <c r="OTC20" s="2"/>
      <c r="OTD20" s="2"/>
      <c r="OTE20" s="35"/>
      <c r="OTF20" s="76"/>
      <c r="OTG20" s="75"/>
      <c r="OTI20" s="2"/>
      <c r="OTJ20" s="2"/>
      <c r="OTK20" s="35"/>
      <c r="OTL20" s="76"/>
      <c r="OTM20" s="75"/>
      <c r="OTO20" s="2"/>
      <c r="OTP20" s="2"/>
      <c r="OTQ20" s="35"/>
      <c r="OTR20" s="76"/>
      <c r="OTS20" s="75"/>
      <c r="OTU20" s="2"/>
      <c r="OTV20" s="2"/>
      <c r="OTW20" s="35"/>
      <c r="OTX20" s="76"/>
      <c r="OTY20" s="75"/>
      <c r="OUA20" s="2"/>
      <c r="OUB20" s="2"/>
      <c r="OUC20" s="35"/>
      <c r="OUD20" s="76"/>
      <c r="OUE20" s="75"/>
      <c r="OUG20" s="2"/>
      <c r="OUH20" s="2"/>
      <c r="OUI20" s="35"/>
      <c r="OUJ20" s="76"/>
      <c r="OUK20" s="75"/>
      <c r="OUM20" s="2"/>
      <c r="OUN20" s="2"/>
      <c r="OUO20" s="35"/>
      <c r="OUP20" s="76"/>
      <c r="OUQ20" s="75"/>
      <c r="OUS20" s="2"/>
      <c r="OUT20" s="2"/>
      <c r="OUU20" s="35"/>
      <c r="OUV20" s="76"/>
      <c r="OUW20" s="75"/>
      <c r="OUY20" s="2"/>
      <c r="OUZ20" s="2"/>
      <c r="OVA20" s="35"/>
      <c r="OVB20" s="76"/>
      <c r="OVC20" s="75"/>
      <c r="OVE20" s="2"/>
      <c r="OVF20" s="2"/>
      <c r="OVG20" s="35"/>
      <c r="OVH20" s="76"/>
      <c r="OVI20" s="75"/>
      <c r="OVK20" s="2"/>
      <c r="OVL20" s="2"/>
      <c r="OVM20" s="35"/>
      <c r="OVN20" s="76"/>
      <c r="OVO20" s="75"/>
      <c r="OVQ20" s="2"/>
      <c r="OVR20" s="2"/>
      <c r="OVS20" s="35"/>
      <c r="OVT20" s="76"/>
      <c r="OVU20" s="75"/>
      <c r="OVW20" s="2"/>
      <c r="OVX20" s="2"/>
      <c r="OVY20" s="35"/>
      <c r="OVZ20" s="76"/>
      <c r="OWA20" s="75"/>
      <c r="OWC20" s="2"/>
      <c r="OWD20" s="2"/>
      <c r="OWE20" s="35"/>
      <c r="OWF20" s="76"/>
      <c r="OWG20" s="75"/>
      <c r="OWI20" s="2"/>
      <c r="OWJ20" s="2"/>
      <c r="OWK20" s="35"/>
      <c r="OWL20" s="76"/>
      <c r="OWM20" s="75"/>
      <c r="OWO20" s="2"/>
      <c r="OWP20" s="2"/>
      <c r="OWQ20" s="35"/>
      <c r="OWR20" s="76"/>
      <c r="OWS20" s="75"/>
      <c r="OWU20" s="2"/>
      <c r="OWV20" s="2"/>
      <c r="OWW20" s="35"/>
      <c r="OWX20" s="76"/>
      <c r="OWY20" s="75"/>
      <c r="OXA20" s="2"/>
      <c r="OXB20" s="2"/>
      <c r="OXC20" s="35"/>
      <c r="OXD20" s="76"/>
      <c r="OXE20" s="75"/>
      <c r="OXG20" s="2"/>
      <c r="OXH20" s="2"/>
      <c r="OXI20" s="35"/>
      <c r="OXJ20" s="76"/>
      <c r="OXK20" s="75"/>
      <c r="OXM20" s="2"/>
      <c r="OXN20" s="2"/>
      <c r="OXO20" s="35"/>
      <c r="OXP20" s="76"/>
      <c r="OXQ20" s="75"/>
      <c r="OXS20" s="2"/>
      <c r="OXT20" s="2"/>
      <c r="OXU20" s="35"/>
      <c r="OXV20" s="76"/>
      <c r="OXW20" s="75"/>
      <c r="OXY20" s="2"/>
      <c r="OXZ20" s="2"/>
      <c r="OYA20" s="35"/>
      <c r="OYB20" s="76"/>
      <c r="OYC20" s="75"/>
      <c r="OYE20" s="2"/>
      <c r="OYF20" s="2"/>
      <c r="OYG20" s="35"/>
      <c r="OYH20" s="76"/>
      <c r="OYI20" s="75"/>
      <c r="OYK20" s="2"/>
      <c r="OYL20" s="2"/>
      <c r="OYM20" s="35"/>
      <c r="OYN20" s="76"/>
      <c r="OYO20" s="75"/>
      <c r="OYQ20" s="2"/>
      <c r="OYR20" s="2"/>
      <c r="OYS20" s="35"/>
      <c r="OYT20" s="76"/>
      <c r="OYU20" s="75"/>
      <c r="OYW20" s="2"/>
      <c r="OYX20" s="2"/>
      <c r="OYY20" s="35"/>
      <c r="OYZ20" s="76"/>
      <c r="OZA20" s="75"/>
      <c r="OZC20" s="2"/>
      <c r="OZD20" s="2"/>
      <c r="OZE20" s="35"/>
      <c r="OZF20" s="76"/>
      <c r="OZG20" s="75"/>
      <c r="OZI20" s="2"/>
      <c r="OZJ20" s="2"/>
      <c r="OZK20" s="35"/>
      <c r="OZL20" s="76"/>
      <c r="OZM20" s="75"/>
      <c r="OZO20" s="2"/>
      <c r="OZP20" s="2"/>
      <c r="OZQ20" s="35"/>
      <c r="OZR20" s="76"/>
      <c r="OZS20" s="75"/>
      <c r="OZU20" s="2"/>
      <c r="OZV20" s="2"/>
      <c r="OZW20" s="35"/>
      <c r="OZX20" s="76"/>
      <c r="OZY20" s="75"/>
      <c r="PAA20" s="2"/>
      <c r="PAB20" s="2"/>
      <c r="PAC20" s="35"/>
      <c r="PAD20" s="76"/>
      <c r="PAE20" s="75"/>
      <c r="PAG20" s="2"/>
      <c r="PAH20" s="2"/>
      <c r="PAI20" s="35"/>
      <c r="PAJ20" s="76"/>
      <c r="PAK20" s="75"/>
      <c r="PAM20" s="2"/>
      <c r="PAN20" s="2"/>
      <c r="PAO20" s="35"/>
      <c r="PAP20" s="76"/>
      <c r="PAQ20" s="75"/>
      <c r="PAS20" s="2"/>
      <c r="PAT20" s="2"/>
      <c r="PAU20" s="35"/>
      <c r="PAV20" s="76"/>
      <c r="PAW20" s="75"/>
      <c r="PAY20" s="2"/>
      <c r="PAZ20" s="2"/>
      <c r="PBA20" s="35"/>
      <c r="PBB20" s="76"/>
      <c r="PBC20" s="75"/>
      <c r="PBE20" s="2"/>
      <c r="PBF20" s="2"/>
      <c r="PBG20" s="35"/>
      <c r="PBH20" s="76"/>
      <c r="PBI20" s="75"/>
      <c r="PBK20" s="2"/>
      <c r="PBL20" s="2"/>
      <c r="PBM20" s="35"/>
      <c r="PBN20" s="76"/>
      <c r="PBO20" s="75"/>
      <c r="PBQ20" s="2"/>
      <c r="PBR20" s="2"/>
      <c r="PBS20" s="35"/>
      <c r="PBT20" s="76"/>
      <c r="PBU20" s="75"/>
      <c r="PBW20" s="2"/>
      <c r="PBX20" s="2"/>
      <c r="PBY20" s="35"/>
      <c r="PBZ20" s="76"/>
      <c r="PCA20" s="75"/>
      <c r="PCC20" s="2"/>
      <c r="PCD20" s="2"/>
      <c r="PCE20" s="35"/>
      <c r="PCF20" s="76"/>
      <c r="PCG20" s="75"/>
      <c r="PCI20" s="2"/>
      <c r="PCJ20" s="2"/>
      <c r="PCK20" s="35"/>
      <c r="PCL20" s="76"/>
      <c r="PCM20" s="75"/>
      <c r="PCO20" s="2"/>
      <c r="PCP20" s="2"/>
      <c r="PCQ20" s="35"/>
      <c r="PCR20" s="76"/>
      <c r="PCS20" s="75"/>
      <c r="PCU20" s="2"/>
      <c r="PCV20" s="2"/>
      <c r="PCW20" s="35"/>
      <c r="PCX20" s="76"/>
      <c r="PCY20" s="75"/>
      <c r="PDA20" s="2"/>
      <c r="PDB20" s="2"/>
      <c r="PDC20" s="35"/>
      <c r="PDD20" s="76"/>
      <c r="PDE20" s="75"/>
      <c r="PDG20" s="2"/>
      <c r="PDH20" s="2"/>
      <c r="PDI20" s="35"/>
      <c r="PDJ20" s="76"/>
      <c r="PDK20" s="75"/>
      <c r="PDM20" s="2"/>
      <c r="PDN20" s="2"/>
      <c r="PDO20" s="35"/>
      <c r="PDP20" s="76"/>
      <c r="PDQ20" s="75"/>
      <c r="PDS20" s="2"/>
      <c r="PDT20" s="2"/>
      <c r="PDU20" s="35"/>
      <c r="PDV20" s="76"/>
      <c r="PDW20" s="75"/>
      <c r="PDY20" s="2"/>
      <c r="PDZ20" s="2"/>
      <c r="PEA20" s="35"/>
      <c r="PEB20" s="76"/>
      <c r="PEC20" s="75"/>
      <c r="PEE20" s="2"/>
      <c r="PEF20" s="2"/>
      <c r="PEG20" s="35"/>
      <c r="PEH20" s="76"/>
      <c r="PEI20" s="75"/>
      <c r="PEK20" s="2"/>
      <c r="PEL20" s="2"/>
      <c r="PEM20" s="35"/>
      <c r="PEN20" s="76"/>
      <c r="PEO20" s="75"/>
      <c r="PEQ20" s="2"/>
      <c r="PER20" s="2"/>
      <c r="PES20" s="35"/>
      <c r="PET20" s="76"/>
      <c r="PEU20" s="75"/>
      <c r="PEW20" s="2"/>
      <c r="PEX20" s="2"/>
      <c r="PEY20" s="35"/>
      <c r="PEZ20" s="76"/>
      <c r="PFA20" s="75"/>
      <c r="PFC20" s="2"/>
      <c r="PFD20" s="2"/>
      <c r="PFE20" s="35"/>
      <c r="PFF20" s="76"/>
      <c r="PFG20" s="75"/>
      <c r="PFI20" s="2"/>
      <c r="PFJ20" s="2"/>
      <c r="PFK20" s="35"/>
      <c r="PFL20" s="76"/>
      <c r="PFM20" s="75"/>
      <c r="PFO20" s="2"/>
      <c r="PFP20" s="2"/>
      <c r="PFQ20" s="35"/>
      <c r="PFR20" s="76"/>
      <c r="PFS20" s="75"/>
      <c r="PFU20" s="2"/>
      <c r="PFV20" s="2"/>
      <c r="PFW20" s="35"/>
      <c r="PFX20" s="76"/>
      <c r="PFY20" s="75"/>
      <c r="PGA20" s="2"/>
      <c r="PGB20" s="2"/>
      <c r="PGC20" s="35"/>
      <c r="PGD20" s="76"/>
      <c r="PGE20" s="75"/>
      <c r="PGG20" s="2"/>
      <c r="PGH20" s="2"/>
      <c r="PGI20" s="35"/>
      <c r="PGJ20" s="76"/>
      <c r="PGK20" s="75"/>
      <c r="PGM20" s="2"/>
      <c r="PGN20" s="2"/>
      <c r="PGO20" s="35"/>
      <c r="PGP20" s="76"/>
      <c r="PGQ20" s="75"/>
      <c r="PGS20" s="2"/>
      <c r="PGT20" s="2"/>
      <c r="PGU20" s="35"/>
      <c r="PGV20" s="76"/>
      <c r="PGW20" s="75"/>
      <c r="PGY20" s="2"/>
      <c r="PGZ20" s="2"/>
      <c r="PHA20" s="35"/>
      <c r="PHB20" s="76"/>
      <c r="PHC20" s="75"/>
      <c r="PHE20" s="2"/>
      <c r="PHF20" s="2"/>
      <c r="PHG20" s="35"/>
      <c r="PHH20" s="76"/>
      <c r="PHI20" s="75"/>
      <c r="PHK20" s="2"/>
      <c r="PHL20" s="2"/>
      <c r="PHM20" s="35"/>
      <c r="PHN20" s="76"/>
      <c r="PHO20" s="75"/>
      <c r="PHQ20" s="2"/>
      <c r="PHR20" s="2"/>
      <c r="PHS20" s="35"/>
      <c r="PHT20" s="76"/>
      <c r="PHU20" s="75"/>
      <c r="PHW20" s="2"/>
      <c r="PHX20" s="2"/>
      <c r="PHY20" s="35"/>
      <c r="PHZ20" s="76"/>
      <c r="PIA20" s="75"/>
      <c r="PIC20" s="2"/>
      <c r="PID20" s="2"/>
      <c r="PIE20" s="35"/>
      <c r="PIF20" s="76"/>
      <c r="PIG20" s="75"/>
      <c r="PII20" s="2"/>
      <c r="PIJ20" s="2"/>
      <c r="PIK20" s="35"/>
      <c r="PIL20" s="76"/>
      <c r="PIM20" s="75"/>
      <c r="PIO20" s="2"/>
      <c r="PIP20" s="2"/>
      <c r="PIQ20" s="35"/>
      <c r="PIR20" s="76"/>
      <c r="PIS20" s="75"/>
      <c r="PIU20" s="2"/>
      <c r="PIV20" s="2"/>
      <c r="PIW20" s="35"/>
      <c r="PIX20" s="76"/>
      <c r="PIY20" s="75"/>
      <c r="PJA20" s="2"/>
      <c r="PJB20" s="2"/>
      <c r="PJC20" s="35"/>
      <c r="PJD20" s="76"/>
      <c r="PJE20" s="75"/>
      <c r="PJG20" s="2"/>
      <c r="PJH20" s="2"/>
      <c r="PJI20" s="35"/>
      <c r="PJJ20" s="76"/>
      <c r="PJK20" s="75"/>
      <c r="PJM20" s="2"/>
      <c r="PJN20" s="2"/>
      <c r="PJO20" s="35"/>
      <c r="PJP20" s="76"/>
      <c r="PJQ20" s="75"/>
      <c r="PJS20" s="2"/>
      <c r="PJT20" s="2"/>
      <c r="PJU20" s="35"/>
      <c r="PJV20" s="76"/>
      <c r="PJW20" s="75"/>
      <c r="PJY20" s="2"/>
      <c r="PJZ20" s="2"/>
      <c r="PKA20" s="35"/>
      <c r="PKB20" s="76"/>
      <c r="PKC20" s="75"/>
      <c r="PKE20" s="2"/>
      <c r="PKF20" s="2"/>
      <c r="PKG20" s="35"/>
      <c r="PKH20" s="76"/>
      <c r="PKI20" s="75"/>
      <c r="PKK20" s="2"/>
      <c r="PKL20" s="2"/>
      <c r="PKM20" s="35"/>
      <c r="PKN20" s="76"/>
      <c r="PKO20" s="75"/>
      <c r="PKQ20" s="2"/>
      <c r="PKR20" s="2"/>
      <c r="PKS20" s="35"/>
      <c r="PKT20" s="76"/>
      <c r="PKU20" s="75"/>
      <c r="PKW20" s="2"/>
      <c r="PKX20" s="2"/>
      <c r="PKY20" s="35"/>
      <c r="PKZ20" s="76"/>
      <c r="PLA20" s="75"/>
      <c r="PLC20" s="2"/>
      <c r="PLD20" s="2"/>
      <c r="PLE20" s="35"/>
      <c r="PLF20" s="76"/>
      <c r="PLG20" s="75"/>
      <c r="PLI20" s="2"/>
      <c r="PLJ20" s="2"/>
      <c r="PLK20" s="35"/>
      <c r="PLL20" s="76"/>
      <c r="PLM20" s="75"/>
      <c r="PLO20" s="2"/>
      <c r="PLP20" s="2"/>
      <c r="PLQ20" s="35"/>
      <c r="PLR20" s="76"/>
      <c r="PLS20" s="75"/>
      <c r="PLU20" s="2"/>
      <c r="PLV20" s="2"/>
      <c r="PLW20" s="35"/>
      <c r="PLX20" s="76"/>
      <c r="PLY20" s="75"/>
      <c r="PMA20" s="2"/>
      <c r="PMB20" s="2"/>
      <c r="PMC20" s="35"/>
      <c r="PMD20" s="76"/>
      <c r="PME20" s="75"/>
      <c r="PMG20" s="2"/>
      <c r="PMH20" s="2"/>
      <c r="PMI20" s="35"/>
      <c r="PMJ20" s="76"/>
      <c r="PMK20" s="75"/>
      <c r="PMM20" s="2"/>
      <c r="PMN20" s="2"/>
      <c r="PMO20" s="35"/>
      <c r="PMP20" s="76"/>
      <c r="PMQ20" s="75"/>
      <c r="PMS20" s="2"/>
      <c r="PMT20" s="2"/>
      <c r="PMU20" s="35"/>
      <c r="PMV20" s="76"/>
      <c r="PMW20" s="75"/>
      <c r="PMY20" s="2"/>
      <c r="PMZ20" s="2"/>
      <c r="PNA20" s="35"/>
      <c r="PNB20" s="76"/>
      <c r="PNC20" s="75"/>
      <c r="PNE20" s="2"/>
      <c r="PNF20" s="2"/>
      <c r="PNG20" s="35"/>
      <c r="PNH20" s="76"/>
      <c r="PNI20" s="75"/>
      <c r="PNK20" s="2"/>
      <c r="PNL20" s="2"/>
      <c r="PNM20" s="35"/>
      <c r="PNN20" s="76"/>
      <c r="PNO20" s="75"/>
      <c r="PNQ20" s="2"/>
      <c r="PNR20" s="2"/>
      <c r="PNS20" s="35"/>
      <c r="PNT20" s="76"/>
      <c r="PNU20" s="75"/>
      <c r="PNW20" s="2"/>
      <c r="PNX20" s="2"/>
      <c r="PNY20" s="35"/>
      <c r="PNZ20" s="76"/>
      <c r="POA20" s="75"/>
      <c r="POC20" s="2"/>
      <c r="POD20" s="2"/>
      <c r="POE20" s="35"/>
      <c r="POF20" s="76"/>
      <c r="POG20" s="75"/>
      <c r="POI20" s="2"/>
      <c r="POJ20" s="2"/>
      <c r="POK20" s="35"/>
      <c r="POL20" s="76"/>
      <c r="POM20" s="75"/>
      <c r="POO20" s="2"/>
      <c r="POP20" s="2"/>
      <c r="POQ20" s="35"/>
      <c r="POR20" s="76"/>
      <c r="POS20" s="75"/>
      <c r="POU20" s="2"/>
      <c r="POV20" s="2"/>
      <c r="POW20" s="35"/>
      <c r="POX20" s="76"/>
      <c r="POY20" s="75"/>
      <c r="PPA20" s="2"/>
      <c r="PPB20" s="2"/>
      <c r="PPC20" s="35"/>
      <c r="PPD20" s="76"/>
      <c r="PPE20" s="75"/>
      <c r="PPG20" s="2"/>
      <c r="PPH20" s="2"/>
      <c r="PPI20" s="35"/>
      <c r="PPJ20" s="76"/>
      <c r="PPK20" s="75"/>
      <c r="PPM20" s="2"/>
      <c r="PPN20" s="2"/>
      <c r="PPO20" s="35"/>
      <c r="PPP20" s="76"/>
      <c r="PPQ20" s="75"/>
      <c r="PPS20" s="2"/>
      <c r="PPT20" s="2"/>
      <c r="PPU20" s="35"/>
      <c r="PPV20" s="76"/>
      <c r="PPW20" s="75"/>
      <c r="PPY20" s="2"/>
      <c r="PPZ20" s="2"/>
      <c r="PQA20" s="35"/>
      <c r="PQB20" s="76"/>
      <c r="PQC20" s="75"/>
      <c r="PQE20" s="2"/>
      <c r="PQF20" s="2"/>
      <c r="PQG20" s="35"/>
      <c r="PQH20" s="76"/>
      <c r="PQI20" s="75"/>
      <c r="PQK20" s="2"/>
      <c r="PQL20" s="2"/>
      <c r="PQM20" s="35"/>
      <c r="PQN20" s="76"/>
      <c r="PQO20" s="75"/>
      <c r="PQQ20" s="2"/>
      <c r="PQR20" s="2"/>
      <c r="PQS20" s="35"/>
      <c r="PQT20" s="76"/>
      <c r="PQU20" s="75"/>
      <c r="PQW20" s="2"/>
      <c r="PQX20" s="2"/>
      <c r="PQY20" s="35"/>
      <c r="PQZ20" s="76"/>
      <c r="PRA20" s="75"/>
      <c r="PRC20" s="2"/>
      <c r="PRD20" s="2"/>
      <c r="PRE20" s="35"/>
      <c r="PRF20" s="76"/>
      <c r="PRG20" s="75"/>
      <c r="PRI20" s="2"/>
      <c r="PRJ20" s="2"/>
      <c r="PRK20" s="35"/>
      <c r="PRL20" s="76"/>
      <c r="PRM20" s="75"/>
      <c r="PRO20" s="2"/>
      <c r="PRP20" s="2"/>
      <c r="PRQ20" s="35"/>
      <c r="PRR20" s="76"/>
      <c r="PRS20" s="75"/>
      <c r="PRU20" s="2"/>
      <c r="PRV20" s="2"/>
      <c r="PRW20" s="35"/>
      <c r="PRX20" s="76"/>
      <c r="PRY20" s="75"/>
      <c r="PSA20" s="2"/>
      <c r="PSB20" s="2"/>
      <c r="PSC20" s="35"/>
      <c r="PSD20" s="76"/>
      <c r="PSE20" s="75"/>
      <c r="PSG20" s="2"/>
      <c r="PSH20" s="2"/>
      <c r="PSI20" s="35"/>
      <c r="PSJ20" s="76"/>
      <c r="PSK20" s="75"/>
      <c r="PSM20" s="2"/>
      <c r="PSN20" s="2"/>
      <c r="PSO20" s="35"/>
      <c r="PSP20" s="76"/>
      <c r="PSQ20" s="75"/>
      <c r="PSS20" s="2"/>
      <c r="PST20" s="2"/>
      <c r="PSU20" s="35"/>
      <c r="PSV20" s="76"/>
      <c r="PSW20" s="75"/>
      <c r="PSY20" s="2"/>
      <c r="PSZ20" s="2"/>
      <c r="PTA20" s="35"/>
      <c r="PTB20" s="76"/>
      <c r="PTC20" s="75"/>
      <c r="PTE20" s="2"/>
      <c r="PTF20" s="2"/>
      <c r="PTG20" s="35"/>
      <c r="PTH20" s="76"/>
      <c r="PTI20" s="75"/>
      <c r="PTK20" s="2"/>
      <c r="PTL20" s="2"/>
      <c r="PTM20" s="35"/>
      <c r="PTN20" s="76"/>
      <c r="PTO20" s="75"/>
      <c r="PTQ20" s="2"/>
      <c r="PTR20" s="2"/>
      <c r="PTS20" s="35"/>
      <c r="PTT20" s="76"/>
      <c r="PTU20" s="75"/>
      <c r="PTW20" s="2"/>
      <c r="PTX20" s="2"/>
      <c r="PTY20" s="35"/>
      <c r="PTZ20" s="76"/>
      <c r="PUA20" s="75"/>
      <c r="PUC20" s="2"/>
      <c r="PUD20" s="2"/>
      <c r="PUE20" s="35"/>
      <c r="PUF20" s="76"/>
      <c r="PUG20" s="75"/>
      <c r="PUI20" s="2"/>
      <c r="PUJ20" s="2"/>
      <c r="PUK20" s="35"/>
      <c r="PUL20" s="76"/>
      <c r="PUM20" s="75"/>
      <c r="PUO20" s="2"/>
      <c r="PUP20" s="2"/>
      <c r="PUQ20" s="35"/>
      <c r="PUR20" s="76"/>
      <c r="PUS20" s="75"/>
      <c r="PUU20" s="2"/>
      <c r="PUV20" s="2"/>
      <c r="PUW20" s="35"/>
      <c r="PUX20" s="76"/>
      <c r="PUY20" s="75"/>
      <c r="PVA20" s="2"/>
      <c r="PVB20" s="2"/>
      <c r="PVC20" s="35"/>
      <c r="PVD20" s="76"/>
      <c r="PVE20" s="75"/>
      <c r="PVG20" s="2"/>
      <c r="PVH20" s="2"/>
      <c r="PVI20" s="35"/>
      <c r="PVJ20" s="76"/>
      <c r="PVK20" s="75"/>
      <c r="PVM20" s="2"/>
      <c r="PVN20" s="2"/>
      <c r="PVO20" s="35"/>
      <c r="PVP20" s="76"/>
      <c r="PVQ20" s="75"/>
      <c r="PVS20" s="2"/>
      <c r="PVT20" s="2"/>
      <c r="PVU20" s="35"/>
      <c r="PVV20" s="76"/>
      <c r="PVW20" s="75"/>
      <c r="PVY20" s="2"/>
      <c r="PVZ20" s="2"/>
      <c r="PWA20" s="35"/>
      <c r="PWB20" s="76"/>
      <c r="PWC20" s="75"/>
      <c r="PWE20" s="2"/>
      <c r="PWF20" s="2"/>
      <c r="PWG20" s="35"/>
      <c r="PWH20" s="76"/>
      <c r="PWI20" s="75"/>
      <c r="PWK20" s="2"/>
      <c r="PWL20" s="2"/>
      <c r="PWM20" s="35"/>
      <c r="PWN20" s="76"/>
      <c r="PWO20" s="75"/>
      <c r="PWQ20" s="2"/>
      <c r="PWR20" s="2"/>
      <c r="PWS20" s="35"/>
      <c r="PWT20" s="76"/>
      <c r="PWU20" s="75"/>
      <c r="PWW20" s="2"/>
      <c r="PWX20" s="2"/>
      <c r="PWY20" s="35"/>
      <c r="PWZ20" s="76"/>
      <c r="PXA20" s="75"/>
      <c r="PXC20" s="2"/>
      <c r="PXD20" s="2"/>
      <c r="PXE20" s="35"/>
      <c r="PXF20" s="76"/>
      <c r="PXG20" s="75"/>
      <c r="PXI20" s="2"/>
      <c r="PXJ20" s="2"/>
      <c r="PXK20" s="35"/>
      <c r="PXL20" s="76"/>
      <c r="PXM20" s="75"/>
      <c r="PXO20" s="2"/>
      <c r="PXP20" s="2"/>
      <c r="PXQ20" s="35"/>
      <c r="PXR20" s="76"/>
      <c r="PXS20" s="75"/>
      <c r="PXU20" s="2"/>
      <c r="PXV20" s="2"/>
      <c r="PXW20" s="35"/>
      <c r="PXX20" s="76"/>
      <c r="PXY20" s="75"/>
      <c r="PYA20" s="2"/>
      <c r="PYB20" s="2"/>
      <c r="PYC20" s="35"/>
      <c r="PYD20" s="76"/>
      <c r="PYE20" s="75"/>
      <c r="PYG20" s="2"/>
      <c r="PYH20" s="2"/>
      <c r="PYI20" s="35"/>
      <c r="PYJ20" s="76"/>
      <c r="PYK20" s="75"/>
      <c r="PYM20" s="2"/>
      <c r="PYN20" s="2"/>
      <c r="PYO20" s="35"/>
      <c r="PYP20" s="76"/>
      <c r="PYQ20" s="75"/>
      <c r="PYS20" s="2"/>
      <c r="PYT20" s="2"/>
      <c r="PYU20" s="35"/>
      <c r="PYV20" s="76"/>
      <c r="PYW20" s="75"/>
      <c r="PYY20" s="2"/>
      <c r="PYZ20" s="2"/>
      <c r="PZA20" s="35"/>
      <c r="PZB20" s="76"/>
      <c r="PZC20" s="75"/>
      <c r="PZE20" s="2"/>
      <c r="PZF20" s="2"/>
      <c r="PZG20" s="35"/>
      <c r="PZH20" s="76"/>
      <c r="PZI20" s="75"/>
      <c r="PZK20" s="2"/>
      <c r="PZL20" s="2"/>
      <c r="PZM20" s="35"/>
      <c r="PZN20" s="76"/>
      <c r="PZO20" s="75"/>
      <c r="PZQ20" s="2"/>
      <c r="PZR20" s="2"/>
      <c r="PZS20" s="35"/>
      <c r="PZT20" s="76"/>
      <c r="PZU20" s="75"/>
      <c r="PZW20" s="2"/>
      <c r="PZX20" s="2"/>
      <c r="PZY20" s="35"/>
      <c r="PZZ20" s="76"/>
      <c r="QAA20" s="75"/>
      <c r="QAC20" s="2"/>
      <c r="QAD20" s="2"/>
      <c r="QAE20" s="35"/>
      <c r="QAF20" s="76"/>
      <c r="QAG20" s="75"/>
      <c r="QAI20" s="2"/>
      <c r="QAJ20" s="2"/>
      <c r="QAK20" s="35"/>
      <c r="QAL20" s="76"/>
      <c r="QAM20" s="75"/>
      <c r="QAO20" s="2"/>
      <c r="QAP20" s="2"/>
      <c r="QAQ20" s="35"/>
      <c r="QAR20" s="76"/>
      <c r="QAS20" s="75"/>
      <c r="QAU20" s="2"/>
      <c r="QAV20" s="2"/>
      <c r="QAW20" s="35"/>
      <c r="QAX20" s="76"/>
      <c r="QAY20" s="75"/>
      <c r="QBA20" s="2"/>
      <c r="QBB20" s="2"/>
      <c r="QBC20" s="35"/>
      <c r="QBD20" s="76"/>
      <c r="QBE20" s="75"/>
      <c r="QBG20" s="2"/>
      <c r="QBH20" s="2"/>
      <c r="QBI20" s="35"/>
      <c r="QBJ20" s="76"/>
      <c r="QBK20" s="75"/>
      <c r="QBM20" s="2"/>
      <c r="QBN20" s="2"/>
      <c r="QBO20" s="35"/>
      <c r="QBP20" s="76"/>
      <c r="QBQ20" s="75"/>
      <c r="QBS20" s="2"/>
      <c r="QBT20" s="2"/>
      <c r="QBU20" s="35"/>
      <c r="QBV20" s="76"/>
      <c r="QBW20" s="75"/>
      <c r="QBY20" s="2"/>
      <c r="QBZ20" s="2"/>
      <c r="QCA20" s="35"/>
      <c r="QCB20" s="76"/>
      <c r="QCC20" s="75"/>
      <c r="QCE20" s="2"/>
      <c r="QCF20" s="2"/>
      <c r="QCG20" s="35"/>
      <c r="QCH20" s="76"/>
      <c r="QCI20" s="75"/>
      <c r="QCK20" s="2"/>
      <c r="QCL20" s="2"/>
      <c r="QCM20" s="35"/>
      <c r="QCN20" s="76"/>
      <c r="QCO20" s="75"/>
      <c r="QCQ20" s="2"/>
      <c r="QCR20" s="2"/>
      <c r="QCS20" s="35"/>
      <c r="QCT20" s="76"/>
      <c r="QCU20" s="75"/>
      <c r="QCW20" s="2"/>
      <c r="QCX20" s="2"/>
      <c r="QCY20" s="35"/>
      <c r="QCZ20" s="76"/>
      <c r="QDA20" s="75"/>
      <c r="QDC20" s="2"/>
      <c r="QDD20" s="2"/>
      <c r="QDE20" s="35"/>
      <c r="QDF20" s="76"/>
      <c r="QDG20" s="75"/>
      <c r="QDI20" s="2"/>
      <c r="QDJ20" s="2"/>
      <c r="QDK20" s="35"/>
      <c r="QDL20" s="76"/>
      <c r="QDM20" s="75"/>
      <c r="QDO20" s="2"/>
      <c r="QDP20" s="2"/>
      <c r="QDQ20" s="35"/>
      <c r="QDR20" s="76"/>
      <c r="QDS20" s="75"/>
      <c r="QDU20" s="2"/>
      <c r="QDV20" s="2"/>
      <c r="QDW20" s="35"/>
      <c r="QDX20" s="76"/>
      <c r="QDY20" s="75"/>
      <c r="QEA20" s="2"/>
      <c r="QEB20" s="2"/>
      <c r="QEC20" s="35"/>
      <c r="QED20" s="76"/>
      <c r="QEE20" s="75"/>
      <c r="QEG20" s="2"/>
      <c r="QEH20" s="2"/>
      <c r="QEI20" s="35"/>
      <c r="QEJ20" s="76"/>
      <c r="QEK20" s="75"/>
      <c r="QEM20" s="2"/>
      <c r="QEN20" s="2"/>
      <c r="QEO20" s="35"/>
      <c r="QEP20" s="76"/>
      <c r="QEQ20" s="75"/>
      <c r="QES20" s="2"/>
      <c r="QET20" s="2"/>
      <c r="QEU20" s="35"/>
      <c r="QEV20" s="76"/>
      <c r="QEW20" s="75"/>
      <c r="QEY20" s="2"/>
      <c r="QEZ20" s="2"/>
      <c r="QFA20" s="35"/>
      <c r="QFB20" s="76"/>
      <c r="QFC20" s="75"/>
      <c r="QFE20" s="2"/>
      <c r="QFF20" s="2"/>
      <c r="QFG20" s="35"/>
      <c r="QFH20" s="76"/>
      <c r="QFI20" s="75"/>
      <c r="QFK20" s="2"/>
      <c r="QFL20" s="2"/>
      <c r="QFM20" s="35"/>
      <c r="QFN20" s="76"/>
      <c r="QFO20" s="75"/>
      <c r="QFQ20" s="2"/>
      <c r="QFR20" s="2"/>
      <c r="QFS20" s="35"/>
      <c r="QFT20" s="76"/>
      <c r="QFU20" s="75"/>
      <c r="QFW20" s="2"/>
      <c r="QFX20" s="2"/>
      <c r="QFY20" s="35"/>
      <c r="QFZ20" s="76"/>
      <c r="QGA20" s="75"/>
      <c r="QGC20" s="2"/>
      <c r="QGD20" s="2"/>
      <c r="QGE20" s="35"/>
      <c r="QGF20" s="76"/>
      <c r="QGG20" s="75"/>
      <c r="QGI20" s="2"/>
      <c r="QGJ20" s="2"/>
      <c r="QGK20" s="35"/>
      <c r="QGL20" s="76"/>
      <c r="QGM20" s="75"/>
      <c r="QGO20" s="2"/>
      <c r="QGP20" s="2"/>
      <c r="QGQ20" s="35"/>
      <c r="QGR20" s="76"/>
      <c r="QGS20" s="75"/>
      <c r="QGU20" s="2"/>
      <c r="QGV20" s="2"/>
      <c r="QGW20" s="35"/>
      <c r="QGX20" s="76"/>
      <c r="QGY20" s="75"/>
      <c r="QHA20" s="2"/>
      <c r="QHB20" s="2"/>
      <c r="QHC20" s="35"/>
      <c r="QHD20" s="76"/>
      <c r="QHE20" s="75"/>
      <c r="QHG20" s="2"/>
      <c r="QHH20" s="2"/>
      <c r="QHI20" s="35"/>
      <c r="QHJ20" s="76"/>
      <c r="QHK20" s="75"/>
      <c r="QHM20" s="2"/>
      <c r="QHN20" s="2"/>
      <c r="QHO20" s="35"/>
      <c r="QHP20" s="76"/>
      <c r="QHQ20" s="75"/>
      <c r="QHS20" s="2"/>
      <c r="QHT20" s="2"/>
      <c r="QHU20" s="35"/>
      <c r="QHV20" s="76"/>
      <c r="QHW20" s="75"/>
      <c r="QHY20" s="2"/>
      <c r="QHZ20" s="2"/>
      <c r="QIA20" s="35"/>
      <c r="QIB20" s="76"/>
      <c r="QIC20" s="75"/>
      <c r="QIE20" s="2"/>
      <c r="QIF20" s="2"/>
      <c r="QIG20" s="35"/>
      <c r="QIH20" s="76"/>
      <c r="QII20" s="75"/>
      <c r="QIK20" s="2"/>
      <c r="QIL20" s="2"/>
      <c r="QIM20" s="35"/>
      <c r="QIN20" s="76"/>
      <c r="QIO20" s="75"/>
      <c r="QIQ20" s="2"/>
      <c r="QIR20" s="2"/>
      <c r="QIS20" s="35"/>
      <c r="QIT20" s="76"/>
      <c r="QIU20" s="75"/>
      <c r="QIW20" s="2"/>
      <c r="QIX20" s="2"/>
      <c r="QIY20" s="35"/>
      <c r="QIZ20" s="76"/>
      <c r="QJA20" s="75"/>
      <c r="QJC20" s="2"/>
      <c r="QJD20" s="2"/>
      <c r="QJE20" s="35"/>
      <c r="QJF20" s="76"/>
      <c r="QJG20" s="75"/>
      <c r="QJI20" s="2"/>
      <c r="QJJ20" s="2"/>
      <c r="QJK20" s="35"/>
      <c r="QJL20" s="76"/>
      <c r="QJM20" s="75"/>
      <c r="QJO20" s="2"/>
      <c r="QJP20" s="2"/>
      <c r="QJQ20" s="35"/>
      <c r="QJR20" s="76"/>
      <c r="QJS20" s="75"/>
      <c r="QJU20" s="2"/>
      <c r="QJV20" s="2"/>
      <c r="QJW20" s="35"/>
      <c r="QJX20" s="76"/>
      <c r="QJY20" s="75"/>
      <c r="QKA20" s="2"/>
      <c r="QKB20" s="2"/>
      <c r="QKC20" s="35"/>
      <c r="QKD20" s="76"/>
      <c r="QKE20" s="75"/>
      <c r="QKG20" s="2"/>
      <c r="QKH20" s="2"/>
      <c r="QKI20" s="35"/>
      <c r="QKJ20" s="76"/>
      <c r="QKK20" s="75"/>
      <c r="QKM20" s="2"/>
      <c r="QKN20" s="2"/>
      <c r="QKO20" s="35"/>
      <c r="QKP20" s="76"/>
      <c r="QKQ20" s="75"/>
      <c r="QKS20" s="2"/>
      <c r="QKT20" s="2"/>
      <c r="QKU20" s="35"/>
      <c r="QKV20" s="76"/>
      <c r="QKW20" s="75"/>
      <c r="QKY20" s="2"/>
      <c r="QKZ20" s="2"/>
      <c r="QLA20" s="35"/>
      <c r="QLB20" s="76"/>
      <c r="QLC20" s="75"/>
      <c r="QLE20" s="2"/>
      <c r="QLF20" s="2"/>
      <c r="QLG20" s="35"/>
      <c r="QLH20" s="76"/>
      <c r="QLI20" s="75"/>
      <c r="QLK20" s="2"/>
      <c r="QLL20" s="2"/>
      <c r="QLM20" s="35"/>
      <c r="QLN20" s="76"/>
      <c r="QLO20" s="75"/>
      <c r="QLQ20" s="2"/>
      <c r="QLR20" s="2"/>
      <c r="QLS20" s="35"/>
      <c r="QLT20" s="76"/>
      <c r="QLU20" s="75"/>
      <c r="QLW20" s="2"/>
      <c r="QLX20" s="2"/>
      <c r="QLY20" s="35"/>
      <c r="QLZ20" s="76"/>
      <c r="QMA20" s="75"/>
      <c r="QMC20" s="2"/>
      <c r="QMD20" s="2"/>
      <c r="QME20" s="35"/>
      <c r="QMF20" s="76"/>
      <c r="QMG20" s="75"/>
      <c r="QMI20" s="2"/>
      <c r="QMJ20" s="2"/>
      <c r="QMK20" s="35"/>
      <c r="QML20" s="76"/>
      <c r="QMM20" s="75"/>
      <c r="QMO20" s="2"/>
      <c r="QMP20" s="2"/>
      <c r="QMQ20" s="35"/>
      <c r="QMR20" s="76"/>
      <c r="QMS20" s="75"/>
      <c r="QMU20" s="2"/>
      <c r="QMV20" s="2"/>
      <c r="QMW20" s="35"/>
      <c r="QMX20" s="76"/>
      <c r="QMY20" s="75"/>
      <c r="QNA20" s="2"/>
      <c r="QNB20" s="2"/>
      <c r="QNC20" s="35"/>
      <c r="QND20" s="76"/>
      <c r="QNE20" s="75"/>
      <c r="QNG20" s="2"/>
      <c r="QNH20" s="2"/>
      <c r="QNI20" s="35"/>
      <c r="QNJ20" s="76"/>
      <c r="QNK20" s="75"/>
      <c r="QNM20" s="2"/>
      <c r="QNN20" s="2"/>
      <c r="QNO20" s="35"/>
      <c r="QNP20" s="76"/>
      <c r="QNQ20" s="75"/>
      <c r="QNS20" s="2"/>
      <c r="QNT20" s="2"/>
      <c r="QNU20" s="35"/>
      <c r="QNV20" s="76"/>
      <c r="QNW20" s="75"/>
      <c r="QNY20" s="2"/>
      <c r="QNZ20" s="2"/>
      <c r="QOA20" s="35"/>
      <c r="QOB20" s="76"/>
      <c r="QOC20" s="75"/>
      <c r="QOE20" s="2"/>
      <c r="QOF20" s="2"/>
      <c r="QOG20" s="35"/>
      <c r="QOH20" s="76"/>
      <c r="QOI20" s="75"/>
      <c r="QOK20" s="2"/>
      <c r="QOL20" s="2"/>
      <c r="QOM20" s="35"/>
      <c r="QON20" s="76"/>
      <c r="QOO20" s="75"/>
      <c r="QOQ20" s="2"/>
      <c r="QOR20" s="2"/>
      <c r="QOS20" s="35"/>
      <c r="QOT20" s="76"/>
      <c r="QOU20" s="75"/>
      <c r="QOW20" s="2"/>
      <c r="QOX20" s="2"/>
      <c r="QOY20" s="35"/>
      <c r="QOZ20" s="76"/>
      <c r="QPA20" s="75"/>
      <c r="QPC20" s="2"/>
      <c r="QPD20" s="2"/>
      <c r="QPE20" s="35"/>
      <c r="QPF20" s="76"/>
      <c r="QPG20" s="75"/>
      <c r="QPI20" s="2"/>
      <c r="QPJ20" s="2"/>
      <c r="QPK20" s="35"/>
      <c r="QPL20" s="76"/>
      <c r="QPM20" s="75"/>
      <c r="QPO20" s="2"/>
      <c r="QPP20" s="2"/>
      <c r="QPQ20" s="35"/>
      <c r="QPR20" s="76"/>
      <c r="QPS20" s="75"/>
      <c r="QPU20" s="2"/>
      <c r="QPV20" s="2"/>
      <c r="QPW20" s="35"/>
      <c r="QPX20" s="76"/>
      <c r="QPY20" s="75"/>
      <c r="QQA20" s="2"/>
      <c r="QQB20" s="2"/>
      <c r="QQC20" s="35"/>
      <c r="QQD20" s="76"/>
      <c r="QQE20" s="75"/>
      <c r="QQG20" s="2"/>
      <c r="QQH20" s="2"/>
      <c r="QQI20" s="35"/>
      <c r="QQJ20" s="76"/>
      <c r="QQK20" s="75"/>
      <c r="QQM20" s="2"/>
      <c r="QQN20" s="2"/>
      <c r="QQO20" s="35"/>
      <c r="QQP20" s="76"/>
      <c r="QQQ20" s="75"/>
      <c r="QQS20" s="2"/>
      <c r="QQT20" s="2"/>
      <c r="QQU20" s="35"/>
      <c r="QQV20" s="76"/>
      <c r="QQW20" s="75"/>
      <c r="QQY20" s="2"/>
      <c r="QQZ20" s="2"/>
      <c r="QRA20" s="35"/>
      <c r="QRB20" s="76"/>
      <c r="QRC20" s="75"/>
      <c r="QRE20" s="2"/>
      <c r="QRF20" s="2"/>
      <c r="QRG20" s="35"/>
      <c r="QRH20" s="76"/>
      <c r="QRI20" s="75"/>
      <c r="QRK20" s="2"/>
      <c r="QRL20" s="2"/>
      <c r="QRM20" s="35"/>
      <c r="QRN20" s="76"/>
      <c r="QRO20" s="75"/>
      <c r="QRQ20" s="2"/>
      <c r="QRR20" s="2"/>
      <c r="QRS20" s="35"/>
      <c r="QRT20" s="76"/>
      <c r="QRU20" s="75"/>
      <c r="QRW20" s="2"/>
      <c r="QRX20" s="2"/>
      <c r="QRY20" s="35"/>
      <c r="QRZ20" s="76"/>
      <c r="QSA20" s="75"/>
      <c r="QSC20" s="2"/>
      <c r="QSD20" s="2"/>
      <c r="QSE20" s="35"/>
      <c r="QSF20" s="76"/>
      <c r="QSG20" s="75"/>
      <c r="QSI20" s="2"/>
      <c r="QSJ20" s="2"/>
      <c r="QSK20" s="35"/>
      <c r="QSL20" s="76"/>
      <c r="QSM20" s="75"/>
      <c r="QSO20" s="2"/>
      <c r="QSP20" s="2"/>
      <c r="QSQ20" s="35"/>
      <c r="QSR20" s="76"/>
      <c r="QSS20" s="75"/>
      <c r="QSU20" s="2"/>
      <c r="QSV20" s="2"/>
      <c r="QSW20" s="35"/>
      <c r="QSX20" s="76"/>
      <c r="QSY20" s="75"/>
      <c r="QTA20" s="2"/>
      <c r="QTB20" s="2"/>
      <c r="QTC20" s="35"/>
      <c r="QTD20" s="76"/>
      <c r="QTE20" s="75"/>
      <c r="QTG20" s="2"/>
      <c r="QTH20" s="2"/>
      <c r="QTI20" s="35"/>
      <c r="QTJ20" s="76"/>
      <c r="QTK20" s="75"/>
      <c r="QTM20" s="2"/>
      <c r="QTN20" s="2"/>
      <c r="QTO20" s="35"/>
      <c r="QTP20" s="76"/>
      <c r="QTQ20" s="75"/>
      <c r="QTS20" s="2"/>
      <c r="QTT20" s="2"/>
      <c r="QTU20" s="35"/>
      <c r="QTV20" s="76"/>
      <c r="QTW20" s="75"/>
      <c r="QTY20" s="2"/>
      <c r="QTZ20" s="2"/>
      <c r="QUA20" s="35"/>
      <c r="QUB20" s="76"/>
      <c r="QUC20" s="75"/>
      <c r="QUE20" s="2"/>
      <c r="QUF20" s="2"/>
      <c r="QUG20" s="35"/>
      <c r="QUH20" s="76"/>
      <c r="QUI20" s="75"/>
      <c r="QUK20" s="2"/>
      <c r="QUL20" s="2"/>
      <c r="QUM20" s="35"/>
      <c r="QUN20" s="76"/>
      <c r="QUO20" s="75"/>
      <c r="QUQ20" s="2"/>
      <c r="QUR20" s="2"/>
      <c r="QUS20" s="35"/>
      <c r="QUT20" s="76"/>
      <c r="QUU20" s="75"/>
      <c r="QUW20" s="2"/>
      <c r="QUX20" s="2"/>
      <c r="QUY20" s="35"/>
      <c r="QUZ20" s="76"/>
      <c r="QVA20" s="75"/>
      <c r="QVC20" s="2"/>
      <c r="QVD20" s="2"/>
      <c r="QVE20" s="35"/>
      <c r="QVF20" s="76"/>
      <c r="QVG20" s="75"/>
      <c r="QVI20" s="2"/>
      <c r="QVJ20" s="2"/>
      <c r="QVK20" s="35"/>
      <c r="QVL20" s="76"/>
      <c r="QVM20" s="75"/>
      <c r="QVO20" s="2"/>
      <c r="QVP20" s="2"/>
      <c r="QVQ20" s="35"/>
      <c r="QVR20" s="76"/>
      <c r="QVS20" s="75"/>
      <c r="QVU20" s="2"/>
      <c r="QVV20" s="2"/>
      <c r="QVW20" s="35"/>
      <c r="QVX20" s="76"/>
      <c r="QVY20" s="75"/>
      <c r="QWA20" s="2"/>
      <c r="QWB20" s="2"/>
      <c r="QWC20" s="35"/>
      <c r="QWD20" s="76"/>
      <c r="QWE20" s="75"/>
      <c r="QWG20" s="2"/>
      <c r="QWH20" s="2"/>
      <c r="QWI20" s="35"/>
      <c r="QWJ20" s="76"/>
      <c r="QWK20" s="75"/>
      <c r="QWM20" s="2"/>
      <c r="QWN20" s="2"/>
      <c r="QWO20" s="35"/>
      <c r="QWP20" s="76"/>
      <c r="QWQ20" s="75"/>
      <c r="QWS20" s="2"/>
      <c r="QWT20" s="2"/>
      <c r="QWU20" s="35"/>
      <c r="QWV20" s="76"/>
      <c r="QWW20" s="75"/>
      <c r="QWY20" s="2"/>
      <c r="QWZ20" s="2"/>
      <c r="QXA20" s="35"/>
      <c r="QXB20" s="76"/>
      <c r="QXC20" s="75"/>
      <c r="QXE20" s="2"/>
      <c r="QXF20" s="2"/>
      <c r="QXG20" s="35"/>
      <c r="QXH20" s="76"/>
      <c r="QXI20" s="75"/>
      <c r="QXK20" s="2"/>
      <c r="QXL20" s="2"/>
      <c r="QXM20" s="35"/>
      <c r="QXN20" s="76"/>
      <c r="QXO20" s="75"/>
      <c r="QXQ20" s="2"/>
      <c r="QXR20" s="2"/>
      <c r="QXS20" s="35"/>
      <c r="QXT20" s="76"/>
      <c r="QXU20" s="75"/>
      <c r="QXW20" s="2"/>
      <c r="QXX20" s="2"/>
      <c r="QXY20" s="35"/>
      <c r="QXZ20" s="76"/>
      <c r="QYA20" s="75"/>
      <c r="QYC20" s="2"/>
      <c r="QYD20" s="2"/>
      <c r="QYE20" s="35"/>
      <c r="QYF20" s="76"/>
      <c r="QYG20" s="75"/>
      <c r="QYI20" s="2"/>
      <c r="QYJ20" s="2"/>
      <c r="QYK20" s="35"/>
      <c r="QYL20" s="76"/>
      <c r="QYM20" s="75"/>
      <c r="QYO20" s="2"/>
      <c r="QYP20" s="2"/>
      <c r="QYQ20" s="35"/>
      <c r="QYR20" s="76"/>
      <c r="QYS20" s="75"/>
      <c r="QYU20" s="2"/>
      <c r="QYV20" s="2"/>
      <c r="QYW20" s="35"/>
      <c r="QYX20" s="76"/>
      <c r="QYY20" s="75"/>
      <c r="QZA20" s="2"/>
      <c r="QZB20" s="2"/>
      <c r="QZC20" s="35"/>
      <c r="QZD20" s="76"/>
      <c r="QZE20" s="75"/>
      <c r="QZG20" s="2"/>
      <c r="QZH20" s="2"/>
      <c r="QZI20" s="35"/>
      <c r="QZJ20" s="76"/>
      <c r="QZK20" s="75"/>
      <c r="QZM20" s="2"/>
      <c r="QZN20" s="2"/>
      <c r="QZO20" s="35"/>
      <c r="QZP20" s="76"/>
      <c r="QZQ20" s="75"/>
      <c r="QZS20" s="2"/>
      <c r="QZT20" s="2"/>
      <c r="QZU20" s="35"/>
      <c r="QZV20" s="76"/>
      <c r="QZW20" s="75"/>
      <c r="QZY20" s="2"/>
      <c r="QZZ20" s="2"/>
      <c r="RAA20" s="35"/>
      <c r="RAB20" s="76"/>
      <c r="RAC20" s="75"/>
      <c r="RAE20" s="2"/>
      <c r="RAF20" s="2"/>
      <c r="RAG20" s="35"/>
      <c r="RAH20" s="76"/>
      <c r="RAI20" s="75"/>
      <c r="RAK20" s="2"/>
      <c r="RAL20" s="2"/>
      <c r="RAM20" s="35"/>
      <c r="RAN20" s="76"/>
      <c r="RAO20" s="75"/>
      <c r="RAQ20" s="2"/>
      <c r="RAR20" s="2"/>
      <c r="RAS20" s="35"/>
      <c r="RAT20" s="76"/>
      <c r="RAU20" s="75"/>
      <c r="RAW20" s="2"/>
      <c r="RAX20" s="2"/>
      <c r="RAY20" s="35"/>
      <c r="RAZ20" s="76"/>
      <c r="RBA20" s="75"/>
      <c r="RBC20" s="2"/>
      <c r="RBD20" s="2"/>
      <c r="RBE20" s="35"/>
      <c r="RBF20" s="76"/>
      <c r="RBG20" s="75"/>
      <c r="RBI20" s="2"/>
      <c r="RBJ20" s="2"/>
      <c r="RBK20" s="35"/>
      <c r="RBL20" s="76"/>
      <c r="RBM20" s="75"/>
      <c r="RBO20" s="2"/>
      <c r="RBP20" s="2"/>
      <c r="RBQ20" s="35"/>
      <c r="RBR20" s="76"/>
      <c r="RBS20" s="75"/>
      <c r="RBU20" s="2"/>
      <c r="RBV20" s="2"/>
      <c r="RBW20" s="35"/>
      <c r="RBX20" s="76"/>
      <c r="RBY20" s="75"/>
      <c r="RCA20" s="2"/>
      <c r="RCB20" s="2"/>
      <c r="RCC20" s="35"/>
      <c r="RCD20" s="76"/>
      <c r="RCE20" s="75"/>
      <c r="RCG20" s="2"/>
      <c r="RCH20" s="2"/>
      <c r="RCI20" s="35"/>
      <c r="RCJ20" s="76"/>
      <c r="RCK20" s="75"/>
      <c r="RCM20" s="2"/>
      <c r="RCN20" s="2"/>
      <c r="RCO20" s="35"/>
      <c r="RCP20" s="76"/>
      <c r="RCQ20" s="75"/>
      <c r="RCS20" s="2"/>
      <c r="RCT20" s="2"/>
      <c r="RCU20" s="35"/>
      <c r="RCV20" s="76"/>
      <c r="RCW20" s="75"/>
      <c r="RCY20" s="2"/>
      <c r="RCZ20" s="2"/>
      <c r="RDA20" s="35"/>
      <c r="RDB20" s="76"/>
      <c r="RDC20" s="75"/>
      <c r="RDE20" s="2"/>
      <c r="RDF20" s="2"/>
      <c r="RDG20" s="35"/>
      <c r="RDH20" s="76"/>
      <c r="RDI20" s="75"/>
      <c r="RDK20" s="2"/>
      <c r="RDL20" s="2"/>
      <c r="RDM20" s="35"/>
      <c r="RDN20" s="76"/>
      <c r="RDO20" s="75"/>
      <c r="RDQ20" s="2"/>
      <c r="RDR20" s="2"/>
      <c r="RDS20" s="35"/>
      <c r="RDT20" s="76"/>
      <c r="RDU20" s="75"/>
      <c r="RDW20" s="2"/>
      <c r="RDX20" s="2"/>
      <c r="RDY20" s="35"/>
      <c r="RDZ20" s="76"/>
      <c r="REA20" s="75"/>
      <c r="REC20" s="2"/>
      <c r="RED20" s="2"/>
      <c r="REE20" s="35"/>
      <c r="REF20" s="76"/>
      <c r="REG20" s="75"/>
      <c r="REI20" s="2"/>
      <c r="REJ20" s="2"/>
      <c r="REK20" s="35"/>
      <c r="REL20" s="76"/>
      <c r="REM20" s="75"/>
      <c r="REO20" s="2"/>
      <c r="REP20" s="2"/>
      <c r="REQ20" s="35"/>
      <c r="RER20" s="76"/>
      <c r="RES20" s="75"/>
      <c r="REU20" s="2"/>
      <c r="REV20" s="2"/>
      <c r="REW20" s="35"/>
      <c r="REX20" s="76"/>
      <c r="REY20" s="75"/>
      <c r="RFA20" s="2"/>
      <c r="RFB20" s="2"/>
      <c r="RFC20" s="35"/>
      <c r="RFD20" s="76"/>
      <c r="RFE20" s="75"/>
      <c r="RFG20" s="2"/>
      <c r="RFH20" s="2"/>
      <c r="RFI20" s="35"/>
      <c r="RFJ20" s="76"/>
      <c r="RFK20" s="75"/>
      <c r="RFM20" s="2"/>
      <c r="RFN20" s="2"/>
      <c r="RFO20" s="35"/>
      <c r="RFP20" s="76"/>
      <c r="RFQ20" s="75"/>
      <c r="RFS20" s="2"/>
      <c r="RFT20" s="2"/>
      <c r="RFU20" s="35"/>
      <c r="RFV20" s="76"/>
      <c r="RFW20" s="75"/>
      <c r="RFY20" s="2"/>
      <c r="RFZ20" s="2"/>
      <c r="RGA20" s="35"/>
      <c r="RGB20" s="76"/>
      <c r="RGC20" s="75"/>
      <c r="RGE20" s="2"/>
      <c r="RGF20" s="2"/>
      <c r="RGG20" s="35"/>
      <c r="RGH20" s="76"/>
      <c r="RGI20" s="75"/>
      <c r="RGK20" s="2"/>
      <c r="RGL20" s="2"/>
      <c r="RGM20" s="35"/>
      <c r="RGN20" s="76"/>
      <c r="RGO20" s="75"/>
      <c r="RGQ20" s="2"/>
      <c r="RGR20" s="2"/>
      <c r="RGS20" s="35"/>
      <c r="RGT20" s="76"/>
      <c r="RGU20" s="75"/>
      <c r="RGW20" s="2"/>
      <c r="RGX20" s="2"/>
      <c r="RGY20" s="35"/>
      <c r="RGZ20" s="76"/>
      <c r="RHA20" s="75"/>
      <c r="RHC20" s="2"/>
      <c r="RHD20" s="2"/>
      <c r="RHE20" s="35"/>
      <c r="RHF20" s="76"/>
      <c r="RHG20" s="75"/>
      <c r="RHI20" s="2"/>
      <c r="RHJ20" s="2"/>
      <c r="RHK20" s="35"/>
      <c r="RHL20" s="76"/>
      <c r="RHM20" s="75"/>
      <c r="RHO20" s="2"/>
      <c r="RHP20" s="2"/>
      <c r="RHQ20" s="35"/>
      <c r="RHR20" s="76"/>
      <c r="RHS20" s="75"/>
      <c r="RHU20" s="2"/>
      <c r="RHV20" s="2"/>
      <c r="RHW20" s="35"/>
      <c r="RHX20" s="76"/>
      <c r="RHY20" s="75"/>
      <c r="RIA20" s="2"/>
      <c r="RIB20" s="2"/>
      <c r="RIC20" s="35"/>
      <c r="RID20" s="76"/>
      <c r="RIE20" s="75"/>
      <c r="RIG20" s="2"/>
      <c r="RIH20" s="2"/>
      <c r="RII20" s="35"/>
      <c r="RIJ20" s="76"/>
      <c r="RIK20" s="75"/>
      <c r="RIM20" s="2"/>
      <c r="RIN20" s="2"/>
      <c r="RIO20" s="35"/>
      <c r="RIP20" s="76"/>
      <c r="RIQ20" s="75"/>
      <c r="RIS20" s="2"/>
      <c r="RIT20" s="2"/>
      <c r="RIU20" s="35"/>
      <c r="RIV20" s="76"/>
      <c r="RIW20" s="75"/>
      <c r="RIY20" s="2"/>
      <c r="RIZ20" s="2"/>
      <c r="RJA20" s="35"/>
      <c r="RJB20" s="76"/>
      <c r="RJC20" s="75"/>
      <c r="RJE20" s="2"/>
      <c r="RJF20" s="2"/>
      <c r="RJG20" s="35"/>
      <c r="RJH20" s="76"/>
      <c r="RJI20" s="75"/>
      <c r="RJK20" s="2"/>
      <c r="RJL20" s="2"/>
      <c r="RJM20" s="35"/>
      <c r="RJN20" s="76"/>
      <c r="RJO20" s="75"/>
      <c r="RJQ20" s="2"/>
      <c r="RJR20" s="2"/>
      <c r="RJS20" s="35"/>
      <c r="RJT20" s="76"/>
      <c r="RJU20" s="75"/>
      <c r="RJW20" s="2"/>
      <c r="RJX20" s="2"/>
      <c r="RJY20" s="35"/>
      <c r="RJZ20" s="76"/>
      <c r="RKA20" s="75"/>
      <c r="RKC20" s="2"/>
      <c r="RKD20" s="2"/>
      <c r="RKE20" s="35"/>
      <c r="RKF20" s="76"/>
      <c r="RKG20" s="75"/>
      <c r="RKI20" s="2"/>
      <c r="RKJ20" s="2"/>
      <c r="RKK20" s="35"/>
      <c r="RKL20" s="76"/>
      <c r="RKM20" s="75"/>
      <c r="RKO20" s="2"/>
      <c r="RKP20" s="2"/>
      <c r="RKQ20" s="35"/>
      <c r="RKR20" s="76"/>
      <c r="RKS20" s="75"/>
      <c r="RKU20" s="2"/>
      <c r="RKV20" s="2"/>
      <c r="RKW20" s="35"/>
      <c r="RKX20" s="76"/>
      <c r="RKY20" s="75"/>
      <c r="RLA20" s="2"/>
      <c r="RLB20" s="2"/>
      <c r="RLC20" s="35"/>
      <c r="RLD20" s="76"/>
      <c r="RLE20" s="75"/>
      <c r="RLG20" s="2"/>
      <c r="RLH20" s="2"/>
      <c r="RLI20" s="35"/>
      <c r="RLJ20" s="76"/>
      <c r="RLK20" s="75"/>
      <c r="RLM20" s="2"/>
      <c r="RLN20" s="2"/>
      <c r="RLO20" s="35"/>
      <c r="RLP20" s="76"/>
      <c r="RLQ20" s="75"/>
      <c r="RLS20" s="2"/>
      <c r="RLT20" s="2"/>
      <c r="RLU20" s="35"/>
      <c r="RLV20" s="76"/>
      <c r="RLW20" s="75"/>
      <c r="RLY20" s="2"/>
      <c r="RLZ20" s="2"/>
      <c r="RMA20" s="35"/>
      <c r="RMB20" s="76"/>
      <c r="RMC20" s="75"/>
      <c r="RME20" s="2"/>
      <c r="RMF20" s="2"/>
      <c r="RMG20" s="35"/>
      <c r="RMH20" s="76"/>
      <c r="RMI20" s="75"/>
      <c r="RMK20" s="2"/>
      <c r="RML20" s="2"/>
      <c r="RMM20" s="35"/>
      <c r="RMN20" s="76"/>
      <c r="RMO20" s="75"/>
      <c r="RMQ20" s="2"/>
      <c r="RMR20" s="2"/>
      <c r="RMS20" s="35"/>
      <c r="RMT20" s="76"/>
      <c r="RMU20" s="75"/>
      <c r="RMW20" s="2"/>
      <c r="RMX20" s="2"/>
      <c r="RMY20" s="35"/>
      <c r="RMZ20" s="76"/>
      <c r="RNA20" s="75"/>
      <c r="RNC20" s="2"/>
      <c r="RND20" s="2"/>
      <c r="RNE20" s="35"/>
      <c r="RNF20" s="76"/>
      <c r="RNG20" s="75"/>
      <c r="RNI20" s="2"/>
      <c r="RNJ20" s="2"/>
      <c r="RNK20" s="35"/>
      <c r="RNL20" s="76"/>
      <c r="RNM20" s="75"/>
      <c r="RNO20" s="2"/>
      <c r="RNP20" s="2"/>
      <c r="RNQ20" s="35"/>
      <c r="RNR20" s="76"/>
      <c r="RNS20" s="75"/>
      <c r="RNU20" s="2"/>
      <c r="RNV20" s="2"/>
      <c r="RNW20" s="35"/>
      <c r="RNX20" s="76"/>
      <c r="RNY20" s="75"/>
      <c r="ROA20" s="2"/>
      <c r="ROB20" s="2"/>
      <c r="ROC20" s="35"/>
      <c r="ROD20" s="76"/>
      <c r="ROE20" s="75"/>
      <c r="ROG20" s="2"/>
      <c r="ROH20" s="2"/>
      <c r="ROI20" s="35"/>
      <c r="ROJ20" s="76"/>
      <c r="ROK20" s="75"/>
      <c r="ROM20" s="2"/>
      <c r="RON20" s="2"/>
      <c r="ROO20" s="35"/>
      <c r="ROP20" s="76"/>
      <c r="ROQ20" s="75"/>
      <c r="ROS20" s="2"/>
      <c r="ROT20" s="2"/>
      <c r="ROU20" s="35"/>
      <c r="ROV20" s="76"/>
      <c r="ROW20" s="75"/>
      <c r="ROY20" s="2"/>
      <c r="ROZ20" s="2"/>
      <c r="RPA20" s="35"/>
      <c r="RPB20" s="76"/>
      <c r="RPC20" s="75"/>
      <c r="RPE20" s="2"/>
      <c r="RPF20" s="2"/>
      <c r="RPG20" s="35"/>
      <c r="RPH20" s="76"/>
      <c r="RPI20" s="75"/>
      <c r="RPK20" s="2"/>
      <c r="RPL20" s="2"/>
      <c r="RPM20" s="35"/>
      <c r="RPN20" s="76"/>
      <c r="RPO20" s="75"/>
      <c r="RPQ20" s="2"/>
      <c r="RPR20" s="2"/>
      <c r="RPS20" s="35"/>
      <c r="RPT20" s="76"/>
      <c r="RPU20" s="75"/>
      <c r="RPW20" s="2"/>
      <c r="RPX20" s="2"/>
      <c r="RPY20" s="35"/>
      <c r="RPZ20" s="76"/>
      <c r="RQA20" s="75"/>
      <c r="RQC20" s="2"/>
      <c r="RQD20" s="2"/>
      <c r="RQE20" s="35"/>
      <c r="RQF20" s="76"/>
      <c r="RQG20" s="75"/>
      <c r="RQI20" s="2"/>
      <c r="RQJ20" s="2"/>
      <c r="RQK20" s="35"/>
      <c r="RQL20" s="76"/>
      <c r="RQM20" s="75"/>
      <c r="RQO20" s="2"/>
      <c r="RQP20" s="2"/>
      <c r="RQQ20" s="35"/>
      <c r="RQR20" s="76"/>
      <c r="RQS20" s="75"/>
      <c r="RQU20" s="2"/>
      <c r="RQV20" s="2"/>
      <c r="RQW20" s="35"/>
      <c r="RQX20" s="76"/>
      <c r="RQY20" s="75"/>
      <c r="RRA20" s="2"/>
      <c r="RRB20" s="2"/>
      <c r="RRC20" s="35"/>
      <c r="RRD20" s="76"/>
      <c r="RRE20" s="75"/>
      <c r="RRG20" s="2"/>
      <c r="RRH20" s="2"/>
      <c r="RRI20" s="35"/>
      <c r="RRJ20" s="76"/>
      <c r="RRK20" s="75"/>
      <c r="RRM20" s="2"/>
      <c r="RRN20" s="2"/>
      <c r="RRO20" s="35"/>
      <c r="RRP20" s="76"/>
      <c r="RRQ20" s="75"/>
      <c r="RRS20" s="2"/>
      <c r="RRT20" s="2"/>
      <c r="RRU20" s="35"/>
      <c r="RRV20" s="76"/>
      <c r="RRW20" s="75"/>
      <c r="RRY20" s="2"/>
      <c r="RRZ20" s="2"/>
      <c r="RSA20" s="35"/>
      <c r="RSB20" s="76"/>
      <c r="RSC20" s="75"/>
      <c r="RSE20" s="2"/>
      <c r="RSF20" s="2"/>
      <c r="RSG20" s="35"/>
      <c r="RSH20" s="76"/>
      <c r="RSI20" s="75"/>
      <c r="RSK20" s="2"/>
      <c r="RSL20" s="2"/>
      <c r="RSM20" s="35"/>
      <c r="RSN20" s="76"/>
      <c r="RSO20" s="75"/>
      <c r="RSQ20" s="2"/>
      <c r="RSR20" s="2"/>
      <c r="RSS20" s="35"/>
      <c r="RST20" s="76"/>
      <c r="RSU20" s="75"/>
      <c r="RSW20" s="2"/>
      <c r="RSX20" s="2"/>
      <c r="RSY20" s="35"/>
      <c r="RSZ20" s="76"/>
      <c r="RTA20" s="75"/>
      <c r="RTC20" s="2"/>
      <c r="RTD20" s="2"/>
      <c r="RTE20" s="35"/>
      <c r="RTF20" s="76"/>
      <c r="RTG20" s="75"/>
      <c r="RTI20" s="2"/>
      <c r="RTJ20" s="2"/>
      <c r="RTK20" s="35"/>
      <c r="RTL20" s="76"/>
      <c r="RTM20" s="75"/>
      <c r="RTO20" s="2"/>
      <c r="RTP20" s="2"/>
      <c r="RTQ20" s="35"/>
      <c r="RTR20" s="76"/>
      <c r="RTS20" s="75"/>
      <c r="RTU20" s="2"/>
      <c r="RTV20" s="2"/>
      <c r="RTW20" s="35"/>
      <c r="RTX20" s="76"/>
      <c r="RTY20" s="75"/>
      <c r="RUA20" s="2"/>
      <c r="RUB20" s="2"/>
      <c r="RUC20" s="35"/>
      <c r="RUD20" s="76"/>
      <c r="RUE20" s="75"/>
      <c r="RUG20" s="2"/>
      <c r="RUH20" s="2"/>
      <c r="RUI20" s="35"/>
      <c r="RUJ20" s="76"/>
      <c r="RUK20" s="75"/>
      <c r="RUM20" s="2"/>
      <c r="RUN20" s="2"/>
      <c r="RUO20" s="35"/>
      <c r="RUP20" s="76"/>
      <c r="RUQ20" s="75"/>
      <c r="RUS20" s="2"/>
      <c r="RUT20" s="2"/>
      <c r="RUU20" s="35"/>
      <c r="RUV20" s="76"/>
      <c r="RUW20" s="75"/>
      <c r="RUY20" s="2"/>
      <c r="RUZ20" s="2"/>
      <c r="RVA20" s="35"/>
      <c r="RVB20" s="76"/>
      <c r="RVC20" s="75"/>
      <c r="RVE20" s="2"/>
      <c r="RVF20" s="2"/>
      <c r="RVG20" s="35"/>
      <c r="RVH20" s="76"/>
      <c r="RVI20" s="75"/>
      <c r="RVK20" s="2"/>
      <c r="RVL20" s="2"/>
      <c r="RVM20" s="35"/>
      <c r="RVN20" s="76"/>
      <c r="RVO20" s="75"/>
      <c r="RVQ20" s="2"/>
      <c r="RVR20" s="2"/>
      <c r="RVS20" s="35"/>
      <c r="RVT20" s="76"/>
      <c r="RVU20" s="75"/>
      <c r="RVW20" s="2"/>
      <c r="RVX20" s="2"/>
      <c r="RVY20" s="35"/>
      <c r="RVZ20" s="76"/>
      <c r="RWA20" s="75"/>
      <c r="RWC20" s="2"/>
      <c r="RWD20" s="2"/>
      <c r="RWE20" s="35"/>
      <c r="RWF20" s="76"/>
      <c r="RWG20" s="75"/>
      <c r="RWI20" s="2"/>
      <c r="RWJ20" s="2"/>
      <c r="RWK20" s="35"/>
      <c r="RWL20" s="76"/>
      <c r="RWM20" s="75"/>
      <c r="RWO20" s="2"/>
      <c r="RWP20" s="2"/>
      <c r="RWQ20" s="35"/>
      <c r="RWR20" s="76"/>
      <c r="RWS20" s="75"/>
      <c r="RWU20" s="2"/>
      <c r="RWV20" s="2"/>
      <c r="RWW20" s="35"/>
      <c r="RWX20" s="76"/>
      <c r="RWY20" s="75"/>
      <c r="RXA20" s="2"/>
      <c r="RXB20" s="2"/>
      <c r="RXC20" s="35"/>
      <c r="RXD20" s="76"/>
      <c r="RXE20" s="75"/>
      <c r="RXG20" s="2"/>
      <c r="RXH20" s="2"/>
      <c r="RXI20" s="35"/>
      <c r="RXJ20" s="76"/>
      <c r="RXK20" s="75"/>
      <c r="RXM20" s="2"/>
      <c r="RXN20" s="2"/>
      <c r="RXO20" s="35"/>
      <c r="RXP20" s="76"/>
      <c r="RXQ20" s="75"/>
      <c r="RXS20" s="2"/>
      <c r="RXT20" s="2"/>
      <c r="RXU20" s="35"/>
      <c r="RXV20" s="76"/>
      <c r="RXW20" s="75"/>
      <c r="RXY20" s="2"/>
      <c r="RXZ20" s="2"/>
      <c r="RYA20" s="35"/>
      <c r="RYB20" s="76"/>
      <c r="RYC20" s="75"/>
      <c r="RYE20" s="2"/>
      <c r="RYF20" s="2"/>
      <c r="RYG20" s="35"/>
      <c r="RYH20" s="76"/>
      <c r="RYI20" s="75"/>
      <c r="RYK20" s="2"/>
      <c r="RYL20" s="2"/>
      <c r="RYM20" s="35"/>
      <c r="RYN20" s="76"/>
      <c r="RYO20" s="75"/>
      <c r="RYQ20" s="2"/>
      <c r="RYR20" s="2"/>
      <c r="RYS20" s="35"/>
      <c r="RYT20" s="76"/>
      <c r="RYU20" s="75"/>
      <c r="RYW20" s="2"/>
      <c r="RYX20" s="2"/>
      <c r="RYY20" s="35"/>
      <c r="RYZ20" s="76"/>
      <c r="RZA20" s="75"/>
      <c r="RZC20" s="2"/>
      <c r="RZD20" s="2"/>
      <c r="RZE20" s="35"/>
      <c r="RZF20" s="76"/>
      <c r="RZG20" s="75"/>
      <c r="RZI20" s="2"/>
      <c r="RZJ20" s="2"/>
      <c r="RZK20" s="35"/>
      <c r="RZL20" s="76"/>
      <c r="RZM20" s="75"/>
      <c r="RZO20" s="2"/>
      <c r="RZP20" s="2"/>
      <c r="RZQ20" s="35"/>
      <c r="RZR20" s="76"/>
      <c r="RZS20" s="75"/>
      <c r="RZU20" s="2"/>
      <c r="RZV20" s="2"/>
      <c r="RZW20" s="35"/>
      <c r="RZX20" s="76"/>
      <c r="RZY20" s="75"/>
      <c r="SAA20" s="2"/>
      <c r="SAB20" s="2"/>
      <c r="SAC20" s="35"/>
      <c r="SAD20" s="76"/>
      <c r="SAE20" s="75"/>
      <c r="SAG20" s="2"/>
      <c r="SAH20" s="2"/>
      <c r="SAI20" s="35"/>
      <c r="SAJ20" s="76"/>
      <c r="SAK20" s="75"/>
      <c r="SAM20" s="2"/>
      <c r="SAN20" s="2"/>
      <c r="SAO20" s="35"/>
      <c r="SAP20" s="76"/>
      <c r="SAQ20" s="75"/>
      <c r="SAS20" s="2"/>
      <c r="SAT20" s="2"/>
      <c r="SAU20" s="35"/>
      <c r="SAV20" s="76"/>
      <c r="SAW20" s="75"/>
      <c r="SAY20" s="2"/>
      <c r="SAZ20" s="2"/>
      <c r="SBA20" s="35"/>
      <c r="SBB20" s="76"/>
      <c r="SBC20" s="75"/>
      <c r="SBE20" s="2"/>
      <c r="SBF20" s="2"/>
      <c r="SBG20" s="35"/>
      <c r="SBH20" s="76"/>
      <c r="SBI20" s="75"/>
      <c r="SBK20" s="2"/>
      <c r="SBL20" s="2"/>
      <c r="SBM20" s="35"/>
      <c r="SBN20" s="76"/>
      <c r="SBO20" s="75"/>
      <c r="SBQ20" s="2"/>
      <c r="SBR20" s="2"/>
      <c r="SBS20" s="35"/>
      <c r="SBT20" s="76"/>
      <c r="SBU20" s="75"/>
      <c r="SBW20" s="2"/>
      <c r="SBX20" s="2"/>
      <c r="SBY20" s="35"/>
      <c r="SBZ20" s="76"/>
      <c r="SCA20" s="75"/>
      <c r="SCC20" s="2"/>
      <c r="SCD20" s="2"/>
      <c r="SCE20" s="35"/>
      <c r="SCF20" s="76"/>
      <c r="SCG20" s="75"/>
      <c r="SCI20" s="2"/>
      <c r="SCJ20" s="2"/>
      <c r="SCK20" s="35"/>
      <c r="SCL20" s="76"/>
      <c r="SCM20" s="75"/>
      <c r="SCO20" s="2"/>
      <c r="SCP20" s="2"/>
      <c r="SCQ20" s="35"/>
      <c r="SCR20" s="76"/>
      <c r="SCS20" s="75"/>
      <c r="SCU20" s="2"/>
      <c r="SCV20" s="2"/>
      <c r="SCW20" s="35"/>
      <c r="SCX20" s="76"/>
      <c r="SCY20" s="75"/>
      <c r="SDA20" s="2"/>
      <c r="SDB20" s="2"/>
      <c r="SDC20" s="35"/>
      <c r="SDD20" s="76"/>
      <c r="SDE20" s="75"/>
      <c r="SDG20" s="2"/>
      <c r="SDH20" s="2"/>
      <c r="SDI20" s="35"/>
      <c r="SDJ20" s="76"/>
      <c r="SDK20" s="75"/>
      <c r="SDM20" s="2"/>
      <c r="SDN20" s="2"/>
      <c r="SDO20" s="35"/>
      <c r="SDP20" s="76"/>
      <c r="SDQ20" s="75"/>
      <c r="SDS20" s="2"/>
      <c r="SDT20" s="2"/>
      <c r="SDU20" s="35"/>
      <c r="SDV20" s="76"/>
      <c r="SDW20" s="75"/>
      <c r="SDY20" s="2"/>
      <c r="SDZ20" s="2"/>
      <c r="SEA20" s="35"/>
      <c r="SEB20" s="76"/>
      <c r="SEC20" s="75"/>
      <c r="SEE20" s="2"/>
      <c r="SEF20" s="2"/>
      <c r="SEG20" s="35"/>
      <c r="SEH20" s="76"/>
      <c r="SEI20" s="75"/>
      <c r="SEK20" s="2"/>
      <c r="SEL20" s="2"/>
      <c r="SEM20" s="35"/>
      <c r="SEN20" s="76"/>
      <c r="SEO20" s="75"/>
      <c r="SEQ20" s="2"/>
      <c r="SER20" s="2"/>
      <c r="SES20" s="35"/>
      <c r="SET20" s="76"/>
      <c r="SEU20" s="75"/>
      <c r="SEW20" s="2"/>
      <c r="SEX20" s="2"/>
      <c r="SEY20" s="35"/>
      <c r="SEZ20" s="76"/>
      <c r="SFA20" s="75"/>
      <c r="SFC20" s="2"/>
      <c r="SFD20" s="2"/>
      <c r="SFE20" s="35"/>
      <c r="SFF20" s="76"/>
      <c r="SFG20" s="75"/>
      <c r="SFI20" s="2"/>
      <c r="SFJ20" s="2"/>
      <c r="SFK20" s="35"/>
      <c r="SFL20" s="76"/>
      <c r="SFM20" s="75"/>
      <c r="SFO20" s="2"/>
      <c r="SFP20" s="2"/>
      <c r="SFQ20" s="35"/>
      <c r="SFR20" s="76"/>
      <c r="SFS20" s="75"/>
      <c r="SFU20" s="2"/>
      <c r="SFV20" s="2"/>
      <c r="SFW20" s="35"/>
      <c r="SFX20" s="76"/>
      <c r="SFY20" s="75"/>
      <c r="SGA20" s="2"/>
      <c r="SGB20" s="2"/>
      <c r="SGC20" s="35"/>
      <c r="SGD20" s="76"/>
      <c r="SGE20" s="75"/>
      <c r="SGG20" s="2"/>
      <c r="SGH20" s="2"/>
      <c r="SGI20" s="35"/>
      <c r="SGJ20" s="76"/>
      <c r="SGK20" s="75"/>
      <c r="SGM20" s="2"/>
      <c r="SGN20" s="2"/>
      <c r="SGO20" s="35"/>
      <c r="SGP20" s="76"/>
      <c r="SGQ20" s="75"/>
      <c r="SGS20" s="2"/>
      <c r="SGT20" s="2"/>
      <c r="SGU20" s="35"/>
      <c r="SGV20" s="76"/>
      <c r="SGW20" s="75"/>
      <c r="SGY20" s="2"/>
      <c r="SGZ20" s="2"/>
      <c r="SHA20" s="35"/>
      <c r="SHB20" s="76"/>
      <c r="SHC20" s="75"/>
      <c r="SHE20" s="2"/>
      <c r="SHF20" s="2"/>
      <c r="SHG20" s="35"/>
      <c r="SHH20" s="76"/>
      <c r="SHI20" s="75"/>
      <c r="SHK20" s="2"/>
      <c r="SHL20" s="2"/>
      <c r="SHM20" s="35"/>
      <c r="SHN20" s="76"/>
      <c r="SHO20" s="75"/>
      <c r="SHQ20" s="2"/>
      <c r="SHR20" s="2"/>
      <c r="SHS20" s="35"/>
      <c r="SHT20" s="76"/>
      <c r="SHU20" s="75"/>
      <c r="SHW20" s="2"/>
      <c r="SHX20" s="2"/>
      <c r="SHY20" s="35"/>
      <c r="SHZ20" s="76"/>
      <c r="SIA20" s="75"/>
      <c r="SIC20" s="2"/>
      <c r="SID20" s="2"/>
      <c r="SIE20" s="35"/>
      <c r="SIF20" s="76"/>
      <c r="SIG20" s="75"/>
      <c r="SII20" s="2"/>
      <c r="SIJ20" s="2"/>
      <c r="SIK20" s="35"/>
      <c r="SIL20" s="76"/>
      <c r="SIM20" s="75"/>
      <c r="SIO20" s="2"/>
      <c r="SIP20" s="2"/>
      <c r="SIQ20" s="35"/>
      <c r="SIR20" s="76"/>
      <c r="SIS20" s="75"/>
      <c r="SIU20" s="2"/>
      <c r="SIV20" s="2"/>
      <c r="SIW20" s="35"/>
      <c r="SIX20" s="76"/>
      <c r="SIY20" s="75"/>
      <c r="SJA20" s="2"/>
      <c r="SJB20" s="2"/>
      <c r="SJC20" s="35"/>
      <c r="SJD20" s="76"/>
      <c r="SJE20" s="75"/>
      <c r="SJG20" s="2"/>
      <c r="SJH20" s="2"/>
      <c r="SJI20" s="35"/>
      <c r="SJJ20" s="76"/>
      <c r="SJK20" s="75"/>
      <c r="SJM20" s="2"/>
      <c r="SJN20" s="2"/>
      <c r="SJO20" s="35"/>
      <c r="SJP20" s="76"/>
      <c r="SJQ20" s="75"/>
      <c r="SJS20" s="2"/>
      <c r="SJT20" s="2"/>
      <c r="SJU20" s="35"/>
      <c r="SJV20" s="76"/>
      <c r="SJW20" s="75"/>
      <c r="SJY20" s="2"/>
      <c r="SJZ20" s="2"/>
      <c r="SKA20" s="35"/>
      <c r="SKB20" s="76"/>
      <c r="SKC20" s="75"/>
      <c r="SKE20" s="2"/>
      <c r="SKF20" s="2"/>
      <c r="SKG20" s="35"/>
      <c r="SKH20" s="76"/>
      <c r="SKI20" s="75"/>
      <c r="SKK20" s="2"/>
      <c r="SKL20" s="2"/>
      <c r="SKM20" s="35"/>
      <c r="SKN20" s="76"/>
      <c r="SKO20" s="75"/>
      <c r="SKQ20" s="2"/>
      <c r="SKR20" s="2"/>
      <c r="SKS20" s="35"/>
      <c r="SKT20" s="76"/>
      <c r="SKU20" s="75"/>
      <c r="SKW20" s="2"/>
      <c r="SKX20" s="2"/>
      <c r="SKY20" s="35"/>
      <c r="SKZ20" s="76"/>
      <c r="SLA20" s="75"/>
      <c r="SLC20" s="2"/>
      <c r="SLD20" s="2"/>
      <c r="SLE20" s="35"/>
      <c r="SLF20" s="76"/>
      <c r="SLG20" s="75"/>
      <c r="SLI20" s="2"/>
      <c r="SLJ20" s="2"/>
      <c r="SLK20" s="35"/>
      <c r="SLL20" s="76"/>
      <c r="SLM20" s="75"/>
      <c r="SLO20" s="2"/>
      <c r="SLP20" s="2"/>
      <c r="SLQ20" s="35"/>
      <c r="SLR20" s="76"/>
      <c r="SLS20" s="75"/>
      <c r="SLU20" s="2"/>
      <c r="SLV20" s="2"/>
      <c r="SLW20" s="35"/>
      <c r="SLX20" s="76"/>
      <c r="SLY20" s="75"/>
      <c r="SMA20" s="2"/>
      <c r="SMB20" s="2"/>
      <c r="SMC20" s="35"/>
      <c r="SMD20" s="76"/>
      <c r="SME20" s="75"/>
      <c r="SMG20" s="2"/>
      <c r="SMH20" s="2"/>
      <c r="SMI20" s="35"/>
      <c r="SMJ20" s="76"/>
      <c r="SMK20" s="75"/>
      <c r="SMM20" s="2"/>
      <c r="SMN20" s="2"/>
      <c r="SMO20" s="35"/>
      <c r="SMP20" s="76"/>
      <c r="SMQ20" s="75"/>
      <c r="SMS20" s="2"/>
      <c r="SMT20" s="2"/>
      <c r="SMU20" s="35"/>
      <c r="SMV20" s="76"/>
      <c r="SMW20" s="75"/>
      <c r="SMY20" s="2"/>
      <c r="SMZ20" s="2"/>
      <c r="SNA20" s="35"/>
      <c r="SNB20" s="76"/>
      <c r="SNC20" s="75"/>
      <c r="SNE20" s="2"/>
      <c r="SNF20" s="2"/>
      <c r="SNG20" s="35"/>
      <c r="SNH20" s="76"/>
      <c r="SNI20" s="75"/>
      <c r="SNK20" s="2"/>
      <c r="SNL20" s="2"/>
      <c r="SNM20" s="35"/>
      <c r="SNN20" s="76"/>
      <c r="SNO20" s="75"/>
      <c r="SNQ20" s="2"/>
      <c r="SNR20" s="2"/>
      <c r="SNS20" s="35"/>
      <c r="SNT20" s="76"/>
      <c r="SNU20" s="75"/>
      <c r="SNW20" s="2"/>
      <c r="SNX20" s="2"/>
      <c r="SNY20" s="35"/>
      <c r="SNZ20" s="76"/>
      <c r="SOA20" s="75"/>
      <c r="SOC20" s="2"/>
      <c r="SOD20" s="2"/>
      <c r="SOE20" s="35"/>
      <c r="SOF20" s="76"/>
      <c r="SOG20" s="75"/>
      <c r="SOI20" s="2"/>
      <c r="SOJ20" s="2"/>
      <c r="SOK20" s="35"/>
      <c r="SOL20" s="76"/>
      <c r="SOM20" s="75"/>
      <c r="SOO20" s="2"/>
      <c r="SOP20" s="2"/>
      <c r="SOQ20" s="35"/>
      <c r="SOR20" s="76"/>
      <c r="SOS20" s="75"/>
      <c r="SOU20" s="2"/>
      <c r="SOV20" s="2"/>
      <c r="SOW20" s="35"/>
      <c r="SOX20" s="76"/>
      <c r="SOY20" s="75"/>
      <c r="SPA20" s="2"/>
      <c r="SPB20" s="2"/>
      <c r="SPC20" s="35"/>
      <c r="SPD20" s="76"/>
      <c r="SPE20" s="75"/>
      <c r="SPG20" s="2"/>
      <c r="SPH20" s="2"/>
      <c r="SPI20" s="35"/>
      <c r="SPJ20" s="76"/>
      <c r="SPK20" s="75"/>
      <c r="SPM20" s="2"/>
      <c r="SPN20" s="2"/>
      <c r="SPO20" s="35"/>
      <c r="SPP20" s="76"/>
      <c r="SPQ20" s="75"/>
      <c r="SPS20" s="2"/>
      <c r="SPT20" s="2"/>
      <c r="SPU20" s="35"/>
      <c r="SPV20" s="76"/>
      <c r="SPW20" s="75"/>
      <c r="SPY20" s="2"/>
      <c r="SPZ20" s="2"/>
      <c r="SQA20" s="35"/>
      <c r="SQB20" s="76"/>
      <c r="SQC20" s="75"/>
      <c r="SQE20" s="2"/>
      <c r="SQF20" s="2"/>
      <c r="SQG20" s="35"/>
      <c r="SQH20" s="76"/>
      <c r="SQI20" s="75"/>
      <c r="SQK20" s="2"/>
      <c r="SQL20" s="2"/>
      <c r="SQM20" s="35"/>
      <c r="SQN20" s="76"/>
      <c r="SQO20" s="75"/>
      <c r="SQQ20" s="2"/>
      <c r="SQR20" s="2"/>
      <c r="SQS20" s="35"/>
      <c r="SQT20" s="76"/>
      <c r="SQU20" s="75"/>
      <c r="SQW20" s="2"/>
      <c r="SQX20" s="2"/>
      <c r="SQY20" s="35"/>
      <c r="SQZ20" s="76"/>
      <c r="SRA20" s="75"/>
      <c r="SRC20" s="2"/>
      <c r="SRD20" s="2"/>
      <c r="SRE20" s="35"/>
      <c r="SRF20" s="76"/>
      <c r="SRG20" s="75"/>
      <c r="SRI20" s="2"/>
      <c r="SRJ20" s="2"/>
      <c r="SRK20" s="35"/>
      <c r="SRL20" s="76"/>
      <c r="SRM20" s="75"/>
      <c r="SRO20" s="2"/>
      <c r="SRP20" s="2"/>
      <c r="SRQ20" s="35"/>
      <c r="SRR20" s="76"/>
      <c r="SRS20" s="75"/>
      <c r="SRU20" s="2"/>
      <c r="SRV20" s="2"/>
      <c r="SRW20" s="35"/>
      <c r="SRX20" s="76"/>
      <c r="SRY20" s="75"/>
      <c r="SSA20" s="2"/>
      <c r="SSB20" s="2"/>
      <c r="SSC20" s="35"/>
      <c r="SSD20" s="76"/>
      <c r="SSE20" s="75"/>
      <c r="SSG20" s="2"/>
      <c r="SSH20" s="2"/>
      <c r="SSI20" s="35"/>
      <c r="SSJ20" s="76"/>
      <c r="SSK20" s="75"/>
      <c r="SSM20" s="2"/>
      <c r="SSN20" s="2"/>
      <c r="SSO20" s="35"/>
      <c r="SSP20" s="76"/>
      <c r="SSQ20" s="75"/>
      <c r="SSS20" s="2"/>
      <c r="SST20" s="2"/>
      <c r="SSU20" s="35"/>
      <c r="SSV20" s="76"/>
      <c r="SSW20" s="75"/>
      <c r="SSY20" s="2"/>
      <c r="SSZ20" s="2"/>
      <c r="STA20" s="35"/>
      <c r="STB20" s="76"/>
      <c r="STC20" s="75"/>
      <c r="STE20" s="2"/>
      <c r="STF20" s="2"/>
      <c r="STG20" s="35"/>
      <c r="STH20" s="76"/>
      <c r="STI20" s="75"/>
      <c r="STK20" s="2"/>
      <c r="STL20" s="2"/>
      <c r="STM20" s="35"/>
      <c r="STN20" s="76"/>
      <c r="STO20" s="75"/>
      <c r="STQ20" s="2"/>
      <c r="STR20" s="2"/>
      <c r="STS20" s="35"/>
      <c r="STT20" s="76"/>
      <c r="STU20" s="75"/>
      <c r="STW20" s="2"/>
      <c r="STX20" s="2"/>
      <c r="STY20" s="35"/>
      <c r="STZ20" s="76"/>
      <c r="SUA20" s="75"/>
      <c r="SUC20" s="2"/>
      <c r="SUD20" s="2"/>
      <c r="SUE20" s="35"/>
      <c r="SUF20" s="76"/>
      <c r="SUG20" s="75"/>
      <c r="SUI20" s="2"/>
      <c r="SUJ20" s="2"/>
      <c r="SUK20" s="35"/>
      <c r="SUL20" s="76"/>
      <c r="SUM20" s="75"/>
      <c r="SUO20" s="2"/>
      <c r="SUP20" s="2"/>
      <c r="SUQ20" s="35"/>
      <c r="SUR20" s="76"/>
      <c r="SUS20" s="75"/>
      <c r="SUU20" s="2"/>
      <c r="SUV20" s="2"/>
      <c r="SUW20" s="35"/>
      <c r="SUX20" s="76"/>
      <c r="SUY20" s="75"/>
      <c r="SVA20" s="2"/>
      <c r="SVB20" s="2"/>
      <c r="SVC20" s="35"/>
      <c r="SVD20" s="76"/>
      <c r="SVE20" s="75"/>
      <c r="SVG20" s="2"/>
      <c r="SVH20" s="2"/>
      <c r="SVI20" s="35"/>
      <c r="SVJ20" s="76"/>
      <c r="SVK20" s="75"/>
      <c r="SVM20" s="2"/>
      <c r="SVN20" s="2"/>
      <c r="SVO20" s="35"/>
      <c r="SVP20" s="76"/>
      <c r="SVQ20" s="75"/>
      <c r="SVS20" s="2"/>
      <c r="SVT20" s="2"/>
      <c r="SVU20" s="35"/>
      <c r="SVV20" s="76"/>
      <c r="SVW20" s="75"/>
      <c r="SVY20" s="2"/>
      <c r="SVZ20" s="2"/>
      <c r="SWA20" s="35"/>
      <c r="SWB20" s="76"/>
      <c r="SWC20" s="75"/>
      <c r="SWE20" s="2"/>
      <c r="SWF20" s="2"/>
      <c r="SWG20" s="35"/>
      <c r="SWH20" s="76"/>
      <c r="SWI20" s="75"/>
      <c r="SWK20" s="2"/>
      <c r="SWL20" s="2"/>
      <c r="SWM20" s="35"/>
      <c r="SWN20" s="76"/>
      <c r="SWO20" s="75"/>
      <c r="SWQ20" s="2"/>
      <c r="SWR20" s="2"/>
      <c r="SWS20" s="35"/>
      <c r="SWT20" s="76"/>
      <c r="SWU20" s="75"/>
      <c r="SWW20" s="2"/>
      <c r="SWX20" s="2"/>
      <c r="SWY20" s="35"/>
      <c r="SWZ20" s="76"/>
      <c r="SXA20" s="75"/>
      <c r="SXC20" s="2"/>
      <c r="SXD20" s="2"/>
      <c r="SXE20" s="35"/>
      <c r="SXF20" s="76"/>
      <c r="SXG20" s="75"/>
      <c r="SXI20" s="2"/>
      <c r="SXJ20" s="2"/>
      <c r="SXK20" s="35"/>
      <c r="SXL20" s="76"/>
      <c r="SXM20" s="75"/>
      <c r="SXO20" s="2"/>
      <c r="SXP20" s="2"/>
      <c r="SXQ20" s="35"/>
      <c r="SXR20" s="76"/>
      <c r="SXS20" s="75"/>
      <c r="SXU20" s="2"/>
      <c r="SXV20" s="2"/>
      <c r="SXW20" s="35"/>
      <c r="SXX20" s="76"/>
      <c r="SXY20" s="75"/>
      <c r="SYA20" s="2"/>
      <c r="SYB20" s="2"/>
      <c r="SYC20" s="35"/>
      <c r="SYD20" s="76"/>
      <c r="SYE20" s="75"/>
      <c r="SYG20" s="2"/>
      <c r="SYH20" s="2"/>
      <c r="SYI20" s="35"/>
      <c r="SYJ20" s="76"/>
      <c r="SYK20" s="75"/>
      <c r="SYM20" s="2"/>
      <c r="SYN20" s="2"/>
      <c r="SYO20" s="35"/>
      <c r="SYP20" s="76"/>
      <c r="SYQ20" s="75"/>
      <c r="SYS20" s="2"/>
      <c r="SYT20" s="2"/>
      <c r="SYU20" s="35"/>
      <c r="SYV20" s="76"/>
      <c r="SYW20" s="75"/>
      <c r="SYY20" s="2"/>
      <c r="SYZ20" s="2"/>
      <c r="SZA20" s="35"/>
      <c r="SZB20" s="76"/>
      <c r="SZC20" s="75"/>
      <c r="SZE20" s="2"/>
      <c r="SZF20" s="2"/>
      <c r="SZG20" s="35"/>
      <c r="SZH20" s="76"/>
      <c r="SZI20" s="75"/>
      <c r="SZK20" s="2"/>
      <c r="SZL20" s="2"/>
      <c r="SZM20" s="35"/>
      <c r="SZN20" s="76"/>
      <c r="SZO20" s="75"/>
      <c r="SZQ20" s="2"/>
      <c r="SZR20" s="2"/>
      <c r="SZS20" s="35"/>
      <c r="SZT20" s="76"/>
      <c r="SZU20" s="75"/>
      <c r="SZW20" s="2"/>
      <c r="SZX20" s="2"/>
      <c r="SZY20" s="35"/>
      <c r="SZZ20" s="76"/>
      <c r="TAA20" s="75"/>
      <c r="TAC20" s="2"/>
      <c r="TAD20" s="2"/>
      <c r="TAE20" s="35"/>
      <c r="TAF20" s="76"/>
      <c r="TAG20" s="75"/>
      <c r="TAI20" s="2"/>
      <c r="TAJ20" s="2"/>
      <c r="TAK20" s="35"/>
      <c r="TAL20" s="76"/>
      <c r="TAM20" s="75"/>
      <c r="TAO20" s="2"/>
      <c r="TAP20" s="2"/>
      <c r="TAQ20" s="35"/>
      <c r="TAR20" s="76"/>
      <c r="TAS20" s="75"/>
      <c r="TAU20" s="2"/>
      <c r="TAV20" s="2"/>
      <c r="TAW20" s="35"/>
      <c r="TAX20" s="76"/>
      <c r="TAY20" s="75"/>
      <c r="TBA20" s="2"/>
      <c r="TBB20" s="2"/>
      <c r="TBC20" s="35"/>
      <c r="TBD20" s="76"/>
      <c r="TBE20" s="75"/>
      <c r="TBG20" s="2"/>
      <c r="TBH20" s="2"/>
      <c r="TBI20" s="35"/>
      <c r="TBJ20" s="76"/>
      <c r="TBK20" s="75"/>
      <c r="TBM20" s="2"/>
      <c r="TBN20" s="2"/>
      <c r="TBO20" s="35"/>
      <c r="TBP20" s="76"/>
      <c r="TBQ20" s="75"/>
      <c r="TBS20" s="2"/>
      <c r="TBT20" s="2"/>
      <c r="TBU20" s="35"/>
      <c r="TBV20" s="76"/>
      <c r="TBW20" s="75"/>
      <c r="TBY20" s="2"/>
      <c r="TBZ20" s="2"/>
      <c r="TCA20" s="35"/>
      <c r="TCB20" s="76"/>
      <c r="TCC20" s="75"/>
      <c r="TCE20" s="2"/>
      <c r="TCF20" s="2"/>
      <c r="TCG20" s="35"/>
      <c r="TCH20" s="76"/>
      <c r="TCI20" s="75"/>
      <c r="TCK20" s="2"/>
      <c r="TCL20" s="2"/>
      <c r="TCM20" s="35"/>
      <c r="TCN20" s="76"/>
      <c r="TCO20" s="75"/>
      <c r="TCQ20" s="2"/>
      <c r="TCR20" s="2"/>
      <c r="TCS20" s="35"/>
      <c r="TCT20" s="76"/>
      <c r="TCU20" s="75"/>
      <c r="TCW20" s="2"/>
      <c r="TCX20" s="2"/>
      <c r="TCY20" s="35"/>
      <c r="TCZ20" s="76"/>
      <c r="TDA20" s="75"/>
      <c r="TDC20" s="2"/>
      <c r="TDD20" s="2"/>
      <c r="TDE20" s="35"/>
      <c r="TDF20" s="76"/>
      <c r="TDG20" s="75"/>
      <c r="TDI20" s="2"/>
      <c r="TDJ20" s="2"/>
      <c r="TDK20" s="35"/>
      <c r="TDL20" s="76"/>
      <c r="TDM20" s="75"/>
      <c r="TDO20" s="2"/>
      <c r="TDP20" s="2"/>
      <c r="TDQ20" s="35"/>
      <c r="TDR20" s="76"/>
      <c r="TDS20" s="75"/>
      <c r="TDU20" s="2"/>
      <c r="TDV20" s="2"/>
      <c r="TDW20" s="35"/>
      <c r="TDX20" s="76"/>
      <c r="TDY20" s="75"/>
      <c r="TEA20" s="2"/>
      <c r="TEB20" s="2"/>
      <c r="TEC20" s="35"/>
      <c r="TED20" s="76"/>
      <c r="TEE20" s="75"/>
      <c r="TEG20" s="2"/>
      <c r="TEH20" s="2"/>
      <c r="TEI20" s="35"/>
      <c r="TEJ20" s="76"/>
      <c r="TEK20" s="75"/>
      <c r="TEM20" s="2"/>
      <c r="TEN20" s="2"/>
      <c r="TEO20" s="35"/>
      <c r="TEP20" s="76"/>
      <c r="TEQ20" s="75"/>
      <c r="TES20" s="2"/>
      <c r="TET20" s="2"/>
      <c r="TEU20" s="35"/>
      <c r="TEV20" s="76"/>
      <c r="TEW20" s="75"/>
      <c r="TEY20" s="2"/>
      <c r="TEZ20" s="2"/>
      <c r="TFA20" s="35"/>
      <c r="TFB20" s="76"/>
      <c r="TFC20" s="75"/>
      <c r="TFE20" s="2"/>
      <c r="TFF20" s="2"/>
      <c r="TFG20" s="35"/>
      <c r="TFH20" s="76"/>
      <c r="TFI20" s="75"/>
      <c r="TFK20" s="2"/>
      <c r="TFL20" s="2"/>
      <c r="TFM20" s="35"/>
      <c r="TFN20" s="76"/>
      <c r="TFO20" s="75"/>
      <c r="TFQ20" s="2"/>
      <c r="TFR20" s="2"/>
      <c r="TFS20" s="35"/>
      <c r="TFT20" s="76"/>
      <c r="TFU20" s="75"/>
      <c r="TFW20" s="2"/>
      <c r="TFX20" s="2"/>
      <c r="TFY20" s="35"/>
      <c r="TFZ20" s="76"/>
      <c r="TGA20" s="75"/>
      <c r="TGC20" s="2"/>
      <c r="TGD20" s="2"/>
      <c r="TGE20" s="35"/>
      <c r="TGF20" s="76"/>
      <c r="TGG20" s="75"/>
      <c r="TGI20" s="2"/>
      <c r="TGJ20" s="2"/>
      <c r="TGK20" s="35"/>
      <c r="TGL20" s="76"/>
      <c r="TGM20" s="75"/>
      <c r="TGO20" s="2"/>
      <c r="TGP20" s="2"/>
      <c r="TGQ20" s="35"/>
      <c r="TGR20" s="76"/>
      <c r="TGS20" s="75"/>
      <c r="TGU20" s="2"/>
      <c r="TGV20" s="2"/>
      <c r="TGW20" s="35"/>
      <c r="TGX20" s="76"/>
      <c r="TGY20" s="75"/>
      <c r="THA20" s="2"/>
      <c r="THB20" s="2"/>
      <c r="THC20" s="35"/>
      <c r="THD20" s="76"/>
      <c r="THE20" s="75"/>
      <c r="THG20" s="2"/>
      <c r="THH20" s="2"/>
      <c r="THI20" s="35"/>
      <c r="THJ20" s="76"/>
      <c r="THK20" s="75"/>
      <c r="THM20" s="2"/>
      <c r="THN20" s="2"/>
      <c r="THO20" s="35"/>
      <c r="THP20" s="76"/>
      <c r="THQ20" s="75"/>
      <c r="THS20" s="2"/>
      <c r="THT20" s="2"/>
      <c r="THU20" s="35"/>
      <c r="THV20" s="76"/>
      <c r="THW20" s="75"/>
      <c r="THY20" s="2"/>
      <c r="THZ20" s="2"/>
      <c r="TIA20" s="35"/>
      <c r="TIB20" s="76"/>
      <c r="TIC20" s="75"/>
      <c r="TIE20" s="2"/>
      <c r="TIF20" s="2"/>
      <c r="TIG20" s="35"/>
      <c r="TIH20" s="76"/>
      <c r="TII20" s="75"/>
      <c r="TIK20" s="2"/>
      <c r="TIL20" s="2"/>
      <c r="TIM20" s="35"/>
      <c r="TIN20" s="76"/>
      <c r="TIO20" s="75"/>
      <c r="TIQ20" s="2"/>
      <c r="TIR20" s="2"/>
      <c r="TIS20" s="35"/>
      <c r="TIT20" s="76"/>
      <c r="TIU20" s="75"/>
      <c r="TIW20" s="2"/>
      <c r="TIX20" s="2"/>
      <c r="TIY20" s="35"/>
      <c r="TIZ20" s="76"/>
      <c r="TJA20" s="75"/>
      <c r="TJC20" s="2"/>
      <c r="TJD20" s="2"/>
      <c r="TJE20" s="35"/>
      <c r="TJF20" s="76"/>
      <c r="TJG20" s="75"/>
      <c r="TJI20" s="2"/>
      <c r="TJJ20" s="2"/>
      <c r="TJK20" s="35"/>
      <c r="TJL20" s="76"/>
      <c r="TJM20" s="75"/>
      <c r="TJO20" s="2"/>
      <c r="TJP20" s="2"/>
      <c r="TJQ20" s="35"/>
      <c r="TJR20" s="76"/>
      <c r="TJS20" s="75"/>
      <c r="TJU20" s="2"/>
      <c r="TJV20" s="2"/>
      <c r="TJW20" s="35"/>
      <c r="TJX20" s="76"/>
      <c r="TJY20" s="75"/>
      <c r="TKA20" s="2"/>
      <c r="TKB20" s="2"/>
      <c r="TKC20" s="35"/>
      <c r="TKD20" s="76"/>
      <c r="TKE20" s="75"/>
      <c r="TKG20" s="2"/>
      <c r="TKH20" s="2"/>
      <c r="TKI20" s="35"/>
      <c r="TKJ20" s="76"/>
      <c r="TKK20" s="75"/>
      <c r="TKM20" s="2"/>
      <c r="TKN20" s="2"/>
      <c r="TKO20" s="35"/>
      <c r="TKP20" s="76"/>
      <c r="TKQ20" s="75"/>
      <c r="TKS20" s="2"/>
      <c r="TKT20" s="2"/>
      <c r="TKU20" s="35"/>
      <c r="TKV20" s="76"/>
      <c r="TKW20" s="75"/>
      <c r="TKY20" s="2"/>
      <c r="TKZ20" s="2"/>
      <c r="TLA20" s="35"/>
      <c r="TLB20" s="76"/>
      <c r="TLC20" s="75"/>
      <c r="TLE20" s="2"/>
      <c r="TLF20" s="2"/>
      <c r="TLG20" s="35"/>
      <c r="TLH20" s="76"/>
      <c r="TLI20" s="75"/>
      <c r="TLK20" s="2"/>
      <c r="TLL20" s="2"/>
      <c r="TLM20" s="35"/>
      <c r="TLN20" s="76"/>
      <c r="TLO20" s="75"/>
      <c r="TLQ20" s="2"/>
      <c r="TLR20" s="2"/>
      <c r="TLS20" s="35"/>
      <c r="TLT20" s="76"/>
      <c r="TLU20" s="75"/>
      <c r="TLW20" s="2"/>
      <c r="TLX20" s="2"/>
      <c r="TLY20" s="35"/>
      <c r="TLZ20" s="76"/>
      <c r="TMA20" s="75"/>
      <c r="TMC20" s="2"/>
      <c r="TMD20" s="2"/>
      <c r="TME20" s="35"/>
      <c r="TMF20" s="76"/>
      <c r="TMG20" s="75"/>
      <c r="TMI20" s="2"/>
      <c r="TMJ20" s="2"/>
      <c r="TMK20" s="35"/>
      <c r="TML20" s="76"/>
      <c r="TMM20" s="75"/>
      <c r="TMO20" s="2"/>
      <c r="TMP20" s="2"/>
      <c r="TMQ20" s="35"/>
      <c r="TMR20" s="76"/>
      <c r="TMS20" s="75"/>
      <c r="TMU20" s="2"/>
      <c r="TMV20" s="2"/>
      <c r="TMW20" s="35"/>
      <c r="TMX20" s="76"/>
      <c r="TMY20" s="75"/>
      <c r="TNA20" s="2"/>
      <c r="TNB20" s="2"/>
      <c r="TNC20" s="35"/>
      <c r="TND20" s="76"/>
      <c r="TNE20" s="75"/>
      <c r="TNG20" s="2"/>
      <c r="TNH20" s="2"/>
      <c r="TNI20" s="35"/>
      <c r="TNJ20" s="76"/>
      <c r="TNK20" s="75"/>
      <c r="TNM20" s="2"/>
      <c r="TNN20" s="2"/>
      <c r="TNO20" s="35"/>
      <c r="TNP20" s="76"/>
      <c r="TNQ20" s="75"/>
      <c r="TNS20" s="2"/>
      <c r="TNT20" s="2"/>
      <c r="TNU20" s="35"/>
      <c r="TNV20" s="76"/>
      <c r="TNW20" s="75"/>
      <c r="TNY20" s="2"/>
      <c r="TNZ20" s="2"/>
      <c r="TOA20" s="35"/>
      <c r="TOB20" s="76"/>
      <c r="TOC20" s="75"/>
      <c r="TOE20" s="2"/>
      <c r="TOF20" s="2"/>
      <c r="TOG20" s="35"/>
      <c r="TOH20" s="76"/>
      <c r="TOI20" s="75"/>
      <c r="TOK20" s="2"/>
      <c r="TOL20" s="2"/>
      <c r="TOM20" s="35"/>
      <c r="TON20" s="76"/>
      <c r="TOO20" s="75"/>
      <c r="TOQ20" s="2"/>
      <c r="TOR20" s="2"/>
      <c r="TOS20" s="35"/>
      <c r="TOT20" s="76"/>
      <c r="TOU20" s="75"/>
      <c r="TOW20" s="2"/>
      <c r="TOX20" s="2"/>
      <c r="TOY20" s="35"/>
      <c r="TOZ20" s="76"/>
      <c r="TPA20" s="75"/>
      <c r="TPC20" s="2"/>
      <c r="TPD20" s="2"/>
      <c r="TPE20" s="35"/>
      <c r="TPF20" s="76"/>
      <c r="TPG20" s="75"/>
      <c r="TPI20" s="2"/>
      <c r="TPJ20" s="2"/>
      <c r="TPK20" s="35"/>
      <c r="TPL20" s="76"/>
      <c r="TPM20" s="75"/>
      <c r="TPO20" s="2"/>
      <c r="TPP20" s="2"/>
      <c r="TPQ20" s="35"/>
      <c r="TPR20" s="76"/>
      <c r="TPS20" s="75"/>
      <c r="TPU20" s="2"/>
      <c r="TPV20" s="2"/>
      <c r="TPW20" s="35"/>
      <c r="TPX20" s="76"/>
      <c r="TPY20" s="75"/>
      <c r="TQA20" s="2"/>
      <c r="TQB20" s="2"/>
      <c r="TQC20" s="35"/>
      <c r="TQD20" s="76"/>
      <c r="TQE20" s="75"/>
      <c r="TQG20" s="2"/>
      <c r="TQH20" s="2"/>
      <c r="TQI20" s="35"/>
      <c r="TQJ20" s="76"/>
      <c r="TQK20" s="75"/>
      <c r="TQM20" s="2"/>
      <c r="TQN20" s="2"/>
      <c r="TQO20" s="35"/>
      <c r="TQP20" s="76"/>
      <c r="TQQ20" s="75"/>
      <c r="TQS20" s="2"/>
      <c r="TQT20" s="2"/>
      <c r="TQU20" s="35"/>
      <c r="TQV20" s="76"/>
      <c r="TQW20" s="75"/>
      <c r="TQY20" s="2"/>
      <c r="TQZ20" s="2"/>
      <c r="TRA20" s="35"/>
      <c r="TRB20" s="76"/>
      <c r="TRC20" s="75"/>
      <c r="TRE20" s="2"/>
      <c r="TRF20" s="2"/>
      <c r="TRG20" s="35"/>
      <c r="TRH20" s="76"/>
      <c r="TRI20" s="75"/>
      <c r="TRK20" s="2"/>
      <c r="TRL20" s="2"/>
      <c r="TRM20" s="35"/>
      <c r="TRN20" s="76"/>
      <c r="TRO20" s="75"/>
      <c r="TRQ20" s="2"/>
      <c r="TRR20" s="2"/>
      <c r="TRS20" s="35"/>
      <c r="TRT20" s="76"/>
      <c r="TRU20" s="75"/>
      <c r="TRW20" s="2"/>
      <c r="TRX20" s="2"/>
      <c r="TRY20" s="35"/>
      <c r="TRZ20" s="76"/>
      <c r="TSA20" s="75"/>
      <c r="TSC20" s="2"/>
      <c r="TSD20" s="2"/>
      <c r="TSE20" s="35"/>
      <c r="TSF20" s="76"/>
      <c r="TSG20" s="75"/>
      <c r="TSI20" s="2"/>
      <c r="TSJ20" s="2"/>
      <c r="TSK20" s="35"/>
      <c r="TSL20" s="76"/>
      <c r="TSM20" s="75"/>
      <c r="TSO20" s="2"/>
      <c r="TSP20" s="2"/>
      <c r="TSQ20" s="35"/>
      <c r="TSR20" s="76"/>
      <c r="TSS20" s="75"/>
      <c r="TSU20" s="2"/>
      <c r="TSV20" s="2"/>
      <c r="TSW20" s="35"/>
      <c r="TSX20" s="76"/>
      <c r="TSY20" s="75"/>
      <c r="TTA20" s="2"/>
      <c r="TTB20" s="2"/>
      <c r="TTC20" s="35"/>
      <c r="TTD20" s="76"/>
      <c r="TTE20" s="75"/>
      <c r="TTG20" s="2"/>
      <c r="TTH20" s="2"/>
      <c r="TTI20" s="35"/>
      <c r="TTJ20" s="76"/>
      <c r="TTK20" s="75"/>
      <c r="TTM20" s="2"/>
      <c r="TTN20" s="2"/>
      <c r="TTO20" s="35"/>
      <c r="TTP20" s="76"/>
      <c r="TTQ20" s="75"/>
      <c r="TTS20" s="2"/>
      <c r="TTT20" s="2"/>
      <c r="TTU20" s="35"/>
      <c r="TTV20" s="76"/>
      <c r="TTW20" s="75"/>
      <c r="TTY20" s="2"/>
      <c r="TTZ20" s="2"/>
      <c r="TUA20" s="35"/>
      <c r="TUB20" s="76"/>
      <c r="TUC20" s="75"/>
      <c r="TUE20" s="2"/>
      <c r="TUF20" s="2"/>
      <c r="TUG20" s="35"/>
      <c r="TUH20" s="76"/>
      <c r="TUI20" s="75"/>
      <c r="TUK20" s="2"/>
      <c r="TUL20" s="2"/>
      <c r="TUM20" s="35"/>
      <c r="TUN20" s="76"/>
      <c r="TUO20" s="75"/>
      <c r="TUQ20" s="2"/>
      <c r="TUR20" s="2"/>
      <c r="TUS20" s="35"/>
      <c r="TUT20" s="76"/>
      <c r="TUU20" s="75"/>
      <c r="TUW20" s="2"/>
      <c r="TUX20" s="2"/>
      <c r="TUY20" s="35"/>
      <c r="TUZ20" s="76"/>
      <c r="TVA20" s="75"/>
      <c r="TVC20" s="2"/>
      <c r="TVD20" s="2"/>
      <c r="TVE20" s="35"/>
      <c r="TVF20" s="76"/>
      <c r="TVG20" s="75"/>
      <c r="TVI20" s="2"/>
      <c r="TVJ20" s="2"/>
      <c r="TVK20" s="35"/>
      <c r="TVL20" s="76"/>
      <c r="TVM20" s="75"/>
      <c r="TVO20" s="2"/>
      <c r="TVP20" s="2"/>
      <c r="TVQ20" s="35"/>
      <c r="TVR20" s="76"/>
      <c r="TVS20" s="75"/>
      <c r="TVU20" s="2"/>
      <c r="TVV20" s="2"/>
      <c r="TVW20" s="35"/>
      <c r="TVX20" s="76"/>
      <c r="TVY20" s="75"/>
      <c r="TWA20" s="2"/>
      <c r="TWB20" s="2"/>
      <c r="TWC20" s="35"/>
      <c r="TWD20" s="76"/>
      <c r="TWE20" s="75"/>
      <c r="TWG20" s="2"/>
      <c r="TWH20" s="2"/>
      <c r="TWI20" s="35"/>
      <c r="TWJ20" s="76"/>
      <c r="TWK20" s="75"/>
      <c r="TWM20" s="2"/>
      <c r="TWN20" s="2"/>
      <c r="TWO20" s="35"/>
      <c r="TWP20" s="76"/>
      <c r="TWQ20" s="75"/>
      <c r="TWS20" s="2"/>
      <c r="TWT20" s="2"/>
      <c r="TWU20" s="35"/>
      <c r="TWV20" s="76"/>
      <c r="TWW20" s="75"/>
      <c r="TWY20" s="2"/>
      <c r="TWZ20" s="2"/>
      <c r="TXA20" s="35"/>
      <c r="TXB20" s="76"/>
      <c r="TXC20" s="75"/>
      <c r="TXE20" s="2"/>
      <c r="TXF20" s="2"/>
      <c r="TXG20" s="35"/>
      <c r="TXH20" s="76"/>
      <c r="TXI20" s="75"/>
      <c r="TXK20" s="2"/>
      <c r="TXL20" s="2"/>
      <c r="TXM20" s="35"/>
      <c r="TXN20" s="76"/>
      <c r="TXO20" s="75"/>
      <c r="TXQ20" s="2"/>
      <c r="TXR20" s="2"/>
      <c r="TXS20" s="35"/>
      <c r="TXT20" s="76"/>
      <c r="TXU20" s="75"/>
      <c r="TXW20" s="2"/>
      <c r="TXX20" s="2"/>
      <c r="TXY20" s="35"/>
      <c r="TXZ20" s="76"/>
      <c r="TYA20" s="75"/>
      <c r="TYC20" s="2"/>
      <c r="TYD20" s="2"/>
      <c r="TYE20" s="35"/>
      <c r="TYF20" s="76"/>
      <c r="TYG20" s="75"/>
      <c r="TYI20" s="2"/>
      <c r="TYJ20" s="2"/>
      <c r="TYK20" s="35"/>
      <c r="TYL20" s="76"/>
      <c r="TYM20" s="75"/>
      <c r="TYO20" s="2"/>
      <c r="TYP20" s="2"/>
      <c r="TYQ20" s="35"/>
      <c r="TYR20" s="76"/>
      <c r="TYS20" s="75"/>
      <c r="TYU20" s="2"/>
      <c r="TYV20" s="2"/>
      <c r="TYW20" s="35"/>
      <c r="TYX20" s="76"/>
      <c r="TYY20" s="75"/>
      <c r="TZA20" s="2"/>
      <c r="TZB20" s="2"/>
      <c r="TZC20" s="35"/>
      <c r="TZD20" s="76"/>
      <c r="TZE20" s="75"/>
      <c r="TZG20" s="2"/>
      <c r="TZH20" s="2"/>
      <c r="TZI20" s="35"/>
      <c r="TZJ20" s="76"/>
      <c r="TZK20" s="75"/>
      <c r="TZM20" s="2"/>
      <c r="TZN20" s="2"/>
      <c r="TZO20" s="35"/>
      <c r="TZP20" s="76"/>
      <c r="TZQ20" s="75"/>
      <c r="TZS20" s="2"/>
      <c r="TZT20" s="2"/>
      <c r="TZU20" s="35"/>
      <c r="TZV20" s="76"/>
      <c r="TZW20" s="75"/>
      <c r="TZY20" s="2"/>
      <c r="TZZ20" s="2"/>
      <c r="UAA20" s="35"/>
      <c r="UAB20" s="76"/>
      <c r="UAC20" s="75"/>
      <c r="UAE20" s="2"/>
      <c r="UAF20" s="2"/>
      <c r="UAG20" s="35"/>
      <c r="UAH20" s="76"/>
      <c r="UAI20" s="75"/>
      <c r="UAK20" s="2"/>
      <c r="UAL20" s="2"/>
      <c r="UAM20" s="35"/>
      <c r="UAN20" s="76"/>
      <c r="UAO20" s="75"/>
      <c r="UAQ20" s="2"/>
      <c r="UAR20" s="2"/>
      <c r="UAS20" s="35"/>
      <c r="UAT20" s="76"/>
      <c r="UAU20" s="75"/>
      <c r="UAW20" s="2"/>
      <c r="UAX20" s="2"/>
      <c r="UAY20" s="35"/>
      <c r="UAZ20" s="76"/>
      <c r="UBA20" s="75"/>
      <c r="UBC20" s="2"/>
      <c r="UBD20" s="2"/>
      <c r="UBE20" s="35"/>
      <c r="UBF20" s="76"/>
      <c r="UBG20" s="75"/>
      <c r="UBI20" s="2"/>
      <c r="UBJ20" s="2"/>
      <c r="UBK20" s="35"/>
      <c r="UBL20" s="76"/>
      <c r="UBM20" s="75"/>
      <c r="UBO20" s="2"/>
      <c r="UBP20" s="2"/>
      <c r="UBQ20" s="35"/>
      <c r="UBR20" s="76"/>
      <c r="UBS20" s="75"/>
      <c r="UBU20" s="2"/>
      <c r="UBV20" s="2"/>
      <c r="UBW20" s="35"/>
      <c r="UBX20" s="76"/>
      <c r="UBY20" s="75"/>
      <c r="UCA20" s="2"/>
      <c r="UCB20" s="2"/>
      <c r="UCC20" s="35"/>
      <c r="UCD20" s="76"/>
      <c r="UCE20" s="75"/>
      <c r="UCG20" s="2"/>
      <c r="UCH20" s="2"/>
      <c r="UCI20" s="35"/>
      <c r="UCJ20" s="76"/>
      <c r="UCK20" s="75"/>
      <c r="UCM20" s="2"/>
      <c r="UCN20" s="2"/>
      <c r="UCO20" s="35"/>
      <c r="UCP20" s="76"/>
      <c r="UCQ20" s="75"/>
      <c r="UCS20" s="2"/>
      <c r="UCT20" s="2"/>
      <c r="UCU20" s="35"/>
      <c r="UCV20" s="76"/>
      <c r="UCW20" s="75"/>
      <c r="UCY20" s="2"/>
      <c r="UCZ20" s="2"/>
      <c r="UDA20" s="35"/>
      <c r="UDB20" s="76"/>
      <c r="UDC20" s="75"/>
      <c r="UDE20" s="2"/>
      <c r="UDF20" s="2"/>
      <c r="UDG20" s="35"/>
      <c r="UDH20" s="76"/>
      <c r="UDI20" s="75"/>
      <c r="UDK20" s="2"/>
      <c r="UDL20" s="2"/>
      <c r="UDM20" s="35"/>
      <c r="UDN20" s="76"/>
      <c r="UDO20" s="75"/>
      <c r="UDQ20" s="2"/>
      <c r="UDR20" s="2"/>
      <c r="UDS20" s="35"/>
      <c r="UDT20" s="76"/>
      <c r="UDU20" s="75"/>
      <c r="UDW20" s="2"/>
      <c r="UDX20" s="2"/>
      <c r="UDY20" s="35"/>
      <c r="UDZ20" s="76"/>
      <c r="UEA20" s="75"/>
      <c r="UEC20" s="2"/>
      <c r="UED20" s="2"/>
      <c r="UEE20" s="35"/>
      <c r="UEF20" s="76"/>
      <c r="UEG20" s="75"/>
      <c r="UEI20" s="2"/>
      <c r="UEJ20" s="2"/>
      <c r="UEK20" s="35"/>
      <c r="UEL20" s="76"/>
      <c r="UEM20" s="75"/>
      <c r="UEO20" s="2"/>
      <c r="UEP20" s="2"/>
      <c r="UEQ20" s="35"/>
      <c r="UER20" s="76"/>
      <c r="UES20" s="75"/>
      <c r="UEU20" s="2"/>
      <c r="UEV20" s="2"/>
      <c r="UEW20" s="35"/>
      <c r="UEX20" s="76"/>
      <c r="UEY20" s="75"/>
      <c r="UFA20" s="2"/>
      <c r="UFB20" s="2"/>
      <c r="UFC20" s="35"/>
      <c r="UFD20" s="76"/>
      <c r="UFE20" s="75"/>
      <c r="UFG20" s="2"/>
      <c r="UFH20" s="2"/>
      <c r="UFI20" s="35"/>
      <c r="UFJ20" s="76"/>
      <c r="UFK20" s="75"/>
      <c r="UFM20" s="2"/>
      <c r="UFN20" s="2"/>
      <c r="UFO20" s="35"/>
      <c r="UFP20" s="76"/>
      <c r="UFQ20" s="75"/>
      <c r="UFS20" s="2"/>
      <c r="UFT20" s="2"/>
      <c r="UFU20" s="35"/>
      <c r="UFV20" s="76"/>
      <c r="UFW20" s="75"/>
      <c r="UFY20" s="2"/>
      <c r="UFZ20" s="2"/>
      <c r="UGA20" s="35"/>
      <c r="UGB20" s="76"/>
      <c r="UGC20" s="75"/>
      <c r="UGE20" s="2"/>
      <c r="UGF20" s="2"/>
      <c r="UGG20" s="35"/>
      <c r="UGH20" s="76"/>
      <c r="UGI20" s="75"/>
      <c r="UGK20" s="2"/>
      <c r="UGL20" s="2"/>
      <c r="UGM20" s="35"/>
      <c r="UGN20" s="76"/>
      <c r="UGO20" s="75"/>
      <c r="UGQ20" s="2"/>
      <c r="UGR20" s="2"/>
      <c r="UGS20" s="35"/>
      <c r="UGT20" s="76"/>
      <c r="UGU20" s="75"/>
      <c r="UGW20" s="2"/>
      <c r="UGX20" s="2"/>
      <c r="UGY20" s="35"/>
      <c r="UGZ20" s="76"/>
      <c r="UHA20" s="75"/>
      <c r="UHC20" s="2"/>
      <c r="UHD20" s="2"/>
      <c r="UHE20" s="35"/>
      <c r="UHF20" s="76"/>
      <c r="UHG20" s="75"/>
      <c r="UHI20" s="2"/>
      <c r="UHJ20" s="2"/>
      <c r="UHK20" s="35"/>
      <c r="UHL20" s="76"/>
      <c r="UHM20" s="75"/>
      <c r="UHO20" s="2"/>
      <c r="UHP20" s="2"/>
      <c r="UHQ20" s="35"/>
      <c r="UHR20" s="76"/>
      <c r="UHS20" s="75"/>
      <c r="UHU20" s="2"/>
      <c r="UHV20" s="2"/>
      <c r="UHW20" s="35"/>
      <c r="UHX20" s="76"/>
      <c r="UHY20" s="75"/>
      <c r="UIA20" s="2"/>
      <c r="UIB20" s="2"/>
      <c r="UIC20" s="35"/>
      <c r="UID20" s="76"/>
      <c r="UIE20" s="75"/>
      <c r="UIG20" s="2"/>
      <c r="UIH20" s="2"/>
      <c r="UII20" s="35"/>
      <c r="UIJ20" s="76"/>
      <c r="UIK20" s="75"/>
      <c r="UIM20" s="2"/>
      <c r="UIN20" s="2"/>
      <c r="UIO20" s="35"/>
      <c r="UIP20" s="76"/>
      <c r="UIQ20" s="75"/>
      <c r="UIS20" s="2"/>
      <c r="UIT20" s="2"/>
      <c r="UIU20" s="35"/>
      <c r="UIV20" s="76"/>
      <c r="UIW20" s="75"/>
      <c r="UIY20" s="2"/>
      <c r="UIZ20" s="2"/>
      <c r="UJA20" s="35"/>
      <c r="UJB20" s="76"/>
      <c r="UJC20" s="75"/>
      <c r="UJE20" s="2"/>
      <c r="UJF20" s="2"/>
      <c r="UJG20" s="35"/>
      <c r="UJH20" s="76"/>
      <c r="UJI20" s="75"/>
      <c r="UJK20" s="2"/>
      <c r="UJL20" s="2"/>
      <c r="UJM20" s="35"/>
      <c r="UJN20" s="76"/>
      <c r="UJO20" s="75"/>
      <c r="UJQ20" s="2"/>
      <c r="UJR20" s="2"/>
      <c r="UJS20" s="35"/>
      <c r="UJT20" s="76"/>
      <c r="UJU20" s="75"/>
      <c r="UJW20" s="2"/>
      <c r="UJX20" s="2"/>
      <c r="UJY20" s="35"/>
      <c r="UJZ20" s="76"/>
      <c r="UKA20" s="75"/>
      <c r="UKC20" s="2"/>
      <c r="UKD20" s="2"/>
      <c r="UKE20" s="35"/>
      <c r="UKF20" s="76"/>
      <c r="UKG20" s="75"/>
      <c r="UKI20" s="2"/>
      <c r="UKJ20" s="2"/>
      <c r="UKK20" s="35"/>
      <c r="UKL20" s="76"/>
      <c r="UKM20" s="75"/>
      <c r="UKO20" s="2"/>
      <c r="UKP20" s="2"/>
      <c r="UKQ20" s="35"/>
      <c r="UKR20" s="76"/>
      <c r="UKS20" s="75"/>
      <c r="UKU20" s="2"/>
      <c r="UKV20" s="2"/>
      <c r="UKW20" s="35"/>
      <c r="UKX20" s="76"/>
      <c r="UKY20" s="75"/>
      <c r="ULA20" s="2"/>
      <c r="ULB20" s="2"/>
      <c r="ULC20" s="35"/>
      <c r="ULD20" s="76"/>
      <c r="ULE20" s="75"/>
      <c r="ULG20" s="2"/>
      <c r="ULH20" s="2"/>
      <c r="ULI20" s="35"/>
      <c r="ULJ20" s="76"/>
      <c r="ULK20" s="75"/>
      <c r="ULM20" s="2"/>
      <c r="ULN20" s="2"/>
      <c r="ULO20" s="35"/>
      <c r="ULP20" s="76"/>
      <c r="ULQ20" s="75"/>
      <c r="ULS20" s="2"/>
      <c r="ULT20" s="2"/>
      <c r="ULU20" s="35"/>
      <c r="ULV20" s="76"/>
      <c r="ULW20" s="75"/>
      <c r="ULY20" s="2"/>
      <c r="ULZ20" s="2"/>
      <c r="UMA20" s="35"/>
      <c r="UMB20" s="76"/>
      <c r="UMC20" s="75"/>
      <c r="UME20" s="2"/>
      <c r="UMF20" s="2"/>
      <c r="UMG20" s="35"/>
      <c r="UMH20" s="76"/>
      <c r="UMI20" s="75"/>
      <c r="UMK20" s="2"/>
      <c r="UML20" s="2"/>
      <c r="UMM20" s="35"/>
      <c r="UMN20" s="76"/>
      <c r="UMO20" s="75"/>
      <c r="UMQ20" s="2"/>
      <c r="UMR20" s="2"/>
      <c r="UMS20" s="35"/>
      <c r="UMT20" s="76"/>
      <c r="UMU20" s="75"/>
      <c r="UMW20" s="2"/>
      <c r="UMX20" s="2"/>
      <c r="UMY20" s="35"/>
      <c r="UMZ20" s="76"/>
      <c r="UNA20" s="75"/>
      <c r="UNC20" s="2"/>
      <c r="UND20" s="2"/>
      <c r="UNE20" s="35"/>
      <c r="UNF20" s="76"/>
      <c r="UNG20" s="75"/>
      <c r="UNI20" s="2"/>
      <c r="UNJ20" s="2"/>
      <c r="UNK20" s="35"/>
      <c r="UNL20" s="76"/>
      <c r="UNM20" s="75"/>
      <c r="UNO20" s="2"/>
      <c r="UNP20" s="2"/>
      <c r="UNQ20" s="35"/>
      <c r="UNR20" s="76"/>
      <c r="UNS20" s="75"/>
      <c r="UNU20" s="2"/>
      <c r="UNV20" s="2"/>
      <c r="UNW20" s="35"/>
      <c r="UNX20" s="76"/>
      <c r="UNY20" s="75"/>
      <c r="UOA20" s="2"/>
      <c r="UOB20" s="2"/>
      <c r="UOC20" s="35"/>
      <c r="UOD20" s="76"/>
      <c r="UOE20" s="75"/>
      <c r="UOG20" s="2"/>
      <c r="UOH20" s="2"/>
      <c r="UOI20" s="35"/>
      <c r="UOJ20" s="76"/>
      <c r="UOK20" s="75"/>
      <c r="UOM20" s="2"/>
      <c r="UON20" s="2"/>
      <c r="UOO20" s="35"/>
      <c r="UOP20" s="76"/>
      <c r="UOQ20" s="75"/>
      <c r="UOS20" s="2"/>
      <c r="UOT20" s="2"/>
      <c r="UOU20" s="35"/>
      <c r="UOV20" s="76"/>
      <c r="UOW20" s="75"/>
      <c r="UOY20" s="2"/>
      <c r="UOZ20" s="2"/>
      <c r="UPA20" s="35"/>
      <c r="UPB20" s="76"/>
      <c r="UPC20" s="75"/>
      <c r="UPE20" s="2"/>
      <c r="UPF20" s="2"/>
      <c r="UPG20" s="35"/>
      <c r="UPH20" s="76"/>
      <c r="UPI20" s="75"/>
      <c r="UPK20" s="2"/>
      <c r="UPL20" s="2"/>
      <c r="UPM20" s="35"/>
      <c r="UPN20" s="76"/>
      <c r="UPO20" s="75"/>
      <c r="UPQ20" s="2"/>
      <c r="UPR20" s="2"/>
      <c r="UPS20" s="35"/>
      <c r="UPT20" s="76"/>
      <c r="UPU20" s="75"/>
      <c r="UPW20" s="2"/>
      <c r="UPX20" s="2"/>
      <c r="UPY20" s="35"/>
      <c r="UPZ20" s="76"/>
      <c r="UQA20" s="75"/>
      <c r="UQC20" s="2"/>
      <c r="UQD20" s="2"/>
      <c r="UQE20" s="35"/>
      <c r="UQF20" s="76"/>
      <c r="UQG20" s="75"/>
      <c r="UQI20" s="2"/>
      <c r="UQJ20" s="2"/>
      <c r="UQK20" s="35"/>
      <c r="UQL20" s="76"/>
      <c r="UQM20" s="75"/>
      <c r="UQO20" s="2"/>
      <c r="UQP20" s="2"/>
      <c r="UQQ20" s="35"/>
      <c r="UQR20" s="76"/>
      <c r="UQS20" s="75"/>
      <c r="UQU20" s="2"/>
      <c r="UQV20" s="2"/>
      <c r="UQW20" s="35"/>
      <c r="UQX20" s="76"/>
      <c r="UQY20" s="75"/>
      <c r="URA20" s="2"/>
      <c r="URB20" s="2"/>
      <c r="URC20" s="35"/>
      <c r="URD20" s="76"/>
      <c r="URE20" s="75"/>
      <c r="URG20" s="2"/>
      <c r="URH20" s="2"/>
      <c r="URI20" s="35"/>
      <c r="URJ20" s="76"/>
      <c r="URK20" s="75"/>
      <c r="URM20" s="2"/>
      <c r="URN20" s="2"/>
      <c r="URO20" s="35"/>
      <c r="URP20" s="76"/>
      <c r="URQ20" s="75"/>
      <c r="URS20" s="2"/>
      <c r="URT20" s="2"/>
      <c r="URU20" s="35"/>
      <c r="URV20" s="76"/>
      <c r="URW20" s="75"/>
      <c r="URY20" s="2"/>
      <c r="URZ20" s="2"/>
      <c r="USA20" s="35"/>
      <c r="USB20" s="76"/>
      <c r="USC20" s="75"/>
      <c r="USE20" s="2"/>
      <c r="USF20" s="2"/>
      <c r="USG20" s="35"/>
      <c r="USH20" s="76"/>
      <c r="USI20" s="75"/>
      <c r="USK20" s="2"/>
      <c r="USL20" s="2"/>
      <c r="USM20" s="35"/>
      <c r="USN20" s="76"/>
      <c r="USO20" s="75"/>
      <c r="USQ20" s="2"/>
      <c r="USR20" s="2"/>
      <c r="USS20" s="35"/>
      <c r="UST20" s="76"/>
      <c r="USU20" s="75"/>
      <c r="USW20" s="2"/>
      <c r="USX20" s="2"/>
      <c r="USY20" s="35"/>
      <c r="USZ20" s="76"/>
      <c r="UTA20" s="75"/>
      <c r="UTC20" s="2"/>
      <c r="UTD20" s="2"/>
      <c r="UTE20" s="35"/>
      <c r="UTF20" s="76"/>
      <c r="UTG20" s="75"/>
      <c r="UTI20" s="2"/>
      <c r="UTJ20" s="2"/>
      <c r="UTK20" s="35"/>
      <c r="UTL20" s="76"/>
      <c r="UTM20" s="75"/>
      <c r="UTO20" s="2"/>
      <c r="UTP20" s="2"/>
      <c r="UTQ20" s="35"/>
      <c r="UTR20" s="76"/>
      <c r="UTS20" s="75"/>
      <c r="UTU20" s="2"/>
      <c r="UTV20" s="2"/>
      <c r="UTW20" s="35"/>
      <c r="UTX20" s="76"/>
      <c r="UTY20" s="75"/>
      <c r="UUA20" s="2"/>
      <c r="UUB20" s="2"/>
      <c r="UUC20" s="35"/>
      <c r="UUD20" s="76"/>
      <c r="UUE20" s="75"/>
      <c r="UUG20" s="2"/>
      <c r="UUH20" s="2"/>
      <c r="UUI20" s="35"/>
      <c r="UUJ20" s="76"/>
      <c r="UUK20" s="75"/>
      <c r="UUM20" s="2"/>
      <c r="UUN20" s="2"/>
      <c r="UUO20" s="35"/>
      <c r="UUP20" s="76"/>
      <c r="UUQ20" s="75"/>
      <c r="UUS20" s="2"/>
      <c r="UUT20" s="2"/>
      <c r="UUU20" s="35"/>
      <c r="UUV20" s="76"/>
      <c r="UUW20" s="75"/>
      <c r="UUY20" s="2"/>
      <c r="UUZ20" s="2"/>
      <c r="UVA20" s="35"/>
      <c r="UVB20" s="76"/>
      <c r="UVC20" s="75"/>
      <c r="UVE20" s="2"/>
      <c r="UVF20" s="2"/>
      <c r="UVG20" s="35"/>
      <c r="UVH20" s="76"/>
      <c r="UVI20" s="75"/>
      <c r="UVK20" s="2"/>
      <c r="UVL20" s="2"/>
      <c r="UVM20" s="35"/>
      <c r="UVN20" s="76"/>
      <c r="UVO20" s="75"/>
      <c r="UVQ20" s="2"/>
      <c r="UVR20" s="2"/>
      <c r="UVS20" s="35"/>
      <c r="UVT20" s="76"/>
      <c r="UVU20" s="75"/>
      <c r="UVW20" s="2"/>
      <c r="UVX20" s="2"/>
      <c r="UVY20" s="35"/>
      <c r="UVZ20" s="76"/>
      <c r="UWA20" s="75"/>
      <c r="UWC20" s="2"/>
      <c r="UWD20" s="2"/>
      <c r="UWE20" s="35"/>
      <c r="UWF20" s="76"/>
      <c r="UWG20" s="75"/>
      <c r="UWI20" s="2"/>
      <c r="UWJ20" s="2"/>
      <c r="UWK20" s="35"/>
      <c r="UWL20" s="76"/>
      <c r="UWM20" s="75"/>
      <c r="UWO20" s="2"/>
      <c r="UWP20" s="2"/>
      <c r="UWQ20" s="35"/>
      <c r="UWR20" s="76"/>
      <c r="UWS20" s="75"/>
      <c r="UWU20" s="2"/>
      <c r="UWV20" s="2"/>
      <c r="UWW20" s="35"/>
      <c r="UWX20" s="76"/>
      <c r="UWY20" s="75"/>
      <c r="UXA20" s="2"/>
      <c r="UXB20" s="2"/>
      <c r="UXC20" s="35"/>
      <c r="UXD20" s="76"/>
      <c r="UXE20" s="75"/>
      <c r="UXG20" s="2"/>
      <c r="UXH20" s="2"/>
      <c r="UXI20" s="35"/>
      <c r="UXJ20" s="76"/>
      <c r="UXK20" s="75"/>
      <c r="UXM20" s="2"/>
      <c r="UXN20" s="2"/>
      <c r="UXO20" s="35"/>
      <c r="UXP20" s="76"/>
      <c r="UXQ20" s="75"/>
      <c r="UXS20" s="2"/>
      <c r="UXT20" s="2"/>
      <c r="UXU20" s="35"/>
      <c r="UXV20" s="76"/>
      <c r="UXW20" s="75"/>
      <c r="UXY20" s="2"/>
      <c r="UXZ20" s="2"/>
      <c r="UYA20" s="35"/>
      <c r="UYB20" s="76"/>
      <c r="UYC20" s="75"/>
      <c r="UYE20" s="2"/>
      <c r="UYF20" s="2"/>
      <c r="UYG20" s="35"/>
      <c r="UYH20" s="76"/>
      <c r="UYI20" s="75"/>
      <c r="UYK20" s="2"/>
      <c r="UYL20" s="2"/>
      <c r="UYM20" s="35"/>
      <c r="UYN20" s="76"/>
      <c r="UYO20" s="75"/>
      <c r="UYQ20" s="2"/>
      <c r="UYR20" s="2"/>
      <c r="UYS20" s="35"/>
      <c r="UYT20" s="76"/>
      <c r="UYU20" s="75"/>
      <c r="UYW20" s="2"/>
      <c r="UYX20" s="2"/>
      <c r="UYY20" s="35"/>
      <c r="UYZ20" s="76"/>
      <c r="UZA20" s="75"/>
      <c r="UZC20" s="2"/>
      <c r="UZD20" s="2"/>
      <c r="UZE20" s="35"/>
      <c r="UZF20" s="76"/>
      <c r="UZG20" s="75"/>
      <c r="UZI20" s="2"/>
      <c r="UZJ20" s="2"/>
      <c r="UZK20" s="35"/>
      <c r="UZL20" s="76"/>
      <c r="UZM20" s="75"/>
      <c r="UZO20" s="2"/>
      <c r="UZP20" s="2"/>
      <c r="UZQ20" s="35"/>
      <c r="UZR20" s="76"/>
      <c r="UZS20" s="75"/>
      <c r="UZU20" s="2"/>
      <c r="UZV20" s="2"/>
      <c r="UZW20" s="35"/>
      <c r="UZX20" s="76"/>
      <c r="UZY20" s="75"/>
      <c r="VAA20" s="2"/>
      <c r="VAB20" s="2"/>
      <c r="VAC20" s="35"/>
      <c r="VAD20" s="76"/>
      <c r="VAE20" s="75"/>
      <c r="VAG20" s="2"/>
      <c r="VAH20" s="2"/>
      <c r="VAI20" s="35"/>
      <c r="VAJ20" s="76"/>
      <c r="VAK20" s="75"/>
      <c r="VAM20" s="2"/>
      <c r="VAN20" s="2"/>
      <c r="VAO20" s="35"/>
      <c r="VAP20" s="76"/>
      <c r="VAQ20" s="75"/>
      <c r="VAS20" s="2"/>
      <c r="VAT20" s="2"/>
      <c r="VAU20" s="35"/>
      <c r="VAV20" s="76"/>
      <c r="VAW20" s="75"/>
      <c r="VAY20" s="2"/>
      <c r="VAZ20" s="2"/>
      <c r="VBA20" s="35"/>
      <c r="VBB20" s="76"/>
      <c r="VBC20" s="75"/>
      <c r="VBE20" s="2"/>
      <c r="VBF20" s="2"/>
      <c r="VBG20" s="35"/>
      <c r="VBH20" s="76"/>
      <c r="VBI20" s="75"/>
      <c r="VBK20" s="2"/>
      <c r="VBL20" s="2"/>
      <c r="VBM20" s="35"/>
      <c r="VBN20" s="76"/>
      <c r="VBO20" s="75"/>
      <c r="VBQ20" s="2"/>
      <c r="VBR20" s="2"/>
      <c r="VBS20" s="35"/>
      <c r="VBT20" s="76"/>
      <c r="VBU20" s="75"/>
      <c r="VBW20" s="2"/>
      <c r="VBX20" s="2"/>
      <c r="VBY20" s="35"/>
      <c r="VBZ20" s="76"/>
      <c r="VCA20" s="75"/>
      <c r="VCC20" s="2"/>
      <c r="VCD20" s="2"/>
      <c r="VCE20" s="35"/>
      <c r="VCF20" s="76"/>
      <c r="VCG20" s="75"/>
      <c r="VCI20" s="2"/>
      <c r="VCJ20" s="2"/>
      <c r="VCK20" s="35"/>
      <c r="VCL20" s="76"/>
      <c r="VCM20" s="75"/>
      <c r="VCO20" s="2"/>
      <c r="VCP20" s="2"/>
      <c r="VCQ20" s="35"/>
      <c r="VCR20" s="76"/>
      <c r="VCS20" s="75"/>
      <c r="VCU20" s="2"/>
      <c r="VCV20" s="2"/>
      <c r="VCW20" s="35"/>
      <c r="VCX20" s="76"/>
      <c r="VCY20" s="75"/>
      <c r="VDA20" s="2"/>
      <c r="VDB20" s="2"/>
      <c r="VDC20" s="35"/>
      <c r="VDD20" s="76"/>
      <c r="VDE20" s="75"/>
      <c r="VDG20" s="2"/>
      <c r="VDH20" s="2"/>
      <c r="VDI20" s="35"/>
      <c r="VDJ20" s="76"/>
      <c r="VDK20" s="75"/>
      <c r="VDM20" s="2"/>
      <c r="VDN20" s="2"/>
      <c r="VDO20" s="35"/>
      <c r="VDP20" s="76"/>
      <c r="VDQ20" s="75"/>
      <c r="VDS20" s="2"/>
      <c r="VDT20" s="2"/>
      <c r="VDU20" s="35"/>
      <c r="VDV20" s="76"/>
      <c r="VDW20" s="75"/>
      <c r="VDY20" s="2"/>
      <c r="VDZ20" s="2"/>
      <c r="VEA20" s="35"/>
      <c r="VEB20" s="76"/>
      <c r="VEC20" s="75"/>
      <c r="VEE20" s="2"/>
      <c r="VEF20" s="2"/>
      <c r="VEG20" s="35"/>
      <c r="VEH20" s="76"/>
      <c r="VEI20" s="75"/>
      <c r="VEK20" s="2"/>
      <c r="VEL20" s="2"/>
      <c r="VEM20" s="35"/>
      <c r="VEN20" s="76"/>
      <c r="VEO20" s="75"/>
      <c r="VEQ20" s="2"/>
      <c r="VER20" s="2"/>
      <c r="VES20" s="35"/>
      <c r="VET20" s="76"/>
      <c r="VEU20" s="75"/>
      <c r="VEW20" s="2"/>
      <c r="VEX20" s="2"/>
      <c r="VEY20" s="35"/>
      <c r="VEZ20" s="76"/>
      <c r="VFA20" s="75"/>
      <c r="VFC20" s="2"/>
      <c r="VFD20" s="2"/>
      <c r="VFE20" s="35"/>
      <c r="VFF20" s="76"/>
      <c r="VFG20" s="75"/>
      <c r="VFI20" s="2"/>
      <c r="VFJ20" s="2"/>
      <c r="VFK20" s="35"/>
      <c r="VFL20" s="76"/>
      <c r="VFM20" s="75"/>
      <c r="VFO20" s="2"/>
      <c r="VFP20" s="2"/>
      <c r="VFQ20" s="35"/>
      <c r="VFR20" s="76"/>
      <c r="VFS20" s="75"/>
      <c r="VFU20" s="2"/>
      <c r="VFV20" s="2"/>
      <c r="VFW20" s="35"/>
      <c r="VFX20" s="76"/>
      <c r="VFY20" s="75"/>
      <c r="VGA20" s="2"/>
      <c r="VGB20" s="2"/>
      <c r="VGC20" s="35"/>
      <c r="VGD20" s="76"/>
      <c r="VGE20" s="75"/>
      <c r="VGG20" s="2"/>
      <c r="VGH20" s="2"/>
      <c r="VGI20" s="35"/>
      <c r="VGJ20" s="76"/>
      <c r="VGK20" s="75"/>
      <c r="VGM20" s="2"/>
      <c r="VGN20" s="2"/>
      <c r="VGO20" s="35"/>
      <c r="VGP20" s="76"/>
      <c r="VGQ20" s="75"/>
      <c r="VGS20" s="2"/>
      <c r="VGT20" s="2"/>
      <c r="VGU20" s="35"/>
      <c r="VGV20" s="76"/>
      <c r="VGW20" s="75"/>
      <c r="VGY20" s="2"/>
      <c r="VGZ20" s="2"/>
      <c r="VHA20" s="35"/>
      <c r="VHB20" s="76"/>
      <c r="VHC20" s="75"/>
      <c r="VHE20" s="2"/>
      <c r="VHF20" s="2"/>
      <c r="VHG20" s="35"/>
      <c r="VHH20" s="76"/>
      <c r="VHI20" s="75"/>
      <c r="VHK20" s="2"/>
      <c r="VHL20" s="2"/>
      <c r="VHM20" s="35"/>
      <c r="VHN20" s="76"/>
      <c r="VHO20" s="75"/>
      <c r="VHQ20" s="2"/>
      <c r="VHR20" s="2"/>
      <c r="VHS20" s="35"/>
      <c r="VHT20" s="76"/>
      <c r="VHU20" s="75"/>
      <c r="VHW20" s="2"/>
      <c r="VHX20" s="2"/>
      <c r="VHY20" s="35"/>
      <c r="VHZ20" s="76"/>
      <c r="VIA20" s="75"/>
      <c r="VIC20" s="2"/>
      <c r="VID20" s="2"/>
      <c r="VIE20" s="35"/>
      <c r="VIF20" s="76"/>
      <c r="VIG20" s="75"/>
      <c r="VII20" s="2"/>
      <c r="VIJ20" s="2"/>
      <c r="VIK20" s="35"/>
      <c r="VIL20" s="76"/>
      <c r="VIM20" s="75"/>
      <c r="VIO20" s="2"/>
      <c r="VIP20" s="2"/>
      <c r="VIQ20" s="35"/>
      <c r="VIR20" s="76"/>
      <c r="VIS20" s="75"/>
      <c r="VIU20" s="2"/>
      <c r="VIV20" s="2"/>
      <c r="VIW20" s="35"/>
      <c r="VIX20" s="76"/>
      <c r="VIY20" s="75"/>
      <c r="VJA20" s="2"/>
      <c r="VJB20" s="2"/>
      <c r="VJC20" s="35"/>
      <c r="VJD20" s="76"/>
      <c r="VJE20" s="75"/>
      <c r="VJG20" s="2"/>
      <c r="VJH20" s="2"/>
      <c r="VJI20" s="35"/>
      <c r="VJJ20" s="76"/>
      <c r="VJK20" s="75"/>
      <c r="VJM20" s="2"/>
      <c r="VJN20" s="2"/>
      <c r="VJO20" s="35"/>
      <c r="VJP20" s="76"/>
      <c r="VJQ20" s="75"/>
      <c r="VJS20" s="2"/>
      <c r="VJT20" s="2"/>
      <c r="VJU20" s="35"/>
      <c r="VJV20" s="76"/>
      <c r="VJW20" s="75"/>
      <c r="VJY20" s="2"/>
      <c r="VJZ20" s="2"/>
      <c r="VKA20" s="35"/>
      <c r="VKB20" s="76"/>
      <c r="VKC20" s="75"/>
      <c r="VKE20" s="2"/>
      <c r="VKF20" s="2"/>
      <c r="VKG20" s="35"/>
      <c r="VKH20" s="76"/>
      <c r="VKI20" s="75"/>
      <c r="VKK20" s="2"/>
      <c r="VKL20" s="2"/>
      <c r="VKM20" s="35"/>
      <c r="VKN20" s="76"/>
      <c r="VKO20" s="75"/>
      <c r="VKQ20" s="2"/>
      <c r="VKR20" s="2"/>
      <c r="VKS20" s="35"/>
      <c r="VKT20" s="76"/>
      <c r="VKU20" s="75"/>
      <c r="VKW20" s="2"/>
      <c r="VKX20" s="2"/>
      <c r="VKY20" s="35"/>
      <c r="VKZ20" s="76"/>
      <c r="VLA20" s="75"/>
      <c r="VLC20" s="2"/>
      <c r="VLD20" s="2"/>
      <c r="VLE20" s="35"/>
      <c r="VLF20" s="76"/>
      <c r="VLG20" s="75"/>
      <c r="VLI20" s="2"/>
      <c r="VLJ20" s="2"/>
      <c r="VLK20" s="35"/>
      <c r="VLL20" s="76"/>
      <c r="VLM20" s="75"/>
      <c r="VLO20" s="2"/>
      <c r="VLP20" s="2"/>
      <c r="VLQ20" s="35"/>
      <c r="VLR20" s="76"/>
      <c r="VLS20" s="75"/>
      <c r="VLU20" s="2"/>
      <c r="VLV20" s="2"/>
      <c r="VLW20" s="35"/>
      <c r="VLX20" s="76"/>
      <c r="VLY20" s="75"/>
      <c r="VMA20" s="2"/>
      <c r="VMB20" s="2"/>
      <c r="VMC20" s="35"/>
      <c r="VMD20" s="76"/>
      <c r="VME20" s="75"/>
      <c r="VMG20" s="2"/>
      <c r="VMH20" s="2"/>
      <c r="VMI20" s="35"/>
      <c r="VMJ20" s="76"/>
      <c r="VMK20" s="75"/>
      <c r="VMM20" s="2"/>
      <c r="VMN20" s="2"/>
      <c r="VMO20" s="35"/>
      <c r="VMP20" s="76"/>
      <c r="VMQ20" s="75"/>
      <c r="VMS20" s="2"/>
      <c r="VMT20" s="2"/>
      <c r="VMU20" s="35"/>
      <c r="VMV20" s="76"/>
      <c r="VMW20" s="75"/>
      <c r="VMY20" s="2"/>
      <c r="VMZ20" s="2"/>
      <c r="VNA20" s="35"/>
      <c r="VNB20" s="76"/>
      <c r="VNC20" s="75"/>
      <c r="VNE20" s="2"/>
      <c r="VNF20" s="2"/>
      <c r="VNG20" s="35"/>
      <c r="VNH20" s="76"/>
      <c r="VNI20" s="75"/>
      <c r="VNK20" s="2"/>
      <c r="VNL20" s="2"/>
      <c r="VNM20" s="35"/>
      <c r="VNN20" s="76"/>
      <c r="VNO20" s="75"/>
      <c r="VNQ20" s="2"/>
      <c r="VNR20" s="2"/>
      <c r="VNS20" s="35"/>
      <c r="VNT20" s="76"/>
      <c r="VNU20" s="75"/>
      <c r="VNW20" s="2"/>
      <c r="VNX20" s="2"/>
      <c r="VNY20" s="35"/>
      <c r="VNZ20" s="76"/>
      <c r="VOA20" s="75"/>
      <c r="VOC20" s="2"/>
      <c r="VOD20" s="2"/>
      <c r="VOE20" s="35"/>
      <c r="VOF20" s="76"/>
      <c r="VOG20" s="75"/>
      <c r="VOI20" s="2"/>
      <c r="VOJ20" s="2"/>
      <c r="VOK20" s="35"/>
      <c r="VOL20" s="76"/>
      <c r="VOM20" s="75"/>
      <c r="VOO20" s="2"/>
      <c r="VOP20" s="2"/>
      <c r="VOQ20" s="35"/>
      <c r="VOR20" s="76"/>
      <c r="VOS20" s="75"/>
      <c r="VOU20" s="2"/>
      <c r="VOV20" s="2"/>
      <c r="VOW20" s="35"/>
      <c r="VOX20" s="76"/>
      <c r="VOY20" s="75"/>
      <c r="VPA20" s="2"/>
      <c r="VPB20" s="2"/>
      <c r="VPC20" s="35"/>
      <c r="VPD20" s="76"/>
      <c r="VPE20" s="75"/>
      <c r="VPG20" s="2"/>
      <c r="VPH20" s="2"/>
      <c r="VPI20" s="35"/>
      <c r="VPJ20" s="76"/>
      <c r="VPK20" s="75"/>
      <c r="VPM20" s="2"/>
      <c r="VPN20" s="2"/>
      <c r="VPO20" s="35"/>
      <c r="VPP20" s="76"/>
      <c r="VPQ20" s="75"/>
      <c r="VPS20" s="2"/>
      <c r="VPT20" s="2"/>
      <c r="VPU20" s="35"/>
      <c r="VPV20" s="76"/>
      <c r="VPW20" s="75"/>
      <c r="VPY20" s="2"/>
      <c r="VPZ20" s="2"/>
      <c r="VQA20" s="35"/>
      <c r="VQB20" s="76"/>
      <c r="VQC20" s="75"/>
      <c r="VQE20" s="2"/>
      <c r="VQF20" s="2"/>
      <c r="VQG20" s="35"/>
      <c r="VQH20" s="76"/>
      <c r="VQI20" s="75"/>
      <c r="VQK20" s="2"/>
      <c r="VQL20" s="2"/>
      <c r="VQM20" s="35"/>
      <c r="VQN20" s="76"/>
      <c r="VQO20" s="75"/>
      <c r="VQQ20" s="2"/>
      <c r="VQR20" s="2"/>
      <c r="VQS20" s="35"/>
      <c r="VQT20" s="76"/>
      <c r="VQU20" s="75"/>
      <c r="VQW20" s="2"/>
      <c r="VQX20" s="2"/>
      <c r="VQY20" s="35"/>
      <c r="VQZ20" s="76"/>
      <c r="VRA20" s="75"/>
      <c r="VRC20" s="2"/>
      <c r="VRD20" s="2"/>
      <c r="VRE20" s="35"/>
      <c r="VRF20" s="76"/>
      <c r="VRG20" s="75"/>
      <c r="VRI20" s="2"/>
      <c r="VRJ20" s="2"/>
      <c r="VRK20" s="35"/>
      <c r="VRL20" s="76"/>
      <c r="VRM20" s="75"/>
      <c r="VRO20" s="2"/>
      <c r="VRP20" s="2"/>
      <c r="VRQ20" s="35"/>
      <c r="VRR20" s="76"/>
      <c r="VRS20" s="75"/>
      <c r="VRU20" s="2"/>
      <c r="VRV20" s="2"/>
      <c r="VRW20" s="35"/>
      <c r="VRX20" s="76"/>
      <c r="VRY20" s="75"/>
      <c r="VSA20" s="2"/>
      <c r="VSB20" s="2"/>
      <c r="VSC20" s="35"/>
      <c r="VSD20" s="76"/>
      <c r="VSE20" s="75"/>
      <c r="VSG20" s="2"/>
      <c r="VSH20" s="2"/>
      <c r="VSI20" s="35"/>
      <c r="VSJ20" s="76"/>
      <c r="VSK20" s="75"/>
      <c r="VSM20" s="2"/>
      <c r="VSN20" s="2"/>
      <c r="VSO20" s="35"/>
      <c r="VSP20" s="76"/>
      <c r="VSQ20" s="75"/>
      <c r="VSS20" s="2"/>
      <c r="VST20" s="2"/>
      <c r="VSU20" s="35"/>
      <c r="VSV20" s="76"/>
      <c r="VSW20" s="75"/>
      <c r="VSY20" s="2"/>
      <c r="VSZ20" s="2"/>
      <c r="VTA20" s="35"/>
      <c r="VTB20" s="76"/>
      <c r="VTC20" s="75"/>
      <c r="VTE20" s="2"/>
      <c r="VTF20" s="2"/>
      <c r="VTG20" s="35"/>
      <c r="VTH20" s="76"/>
      <c r="VTI20" s="75"/>
      <c r="VTK20" s="2"/>
      <c r="VTL20" s="2"/>
      <c r="VTM20" s="35"/>
      <c r="VTN20" s="76"/>
      <c r="VTO20" s="75"/>
      <c r="VTQ20" s="2"/>
      <c r="VTR20" s="2"/>
      <c r="VTS20" s="35"/>
      <c r="VTT20" s="76"/>
      <c r="VTU20" s="75"/>
      <c r="VTW20" s="2"/>
      <c r="VTX20" s="2"/>
      <c r="VTY20" s="35"/>
      <c r="VTZ20" s="76"/>
      <c r="VUA20" s="75"/>
      <c r="VUC20" s="2"/>
      <c r="VUD20" s="2"/>
      <c r="VUE20" s="35"/>
      <c r="VUF20" s="76"/>
      <c r="VUG20" s="75"/>
      <c r="VUI20" s="2"/>
      <c r="VUJ20" s="2"/>
      <c r="VUK20" s="35"/>
      <c r="VUL20" s="76"/>
      <c r="VUM20" s="75"/>
      <c r="VUO20" s="2"/>
      <c r="VUP20" s="2"/>
      <c r="VUQ20" s="35"/>
      <c r="VUR20" s="76"/>
      <c r="VUS20" s="75"/>
      <c r="VUU20" s="2"/>
      <c r="VUV20" s="2"/>
      <c r="VUW20" s="35"/>
      <c r="VUX20" s="76"/>
      <c r="VUY20" s="75"/>
      <c r="VVA20" s="2"/>
      <c r="VVB20" s="2"/>
      <c r="VVC20" s="35"/>
      <c r="VVD20" s="76"/>
      <c r="VVE20" s="75"/>
      <c r="VVG20" s="2"/>
      <c r="VVH20" s="2"/>
      <c r="VVI20" s="35"/>
      <c r="VVJ20" s="76"/>
      <c r="VVK20" s="75"/>
      <c r="VVM20" s="2"/>
      <c r="VVN20" s="2"/>
      <c r="VVO20" s="35"/>
      <c r="VVP20" s="76"/>
      <c r="VVQ20" s="75"/>
      <c r="VVS20" s="2"/>
      <c r="VVT20" s="2"/>
      <c r="VVU20" s="35"/>
      <c r="VVV20" s="76"/>
      <c r="VVW20" s="75"/>
      <c r="VVY20" s="2"/>
      <c r="VVZ20" s="2"/>
      <c r="VWA20" s="35"/>
      <c r="VWB20" s="76"/>
      <c r="VWC20" s="75"/>
      <c r="VWE20" s="2"/>
      <c r="VWF20" s="2"/>
      <c r="VWG20" s="35"/>
      <c r="VWH20" s="76"/>
      <c r="VWI20" s="75"/>
      <c r="VWK20" s="2"/>
      <c r="VWL20" s="2"/>
      <c r="VWM20" s="35"/>
      <c r="VWN20" s="76"/>
      <c r="VWO20" s="75"/>
      <c r="VWQ20" s="2"/>
      <c r="VWR20" s="2"/>
      <c r="VWS20" s="35"/>
      <c r="VWT20" s="76"/>
      <c r="VWU20" s="75"/>
      <c r="VWW20" s="2"/>
      <c r="VWX20" s="2"/>
      <c r="VWY20" s="35"/>
      <c r="VWZ20" s="76"/>
      <c r="VXA20" s="75"/>
      <c r="VXC20" s="2"/>
      <c r="VXD20" s="2"/>
      <c r="VXE20" s="35"/>
      <c r="VXF20" s="76"/>
      <c r="VXG20" s="75"/>
      <c r="VXI20" s="2"/>
      <c r="VXJ20" s="2"/>
      <c r="VXK20" s="35"/>
      <c r="VXL20" s="76"/>
      <c r="VXM20" s="75"/>
      <c r="VXO20" s="2"/>
      <c r="VXP20" s="2"/>
      <c r="VXQ20" s="35"/>
      <c r="VXR20" s="76"/>
      <c r="VXS20" s="75"/>
      <c r="VXU20" s="2"/>
      <c r="VXV20" s="2"/>
      <c r="VXW20" s="35"/>
      <c r="VXX20" s="76"/>
      <c r="VXY20" s="75"/>
      <c r="VYA20" s="2"/>
      <c r="VYB20" s="2"/>
      <c r="VYC20" s="35"/>
      <c r="VYD20" s="76"/>
      <c r="VYE20" s="75"/>
      <c r="VYG20" s="2"/>
      <c r="VYH20" s="2"/>
      <c r="VYI20" s="35"/>
      <c r="VYJ20" s="76"/>
      <c r="VYK20" s="75"/>
      <c r="VYM20" s="2"/>
      <c r="VYN20" s="2"/>
      <c r="VYO20" s="35"/>
      <c r="VYP20" s="76"/>
      <c r="VYQ20" s="75"/>
      <c r="VYS20" s="2"/>
      <c r="VYT20" s="2"/>
      <c r="VYU20" s="35"/>
      <c r="VYV20" s="76"/>
      <c r="VYW20" s="75"/>
      <c r="VYY20" s="2"/>
      <c r="VYZ20" s="2"/>
      <c r="VZA20" s="35"/>
      <c r="VZB20" s="76"/>
      <c r="VZC20" s="75"/>
      <c r="VZE20" s="2"/>
      <c r="VZF20" s="2"/>
      <c r="VZG20" s="35"/>
      <c r="VZH20" s="76"/>
      <c r="VZI20" s="75"/>
      <c r="VZK20" s="2"/>
      <c r="VZL20" s="2"/>
      <c r="VZM20" s="35"/>
      <c r="VZN20" s="76"/>
      <c r="VZO20" s="75"/>
      <c r="VZQ20" s="2"/>
      <c r="VZR20" s="2"/>
      <c r="VZS20" s="35"/>
      <c r="VZT20" s="76"/>
      <c r="VZU20" s="75"/>
      <c r="VZW20" s="2"/>
      <c r="VZX20" s="2"/>
      <c r="VZY20" s="35"/>
      <c r="VZZ20" s="76"/>
      <c r="WAA20" s="75"/>
      <c r="WAC20" s="2"/>
      <c r="WAD20" s="2"/>
      <c r="WAE20" s="35"/>
      <c r="WAF20" s="76"/>
      <c r="WAG20" s="75"/>
      <c r="WAI20" s="2"/>
      <c r="WAJ20" s="2"/>
      <c r="WAK20" s="35"/>
      <c r="WAL20" s="76"/>
      <c r="WAM20" s="75"/>
      <c r="WAO20" s="2"/>
      <c r="WAP20" s="2"/>
      <c r="WAQ20" s="35"/>
      <c r="WAR20" s="76"/>
      <c r="WAS20" s="75"/>
      <c r="WAU20" s="2"/>
      <c r="WAV20" s="2"/>
      <c r="WAW20" s="35"/>
      <c r="WAX20" s="76"/>
      <c r="WAY20" s="75"/>
      <c r="WBA20" s="2"/>
      <c r="WBB20" s="2"/>
      <c r="WBC20" s="35"/>
      <c r="WBD20" s="76"/>
      <c r="WBE20" s="75"/>
      <c r="WBG20" s="2"/>
      <c r="WBH20" s="2"/>
      <c r="WBI20" s="35"/>
      <c r="WBJ20" s="76"/>
      <c r="WBK20" s="75"/>
      <c r="WBM20" s="2"/>
      <c r="WBN20" s="2"/>
      <c r="WBO20" s="35"/>
      <c r="WBP20" s="76"/>
      <c r="WBQ20" s="75"/>
      <c r="WBS20" s="2"/>
      <c r="WBT20" s="2"/>
      <c r="WBU20" s="35"/>
      <c r="WBV20" s="76"/>
      <c r="WBW20" s="75"/>
      <c r="WBY20" s="2"/>
      <c r="WBZ20" s="2"/>
      <c r="WCA20" s="35"/>
      <c r="WCB20" s="76"/>
      <c r="WCC20" s="75"/>
      <c r="WCE20" s="2"/>
      <c r="WCF20" s="2"/>
      <c r="WCG20" s="35"/>
      <c r="WCH20" s="76"/>
      <c r="WCI20" s="75"/>
      <c r="WCK20" s="2"/>
      <c r="WCL20" s="2"/>
      <c r="WCM20" s="35"/>
      <c r="WCN20" s="76"/>
      <c r="WCO20" s="75"/>
      <c r="WCQ20" s="2"/>
      <c r="WCR20" s="2"/>
      <c r="WCS20" s="35"/>
      <c r="WCT20" s="76"/>
      <c r="WCU20" s="75"/>
      <c r="WCW20" s="2"/>
      <c r="WCX20" s="2"/>
      <c r="WCY20" s="35"/>
      <c r="WCZ20" s="76"/>
      <c r="WDA20" s="75"/>
      <c r="WDC20" s="2"/>
      <c r="WDD20" s="2"/>
      <c r="WDE20" s="35"/>
      <c r="WDF20" s="76"/>
      <c r="WDG20" s="75"/>
      <c r="WDI20" s="2"/>
      <c r="WDJ20" s="2"/>
      <c r="WDK20" s="35"/>
      <c r="WDL20" s="76"/>
      <c r="WDM20" s="75"/>
      <c r="WDO20" s="2"/>
      <c r="WDP20" s="2"/>
      <c r="WDQ20" s="35"/>
      <c r="WDR20" s="76"/>
      <c r="WDS20" s="75"/>
      <c r="WDU20" s="2"/>
      <c r="WDV20" s="2"/>
      <c r="WDW20" s="35"/>
      <c r="WDX20" s="76"/>
      <c r="WDY20" s="75"/>
      <c r="WEA20" s="2"/>
      <c r="WEB20" s="2"/>
      <c r="WEC20" s="35"/>
      <c r="WED20" s="76"/>
      <c r="WEE20" s="75"/>
      <c r="WEG20" s="2"/>
      <c r="WEH20" s="2"/>
      <c r="WEI20" s="35"/>
      <c r="WEJ20" s="76"/>
      <c r="WEK20" s="75"/>
      <c r="WEM20" s="2"/>
      <c r="WEN20" s="2"/>
      <c r="WEO20" s="35"/>
      <c r="WEP20" s="76"/>
      <c r="WEQ20" s="75"/>
      <c r="WES20" s="2"/>
      <c r="WET20" s="2"/>
      <c r="WEU20" s="35"/>
      <c r="WEV20" s="76"/>
      <c r="WEW20" s="75"/>
      <c r="WEY20" s="2"/>
      <c r="WEZ20" s="2"/>
      <c r="WFA20" s="35"/>
      <c r="WFB20" s="76"/>
      <c r="WFC20" s="75"/>
      <c r="WFE20" s="2"/>
      <c r="WFF20" s="2"/>
      <c r="WFG20" s="35"/>
      <c r="WFH20" s="76"/>
      <c r="WFI20" s="75"/>
      <c r="WFK20" s="2"/>
      <c r="WFL20" s="2"/>
      <c r="WFM20" s="35"/>
      <c r="WFN20" s="76"/>
      <c r="WFO20" s="75"/>
      <c r="WFQ20" s="2"/>
      <c r="WFR20" s="2"/>
      <c r="WFS20" s="35"/>
      <c r="WFT20" s="76"/>
      <c r="WFU20" s="75"/>
      <c r="WFW20" s="2"/>
      <c r="WFX20" s="2"/>
      <c r="WFY20" s="35"/>
      <c r="WFZ20" s="76"/>
      <c r="WGA20" s="75"/>
      <c r="WGC20" s="2"/>
      <c r="WGD20" s="2"/>
      <c r="WGE20" s="35"/>
      <c r="WGF20" s="76"/>
      <c r="WGG20" s="75"/>
      <c r="WGI20" s="2"/>
      <c r="WGJ20" s="2"/>
      <c r="WGK20" s="35"/>
      <c r="WGL20" s="76"/>
      <c r="WGM20" s="75"/>
      <c r="WGO20" s="2"/>
      <c r="WGP20" s="2"/>
      <c r="WGQ20" s="35"/>
      <c r="WGR20" s="76"/>
      <c r="WGS20" s="75"/>
      <c r="WGU20" s="2"/>
      <c r="WGV20" s="2"/>
      <c r="WGW20" s="35"/>
      <c r="WGX20" s="76"/>
      <c r="WGY20" s="75"/>
      <c r="WHA20" s="2"/>
      <c r="WHB20" s="2"/>
      <c r="WHC20" s="35"/>
      <c r="WHD20" s="76"/>
      <c r="WHE20" s="75"/>
      <c r="WHG20" s="2"/>
      <c r="WHH20" s="2"/>
      <c r="WHI20" s="35"/>
      <c r="WHJ20" s="76"/>
      <c r="WHK20" s="75"/>
      <c r="WHM20" s="2"/>
      <c r="WHN20" s="2"/>
      <c r="WHO20" s="35"/>
      <c r="WHP20" s="76"/>
      <c r="WHQ20" s="75"/>
      <c r="WHS20" s="2"/>
      <c r="WHT20" s="2"/>
      <c r="WHU20" s="35"/>
      <c r="WHV20" s="76"/>
      <c r="WHW20" s="75"/>
      <c r="WHY20" s="2"/>
      <c r="WHZ20" s="2"/>
      <c r="WIA20" s="35"/>
      <c r="WIB20" s="76"/>
      <c r="WIC20" s="75"/>
      <c r="WIE20" s="2"/>
      <c r="WIF20" s="2"/>
      <c r="WIG20" s="35"/>
      <c r="WIH20" s="76"/>
      <c r="WII20" s="75"/>
      <c r="WIK20" s="2"/>
      <c r="WIL20" s="2"/>
      <c r="WIM20" s="35"/>
      <c r="WIN20" s="76"/>
      <c r="WIO20" s="75"/>
      <c r="WIQ20" s="2"/>
      <c r="WIR20" s="2"/>
      <c r="WIS20" s="35"/>
      <c r="WIT20" s="76"/>
      <c r="WIU20" s="75"/>
      <c r="WIW20" s="2"/>
      <c r="WIX20" s="2"/>
      <c r="WIY20" s="35"/>
      <c r="WIZ20" s="76"/>
      <c r="WJA20" s="75"/>
      <c r="WJC20" s="2"/>
      <c r="WJD20" s="2"/>
      <c r="WJE20" s="35"/>
      <c r="WJF20" s="76"/>
      <c r="WJG20" s="75"/>
      <c r="WJI20" s="2"/>
      <c r="WJJ20" s="2"/>
      <c r="WJK20" s="35"/>
      <c r="WJL20" s="76"/>
      <c r="WJM20" s="75"/>
      <c r="WJO20" s="2"/>
      <c r="WJP20" s="2"/>
      <c r="WJQ20" s="35"/>
      <c r="WJR20" s="76"/>
      <c r="WJS20" s="75"/>
      <c r="WJU20" s="2"/>
      <c r="WJV20" s="2"/>
      <c r="WJW20" s="35"/>
      <c r="WJX20" s="76"/>
      <c r="WJY20" s="75"/>
      <c r="WKA20" s="2"/>
      <c r="WKB20" s="2"/>
      <c r="WKC20" s="35"/>
      <c r="WKD20" s="76"/>
      <c r="WKE20" s="75"/>
      <c r="WKG20" s="2"/>
      <c r="WKH20" s="2"/>
      <c r="WKI20" s="35"/>
      <c r="WKJ20" s="76"/>
      <c r="WKK20" s="75"/>
      <c r="WKM20" s="2"/>
      <c r="WKN20" s="2"/>
      <c r="WKO20" s="35"/>
      <c r="WKP20" s="76"/>
      <c r="WKQ20" s="75"/>
      <c r="WKS20" s="2"/>
      <c r="WKT20" s="2"/>
      <c r="WKU20" s="35"/>
      <c r="WKV20" s="76"/>
      <c r="WKW20" s="75"/>
      <c r="WKY20" s="2"/>
      <c r="WKZ20" s="2"/>
      <c r="WLA20" s="35"/>
      <c r="WLB20" s="76"/>
      <c r="WLC20" s="75"/>
      <c r="WLE20" s="2"/>
      <c r="WLF20" s="2"/>
      <c r="WLG20" s="35"/>
      <c r="WLH20" s="76"/>
      <c r="WLI20" s="75"/>
      <c r="WLK20" s="2"/>
      <c r="WLL20" s="2"/>
      <c r="WLM20" s="35"/>
      <c r="WLN20" s="76"/>
      <c r="WLO20" s="75"/>
      <c r="WLQ20" s="2"/>
      <c r="WLR20" s="2"/>
      <c r="WLS20" s="35"/>
      <c r="WLT20" s="76"/>
      <c r="WLU20" s="75"/>
      <c r="WLW20" s="2"/>
      <c r="WLX20" s="2"/>
      <c r="WLY20" s="35"/>
      <c r="WLZ20" s="76"/>
      <c r="WMA20" s="75"/>
      <c r="WMC20" s="2"/>
      <c r="WMD20" s="2"/>
      <c r="WME20" s="35"/>
      <c r="WMF20" s="76"/>
      <c r="WMG20" s="75"/>
      <c r="WMI20" s="2"/>
      <c r="WMJ20" s="2"/>
      <c r="WMK20" s="35"/>
      <c r="WML20" s="76"/>
      <c r="WMM20" s="75"/>
      <c r="WMO20" s="2"/>
      <c r="WMP20" s="2"/>
      <c r="WMQ20" s="35"/>
      <c r="WMR20" s="76"/>
      <c r="WMS20" s="75"/>
      <c r="WMU20" s="2"/>
      <c r="WMV20" s="2"/>
      <c r="WMW20" s="35"/>
      <c r="WMX20" s="76"/>
      <c r="WMY20" s="75"/>
      <c r="WNA20" s="2"/>
      <c r="WNB20" s="2"/>
      <c r="WNC20" s="35"/>
      <c r="WND20" s="76"/>
      <c r="WNE20" s="75"/>
      <c r="WNG20" s="2"/>
      <c r="WNH20" s="2"/>
      <c r="WNI20" s="35"/>
      <c r="WNJ20" s="76"/>
      <c r="WNK20" s="75"/>
      <c r="WNM20" s="2"/>
      <c r="WNN20" s="2"/>
      <c r="WNO20" s="35"/>
      <c r="WNP20" s="76"/>
      <c r="WNQ20" s="75"/>
      <c r="WNS20" s="2"/>
      <c r="WNT20" s="2"/>
      <c r="WNU20" s="35"/>
      <c r="WNV20" s="76"/>
      <c r="WNW20" s="75"/>
      <c r="WNY20" s="2"/>
      <c r="WNZ20" s="2"/>
      <c r="WOA20" s="35"/>
      <c r="WOB20" s="76"/>
      <c r="WOC20" s="75"/>
      <c r="WOE20" s="2"/>
      <c r="WOF20" s="2"/>
      <c r="WOG20" s="35"/>
      <c r="WOH20" s="76"/>
      <c r="WOI20" s="75"/>
      <c r="WOK20" s="2"/>
      <c r="WOL20" s="2"/>
      <c r="WOM20" s="35"/>
      <c r="WON20" s="76"/>
      <c r="WOO20" s="75"/>
      <c r="WOQ20" s="2"/>
      <c r="WOR20" s="2"/>
      <c r="WOS20" s="35"/>
      <c r="WOT20" s="76"/>
      <c r="WOU20" s="75"/>
      <c r="WOW20" s="2"/>
      <c r="WOX20" s="2"/>
      <c r="WOY20" s="35"/>
      <c r="WOZ20" s="76"/>
      <c r="WPA20" s="75"/>
      <c r="WPC20" s="2"/>
      <c r="WPD20" s="2"/>
      <c r="WPE20" s="35"/>
      <c r="WPF20" s="76"/>
      <c r="WPG20" s="75"/>
      <c r="WPI20" s="2"/>
      <c r="WPJ20" s="2"/>
      <c r="WPK20" s="35"/>
      <c r="WPL20" s="76"/>
      <c r="WPM20" s="75"/>
      <c r="WPO20" s="2"/>
      <c r="WPP20" s="2"/>
      <c r="WPQ20" s="35"/>
      <c r="WPR20" s="76"/>
      <c r="WPS20" s="75"/>
      <c r="WPU20" s="2"/>
      <c r="WPV20" s="2"/>
      <c r="WPW20" s="35"/>
      <c r="WPX20" s="76"/>
      <c r="WPY20" s="75"/>
      <c r="WQA20" s="2"/>
      <c r="WQB20" s="2"/>
      <c r="WQC20" s="35"/>
      <c r="WQD20" s="76"/>
      <c r="WQE20" s="75"/>
      <c r="WQG20" s="2"/>
      <c r="WQH20" s="2"/>
      <c r="WQI20" s="35"/>
      <c r="WQJ20" s="76"/>
      <c r="WQK20" s="75"/>
      <c r="WQM20" s="2"/>
      <c r="WQN20" s="2"/>
      <c r="WQO20" s="35"/>
      <c r="WQP20" s="76"/>
      <c r="WQQ20" s="75"/>
      <c r="WQS20" s="2"/>
      <c r="WQT20" s="2"/>
      <c r="WQU20" s="35"/>
      <c r="WQV20" s="76"/>
      <c r="WQW20" s="75"/>
      <c r="WQY20" s="2"/>
      <c r="WQZ20" s="2"/>
      <c r="WRA20" s="35"/>
      <c r="WRB20" s="76"/>
      <c r="WRC20" s="75"/>
      <c r="WRE20" s="2"/>
      <c r="WRF20" s="2"/>
      <c r="WRG20" s="35"/>
      <c r="WRH20" s="76"/>
      <c r="WRI20" s="75"/>
      <c r="WRK20" s="2"/>
      <c r="WRL20" s="2"/>
      <c r="WRM20" s="35"/>
      <c r="WRN20" s="76"/>
      <c r="WRO20" s="75"/>
      <c r="WRQ20" s="2"/>
      <c r="WRR20" s="2"/>
      <c r="WRS20" s="35"/>
      <c r="WRT20" s="76"/>
      <c r="WRU20" s="75"/>
      <c r="WRW20" s="2"/>
      <c r="WRX20" s="2"/>
      <c r="WRY20" s="35"/>
      <c r="WRZ20" s="76"/>
      <c r="WSA20" s="75"/>
      <c r="WSC20" s="2"/>
      <c r="WSD20" s="2"/>
      <c r="WSE20" s="35"/>
      <c r="WSF20" s="76"/>
      <c r="WSG20" s="75"/>
      <c r="WSI20" s="2"/>
      <c r="WSJ20" s="2"/>
      <c r="WSK20" s="35"/>
      <c r="WSL20" s="76"/>
      <c r="WSM20" s="75"/>
      <c r="WSO20" s="2"/>
      <c r="WSP20" s="2"/>
      <c r="WSQ20" s="35"/>
      <c r="WSR20" s="76"/>
      <c r="WSS20" s="75"/>
      <c r="WSU20" s="2"/>
      <c r="WSV20" s="2"/>
      <c r="WSW20" s="35"/>
      <c r="WSX20" s="76"/>
      <c r="WSY20" s="75"/>
      <c r="WTA20" s="2"/>
      <c r="WTB20" s="2"/>
      <c r="WTC20" s="35"/>
      <c r="WTD20" s="76"/>
      <c r="WTE20" s="75"/>
      <c r="WTG20" s="2"/>
      <c r="WTH20" s="2"/>
      <c r="WTI20" s="35"/>
      <c r="WTJ20" s="76"/>
      <c r="WTK20" s="75"/>
      <c r="WTM20" s="2"/>
      <c r="WTN20" s="2"/>
      <c r="WTO20" s="35"/>
      <c r="WTP20" s="76"/>
      <c r="WTQ20" s="75"/>
      <c r="WTS20" s="2"/>
      <c r="WTT20" s="2"/>
      <c r="WTU20" s="35"/>
      <c r="WTV20" s="76"/>
      <c r="WTW20" s="75"/>
      <c r="WTY20" s="2"/>
      <c r="WTZ20" s="2"/>
      <c r="WUA20" s="35"/>
      <c r="WUB20" s="76"/>
      <c r="WUC20" s="75"/>
      <c r="WUE20" s="2"/>
      <c r="WUF20" s="2"/>
      <c r="WUG20" s="35"/>
      <c r="WUH20" s="76"/>
      <c r="WUI20" s="75"/>
      <c r="WUK20" s="2"/>
      <c r="WUL20" s="2"/>
      <c r="WUM20" s="35"/>
      <c r="WUN20" s="76"/>
      <c r="WUO20" s="75"/>
      <c r="WUQ20" s="2"/>
      <c r="WUR20" s="2"/>
      <c r="WUS20" s="35"/>
      <c r="WUT20" s="76"/>
      <c r="WUU20" s="75"/>
      <c r="WUW20" s="2"/>
      <c r="WUX20" s="2"/>
      <c r="WUY20" s="35"/>
      <c r="WUZ20" s="76"/>
      <c r="WVA20" s="75"/>
      <c r="WVC20" s="2"/>
      <c r="WVD20" s="2"/>
      <c r="WVE20" s="35"/>
      <c r="WVF20" s="76"/>
      <c r="WVG20" s="75"/>
      <c r="WVI20" s="2"/>
      <c r="WVJ20" s="2"/>
      <c r="WVK20" s="35"/>
      <c r="WVL20" s="76"/>
      <c r="WVM20" s="75"/>
      <c r="WVO20" s="2"/>
      <c r="WVP20" s="2"/>
      <c r="WVQ20" s="35"/>
      <c r="WVR20" s="76"/>
      <c r="WVS20" s="75"/>
      <c r="WVU20" s="2"/>
      <c r="WVV20" s="2"/>
      <c r="WVW20" s="35"/>
      <c r="WVX20" s="76"/>
      <c r="WVY20" s="75"/>
      <c r="WWA20" s="2"/>
      <c r="WWB20" s="2"/>
      <c r="WWC20" s="35"/>
      <c r="WWD20" s="76"/>
      <c r="WWE20" s="75"/>
      <c r="WWG20" s="2"/>
      <c r="WWH20" s="2"/>
      <c r="WWI20" s="35"/>
      <c r="WWJ20" s="76"/>
      <c r="WWK20" s="75"/>
      <c r="WWM20" s="2"/>
      <c r="WWN20" s="2"/>
      <c r="WWO20" s="35"/>
      <c r="WWP20" s="76"/>
      <c r="WWQ20" s="75"/>
      <c r="WWS20" s="2"/>
      <c r="WWT20" s="2"/>
      <c r="WWU20" s="35"/>
      <c r="WWV20" s="76"/>
      <c r="WWW20" s="75"/>
      <c r="WWY20" s="2"/>
      <c r="WWZ20" s="2"/>
      <c r="WXA20" s="35"/>
      <c r="WXB20" s="76"/>
      <c r="WXC20" s="75"/>
      <c r="WXE20" s="2"/>
      <c r="WXF20" s="2"/>
      <c r="WXG20" s="35"/>
      <c r="WXH20" s="76"/>
      <c r="WXI20" s="75"/>
      <c r="WXK20" s="2"/>
      <c r="WXL20" s="2"/>
      <c r="WXM20" s="35"/>
      <c r="WXN20" s="76"/>
      <c r="WXO20" s="75"/>
      <c r="WXQ20" s="2"/>
      <c r="WXR20" s="2"/>
      <c r="WXS20" s="35"/>
      <c r="WXT20" s="76"/>
      <c r="WXU20" s="75"/>
      <c r="WXW20" s="2"/>
      <c r="WXX20" s="2"/>
      <c r="WXY20" s="35"/>
      <c r="WXZ20" s="76"/>
      <c r="WYA20" s="75"/>
      <c r="WYC20" s="2"/>
      <c r="WYD20" s="2"/>
      <c r="WYE20" s="35"/>
      <c r="WYF20" s="76"/>
      <c r="WYG20" s="75"/>
      <c r="WYI20" s="2"/>
      <c r="WYJ20" s="2"/>
      <c r="WYK20" s="35"/>
      <c r="WYL20" s="76"/>
      <c r="WYM20" s="75"/>
      <c r="WYO20" s="2"/>
      <c r="WYP20" s="2"/>
      <c r="WYQ20" s="35"/>
      <c r="WYR20" s="76"/>
      <c r="WYS20" s="75"/>
      <c r="WYU20" s="2"/>
      <c r="WYV20" s="2"/>
      <c r="WYW20" s="35"/>
      <c r="WYX20" s="76"/>
      <c r="WYY20" s="75"/>
      <c r="WZA20" s="2"/>
      <c r="WZB20" s="2"/>
      <c r="WZC20" s="35"/>
      <c r="WZD20" s="76"/>
      <c r="WZE20" s="75"/>
      <c r="WZG20" s="2"/>
      <c r="WZH20" s="2"/>
      <c r="WZI20" s="35"/>
      <c r="WZJ20" s="76"/>
      <c r="WZK20" s="75"/>
      <c r="WZM20" s="2"/>
      <c r="WZN20" s="2"/>
      <c r="WZO20" s="35"/>
      <c r="WZP20" s="76"/>
      <c r="WZQ20" s="75"/>
      <c r="WZS20" s="2"/>
      <c r="WZT20" s="2"/>
      <c r="WZU20" s="35"/>
      <c r="WZV20" s="76"/>
      <c r="WZW20" s="75"/>
      <c r="WZY20" s="2"/>
      <c r="WZZ20" s="2"/>
      <c r="XAA20" s="35"/>
      <c r="XAB20" s="76"/>
      <c r="XAC20" s="75"/>
      <c r="XAE20" s="2"/>
      <c r="XAF20" s="2"/>
      <c r="XAG20" s="35"/>
      <c r="XAH20" s="76"/>
      <c r="XAI20" s="75"/>
      <c r="XAK20" s="2"/>
      <c r="XAL20" s="2"/>
      <c r="XAM20" s="35"/>
      <c r="XAN20" s="76"/>
      <c r="XAO20" s="75"/>
      <c r="XAQ20" s="2"/>
      <c r="XAR20" s="2"/>
      <c r="XAS20" s="35"/>
      <c r="XAT20" s="76"/>
      <c r="XAU20" s="75"/>
      <c r="XAW20" s="2"/>
      <c r="XAX20" s="2"/>
      <c r="XAY20" s="35"/>
      <c r="XAZ20" s="76"/>
      <c r="XBA20" s="75"/>
      <c r="XBC20" s="2"/>
      <c r="XBD20" s="2"/>
      <c r="XBE20" s="35"/>
      <c r="XBF20" s="76"/>
      <c r="XBG20" s="75"/>
      <c r="XBI20" s="2"/>
      <c r="XBJ20" s="2"/>
      <c r="XBK20" s="35"/>
      <c r="XBL20" s="76"/>
      <c r="XBM20" s="75"/>
      <c r="XBO20" s="2"/>
      <c r="XBP20" s="2"/>
      <c r="XBQ20" s="35"/>
      <c r="XBR20" s="76"/>
      <c r="XBS20" s="75"/>
      <c r="XBU20" s="2"/>
      <c r="XBV20" s="2"/>
      <c r="XBW20" s="35"/>
      <c r="XBX20" s="76"/>
      <c r="XBY20" s="75"/>
      <c r="XCA20" s="2"/>
      <c r="XCB20" s="2"/>
      <c r="XCC20" s="35"/>
      <c r="XCD20" s="76"/>
      <c r="XCE20" s="75"/>
      <c r="XCG20" s="2"/>
      <c r="XCH20" s="2"/>
      <c r="XCI20" s="35"/>
      <c r="XCJ20" s="76"/>
      <c r="XCK20" s="75"/>
      <c r="XCM20" s="2"/>
      <c r="XCN20" s="2"/>
      <c r="XCO20" s="35"/>
      <c r="XCP20" s="76"/>
      <c r="XCQ20" s="75"/>
      <c r="XCS20" s="2"/>
      <c r="XCT20" s="2"/>
      <c r="XCU20" s="35"/>
      <c r="XCV20" s="76"/>
      <c r="XCW20" s="75"/>
      <c r="XCY20" s="2"/>
      <c r="XCZ20" s="2"/>
      <c r="XDA20" s="35"/>
      <c r="XDB20" s="76"/>
      <c r="XDC20" s="75"/>
      <c r="XDE20" s="2"/>
      <c r="XDF20" s="2"/>
      <c r="XDG20" s="35"/>
      <c r="XDH20" s="76"/>
      <c r="XDI20" s="75"/>
      <c r="XDK20" s="2"/>
      <c r="XDL20" s="2"/>
      <c r="XDM20" s="35"/>
      <c r="XDN20" s="76"/>
      <c r="XDO20" s="75"/>
      <c r="XDQ20" s="2"/>
      <c r="XDR20" s="2"/>
      <c r="XDS20" s="35"/>
      <c r="XDT20" s="76"/>
      <c r="XDU20" s="75"/>
      <c r="XDW20" s="2"/>
      <c r="XDX20" s="2"/>
      <c r="XDY20" s="35"/>
      <c r="XDZ20" s="76"/>
      <c r="XEA20" s="75"/>
      <c r="XEC20" s="2"/>
      <c r="XED20" s="2"/>
      <c r="XEE20" s="35"/>
      <c r="XEF20" s="76"/>
      <c r="XEG20" s="75"/>
      <c r="XEI20" s="2"/>
      <c r="XEJ20" s="2"/>
      <c r="XEK20" s="35"/>
      <c r="XEL20" s="76"/>
      <c r="XEM20" s="75"/>
      <c r="XEO20" s="2"/>
      <c r="XEP20" s="2"/>
      <c r="XEQ20" s="35"/>
      <c r="XER20" s="76"/>
      <c r="XES20" s="75"/>
      <c r="XEU20" s="2"/>
      <c r="XEV20" s="2"/>
      <c r="XEW20" s="35"/>
      <c r="XEX20" s="76"/>
      <c r="XEY20" s="75"/>
      <c r="XFA20" s="2"/>
      <c r="XFB20" s="2"/>
      <c r="XFC20" s="35"/>
      <c r="XFD20" s="76"/>
    </row>
    <row r="21" spans="1:16384" s="3" customFormat="1" ht="26" x14ac:dyDescent="0.3">
      <c r="B21" s="2"/>
      <c r="C21" s="2"/>
      <c r="D21" s="2" t="s">
        <v>272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s="3" customFormat="1" ht="26" x14ac:dyDescent="0.3">
      <c r="B22" s="2"/>
      <c r="C22" s="2"/>
      <c r="D22" s="2" t="s">
        <v>273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s="3" customFormat="1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16384" s="3" customFormat="1" ht="26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</sheetData>
  <hyperlinks>
    <hyperlink ref="B3" r:id="rId1" xr:uid="{5D3EC1F0-EDCC-214D-91E5-B09762234130}"/>
    <hyperlink ref="A1" r:id="rId2" xr:uid="{FAA08529-E834-AF4E-B9CE-91A23BEB7C9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5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397</v>
      </c>
    </row>
    <row r="2" spans="1:1" x14ac:dyDescent="0.3">
      <c r="A2" s="1" t="s">
        <v>37</v>
      </c>
    </row>
    <row r="3" spans="1:1" x14ac:dyDescent="0.3">
      <c r="A3" s="1" t="s">
        <v>325</v>
      </c>
    </row>
    <row r="4" spans="1:1" x14ac:dyDescent="0.3">
      <c r="A4" s="1" t="s">
        <v>326</v>
      </c>
    </row>
    <row r="5" spans="1:1" x14ac:dyDescent="0.3">
      <c r="A5" s="1" t="s">
        <v>327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63" t="s">
        <v>423</v>
      </c>
    </row>
    <row r="2" spans="1:12" x14ac:dyDescent="0.3">
      <c r="A2" s="163" t="s">
        <v>420</v>
      </c>
    </row>
    <row r="3" spans="1:12" x14ac:dyDescent="0.3">
      <c r="A3" s="163" t="s">
        <v>3</v>
      </c>
    </row>
    <row r="5" spans="1:12" x14ac:dyDescent="0.3">
      <c r="D5" s="1" t="s">
        <v>374</v>
      </c>
    </row>
    <row r="8" spans="1:12" ht="29" x14ac:dyDescent="0.3">
      <c r="D8" s="1" t="s">
        <v>375</v>
      </c>
      <c r="H8" s="143" t="s">
        <v>0</v>
      </c>
      <c r="L8" s="27" t="s">
        <v>28</v>
      </c>
    </row>
    <row r="9" spans="1:12" ht="30" x14ac:dyDescent="0.4">
      <c r="D9" s="144" t="s">
        <v>376</v>
      </c>
      <c r="E9" s="144" t="s">
        <v>377</v>
      </c>
      <c r="F9" s="144" t="s">
        <v>378</v>
      </c>
      <c r="H9" s="144" t="s">
        <v>379</v>
      </c>
      <c r="I9" s="144" t="s">
        <v>380</v>
      </c>
      <c r="J9" s="144" t="s">
        <v>381</v>
      </c>
      <c r="L9" s="144" t="s">
        <v>376</v>
      </c>
    </row>
    <row r="10" spans="1:12" ht="30" x14ac:dyDescent="0.4">
      <c r="H10" s="144" t="s">
        <v>382</v>
      </c>
      <c r="I10" s="144" t="s">
        <v>383</v>
      </c>
      <c r="J10" s="144" t="s">
        <v>384</v>
      </c>
      <c r="L10" s="144" t="s">
        <v>377</v>
      </c>
    </row>
    <row r="11" spans="1:12" ht="30" x14ac:dyDescent="0.4">
      <c r="H11" s="144" t="s">
        <v>385</v>
      </c>
      <c r="I11" s="144" t="s">
        <v>386</v>
      </c>
      <c r="J11" s="144" t="s">
        <v>387</v>
      </c>
      <c r="L11" s="144" t="s">
        <v>378</v>
      </c>
    </row>
    <row r="14" spans="1:12" ht="29" x14ac:dyDescent="0.3">
      <c r="H14" s="1" t="s">
        <v>388</v>
      </c>
      <c r="L14" s="145" t="s">
        <v>389</v>
      </c>
    </row>
    <row r="15" spans="1:12" ht="31" x14ac:dyDescent="0.4">
      <c r="H15" s="144" t="s">
        <v>390</v>
      </c>
      <c r="I15" s="144" t="s">
        <v>391</v>
      </c>
      <c r="J15" s="144" t="s">
        <v>392</v>
      </c>
      <c r="L15" s="144" t="s">
        <v>393</v>
      </c>
    </row>
    <row r="16" spans="1:12" ht="70" x14ac:dyDescent="0.3">
      <c r="H16" s="146" t="s">
        <v>394</v>
      </c>
      <c r="I16" s="146" t="s">
        <v>395</v>
      </c>
      <c r="J16" s="146" t="s">
        <v>396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14" bestFit="1" customWidth="1"/>
    <col min="11" max="16384" width="10.83203125" style="5"/>
  </cols>
  <sheetData>
    <row r="1" spans="1:10" x14ac:dyDescent="0.3">
      <c r="A1" s="163" t="s">
        <v>421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27</v>
      </c>
      <c r="F6" s="114"/>
      <c r="G6" s="114" t="s">
        <v>28</v>
      </c>
    </row>
    <row r="7" spans="1:10" x14ac:dyDescent="0.3">
      <c r="B7" s="122">
        <v>200</v>
      </c>
      <c r="F7" s="114"/>
      <c r="G7" s="114">
        <f t="array" ref="G7:G8">x/Value</f>
        <v>0.66666666666666663</v>
      </c>
    </row>
    <row r="8" spans="1:10" x14ac:dyDescent="0.3">
      <c r="B8" s="122">
        <v>100</v>
      </c>
      <c r="F8" s="114"/>
      <c r="G8" s="114">
        <v>0.33333333333333331</v>
      </c>
    </row>
    <row r="9" spans="1:10" x14ac:dyDescent="0.3">
      <c r="F9" s="114"/>
      <c r="G9" s="114"/>
    </row>
    <row r="10" spans="1:10" x14ac:dyDescent="0.3">
      <c r="B10" s="5" t="s">
        <v>265</v>
      </c>
      <c r="F10" s="114"/>
      <c r="G10" s="114" t="s">
        <v>30</v>
      </c>
      <c r="I10" s="5" t="s">
        <v>2</v>
      </c>
      <c r="J10" s="114" t="s">
        <v>31</v>
      </c>
    </row>
    <row r="11" spans="1:10" x14ac:dyDescent="0.3">
      <c r="B11" s="120">
        <f t="array" ref="B11">MMULT(MMULT(TRANSPOSE(x),covmat),x)</f>
        <v>244</v>
      </c>
      <c r="F11" s="114"/>
      <c r="G11" s="115">
        <f t="array" ref="G11">MMULT(TRANSPOSE(w),Sw)</f>
        <v>2.7111111111111108E-3</v>
      </c>
      <c r="I11" s="121">
        <f>_xlfn.NORM.INV(alpha,0,SQRT(variance))</f>
        <v>25.69343501362323</v>
      </c>
      <c r="J11" s="114">
        <f>VaR/Value</f>
        <v>8.5644783378744094E-2</v>
      </c>
    </row>
    <row r="12" spans="1:10" x14ac:dyDescent="0.3">
      <c r="F12" s="114"/>
      <c r="G12" s="114"/>
    </row>
    <row r="13" spans="1:10" x14ac:dyDescent="0.3">
      <c r="F13" s="114"/>
      <c r="G13" s="114" t="s">
        <v>33</v>
      </c>
    </row>
    <row r="14" spans="1:10" x14ac:dyDescent="0.3">
      <c r="F14" s="114"/>
      <c r="G14" s="115">
        <f>SQRT(variancePct)</f>
        <v>5.2068331172711028E-2</v>
      </c>
    </row>
    <row r="15" spans="1:10" x14ac:dyDescent="0.3">
      <c r="F15" s="114"/>
      <c r="G15" s="114"/>
    </row>
    <row r="16" spans="1:10" x14ac:dyDescent="0.3">
      <c r="B16" s="7" t="s">
        <v>34</v>
      </c>
      <c r="F16" s="114"/>
      <c r="G16" s="116" t="s">
        <v>264</v>
      </c>
    </row>
    <row r="17" spans="2:10" x14ac:dyDescent="0.3">
      <c r="B17" s="120">
        <f t="array" ref="B17:B18">MMULT(covmat,x)</f>
        <v>0.5</v>
      </c>
      <c r="F17" s="114"/>
      <c r="G17" s="115">
        <f t="array" ref="G17:G18">MMULT(covmat,w)</f>
        <v>1.6666666666666666E-3</v>
      </c>
    </row>
    <row r="18" spans="2:10" x14ac:dyDescent="0.3">
      <c r="B18" s="120">
        <v>1.44</v>
      </c>
      <c r="F18" s="114"/>
      <c r="G18" s="115">
        <v>4.7999999999999996E-3</v>
      </c>
    </row>
    <row r="19" spans="2:10" x14ac:dyDescent="0.3">
      <c r="F19" s="114"/>
      <c r="G19" s="114"/>
    </row>
    <row r="20" spans="2:10" x14ac:dyDescent="0.3">
      <c r="B20" s="6" t="s">
        <v>36</v>
      </c>
      <c r="F20" s="114"/>
      <c r="G20" s="117" t="s">
        <v>36</v>
      </c>
      <c r="I20" s="5" t="s">
        <v>37</v>
      </c>
      <c r="J20" s="114" t="s">
        <v>263</v>
      </c>
    </row>
    <row r="21" spans="2:10" x14ac:dyDescent="0.3">
      <c r="B21" s="121">
        <f t="array" ref="B21:B22">(Sx/Value)/(variance/Value^2)</f>
        <v>0.61475409836065575</v>
      </c>
      <c r="F21" s="114"/>
      <c r="G21" s="118">
        <f t="array" ref="G21:G22">Sw/variancePct</f>
        <v>0.61475409836065575</v>
      </c>
      <c r="I21" s="121" cm="1">
        <f t="array" ref="I21:I22">b*VaR</f>
        <v>15.795144475588051</v>
      </c>
      <c r="J21" s="119">
        <f t="array" ref="J21:J22">b*VaRPct</f>
        <v>5.26504815852935E-2</v>
      </c>
    </row>
    <row r="22" spans="2:10" x14ac:dyDescent="0.3">
      <c r="B22" s="121">
        <v>1.7704918032786883</v>
      </c>
      <c r="F22" s="114"/>
      <c r="G22" s="118">
        <v>1.7704918032786887</v>
      </c>
      <c r="I22" s="121">
        <v>45.490016089693583</v>
      </c>
      <c r="J22" s="119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63" t="s">
        <v>422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27</v>
      </c>
      <c r="F6" s="5" t="s">
        <v>28</v>
      </c>
    </row>
    <row r="7" spans="1:10" x14ac:dyDescent="0.3">
      <c r="B7" s="122">
        <v>200</v>
      </c>
      <c r="F7" s="120">
        <f t="array" ref="F7:F8">x/Value</f>
        <v>0.66666666666666663</v>
      </c>
    </row>
    <row r="8" spans="1:10" x14ac:dyDescent="0.3">
      <c r="B8" s="122">
        <v>100</v>
      </c>
      <c r="F8" s="120">
        <v>0.33333333333333331</v>
      </c>
    </row>
    <row r="10" spans="1:10" x14ac:dyDescent="0.3">
      <c r="B10" s="5" t="s">
        <v>265</v>
      </c>
      <c r="F10" s="5" t="s">
        <v>266</v>
      </c>
      <c r="I10" s="5" t="s">
        <v>2</v>
      </c>
      <c r="J10" s="5" t="s">
        <v>31</v>
      </c>
    </row>
    <row r="11" spans="1:10" x14ac:dyDescent="0.3">
      <c r="B11" s="120">
        <f t="array" ref="B11">MMULT(MMULT(TRANSPOSE(x),covmat),x)</f>
        <v>244</v>
      </c>
      <c r="F11" s="123" cm="1">
        <f t="array" ref="F11">MMULT(MMULT(TRANSPOSE(w),covmat),w)</f>
        <v>2.7111111111111108E-3</v>
      </c>
      <c r="I11" s="120">
        <f>_xlfn.NORM.INV(alpha,0,SQRT(variance))</f>
        <v>25.69343501362323</v>
      </c>
      <c r="J11" s="126">
        <f>VaR/Value</f>
        <v>8.5644783378744094E-2</v>
      </c>
    </row>
    <row r="16" spans="1:10" x14ac:dyDescent="0.3">
      <c r="F16" s="7" t="s">
        <v>35</v>
      </c>
    </row>
    <row r="17" spans="6:10" x14ac:dyDescent="0.3">
      <c r="F17" s="123">
        <f t="array" ref="F17:F18">MMULT(covmat,w)</f>
        <v>1.6666666666666666E-3</v>
      </c>
    </row>
    <row r="18" spans="6:10" x14ac:dyDescent="0.3">
      <c r="F18" s="123">
        <v>4.7999999999999996E-3</v>
      </c>
    </row>
    <row r="20" spans="6:10" x14ac:dyDescent="0.3">
      <c r="F20" s="6" t="s">
        <v>36</v>
      </c>
      <c r="J20" s="5" t="s">
        <v>37</v>
      </c>
    </row>
    <row r="21" spans="6:10" x14ac:dyDescent="0.3">
      <c r="F21" s="121">
        <f t="array" ref="F21:F22">Sw/variancePct</f>
        <v>0.61475409836065575</v>
      </c>
      <c r="J21" s="126">
        <f t="array" ref="J21:J22">b_pct*VaRPct</f>
        <v>5.26504815852935E-2</v>
      </c>
    </row>
    <row r="22" spans="6:10" x14ac:dyDescent="0.3">
      <c r="F22" s="121">
        <v>1.7704918032786887</v>
      </c>
      <c r="J22" s="126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FF000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25</v>
      </c>
      <c r="I2" s="5" t="s">
        <v>26</v>
      </c>
    </row>
    <row r="3" spans="2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2:10" x14ac:dyDescent="0.3">
      <c r="B4" s="127">
        <v>0</v>
      </c>
      <c r="C4" s="127">
        <v>1.44E-2</v>
      </c>
    </row>
    <row r="6" spans="2:10" x14ac:dyDescent="0.3">
      <c r="B6" s="5" t="s">
        <v>267</v>
      </c>
      <c r="F6" s="5" t="s">
        <v>28</v>
      </c>
    </row>
    <row r="7" spans="2:10" x14ac:dyDescent="0.3">
      <c r="B7" s="122">
        <v>200</v>
      </c>
      <c r="F7" s="120">
        <f t="array" ref="F7:F8">x/Value</f>
        <v>0.66666666666666663</v>
      </c>
    </row>
    <row r="8" spans="2:10" x14ac:dyDescent="0.3">
      <c r="B8" s="122">
        <v>100</v>
      </c>
      <c r="F8" s="120">
        <v>0.33333333333333331</v>
      </c>
    </row>
    <row r="10" spans="2:10" x14ac:dyDescent="0.3">
      <c r="B10" s="5" t="s">
        <v>29</v>
      </c>
      <c r="F10" s="5" t="s">
        <v>30</v>
      </c>
      <c r="I10" s="5" t="s">
        <v>2</v>
      </c>
      <c r="J10" s="5" t="s">
        <v>31</v>
      </c>
    </row>
    <row r="11" spans="2:10" x14ac:dyDescent="0.3">
      <c r="B11" s="120">
        <f t="array" ref="B11">MMULT(MMULT(TRANSPOSE(x),covmat),x)</f>
        <v>244</v>
      </c>
      <c r="F11" s="123">
        <f t="array" ref="F11">MMULT(TRANSPOSE(w),Sw)</f>
        <v>2.7111111111111108E-3</v>
      </c>
      <c r="I11" s="120">
        <f>_xlfn.NORM.INV(alpha,0,vol)</f>
        <v>25.69343501362323</v>
      </c>
      <c r="J11" s="126">
        <f>VaR/Value</f>
        <v>8.5644783378744094E-2</v>
      </c>
    </row>
    <row r="13" spans="2:10" x14ac:dyDescent="0.3">
      <c r="B13" s="5" t="s">
        <v>32</v>
      </c>
      <c r="F13" s="5" t="s">
        <v>33</v>
      </c>
    </row>
    <row r="14" spans="2:10" x14ac:dyDescent="0.3">
      <c r="B14" s="120">
        <f t="array" ref="B14">SQRT(variance)</f>
        <v>15.620499351813308</v>
      </c>
      <c r="F14" s="149">
        <f>SQRT(variancePct)</f>
        <v>5.2068331172711028E-2</v>
      </c>
    </row>
    <row r="16" spans="2:10" x14ac:dyDescent="0.3">
      <c r="B16" s="7" t="s">
        <v>34</v>
      </c>
      <c r="F16" s="7" t="s">
        <v>35</v>
      </c>
    </row>
    <row r="17" spans="2:10" x14ac:dyDescent="0.3">
      <c r="B17" s="120">
        <f t="array" ref="B17:B18">MMULT(covmat,x)</f>
        <v>0.5</v>
      </c>
      <c r="F17" s="123">
        <f t="array" ref="F17:F18">MMULT(covmat,w)</f>
        <v>1.6666666666666666E-3</v>
      </c>
    </row>
    <row r="18" spans="2:10" x14ac:dyDescent="0.3">
      <c r="B18" s="120">
        <v>1.44</v>
      </c>
      <c r="F18" s="123">
        <v>4.7999999999999996E-3</v>
      </c>
    </row>
    <row r="20" spans="2:10" x14ac:dyDescent="0.3">
      <c r="B20" s="6" t="s">
        <v>36</v>
      </c>
      <c r="F20" s="6" t="s">
        <v>36</v>
      </c>
      <c r="J20" s="5" t="s">
        <v>37</v>
      </c>
    </row>
    <row r="21" spans="2:10" x14ac:dyDescent="0.3">
      <c r="B21" s="121">
        <f t="array" ref="B21:B22">Value*Sx/variance</f>
        <v>0.61475409836065575</v>
      </c>
      <c r="F21" s="121">
        <f t="array" ref="F21:F22">Sw/variancePct</f>
        <v>0.61475409836065575</v>
      </c>
      <c r="J21" s="126">
        <f t="array" ref="J21:J22">b*VaRPct</f>
        <v>5.26504815852935E-2</v>
      </c>
    </row>
    <row r="22" spans="2:10" x14ac:dyDescent="0.3">
      <c r="B22" s="121">
        <v>1.7704918032786885</v>
      </c>
      <c r="F22" s="121">
        <v>1.7704918032786887</v>
      </c>
      <c r="J22" s="126">
        <v>0.15163338696564527</v>
      </c>
    </row>
  </sheetData>
  <phoneticPr fontId="2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63" t="s">
        <v>327</v>
      </c>
    </row>
    <row r="2" spans="1:17" x14ac:dyDescent="0.3">
      <c r="B2" s="6" t="s">
        <v>0</v>
      </c>
      <c r="G2" s="5" t="s">
        <v>25</v>
      </c>
      <c r="I2" s="5" t="s">
        <v>26</v>
      </c>
      <c r="M2" s="164" t="s">
        <v>267</v>
      </c>
      <c r="N2" s="164" t="s">
        <v>268</v>
      </c>
      <c r="O2" s="164" t="s">
        <v>269</v>
      </c>
      <c r="P2" s="164" t="s">
        <v>270</v>
      </c>
      <c r="Q2" s="164" t="s">
        <v>271</v>
      </c>
    </row>
    <row r="3" spans="1:17" x14ac:dyDescent="0.3">
      <c r="B3" s="167">
        <v>0.01</v>
      </c>
      <c r="C3" s="167">
        <v>0</v>
      </c>
      <c r="D3" s="167">
        <v>0</v>
      </c>
      <c r="E3" s="167">
        <v>0</v>
      </c>
      <c r="G3" s="120">
        <f ca="1">SUM(iVaR!x)</f>
        <v>1000</v>
      </c>
      <c r="I3" s="122">
        <v>0.95</v>
      </c>
      <c r="M3" s="122">
        <v>400</v>
      </c>
      <c r="N3" s="122">
        <v>410</v>
      </c>
      <c r="O3" s="122">
        <v>400</v>
      </c>
      <c r="P3" s="122">
        <v>400</v>
      </c>
      <c r="Q3" s="122">
        <v>400</v>
      </c>
    </row>
    <row r="4" spans="1:17" x14ac:dyDescent="0.3">
      <c r="B4" s="167">
        <v>0</v>
      </c>
      <c r="C4" s="167">
        <v>0.02</v>
      </c>
      <c r="D4" s="167">
        <v>0</v>
      </c>
      <c r="E4" s="167">
        <v>0</v>
      </c>
      <c r="M4" s="122">
        <v>300</v>
      </c>
      <c r="N4" s="122">
        <v>300</v>
      </c>
      <c r="O4" s="122">
        <v>310</v>
      </c>
      <c r="P4" s="122">
        <v>300</v>
      </c>
      <c r="Q4" s="122">
        <v>300</v>
      </c>
    </row>
    <row r="5" spans="1:17" x14ac:dyDescent="0.3">
      <c r="B5" s="167">
        <v>0</v>
      </c>
      <c r="C5" s="167">
        <v>0</v>
      </c>
      <c r="D5" s="167">
        <v>0.03</v>
      </c>
      <c r="E5" s="167">
        <v>0</v>
      </c>
      <c r="M5" s="122">
        <v>200</v>
      </c>
      <c r="N5" s="122">
        <v>200</v>
      </c>
      <c r="O5" s="122">
        <v>200</v>
      </c>
      <c r="P5" s="122">
        <v>210</v>
      </c>
      <c r="Q5" s="122">
        <v>200</v>
      </c>
    </row>
    <row r="6" spans="1:17" x14ac:dyDescent="0.3">
      <c r="B6" s="167">
        <v>0</v>
      </c>
      <c r="C6" s="167">
        <v>0</v>
      </c>
      <c r="D6" s="167">
        <v>0</v>
      </c>
      <c r="E6" s="167">
        <v>0.04</v>
      </c>
      <c r="M6" s="122">
        <v>100</v>
      </c>
      <c r="N6" s="122">
        <v>100</v>
      </c>
      <c r="O6" s="122">
        <v>100</v>
      </c>
      <c r="P6" s="122">
        <v>100</v>
      </c>
      <c r="Q6" s="122">
        <v>110</v>
      </c>
    </row>
    <row r="8" spans="1:17" x14ac:dyDescent="0.3">
      <c r="B8" s="5" t="s">
        <v>267</v>
      </c>
      <c r="G8" s="5" t="s">
        <v>28</v>
      </c>
    </row>
    <row r="9" spans="1:17" x14ac:dyDescent="0.3">
      <c r="B9" s="122" cm="1">
        <f t="array" aca="1" ref="B9:B12" ca="1">INDIRECT(B8)</f>
        <v>400</v>
      </c>
      <c r="G9" s="120">
        <f t="array" aca="1" ref="G9:G12" ca="1">x/Value</f>
        <v>0.4</v>
      </c>
    </row>
    <row r="10" spans="1:17" x14ac:dyDescent="0.3">
      <c r="B10" s="122">
        <f ca="1"/>
        <v>300</v>
      </c>
      <c r="G10" s="120">
        <f ca="1"/>
        <v>0.3</v>
      </c>
    </row>
    <row r="11" spans="1:17" x14ac:dyDescent="0.3">
      <c r="B11" s="122">
        <f ca="1"/>
        <v>200</v>
      </c>
      <c r="G11" s="120">
        <f ca="1"/>
        <v>0.2</v>
      </c>
    </row>
    <row r="12" spans="1:17" x14ac:dyDescent="0.3">
      <c r="B12" s="122">
        <f ca="1"/>
        <v>100</v>
      </c>
      <c r="G12" s="120">
        <f ca="1"/>
        <v>0.1</v>
      </c>
    </row>
    <row r="15" spans="1:17" x14ac:dyDescent="0.3">
      <c r="B15" s="5" t="s">
        <v>265</v>
      </c>
      <c r="G15" s="5" t="s">
        <v>266</v>
      </c>
      <c r="I15" s="5" t="s">
        <v>2</v>
      </c>
      <c r="J15" s="5" t="s">
        <v>31</v>
      </c>
    </row>
    <row r="16" spans="1:17" x14ac:dyDescent="0.3">
      <c r="B16" s="120" cm="1">
        <f t="array" aca="1" ref="B16" ca="1">MMULT(MMULT(TRANSPOSE(x),covmat),x)</f>
        <v>5000</v>
      </c>
      <c r="G16" s="123" cm="1">
        <f t="array" aca="1" ref="G16" ca="1">MMULT(MMULT(TRANSPOSE(w),covmat),w)</f>
        <v>5.0000000000000001E-3</v>
      </c>
      <c r="I16" s="120">
        <f ca="1">_xlfn.NORM.INV(alpha,0,SQRT(variance))</f>
        <v>116.30871536766733</v>
      </c>
      <c r="J16" s="149">
        <f ca="1">_xlfn.NORM.INV(alpha,0,SQRT(variancePct))</f>
        <v>0.11630871536766732</v>
      </c>
      <c r="L16" s="152"/>
      <c r="M16" s="150">
        <f ca="1">VaR</f>
        <v>116.30871536766733</v>
      </c>
      <c r="N16" s="153">
        <f ca="1">VaRPct</f>
        <v>0.11630871536766732</v>
      </c>
      <c r="P16" s="165" t="s">
        <v>405</v>
      </c>
      <c r="Q16" s="166" t="s">
        <v>406</v>
      </c>
    </row>
    <row r="17" spans="12:17" x14ac:dyDescent="0.3">
      <c r="L17" s="152" t="s">
        <v>267</v>
      </c>
      <c r="M17" s="154">
        <f t="dataTable" ref="M17:N21" dt2D="0" dtr="0" r1="B8" ca="1"/>
        <v>116.30871536766733</v>
      </c>
      <c r="N17" s="151">
        <v>0.11630871536766732</v>
      </c>
      <c r="P17" s="156">
        <f t="shared" ref="P17:Q21" si="0">M17-M$17</f>
        <v>0</v>
      </c>
      <c r="Q17" s="155">
        <f t="shared" si="0"/>
        <v>0</v>
      </c>
    </row>
    <row r="18" spans="12:17" x14ac:dyDescent="0.3">
      <c r="L18" s="152" t="s">
        <v>268</v>
      </c>
      <c r="M18" s="154">
        <v>117.24703105093441</v>
      </c>
      <c r="N18" s="151">
        <v>0.11608616935736081</v>
      </c>
      <c r="P18" s="156">
        <f t="shared" si="0"/>
        <v>0.93831568326707782</v>
      </c>
      <c r="Q18" s="155">
        <f t="shared" si="0"/>
        <v>-2.2254601030650967E-4</v>
      </c>
    </row>
    <row r="19" spans="12:17" x14ac:dyDescent="0.3">
      <c r="L19" s="152" t="s">
        <v>269</v>
      </c>
      <c r="M19" s="154">
        <v>117.71913001664893</v>
      </c>
      <c r="N19" s="151">
        <v>0.11655359407589003</v>
      </c>
      <c r="P19" s="156">
        <f t="shared" si="0"/>
        <v>1.4104146489816003</v>
      </c>
      <c r="Q19" s="155">
        <f t="shared" si="0"/>
        <v>2.4487870822270663E-4</v>
      </c>
    </row>
    <row r="20" spans="12:17" x14ac:dyDescent="0.3">
      <c r="L20" s="152" t="s">
        <v>270</v>
      </c>
      <c r="M20" s="154">
        <v>117.73062097572911</v>
      </c>
      <c r="N20" s="151">
        <v>0.11656497126309812</v>
      </c>
      <c r="P20" s="156">
        <f t="shared" si="0"/>
        <v>1.4219056080617776</v>
      </c>
      <c r="Q20" s="155">
        <f t="shared" si="0"/>
        <v>2.5625589543079585E-4</v>
      </c>
    </row>
    <row r="21" spans="12:17" x14ac:dyDescent="0.3">
      <c r="L21" s="152" t="s">
        <v>271</v>
      </c>
      <c r="M21" s="154">
        <v>117.28163931588382</v>
      </c>
      <c r="N21" s="151">
        <v>0.11612043496622161</v>
      </c>
      <c r="O21" s="7"/>
      <c r="P21" s="156">
        <f t="shared" si="0"/>
        <v>0.97292394821648998</v>
      </c>
      <c r="Q21" s="155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414</v>
      </c>
    </row>
    <row r="2" spans="1:1" x14ac:dyDescent="0.3">
      <c r="A2" s="1" t="s">
        <v>328</v>
      </c>
    </row>
    <row r="3" spans="1:1" x14ac:dyDescent="0.3">
      <c r="A3" s="1" t="s">
        <v>283</v>
      </c>
    </row>
    <row r="4" spans="1:1" x14ac:dyDescent="0.3">
      <c r="A4" s="1" t="s">
        <v>286</v>
      </c>
    </row>
    <row r="5" spans="1:1" x14ac:dyDescent="0.3">
      <c r="A5" s="1" t="s">
        <v>289</v>
      </c>
    </row>
    <row r="6" spans="1:1" x14ac:dyDescent="0.3">
      <c r="A6" s="1" t="s">
        <v>290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320</v>
      </c>
    </row>
    <row r="3" spans="2:4" x14ac:dyDescent="0.3">
      <c r="C3" s="1" t="s">
        <v>318</v>
      </c>
    </row>
    <row r="5" spans="2:4" x14ac:dyDescent="0.3">
      <c r="B5" s="1" t="s">
        <v>319</v>
      </c>
    </row>
    <row r="6" spans="2:4" x14ac:dyDescent="0.3">
      <c r="C6" s="1" t="s">
        <v>318</v>
      </c>
    </row>
    <row r="7" spans="2:4" x14ac:dyDescent="0.3">
      <c r="C7" s="132" t="s">
        <v>82</v>
      </c>
    </row>
    <row r="8" spans="2:4" x14ac:dyDescent="0.3">
      <c r="C8" s="1" t="s">
        <v>317</v>
      </c>
    </row>
    <row r="10" spans="2:4" x14ac:dyDescent="0.3">
      <c r="B10" s="1" t="s">
        <v>316</v>
      </c>
    </row>
    <row r="11" spans="2:4" x14ac:dyDescent="0.3">
      <c r="C11" s="1" t="s">
        <v>315</v>
      </c>
    </row>
    <row r="13" spans="2:4" x14ac:dyDescent="0.3">
      <c r="B13" s="1" t="s">
        <v>43</v>
      </c>
    </row>
    <row r="14" spans="2:4" x14ac:dyDescent="0.3">
      <c r="C14" s="1" t="s">
        <v>314</v>
      </c>
    </row>
    <row r="15" spans="2:4" x14ac:dyDescent="0.3">
      <c r="D15" s="1" t="s">
        <v>313</v>
      </c>
    </row>
    <row r="16" spans="2:4" x14ac:dyDescent="0.3">
      <c r="C16" s="1" t="s">
        <v>45</v>
      </c>
    </row>
    <row r="17" spans="4:4" x14ac:dyDescent="0.3">
      <c r="D17" s="1" t="s">
        <v>312</v>
      </c>
    </row>
    <row r="18" spans="4:4" x14ac:dyDescent="0.3">
      <c r="D18" s="1" t="s">
        <v>311</v>
      </c>
    </row>
    <row r="19" spans="4:4" x14ac:dyDescent="0.3">
      <c r="D19" s="1" t="s">
        <v>310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63" t="s">
        <v>424</v>
      </c>
    </row>
    <row r="2" spans="1:18" x14ac:dyDescent="0.3">
      <c r="B2" s="1" t="s">
        <v>282</v>
      </c>
      <c r="C2" s="74">
        <v>1E-3</v>
      </c>
    </row>
    <row r="3" spans="1:18" x14ac:dyDescent="0.3">
      <c r="B3" s="1" t="s">
        <v>281</v>
      </c>
      <c r="C3" s="74">
        <v>0.02</v>
      </c>
    </row>
    <row r="4" spans="1:18" x14ac:dyDescent="0.3">
      <c r="K4" s="105" t="s">
        <v>280</v>
      </c>
      <c r="L4" s="105" t="s">
        <v>279</v>
      </c>
    </row>
    <row r="5" spans="1:18" x14ac:dyDescent="0.3">
      <c r="B5" s="1" t="s">
        <v>278</v>
      </c>
      <c r="C5" s="1" t="s">
        <v>277</v>
      </c>
      <c r="D5" s="1" t="s">
        <v>408</v>
      </c>
      <c r="E5" s="1" t="s">
        <v>407</v>
      </c>
      <c r="F5" s="1" t="s">
        <v>275</v>
      </c>
      <c r="G5" s="1" t="s">
        <v>274</v>
      </c>
      <c r="K5" s="129">
        <f ca="1">AVERAGE(K7:K80)</f>
        <v>-2.3590633952574772E-2</v>
      </c>
      <c r="L5" s="129">
        <f ca="1">AVERAGE(L7:L80)</f>
        <v>0.75731538328408121</v>
      </c>
    </row>
    <row r="6" spans="1:18" x14ac:dyDescent="0.3">
      <c r="B6" s="1">
        <v>0</v>
      </c>
      <c r="C6" s="1">
        <v>100</v>
      </c>
      <c r="P6" s="124"/>
      <c r="R6" s="124"/>
    </row>
    <row r="7" spans="1:18" x14ac:dyDescent="0.3">
      <c r="B7" s="1">
        <v>1</v>
      </c>
      <c r="C7" s="128">
        <f t="shared" ref="C7:C38" ca="1" si="0">C6*(1+_xlfn.NORM.INV(RAND(),mu,sigma))</f>
        <v>100.57535649299871</v>
      </c>
      <c r="D7" s="124">
        <f ca="1">C7/C6-1</f>
        <v>5.7535649299871316E-3</v>
      </c>
      <c r="E7" s="124">
        <f ca="1">C16/C6-1</f>
        <v>-1.4355394649382403E-3</v>
      </c>
      <c r="F7" s="124">
        <f t="shared" ref="F7:F38" ca="1" si="1">_xlfn.STDEV.S(D7:D16)*SQRT(10)</f>
        <v>4.7677407673621226E-2</v>
      </c>
      <c r="G7" s="124">
        <f t="shared" ref="G7:G38" ca="1" si="2">_xlfn.STDEV.S(E7:E16)</f>
        <v>2.7277047575608868E-2</v>
      </c>
      <c r="H7" s="124"/>
      <c r="I7" s="124"/>
      <c r="J7" s="124"/>
      <c r="K7" s="124">
        <f t="shared" ref="K7:K38" ca="1" si="3">CORREL(D7:D27,D8:D28)</f>
        <v>-0.1537742184802702</v>
      </c>
      <c r="L7" s="124">
        <f t="shared" ref="L7:L38" ca="1" si="4">CORREL(E7:E27,E8:E28)</f>
        <v>0.76362697162827353</v>
      </c>
      <c r="N7" s="124"/>
    </row>
    <row r="8" spans="1:18" x14ac:dyDescent="0.3">
      <c r="B8" s="1">
        <v>2</v>
      </c>
      <c r="C8" s="128">
        <f t="shared" ca="1" si="0"/>
        <v>103.29421384364028</v>
      </c>
      <c r="D8" s="124">
        <f t="shared" ref="D8:D71" ca="1" si="5">C8/C7-1</f>
        <v>2.7033037171793062E-2</v>
      </c>
      <c r="E8" s="124">
        <f t="shared" ref="E8:E38" ca="1" si="6">C17/C7-1</f>
        <v>1.9687293309647469E-2</v>
      </c>
      <c r="F8" s="124">
        <f t="shared" ca="1" si="1"/>
        <v>5.4769833029897755E-2</v>
      </c>
      <c r="G8" s="124">
        <f t="shared" ca="1" si="2"/>
        <v>2.943203875798564E-2</v>
      </c>
      <c r="H8" s="124"/>
      <c r="I8" s="124"/>
      <c r="J8" s="124"/>
      <c r="K8" s="124">
        <f t="shared" ca="1" si="3"/>
        <v>-0.22172635751369041</v>
      </c>
      <c r="L8" s="124">
        <f t="shared" ca="1" si="4"/>
        <v>0.75823486642320226</v>
      </c>
      <c r="M8" s="124"/>
      <c r="N8" s="124"/>
    </row>
    <row r="9" spans="1:18" x14ac:dyDescent="0.3">
      <c r="B9" s="1">
        <v>3</v>
      </c>
      <c r="C9" s="128">
        <f t="shared" ca="1" si="0"/>
        <v>100.92393217308947</v>
      </c>
      <c r="D9" s="124">
        <f t="shared" ca="1" si="5"/>
        <v>-2.2946896852700571E-2</v>
      </c>
      <c r="E9" s="124">
        <f t="shared" ca="1" si="6"/>
        <v>-1.7374421200464729E-2</v>
      </c>
      <c r="F9" s="124">
        <f t="shared" ca="1" si="1"/>
        <v>4.8205189717823199E-2</v>
      </c>
      <c r="G9" s="124">
        <f t="shared" ca="1" si="2"/>
        <v>2.7298198041791476E-2</v>
      </c>
      <c r="H9" s="124"/>
      <c r="I9" s="124"/>
      <c r="J9" s="124"/>
      <c r="K9" s="124">
        <f t="shared" ca="1" si="3"/>
        <v>-0.11651076745088801</v>
      </c>
      <c r="L9" s="124">
        <f t="shared" ca="1" si="4"/>
        <v>0.76900571049539346</v>
      </c>
      <c r="M9" s="124"/>
      <c r="N9" s="124"/>
    </row>
    <row r="10" spans="1:18" x14ac:dyDescent="0.3">
      <c r="B10" s="1">
        <v>4</v>
      </c>
      <c r="C10" s="128">
        <f t="shared" ca="1" si="0"/>
        <v>101.91784568178437</v>
      </c>
      <c r="D10" s="124">
        <f t="shared" ca="1" si="5"/>
        <v>9.8481449076943672E-3</v>
      </c>
      <c r="E10" s="124">
        <f t="shared" ca="1" si="6"/>
        <v>1.2368862431108241E-2</v>
      </c>
      <c r="F10" s="124">
        <f t="shared" ca="1" si="1"/>
        <v>4.2409121610031388E-2</v>
      </c>
      <c r="G10" s="124">
        <f t="shared" ca="1" si="2"/>
        <v>2.7667992896677034E-2</v>
      </c>
      <c r="H10" s="124"/>
      <c r="I10" s="124"/>
      <c r="J10" s="124"/>
      <c r="K10" s="124">
        <f t="shared" ca="1" si="3"/>
        <v>-5.7637926477913645E-2</v>
      </c>
      <c r="L10" s="124">
        <f t="shared" ca="1" si="4"/>
        <v>0.77015250516127032</v>
      </c>
      <c r="M10" s="124"/>
      <c r="N10" s="124"/>
    </row>
    <row r="11" spans="1:18" x14ac:dyDescent="0.3">
      <c r="B11" s="1">
        <v>5</v>
      </c>
      <c r="C11" s="128">
        <f t="shared" ca="1" si="0"/>
        <v>103.42065789663476</v>
      </c>
      <c r="D11" s="124">
        <f t="shared" ca="1" si="5"/>
        <v>1.4745329483735192E-2</v>
      </c>
      <c r="E11" s="124">
        <f t="shared" ca="1" si="6"/>
        <v>-1.4840170189779234E-2</v>
      </c>
      <c r="F11" s="124">
        <f t="shared" ca="1" si="1"/>
        <v>4.4947157881888813E-2</v>
      </c>
      <c r="G11" s="124">
        <f t="shared" ca="1" si="2"/>
        <v>2.2821730732534091E-2</v>
      </c>
      <c r="H11" s="124"/>
      <c r="I11" s="124"/>
      <c r="J11" s="124"/>
      <c r="K11" s="124">
        <f t="shared" ca="1" si="3"/>
        <v>-0.14115457085610922</v>
      </c>
      <c r="L11" s="124">
        <f t="shared" ca="1" si="4"/>
        <v>0.74789349659390747</v>
      </c>
      <c r="M11" s="124"/>
      <c r="N11" s="124"/>
    </row>
    <row r="12" spans="1:18" x14ac:dyDescent="0.3">
      <c r="B12" s="1">
        <v>6</v>
      </c>
      <c r="C12" s="128">
        <f t="shared" ca="1" si="0"/>
        <v>101.59740820942243</v>
      </c>
      <c r="D12" s="124">
        <f t="shared" ca="1" si="5"/>
        <v>-1.7629453576234355E-2</v>
      </c>
      <c r="E12" s="124">
        <f t="shared" ca="1" si="6"/>
        <v>-3.02160264239697E-2</v>
      </c>
      <c r="F12" s="124">
        <f t="shared" ca="1" si="1"/>
        <v>4.1264043291751616E-2</v>
      </c>
      <c r="G12" s="124">
        <f t="shared" ca="1" si="2"/>
        <v>1.949225551954115E-2</v>
      </c>
      <c r="H12" s="124"/>
      <c r="I12" s="124"/>
      <c r="J12" s="124"/>
      <c r="K12" s="124">
        <f t="shared" ca="1" si="3"/>
        <v>-0.17738682777819248</v>
      </c>
      <c r="L12" s="124">
        <f t="shared" ca="1" si="4"/>
        <v>0.73539305945758837</v>
      </c>
      <c r="M12" s="124"/>
      <c r="N12" s="124"/>
    </row>
    <row r="13" spans="1:18" x14ac:dyDescent="0.3">
      <c r="B13" s="1">
        <v>7</v>
      </c>
      <c r="C13" s="128">
        <f t="shared" ca="1" si="0"/>
        <v>100.74253761747975</v>
      </c>
      <c r="D13" s="124">
        <f t="shared" ca="1" si="5"/>
        <v>-8.4142952759240774E-3</v>
      </c>
      <c r="E13" s="124">
        <f t="shared" ca="1" si="6"/>
        <v>-1.6387495424569298E-2</v>
      </c>
      <c r="F13" s="124">
        <f t="shared" ca="1" si="1"/>
        <v>3.7988845793880989E-2</v>
      </c>
      <c r="G13" s="124">
        <f t="shared" ca="1" si="2"/>
        <v>1.7539696020056804E-2</v>
      </c>
      <c r="H13" s="124"/>
      <c r="I13" s="124"/>
      <c r="J13" s="124"/>
      <c r="K13" s="124">
        <f t="shared" ca="1" si="3"/>
        <v>3.1937269419988083E-2</v>
      </c>
      <c r="L13" s="124">
        <f t="shared" ca="1" si="4"/>
        <v>0.70832367086208448</v>
      </c>
      <c r="M13" s="124"/>
      <c r="N13" s="124"/>
    </row>
    <row r="14" spans="1:18" x14ac:dyDescent="0.3">
      <c r="B14" s="1">
        <v>8</v>
      </c>
      <c r="C14" s="128">
        <f t="shared" ca="1" si="0"/>
        <v>100.83727168663476</v>
      </c>
      <c r="D14" s="124">
        <f t="shared" ca="1" si="5"/>
        <v>9.4035817833693081E-4</v>
      </c>
      <c r="E14" s="124">
        <f t="shared" ca="1" si="6"/>
        <v>-4.5858867989806318E-2</v>
      </c>
      <c r="F14" s="124">
        <f t="shared" ca="1" si="1"/>
        <v>5.2693837609989157E-2</v>
      </c>
      <c r="G14" s="124">
        <f t="shared" ca="1" si="2"/>
        <v>1.0505862288249587E-2</v>
      </c>
      <c r="H14" s="124"/>
      <c r="I14" s="124"/>
      <c r="J14" s="124"/>
      <c r="K14" s="124">
        <f t="shared" ca="1" si="3"/>
        <v>4.8166943948385769E-2</v>
      </c>
      <c r="L14" s="124">
        <f t="shared" ca="1" si="4"/>
        <v>0.75516256994104469</v>
      </c>
      <c r="M14" s="124"/>
      <c r="N14" s="124"/>
    </row>
    <row r="15" spans="1:18" x14ac:dyDescent="0.3">
      <c r="B15" s="1">
        <v>9</v>
      </c>
      <c r="C15" s="128">
        <f t="shared" ca="1" si="0"/>
        <v>100.1093018777608</v>
      </c>
      <c r="D15" s="124">
        <f t="shared" ca="1" si="5"/>
        <v>-7.2192533246657753E-3</v>
      </c>
      <c r="E15" s="124">
        <f t="shared" ca="1" si="6"/>
        <v>-5.3584705646866349E-2</v>
      </c>
      <c r="F15" s="124">
        <f t="shared" ca="1" si="1"/>
        <v>5.237658861422826E-2</v>
      </c>
      <c r="G15" s="124">
        <f t="shared" ca="1" si="2"/>
        <v>1.7823232467727466E-2</v>
      </c>
      <c r="H15" s="124"/>
      <c r="I15" s="124"/>
      <c r="J15" s="124"/>
      <c r="K15" s="124">
        <f t="shared" ca="1" si="3"/>
        <v>3.7500363572734612E-2</v>
      </c>
      <c r="L15" s="124">
        <f t="shared" ca="1" si="4"/>
        <v>0.78205638591264171</v>
      </c>
      <c r="M15" s="124"/>
      <c r="N15" s="124"/>
    </row>
    <row r="16" spans="1:18" x14ac:dyDescent="0.3">
      <c r="B16" s="1">
        <v>10</v>
      </c>
      <c r="C16" s="128">
        <f t="shared" ca="1" si="0"/>
        <v>99.856446053506176</v>
      </c>
      <c r="D16" s="124">
        <f t="shared" ca="1" si="5"/>
        <v>-2.5257974984519427E-3</v>
      </c>
      <c r="E16" s="124">
        <f t="shared" ca="1" si="6"/>
        <v>-6.2323190687658458E-2</v>
      </c>
      <c r="F16" s="124">
        <f t="shared" ca="1" si="1"/>
        <v>5.3526096353095555E-2</v>
      </c>
      <c r="G16" s="124">
        <f t="shared" ca="1" si="2"/>
        <v>3.0863070892754193E-2</v>
      </c>
      <c r="H16" s="124"/>
      <c r="I16" s="124"/>
      <c r="J16" s="124"/>
      <c r="K16" s="124">
        <f t="shared" ca="1" si="3"/>
        <v>9.6679130718867051E-2</v>
      </c>
      <c r="L16" s="124">
        <f t="shared" ca="1" si="4"/>
        <v>0.77968845664319186</v>
      </c>
      <c r="M16" s="124"/>
      <c r="N16" s="124"/>
    </row>
    <row r="17" spans="2:14" x14ac:dyDescent="0.3">
      <c r="B17" s="1">
        <v>11</v>
      </c>
      <c r="C17" s="128">
        <f t="shared" ca="1" si="0"/>
        <v>102.55541303599874</v>
      </c>
      <c r="D17" s="124">
        <f t="shared" ca="1" si="5"/>
        <v>2.7028470260661797E-2</v>
      </c>
      <c r="E17" s="124">
        <f t="shared" ca="1" si="6"/>
        <v>-6.4333633456048256E-2</v>
      </c>
      <c r="F17" s="124">
        <f t="shared" ca="1" si="1"/>
        <v>5.3401801689324457E-2</v>
      </c>
      <c r="G17" s="124">
        <f t="shared" ca="1" si="2"/>
        <v>4.1849644845197091E-2</v>
      </c>
      <c r="H17" s="124"/>
      <c r="I17" s="124"/>
      <c r="J17" s="124"/>
      <c r="K17" s="124">
        <f t="shared" ca="1" si="3"/>
        <v>0.10039974426663111</v>
      </c>
      <c r="L17" s="124">
        <f t="shared" ca="1" si="4"/>
        <v>0.77031737947721823</v>
      </c>
      <c r="M17" s="124"/>
      <c r="N17" s="124"/>
    </row>
    <row r="18" spans="2:14" x14ac:dyDescent="0.3">
      <c r="B18" s="1">
        <v>12</v>
      </c>
      <c r="C18" s="128">
        <f t="shared" ca="1" si="0"/>
        <v>101.49953666475</v>
      </c>
      <c r="D18" s="124">
        <f t="shared" ca="1" si="5"/>
        <v>-1.0295666898422096E-2</v>
      </c>
      <c r="E18" s="124">
        <f t="shared" ca="1" si="6"/>
        <v>-7.1409970054594263E-2</v>
      </c>
      <c r="F18" s="124">
        <f t="shared" ca="1" si="1"/>
        <v>4.8305119521043063E-2</v>
      </c>
      <c r="G18" s="124">
        <f t="shared" ca="1" si="2"/>
        <v>4.5342941538489709E-2</v>
      </c>
      <c r="H18" s="124"/>
      <c r="I18" s="124"/>
      <c r="J18" s="124"/>
      <c r="K18" s="124">
        <f t="shared" ca="1" si="3"/>
        <v>0.14493632626742867</v>
      </c>
      <c r="L18" s="124">
        <f t="shared" ca="1" si="4"/>
        <v>0.76871196648292006</v>
      </c>
      <c r="M18" s="124"/>
      <c r="N18" s="124"/>
    </row>
    <row r="19" spans="2:14" x14ac:dyDescent="0.3">
      <c r="B19" s="1">
        <v>13</v>
      </c>
      <c r="C19" s="128">
        <f t="shared" ca="1" si="0"/>
        <v>102.17224640614491</v>
      </c>
      <c r="D19" s="124">
        <f t="shared" ca="1" si="5"/>
        <v>6.6277124359379602E-3</v>
      </c>
      <c r="E19" s="124">
        <f t="shared" ca="1" si="6"/>
        <v>-6.4003628083964537E-2</v>
      </c>
      <c r="F19" s="124">
        <f t="shared" ca="1" si="1"/>
        <v>4.8401588453233321E-2</v>
      </c>
      <c r="G19" s="124">
        <f t="shared" ca="1" si="2"/>
        <v>4.3899323522538308E-2</v>
      </c>
      <c r="H19" s="124"/>
      <c r="I19" s="124"/>
      <c r="J19" s="124"/>
      <c r="K19" s="124">
        <f t="shared" ca="1" si="3"/>
        <v>0.15284448766289485</v>
      </c>
      <c r="L19" s="124">
        <f t="shared" ca="1" si="4"/>
        <v>0.76002009283423577</v>
      </c>
      <c r="M19" s="124"/>
      <c r="N19" s="124"/>
    </row>
    <row r="20" spans="2:14" x14ac:dyDescent="0.3">
      <c r="B20" s="1">
        <v>14</v>
      </c>
      <c r="C20" s="128">
        <f t="shared" ca="1" si="0"/>
        <v>100.40536750649103</v>
      </c>
      <c r="D20" s="124">
        <f t="shared" ca="1" si="5"/>
        <v>-1.7293139397467683E-2</v>
      </c>
      <c r="E20" s="124">
        <f t="shared" ca="1" si="6"/>
        <v>-7.9816621750054773E-2</v>
      </c>
      <c r="F20" s="124">
        <f t="shared" ca="1" si="1"/>
        <v>4.6220564129241658E-2</v>
      </c>
      <c r="G20" s="124">
        <f t="shared" ca="1" si="2"/>
        <v>4.2546571794726214E-2</v>
      </c>
      <c r="H20" s="124"/>
      <c r="I20" s="124"/>
      <c r="J20" s="124"/>
      <c r="K20" s="124">
        <f t="shared" ca="1" si="3"/>
        <v>0.27514167158250391</v>
      </c>
      <c r="L20" s="124">
        <f t="shared" ca="1" si="4"/>
        <v>0.76098665440044699</v>
      </c>
      <c r="M20" s="124"/>
      <c r="N20" s="124"/>
    </row>
    <row r="21" spans="2:14" x14ac:dyDescent="0.3">
      <c r="B21" s="1">
        <v>15</v>
      </c>
      <c r="C21" s="128">
        <f t="shared" ca="1" si="0"/>
        <v>100.29569656484571</v>
      </c>
      <c r="D21" s="124">
        <f t="shared" ca="1" si="5"/>
        <v>-1.0922816615180908E-3</v>
      </c>
      <c r="E21" s="124">
        <f t="shared" ca="1" si="6"/>
        <v>-6.6111795140601948E-2</v>
      </c>
      <c r="F21" s="124">
        <f t="shared" ca="1" si="1"/>
        <v>4.5325116550878265E-2</v>
      </c>
      <c r="G21" s="124">
        <f t="shared" ca="1" si="2"/>
        <v>3.8648567957463333E-2</v>
      </c>
      <c r="H21" s="124"/>
      <c r="I21" s="124"/>
      <c r="J21" s="124"/>
      <c r="K21" s="124">
        <f t="shared" ca="1" si="3"/>
        <v>0.147469999142576</v>
      </c>
      <c r="L21" s="124">
        <f t="shared" ca="1" si="4"/>
        <v>0.76283271157359034</v>
      </c>
      <c r="M21" s="124"/>
      <c r="N21" s="124"/>
    </row>
    <row r="22" spans="2:14" x14ac:dyDescent="0.3">
      <c r="B22" s="1">
        <v>16</v>
      </c>
      <c r="C22" s="128">
        <f t="shared" ca="1" si="0"/>
        <v>99.932481147242413</v>
      </c>
      <c r="D22" s="124">
        <f t="shared" ca="1" si="5"/>
        <v>-3.6214456855431232E-3</v>
      </c>
      <c r="E22" s="124">
        <f t="shared" ca="1" si="6"/>
        <v>-6.5963341802028563E-2</v>
      </c>
      <c r="F22" s="124">
        <f t="shared" ca="1" si="1"/>
        <v>4.5347307116721663E-2</v>
      </c>
      <c r="G22" s="124">
        <f t="shared" ca="1" si="2"/>
        <v>3.6211016922165509E-2</v>
      </c>
      <c r="H22" s="124"/>
      <c r="I22" s="124"/>
      <c r="J22" s="124"/>
      <c r="K22" s="124">
        <f t="shared" ca="1" si="3"/>
        <v>8.0910653727797072E-2</v>
      </c>
      <c r="L22" s="124">
        <f t="shared" ca="1" si="4"/>
        <v>0.75851226269049821</v>
      </c>
      <c r="M22" s="124"/>
      <c r="N22" s="124"/>
    </row>
    <row r="23" spans="2:14" x14ac:dyDescent="0.3">
      <c r="B23" s="1">
        <v>17</v>
      </c>
      <c r="C23" s="128">
        <f t="shared" ca="1" si="0"/>
        <v>96.122598883921654</v>
      </c>
      <c r="D23" s="124">
        <f t="shared" ca="1" si="5"/>
        <v>-3.8124563901372643E-2</v>
      </c>
      <c r="E23" s="124">
        <f t="shared" ca="1" si="6"/>
        <v>-8.0049044629085242E-2</v>
      </c>
      <c r="F23" s="124">
        <f t="shared" ca="1" si="1"/>
        <v>4.6681081287333261E-2</v>
      </c>
      <c r="G23" s="124">
        <f t="shared" ca="1" si="2"/>
        <v>3.8201178098393511E-2</v>
      </c>
      <c r="H23" s="124"/>
      <c r="I23" s="124"/>
      <c r="J23" s="124"/>
      <c r="K23" s="124">
        <f t="shared" ca="1" si="3"/>
        <v>3.3560468575830789E-2</v>
      </c>
      <c r="L23" s="124">
        <f t="shared" ca="1" si="4"/>
        <v>0.74991132113623771</v>
      </c>
      <c r="M23" s="124"/>
      <c r="N23" s="124"/>
    </row>
    <row r="24" spans="2:14" x14ac:dyDescent="0.3">
      <c r="B24" s="1">
        <v>18</v>
      </c>
      <c r="C24" s="128">
        <f t="shared" ca="1" si="0"/>
        <v>95.433936165073348</v>
      </c>
      <c r="D24" s="124">
        <f t="shared" ca="1" si="5"/>
        <v>-7.1644205092700197E-3</v>
      </c>
      <c r="E24" s="124">
        <f t="shared" ca="1" si="6"/>
        <v>-1.7094939386616992E-2</v>
      </c>
      <c r="F24" s="124">
        <f t="shared" ca="1" si="1"/>
        <v>4.6217322608836979E-2</v>
      </c>
      <c r="G24" s="124">
        <f t="shared" ca="1" si="2"/>
        <v>3.3937461066496942E-2</v>
      </c>
      <c r="H24" s="124"/>
      <c r="I24" s="124"/>
      <c r="J24" s="124"/>
      <c r="K24" s="124">
        <f t="shared" ca="1" si="3"/>
        <v>5.5520810513062645E-2</v>
      </c>
      <c r="L24" s="124">
        <f t="shared" ca="1" si="4"/>
        <v>0.81165056640451094</v>
      </c>
      <c r="M24" s="124"/>
      <c r="N24" s="124"/>
    </row>
    <row r="25" spans="2:14" x14ac:dyDescent="0.3">
      <c r="B25" s="1">
        <v>19</v>
      </c>
      <c r="C25" s="128">
        <f t="shared" ca="1" si="0"/>
        <v>93.870170767224749</v>
      </c>
      <c r="D25" s="124">
        <f t="shared" ca="1" si="5"/>
        <v>-1.6385841983335259E-2</v>
      </c>
      <c r="E25" s="124">
        <f t="shared" ca="1" si="6"/>
        <v>1.6831133887285077E-2</v>
      </c>
      <c r="F25" s="124">
        <f t="shared" ca="1" si="1"/>
        <v>5.3746893511821534E-2</v>
      </c>
      <c r="G25" s="124">
        <f t="shared" ca="1" si="2"/>
        <v>4.2429832253601585E-2</v>
      </c>
      <c r="H25" s="124"/>
      <c r="I25" s="124"/>
      <c r="J25" s="124"/>
      <c r="K25" s="124">
        <f t="shared" ca="1" si="3"/>
        <v>6.7870406118237275E-2</v>
      </c>
      <c r="L25" s="124">
        <f t="shared" ca="1" si="4"/>
        <v>0.83949572949729379</v>
      </c>
      <c r="M25" s="124"/>
      <c r="N25" s="124"/>
    </row>
    <row r="26" spans="2:14" x14ac:dyDescent="0.3">
      <c r="B26" s="1">
        <v>20</v>
      </c>
      <c r="C26" s="128">
        <f t="shared" ca="1" si="0"/>
        <v>93.432318054876248</v>
      </c>
      <c r="D26" s="124">
        <f t="shared" ca="1" si="5"/>
        <v>-4.6644499394197236E-3</v>
      </c>
      <c r="E26" s="124">
        <f t="shared" ca="1" si="6"/>
        <v>3.504565523782599E-2</v>
      </c>
      <c r="F26" s="124">
        <f t="shared" ca="1" si="1"/>
        <v>4.9871198693898659E-2</v>
      </c>
      <c r="G26" s="124">
        <f t="shared" ca="1" si="2"/>
        <v>4.65218170822424E-2</v>
      </c>
      <c r="H26" s="124"/>
      <c r="I26" s="124"/>
      <c r="J26" s="124"/>
      <c r="K26" s="124">
        <f t="shared" ca="1" si="3"/>
        <v>8.3215243688106358E-2</v>
      </c>
      <c r="L26" s="124">
        <f t="shared" ca="1" si="4"/>
        <v>0.86144258576317378</v>
      </c>
      <c r="M26" s="124"/>
      <c r="N26" s="124"/>
    </row>
    <row r="27" spans="2:14" x14ac:dyDescent="0.3">
      <c r="B27" s="1">
        <v>21</v>
      </c>
      <c r="C27" s="128">
        <f t="shared" ca="1" si="0"/>
        <v>95.231934062161528</v>
      </c>
      <c r="D27" s="124">
        <f t="shared" ca="1" si="5"/>
        <v>1.9261172630098855E-2</v>
      </c>
      <c r="E27" s="124">
        <f t="shared" ca="1" si="6"/>
        <v>1.5329827859744238E-2</v>
      </c>
      <c r="F27" s="124">
        <f t="shared" ca="1" si="1"/>
        <v>5.6508158983136998E-2</v>
      </c>
      <c r="G27" s="124">
        <f t="shared" ca="1" si="2"/>
        <v>4.2609793692087124E-2</v>
      </c>
      <c r="H27" s="124"/>
      <c r="I27" s="124"/>
      <c r="J27" s="124"/>
      <c r="K27" s="124">
        <f t="shared" ca="1" si="3"/>
        <v>8.5456062217521236E-2</v>
      </c>
      <c r="L27" s="124">
        <f t="shared" ca="1" si="4"/>
        <v>0.85353892008803145</v>
      </c>
      <c r="M27" s="124"/>
      <c r="N27" s="124"/>
    </row>
    <row r="28" spans="2:14" x14ac:dyDescent="0.3">
      <c r="B28" s="1">
        <v>22</v>
      </c>
      <c r="C28" s="128">
        <f t="shared" ca="1" si="0"/>
        <v>95.003198069364615</v>
      </c>
      <c r="D28" s="124">
        <f t="shared" ca="1" si="5"/>
        <v>-2.4018833078367496E-3</v>
      </c>
      <c r="E28" s="124">
        <f t="shared" ca="1" si="6"/>
        <v>-2.3371084353178695E-2</v>
      </c>
      <c r="F28" s="124">
        <f t="shared" ca="1" si="1"/>
        <v>5.64219441872751E-2</v>
      </c>
      <c r="G28" s="124">
        <f t="shared" ca="1" si="2"/>
        <v>3.5481751008737232E-2</v>
      </c>
      <c r="H28" s="124"/>
      <c r="I28" s="124"/>
      <c r="J28" s="124"/>
      <c r="K28" s="124">
        <f t="shared" ca="1" si="3"/>
        <v>6.7732471943110314E-2</v>
      </c>
      <c r="L28" s="124">
        <f t="shared" ca="1" si="4"/>
        <v>0.87006115629404723</v>
      </c>
      <c r="M28" s="124"/>
      <c r="N28" s="124"/>
    </row>
    <row r="29" spans="2:14" x14ac:dyDescent="0.3">
      <c r="B29" s="1">
        <v>23</v>
      </c>
      <c r="C29" s="128">
        <f t="shared" ca="1" si="0"/>
        <v>94.017202861392249</v>
      </c>
      <c r="D29" s="124">
        <f t="shared" ca="1" si="5"/>
        <v>-1.0378547543762329E-2</v>
      </c>
      <c r="E29" s="124">
        <f t="shared" ca="1" si="6"/>
        <v>-2.4629154571968903E-2</v>
      </c>
      <c r="F29" s="124">
        <f t="shared" ca="1" si="1"/>
        <v>5.6441190691103704E-2</v>
      </c>
      <c r="G29" s="124">
        <f t="shared" ca="1" si="2"/>
        <v>3.317952194370221E-2</v>
      </c>
      <c r="H29" s="124"/>
      <c r="I29" s="124"/>
      <c r="J29" s="124"/>
      <c r="K29" s="124">
        <f t="shared" ca="1" si="3"/>
        <v>6.8490853327385345E-2</v>
      </c>
      <c r="L29" s="124">
        <f t="shared" ca="1" si="4"/>
        <v>0.86839852243607196</v>
      </c>
      <c r="M29" s="124"/>
      <c r="N29" s="124"/>
    </row>
    <row r="30" spans="2:14" x14ac:dyDescent="0.3">
      <c r="B30" s="1">
        <v>24</v>
      </c>
      <c r="C30" s="128">
        <f t="shared" ca="1" si="0"/>
        <v>93.767388418885048</v>
      </c>
      <c r="D30" s="124">
        <f t="shared" ca="1" si="5"/>
        <v>-2.6571141759609285E-3</v>
      </c>
      <c r="E30" s="124">
        <f t="shared" ca="1" si="6"/>
        <v>-1.8313567844842504E-2</v>
      </c>
      <c r="F30" s="124">
        <f t="shared" ca="1" si="1"/>
        <v>5.5788140010280957E-2</v>
      </c>
      <c r="G30" s="124">
        <f t="shared" ca="1" si="2"/>
        <v>3.0466975912046571E-2</v>
      </c>
      <c r="H30" s="124"/>
      <c r="I30" s="124"/>
      <c r="J30" s="124"/>
      <c r="K30" s="124">
        <f t="shared" ca="1" si="3"/>
        <v>6.8474033634786602E-2</v>
      </c>
      <c r="L30" s="124">
        <f t="shared" ca="1" si="4"/>
        <v>0.86897828356507822</v>
      </c>
      <c r="M30" s="124"/>
      <c r="N30" s="124"/>
    </row>
    <row r="31" spans="2:14" x14ac:dyDescent="0.3">
      <c r="B31" s="1">
        <v>25</v>
      </c>
      <c r="C31" s="128">
        <f t="shared" ca="1" si="0"/>
        <v>93.679857251066252</v>
      </c>
      <c r="D31" s="124">
        <f t="shared" ca="1" si="5"/>
        <v>-9.3349264914754926E-4</v>
      </c>
      <c r="E31" s="124">
        <f t="shared" ca="1" si="6"/>
        <v>-4.0108022119913378E-2</v>
      </c>
      <c r="F31" s="124">
        <f t="shared" ca="1" si="1"/>
        <v>6.0409640995471289E-2</v>
      </c>
      <c r="G31" s="124">
        <f t="shared" ca="1" si="2"/>
        <v>2.874811842143539E-2</v>
      </c>
      <c r="H31" s="124"/>
      <c r="I31" s="124"/>
      <c r="J31" s="124"/>
      <c r="K31" s="124">
        <f t="shared" ca="1" si="3"/>
        <v>5.3460382430762954E-2</v>
      </c>
      <c r="L31" s="124">
        <f t="shared" ca="1" si="4"/>
        <v>0.87684951245323917</v>
      </c>
      <c r="M31" s="124"/>
      <c r="N31" s="124"/>
    </row>
    <row r="32" spans="2:14" x14ac:dyDescent="0.3">
      <c r="B32" s="1">
        <v>26</v>
      </c>
      <c r="C32" s="128">
        <f t="shared" ca="1" si="0"/>
        <v>91.932981503991584</v>
      </c>
      <c r="D32" s="124">
        <f t="shared" ca="1" si="5"/>
        <v>-1.8647293007641563E-2</v>
      </c>
      <c r="E32" s="124">
        <f t="shared" ca="1" si="6"/>
        <v>-7.8891232647349208E-2</v>
      </c>
      <c r="F32" s="124">
        <f t="shared" ca="1" si="1"/>
        <v>7.0786391357162262E-2</v>
      </c>
      <c r="G32" s="124">
        <f t="shared" ca="1" si="2"/>
        <v>3.4160614451366728E-2</v>
      </c>
      <c r="H32" s="124"/>
      <c r="I32" s="124"/>
      <c r="J32" s="124"/>
      <c r="K32" s="124">
        <f t="shared" ca="1" si="3"/>
        <v>-4.0611256421154034E-2</v>
      </c>
      <c r="L32" s="124">
        <f t="shared" ca="1" si="4"/>
        <v>0.88612731521303878</v>
      </c>
      <c r="M32" s="124"/>
      <c r="N32" s="124"/>
    </row>
    <row r="33" spans="2:14" x14ac:dyDescent="0.3">
      <c r="B33" s="1">
        <v>27</v>
      </c>
      <c r="C33" s="128">
        <f t="shared" ca="1" si="0"/>
        <v>94.479388882316911</v>
      </c>
      <c r="D33" s="124">
        <f t="shared" ca="1" si="5"/>
        <v>2.7698518384446924E-2</v>
      </c>
      <c r="E33" s="124">
        <f t="shared" ca="1" si="6"/>
        <v>-4.8973520145170757E-2</v>
      </c>
      <c r="F33" s="124">
        <f t="shared" ca="1" si="1"/>
        <v>7.259167687072407E-2</v>
      </c>
      <c r="G33" s="124">
        <f t="shared" ca="1" si="2"/>
        <v>4.7079153274523819E-2</v>
      </c>
      <c r="H33" s="124"/>
      <c r="I33" s="124"/>
      <c r="J33" s="124"/>
      <c r="K33" s="124">
        <f t="shared" ca="1" si="3"/>
        <v>4.1851946131151216E-2</v>
      </c>
      <c r="L33" s="124">
        <f t="shared" ca="1" si="4"/>
        <v>0.8778570075502321</v>
      </c>
      <c r="M33" s="124"/>
      <c r="N33" s="124"/>
    </row>
    <row r="34" spans="2:14" x14ac:dyDescent="0.3">
      <c r="B34" s="1">
        <v>28</v>
      </c>
      <c r="C34" s="128">
        <f t="shared" ca="1" si="0"/>
        <v>97.040197522058321</v>
      </c>
      <c r="D34" s="124">
        <f t="shared" ca="1" si="5"/>
        <v>2.7104415788835601E-2</v>
      </c>
      <c r="E34" s="124">
        <f t="shared" ca="1" si="6"/>
        <v>-9.9109790778031281E-2</v>
      </c>
      <c r="F34" s="124">
        <f t="shared" ca="1" si="1"/>
        <v>6.5541431619064672E-2</v>
      </c>
      <c r="G34" s="124">
        <f t="shared" ca="1" si="2"/>
        <v>5.0270485671478057E-2</v>
      </c>
      <c r="H34" s="124"/>
      <c r="I34" s="124"/>
      <c r="J34" s="124"/>
      <c r="K34" s="124">
        <f t="shared" ca="1" si="3"/>
        <v>-4.2683355020929008E-2</v>
      </c>
      <c r="L34" s="124">
        <f t="shared" ca="1" si="4"/>
        <v>0.8911929737350156</v>
      </c>
      <c r="M34" s="124"/>
      <c r="N34" s="124"/>
    </row>
    <row r="35" spans="2:14" x14ac:dyDescent="0.3">
      <c r="B35" s="1">
        <v>29</v>
      </c>
      <c r="C35" s="128">
        <f t="shared" ca="1" si="0"/>
        <v>97.159912409048758</v>
      </c>
      <c r="D35" s="124">
        <f t="shared" ca="1" si="5"/>
        <v>1.2336628536151473E-3</v>
      </c>
      <c r="E35" s="124">
        <f t="shared" ca="1" si="6"/>
        <v>-0.10871670506948505</v>
      </c>
      <c r="F35" s="124">
        <f t="shared" ca="1" si="1"/>
        <v>5.9227945443910732E-2</v>
      </c>
      <c r="G35" s="124">
        <f t="shared" ca="1" si="2"/>
        <v>5.760139819680779E-2</v>
      </c>
      <c r="H35" s="124"/>
      <c r="I35" s="124"/>
      <c r="J35" s="124"/>
      <c r="K35" s="124">
        <f t="shared" ca="1" si="3"/>
        <v>1.9598800708426115E-3</v>
      </c>
      <c r="L35" s="124">
        <f t="shared" ca="1" si="4"/>
        <v>0.85761520610221365</v>
      </c>
      <c r="M35" s="124"/>
      <c r="N35" s="124"/>
    </row>
    <row r="36" spans="2:14" x14ac:dyDescent="0.3">
      <c r="B36" s="1">
        <v>30</v>
      </c>
      <c r="C36" s="128">
        <f t="shared" ca="1" si="0"/>
        <v>94.864619407194382</v>
      </c>
      <c r="D36" s="124">
        <f t="shared" ca="1" si="5"/>
        <v>-2.3623868578545704E-2</v>
      </c>
      <c r="E36" s="124">
        <f t="shared" ca="1" si="6"/>
        <v>-0.10498592703976617</v>
      </c>
      <c r="F36" s="124">
        <f t="shared" ca="1" si="1"/>
        <v>6.0349755556146134E-2</v>
      </c>
      <c r="G36" s="124">
        <f t="shared" ca="1" si="2"/>
        <v>5.5908362258386017E-2</v>
      </c>
      <c r="H36" s="124"/>
      <c r="I36" s="124"/>
      <c r="J36" s="124"/>
      <c r="K36" s="124">
        <f t="shared" ca="1" si="3"/>
        <v>-3.9208680389286849E-2</v>
      </c>
      <c r="L36" s="124">
        <f t="shared" ca="1" si="4"/>
        <v>0.7946670570806369</v>
      </c>
      <c r="M36" s="124"/>
      <c r="N36" s="124"/>
    </row>
    <row r="37" spans="2:14" x14ac:dyDescent="0.3">
      <c r="B37" s="1">
        <v>31</v>
      </c>
      <c r="C37" s="128">
        <f t="shared" ca="1" si="0"/>
        <v>93.006260498078404</v>
      </c>
      <c r="D37" s="124">
        <f t="shared" ca="1" si="5"/>
        <v>-1.9589589045197253E-2</v>
      </c>
      <c r="E37" s="124">
        <f t="shared" ca="1" si="6"/>
        <v>-7.5876639735585338E-2</v>
      </c>
      <c r="F37" s="124">
        <f t="shared" ca="1" si="1"/>
        <v>6.1238159169569366E-2</v>
      </c>
      <c r="G37" s="124">
        <f t="shared" ca="1" si="2"/>
        <v>5.4125350661190771E-2</v>
      </c>
      <c r="H37" s="124"/>
      <c r="I37" s="124"/>
      <c r="J37" s="124"/>
      <c r="K37" s="124">
        <f t="shared" ca="1" si="3"/>
        <v>-0.11259357375543441</v>
      </c>
      <c r="L37" s="124">
        <f t="shared" ca="1" si="4"/>
        <v>0.73539210285897227</v>
      </c>
      <c r="M37" s="124"/>
      <c r="N37" s="124"/>
    </row>
    <row r="38" spans="2:14" x14ac:dyDescent="0.3">
      <c r="B38" s="1">
        <v>32</v>
      </c>
      <c r="C38" s="128">
        <f t="shared" ca="1" si="0"/>
        <v>92.663349619282855</v>
      </c>
      <c r="D38" s="124">
        <f t="shared" ca="1" si="5"/>
        <v>-3.6869655543524393E-3</v>
      </c>
      <c r="E38" s="124">
        <f t="shared" ca="1" si="6"/>
        <v>-4.9594370998878756E-2</v>
      </c>
      <c r="F38" s="124">
        <f t="shared" ca="1" si="1"/>
        <v>6.1564545285409909E-2</v>
      </c>
      <c r="G38" s="124">
        <f t="shared" ca="1" si="2"/>
        <v>5.1933409717694459E-2</v>
      </c>
      <c r="H38" s="124"/>
      <c r="I38" s="124"/>
      <c r="J38" s="124"/>
      <c r="K38" s="124">
        <f t="shared" ca="1" si="3"/>
        <v>-0.12491530004641091</v>
      </c>
      <c r="L38" s="124">
        <f t="shared" ca="1" si="4"/>
        <v>0.68437456351870884</v>
      </c>
      <c r="M38" s="124"/>
      <c r="N38" s="124"/>
    </row>
    <row r="39" spans="2:14" x14ac:dyDescent="0.3">
      <c r="B39" s="1">
        <v>33</v>
      </c>
      <c r="C39" s="128">
        <f t="shared" ref="C39:C70" ca="1" si="7">C38*(1+_xlfn.NORM.INV(RAND(),mu,sigma))</f>
        <v>92.295412438207819</v>
      </c>
      <c r="D39" s="124">
        <f t="shared" ca="1" si="5"/>
        <v>-3.9706872521524383E-3</v>
      </c>
      <c r="E39" s="124">
        <f t="shared" ref="E39:E70" ca="1" si="8">C48/C38-1</f>
        <v>-5.2732687828746405E-2</v>
      </c>
      <c r="F39" s="124">
        <f t="shared" ref="F39:F70" ca="1" si="9">_xlfn.STDEV.S(D39:D48)*SQRT(10)</f>
        <v>6.158037700744981E-2</v>
      </c>
      <c r="G39" s="124">
        <f t="shared" ref="G39:G70" ca="1" si="10">_xlfn.STDEV.S(E39:E48)</f>
        <v>4.6205870308298029E-2</v>
      </c>
      <c r="H39" s="124"/>
      <c r="I39" s="124"/>
      <c r="J39" s="124"/>
      <c r="K39" s="124">
        <f t="shared" ref="K39:K70" ca="1" si="11">CORREL(D39:D59,D40:D60)</f>
        <v>-0.13457493481820693</v>
      </c>
      <c r="L39" s="124">
        <f t="shared" ref="L39:L70" ca="1" si="12">CORREL(E39:E59,E40:E60)</f>
        <v>0.62956306861305855</v>
      </c>
      <c r="M39" s="124"/>
      <c r="N39" s="124"/>
    </row>
    <row r="40" spans="2:14" x14ac:dyDescent="0.3">
      <c r="B40" s="1">
        <v>34</v>
      </c>
      <c r="C40" s="128">
        <f t="shared" ca="1" si="7"/>
        <v>90.0065639300539</v>
      </c>
      <c r="D40" s="124">
        <f t="shared" ca="1" si="5"/>
        <v>-2.4799157917911874E-2</v>
      </c>
      <c r="E40" s="124">
        <f t="shared" ca="1" si="8"/>
        <v>-2.8533162885325147E-2</v>
      </c>
      <c r="F40" s="124">
        <f t="shared" ca="1" si="9"/>
        <v>6.7162459725552348E-2</v>
      </c>
      <c r="G40" s="124">
        <f t="shared" ca="1" si="10"/>
        <v>3.7042601658893885E-2</v>
      </c>
      <c r="H40" s="124"/>
      <c r="I40" s="124"/>
      <c r="J40" s="124"/>
      <c r="K40" s="124">
        <f t="shared" ca="1" si="11"/>
        <v>-0.1473816342263814</v>
      </c>
      <c r="L40" s="124">
        <f t="shared" ca="1" si="12"/>
        <v>0.58478629437280116</v>
      </c>
      <c r="M40" s="124"/>
      <c r="N40" s="124"/>
    </row>
    <row r="41" spans="2:14" x14ac:dyDescent="0.3">
      <c r="B41" s="1">
        <v>35</v>
      </c>
      <c r="C41" s="128">
        <f t="shared" ca="1" si="7"/>
        <v>86.289337838301918</v>
      </c>
      <c r="D41" s="124">
        <f t="shared" ca="1" si="5"/>
        <v>-4.129950005247085E-2</v>
      </c>
      <c r="E41" s="124">
        <f t="shared" ca="1" si="8"/>
        <v>-5.4677403736815844E-3</v>
      </c>
      <c r="F41" s="124">
        <f t="shared" ca="1" si="9"/>
        <v>6.2522537918980409E-2</v>
      </c>
      <c r="G41" s="124">
        <f t="shared" ca="1" si="10"/>
        <v>3.0192082488785858E-2</v>
      </c>
      <c r="H41" s="124"/>
      <c r="I41" s="124"/>
      <c r="J41" s="124"/>
      <c r="K41" s="124">
        <f t="shared" ca="1" si="11"/>
        <v>-0.33117607892149309</v>
      </c>
      <c r="L41" s="124">
        <f t="shared" ca="1" si="12"/>
        <v>0.61597809961001426</v>
      </c>
      <c r="M41" s="124"/>
      <c r="N41" s="124"/>
    </row>
    <row r="42" spans="2:14" x14ac:dyDescent="0.3">
      <c r="B42" s="1">
        <v>36</v>
      </c>
      <c r="C42" s="128">
        <f t="shared" ca="1" si="7"/>
        <v>87.430699782300238</v>
      </c>
      <c r="D42" s="124">
        <f t="shared" ca="1" si="5"/>
        <v>1.3227149177307718E-2</v>
      </c>
      <c r="E42" s="124">
        <f t="shared" ca="1" si="8"/>
        <v>3.9777312832188327E-2</v>
      </c>
      <c r="F42" s="124">
        <f t="shared" ca="1" si="9"/>
        <v>4.2945780595561527E-2</v>
      </c>
      <c r="G42" s="124">
        <f t="shared" ca="1" si="10"/>
        <v>2.5368416950311379E-2</v>
      </c>
      <c r="H42" s="124"/>
      <c r="I42" s="124"/>
      <c r="J42" s="124"/>
      <c r="K42" s="124">
        <f t="shared" ca="1" si="11"/>
        <v>-0.32136765553372415</v>
      </c>
      <c r="L42" s="124">
        <f t="shared" ca="1" si="12"/>
        <v>0.70443442508061804</v>
      </c>
      <c r="M42" s="124"/>
      <c r="N42" s="124"/>
    </row>
    <row r="43" spans="2:14" x14ac:dyDescent="0.3">
      <c r="B43" s="1">
        <v>37</v>
      </c>
      <c r="C43" s="128">
        <f t="shared" ca="1" si="7"/>
        <v>85.115556417354227</v>
      </c>
      <c r="D43" s="124">
        <f t="shared" ca="1" si="5"/>
        <v>-2.6479753344198831E-2</v>
      </c>
      <c r="E43" s="124">
        <f t="shared" ca="1" si="8"/>
        <v>2.0413702565644787E-3</v>
      </c>
      <c r="F43" s="124">
        <f t="shared" ca="1" si="9"/>
        <v>4.9415163721726343E-2</v>
      </c>
      <c r="G43" s="124">
        <f t="shared" ca="1" si="10"/>
        <v>2.5287878781307276E-2</v>
      </c>
      <c r="H43" s="124"/>
      <c r="I43" s="124"/>
      <c r="J43" s="124"/>
      <c r="K43" s="124">
        <f t="shared" ca="1" si="11"/>
        <v>-0.31143604192403973</v>
      </c>
      <c r="L43" s="124">
        <f t="shared" ca="1" si="12"/>
        <v>0.75356390312471777</v>
      </c>
      <c r="M43" s="124"/>
      <c r="N43" s="124"/>
    </row>
    <row r="44" spans="2:14" x14ac:dyDescent="0.3">
      <c r="B44" s="1">
        <v>38</v>
      </c>
      <c r="C44" s="128">
        <f t="shared" ca="1" si="7"/>
        <v>86.490306988168129</v>
      </c>
      <c r="D44" s="124">
        <f t="shared" ca="1" si="5"/>
        <v>1.6151578262297628E-2</v>
      </c>
      <c r="E44" s="124">
        <f t="shared" ca="1" si="8"/>
        <v>6.2645425192597193E-2</v>
      </c>
      <c r="F44" s="124">
        <f t="shared" ca="1" si="9"/>
        <v>4.9018238345547818E-2</v>
      </c>
      <c r="G44" s="124">
        <f t="shared" ca="1" si="10"/>
        <v>2.1527772055927142E-2</v>
      </c>
      <c r="H44" s="124"/>
      <c r="I44" s="124"/>
      <c r="J44" s="124"/>
      <c r="K44" s="124">
        <f t="shared" ca="1" si="11"/>
        <v>-0.2922400506139009</v>
      </c>
      <c r="L44" s="124">
        <f t="shared" ca="1" si="12"/>
        <v>0.82792204240150524</v>
      </c>
      <c r="M44" s="124"/>
      <c r="N44" s="124"/>
    </row>
    <row r="45" spans="2:14" x14ac:dyDescent="0.3">
      <c r="B45" s="1">
        <v>39</v>
      </c>
      <c r="C45" s="128">
        <f t="shared" ca="1" si="7"/>
        <v>86.959488933682294</v>
      </c>
      <c r="D45" s="124">
        <f t="shared" ca="1" si="5"/>
        <v>5.4246766123555723E-3</v>
      </c>
      <c r="E45" s="124">
        <f t="shared" ca="1" si="8"/>
        <v>4.9280941440163151E-2</v>
      </c>
      <c r="F45" s="124">
        <f t="shared" ca="1" si="9"/>
        <v>4.7786579051105629E-2</v>
      </c>
      <c r="G45" s="124">
        <f t="shared" ca="1" si="10"/>
        <v>2.1711688947677527E-2</v>
      </c>
      <c r="H45" s="124"/>
      <c r="I45" s="124"/>
      <c r="J45" s="124"/>
      <c r="K45" s="124">
        <f t="shared" ca="1" si="11"/>
        <v>-0.21111610754972132</v>
      </c>
      <c r="L45" s="124">
        <f t="shared" ca="1" si="12"/>
        <v>0.84273426563134701</v>
      </c>
      <c r="M45" s="124"/>
      <c r="N45" s="124"/>
    </row>
    <row r="46" spans="2:14" x14ac:dyDescent="0.3">
      <c r="B46" s="1">
        <v>40</v>
      </c>
      <c r="C46" s="128">
        <f t="shared" ca="1" si="7"/>
        <v>87.666610856781276</v>
      </c>
      <c r="D46" s="124">
        <f t="shared" ca="1" si="5"/>
        <v>8.1316246423464023E-3</v>
      </c>
      <c r="E46" s="124">
        <f t="shared" ca="1" si="8"/>
        <v>8.147295001184407E-2</v>
      </c>
      <c r="F46" s="124">
        <f t="shared" ca="1" si="9"/>
        <v>5.7178299859593371E-2</v>
      </c>
      <c r="G46" s="124">
        <f t="shared" ca="1" si="10"/>
        <v>2.1692987061535496E-2</v>
      </c>
      <c r="H46" s="124"/>
      <c r="I46" s="124"/>
      <c r="J46" s="124"/>
      <c r="K46" s="124">
        <f t="shared" ca="1" si="11"/>
        <v>-0.10972828858283301</v>
      </c>
      <c r="L46" s="124">
        <f t="shared" ca="1" si="12"/>
        <v>0.85075238866946501</v>
      </c>
      <c r="M46" s="124"/>
      <c r="N46" s="124"/>
    </row>
    <row r="47" spans="2:14" x14ac:dyDescent="0.3">
      <c r="B47" s="1">
        <v>41</v>
      </c>
      <c r="C47" s="128">
        <f t="shared" ca="1" si="7"/>
        <v>88.39367350971834</v>
      </c>
      <c r="D47" s="124">
        <f t="shared" ca="1" si="5"/>
        <v>8.2934956174460783E-3</v>
      </c>
      <c r="E47" s="124">
        <f t="shared" ca="1" si="8"/>
        <v>8.3242071547794394E-2</v>
      </c>
      <c r="F47" s="124">
        <f t="shared" ca="1" si="9"/>
        <v>5.7206004580536936E-2</v>
      </c>
      <c r="G47" s="124">
        <f t="shared" ca="1" si="10"/>
        <v>2.2681266225253953E-2</v>
      </c>
      <c r="H47" s="124"/>
      <c r="I47" s="124"/>
      <c r="J47" s="124"/>
      <c r="K47" s="124">
        <f t="shared" ca="1" si="11"/>
        <v>-0.11363959505806047</v>
      </c>
      <c r="L47" s="124">
        <f t="shared" ca="1" si="12"/>
        <v>0.77647715283678131</v>
      </c>
      <c r="M47" s="124"/>
      <c r="N47" s="124"/>
    </row>
    <row r="48" spans="2:14" x14ac:dyDescent="0.3">
      <c r="B48" s="1">
        <v>42</v>
      </c>
      <c r="C48" s="128">
        <f t="shared" ca="1" si="7"/>
        <v>87.776962130643227</v>
      </c>
      <c r="D48" s="124">
        <f t="shared" ca="1" si="5"/>
        <v>-6.9768723777194896E-3</v>
      </c>
      <c r="E48" s="124">
        <f t="shared" ca="1" si="8"/>
        <v>3.3191479096577492E-2</v>
      </c>
      <c r="F48" s="124">
        <f t="shared" ca="1" si="9"/>
        <v>7.3692315097418262E-2</v>
      </c>
      <c r="G48" s="124">
        <f t="shared" ca="1" si="10"/>
        <v>2.918154870802089E-2</v>
      </c>
      <c r="H48" s="124"/>
      <c r="I48" s="124"/>
      <c r="J48" s="124"/>
      <c r="K48" s="124">
        <f t="shared" ca="1" si="11"/>
        <v>-0.10638253437537218</v>
      </c>
      <c r="L48" s="124">
        <f t="shared" ca="1" si="12"/>
        <v>0.78584149926154412</v>
      </c>
      <c r="M48" s="124"/>
      <c r="N48" s="124"/>
    </row>
    <row r="49" spans="2:14" x14ac:dyDescent="0.3">
      <c r="B49" s="1">
        <v>43</v>
      </c>
      <c r="C49" s="128">
        <f t="shared" ca="1" si="7"/>
        <v>89.66193240154017</v>
      </c>
      <c r="D49" s="124">
        <f t="shared" ca="1" si="5"/>
        <v>2.147454440370633E-2</v>
      </c>
      <c r="E49" s="124">
        <f t="shared" ca="1" si="8"/>
        <v>4.6272109071579637E-2</v>
      </c>
      <c r="F49" s="124">
        <f t="shared" ca="1" si="9"/>
        <v>7.2770104649308526E-2</v>
      </c>
      <c r="G49" s="124">
        <f t="shared" ca="1" si="10"/>
        <v>3.17817996046744E-2</v>
      </c>
      <c r="H49" s="124"/>
      <c r="I49" s="124"/>
      <c r="J49" s="124"/>
      <c r="K49" s="124">
        <f t="shared" ca="1" si="11"/>
        <v>-8.4126524175271999E-2</v>
      </c>
      <c r="L49" s="124">
        <f t="shared" ca="1" si="12"/>
        <v>0.77976310480250444</v>
      </c>
      <c r="M49" s="124"/>
      <c r="N49" s="124"/>
    </row>
    <row r="50" spans="2:14" x14ac:dyDescent="0.3">
      <c r="B50" s="1">
        <v>44</v>
      </c>
      <c r="C50" s="128">
        <f t="shared" ca="1" si="7"/>
        <v>89.514431406557193</v>
      </c>
      <c r="D50" s="124">
        <f t="shared" ca="1" si="5"/>
        <v>-1.6450793668199015E-3</v>
      </c>
      <c r="E50" s="124">
        <f t="shared" ca="1" si="8"/>
        <v>1.9148808219051183E-2</v>
      </c>
      <c r="F50" s="124">
        <f t="shared" ca="1" si="9"/>
        <v>7.0808589755844475E-2</v>
      </c>
      <c r="G50" s="124">
        <f t="shared" ca="1" si="10"/>
        <v>3.3461850560729763E-2</v>
      </c>
      <c r="H50" s="124"/>
      <c r="I50" s="124"/>
      <c r="J50" s="124"/>
      <c r="K50" s="124">
        <f t="shared" ca="1" si="11"/>
        <v>-7.8579666300167411E-2</v>
      </c>
      <c r="L50" s="124">
        <f t="shared" ca="1" si="12"/>
        <v>0.78390118652051632</v>
      </c>
      <c r="M50" s="124"/>
      <c r="N50" s="124"/>
    </row>
    <row r="51" spans="2:14" x14ac:dyDescent="0.3">
      <c r="B51" s="1">
        <v>45</v>
      </c>
      <c r="C51" s="128">
        <f t="shared" ca="1" si="7"/>
        <v>89.721695823578443</v>
      </c>
      <c r="D51" s="124">
        <f t="shared" ca="1" si="5"/>
        <v>2.3154301911374464E-3</v>
      </c>
      <c r="E51" s="124">
        <f t="shared" ca="1" si="8"/>
        <v>4.430844696514824E-2</v>
      </c>
      <c r="F51" s="124">
        <f t="shared" ca="1" si="9"/>
        <v>7.3585645507203701E-2</v>
      </c>
      <c r="G51" s="124">
        <f t="shared" ca="1" si="10"/>
        <v>3.474507521467339E-2</v>
      </c>
      <c r="H51" s="124"/>
      <c r="I51" s="124"/>
      <c r="J51" s="124"/>
      <c r="K51" s="124">
        <f t="shared" ca="1" si="11"/>
        <v>-7.2408115627139724E-2</v>
      </c>
      <c r="L51" s="124">
        <f t="shared" ca="1" si="12"/>
        <v>0.7887301338149687</v>
      </c>
      <c r="M51" s="124"/>
      <c r="N51" s="124"/>
    </row>
    <row r="52" spans="2:14" x14ac:dyDescent="0.3">
      <c r="B52" s="1">
        <v>46</v>
      </c>
      <c r="C52" s="128">
        <f t="shared" ca="1" si="7"/>
        <v>87.60917821234645</v>
      </c>
      <c r="D52" s="124">
        <f t="shared" ca="1" si="5"/>
        <v>-2.3545226066456371E-2</v>
      </c>
      <c r="E52" s="124">
        <f t="shared" ca="1" si="8"/>
        <v>4.381955906273638E-2</v>
      </c>
      <c r="F52" s="124">
        <f t="shared" ca="1" si="9"/>
        <v>7.3603247824184717E-2</v>
      </c>
      <c r="G52" s="124">
        <f t="shared" ca="1" si="10"/>
        <v>3.6890823903706377E-2</v>
      </c>
      <c r="H52" s="124"/>
      <c r="I52" s="124"/>
      <c r="J52" s="124"/>
      <c r="K52" s="124">
        <f t="shared" ca="1" si="11"/>
        <v>-7.9026059816256294E-2</v>
      </c>
      <c r="L52" s="124">
        <f t="shared" ca="1" si="12"/>
        <v>0.75641341962458886</v>
      </c>
      <c r="M52" s="124"/>
      <c r="N52" s="124"/>
    </row>
    <row r="53" spans="2:14" x14ac:dyDescent="0.3">
      <c r="B53" s="1">
        <v>47</v>
      </c>
      <c r="C53" s="128">
        <f t="shared" ca="1" si="7"/>
        <v>90.447656639623887</v>
      </c>
      <c r="D53" s="124">
        <f t="shared" ca="1" si="5"/>
        <v>3.2399327161790614E-2</v>
      </c>
      <c r="E53" s="124">
        <f t="shared" ca="1" si="8"/>
        <v>7.765055374946872E-2</v>
      </c>
      <c r="F53" s="124">
        <f t="shared" ca="1" si="9"/>
        <v>6.6660986124420493E-2</v>
      </c>
      <c r="G53" s="124">
        <f t="shared" ca="1" si="10"/>
        <v>3.7968681088131319E-2</v>
      </c>
      <c r="H53" s="124"/>
      <c r="I53" s="124"/>
      <c r="J53" s="124"/>
      <c r="K53" s="124">
        <f t="shared" ca="1" si="11"/>
        <v>4.8629364750570649E-2</v>
      </c>
      <c r="L53" s="124">
        <f t="shared" ca="1" si="12"/>
        <v>0.7771023195286394</v>
      </c>
      <c r="M53" s="124"/>
      <c r="N53" s="124"/>
    </row>
    <row r="54" spans="2:14" x14ac:dyDescent="0.3">
      <c r="B54" s="1">
        <v>48</v>
      </c>
      <c r="C54" s="128">
        <f t="shared" ca="1" si="7"/>
        <v>90.752630741993784</v>
      </c>
      <c r="D54" s="124">
        <f t="shared" ca="1" si="5"/>
        <v>3.3718297820033438E-3</v>
      </c>
      <c r="E54" s="124">
        <f t="shared" ca="1" si="8"/>
        <v>4.0130666093598499E-2</v>
      </c>
      <c r="F54" s="124">
        <f t="shared" ca="1" si="9"/>
        <v>6.1346039899630854E-2</v>
      </c>
      <c r="G54" s="124">
        <f t="shared" ca="1" si="10"/>
        <v>3.2247543135523478E-2</v>
      </c>
      <c r="H54" s="124"/>
      <c r="I54" s="124"/>
      <c r="J54" s="124"/>
      <c r="K54" s="124">
        <f t="shared" ca="1" si="11"/>
        <v>2.8722690233963413E-2</v>
      </c>
      <c r="L54" s="124">
        <f t="shared" ca="1" si="12"/>
        <v>0.81075796681297663</v>
      </c>
      <c r="M54" s="124"/>
      <c r="N54" s="124"/>
    </row>
    <row r="55" spans="2:14" x14ac:dyDescent="0.3">
      <c r="B55" s="1">
        <v>49</v>
      </c>
      <c r="C55" s="128">
        <f t="shared" ca="1" si="7"/>
        <v>94.044335028631693</v>
      </c>
      <c r="D55" s="124">
        <f t="shared" ca="1" si="5"/>
        <v>3.6271172083111258E-2</v>
      </c>
      <c r="E55" s="124">
        <f t="shared" ca="1" si="8"/>
        <v>5.1932733838230938E-2</v>
      </c>
      <c r="F55" s="124">
        <f t="shared" ca="1" si="9"/>
        <v>6.224322168792315E-2</v>
      </c>
      <c r="G55" s="124">
        <f t="shared" ca="1" si="10"/>
        <v>2.9011076248275414E-2</v>
      </c>
      <c r="H55" s="124"/>
      <c r="I55" s="124"/>
      <c r="J55" s="124"/>
      <c r="K55" s="124">
        <f t="shared" ca="1" si="11"/>
        <v>2.4419313588387333E-2</v>
      </c>
      <c r="L55" s="124">
        <f t="shared" ca="1" si="12"/>
        <v>0.83188005053861547</v>
      </c>
      <c r="M55" s="124"/>
      <c r="N55" s="124"/>
    </row>
    <row r="56" spans="2:14" x14ac:dyDescent="0.3">
      <c r="B56" s="1">
        <v>50</v>
      </c>
      <c r="C56" s="128">
        <f t="shared" ca="1" si="7"/>
        <v>94.964161150074105</v>
      </c>
      <c r="D56" s="124">
        <f t="shared" ca="1" si="5"/>
        <v>9.7807711773640893E-3</v>
      </c>
      <c r="E56" s="124">
        <f t="shared" ca="1" si="8"/>
        <v>1.0093556311107532E-2</v>
      </c>
      <c r="F56" s="124">
        <f t="shared" ca="1" si="9"/>
        <v>5.2266592488961108E-2</v>
      </c>
      <c r="G56" s="124">
        <f t="shared" ca="1" si="10"/>
        <v>1.9680752199891873E-2</v>
      </c>
      <c r="H56" s="124"/>
      <c r="I56" s="124"/>
      <c r="J56" s="124"/>
      <c r="K56" s="124">
        <f t="shared" ca="1" si="11"/>
        <v>-0.13001861878529702</v>
      </c>
      <c r="L56" s="124">
        <f t="shared" ca="1" si="12"/>
        <v>0.8555263708215024</v>
      </c>
      <c r="M56" s="124"/>
      <c r="N56" s="124"/>
    </row>
    <row r="57" spans="2:14" x14ac:dyDescent="0.3">
      <c r="B57" s="1">
        <v>51</v>
      </c>
      <c r="C57" s="128">
        <f t="shared" ca="1" si="7"/>
        <v>91.327590276285861</v>
      </c>
      <c r="D57" s="124">
        <f t="shared" ca="1" si="5"/>
        <v>-3.8294139912859237E-2</v>
      </c>
      <c r="E57" s="124">
        <f t="shared" ca="1" si="8"/>
        <v>-3.1235739064288337E-2</v>
      </c>
      <c r="F57" s="124">
        <f t="shared" ca="1" si="9"/>
        <v>6.0369813126844481E-2</v>
      </c>
      <c r="G57" s="124">
        <f t="shared" ca="1" si="10"/>
        <v>1.8357270235875262E-2</v>
      </c>
      <c r="H57" s="124"/>
      <c r="I57" s="124"/>
      <c r="J57" s="124"/>
      <c r="K57" s="124">
        <f t="shared" ca="1" si="11"/>
        <v>-9.6868611808668209E-2</v>
      </c>
      <c r="L57" s="124">
        <f t="shared" ca="1" si="12"/>
        <v>0.84683826758743175</v>
      </c>
      <c r="M57" s="124"/>
      <c r="N57" s="124"/>
    </row>
    <row r="58" spans="2:14" x14ac:dyDescent="0.3">
      <c r="B58" s="1">
        <v>52</v>
      </c>
      <c r="C58" s="128">
        <f t="shared" ca="1" si="7"/>
        <v>91.838587296324263</v>
      </c>
      <c r="D58" s="124">
        <f t="shared" ca="1" si="5"/>
        <v>5.5952097114631005E-3</v>
      </c>
      <c r="E58" s="124">
        <f t="shared" ca="1" si="8"/>
        <v>-6.2473937699686344E-3</v>
      </c>
      <c r="F58" s="124">
        <f t="shared" ca="1" si="9"/>
        <v>4.810828167666039E-2</v>
      </c>
      <c r="G58" s="124">
        <f t="shared" ca="1" si="10"/>
        <v>1.8405686359104327E-2</v>
      </c>
      <c r="H58" s="124"/>
      <c r="I58" s="124"/>
      <c r="J58" s="124"/>
      <c r="K58" s="124">
        <f t="shared" ca="1" si="11"/>
        <v>-7.8583954036554257E-2</v>
      </c>
      <c r="L58" s="124">
        <f t="shared" ca="1" si="12"/>
        <v>0.84922076709063676</v>
      </c>
      <c r="M58" s="124"/>
      <c r="N58" s="124"/>
    </row>
    <row r="59" spans="2:14" x14ac:dyDescent="0.3">
      <c r="B59" s="1">
        <v>53</v>
      </c>
      <c r="C59" s="128">
        <f t="shared" ca="1" si="7"/>
        <v>91.378851549646797</v>
      </c>
      <c r="D59" s="124">
        <f t="shared" ca="1" si="5"/>
        <v>-5.005910480679443E-3</v>
      </c>
      <c r="E59" s="124">
        <f t="shared" ca="1" si="8"/>
        <v>-1.0211334538094419E-2</v>
      </c>
      <c r="F59" s="124">
        <f t="shared" ca="1" si="9"/>
        <v>4.7707139103749942E-2</v>
      </c>
      <c r="G59" s="124">
        <f t="shared" ca="1" si="10"/>
        <v>2.4339532243315164E-2</v>
      </c>
      <c r="H59" s="124"/>
      <c r="I59" s="124"/>
      <c r="J59" s="124"/>
      <c r="K59" s="124">
        <f t="shared" ca="1" si="11"/>
        <v>-8.273085392916589E-2</v>
      </c>
      <c r="L59" s="124">
        <f t="shared" ca="1" si="12"/>
        <v>0.84655681327190757</v>
      </c>
      <c r="M59" s="124"/>
      <c r="N59" s="124"/>
    </row>
    <row r="60" spans="2:14" x14ac:dyDescent="0.3">
      <c r="B60" s="1">
        <v>54</v>
      </c>
      <c r="C60" s="128">
        <f t="shared" ca="1" si="7"/>
        <v>93.480676843150036</v>
      </c>
      <c r="D60" s="124">
        <f t="shared" ca="1" si="5"/>
        <v>2.3001222469526184E-2</v>
      </c>
      <c r="E60" s="124">
        <f t="shared" ca="1" si="8"/>
        <v>-5.5883172061136355E-3</v>
      </c>
      <c r="F60" s="124">
        <f t="shared" ca="1" si="9"/>
        <v>4.749107170813141E-2</v>
      </c>
      <c r="G60" s="124">
        <f t="shared" ca="1" si="10"/>
        <v>2.7489604367248358E-2</v>
      </c>
      <c r="H60" s="124"/>
      <c r="I60" s="124"/>
      <c r="J60" s="124"/>
      <c r="K60" s="124">
        <f t="shared" ca="1" si="11"/>
        <v>-6.0938604741809808E-2</v>
      </c>
      <c r="L60" s="124">
        <f t="shared" ca="1" si="12"/>
        <v>0.84725768934996282</v>
      </c>
      <c r="M60" s="124"/>
      <c r="N60" s="124"/>
    </row>
    <row r="61" spans="2:14" x14ac:dyDescent="0.3">
      <c r="B61" s="1">
        <v>55</v>
      </c>
      <c r="C61" s="128">
        <f t="shared" ca="1" si="7"/>
        <v>93.653260972928607</v>
      </c>
      <c r="D61" s="124">
        <f t="shared" ca="1" si="5"/>
        <v>1.8462011145699009E-3</v>
      </c>
      <c r="E61" s="124">
        <f t="shared" ca="1" si="8"/>
        <v>-2.7777642596363838E-2</v>
      </c>
      <c r="F61" s="124">
        <f t="shared" ca="1" si="9"/>
        <v>3.9830334401426082E-2</v>
      </c>
      <c r="G61" s="124">
        <f t="shared" ca="1" si="10"/>
        <v>3.0897749532350464E-2</v>
      </c>
      <c r="H61" s="124"/>
      <c r="I61" s="124"/>
      <c r="J61" s="124"/>
      <c r="K61" s="124">
        <f t="shared" ca="1" si="11"/>
        <v>-5.5912095854205E-2</v>
      </c>
      <c r="L61" s="124">
        <f t="shared" ca="1" si="12"/>
        <v>0.85671516678596449</v>
      </c>
      <c r="M61" s="124"/>
      <c r="N61" s="124"/>
    </row>
    <row r="62" spans="2:14" x14ac:dyDescent="0.3">
      <c r="B62" s="1">
        <v>56</v>
      </c>
      <c r="C62" s="128">
        <f t="shared" ca="1" si="7"/>
        <v>94.412079414071044</v>
      </c>
      <c r="D62" s="124">
        <f t="shared" ca="1" si="5"/>
        <v>8.102424125538743E-3</v>
      </c>
      <c r="E62" s="124">
        <f t="shared" ca="1" si="8"/>
        <v>-3.2454446264906012E-2</v>
      </c>
      <c r="F62" s="124">
        <f t="shared" ca="1" si="9"/>
        <v>3.9503866373099418E-2</v>
      </c>
      <c r="G62" s="124">
        <f t="shared" ca="1" si="10"/>
        <v>3.2889189341901819E-2</v>
      </c>
      <c r="H62" s="124"/>
      <c r="I62" s="124"/>
      <c r="J62" s="124"/>
      <c r="K62" s="124">
        <f t="shared" ca="1" si="11"/>
        <v>1.8763938857245008E-2</v>
      </c>
      <c r="L62" s="124">
        <f t="shared" ca="1" si="12"/>
        <v>0.85454584265772127</v>
      </c>
      <c r="M62" s="124"/>
      <c r="N62" s="124"/>
    </row>
    <row r="63" spans="2:14" x14ac:dyDescent="0.3">
      <c r="B63" s="1">
        <v>57</v>
      </c>
      <c r="C63" s="128">
        <f t="shared" ca="1" si="7"/>
        <v>94.077381347177081</v>
      </c>
      <c r="D63" s="124">
        <f t="shared" ca="1" si="5"/>
        <v>-3.5450767419924478E-3</v>
      </c>
      <c r="E63" s="124">
        <f t="shared" ca="1" si="8"/>
        <v>-4.8272868628801979E-2</v>
      </c>
      <c r="F63" s="124">
        <f t="shared" ca="1" si="9"/>
        <v>3.7648396324087244E-2</v>
      </c>
      <c r="G63" s="124">
        <f t="shared" ca="1" si="10"/>
        <v>3.4364920936006876E-2</v>
      </c>
      <c r="H63" s="124"/>
      <c r="I63" s="124"/>
      <c r="J63" s="124"/>
      <c r="K63" s="124">
        <f t="shared" ca="1" si="11"/>
        <v>4.6114388710815482E-2</v>
      </c>
      <c r="L63" s="124">
        <f t="shared" ca="1" si="12"/>
        <v>0.84049162838677616</v>
      </c>
      <c r="M63" s="124"/>
      <c r="N63" s="124"/>
    </row>
    <row r="64" spans="2:14" x14ac:dyDescent="0.3">
      <c r="B64" s="1">
        <v>58</v>
      </c>
      <c r="C64" s="128">
        <f t="shared" ca="1" si="7"/>
        <v>95.465662959436997</v>
      </c>
      <c r="D64" s="124">
        <f t="shared" ca="1" si="5"/>
        <v>1.4756805433780995E-2</v>
      </c>
      <c r="E64" s="124">
        <f t="shared" ca="1" si="8"/>
        <v>-3.639051693590456E-2</v>
      </c>
      <c r="F64" s="124">
        <f t="shared" ca="1" si="9"/>
        <v>4.0110231530462337E-2</v>
      </c>
      <c r="G64" s="124">
        <f t="shared" ca="1" si="10"/>
        <v>3.9268616537351739E-2</v>
      </c>
      <c r="H64" s="124"/>
      <c r="I64" s="124"/>
      <c r="J64" s="124"/>
      <c r="K64" s="124">
        <f t="shared" ca="1" si="11"/>
        <v>2.8536280788863746E-2</v>
      </c>
      <c r="L64" s="124">
        <f t="shared" ca="1" si="12"/>
        <v>0.79876115188370089</v>
      </c>
      <c r="M64" s="124"/>
      <c r="N64" s="124"/>
    </row>
    <row r="65" spans="2:14" x14ac:dyDescent="0.3">
      <c r="B65" s="1">
        <v>59</v>
      </c>
      <c r="C65" s="128">
        <f t="shared" ca="1" si="7"/>
        <v>94.993576819983844</v>
      </c>
      <c r="D65" s="124">
        <f t="shared" ca="1" si="5"/>
        <v>-4.9450883680945967E-3</v>
      </c>
      <c r="E65" s="124">
        <f t="shared" ca="1" si="8"/>
        <v>-4.8489134904962317E-2</v>
      </c>
      <c r="F65" s="124">
        <f t="shared" ca="1" si="9"/>
        <v>3.5364714706562723E-2</v>
      </c>
      <c r="G65" s="124">
        <f t="shared" ca="1" si="10"/>
        <v>4.2531319338972702E-2</v>
      </c>
      <c r="H65" s="124"/>
      <c r="I65" s="124"/>
      <c r="J65" s="124"/>
      <c r="K65" s="124">
        <f t="shared" ca="1" si="11"/>
        <v>0.12579830254993418</v>
      </c>
      <c r="L65" s="124">
        <f t="shared" ca="1" si="12"/>
        <v>0.73486661474795878</v>
      </c>
      <c r="M65" s="124"/>
      <c r="N65" s="124"/>
    </row>
    <row r="66" spans="2:14" x14ac:dyDescent="0.3">
      <c r="B66" s="1">
        <v>60</v>
      </c>
      <c r="C66" s="128">
        <f t="shared" ca="1" si="7"/>
        <v>91.997885391931362</v>
      </c>
      <c r="D66" s="124">
        <f t="shared" ca="1" si="5"/>
        <v>-3.1535726186302293E-2</v>
      </c>
      <c r="E66" s="124">
        <f t="shared" ca="1" si="8"/>
        <v>-5.7455815518843489E-2</v>
      </c>
      <c r="F66" s="124">
        <f t="shared" ca="1" si="9"/>
        <v>3.659932886622589E-2</v>
      </c>
      <c r="G66" s="124">
        <f t="shared" ca="1" si="10"/>
        <v>4.2406952490819771E-2</v>
      </c>
      <c r="H66" s="124"/>
      <c r="I66" s="124"/>
      <c r="J66" s="124"/>
      <c r="K66" s="124">
        <f t="shared" ca="1" si="11"/>
        <v>0.11359456804226152</v>
      </c>
      <c r="L66" s="124">
        <f t="shared" ca="1" si="12"/>
        <v>0.64062932087404545</v>
      </c>
      <c r="M66" s="124"/>
      <c r="N66" s="124"/>
    </row>
    <row r="67" spans="2:14" x14ac:dyDescent="0.3">
      <c r="B67" s="1">
        <v>61</v>
      </c>
      <c r="C67" s="128">
        <f t="shared" ca="1" si="7"/>
        <v>90.757030857767546</v>
      </c>
      <c r="D67" s="124">
        <f t="shared" ca="1" si="5"/>
        <v>-1.3487859301086091E-2</v>
      </c>
      <c r="E67" s="124">
        <f t="shared" ca="1" si="8"/>
        <v>-3.4637803157056779E-2</v>
      </c>
      <c r="F67" s="124">
        <f t="shared" ca="1" si="9"/>
        <v>2.3459696344061084E-2</v>
      </c>
      <c r="G67" s="124">
        <f t="shared" ca="1" si="10"/>
        <v>3.5577326145312886E-2</v>
      </c>
      <c r="H67" s="124"/>
      <c r="I67" s="124"/>
      <c r="J67" s="124"/>
      <c r="K67" s="124">
        <f t="shared" ca="1" si="11"/>
        <v>4.2300840551096598E-2</v>
      </c>
      <c r="L67" s="124">
        <f t="shared" ca="1" si="12"/>
        <v>0.59411641231579493</v>
      </c>
      <c r="M67" s="124"/>
      <c r="N67" s="124"/>
    </row>
    <row r="68" spans="2:14" x14ac:dyDescent="0.3">
      <c r="B68" s="1">
        <v>62</v>
      </c>
      <c r="C68" s="128">
        <f t="shared" ca="1" si="7"/>
        <v>90.900792757935506</v>
      </c>
      <c r="D68" s="124">
        <f t="shared" ca="1" si="5"/>
        <v>1.5840304471095301E-3</v>
      </c>
      <c r="E68" s="124">
        <f t="shared" ca="1" si="8"/>
        <v>2.3776713703490771E-2</v>
      </c>
      <c r="F68" s="124">
        <f t="shared" ca="1" si="9"/>
        <v>5.2802072717325281E-2</v>
      </c>
      <c r="G68" s="124">
        <f t="shared" ca="1" si="10"/>
        <v>2.6174221128099428E-2</v>
      </c>
      <c r="H68" s="124"/>
      <c r="I68" s="124"/>
      <c r="J68" s="124"/>
      <c r="K68" s="124">
        <f t="shared" ca="1" si="11"/>
        <v>6.4311682415826868E-2</v>
      </c>
      <c r="L68" s="124">
        <f t="shared" ca="1" si="12"/>
        <v>0.62681055143216535</v>
      </c>
      <c r="M68" s="124"/>
      <c r="N68" s="124"/>
    </row>
    <row r="69" spans="2:14" x14ac:dyDescent="0.3">
      <c r="B69" s="1">
        <v>63</v>
      </c>
      <c r="C69" s="128">
        <f t="shared" ca="1" si="7"/>
        <v>90.868197541257004</v>
      </c>
      <c r="D69" s="124">
        <f t="shared" ca="1" si="5"/>
        <v>-3.5858011453537841E-4</v>
      </c>
      <c r="E69" s="124">
        <f t="shared" ca="1" si="8"/>
        <v>1.516112570121253E-2</v>
      </c>
      <c r="F69" s="124">
        <f t="shared" ca="1" si="9"/>
        <v>5.3626469455324163E-2</v>
      </c>
      <c r="G69" s="124">
        <f t="shared" ca="1" si="10"/>
        <v>2.9274683966016422E-2</v>
      </c>
      <c r="H69" s="124"/>
      <c r="I69" s="124"/>
      <c r="J69" s="124"/>
      <c r="K69" s="124">
        <f t="shared" ca="1" si="11"/>
        <v>7.0081538023984868E-2</v>
      </c>
      <c r="L69" s="124">
        <f t="shared" ca="1" si="12"/>
        <v>0.63706985993439913</v>
      </c>
      <c r="M69" s="124"/>
      <c r="N69" s="124"/>
    </row>
    <row r="70" spans="2:14" x14ac:dyDescent="0.3">
      <c r="B70" s="1">
        <v>64</v>
      </c>
      <c r="C70" s="128">
        <f t="shared" ca="1" si="7"/>
        <v>90.884004012134824</v>
      </c>
      <c r="D70" s="124">
        <f t="shared" ca="1" si="5"/>
        <v>1.7394942681292491E-4</v>
      </c>
      <c r="E70" s="124">
        <f t="shared" ca="1" si="8"/>
        <v>2.2259280922720892E-2</v>
      </c>
      <c r="F70" s="124">
        <f t="shared" ca="1" si="9"/>
        <v>5.3793382039589596E-2</v>
      </c>
      <c r="G70" s="124">
        <f t="shared" ca="1" si="10"/>
        <v>2.9513389628912874E-2</v>
      </c>
      <c r="H70" s="124"/>
      <c r="I70" s="124"/>
      <c r="J70" s="124"/>
      <c r="K70" s="124">
        <f t="shared" ca="1" si="11"/>
        <v>7.2554045657104813E-2</v>
      </c>
      <c r="L70" s="124">
        <f t="shared" ca="1" si="12"/>
        <v>0.63626589961530311</v>
      </c>
      <c r="M70" s="124"/>
      <c r="N70" s="124"/>
    </row>
    <row r="71" spans="2:14" x14ac:dyDescent="0.3">
      <c r="B71" s="1">
        <v>65</v>
      </c>
      <c r="C71" s="128">
        <f t="shared" ref="C71:C106" ca="1" si="13">C70*(1+_xlfn.NORM.INV(RAND(),mu,sigma))</f>
        <v>90.61379624714948</v>
      </c>
      <c r="D71" s="124">
        <f t="shared" ca="1" si="5"/>
        <v>-2.9731058608428729E-3</v>
      </c>
      <c r="E71" s="124">
        <f t="shared" ref="E71:E97" ca="1" si="14">C80/C70-1</f>
        <v>1.4299489784741715E-2</v>
      </c>
      <c r="F71" s="124">
        <f t="shared" ref="F71:F96" ca="1" si="15">_xlfn.STDEV.S(D71:D80)*SQRT(10)</f>
        <v>5.4696575602153762E-2</v>
      </c>
      <c r="G71" s="124">
        <f t="shared" ref="G71:G96" ca="1" si="16">_xlfn.STDEV.S(E71:E80)</f>
        <v>2.9136554299780269E-2</v>
      </c>
      <c r="H71" s="124"/>
      <c r="I71" s="124"/>
      <c r="J71" s="124"/>
      <c r="K71" s="124">
        <f t="shared" ref="K71:K85" ca="1" si="17">CORREL(D71:D91,D72:D92)</f>
        <v>0.10904373561966289</v>
      </c>
      <c r="L71" s="124">
        <f t="shared" ref="L71:L85" ca="1" si="18">CORREL(E71:E91,E72:E92)</f>
        <v>0.63361526261097167</v>
      </c>
      <c r="M71" s="124"/>
      <c r="N71" s="124"/>
    </row>
    <row r="72" spans="2:14" x14ac:dyDescent="0.3">
      <c r="B72" s="1">
        <v>66</v>
      </c>
      <c r="C72" s="128">
        <f t="shared" ca="1" si="13"/>
        <v>89.854537507543569</v>
      </c>
      <c r="D72" s="124">
        <f t="shared" ref="D72:D106" ca="1" si="19">C72/C71-1</f>
        <v>-8.3790633551543703E-3</v>
      </c>
      <c r="E72" s="124">
        <f t="shared" ca="1" si="14"/>
        <v>1.86120310054676E-2</v>
      </c>
      <c r="F72" s="124">
        <f t="shared" ca="1" si="15"/>
        <v>5.4470653960484262E-2</v>
      </c>
      <c r="G72" s="124">
        <f t="shared" ca="1" si="16"/>
        <v>2.768319619742984E-2</v>
      </c>
      <c r="H72" s="124"/>
      <c r="I72" s="124"/>
      <c r="J72" s="124"/>
      <c r="K72" s="124">
        <f t="shared" ca="1" si="17"/>
        <v>4.6239778054501662E-2</v>
      </c>
      <c r="L72" s="124">
        <f t="shared" ca="1" si="18"/>
        <v>0.53735086347440109</v>
      </c>
      <c r="M72" s="124"/>
      <c r="N72" s="124"/>
    </row>
    <row r="73" spans="2:14" x14ac:dyDescent="0.3">
      <c r="B73" s="1">
        <v>67</v>
      </c>
      <c r="C73" s="128">
        <f t="shared" ca="1" si="13"/>
        <v>90.653856807977078</v>
      </c>
      <c r="D73" s="124">
        <f t="shared" ca="1" si="19"/>
        <v>8.8957032399883396E-3</v>
      </c>
      <c r="E73" s="124">
        <f t="shared" ca="1" si="14"/>
        <v>6.2464936858235509E-2</v>
      </c>
      <c r="F73" s="124">
        <f t="shared" ca="1" si="15"/>
        <v>6.1702065062719622E-2</v>
      </c>
      <c r="G73" s="124">
        <f t="shared" ca="1" si="16"/>
        <v>2.6566024754172798E-2</v>
      </c>
      <c r="H73" s="124"/>
      <c r="I73" s="124"/>
      <c r="J73" s="124"/>
      <c r="K73" s="124">
        <f t="shared" ca="1" si="17"/>
        <v>9.9300480367762345E-2</v>
      </c>
      <c r="L73" s="124">
        <f t="shared" ca="1" si="18"/>
        <v>0.58004688669354298</v>
      </c>
      <c r="M73" s="124"/>
      <c r="N73" s="124"/>
    </row>
    <row r="74" spans="2:14" x14ac:dyDescent="0.3">
      <c r="B74" s="1">
        <v>68</v>
      </c>
      <c r="C74" s="128">
        <f t="shared" ca="1" si="13"/>
        <v>90.836615549405195</v>
      </c>
      <c r="D74" s="124">
        <f t="shared" ca="1" si="19"/>
        <v>2.0160062446679117E-3</v>
      </c>
      <c r="E74" s="124">
        <f t="shared" ca="1" si="14"/>
        <v>6.6007823148358957E-2</v>
      </c>
      <c r="F74" s="124">
        <f t="shared" ca="1" si="15"/>
        <v>6.1953817477800682E-2</v>
      </c>
      <c r="G74" s="124">
        <f t="shared" ca="1" si="16"/>
        <v>2.6043705353465271E-2</v>
      </c>
      <c r="H74" s="124"/>
      <c r="I74" s="124"/>
      <c r="J74" s="124"/>
      <c r="K74" s="124">
        <f t="shared" ca="1" si="17"/>
        <v>-5.3734697023348054E-3</v>
      </c>
      <c r="L74" s="124">
        <f t="shared" ca="1" si="18"/>
        <v>0.59118719726166336</v>
      </c>
      <c r="M74" s="124"/>
      <c r="N74" s="124"/>
    </row>
    <row r="75" spans="2:14" x14ac:dyDescent="0.3">
      <c r="B75" s="1">
        <v>69</v>
      </c>
      <c r="C75" s="128">
        <f t="shared" ca="1" si="13"/>
        <v>89.535643394739765</v>
      </c>
      <c r="D75" s="124">
        <f t="shared" ca="1" si="19"/>
        <v>-1.4322111703488627E-2</v>
      </c>
      <c r="E75" s="124">
        <f t="shared" ca="1" si="14"/>
        <v>7.6642226637302135E-2</v>
      </c>
      <c r="F75" s="124">
        <f t="shared" ca="1" si="15"/>
        <v>6.1941659310785289E-2</v>
      </c>
      <c r="G75" s="124">
        <f t="shared" ca="1" si="16"/>
        <v>2.5415973305639723E-2</v>
      </c>
      <c r="H75" s="124"/>
      <c r="I75" s="124"/>
      <c r="J75" s="124"/>
      <c r="K75" s="124">
        <f t="shared" ca="1" si="17"/>
        <v>-6.1487025217561025E-3</v>
      </c>
      <c r="L75" s="124">
        <f t="shared" ca="1" si="18"/>
        <v>0.59474939749960076</v>
      </c>
      <c r="M75" s="124"/>
      <c r="N75" s="124"/>
    </row>
    <row r="76" spans="2:14" x14ac:dyDescent="0.3">
      <c r="B76" s="1">
        <v>70</v>
      </c>
      <c r="C76" s="128">
        <f t="shared" ca="1" si="13"/>
        <v>88.811280746860177</v>
      </c>
      <c r="D76" s="124">
        <f t="shared" ca="1" si="19"/>
        <v>-8.0902154763780043E-3</v>
      </c>
      <c r="E76" s="124">
        <f t="shared" ca="1" si="14"/>
        <v>7.6490082915655844E-2</v>
      </c>
      <c r="F76" s="124">
        <f t="shared" ca="1" si="15"/>
        <v>6.1996519764952282E-2</v>
      </c>
      <c r="G76" s="124">
        <f t="shared" ca="1" si="16"/>
        <v>2.6026069841929796E-2</v>
      </c>
      <c r="H76" s="124"/>
      <c r="I76" s="124"/>
      <c r="J76" s="124"/>
      <c r="K76" s="124">
        <f t="shared" ca="1" si="17"/>
        <v>-4.2586488670050764E-2</v>
      </c>
      <c r="L76" s="124">
        <f t="shared" ca="1" si="18"/>
        <v>0.63594621639298676</v>
      </c>
      <c r="M76" s="124"/>
      <c r="N76" s="124"/>
    </row>
    <row r="77" spans="2:14" x14ac:dyDescent="0.3">
      <c r="B77" s="1">
        <v>71</v>
      </c>
      <c r="C77" s="128">
        <f t="shared" ca="1" si="13"/>
        <v>92.914934797051558</v>
      </c>
      <c r="D77" s="124">
        <f t="shared" ca="1" si="19"/>
        <v>4.6206450528374576E-2</v>
      </c>
      <c r="E77" s="124">
        <f t="shared" ca="1" si="14"/>
        <v>4.70296818731748E-2</v>
      </c>
      <c r="F77" s="124">
        <f t="shared" ca="1" si="15"/>
        <v>7.4330350275502263E-2</v>
      </c>
      <c r="G77" s="124">
        <f t="shared" ca="1" si="16"/>
        <v>2.18259276879453E-2</v>
      </c>
      <c r="H77" s="124"/>
      <c r="I77" s="124"/>
      <c r="J77" s="124"/>
      <c r="K77" s="124">
        <f t="shared" ca="1" si="17"/>
        <v>-8.6524259015338095E-3</v>
      </c>
      <c r="L77" s="124">
        <f t="shared" ca="1" si="18"/>
        <v>0.64375626035316513</v>
      </c>
      <c r="M77" s="124"/>
      <c r="N77" s="124"/>
    </row>
    <row r="78" spans="2:14" x14ac:dyDescent="0.3">
      <c r="B78" s="1">
        <v>72</v>
      </c>
      <c r="C78" s="128">
        <f t="shared" ca="1" si="13"/>
        <v>92.278951103278445</v>
      </c>
      <c r="D78" s="124">
        <f t="shared" ca="1" si="19"/>
        <v>-6.8447951361344517E-3</v>
      </c>
      <c r="E78" s="124">
        <f t="shared" ca="1" si="14"/>
        <v>-1.947740432995726E-3</v>
      </c>
      <c r="F78" s="124">
        <f t="shared" ca="1" si="15"/>
        <v>5.8503977275118593E-2</v>
      </c>
      <c r="G78" s="124">
        <f t="shared" ca="1" si="16"/>
        <v>2.8593073224374755E-2</v>
      </c>
      <c r="H78" s="124"/>
      <c r="I78" s="124"/>
      <c r="J78" s="124"/>
      <c r="K78" s="124">
        <f t="shared" ca="1" si="17"/>
        <v>-5.8317988569270771E-2</v>
      </c>
      <c r="L78" s="124">
        <f t="shared" ca="1" si="18"/>
        <v>0.67518959313465088</v>
      </c>
      <c r="M78" s="124"/>
      <c r="N78" s="124"/>
    </row>
    <row r="79" spans="2:14" x14ac:dyDescent="0.3">
      <c r="B79" s="1">
        <v>73</v>
      </c>
      <c r="C79" s="128">
        <f t="shared" ca="1" si="13"/>
        <v>92.890858277269146</v>
      </c>
      <c r="D79" s="124">
        <f t="shared" ca="1" si="19"/>
        <v>6.631059051655841E-3</v>
      </c>
      <c r="E79" s="124">
        <f t="shared" ca="1" si="14"/>
        <v>1.2699062674161876E-2</v>
      </c>
      <c r="F79" s="124">
        <f t="shared" ca="1" si="15"/>
        <v>5.8436031820079289E-2</v>
      </c>
      <c r="G79" s="124">
        <f t="shared" ca="1" si="16"/>
        <v>3.4287907577729031E-2</v>
      </c>
      <c r="H79" s="124"/>
      <c r="I79" s="124"/>
      <c r="J79" s="124"/>
      <c r="K79" s="124">
        <f t="shared" ca="1" si="17"/>
        <v>-7.9052732836166748E-2</v>
      </c>
      <c r="L79" s="124">
        <f t="shared" ca="1" si="18"/>
        <v>0.65460040475273018</v>
      </c>
      <c r="M79" s="124"/>
      <c r="N79" s="124"/>
    </row>
    <row r="80" spans="2:14" x14ac:dyDescent="0.3">
      <c r="B80" s="1">
        <v>74</v>
      </c>
      <c r="C80" s="128">
        <f t="shared" ca="1" si="13"/>
        <v>92.183598899102762</v>
      </c>
      <c r="D80" s="124">
        <f t="shared" ca="1" si="19"/>
        <v>-7.6138749418730445E-3</v>
      </c>
      <c r="E80" s="124">
        <f t="shared" ca="1" si="14"/>
        <v>2.9363555276607611E-2</v>
      </c>
      <c r="F80" s="124">
        <f t="shared" ca="1" si="15"/>
        <v>6.2298458304310106E-2</v>
      </c>
      <c r="G80" s="124">
        <f t="shared" ca="1" si="16"/>
        <v>3.3023715876713468E-2</v>
      </c>
      <c r="H80" s="124"/>
      <c r="I80" s="124"/>
      <c r="J80" s="124"/>
      <c r="K80" s="124">
        <f t="shared" ca="1" si="17"/>
        <v>-0.10112634059345775</v>
      </c>
      <c r="L80" s="124">
        <f t="shared" ca="1" si="18"/>
        <v>0.65015101857434832</v>
      </c>
      <c r="M80" s="124"/>
      <c r="N80" s="124"/>
    </row>
    <row r="81" spans="2:14" x14ac:dyDescent="0.3">
      <c r="B81" s="1">
        <v>75</v>
      </c>
      <c r="C81" s="128">
        <f t="shared" ca="1" si="13"/>
        <v>92.300303032424551</v>
      </c>
      <c r="D81" s="124">
        <f t="shared" ca="1" si="19"/>
        <v>1.2659967143344719E-3</v>
      </c>
      <c r="E81" s="124">
        <f t="shared" ca="1" si="14"/>
        <v>4.2557399130596751E-2</v>
      </c>
      <c r="F81" s="124">
        <f t="shared" ca="1" si="15"/>
        <v>6.116214571268163E-2</v>
      </c>
      <c r="G81" s="124">
        <f t="shared" ca="1" si="16"/>
        <v>3.305766628081161E-2</v>
      </c>
      <c r="H81" s="124"/>
      <c r="I81" s="124"/>
      <c r="J81" s="124"/>
      <c r="K81" s="124">
        <f t="shared" ca="1" si="17"/>
        <v>-0.21121530050619489</v>
      </c>
      <c r="L81" s="124">
        <f t="shared" ca="1" si="18"/>
        <v>0.65310224993048704</v>
      </c>
      <c r="M81" s="124"/>
      <c r="N81" s="124"/>
    </row>
    <row r="82" spans="2:14" x14ac:dyDescent="0.3">
      <c r="B82" s="1">
        <v>76</v>
      </c>
      <c r="C82" s="128">
        <f t="shared" ca="1" si="13"/>
        <v>95.46729551937824</v>
      </c>
      <c r="D82" s="124">
        <f t="shared" ca="1" si="19"/>
        <v>3.43118319540201E-2</v>
      </c>
      <c r="E82" s="124">
        <f t="shared" ca="1" si="14"/>
        <v>5.7003150829645133E-2</v>
      </c>
      <c r="F82" s="124">
        <f t="shared" ca="1" si="15"/>
        <v>6.1954442290874913E-2</v>
      </c>
      <c r="G82" s="124">
        <f t="shared" ca="1" si="16"/>
        <v>3.293824122235723E-2</v>
      </c>
      <c r="H82" s="124"/>
      <c r="I82" s="124"/>
      <c r="J82" s="124"/>
      <c r="K82" s="124">
        <f t="shared" ca="1" si="17"/>
        <v>-8.3018676694347537E-2</v>
      </c>
      <c r="L82" s="124">
        <f t="shared" ca="1" si="18"/>
        <v>0.66041568026345776</v>
      </c>
      <c r="M82" s="124"/>
      <c r="N82" s="124"/>
    </row>
    <row r="83" spans="2:14" x14ac:dyDescent="0.3">
      <c r="B83" s="1">
        <v>77</v>
      </c>
      <c r="C83" s="128">
        <f t="shared" ca="1" si="13"/>
        <v>96.637720555874679</v>
      </c>
      <c r="D83" s="124">
        <f t="shared" ca="1" si="19"/>
        <v>1.2259958032003304E-2</v>
      </c>
      <c r="E83" s="124">
        <f t="shared" ca="1" si="14"/>
        <v>5.0286366665705406E-2</v>
      </c>
      <c r="F83" s="124">
        <f t="shared" ca="1" si="15"/>
        <v>5.8856858899537436E-2</v>
      </c>
      <c r="G83" s="124">
        <f t="shared" ca="1" si="16"/>
        <v>3.4726629147606346E-2</v>
      </c>
      <c r="H83" s="124"/>
      <c r="I83" s="124"/>
      <c r="J83" s="124"/>
      <c r="K83" s="124">
        <f t="shared" ca="1" si="17"/>
        <v>-6.5568443109810123E-2</v>
      </c>
      <c r="L83" s="124">
        <f t="shared" ca="1" si="18"/>
        <v>0.66028902348629626</v>
      </c>
      <c r="M83" s="124"/>
      <c r="N83" s="124"/>
    </row>
    <row r="84" spans="2:14" x14ac:dyDescent="0.3">
      <c r="B84" s="1">
        <v>78</v>
      </c>
      <c r="C84" s="128">
        <f t="shared" ca="1" si="13"/>
        <v>97.798536025308195</v>
      </c>
      <c r="D84" s="124">
        <f t="shared" ca="1" si="19"/>
        <v>1.2012032804129991E-2</v>
      </c>
      <c r="E84" s="124">
        <f t="shared" ca="1" si="14"/>
        <v>2.9545636086725668E-2</v>
      </c>
      <c r="F84" s="124">
        <f t="shared" ca="1" si="15"/>
        <v>5.9536260249873761E-2</v>
      </c>
      <c r="G84" s="124">
        <f t="shared" ca="1" si="16"/>
        <v>3.5452706835661964E-2</v>
      </c>
      <c r="H84" s="124"/>
      <c r="I84" s="124"/>
      <c r="J84" s="124"/>
      <c r="K84" s="124">
        <f t="shared" ca="1" si="17"/>
        <v>-6.7026307156902304E-2</v>
      </c>
      <c r="L84" s="124">
        <f t="shared" ca="1" si="18"/>
        <v>0.66401447467058894</v>
      </c>
      <c r="M84" s="124"/>
      <c r="N84" s="124"/>
    </row>
    <row r="85" spans="2:14" x14ac:dyDescent="0.3">
      <c r="B85" s="1">
        <v>79</v>
      </c>
      <c r="C85" s="128">
        <f t="shared" ca="1" si="13"/>
        <v>96.384232181910008</v>
      </c>
      <c r="D85" s="124">
        <f t="shared" ca="1" si="19"/>
        <v>-1.4461400966494953E-2</v>
      </c>
      <c r="E85" s="124">
        <f t="shared" ca="1" si="14"/>
        <v>-4.2917646840350265E-3</v>
      </c>
      <c r="F85" s="124">
        <f t="shared" ca="1" si="15"/>
        <v>6.3169596535366593E-2</v>
      </c>
      <c r="G85" s="124">
        <f t="shared" ca="1" si="16"/>
        <v>3.6399756489689371E-2</v>
      </c>
      <c r="H85" s="124"/>
      <c r="I85" s="124"/>
      <c r="J85" s="124"/>
      <c r="K85" s="124">
        <f t="shared" ca="1" si="17"/>
        <v>-5.0042949770984918E-2</v>
      </c>
      <c r="L85" s="124">
        <f t="shared" ca="1" si="18"/>
        <v>0.65541352211627713</v>
      </c>
      <c r="M85" s="124"/>
      <c r="N85" s="124"/>
    </row>
    <row r="86" spans="2:14" x14ac:dyDescent="0.3">
      <c r="B86" s="1">
        <v>80</v>
      </c>
      <c r="C86" s="128">
        <f t="shared" ca="1" si="13"/>
        <v>92.988047027134229</v>
      </c>
      <c r="D86" s="124">
        <f t="shared" ca="1" si="19"/>
        <v>-3.523589987588438E-2</v>
      </c>
      <c r="E86" s="124">
        <f t="shared" ca="1" si="14"/>
        <v>4.4380832792319858E-2</v>
      </c>
      <c r="F86" s="124">
        <f t="shared" ca="1" si="15"/>
        <v>6.9208589700816697E-2</v>
      </c>
      <c r="G86" s="124">
        <f t="shared" ca="1" si="16"/>
        <v>3.0555327608490071E-2</v>
      </c>
      <c r="H86" s="124"/>
      <c r="I86" s="124"/>
      <c r="J86" s="124"/>
      <c r="K86" s="124"/>
      <c r="L86" s="124"/>
      <c r="M86" s="124"/>
      <c r="N86" s="124"/>
    </row>
    <row r="87" spans="2:14" x14ac:dyDescent="0.3">
      <c r="B87" s="1">
        <v>81</v>
      </c>
      <c r="C87" s="128">
        <f t="shared" ca="1" si="13"/>
        <v>92.733960621718182</v>
      </c>
      <c r="D87" s="124">
        <f t="shared" ca="1" si="19"/>
        <v>-2.7324630803559069E-3</v>
      </c>
      <c r="E87" s="124">
        <f t="shared" ca="1" si="14"/>
        <v>9.0021209448518436E-2</v>
      </c>
      <c r="F87" s="124">
        <f t="shared" ca="1" si="15"/>
        <v>5.327410791351439E-2</v>
      </c>
      <c r="G87" s="124">
        <f t="shared" ca="1" si="16"/>
        <v>3.8074852726030298E-2</v>
      </c>
      <c r="H87" s="124"/>
      <c r="I87" s="124"/>
      <c r="J87" s="124"/>
      <c r="K87" s="124"/>
      <c r="L87" s="124"/>
      <c r="M87" s="124"/>
      <c r="N87" s="124"/>
    </row>
    <row r="88" spans="2:14" x14ac:dyDescent="0.3">
      <c r="B88" s="1">
        <v>82</v>
      </c>
      <c r="C88" s="128">
        <f t="shared" ca="1" si="13"/>
        <v>93.450807286844892</v>
      </c>
      <c r="D88" s="124">
        <f t="shared" ca="1" si="19"/>
        <v>7.7301417983308696E-3</v>
      </c>
      <c r="E88" s="124">
        <f t="shared" ca="1" si="14"/>
        <v>0.11160822292111772</v>
      </c>
      <c r="F88" s="124">
        <f t="shared" ca="1" si="15"/>
        <v>5.2180035649585801E-2</v>
      </c>
      <c r="G88" s="124">
        <f t="shared" ca="1" si="16"/>
        <v>4.2944858477778694E-2</v>
      </c>
      <c r="H88" s="124"/>
      <c r="I88" s="124"/>
      <c r="J88" s="124"/>
      <c r="K88" s="124"/>
      <c r="L88" s="124"/>
      <c r="M88" s="124"/>
      <c r="N88" s="124"/>
    </row>
    <row r="89" spans="2:14" x14ac:dyDescent="0.3">
      <c r="B89" s="1">
        <v>83</v>
      </c>
      <c r="C89" s="128">
        <f t="shared" ca="1" si="13"/>
        <v>95.618464128985252</v>
      </c>
      <c r="D89" s="124">
        <f t="shared" ca="1" si="19"/>
        <v>2.3195699481619148E-2</v>
      </c>
      <c r="E89" s="124">
        <f t="shared" ca="1" si="14"/>
        <v>7.338401851801124E-2</v>
      </c>
      <c r="F89" s="124">
        <f t="shared" ca="1" si="15"/>
        <v>6.4472927043850173E-2</v>
      </c>
      <c r="G89" s="124">
        <f t="shared" ca="1" si="16"/>
        <v>3.9439560318233369E-2</v>
      </c>
      <c r="H89" s="124"/>
      <c r="I89" s="124"/>
      <c r="J89" s="124"/>
      <c r="K89" s="124"/>
      <c r="L89" s="124"/>
      <c r="M89" s="124"/>
      <c r="N89" s="124"/>
    </row>
    <row r="90" spans="2:14" x14ac:dyDescent="0.3">
      <c r="B90" s="1">
        <v>84</v>
      </c>
      <c r="C90" s="128">
        <f t="shared" ca="1" si="13"/>
        <v>96.106693110746718</v>
      </c>
      <c r="D90" s="124">
        <f t="shared" ca="1" si="19"/>
        <v>5.1060115450387578E-3</v>
      </c>
      <c r="E90" s="124">
        <f t="shared" ca="1" si="14"/>
        <v>8.0959061119315834E-2</v>
      </c>
      <c r="F90" s="124">
        <f t="shared" ca="1" si="15"/>
        <v>6.6813688592731804E-2</v>
      </c>
      <c r="G90" s="124">
        <f t="shared" ca="1" si="16"/>
        <v>4.044446567961138E-2</v>
      </c>
      <c r="H90" s="124"/>
      <c r="I90" s="124"/>
      <c r="J90" s="124"/>
      <c r="K90" s="124"/>
      <c r="L90" s="124"/>
      <c r="M90" s="124"/>
      <c r="N90" s="124"/>
    </row>
    <row r="91" spans="2:14" x14ac:dyDescent="0.3">
      <c r="B91" s="1">
        <v>85</v>
      </c>
      <c r="C91" s="128">
        <f t="shared" ca="1" si="13"/>
        <v>97.561711127803804</v>
      </c>
      <c r="D91" s="124">
        <f t="shared" ca="1" si="19"/>
        <v>1.5139611716536994E-2</v>
      </c>
      <c r="E91" s="124">
        <f t="shared" ca="1" si="14"/>
        <v>7.3300403391408642E-2</v>
      </c>
      <c r="F91" s="124">
        <f t="shared" ca="1" si="15"/>
        <v>6.7533896129403845E-2</v>
      </c>
      <c r="G91" s="124">
        <f t="shared" ca="1" si="16"/>
        <v>3.9850598211149425E-2</v>
      </c>
      <c r="H91" s="124"/>
      <c r="I91" s="124"/>
      <c r="J91" s="124"/>
      <c r="K91" s="124"/>
      <c r="L91" s="124"/>
      <c r="M91" s="124"/>
      <c r="N91" s="124"/>
    </row>
    <row r="92" spans="2:14" x14ac:dyDescent="0.3">
      <c r="B92" s="1">
        <v>86</v>
      </c>
      <c r="C92" s="128">
        <f t="shared" ca="1" si="13"/>
        <v>100.26799894644894</v>
      </c>
      <c r="D92" s="124">
        <f t="shared" ca="1" si="19"/>
        <v>2.77392410133106E-2</v>
      </c>
      <c r="E92" s="124">
        <f t="shared" ca="1" si="14"/>
        <v>9.6039519926348849E-2</v>
      </c>
      <c r="F92" s="124">
        <f t="shared" ca="1" si="15"/>
        <v>7.3470278299502242E-2</v>
      </c>
      <c r="G92" s="124">
        <f t="shared" ca="1" si="16"/>
        <v>3.933194676367982E-2</v>
      </c>
      <c r="H92" s="124"/>
      <c r="I92" s="124"/>
      <c r="J92" s="124"/>
      <c r="K92" s="124"/>
      <c r="L92" s="124"/>
      <c r="M92" s="124"/>
      <c r="N92" s="124"/>
    </row>
    <row r="93" spans="2:14" x14ac:dyDescent="0.3">
      <c r="B93" s="1">
        <v>87</v>
      </c>
      <c r="C93" s="128">
        <f t="shared" ca="1" si="13"/>
        <v>99.492943479669236</v>
      </c>
      <c r="D93" s="124">
        <f t="shared" ca="1" si="19"/>
        <v>-7.7298387813009573E-3</v>
      </c>
      <c r="E93" s="124">
        <f t="shared" ca="1" si="14"/>
        <v>3.8540891518270337E-2</v>
      </c>
      <c r="F93" s="124">
        <f t="shared" ca="1" si="15"/>
        <v>7.8192121078407062E-2</v>
      </c>
      <c r="G93" s="124">
        <f t="shared" ca="1" si="16"/>
        <v>2.2953465361925149E-2</v>
      </c>
      <c r="H93" s="124"/>
      <c r="I93" s="124"/>
      <c r="J93" s="124"/>
      <c r="K93" s="124"/>
      <c r="L93" s="124"/>
      <c r="M93" s="124"/>
      <c r="N93" s="124"/>
    </row>
    <row r="94" spans="2:14" x14ac:dyDescent="0.3">
      <c r="B94" s="1">
        <v>88</v>
      </c>
      <c r="C94" s="128">
        <f t="shared" ca="1" si="13"/>
        <v>97.378807722244446</v>
      </c>
      <c r="D94" s="124">
        <f t="shared" ca="1" si="19"/>
        <v>-2.1249102534159126E-2</v>
      </c>
      <c r="E94" s="124">
        <f t="shared" ca="1" si="14"/>
        <v>2.1375479418606957E-2</v>
      </c>
      <c r="F94" s="124">
        <f t="shared" ca="1" si="15"/>
        <v>8.2539560112746754E-2</v>
      </c>
      <c r="G94" s="124">
        <f t="shared" ca="1" si="16"/>
        <v>2.118302974842402E-2</v>
      </c>
      <c r="H94" s="124"/>
      <c r="I94" s="124"/>
      <c r="J94" s="124"/>
      <c r="K94" s="124"/>
      <c r="L94" s="124"/>
      <c r="M94" s="124"/>
      <c r="N94" s="124"/>
    </row>
    <row r="95" spans="2:14" x14ac:dyDescent="0.3">
      <c r="B95" s="1">
        <v>89</v>
      </c>
      <c r="C95" s="128">
        <f t="shared" ca="1" si="13"/>
        <v>100.6618446741915</v>
      </c>
      <c r="D95" s="124">
        <f t="shared" ca="1" si="19"/>
        <v>3.3714080391201051E-2</v>
      </c>
      <c r="E95" s="124">
        <f t="shared" ca="1" si="14"/>
        <v>2.9960610133761278E-2</v>
      </c>
      <c r="F95" s="124">
        <f t="shared" ca="1" si="15"/>
        <v>8.0297541513064022E-2</v>
      </c>
      <c r="G95" s="124">
        <f t="shared" ca="1" si="16"/>
        <v>2.3415177936455155E-2</v>
      </c>
      <c r="H95" s="124"/>
      <c r="I95" s="124"/>
      <c r="J95" s="124"/>
      <c r="K95" s="124"/>
      <c r="L95" s="124"/>
      <c r="M95" s="124"/>
      <c r="N95" s="124"/>
    </row>
    <row r="96" spans="2:14" x14ac:dyDescent="0.3">
      <c r="B96" s="1">
        <v>90</v>
      </c>
      <c r="C96" s="128">
        <f t="shared" ca="1" si="13"/>
        <v>101.35894348477257</v>
      </c>
      <c r="D96" s="124">
        <f t="shared" ca="1" si="19"/>
        <v>6.9251543406276816E-3</v>
      </c>
      <c r="E96" s="124">
        <f t="shared" ca="1" si="14"/>
        <v>-7.3780084190029349E-3</v>
      </c>
      <c r="F96" s="124">
        <f t="shared" ca="1" si="15"/>
        <v>7.2901997891316947E-2</v>
      </c>
      <c r="G96" s="124">
        <f t="shared" ca="1" si="16"/>
        <v>4.1075070556563526E-3</v>
      </c>
      <c r="H96" s="124"/>
      <c r="I96" s="124"/>
      <c r="J96" s="124"/>
      <c r="K96" s="124"/>
      <c r="L96" s="124"/>
      <c r="M96" s="124"/>
      <c r="N96" s="124"/>
    </row>
    <row r="97" spans="2:14" x14ac:dyDescent="0.3">
      <c r="B97" s="1">
        <v>91</v>
      </c>
      <c r="C97" s="128">
        <f t="shared" ca="1" si="13"/>
        <v>103.08383317114506</v>
      </c>
      <c r="D97" s="124">
        <f t="shared" ca="1" si="19"/>
        <v>1.7017636797207025E-2</v>
      </c>
      <c r="E97" s="124">
        <f t="shared" ca="1" si="14"/>
        <v>-1.3186900604655327E-2</v>
      </c>
      <c r="F97" s="124"/>
      <c r="G97" s="124"/>
      <c r="H97" s="124"/>
      <c r="I97" s="124"/>
      <c r="J97" s="124"/>
      <c r="K97" s="124"/>
      <c r="L97" s="124"/>
      <c r="M97" s="124"/>
      <c r="N97" s="124"/>
    </row>
    <row r="98" spans="2:14" x14ac:dyDescent="0.3">
      <c r="B98" s="1">
        <v>92</v>
      </c>
      <c r="C98" s="128">
        <f t="shared" ca="1" si="13"/>
        <v>100.30860305930581</v>
      </c>
      <c r="D98" s="124">
        <f t="shared" ca="1" si="19"/>
        <v>-2.692206941152131E-2</v>
      </c>
      <c r="E98" s="124"/>
      <c r="F98" s="124"/>
      <c r="G98" s="124"/>
      <c r="H98" s="124"/>
      <c r="I98" s="124"/>
      <c r="J98" s="124"/>
      <c r="K98" s="124"/>
      <c r="L98" s="124"/>
      <c r="M98" s="124"/>
      <c r="N98" s="124"/>
    </row>
    <row r="99" spans="2:14" x14ac:dyDescent="0.3">
      <c r="B99" s="1">
        <v>93</v>
      </c>
      <c r="C99" s="128">
        <f t="shared" ca="1" si="13"/>
        <v>103.35964521053887</v>
      </c>
      <c r="D99" s="124">
        <f t="shared" ca="1" si="19"/>
        <v>3.0416555092778852E-2</v>
      </c>
      <c r="E99" s="124"/>
      <c r="F99" s="124"/>
      <c r="G99" s="124"/>
      <c r="H99" s="124"/>
      <c r="I99" s="124"/>
      <c r="J99" s="124"/>
      <c r="K99" s="124"/>
      <c r="L99" s="124"/>
      <c r="M99" s="124"/>
      <c r="N99" s="124"/>
    </row>
    <row r="100" spans="2:14" x14ac:dyDescent="0.3">
      <c r="B100" s="1">
        <v>94</v>
      </c>
      <c r="C100" s="128">
        <f t="shared" ca="1" si="13"/>
        <v>103.15135248437876</v>
      </c>
      <c r="D100" s="124">
        <f t="shared" ca="1" si="19"/>
        <v>-2.0152229212457851E-3</v>
      </c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</row>
    <row r="101" spans="2:14" x14ac:dyDescent="0.3">
      <c r="B101" s="1">
        <v>95</v>
      </c>
      <c r="C101" s="128">
        <f t="shared" ca="1" si="13"/>
        <v>106.9314910277112</v>
      </c>
      <c r="D101" s="124">
        <f t="shared" ca="1" si="19"/>
        <v>3.664652427998849E-2</v>
      </c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</row>
    <row r="102" spans="2:14" x14ac:dyDescent="0.3">
      <c r="B102" s="1">
        <v>96</v>
      </c>
      <c r="C102" s="128">
        <f t="shared" ca="1" si="13"/>
        <v>104.13241701659808</v>
      </c>
      <c r="D102" s="124">
        <f t="shared" ca="1" si="19"/>
        <v>-2.6176330136346349E-2</v>
      </c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</row>
    <row r="103" spans="2:14" x14ac:dyDescent="0.3">
      <c r="B103" s="1">
        <v>97</v>
      </c>
      <c r="C103" s="128">
        <f t="shared" ca="1" si="13"/>
        <v>101.61965284531554</v>
      </c>
      <c r="D103" s="124">
        <f t="shared" ca="1" si="19"/>
        <v>-2.4130470061806242E-2</v>
      </c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</row>
    <row r="104" spans="2:14" x14ac:dyDescent="0.3">
      <c r="B104" s="1">
        <v>98</v>
      </c>
      <c r="C104" s="128">
        <f t="shared" ca="1" si="13"/>
        <v>100.2963362157011</v>
      </c>
      <c r="D104" s="124">
        <f t="shared" ca="1" si="19"/>
        <v>-1.3022251036704291E-2</v>
      </c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</row>
    <row r="105" spans="2:14" x14ac:dyDescent="0.3">
      <c r="B105" s="1">
        <v>99</v>
      </c>
      <c r="C105" s="128">
        <f t="shared" ca="1" si="13"/>
        <v>99.919160736712954</v>
      </c>
      <c r="D105" s="124">
        <f t="shared" ca="1" si="19"/>
        <v>-3.7606107383322263E-3</v>
      </c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</row>
    <row r="106" spans="2:14" x14ac:dyDescent="0.3">
      <c r="B106" s="1">
        <v>100</v>
      </c>
      <c r="C106" s="128">
        <f t="shared" ca="1" si="13"/>
        <v>100.022333171646</v>
      </c>
      <c r="D106" s="124">
        <f t="shared" ca="1" si="19"/>
        <v>1.0325590624695735E-3</v>
      </c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</row>
    <row r="107" spans="2:14" x14ac:dyDescent="0.3">
      <c r="D107" s="124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0"/>
    </row>
    <row r="4" spans="1:4" x14ac:dyDescent="0.3">
      <c r="A4" s="1" t="s">
        <v>285</v>
      </c>
      <c r="B4" s="105" t="s">
        <v>184</v>
      </c>
    </row>
    <row r="5" spans="1:4" x14ac:dyDescent="0.3">
      <c r="A5" s="1" t="s">
        <v>284</v>
      </c>
      <c r="B5" s="70">
        <v>1000000</v>
      </c>
    </row>
    <row r="7" spans="1:4" x14ac:dyDescent="0.3">
      <c r="A7" s="105" t="s">
        <v>24</v>
      </c>
      <c r="B7" s="105" t="s">
        <v>284</v>
      </c>
      <c r="C7" s="105" t="s">
        <v>276</v>
      </c>
      <c r="D7" s="105" t="s">
        <v>283</v>
      </c>
    </row>
    <row r="8" spans="1:4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30">
        <f t="shared" ref="D8:D71" si="1">C8*$B$5</f>
        <v>14848.631398271416</v>
      </c>
    </row>
    <row r="9" spans="1:4" x14ac:dyDescent="0.3">
      <c r="A9" s="73">
        <v>43840</v>
      </c>
      <c r="B9" s="130">
        <v>3265.3500979999999</v>
      </c>
      <c r="C9" s="125">
        <f t="shared" si="0"/>
        <v>7.8521275871821228E-3</v>
      </c>
      <c r="D9" s="130">
        <f t="shared" si="1"/>
        <v>7852.1275871821226</v>
      </c>
    </row>
    <row r="10" spans="1:4" x14ac:dyDescent="0.3">
      <c r="A10" s="73">
        <v>43839</v>
      </c>
      <c r="B10" s="130">
        <v>3274.6999510000001</v>
      </c>
      <c r="C10" s="125">
        <f t="shared" si="0"/>
        <v>1.5921197582283275E-2</v>
      </c>
      <c r="D10" s="130">
        <f t="shared" si="1"/>
        <v>15921.197582283276</v>
      </c>
    </row>
    <row r="11" spans="1:4" x14ac:dyDescent="0.3">
      <c r="A11" s="73">
        <v>43838</v>
      </c>
      <c r="B11" s="130">
        <v>3253.0500489999999</v>
      </c>
      <c r="C11" s="125">
        <f t="shared" si="0"/>
        <v>9.0074282988965582E-3</v>
      </c>
      <c r="D11" s="130">
        <f t="shared" si="1"/>
        <v>9007.4282988965588</v>
      </c>
    </row>
    <row r="12" spans="1:4" x14ac:dyDescent="0.3">
      <c r="A12" s="73">
        <v>43837</v>
      </c>
      <c r="B12" s="130">
        <v>3237.179932</v>
      </c>
      <c r="C12" s="125">
        <f t="shared" si="0"/>
        <v>4.9546324509608386E-3</v>
      </c>
      <c r="D12" s="130">
        <f t="shared" si="1"/>
        <v>4954.6324509608385</v>
      </c>
    </row>
    <row r="13" spans="1:4" x14ac:dyDescent="0.3">
      <c r="A13" s="73">
        <v>43836</v>
      </c>
      <c r="B13" s="130">
        <v>3246.280029</v>
      </c>
      <c r="C13" s="125">
        <f t="shared" si="0"/>
        <v>1.2762929242720045E-2</v>
      </c>
      <c r="D13" s="130">
        <f t="shared" si="1"/>
        <v>12762.929242720045</v>
      </c>
    </row>
    <row r="14" spans="1:4" x14ac:dyDescent="0.3">
      <c r="A14" s="73">
        <v>43833</v>
      </c>
      <c r="B14" s="130">
        <v>3234.8500979999999</v>
      </c>
      <c r="C14" s="125">
        <f t="shared" si="0"/>
        <v>1.3697364097350118E-2</v>
      </c>
      <c r="D14" s="130">
        <f t="shared" si="1"/>
        <v>13697.364097350117</v>
      </c>
    </row>
    <row r="15" spans="1:4" x14ac:dyDescent="0.3">
      <c r="A15" s="73">
        <v>43832</v>
      </c>
      <c r="B15" s="130">
        <v>3257.8500979999999</v>
      </c>
      <c r="C15" s="125">
        <f t="shared" si="0"/>
        <v>2.0463482637768982E-2</v>
      </c>
      <c r="D15" s="130">
        <f t="shared" si="1"/>
        <v>20463.482637768982</v>
      </c>
    </row>
    <row r="16" spans="1:4" x14ac:dyDescent="0.3">
      <c r="A16" s="73">
        <v>43830</v>
      </c>
      <c r="B16" s="130">
        <v>3230.780029</v>
      </c>
      <c r="C16" s="125">
        <f t="shared" si="0"/>
        <v>1.2323576619986287E-2</v>
      </c>
      <c r="D16" s="130">
        <f t="shared" si="1"/>
        <v>12323.576619986286</v>
      </c>
    </row>
    <row r="17" spans="1:4" x14ac:dyDescent="0.3">
      <c r="A17" s="73">
        <v>43829</v>
      </c>
      <c r="B17" s="130">
        <v>3221.290039</v>
      </c>
      <c r="C17" s="125">
        <f t="shared" si="0"/>
        <v>1.6564626731990995E-2</v>
      </c>
      <c r="D17" s="130">
        <f t="shared" si="1"/>
        <v>16564.626731990993</v>
      </c>
    </row>
    <row r="18" spans="1:4" x14ac:dyDescent="0.3">
      <c r="A18" s="73">
        <v>43826</v>
      </c>
      <c r="B18" s="130">
        <v>3240.0200199999999</v>
      </c>
      <c r="C18" s="125">
        <f t="shared" si="0"/>
        <v>2.2549588762952322E-2</v>
      </c>
      <c r="D18" s="130">
        <f t="shared" si="1"/>
        <v>22549.58876295232</v>
      </c>
    </row>
    <row r="19" spans="1:4" x14ac:dyDescent="0.3">
      <c r="A19" s="73">
        <v>43825</v>
      </c>
      <c r="B19" s="130">
        <v>3239.9099120000001</v>
      </c>
      <c r="C19" s="125">
        <f t="shared" si="0"/>
        <v>3.1283134124682643E-2</v>
      </c>
      <c r="D19" s="130">
        <f t="shared" si="1"/>
        <v>31283.134124682645</v>
      </c>
    </row>
    <row r="20" spans="1:4" x14ac:dyDescent="0.3">
      <c r="A20" s="73">
        <v>43823</v>
      </c>
      <c r="B20" s="130">
        <v>3223.3798830000001</v>
      </c>
      <c r="C20" s="125">
        <f t="shared" si="0"/>
        <v>2.9005357482120742E-2</v>
      </c>
      <c r="D20" s="130">
        <f t="shared" si="1"/>
        <v>29005.35748212074</v>
      </c>
    </row>
    <row r="21" spans="1:4" x14ac:dyDescent="0.3">
      <c r="A21" s="73">
        <v>43822</v>
      </c>
      <c r="B21" s="130">
        <v>3224.01001</v>
      </c>
      <c r="C21" s="125">
        <f t="shared" si="0"/>
        <v>2.8077542473444739E-2</v>
      </c>
      <c r="D21" s="130">
        <f t="shared" si="1"/>
        <v>28077.542473444737</v>
      </c>
    </row>
    <row r="22" spans="1:4" x14ac:dyDescent="0.3">
      <c r="A22" s="73">
        <v>43819</v>
      </c>
      <c r="B22" s="130">
        <v>3221.219971</v>
      </c>
      <c r="C22" s="125">
        <f t="shared" si="0"/>
        <v>2.3939038658650436E-2</v>
      </c>
      <c r="D22" s="130">
        <f t="shared" si="1"/>
        <v>23939.038658650436</v>
      </c>
    </row>
    <row r="23" spans="1:4" x14ac:dyDescent="0.3">
      <c r="A23" s="73">
        <v>43818</v>
      </c>
      <c r="B23" s="130">
        <v>3205.3701169999999</v>
      </c>
      <c r="C23" s="125">
        <f t="shared" si="0"/>
        <v>2.8209193764807905E-2</v>
      </c>
      <c r="D23" s="130">
        <f t="shared" si="1"/>
        <v>28209.193764807904</v>
      </c>
    </row>
    <row r="24" spans="1:4" x14ac:dyDescent="0.3">
      <c r="A24" s="73">
        <v>43817</v>
      </c>
      <c r="B24" s="130">
        <v>3191.139893</v>
      </c>
      <c r="C24" s="125">
        <f t="shared" si="0"/>
        <v>2.5180188240724766E-2</v>
      </c>
      <c r="D24" s="130">
        <f t="shared" si="1"/>
        <v>25180.188240724765</v>
      </c>
    </row>
    <row r="25" spans="1:4" x14ac:dyDescent="0.3">
      <c r="A25" s="73">
        <v>43816</v>
      </c>
      <c r="B25" s="130">
        <v>3192.5200199999999</v>
      </c>
      <c r="C25" s="125">
        <f t="shared" si="0"/>
        <v>3.2109165451102095E-2</v>
      </c>
      <c r="D25" s="130">
        <f t="shared" si="1"/>
        <v>32109.165451102097</v>
      </c>
    </row>
    <row r="26" spans="1:4" x14ac:dyDescent="0.3">
      <c r="A26" s="73">
        <v>43815</v>
      </c>
      <c r="B26" s="130">
        <v>3191.4499510000001</v>
      </c>
      <c r="C26" s="125">
        <f t="shared" si="0"/>
        <v>2.4914280649169562E-2</v>
      </c>
      <c r="D26" s="130">
        <f t="shared" si="1"/>
        <v>24914.280649169563</v>
      </c>
    </row>
    <row r="27" spans="1:4" x14ac:dyDescent="0.3">
      <c r="A27" s="73">
        <v>43812</v>
      </c>
      <c r="B27" s="130">
        <v>3168.8000489999999</v>
      </c>
      <c r="C27" s="125">
        <f t="shared" si="0"/>
        <v>4.8103824997907108E-3</v>
      </c>
      <c r="D27" s="130">
        <f t="shared" si="1"/>
        <v>4810.3824997907104</v>
      </c>
    </row>
    <row r="28" spans="1:4" x14ac:dyDescent="0.3">
      <c r="A28" s="73">
        <v>43811</v>
      </c>
      <c r="B28" s="130">
        <v>3168.570068</v>
      </c>
      <c r="C28" s="125">
        <f t="shared" si="0"/>
        <v>8.9316571209121509E-3</v>
      </c>
      <c r="D28" s="130">
        <f t="shared" si="1"/>
        <v>8931.6571209121503</v>
      </c>
    </row>
    <row r="29" spans="1:4" x14ac:dyDescent="0.3">
      <c r="A29" s="73">
        <v>43810</v>
      </c>
      <c r="B29" s="130">
        <v>3141.6298830000001</v>
      </c>
      <c r="C29" s="125">
        <f t="shared" si="0"/>
        <v>2.5497473458415687E-3</v>
      </c>
      <c r="D29" s="130">
        <f t="shared" si="1"/>
        <v>2549.7473458415689</v>
      </c>
    </row>
    <row r="30" spans="1:4" x14ac:dyDescent="0.3">
      <c r="A30" s="73">
        <v>43809</v>
      </c>
      <c r="B30" s="130">
        <v>3132.5200199999999</v>
      </c>
      <c r="C30" s="125">
        <f t="shared" si="0"/>
        <v>7.1472373062504424E-3</v>
      </c>
      <c r="D30" s="130">
        <f t="shared" si="1"/>
        <v>7147.2373062504421</v>
      </c>
    </row>
    <row r="31" spans="1:4" x14ac:dyDescent="0.3">
      <c r="A31" s="73">
        <v>43808</v>
      </c>
      <c r="B31" s="130">
        <v>3135.959961</v>
      </c>
      <c r="C31" s="125">
        <f t="shared" si="0"/>
        <v>1.0446110439240819E-2</v>
      </c>
      <c r="D31" s="130">
        <f t="shared" si="1"/>
        <v>10446.11043924082</v>
      </c>
    </row>
    <row r="32" spans="1:4" x14ac:dyDescent="0.3">
      <c r="A32" s="73">
        <v>43805</v>
      </c>
      <c r="B32" s="130">
        <v>3145.9099120000001</v>
      </c>
      <c r="C32" s="125">
        <f t="shared" si="0"/>
        <v>1.2047750805820989E-2</v>
      </c>
      <c r="D32" s="130">
        <f t="shared" si="1"/>
        <v>12047.75080582099</v>
      </c>
    </row>
    <row r="33" spans="1:4" x14ac:dyDescent="0.3">
      <c r="A33" s="73">
        <v>43804</v>
      </c>
      <c r="B33" s="130">
        <v>3117.429932</v>
      </c>
      <c r="C33" s="125">
        <f t="shared" si="0"/>
        <v>-8.8135942796008226E-4</v>
      </c>
      <c r="D33" s="130">
        <f t="shared" si="1"/>
        <v>-881.35942796008226</v>
      </c>
    </row>
    <row r="34" spans="1:4" x14ac:dyDescent="0.3">
      <c r="A34" s="73">
        <v>43803</v>
      </c>
      <c r="B34" s="130">
        <v>3112.76001</v>
      </c>
      <c r="C34" s="125">
        <f t="shared" si="0"/>
        <v>-2.969228006743152E-3</v>
      </c>
      <c r="D34" s="130">
        <f t="shared" si="1"/>
        <v>-2969.228006743152</v>
      </c>
    </row>
    <row r="35" spans="1:4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30">
        <f t="shared" si="1"/>
        <v>-8735.8948170140902</v>
      </c>
    </row>
    <row r="36" spans="1:4" x14ac:dyDescent="0.3">
      <c r="A36" s="73">
        <v>43801</v>
      </c>
      <c r="B36" s="130">
        <v>3113.8701169999999</v>
      </c>
      <c r="C36" s="125">
        <f t="shared" si="0"/>
        <v>5.5674183390936882E-3</v>
      </c>
      <c r="D36" s="130">
        <f t="shared" si="1"/>
        <v>5567.4183390936878</v>
      </c>
    </row>
    <row r="37" spans="1:4" x14ac:dyDescent="0.3">
      <c r="A37" s="73">
        <v>43796</v>
      </c>
      <c r="B37" s="130">
        <v>3153.6298830000001</v>
      </c>
      <c r="C37" s="125">
        <f t="shared" si="0"/>
        <v>1.9259558133985832E-2</v>
      </c>
      <c r="D37" s="130">
        <f t="shared" si="1"/>
        <v>19259.558133985833</v>
      </c>
    </row>
    <row r="38" spans="1:4" x14ac:dyDescent="0.3">
      <c r="A38" s="73">
        <v>43795</v>
      </c>
      <c r="B38" s="130">
        <v>3140.5200199999999</v>
      </c>
      <c r="C38" s="125">
        <f t="shared" si="0"/>
        <v>1.5744647399112299E-2</v>
      </c>
      <c r="D38" s="130">
        <f t="shared" si="1"/>
        <v>15744.647399112298</v>
      </c>
    </row>
    <row r="39" spans="1:4" x14ac:dyDescent="0.3">
      <c r="A39" s="73">
        <v>43794</v>
      </c>
      <c r="B39" s="130">
        <v>3133.639893</v>
      </c>
      <c r="C39" s="125">
        <f t="shared" si="0"/>
        <v>1.5105193325887445E-2</v>
      </c>
      <c r="D39" s="130">
        <f t="shared" si="1"/>
        <v>15105.193325887445</v>
      </c>
    </row>
    <row r="40" spans="1:4" x14ac:dyDescent="0.3">
      <c r="A40" s="73">
        <v>43791</v>
      </c>
      <c r="B40" s="130">
        <v>3110.290039</v>
      </c>
      <c r="C40" s="125">
        <f t="shared" si="0"/>
        <v>5.5640205122422515E-3</v>
      </c>
      <c r="D40" s="130">
        <f t="shared" si="1"/>
        <v>5564.0205122422512</v>
      </c>
    </row>
    <row r="41" spans="1:4" x14ac:dyDescent="0.3">
      <c r="A41" s="73">
        <v>43790</v>
      </c>
      <c r="B41" s="130">
        <v>3103.540039</v>
      </c>
      <c r="C41" s="125">
        <f t="shared" si="0"/>
        <v>5.951065222992602E-3</v>
      </c>
      <c r="D41" s="130">
        <f t="shared" si="1"/>
        <v>5951.0652229926018</v>
      </c>
    </row>
    <row r="42" spans="1:4" x14ac:dyDescent="0.3">
      <c r="A42" s="73">
        <v>43789</v>
      </c>
      <c r="B42" s="130">
        <v>3108.459961</v>
      </c>
      <c r="C42" s="125">
        <f t="shared" si="0"/>
        <v>1.0296456588187342E-2</v>
      </c>
      <c r="D42" s="130">
        <f t="shared" si="1"/>
        <v>10296.456588187342</v>
      </c>
    </row>
    <row r="43" spans="1:4" x14ac:dyDescent="0.3">
      <c r="A43" s="73">
        <v>43788</v>
      </c>
      <c r="B43" s="130">
        <v>3120.179932</v>
      </c>
      <c r="C43" s="125">
        <f t="shared" si="0"/>
        <v>1.4818030607454125E-2</v>
      </c>
      <c r="D43" s="130">
        <f t="shared" si="1"/>
        <v>14818.030607454124</v>
      </c>
    </row>
    <row r="44" spans="1:4" x14ac:dyDescent="0.3">
      <c r="A44" s="73">
        <v>43787</v>
      </c>
      <c r="B44" s="130">
        <v>3122.030029</v>
      </c>
      <c r="C44" s="125">
        <f t="shared" si="0"/>
        <v>1.4215779874957146E-2</v>
      </c>
      <c r="D44" s="130">
        <f t="shared" si="1"/>
        <v>14215.779874957147</v>
      </c>
    </row>
    <row r="45" spans="1:4" x14ac:dyDescent="0.3">
      <c r="A45" s="73">
        <v>43784</v>
      </c>
      <c r="B45" s="130">
        <v>3120.459961</v>
      </c>
      <c r="C45" s="125">
        <f t="shared" si="0"/>
        <v>1.7460587541379358E-2</v>
      </c>
      <c r="D45" s="130">
        <f t="shared" si="1"/>
        <v>17460.587541379358</v>
      </c>
    </row>
    <row r="46" spans="1:4" x14ac:dyDescent="0.3">
      <c r="A46" s="73">
        <v>43783</v>
      </c>
      <c r="B46" s="130">
        <v>3096.6298830000001</v>
      </c>
      <c r="C46" s="125">
        <f t="shared" si="0"/>
        <v>1.9446471132309684E-2</v>
      </c>
      <c r="D46" s="130">
        <f t="shared" si="1"/>
        <v>19446.471132309685</v>
      </c>
    </row>
    <row r="47" spans="1:4" x14ac:dyDescent="0.3">
      <c r="A47" s="73">
        <v>43782</v>
      </c>
      <c r="B47" s="130">
        <v>3094.040039</v>
      </c>
      <c r="C47" s="125">
        <f t="shared" si="0"/>
        <v>1.5514797208093789E-2</v>
      </c>
      <c r="D47" s="130">
        <f t="shared" si="1"/>
        <v>15514.797208093789</v>
      </c>
    </row>
    <row r="48" spans="1:4" x14ac:dyDescent="0.3">
      <c r="A48" s="73">
        <v>43781</v>
      </c>
      <c r="B48" s="130">
        <v>3091.8400879999999</v>
      </c>
      <c r="C48" s="125">
        <f t="shared" si="0"/>
        <v>1.8094233553432204E-2</v>
      </c>
      <c r="D48" s="130">
        <f t="shared" si="1"/>
        <v>18094.233553432205</v>
      </c>
    </row>
    <row r="49" spans="1:4" x14ac:dyDescent="0.3">
      <c r="A49" s="73">
        <v>43780</v>
      </c>
      <c r="B49" s="130">
        <v>3087.01001</v>
      </c>
      <c r="C49" s="125">
        <f t="shared" si="0"/>
        <v>1.5657621921713494E-2</v>
      </c>
      <c r="D49" s="130">
        <f t="shared" si="1"/>
        <v>15657.621921713493</v>
      </c>
    </row>
    <row r="50" spans="1:4" x14ac:dyDescent="0.3">
      <c r="A50" s="73">
        <v>43777</v>
      </c>
      <c r="B50" s="130">
        <v>3093.080078</v>
      </c>
      <c r="C50" s="125">
        <f t="shared" si="0"/>
        <v>2.3334610794396804E-2</v>
      </c>
      <c r="D50" s="130">
        <f t="shared" si="1"/>
        <v>23334.610794396805</v>
      </c>
    </row>
    <row r="51" spans="1:4" x14ac:dyDescent="0.3">
      <c r="A51" s="73">
        <v>43776</v>
      </c>
      <c r="B51" s="130">
        <v>3085.179932</v>
      </c>
      <c r="C51" s="125">
        <f t="shared" si="0"/>
        <v>2.4877965920147016E-2</v>
      </c>
      <c r="D51" s="130">
        <f t="shared" si="1"/>
        <v>24877.965920147017</v>
      </c>
    </row>
    <row r="52" spans="1:4" x14ac:dyDescent="0.3">
      <c r="A52" s="73">
        <v>43775</v>
      </c>
      <c r="B52" s="130">
        <v>3076.780029</v>
      </c>
      <c r="C52" s="125">
        <f t="shared" si="0"/>
        <v>2.4050433519827275E-2</v>
      </c>
      <c r="D52" s="130">
        <f t="shared" si="1"/>
        <v>24050.433519827275</v>
      </c>
    </row>
    <row r="53" spans="1:4" x14ac:dyDescent="0.3">
      <c r="A53" s="73">
        <v>43774</v>
      </c>
      <c r="B53" s="130">
        <v>3074.6201169999999</v>
      </c>
      <c r="C53" s="125">
        <f t="shared" si="0"/>
        <v>2.624512340243168E-2</v>
      </c>
      <c r="D53" s="130">
        <f t="shared" si="1"/>
        <v>26245.12340243168</v>
      </c>
    </row>
    <row r="54" spans="1:4" x14ac:dyDescent="0.3">
      <c r="A54" s="73">
        <v>43773</v>
      </c>
      <c r="B54" s="130">
        <v>3078.2700199999999</v>
      </c>
      <c r="C54" s="125">
        <f t="shared" si="0"/>
        <v>2.3796711928647962E-2</v>
      </c>
      <c r="D54" s="130">
        <f t="shared" si="1"/>
        <v>23796.711928647961</v>
      </c>
    </row>
    <row r="55" spans="1:4" x14ac:dyDescent="0.3">
      <c r="A55" s="73">
        <v>43770</v>
      </c>
      <c r="B55" s="130">
        <v>3066.9099120000001</v>
      </c>
      <c r="C55" s="125">
        <f t="shared" si="0"/>
        <v>2.7027647955379708E-2</v>
      </c>
      <c r="D55" s="130">
        <f t="shared" si="1"/>
        <v>27027.647955379707</v>
      </c>
    </row>
    <row r="56" spans="1:4" x14ac:dyDescent="0.3">
      <c r="A56" s="73">
        <v>43769</v>
      </c>
      <c r="B56" s="130">
        <v>3037.5600589999999</v>
      </c>
      <c r="C56" s="125">
        <f t="shared" si="0"/>
        <v>1.3212398021116956E-2</v>
      </c>
      <c r="D56" s="130">
        <f t="shared" si="1"/>
        <v>13212.398021116956</v>
      </c>
    </row>
    <row r="57" spans="1:4" x14ac:dyDescent="0.3">
      <c r="A57" s="73">
        <v>43768</v>
      </c>
      <c r="B57" s="130">
        <v>3046.7700199999999</v>
      </c>
      <c r="C57" s="125">
        <f t="shared" si="0"/>
        <v>1.9092307271471709E-2</v>
      </c>
      <c r="D57" s="130">
        <f t="shared" si="1"/>
        <v>19092.307271471709</v>
      </c>
    </row>
    <row r="58" spans="1:4" x14ac:dyDescent="0.3">
      <c r="A58" s="73">
        <v>43767</v>
      </c>
      <c r="B58" s="130">
        <v>3036.889893</v>
      </c>
      <c r="C58" s="125">
        <f t="shared" si="0"/>
        <v>1.3756463285611087E-2</v>
      </c>
      <c r="D58" s="130">
        <f t="shared" si="1"/>
        <v>13756.463285611087</v>
      </c>
    </row>
    <row r="59" spans="1:4" x14ac:dyDescent="0.3">
      <c r="A59" s="73">
        <v>43766</v>
      </c>
      <c r="B59" s="130">
        <v>3039.419922</v>
      </c>
      <c r="C59" s="125">
        <f t="shared" si="0"/>
        <v>2.4702062411139813E-2</v>
      </c>
      <c r="D59" s="130">
        <f t="shared" si="1"/>
        <v>24702.062411139814</v>
      </c>
    </row>
    <row r="60" spans="1:4" x14ac:dyDescent="0.3">
      <c r="A60" s="73">
        <v>43763</v>
      </c>
      <c r="B60" s="130">
        <v>3022.5500489999999</v>
      </c>
      <c r="C60" s="125">
        <f t="shared" si="0"/>
        <v>1.7601103148191299E-2</v>
      </c>
      <c r="D60" s="130">
        <f t="shared" si="1"/>
        <v>17601.103148191298</v>
      </c>
    </row>
    <row r="61" spans="1:4" x14ac:dyDescent="0.3">
      <c r="A61" s="73">
        <v>43762</v>
      </c>
      <c r="B61" s="130">
        <v>3010.290039</v>
      </c>
      <c r="C61" s="125">
        <f t="shared" si="0"/>
        <v>2.4559893154321832E-2</v>
      </c>
      <c r="D61" s="130">
        <f t="shared" si="1"/>
        <v>24559.893154321831</v>
      </c>
    </row>
    <row r="62" spans="1:4" x14ac:dyDescent="0.3">
      <c r="A62" s="73">
        <v>43761</v>
      </c>
      <c r="B62" s="130">
        <v>3004.5200199999999</v>
      </c>
      <c r="C62" s="125">
        <f t="shared" si="0"/>
        <v>2.9156717427333723E-2</v>
      </c>
      <c r="D62" s="130">
        <f t="shared" si="1"/>
        <v>29156.717427333722</v>
      </c>
    </row>
    <row r="63" spans="1:4" x14ac:dyDescent="0.3">
      <c r="A63" s="73">
        <v>43760</v>
      </c>
      <c r="B63" s="130">
        <v>2995.98999</v>
      </c>
      <c r="C63" s="125">
        <f t="shared" si="0"/>
        <v>3.5578221295405221E-2</v>
      </c>
      <c r="D63" s="130">
        <f t="shared" si="1"/>
        <v>35578.221295405223</v>
      </c>
    </row>
    <row r="64" spans="1:4" x14ac:dyDescent="0.3">
      <c r="A64" s="73">
        <v>43759</v>
      </c>
      <c r="B64" s="130">
        <v>3006.719971</v>
      </c>
      <c r="C64" s="125">
        <f t="shared" si="0"/>
        <v>2.311493202934467E-2</v>
      </c>
      <c r="D64" s="130">
        <f t="shared" si="1"/>
        <v>23114.932029344669</v>
      </c>
    </row>
    <row r="65" spans="1:4" x14ac:dyDescent="0.3">
      <c r="A65" s="73">
        <v>43756</v>
      </c>
      <c r="B65" s="130">
        <v>2986.1999510000001</v>
      </c>
      <c r="C65" s="125">
        <f t="shared" si="0"/>
        <v>1.1581919059955981E-2</v>
      </c>
      <c r="D65" s="130">
        <f t="shared" si="1"/>
        <v>11581.919059955981</v>
      </c>
    </row>
    <row r="66" spans="1:4" x14ac:dyDescent="0.3">
      <c r="A66" s="73">
        <v>43755</v>
      </c>
      <c r="B66" s="130">
        <v>2997.9499510000001</v>
      </c>
      <c r="C66" s="125">
        <f t="shared" si="0"/>
        <v>3.0000402493634448E-2</v>
      </c>
      <c r="D66" s="130">
        <f t="shared" si="1"/>
        <v>30000.402493634447</v>
      </c>
    </row>
    <row r="67" spans="1:4" x14ac:dyDescent="0.3">
      <c r="A67" s="73">
        <v>43754</v>
      </c>
      <c r="B67" s="130">
        <v>2989.6899410000001</v>
      </c>
      <c r="C67" s="125">
        <f t="shared" si="0"/>
        <v>3.5350975449401245E-2</v>
      </c>
      <c r="D67" s="130">
        <f t="shared" si="1"/>
        <v>35350.975449401245</v>
      </c>
    </row>
    <row r="68" spans="1:4" x14ac:dyDescent="0.3">
      <c r="A68" s="73">
        <v>43753</v>
      </c>
      <c r="B68" s="130">
        <v>2995.679932</v>
      </c>
      <c r="C68" s="125">
        <f t="shared" si="0"/>
        <v>1.8852115296318361E-2</v>
      </c>
      <c r="D68" s="130">
        <f t="shared" si="1"/>
        <v>18852.115296318363</v>
      </c>
    </row>
    <row r="69" spans="1:4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30">
        <f t="shared" si="1"/>
        <v>-3557.6127023442259</v>
      </c>
    </row>
    <row r="70" spans="1:4" x14ac:dyDescent="0.3">
      <c r="A70" s="73">
        <v>43749</v>
      </c>
      <c r="B70" s="130">
        <v>2970.2700199999999</v>
      </c>
      <c r="C70" s="125">
        <f t="shared" si="0"/>
        <v>2.8631269902112955E-3</v>
      </c>
      <c r="D70" s="130">
        <f t="shared" si="1"/>
        <v>2863.1269902112954</v>
      </c>
    </row>
    <row r="71" spans="1:4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30">
        <f t="shared" si="1"/>
        <v>-13262.347931672026</v>
      </c>
    </row>
    <row r="72" spans="1:4" x14ac:dyDescent="0.3">
      <c r="A72" s="73">
        <v>43747</v>
      </c>
      <c r="B72" s="130">
        <v>2919.3999020000001</v>
      </c>
      <c r="C72" s="125">
        <f t="shared" ref="C72:C135" si="2">B72/B82-1</f>
        <v>-2.1934024742691904E-2</v>
      </c>
      <c r="D72" s="130">
        <f t="shared" ref="D72:D135" si="3">C72*$B$5</f>
        <v>-21934.024742691905</v>
      </c>
    </row>
    <row r="73" spans="1:4" x14ac:dyDescent="0.3">
      <c r="A73" s="73">
        <v>43746</v>
      </c>
      <c r="B73" s="130">
        <v>2893.0600589999999</v>
      </c>
      <c r="C73" s="125">
        <f t="shared" si="2"/>
        <v>-2.4789333435800365E-2</v>
      </c>
      <c r="D73" s="130">
        <f t="shared" si="3"/>
        <v>-24789.333435800363</v>
      </c>
    </row>
    <row r="74" spans="1:4" x14ac:dyDescent="0.3">
      <c r="A74" s="73">
        <v>43745</v>
      </c>
      <c r="B74" s="130">
        <v>2938.790039</v>
      </c>
      <c r="C74" s="125">
        <f t="shared" si="2"/>
        <v>-1.7711860326078854E-2</v>
      </c>
      <c r="D74" s="130">
        <f t="shared" si="3"/>
        <v>-17711.860326078855</v>
      </c>
    </row>
    <row r="75" spans="1:4" x14ac:dyDescent="0.3">
      <c r="A75" s="73">
        <v>43742</v>
      </c>
      <c r="B75" s="130">
        <v>2952.01001</v>
      </c>
      <c r="C75" s="125">
        <f t="shared" si="2"/>
        <v>-1.3388743274577619E-2</v>
      </c>
      <c r="D75" s="130">
        <f t="shared" si="3"/>
        <v>-13388.743274577619</v>
      </c>
    </row>
    <row r="76" spans="1:4" x14ac:dyDescent="0.3">
      <c r="A76" s="73">
        <v>43741</v>
      </c>
      <c r="B76" s="130">
        <v>2910.6298830000001</v>
      </c>
      <c r="C76" s="125">
        <f t="shared" si="2"/>
        <v>-3.1981001251414565E-2</v>
      </c>
      <c r="D76" s="130">
        <f t="shared" si="3"/>
        <v>-31981.001251414564</v>
      </c>
    </row>
    <row r="77" spans="1:4" x14ac:dyDescent="0.3">
      <c r="A77" s="73">
        <v>43740</v>
      </c>
      <c r="B77" s="130">
        <v>2887.610107</v>
      </c>
      <c r="C77" s="125">
        <f t="shared" si="2"/>
        <v>-3.9617748781019646E-2</v>
      </c>
      <c r="D77" s="130">
        <f t="shared" si="3"/>
        <v>-39617.748781019647</v>
      </c>
    </row>
    <row r="78" spans="1:4" x14ac:dyDescent="0.3">
      <c r="A78" s="73">
        <v>43739</v>
      </c>
      <c r="B78" s="130">
        <v>2940.25</v>
      </c>
      <c r="C78" s="125">
        <f t="shared" si="2"/>
        <v>-2.1775277661439496E-2</v>
      </c>
      <c r="D78" s="130">
        <f t="shared" si="3"/>
        <v>-21775.277661439497</v>
      </c>
    </row>
    <row r="79" spans="1:4" x14ac:dyDescent="0.3">
      <c r="A79" s="73">
        <v>43738</v>
      </c>
      <c r="B79" s="130">
        <v>2976.73999</v>
      </c>
      <c r="C79" s="125">
        <f t="shared" si="2"/>
        <v>-7.0781368917688381E-3</v>
      </c>
      <c r="D79" s="130">
        <f t="shared" si="3"/>
        <v>-7078.1368917688378</v>
      </c>
    </row>
    <row r="80" spans="1:4" x14ac:dyDescent="0.3">
      <c r="A80" s="73">
        <v>43735</v>
      </c>
      <c r="B80" s="130">
        <v>2961.790039</v>
      </c>
      <c r="C80" s="125">
        <f t="shared" si="2"/>
        <v>-1.5162601332849523E-2</v>
      </c>
      <c r="D80" s="130">
        <f t="shared" si="3"/>
        <v>-15162.601332849523</v>
      </c>
    </row>
    <row r="81" spans="1:4" x14ac:dyDescent="0.3">
      <c r="A81" s="73">
        <v>43734</v>
      </c>
      <c r="B81" s="130">
        <v>2977.6201169999999</v>
      </c>
      <c r="C81" s="125">
        <f t="shared" si="2"/>
        <v>-1.0616118009584063E-2</v>
      </c>
      <c r="D81" s="130">
        <f t="shared" si="3"/>
        <v>-10616.118009584063</v>
      </c>
    </row>
    <row r="82" spans="1:4" x14ac:dyDescent="0.3">
      <c r="A82" s="73">
        <v>43733</v>
      </c>
      <c r="B82" s="130">
        <v>2984.8701169999999</v>
      </c>
      <c r="C82" s="125">
        <f t="shared" si="2"/>
        <v>-5.3516127880056663E-3</v>
      </c>
      <c r="D82" s="130">
        <f t="shared" si="3"/>
        <v>-5351.6127880056665</v>
      </c>
    </row>
    <row r="83" spans="1:4" x14ac:dyDescent="0.3">
      <c r="A83" s="73">
        <v>43732</v>
      </c>
      <c r="B83" s="130">
        <v>2966.6000979999999</v>
      </c>
      <c r="C83" s="125">
        <f t="shared" si="2"/>
        <v>-4.2927563895042153E-3</v>
      </c>
      <c r="D83" s="130">
        <f t="shared" si="3"/>
        <v>-4292.7563895042149</v>
      </c>
    </row>
    <row r="84" spans="1:4" x14ac:dyDescent="0.3">
      <c r="A84" s="73">
        <v>43731</v>
      </c>
      <c r="B84" s="130">
        <v>2991.780029</v>
      </c>
      <c r="C84" s="125">
        <f t="shared" si="2"/>
        <v>4.482259883493489E-3</v>
      </c>
      <c r="D84" s="130">
        <f t="shared" si="3"/>
        <v>4482.2598834934888</v>
      </c>
    </row>
    <row r="85" spans="1:4" x14ac:dyDescent="0.3">
      <c r="A85" s="73">
        <v>43728</v>
      </c>
      <c r="B85" s="130">
        <v>2992.070068</v>
      </c>
      <c r="C85" s="125">
        <f t="shared" si="2"/>
        <v>4.4851990206911108E-3</v>
      </c>
      <c r="D85" s="130">
        <f t="shared" si="3"/>
        <v>4485.1990206911105</v>
      </c>
    </row>
    <row r="86" spans="1:4" x14ac:dyDescent="0.3">
      <c r="A86" s="73">
        <v>43727</v>
      </c>
      <c r="B86" s="130">
        <v>3006.790039</v>
      </c>
      <c r="C86" s="125">
        <f t="shared" si="2"/>
        <v>1.034611525537632E-2</v>
      </c>
      <c r="D86" s="130">
        <f t="shared" si="3"/>
        <v>10346.11525537632</v>
      </c>
    </row>
    <row r="87" spans="1:4" x14ac:dyDescent="0.3">
      <c r="A87" s="73">
        <v>43726</v>
      </c>
      <c r="B87" s="130">
        <v>3006.7299800000001</v>
      </c>
      <c r="C87" s="125">
        <f t="shared" si="2"/>
        <v>2.3470086364318465E-2</v>
      </c>
      <c r="D87" s="130">
        <f t="shared" si="3"/>
        <v>23470.086364318464</v>
      </c>
    </row>
    <row r="88" spans="1:4" x14ac:dyDescent="0.3">
      <c r="A88" s="73">
        <v>43725</v>
      </c>
      <c r="B88" s="130">
        <v>3005.6999510000001</v>
      </c>
      <c r="C88" s="125">
        <f t="shared" si="2"/>
        <v>3.4212213702015326E-2</v>
      </c>
      <c r="D88" s="130">
        <f t="shared" si="3"/>
        <v>34212.213702015324</v>
      </c>
    </row>
    <row r="89" spans="1:4" x14ac:dyDescent="0.3">
      <c r="A89" s="73">
        <v>43724</v>
      </c>
      <c r="B89" s="130">
        <v>2997.959961</v>
      </c>
      <c r="C89" s="125">
        <f t="shared" si="2"/>
        <v>2.4432249527708505E-2</v>
      </c>
      <c r="D89" s="130">
        <f t="shared" si="3"/>
        <v>24432.249527708504</v>
      </c>
    </row>
    <row r="90" spans="1:4" x14ac:dyDescent="0.3">
      <c r="A90" s="73">
        <v>43721</v>
      </c>
      <c r="B90" s="130">
        <v>3007.389893</v>
      </c>
      <c r="C90" s="125">
        <f t="shared" si="2"/>
        <v>2.8315112867974612E-2</v>
      </c>
      <c r="D90" s="130">
        <f t="shared" si="3"/>
        <v>28315.112867974611</v>
      </c>
    </row>
    <row r="91" spans="1:4" x14ac:dyDescent="0.3">
      <c r="A91" s="73">
        <v>43720</v>
      </c>
      <c r="B91" s="130">
        <v>3009.570068</v>
      </c>
      <c r="C91" s="125">
        <f t="shared" si="2"/>
        <v>4.2116570803021336E-2</v>
      </c>
      <c r="D91" s="130">
        <f t="shared" si="3"/>
        <v>42116.570803021335</v>
      </c>
    </row>
    <row r="92" spans="1:4" x14ac:dyDescent="0.3">
      <c r="A92" s="73">
        <v>43719</v>
      </c>
      <c r="B92" s="130">
        <v>3000.929932</v>
      </c>
      <c r="C92" s="125">
        <f t="shared" si="2"/>
        <v>4.592634221915759E-2</v>
      </c>
      <c r="D92" s="130">
        <f t="shared" si="3"/>
        <v>45926.342219157588</v>
      </c>
    </row>
    <row r="93" spans="1:4" x14ac:dyDescent="0.3">
      <c r="A93" s="73">
        <v>43718</v>
      </c>
      <c r="B93" s="130">
        <v>2979.389893</v>
      </c>
      <c r="C93" s="125">
        <f t="shared" si="2"/>
        <v>3.5092661186445717E-2</v>
      </c>
      <c r="D93" s="130">
        <f t="shared" si="3"/>
        <v>35092.661186445715</v>
      </c>
    </row>
    <row r="94" spans="1:4" x14ac:dyDescent="0.3">
      <c r="A94" s="73">
        <v>43717</v>
      </c>
      <c r="B94" s="130">
        <v>2978.429932</v>
      </c>
      <c r="C94" s="125">
        <f t="shared" si="2"/>
        <v>4.6123901101377429E-2</v>
      </c>
      <c r="D94" s="130">
        <f t="shared" si="3"/>
        <v>46123.901101377429</v>
      </c>
    </row>
    <row r="95" spans="1:4" x14ac:dyDescent="0.3">
      <c r="A95" s="73">
        <v>43714</v>
      </c>
      <c r="B95" s="130">
        <v>2978.709961</v>
      </c>
      <c r="C95" s="125">
        <f t="shared" si="2"/>
        <v>1.9076621541509242E-2</v>
      </c>
      <c r="D95" s="130">
        <f t="shared" si="3"/>
        <v>19076.621541509241</v>
      </c>
    </row>
    <row r="96" spans="1:4" x14ac:dyDescent="0.3">
      <c r="A96" s="73">
        <v>43713</v>
      </c>
      <c r="B96" s="130">
        <v>2976</v>
      </c>
      <c r="C96" s="125">
        <f t="shared" si="2"/>
        <v>1.7634229302506021E-2</v>
      </c>
      <c r="D96" s="130">
        <f t="shared" si="3"/>
        <v>17634.229302506021</v>
      </c>
    </row>
    <row r="97" spans="1:4" x14ac:dyDescent="0.3">
      <c r="A97" s="73">
        <v>43712</v>
      </c>
      <c r="B97" s="130">
        <v>2937.780029</v>
      </c>
      <c r="C97" s="125">
        <f t="shared" si="2"/>
        <v>1.2849470910807126E-2</v>
      </c>
      <c r="D97" s="130">
        <f t="shared" si="3"/>
        <v>12849.470910807126</v>
      </c>
    </row>
    <row r="98" spans="1:4" x14ac:dyDescent="0.3">
      <c r="A98" s="73">
        <v>43711</v>
      </c>
      <c r="B98" s="130">
        <v>2906.2700199999999</v>
      </c>
      <c r="C98" s="125">
        <f t="shared" si="2"/>
        <v>-5.9445838532551365E-3</v>
      </c>
      <c r="D98" s="130">
        <f t="shared" si="3"/>
        <v>-5944.5838532551361</v>
      </c>
    </row>
    <row r="99" spans="1:4" x14ac:dyDescent="0.3">
      <c r="A99" s="73">
        <v>43707</v>
      </c>
      <c r="B99" s="130">
        <v>2926.459961</v>
      </c>
      <c r="C99" s="125">
        <f t="shared" si="2"/>
        <v>1.3078648340885124E-2</v>
      </c>
      <c r="D99" s="130">
        <f t="shared" si="3"/>
        <v>13078.648340885124</v>
      </c>
    </row>
    <row r="100" spans="1:4" x14ac:dyDescent="0.3">
      <c r="A100" s="73">
        <v>43706</v>
      </c>
      <c r="B100" s="130">
        <v>2924.580078</v>
      </c>
      <c r="C100" s="125">
        <f t="shared" si="2"/>
        <v>2.7033283238775851E-2</v>
      </c>
      <c r="D100" s="130">
        <f t="shared" si="3"/>
        <v>27033.28323877585</v>
      </c>
    </row>
    <row r="101" spans="1:4" x14ac:dyDescent="0.3">
      <c r="A101" s="73">
        <v>43705</v>
      </c>
      <c r="B101" s="130">
        <v>2887.9399410000001</v>
      </c>
      <c r="C101" s="125">
        <f t="shared" si="2"/>
        <v>1.6665437360694035E-2</v>
      </c>
      <c r="D101" s="130">
        <f t="shared" si="3"/>
        <v>16665.437360694035</v>
      </c>
    </row>
    <row r="102" spans="1:4" x14ac:dyDescent="0.3">
      <c r="A102" s="73">
        <v>43704</v>
      </c>
      <c r="B102" s="130">
        <v>2869.1599120000001</v>
      </c>
      <c r="C102" s="125">
        <f t="shared" si="2"/>
        <v>-1.9533118275427142E-2</v>
      </c>
      <c r="D102" s="130">
        <f t="shared" si="3"/>
        <v>-19533.118275427143</v>
      </c>
    </row>
    <row r="103" spans="1:4" x14ac:dyDescent="0.3">
      <c r="A103" s="73">
        <v>43703</v>
      </c>
      <c r="B103" s="130">
        <v>2878.3798830000001</v>
      </c>
      <c r="C103" s="125">
        <f t="shared" si="2"/>
        <v>-1.4986186815943991E-3</v>
      </c>
      <c r="D103" s="130">
        <f t="shared" si="3"/>
        <v>-1498.618681594399</v>
      </c>
    </row>
    <row r="104" spans="1:4" x14ac:dyDescent="0.3">
      <c r="A104" s="73">
        <v>43700</v>
      </c>
      <c r="B104" s="130">
        <v>2847.110107</v>
      </c>
      <c r="C104" s="125">
        <f t="shared" si="2"/>
        <v>-2.4511262879106432E-2</v>
      </c>
      <c r="D104" s="130">
        <f t="shared" si="3"/>
        <v>-24511.262879106431</v>
      </c>
    </row>
    <row r="105" spans="1:4" x14ac:dyDescent="0.3">
      <c r="A105" s="73">
        <v>43699</v>
      </c>
      <c r="B105" s="130">
        <v>2922.9499510000001</v>
      </c>
      <c r="C105" s="125">
        <f t="shared" si="2"/>
        <v>-5.1530540407309644E-3</v>
      </c>
      <c r="D105" s="130">
        <f t="shared" si="3"/>
        <v>-5153.0540407309645</v>
      </c>
    </row>
    <row r="106" spans="1:4" x14ac:dyDescent="0.3">
      <c r="A106" s="73">
        <v>43698</v>
      </c>
      <c r="B106" s="130">
        <v>2924.429932</v>
      </c>
      <c r="C106" s="125">
        <f t="shared" si="2"/>
        <v>1.4025739526804859E-2</v>
      </c>
      <c r="D106" s="130">
        <f t="shared" si="3"/>
        <v>14025.739526804859</v>
      </c>
    </row>
    <row r="107" spans="1:4" x14ac:dyDescent="0.3">
      <c r="A107" s="73">
        <v>43697</v>
      </c>
      <c r="B107" s="130">
        <v>2900.51001</v>
      </c>
      <c r="C107" s="125">
        <f t="shared" si="2"/>
        <v>6.5029443258626252E-3</v>
      </c>
      <c r="D107" s="130">
        <f t="shared" si="3"/>
        <v>6502.9443258626252</v>
      </c>
    </row>
    <row r="108" spans="1:4" x14ac:dyDescent="0.3">
      <c r="A108" s="73">
        <v>43696</v>
      </c>
      <c r="B108" s="130">
        <v>2923.6499020000001</v>
      </c>
      <c r="C108" s="125">
        <f t="shared" si="2"/>
        <v>2.7738883791625479E-2</v>
      </c>
      <c r="D108" s="130">
        <f t="shared" si="3"/>
        <v>27738.883791625478</v>
      </c>
    </row>
    <row r="109" spans="1:4" x14ac:dyDescent="0.3">
      <c r="A109" s="73">
        <v>43693</v>
      </c>
      <c r="B109" s="130">
        <v>2888.679932</v>
      </c>
      <c r="C109" s="125">
        <f t="shared" si="2"/>
        <v>-1.4791738297506796E-2</v>
      </c>
      <c r="D109" s="130">
        <f t="shared" si="3"/>
        <v>-14791.738297506796</v>
      </c>
    </row>
    <row r="110" spans="1:4" x14ac:dyDescent="0.3">
      <c r="A110" s="73">
        <v>43692</v>
      </c>
      <c r="B110" s="130">
        <v>2847.6000979999999</v>
      </c>
      <c r="C110" s="125">
        <f t="shared" si="2"/>
        <v>-3.5875336503526256E-2</v>
      </c>
      <c r="D110" s="130">
        <f t="shared" si="3"/>
        <v>-35875.336503526254</v>
      </c>
    </row>
    <row r="111" spans="1:4" x14ac:dyDescent="0.3">
      <c r="A111" s="73">
        <v>43691</v>
      </c>
      <c r="B111" s="130">
        <v>2840.6000979999999</v>
      </c>
      <c r="C111" s="125">
        <f t="shared" si="2"/>
        <v>-4.6899989426616329E-2</v>
      </c>
      <c r="D111" s="130">
        <f t="shared" si="3"/>
        <v>-46899.989426616332</v>
      </c>
    </row>
    <row r="112" spans="1:4" x14ac:dyDescent="0.3">
      <c r="A112" s="73">
        <v>43690</v>
      </c>
      <c r="B112" s="130">
        <v>2926.320068</v>
      </c>
      <c r="C112" s="125">
        <f t="shared" si="2"/>
        <v>-2.8826643599191515E-2</v>
      </c>
      <c r="D112" s="130">
        <f t="shared" si="3"/>
        <v>-28826.643599191513</v>
      </c>
    </row>
    <row r="113" spans="1:4" x14ac:dyDescent="0.3">
      <c r="A113" s="73">
        <v>43689</v>
      </c>
      <c r="B113" s="130">
        <v>2882.6999510000001</v>
      </c>
      <c r="C113" s="125">
        <f t="shared" si="2"/>
        <v>-4.5770074289824825E-2</v>
      </c>
      <c r="D113" s="130">
        <f t="shared" si="3"/>
        <v>-45770.074289824828</v>
      </c>
    </row>
    <row r="114" spans="1:4" x14ac:dyDescent="0.3">
      <c r="A114" s="73">
        <v>43686</v>
      </c>
      <c r="B114" s="130">
        <v>2918.6499020000001</v>
      </c>
      <c r="C114" s="125">
        <f t="shared" si="2"/>
        <v>-3.5431315794137608E-2</v>
      </c>
      <c r="D114" s="130">
        <f t="shared" si="3"/>
        <v>-35431.315794137605</v>
      </c>
    </row>
    <row r="115" spans="1:4" x14ac:dyDescent="0.3">
      <c r="A115" s="73">
        <v>43685</v>
      </c>
      <c r="B115" s="130">
        <v>2938.0900879999999</v>
      </c>
      <c r="C115" s="125">
        <f t="shared" si="2"/>
        <v>-2.1833235909068716E-2</v>
      </c>
      <c r="D115" s="130">
        <f t="shared" si="3"/>
        <v>-21833.235909068717</v>
      </c>
    </row>
    <row r="116" spans="1:4" x14ac:dyDescent="0.3">
      <c r="A116" s="73">
        <v>43684</v>
      </c>
      <c r="B116" s="130">
        <v>2883.9799800000001</v>
      </c>
      <c r="C116" s="125">
        <f t="shared" si="2"/>
        <v>-4.4900606827108613E-2</v>
      </c>
      <c r="D116" s="130">
        <f t="shared" si="3"/>
        <v>-44900.606827108611</v>
      </c>
    </row>
    <row r="117" spans="1:4" x14ac:dyDescent="0.3">
      <c r="A117" s="73">
        <v>43683</v>
      </c>
      <c r="B117" s="130">
        <v>2881.7700199999999</v>
      </c>
      <c r="C117" s="125">
        <f t="shared" si="2"/>
        <v>-4.1158272148312913E-2</v>
      </c>
      <c r="D117" s="130">
        <f t="shared" si="3"/>
        <v>-41158.272148312913</v>
      </c>
    </row>
    <row r="118" spans="1:4" x14ac:dyDescent="0.3">
      <c r="A118" s="73">
        <v>43682</v>
      </c>
      <c r="B118" s="130">
        <v>2844.73999</v>
      </c>
      <c r="C118" s="125">
        <f t="shared" si="2"/>
        <v>-4.6997865226500846E-2</v>
      </c>
      <c r="D118" s="130">
        <f t="shared" si="3"/>
        <v>-46997.865226500842</v>
      </c>
    </row>
    <row r="119" spans="1:4" x14ac:dyDescent="0.3">
      <c r="A119" s="73">
        <v>43679</v>
      </c>
      <c r="B119" s="130">
        <v>2932.0500489999999</v>
      </c>
      <c r="C119" s="125">
        <f t="shared" si="2"/>
        <v>-1.4970068768902389E-2</v>
      </c>
      <c r="D119" s="130">
        <f t="shared" si="3"/>
        <v>-14970.068768902389</v>
      </c>
    </row>
    <row r="120" spans="1:4" x14ac:dyDescent="0.3">
      <c r="A120" s="73">
        <v>43678</v>
      </c>
      <c r="B120" s="130">
        <v>2953.5600589999999</v>
      </c>
      <c r="C120" s="125">
        <f t="shared" si="2"/>
        <v>-1.3872627888668165E-2</v>
      </c>
      <c r="D120" s="130">
        <f t="shared" si="3"/>
        <v>-13872.627888668165</v>
      </c>
    </row>
    <row r="121" spans="1:4" x14ac:dyDescent="0.3">
      <c r="A121" s="73">
        <v>43677</v>
      </c>
      <c r="B121" s="130">
        <v>2980.3798830000001</v>
      </c>
      <c r="C121" s="125">
        <f t="shared" si="2"/>
        <v>-1.3537099689686638E-3</v>
      </c>
      <c r="D121" s="130">
        <f t="shared" si="3"/>
        <v>-1353.7099689686638</v>
      </c>
    </row>
    <row r="122" spans="1:4" x14ac:dyDescent="0.3">
      <c r="A122" s="73">
        <v>43676</v>
      </c>
      <c r="B122" s="130">
        <v>3013.179932</v>
      </c>
      <c r="C122" s="125">
        <f t="shared" si="2"/>
        <v>3.0425336817556659E-3</v>
      </c>
      <c r="D122" s="130">
        <f t="shared" si="3"/>
        <v>3042.5336817556658</v>
      </c>
    </row>
    <row r="123" spans="1:4" x14ac:dyDescent="0.3">
      <c r="A123" s="73">
        <v>43675</v>
      </c>
      <c r="B123" s="130">
        <v>3020.969971</v>
      </c>
      <c r="C123" s="125">
        <f t="shared" si="2"/>
        <v>2.212759808769782E-3</v>
      </c>
      <c r="D123" s="130">
        <f t="shared" si="3"/>
        <v>2212.759808769782</v>
      </c>
    </row>
    <row r="124" spans="1:4" x14ac:dyDescent="0.3">
      <c r="A124" s="73">
        <v>43672</v>
      </c>
      <c r="B124" s="130">
        <v>3025.860107</v>
      </c>
      <c r="C124" s="125">
        <f t="shared" si="2"/>
        <v>4.0116156573883899E-3</v>
      </c>
      <c r="D124" s="130">
        <f t="shared" si="3"/>
        <v>4011.61565738839</v>
      </c>
    </row>
    <row r="125" spans="1:4" x14ac:dyDescent="0.3">
      <c r="A125" s="73">
        <v>43671</v>
      </c>
      <c r="B125" s="130">
        <v>3003.669922</v>
      </c>
      <c r="C125" s="125">
        <f t="shared" si="2"/>
        <v>1.2533743046614365E-3</v>
      </c>
      <c r="D125" s="130">
        <f t="shared" si="3"/>
        <v>1253.3743046614366</v>
      </c>
    </row>
    <row r="126" spans="1:4" x14ac:dyDescent="0.3">
      <c r="A126" s="73">
        <v>43670</v>
      </c>
      <c r="B126" s="130">
        <v>3019.5600589999999</v>
      </c>
      <c r="C126" s="125">
        <f t="shared" si="2"/>
        <v>8.8504413188363884E-3</v>
      </c>
      <c r="D126" s="130">
        <f t="shared" si="3"/>
        <v>8850.4413188363887</v>
      </c>
    </row>
    <row r="127" spans="1:4" x14ac:dyDescent="0.3">
      <c r="A127" s="73">
        <v>43669</v>
      </c>
      <c r="B127" s="130">
        <v>3005.469971</v>
      </c>
      <c r="C127" s="125">
        <f t="shared" si="2"/>
        <v>8.6722475658564946E-3</v>
      </c>
      <c r="D127" s="130">
        <f t="shared" si="3"/>
        <v>8672.2475658564945</v>
      </c>
    </row>
    <row r="128" spans="1:4" x14ac:dyDescent="0.3">
      <c r="A128" s="73">
        <v>43668</v>
      </c>
      <c r="B128" s="130">
        <v>2985.030029</v>
      </c>
      <c r="C128" s="125">
        <f t="shared" si="2"/>
        <v>3.0511527913796854E-3</v>
      </c>
      <c r="D128" s="130">
        <f t="shared" si="3"/>
        <v>3051.1527913796854</v>
      </c>
    </row>
    <row r="129" spans="1:4" x14ac:dyDescent="0.3">
      <c r="A129" s="73">
        <v>43665</v>
      </c>
      <c r="B129" s="130">
        <v>2976.610107</v>
      </c>
      <c r="C129" s="125">
        <f t="shared" si="2"/>
        <v>-6.4122545960594302E-3</v>
      </c>
      <c r="D129" s="130">
        <f t="shared" si="3"/>
        <v>-6412.2545960594298</v>
      </c>
    </row>
    <row r="130" spans="1:4" x14ac:dyDescent="0.3">
      <c r="A130" s="73">
        <v>43664</v>
      </c>
      <c r="B130" s="130">
        <v>2995.110107</v>
      </c>
      <c r="C130" s="125">
        <f t="shared" si="2"/>
        <v>7.4335763840902569E-3</v>
      </c>
      <c r="D130" s="130">
        <f t="shared" si="3"/>
        <v>7433.5763840902573</v>
      </c>
    </row>
    <row r="131" spans="1:4" x14ac:dyDescent="0.3">
      <c r="A131" s="73">
        <v>43663</v>
      </c>
      <c r="B131" s="130">
        <v>2984.419922</v>
      </c>
      <c r="C131" s="125">
        <f t="shared" si="2"/>
        <v>6.7771953430888487E-3</v>
      </c>
      <c r="D131" s="130">
        <f t="shared" si="3"/>
        <v>6777.1953430888489</v>
      </c>
    </row>
    <row r="132" spans="1:4" x14ac:dyDescent="0.3">
      <c r="A132" s="73">
        <v>43662</v>
      </c>
      <c r="B132" s="130">
        <v>3004.040039</v>
      </c>
      <c r="C132" s="125">
        <f t="shared" si="2"/>
        <v>2.1171009459741708E-2</v>
      </c>
      <c r="D132" s="130">
        <f t="shared" si="3"/>
        <v>21171.009459741708</v>
      </c>
    </row>
    <row r="133" spans="1:4" x14ac:dyDescent="0.3">
      <c r="A133" s="73">
        <v>43661</v>
      </c>
      <c r="B133" s="130">
        <v>3014.3000489999999</v>
      </c>
      <c r="C133" s="125">
        <f t="shared" si="2"/>
        <v>3.0558144969276224E-2</v>
      </c>
      <c r="D133" s="130">
        <f t="shared" si="3"/>
        <v>30558.144969276225</v>
      </c>
    </row>
    <row r="134" spans="1:4" x14ac:dyDescent="0.3">
      <c r="A134" s="73">
        <v>43658</v>
      </c>
      <c r="B134" s="130">
        <v>3013.7700199999999</v>
      </c>
      <c r="C134" s="125">
        <f t="shared" si="2"/>
        <v>3.4316245565838566E-2</v>
      </c>
      <c r="D134" s="130">
        <f t="shared" si="3"/>
        <v>34316.245565838566</v>
      </c>
    </row>
    <row r="135" spans="1:4" x14ac:dyDescent="0.3">
      <c r="A135" s="73">
        <v>43657</v>
      </c>
      <c r="B135" s="130">
        <v>2999.9099120000001</v>
      </c>
      <c r="C135" s="125">
        <f t="shared" si="2"/>
        <v>2.8289092373918967E-2</v>
      </c>
      <c r="D135" s="130">
        <f t="shared" si="3"/>
        <v>28289.092373918967</v>
      </c>
    </row>
    <row r="136" spans="1:4" x14ac:dyDescent="0.3">
      <c r="A136" s="73">
        <v>43656</v>
      </c>
      <c r="B136" s="130">
        <v>2993.070068</v>
      </c>
      <c r="C136" s="125">
        <f t="shared" ref="C136:C199" si="4">B136/B146-1</f>
        <v>1.6201798907506282E-2</v>
      </c>
      <c r="D136" s="130">
        <f t="shared" ref="D136:D199" si="5">C136*$B$5</f>
        <v>16201.798907506281</v>
      </c>
    </row>
    <row r="137" spans="1:4" x14ac:dyDescent="0.3">
      <c r="A137" s="73">
        <v>43655</v>
      </c>
      <c r="B137" s="130">
        <v>2979.6298830000001</v>
      </c>
      <c r="C137" s="125">
        <f t="shared" si="4"/>
        <v>9.8865676489687804E-3</v>
      </c>
      <c r="D137" s="130">
        <f t="shared" si="5"/>
        <v>9886.5676489687812</v>
      </c>
    </row>
    <row r="138" spans="1:4" x14ac:dyDescent="0.3">
      <c r="A138" s="73">
        <v>43654</v>
      </c>
      <c r="B138" s="130">
        <v>2975.9499510000001</v>
      </c>
      <c r="C138" s="125">
        <f t="shared" si="4"/>
        <v>7.3692258092288299E-3</v>
      </c>
      <c r="D138" s="130">
        <f t="shared" si="5"/>
        <v>7369.2258092288303</v>
      </c>
    </row>
    <row r="139" spans="1:4" x14ac:dyDescent="0.3">
      <c r="A139" s="73">
        <v>43649</v>
      </c>
      <c r="B139" s="130">
        <v>2995.820068</v>
      </c>
      <c r="C139" s="125">
        <f t="shared" si="4"/>
        <v>2.3701027153742116E-2</v>
      </c>
      <c r="D139" s="130">
        <f t="shared" si="5"/>
        <v>23701.027153742114</v>
      </c>
    </row>
    <row r="140" spans="1:4" x14ac:dyDescent="0.3">
      <c r="A140" s="73">
        <v>43648</v>
      </c>
      <c r="B140" s="130">
        <v>2973.01001</v>
      </c>
      <c r="C140" s="125">
        <f t="shared" si="4"/>
        <v>1.8939254562591046E-2</v>
      </c>
      <c r="D140" s="130">
        <f t="shared" si="5"/>
        <v>18939.254562591046</v>
      </c>
    </row>
    <row r="141" spans="1:4" x14ac:dyDescent="0.3">
      <c r="A141" s="73">
        <v>43647</v>
      </c>
      <c r="B141" s="130">
        <v>2964.330078</v>
      </c>
      <c r="C141" s="125">
        <f t="shared" si="4"/>
        <v>2.5836914947132028E-2</v>
      </c>
      <c r="D141" s="130">
        <f t="shared" si="5"/>
        <v>25836.914947132027</v>
      </c>
    </row>
    <row r="142" spans="1:4" x14ac:dyDescent="0.3">
      <c r="A142" s="73">
        <v>43644</v>
      </c>
      <c r="B142" s="130">
        <v>2941.76001</v>
      </c>
      <c r="C142" s="125">
        <f t="shared" si="4"/>
        <v>1.8974856209428959E-2</v>
      </c>
      <c r="D142" s="130">
        <f t="shared" si="5"/>
        <v>18974.856209428959</v>
      </c>
    </row>
    <row r="143" spans="1:4" x14ac:dyDescent="0.3">
      <c r="A143" s="73">
        <v>43643</v>
      </c>
      <c r="B143" s="130">
        <v>2924.919922</v>
      </c>
      <c r="C143" s="125">
        <f t="shared" si="4"/>
        <v>1.1509050307600077E-2</v>
      </c>
      <c r="D143" s="130">
        <f t="shared" si="5"/>
        <v>11509.050307600077</v>
      </c>
    </row>
    <row r="144" spans="1:4" x14ac:dyDescent="0.3">
      <c r="A144" s="73">
        <v>43642</v>
      </c>
      <c r="B144" s="130">
        <v>2913.780029</v>
      </c>
      <c r="C144" s="125">
        <f t="shared" si="4"/>
        <v>1.1785356118009682E-2</v>
      </c>
      <c r="D144" s="130">
        <f t="shared" si="5"/>
        <v>11785.356118009682</v>
      </c>
    </row>
    <row r="145" spans="1:4" x14ac:dyDescent="0.3">
      <c r="A145" s="73">
        <v>43641</v>
      </c>
      <c r="B145" s="130">
        <v>2917.3798830000001</v>
      </c>
      <c r="C145" s="125">
        <f t="shared" si="4"/>
        <v>1.0971235018701009E-2</v>
      </c>
      <c r="D145" s="130">
        <f t="shared" si="5"/>
        <v>10971.235018701009</v>
      </c>
    </row>
    <row r="146" spans="1:4" x14ac:dyDescent="0.3">
      <c r="A146" s="73">
        <v>43640</v>
      </c>
      <c r="B146" s="130">
        <v>2945.3500979999999</v>
      </c>
      <c r="C146" s="125">
        <f t="shared" si="4"/>
        <v>2.0306754842376984E-2</v>
      </c>
      <c r="D146" s="130">
        <f t="shared" si="5"/>
        <v>20306.754842376984</v>
      </c>
    </row>
    <row r="147" spans="1:4" x14ac:dyDescent="0.3">
      <c r="A147" s="73">
        <v>43637</v>
      </c>
      <c r="B147" s="130">
        <v>2950.459961</v>
      </c>
      <c r="C147" s="125">
        <f t="shared" si="4"/>
        <v>2.6839799897714123E-2</v>
      </c>
      <c r="D147" s="130">
        <f t="shared" si="5"/>
        <v>26839.799897714121</v>
      </c>
    </row>
    <row r="148" spans="1:4" x14ac:dyDescent="0.3">
      <c r="A148" s="73">
        <v>43636</v>
      </c>
      <c r="B148" s="130">
        <v>2954.179932</v>
      </c>
      <c r="C148" s="125">
        <f t="shared" si="4"/>
        <v>3.8927494870484747E-2</v>
      </c>
      <c r="D148" s="130">
        <f t="shared" si="5"/>
        <v>38927.494870484748</v>
      </c>
    </row>
    <row r="149" spans="1:4" x14ac:dyDescent="0.3">
      <c r="A149" s="73">
        <v>43635</v>
      </c>
      <c r="B149" s="130">
        <v>2926.459961</v>
      </c>
      <c r="C149" s="125">
        <f t="shared" si="4"/>
        <v>3.5493538021112325E-2</v>
      </c>
      <c r="D149" s="130">
        <f t="shared" si="5"/>
        <v>35493.538021112327</v>
      </c>
    </row>
    <row r="150" spans="1:4" x14ac:dyDescent="0.3">
      <c r="A150" s="73">
        <v>43634</v>
      </c>
      <c r="B150" s="130">
        <v>2917.75</v>
      </c>
      <c r="C150" s="125">
        <f t="shared" si="4"/>
        <v>4.0838013884941349E-2</v>
      </c>
      <c r="D150" s="130">
        <f t="shared" si="5"/>
        <v>40838.013884941349</v>
      </c>
    </row>
    <row r="151" spans="1:4" x14ac:dyDescent="0.3">
      <c r="A151" s="73">
        <v>43633</v>
      </c>
      <c r="B151" s="130">
        <v>2889.669922</v>
      </c>
      <c r="C151" s="125">
        <f t="shared" si="4"/>
        <v>5.2914053304956798E-2</v>
      </c>
      <c r="D151" s="130">
        <f t="shared" si="5"/>
        <v>52914.053304956797</v>
      </c>
    </row>
    <row r="152" spans="1:4" x14ac:dyDescent="0.3">
      <c r="A152" s="73">
        <v>43630</v>
      </c>
      <c r="B152" s="130">
        <v>2886.9799800000001</v>
      </c>
      <c r="C152" s="125">
        <f t="shared" si="4"/>
        <v>4.9025064172845578E-2</v>
      </c>
      <c r="D152" s="130">
        <f t="shared" si="5"/>
        <v>49025.064172845581</v>
      </c>
    </row>
    <row r="153" spans="1:4" x14ac:dyDescent="0.3">
      <c r="A153" s="73">
        <v>43629</v>
      </c>
      <c r="B153" s="130">
        <v>2891.639893</v>
      </c>
      <c r="C153" s="125">
        <f t="shared" si="4"/>
        <v>3.6853690058538335E-2</v>
      </c>
      <c r="D153" s="130">
        <f t="shared" si="5"/>
        <v>36853.690058538334</v>
      </c>
    </row>
    <row r="154" spans="1:4" x14ac:dyDescent="0.3">
      <c r="A154" s="73">
        <v>43628</v>
      </c>
      <c r="B154" s="130">
        <v>2879.8400879999999</v>
      </c>
      <c r="C154" s="125">
        <f t="shared" si="4"/>
        <v>3.4789569354229721E-2</v>
      </c>
      <c r="D154" s="130">
        <f t="shared" si="5"/>
        <v>34789.569354229723</v>
      </c>
    </row>
    <row r="155" spans="1:4" x14ac:dyDescent="0.3">
      <c r="A155" s="73">
        <v>43627</v>
      </c>
      <c r="B155" s="130">
        <v>2885.719971</v>
      </c>
      <c r="C155" s="125">
        <f t="shared" si="4"/>
        <v>2.973536202373106E-2</v>
      </c>
      <c r="D155" s="130">
        <f t="shared" si="5"/>
        <v>29735.362023731061</v>
      </c>
    </row>
    <row r="156" spans="1:4" x14ac:dyDescent="0.3">
      <c r="A156" s="73">
        <v>43626</v>
      </c>
      <c r="B156" s="130">
        <v>2886.7299800000001</v>
      </c>
      <c r="C156" s="125">
        <f t="shared" si="4"/>
        <v>2.1468022523720931E-2</v>
      </c>
      <c r="D156" s="130">
        <f t="shared" si="5"/>
        <v>21468.022523720931</v>
      </c>
    </row>
    <row r="157" spans="1:4" x14ac:dyDescent="0.3">
      <c r="A157" s="73">
        <v>43623</v>
      </c>
      <c r="B157" s="130">
        <v>2873.3400879999999</v>
      </c>
      <c r="C157" s="125">
        <f t="shared" si="4"/>
        <v>1.8106219946234958E-2</v>
      </c>
      <c r="D157" s="130">
        <f t="shared" si="5"/>
        <v>18106.21994623496</v>
      </c>
    </row>
    <row r="158" spans="1:4" x14ac:dyDescent="0.3">
      <c r="A158" s="73">
        <v>43622</v>
      </c>
      <c r="B158" s="130">
        <v>2843.48999</v>
      </c>
      <c r="C158" s="125">
        <f t="shared" si="4"/>
        <v>-4.4743773909722284E-3</v>
      </c>
      <c r="D158" s="130">
        <f t="shared" si="5"/>
        <v>-4474.3773909722286</v>
      </c>
    </row>
    <row r="159" spans="1:4" x14ac:dyDescent="0.3">
      <c r="A159" s="73">
        <v>43621</v>
      </c>
      <c r="B159" s="130">
        <v>2826.1499020000001</v>
      </c>
      <c r="C159" s="125">
        <f t="shared" si="4"/>
        <v>-1.33398747268616E-2</v>
      </c>
      <c r="D159" s="130">
        <f t="shared" si="5"/>
        <v>-13339.874726861601</v>
      </c>
    </row>
    <row r="160" spans="1:4" x14ac:dyDescent="0.3">
      <c r="A160" s="73">
        <v>43620</v>
      </c>
      <c r="B160" s="130">
        <v>2803.2700199999999</v>
      </c>
      <c r="C160" s="125">
        <f t="shared" si="4"/>
        <v>-1.3013016643110054E-2</v>
      </c>
      <c r="D160" s="130">
        <f t="shared" si="5"/>
        <v>-13013.016643110053</v>
      </c>
    </row>
    <row r="161" spans="1:4" x14ac:dyDescent="0.3">
      <c r="A161" s="73">
        <v>43619</v>
      </c>
      <c r="B161" s="130">
        <v>2744.4499510000001</v>
      </c>
      <c r="C161" s="125">
        <f t="shared" si="4"/>
        <v>-4.0244402693069281E-2</v>
      </c>
      <c r="D161" s="130">
        <f t="shared" si="5"/>
        <v>-40244.402693069278</v>
      </c>
    </row>
    <row r="162" spans="1:4" x14ac:dyDescent="0.3">
      <c r="A162" s="73">
        <v>43616</v>
      </c>
      <c r="B162" s="130">
        <v>2752.0600589999999</v>
      </c>
      <c r="C162" s="125">
        <f t="shared" si="4"/>
        <v>-4.320103676306164E-2</v>
      </c>
      <c r="D162" s="130">
        <f t="shared" si="5"/>
        <v>-43201.036763061638</v>
      </c>
    </row>
    <row r="163" spans="1:4" x14ac:dyDescent="0.3">
      <c r="A163" s="73">
        <v>43615</v>
      </c>
      <c r="B163" s="130">
        <v>2788.860107</v>
      </c>
      <c r="C163" s="125">
        <f t="shared" si="4"/>
        <v>-2.1782085630630221E-2</v>
      </c>
      <c r="D163" s="130">
        <f t="shared" si="5"/>
        <v>-21782.085630630223</v>
      </c>
    </row>
    <row r="164" spans="1:4" x14ac:dyDescent="0.3">
      <c r="A164" s="73">
        <v>43614</v>
      </c>
      <c r="B164" s="130">
        <v>2783.0200199999999</v>
      </c>
      <c r="C164" s="125">
        <f t="shared" si="4"/>
        <v>-1.8130719830759645E-2</v>
      </c>
      <c r="D164" s="130">
        <f t="shared" si="5"/>
        <v>-18130.719830759645</v>
      </c>
    </row>
    <row r="165" spans="1:4" x14ac:dyDescent="0.3">
      <c r="A165" s="73">
        <v>43613</v>
      </c>
      <c r="B165" s="130">
        <v>2802.389893</v>
      </c>
      <c r="C165" s="125">
        <f t="shared" si="4"/>
        <v>-3.3715013871673527E-3</v>
      </c>
      <c r="D165" s="130">
        <f t="shared" si="5"/>
        <v>-3371.5013871673527</v>
      </c>
    </row>
    <row r="166" spans="1:4" x14ac:dyDescent="0.3">
      <c r="A166" s="73">
        <v>43609</v>
      </c>
      <c r="B166" s="130">
        <v>2826.0600589999999</v>
      </c>
      <c r="C166" s="125">
        <f t="shared" si="4"/>
        <v>-1.9205887722002268E-2</v>
      </c>
      <c r="D166" s="130">
        <f t="shared" si="5"/>
        <v>-19205.88772200227</v>
      </c>
    </row>
    <row r="167" spans="1:4" x14ac:dyDescent="0.3">
      <c r="A167" s="73">
        <v>43608</v>
      </c>
      <c r="B167" s="130">
        <v>2822.23999</v>
      </c>
      <c r="C167" s="125">
        <f t="shared" si="4"/>
        <v>-1.6887742966832153E-2</v>
      </c>
      <c r="D167" s="130">
        <f t="shared" si="5"/>
        <v>-16887.742966832153</v>
      </c>
    </row>
    <row r="168" spans="1:4" x14ac:dyDescent="0.3">
      <c r="A168" s="73">
        <v>43607</v>
      </c>
      <c r="B168" s="130">
        <v>2856.2700199999999</v>
      </c>
      <c r="C168" s="125">
        <f t="shared" si="4"/>
        <v>-8.0397797567228757E-3</v>
      </c>
      <c r="D168" s="130">
        <f t="shared" si="5"/>
        <v>-8039.7797567228754</v>
      </c>
    </row>
    <row r="169" spans="1:4" x14ac:dyDescent="0.3">
      <c r="A169" s="73">
        <v>43606</v>
      </c>
      <c r="B169" s="130">
        <v>2864.360107</v>
      </c>
      <c r="C169" s="125">
        <f t="shared" si="4"/>
        <v>-6.8271845722049918E-3</v>
      </c>
      <c r="D169" s="130">
        <f t="shared" si="5"/>
        <v>-6827.184572204992</v>
      </c>
    </row>
    <row r="170" spans="1:4" x14ac:dyDescent="0.3">
      <c r="A170" s="73">
        <v>43605</v>
      </c>
      <c r="B170" s="130">
        <v>2840.2299800000001</v>
      </c>
      <c r="C170" s="125">
        <f t="shared" si="4"/>
        <v>-3.1454709481149479E-2</v>
      </c>
      <c r="D170" s="130">
        <f t="shared" si="5"/>
        <v>-31454.709481149479</v>
      </c>
    </row>
    <row r="171" spans="1:4" x14ac:dyDescent="0.3">
      <c r="A171" s="73">
        <v>43602</v>
      </c>
      <c r="B171" s="130">
        <v>2859.530029</v>
      </c>
      <c r="C171" s="125">
        <f t="shared" si="4"/>
        <v>-2.9232990836602579E-2</v>
      </c>
      <c r="D171" s="130">
        <f t="shared" si="5"/>
        <v>-29232.990836602577</v>
      </c>
    </row>
    <row r="172" spans="1:4" x14ac:dyDescent="0.3">
      <c r="A172" s="73">
        <v>43601</v>
      </c>
      <c r="B172" s="130">
        <v>2876.320068</v>
      </c>
      <c r="C172" s="125">
        <f t="shared" si="4"/>
        <v>-1.4121566164951305E-2</v>
      </c>
      <c r="D172" s="130">
        <f t="shared" si="5"/>
        <v>-14121.566164951304</v>
      </c>
    </row>
    <row r="173" spans="1:4" x14ac:dyDescent="0.3">
      <c r="A173" s="73">
        <v>43600</v>
      </c>
      <c r="B173" s="130">
        <v>2850.959961</v>
      </c>
      <c r="C173" s="125">
        <f t="shared" si="4"/>
        <v>-2.488944584410635E-2</v>
      </c>
      <c r="D173" s="130">
        <f t="shared" si="5"/>
        <v>-24889.445844106351</v>
      </c>
    </row>
    <row r="174" spans="1:4" x14ac:dyDescent="0.3">
      <c r="A174" s="73">
        <v>43599</v>
      </c>
      <c r="B174" s="130">
        <v>2834.4099120000001</v>
      </c>
      <c r="C174" s="125">
        <f t="shared" si="4"/>
        <v>-3.7823011867556877E-2</v>
      </c>
      <c r="D174" s="130">
        <f t="shared" si="5"/>
        <v>-37823.011867556874</v>
      </c>
    </row>
    <row r="175" spans="1:4" x14ac:dyDescent="0.3">
      <c r="A175" s="73">
        <v>43598</v>
      </c>
      <c r="B175" s="130">
        <v>2811.8701169999999</v>
      </c>
      <c r="C175" s="125">
        <f t="shared" si="4"/>
        <v>-4.4566283968419551E-2</v>
      </c>
      <c r="D175" s="130">
        <f t="shared" si="5"/>
        <v>-44566.28396841955</v>
      </c>
    </row>
    <row r="176" spans="1:4" x14ac:dyDescent="0.3">
      <c r="A176" s="73">
        <v>43595</v>
      </c>
      <c r="B176" s="130">
        <v>2881.3999020000001</v>
      </c>
      <c r="C176" s="125">
        <f t="shared" si="4"/>
        <v>-1.9891962708464161E-2</v>
      </c>
      <c r="D176" s="130">
        <f t="shared" si="5"/>
        <v>-19891.962708464162</v>
      </c>
    </row>
    <row r="177" spans="1:4" x14ac:dyDescent="0.3">
      <c r="A177" s="73">
        <v>43594</v>
      </c>
      <c r="B177" s="130">
        <v>2870.719971</v>
      </c>
      <c r="C177" s="125">
        <f t="shared" si="4"/>
        <v>-1.8949668842915601E-2</v>
      </c>
      <c r="D177" s="130">
        <f t="shared" si="5"/>
        <v>-18949.668842915602</v>
      </c>
    </row>
    <row r="178" spans="1:4" x14ac:dyDescent="0.3">
      <c r="A178" s="73">
        <v>43593</v>
      </c>
      <c r="B178" s="130">
        <v>2879.419922</v>
      </c>
      <c r="C178" s="125">
        <f t="shared" si="4"/>
        <v>-1.6339594499957255E-2</v>
      </c>
      <c r="D178" s="130">
        <f t="shared" si="5"/>
        <v>-16339.594499957255</v>
      </c>
    </row>
    <row r="179" spans="1:4" x14ac:dyDescent="0.3">
      <c r="A179" s="73">
        <v>43592</v>
      </c>
      <c r="B179" s="130">
        <v>2884.0500489999999</v>
      </c>
      <c r="C179" s="125">
        <f t="shared" si="4"/>
        <v>-1.6917279372792859E-2</v>
      </c>
      <c r="D179" s="130">
        <f t="shared" si="5"/>
        <v>-16917.279372792858</v>
      </c>
    </row>
    <row r="180" spans="1:4" x14ac:dyDescent="0.3">
      <c r="A180" s="73">
        <v>43591</v>
      </c>
      <c r="B180" s="130">
        <v>2932.469971</v>
      </c>
      <c r="C180" s="125">
        <f t="shared" si="4"/>
        <v>8.425121388572876E-3</v>
      </c>
      <c r="D180" s="130">
        <f t="shared" si="5"/>
        <v>8425.1213885728757</v>
      </c>
    </row>
    <row r="181" spans="1:4" x14ac:dyDescent="0.3">
      <c r="A181" s="73">
        <v>43588</v>
      </c>
      <c r="B181" s="130">
        <v>2945.639893</v>
      </c>
      <c r="C181" s="125">
        <f t="shared" si="4"/>
        <v>1.3979154636821089E-2</v>
      </c>
      <c r="D181" s="130">
        <f t="shared" si="5"/>
        <v>13979.154636821089</v>
      </c>
    </row>
    <row r="182" spans="1:4" x14ac:dyDescent="0.3">
      <c r="A182" s="73">
        <v>43587</v>
      </c>
      <c r="B182" s="130">
        <v>2917.5200199999999</v>
      </c>
      <c r="C182" s="125">
        <f t="shared" si="4"/>
        <v>5.8853175501665245E-3</v>
      </c>
      <c r="D182" s="130">
        <f t="shared" si="5"/>
        <v>5885.3175501665246</v>
      </c>
    </row>
    <row r="183" spans="1:4" x14ac:dyDescent="0.3">
      <c r="A183" s="73">
        <v>43586</v>
      </c>
      <c r="B183" s="130">
        <v>2923.7299800000001</v>
      </c>
      <c r="C183" s="125">
        <f t="shared" si="4"/>
        <v>5.7342884775948288E-3</v>
      </c>
      <c r="D183" s="130">
        <f t="shared" si="5"/>
        <v>5734.2884775948287</v>
      </c>
    </row>
    <row r="184" spans="1:4" x14ac:dyDescent="0.3">
      <c r="A184" s="73">
        <v>43585</v>
      </c>
      <c r="B184" s="130">
        <v>2945.830078</v>
      </c>
      <c r="C184" s="125">
        <f t="shared" si="4"/>
        <v>1.3852655552245352E-2</v>
      </c>
      <c r="D184" s="130">
        <f t="shared" si="5"/>
        <v>13852.655552245353</v>
      </c>
    </row>
    <row r="185" spans="1:4" x14ac:dyDescent="0.3">
      <c r="A185" s="73">
        <v>43584</v>
      </c>
      <c r="B185" s="130">
        <v>2943.030029</v>
      </c>
      <c r="C185" s="125">
        <f t="shared" si="4"/>
        <v>1.2251494656113637E-2</v>
      </c>
      <c r="D185" s="130">
        <f t="shared" si="5"/>
        <v>12251.494656113637</v>
      </c>
    </row>
    <row r="186" spans="1:4" x14ac:dyDescent="0.3">
      <c r="A186" s="73">
        <v>43581</v>
      </c>
      <c r="B186" s="130">
        <v>2939.8798830000001</v>
      </c>
      <c r="C186" s="125">
        <f t="shared" si="4"/>
        <v>1.7851143151078164E-2</v>
      </c>
      <c r="D186" s="130">
        <f t="shared" si="5"/>
        <v>17851.143151078162</v>
      </c>
    </row>
    <row r="187" spans="1:4" x14ac:dyDescent="0.3">
      <c r="A187" s="73">
        <v>43580</v>
      </c>
      <c r="B187" s="130">
        <v>2926.169922</v>
      </c>
      <c r="C187" s="125">
        <f t="shared" si="4"/>
        <v>1.3143075300127149E-2</v>
      </c>
      <c r="D187" s="130">
        <f t="shared" si="5"/>
        <v>13143.07530012715</v>
      </c>
    </row>
    <row r="188" spans="1:4" x14ac:dyDescent="0.3">
      <c r="A188" s="73">
        <v>43579</v>
      </c>
      <c r="B188" s="130">
        <v>2927.25</v>
      </c>
      <c r="C188" s="125">
        <f t="shared" si="4"/>
        <v>1.7041918502902487E-2</v>
      </c>
      <c r="D188" s="130">
        <f t="shared" si="5"/>
        <v>17041.918502902488</v>
      </c>
    </row>
    <row r="189" spans="1:4" x14ac:dyDescent="0.3">
      <c r="A189" s="73">
        <v>43578</v>
      </c>
      <c r="B189" s="130">
        <v>2933.679932</v>
      </c>
      <c r="C189" s="125">
        <f t="shared" si="4"/>
        <v>1.3091478859913019E-2</v>
      </c>
      <c r="D189" s="130">
        <f t="shared" si="5"/>
        <v>13091.478859913019</v>
      </c>
    </row>
    <row r="190" spans="1:4" x14ac:dyDescent="0.3">
      <c r="A190" s="73">
        <v>43577</v>
      </c>
      <c r="B190" s="130">
        <v>2907.969971</v>
      </c>
      <c r="C190" s="125">
        <f t="shared" si="4"/>
        <v>5.2648980041929416E-3</v>
      </c>
      <c r="D190" s="130">
        <f t="shared" si="5"/>
        <v>5264.8980041929417</v>
      </c>
    </row>
    <row r="191" spans="1:4" x14ac:dyDescent="0.3">
      <c r="A191" s="73">
        <v>43573</v>
      </c>
      <c r="B191" s="130">
        <v>2905.030029</v>
      </c>
      <c r="C191" s="125">
        <f t="shared" si="4"/>
        <v>8.904711398179499E-3</v>
      </c>
      <c r="D191" s="130">
        <f t="shared" si="5"/>
        <v>8904.7113981794992</v>
      </c>
    </row>
    <row r="192" spans="1:4" x14ac:dyDescent="0.3">
      <c r="A192" s="73">
        <v>43572</v>
      </c>
      <c r="B192" s="130">
        <v>2900.4499510000001</v>
      </c>
      <c r="C192" s="125">
        <f t="shared" si="4"/>
        <v>9.4139520855318626E-3</v>
      </c>
      <c r="D192" s="130">
        <f t="shared" si="5"/>
        <v>9413.9520855318624</v>
      </c>
    </row>
    <row r="193" spans="1:4" x14ac:dyDescent="0.3">
      <c r="A193" s="73">
        <v>43571</v>
      </c>
      <c r="B193" s="130">
        <v>2907.0600589999999</v>
      </c>
      <c r="C193" s="125">
        <f t="shared" si="4"/>
        <v>1.388794420379158E-2</v>
      </c>
      <c r="D193" s="130">
        <f t="shared" si="5"/>
        <v>13887.94420379158</v>
      </c>
    </row>
    <row r="194" spans="1:4" x14ac:dyDescent="0.3">
      <c r="A194" s="73">
        <v>43570</v>
      </c>
      <c r="B194" s="130">
        <v>2905.580078</v>
      </c>
      <c r="C194" s="125">
        <f t="shared" si="4"/>
        <v>1.3389464175718402E-2</v>
      </c>
      <c r="D194" s="130">
        <f t="shared" si="5"/>
        <v>13389.464175718402</v>
      </c>
    </row>
    <row r="195" spans="1:4" x14ac:dyDescent="0.3">
      <c r="A195" s="73">
        <v>43567</v>
      </c>
      <c r="B195" s="130">
        <v>2907.4099120000001</v>
      </c>
      <c r="C195" s="125">
        <f t="shared" si="4"/>
        <v>2.575854238086972E-2</v>
      </c>
      <c r="D195" s="130">
        <f t="shared" si="5"/>
        <v>25758.54238086972</v>
      </c>
    </row>
    <row r="196" spans="1:4" x14ac:dyDescent="0.3">
      <c r="A196" s="73">
        <v>43566</v>
      </c>
      <c r="B196" s="130">
        <v>2888.320068</v>
      </c>
      <c r="C196" s="125">
        <f t="shared" si="4"/>
        <v>2.5885875219243459E-2</v>
      </c>
      <c r="D196" s="130">
        <f t="shared" si="5"/>
        <v>25885.875219243459</v>
      </c>
    </row>
    <row r="197" spans="1:4" x14ac:dyDescent="0.3">
      <c r="A197" s="73">
        <v>43565</v>
      </c>
      <c r="B197" s="130">
        <v>2888.209961</v>
      </c>
      <c r="C197" s="125">
        <f t="shared" si="4"/>
        <v>2.9529024886237432E-2</v>
      </c>
      <c r="D197" s="130">
        <f t="shared" si="5"/>
        <v>29529.024886237432</v>
      </c>
    </row>
    <row r="198" spans="1:4" x14ac:dyDescent="0.3">
      <c r="A198" s="73">
        <v>43564</v>
      </c>
      <c r="B198" s="130">
        <v>2878.1999510000001</v>
      </c>
      <c r="C198" s="125">
        <f t="shared" si="4"/>
        <v>2.1195969013802829E-2</v>
      </c>
      <c r="D198" s="130">
        <f t="shared" si="5"/>
        <v>21195.969013802827</v>
      </c>
    </row>
    <row r="199" spans="1:4" x14ac:dyDescent="0.3">
      <c r="A199" s="73">
        <v>43563</v>
      </c>
      <c r="B199" s="130">
        <v>2895.7700199999999</v>
      </c>
      <c r="C199" s="125">
        <f t="shared" si="4"/>
        <v>3.4809641817124426E-2</v>
      </c>
      <c r="D199" s="130">
        <f t="shared" si="5"/>
        <v>34809.64181712443</v>
      </c>
    </row>
    <row r="200" spans="1:4" x14ac:dyDescent="0.3">
      <c r="A200" s="73">
        <v>43560</v>
      </c>
      <c r="B200" s="130">
        <v>2892.73999</v>
      </c>
      <c r="C200" s="125">
        <f t="shared" ref="C200:C263" si="6">B200/B210-1</f>
        <v>3.2859535718272159E-2</v>
      </c>
      <c r="D200" s="130">
        <f t="shared" ref="D200:D263" si="7">C200*$B$5</f>
        <v>32859.535718272156</v>
      </c>
    </row>
    <row r="201" spans="1:4" x14ac:dyDescent="0.3">
      <c r="A201" s="73">
        <v>43559</v>
      </c>
      <c r="B201" s="130">
        <v>2879.389893</v>
      </c>
      <c r="C201" s="125">
        <f t="shared" si="6"/>
        <v>8.5853034118703597E-3</v>
      </c>
      <c r="D201" s="130">
        <f t="shared" si="7"/>
        <v>8585.3034118703599</v>
      </c>
    </row>
    <row r="202" spans="1:4" x14ac:dyDescent="0.3">
      <c r="A202" s="73">
        <v>43558</v>
      </c>
      <c r="B202" s="130">
        <v>2873.3999020000001</v>
      </c>
      <c r="C202" s="125">
        <f t="shared" si="6"/>
        <v>1.7410027635214043E-2</v>
      </c>
      <c r="D202" s="130">
        <f t="shared" si="7"/>
        <v>17410.027635214043</v>
      </c>
    </row>
    <row r="203" spans="1:4" x14ac:dyDescent="0.3">
      <c r="A203" s="73">
        <v>43557</v>
      </c>
      <c r="B203" s="130">
        <v>2867.23999</v>
      </c>
      <c r="C203" s="125">
        <f t="shared" si="6"/>
        <v>1.2239740295102219E-2</v>
      </c>
      <c r="D203" s="130">
        <f t="shared" si="7"/>
        <v>12239.74029510222</v>
      </c>
    </row>
    <row r="204" spans="1:4" x14ac:dyDescent="0.3">
      <c r="A204" s="73">
        <v>43556</v>
      </c>
      <c r="B204" s="130">
        <v>2867.1899410000001</v>
      </c>
      <c r="C204" s="125">
        <f t="shared" si="6"/>
        <v>1.2089913910391603E-2</v>
      </c>
      <c r="D204" s="130">
        <f t="shared" si="7"/>
        <v>12089.913910391602</v>
      </c>
    </row>
    <row r="205" spans="1:4" x14ac:dyDescent="0.3">
      <c r="A205" s="73">
        <v>43553</v>
      </c>
      <c r="B205" s="130">
        <v>2834.3999020000001</v>
      </c>
      <c r="C205" s="125">
        <f t="shared" si="6"/>
        <v>4.2232086974802741E-3</v>
      </c>
      <c r="D205" s="130">
        <f t="shared" si="7"/>
        <v>4223.2086974802742</v>
      </c>
    </row>
    <row r="206" spans="1:4" x14ac:dyDescent="0.3">
      <c r="A206" s="73">
        <v>43552</v>
      </c>
      <c r="B206" s="130">
        <v>2815.4399410000001</v>
      </c>
      <c r="C206" s="125">
        <f t="shared" si="6"/>
        <v>2.4781949843202256E-3</v>
      </c>
      <c r="D206" s="130">
        <f t="shared" si="7"/>
        <v>2478.1949843202256</v>
      </c>
    </row>
    <row r="207" spans="1:4" x14ac:dyDescent="0.3">
      <c r="A207" s="73">
        <v>43551</v>
      </c>
      <c r="B207" s="130">
        <v>2805.3701169999999</v>
      </c>
      <c r="C207" s="125">
        <f t="shared" si="6"/>
        <v>-1.9743732137524894E-3</v>
      </c>
      <c r="D207" s="130">
        <f t="shared" si="7"/>
        <v>-1974.3732137524894</v>
      </c>
    </row>
    <row r="208" spans="1:4" x14ac:dyDescent="0.3">
      <c r="A208" s="73">
        <v>43550</v>
      </c>
      <c r="B208" s="130">
        <v>2818.459961</v>
      </c>
      <c r="C208" s="125">
        <f t="shared" si="6"/>
        <v>9.6506350687035614E-3</v>
      </c>
      <c r="D208" s="130">
        <f t="shared" si="7"/>
        <v>9650.635068703561</v>
      </c>
    </row>
    <row r="209" spans="1:4" x14ac:dyDescent="0.3">
      <c r="A209" s="73">
        <v>43549</v>
      </c>
      <c r="B209" s="130">
        <v>2798.360107</v>
      </c>
      <c r="C209" s="125">
        <f t="shared" si="6"/>
        <v>5.410863986946346E-3</v>
      </c>
      <c r="D209" s="130">
        <f t="shared" si="7"/>
        <v>5410.8639869463459</v>
      </c>
    </row>
    <row r="210" spans="1:4" x14ac:dyDescent="0.3">
      <c r="A210" s="73">
        <v>43546</v>
      </c>
      <c r="B210" s="130">
        <v>2800.709961</v>
      </c>
      <c r="C210" s="125">
        <f t="shared" si="6"/>
        <v>2.1012913112360199E-2</v>
      </c>
      <c r="D210" s="130">
        <f t="shared" si="7"/>
        <v>21012.913112360198</v>
      </c>
    </row>
    <row r="211" spans="1:4" x14ac:dyDescent="0.3">
      <c r="A211" s="73">
        <v>43545</v>
      </c>
      <c r="B211" s="130">
        <v>2854.8798830000001</v>
      </c>
      <c r="C211" s="125">
        <f t="shared" si="6"/>
        <v>3.8542252302122382E-2</v>
      </c>
      <c r="D211" s="130">
        <f t="shared" si="7"/>
        <v>38542.252302122382</v>
      </c>
    </row>
    <row r="212" spans="1:4" x14ac:dyDescent="0.3">
      <c r="A212" s="73">
        <v>43544</v>
      </c>
      <c r="B212" s="130">
        <v>2824.2299800000001</v>
      </c>
      <c r="C212" s="125">
        <f t="shared" si="6"/>
        <v>1.9044193448615632E-2</v>
      </c>
      <c r="D212" s="130">
        <f t="shared" si="7"/>
        <v>19044.193448615631</v>
      </c>
    </row>
    <row r="213" spans="1:4" x14ac:dyDescent="0.3">
      <c r="A213" s="73">
        <v>43543</v>
      </c>
      <c r="B213" s="130">
        <v>2832.570068</v>
      </c>
      <c r="C213" s="125">
        <f t="shared" si="6"/>
        <v>1.5385502664412742E-2</v>
      </c>
      <c r="D213" s="130">
        <f t="shared" si="7"/>
        <v>15385.502664412743</v>
      </c>
    </row>
    <row r="214" spans="1:4" x14ac:dyDescent="0.3">
      <c r="A214" s="73">
        <v>43542</v>
      </c>
      <c r="B214" s="130">
        <v>2832.9399410000001</v>
      </c>
      <c r="C214" s="125">
        <f t="shared" si="6"/>
        <v>1.4368997945520601E-2</v>
      </c>
      <c r="D214" s="130">
        <f t="shared" si="7"/>
        <v>14368.997945520601</v>
      </c>
    </row>
    <row r="215" spans="1:4" x14ac:dyDescent="0.3">
      <c r="A215" s="73">
        <v>43539</v>
      </c>
      <c r="B215" s="130">
        <v>2822.4799800000001</v>
      </c>
      <c r="C215" s="125">
        <f t="shared" si="6"/>
        <v>6.7018962137082028E-3</v>
      </c>
      <c r="D215" s="130">
        <f t="shared" si="7"/>
        <v>6701.8962137082026</v>
      </c>
    </row>
    <row r="216" spans="1:4" x14ac:dyDescent="0.3">
      <c r="A216" s="73">
        <v>43538</v>
      </c>
      <c r="B216" s="130">
        <v>2808.4799800000001</v>
      </c>
      <c r="C216" s="125">
        <f t="shared" si="6"/>
        <v>8.6155777489436147E-3</v>
      </c>
      <c r="D216" s="130">
        <f t="shared" si="7"/>
        <v>8615.577748943615</v>
      </c>
    </row>
    <row r="217" spans="1:4" x14ac:dyDescent="0.3">
      <c r="A217" s="73">
        <v>43537</v>
      </c>
      <c r="B217" s="130">
        <v>2810.919922</v>
      </c>
      <c r="C217" s="125">
        <f t="shared" si="6"/>
        <v>6.6395117343709398E-3</v>
      </c>
      <c r="D217" s="130">
        <f t="shared" si="7"/>
        <v>6639.5117343709398</v>
      </c>
    </row>
    <row r="218" spans="1:4" x14ac:dyDescent="0.3">
      <c r="A218" s="73">
        <v>43536</v>
      </c>
      <c r="B218" s="130">
        <v>2791.5200199999999</v>
      </c>
      <c r="C218" s="125">
        <f t="shared" si="6"/>
        <v>-8.5181362377961811E-4</v>
      </c>
      <c r="D218" s="130">
        <f t="shared" si="7"/>
        <v>-851.81362377961807</v>
      </c>
    </row>
    <row r="219" spans="1:4" x14ac:dyDescent="0.3">
      <c r="A219" s="73">
        <v>43535</v>
      </c>
      <c r="B219" s="130">
        <v>2783.3000489999999</v>
      </c>
      <c r="C219" s="125">
        <f t="shared" si="6"/>
        <v>-4.5813853924887571E-3</v>
      </c>
      <c r="D219" s="130">
        <f t="shared" si="7"/>
        <v>-4581.3853924887571</v>
      </c>
    </row>
    <row r="220" spans="1:4" x14ac:dyDescent="0.3">
      <c r="A220" s="73">
        <v>43532</v>
      </c>
      <c r="B220" s="130">
        <v>2743.070068</v>
      </c>
      <c r="C220" s="125">
        <f t="shared" si="6"/>
        <v>-1.7760729117775043E-2</v>
      </c>
      <c r="D220" s="130">
        <f t="shared" si="7"/>
        <v>-17760.729117775041</v>
      </c>
    </row>
    <row r="221" spans="1:4" x14ac:dyDescent="0.3">
      <c r="A221" s="73">
        <v>43531</v>
      </c>
      <c r="B221" s="130">
        <v>2748.929932</v>
      </c>
      <c r="C221" s="125">
        <f t="shared" si="6"/>
        <v>-9.3517384874853837E-3</v>
      </c>
      <c r="D221" s="130">
        <f t="shared" si="7"/>
        <v>-9351.7384874853833</v>
      </c>
    </row>
    <row r="222" spans="1:4" x14ac:dyDescent="0.3">
      <c r="A222" s="73">
        <v>43530</v>
      </c>
      <c r="B222" s="130">
        <v>2771.4499510000001</v>
      </c>
      <c r="C222" s="125">
        <f t="shared" si="6"/>
        <v>-4.7581427920957431E-3</v>
      </c>
      <c r="D222" s="130">
        <f t="shared" si="7"/>
        <v>-4758.1427920957431</v>
      </c>
    </row>
    <row r="223" spans="1:4" x14ac:dyDescent="0.3">
      <c r="A223" s="73">
        <v>43529</v>
      </c>
      <c r="B223" s="130">
        <v>2789.6499020000001</v>
      </c>
      <c r="C223" s="125">
        <f t="shared" si="6"/>
        <v>3.5578222452377073E-3</v>
      </c>
      <c r="D223" s="130">
        <f t="shared" si="7"/>
        <v>3557.8222452377072</v>
      </c>
    </row>
    <row r="224" spans="1:4" x14ac:dyDescent="0.3">
      <c r="A224" s="73">
        <v>43528</v>
      </c>
      <c r="B224" s="130">
        <v>2792.8100589999999</v>
      </c>
      <c r="C224" s="125">
        <f t="shared" si="6"/>
        <v>6.2004468916112554E-3</v>
      </c>
      <c r="D224" s="130">
        <f t="shared" si="7"/>
        <v>6200.4468916112555</v>
      </c>
    </row>
    <row r="225" spans="1:4" x14ac:dyDescent="0.3">
      <c r="A225" s="73">
        <v>43525</v>
      </c>
      <c r="B225" s="130">
        <v>2803.6899410000001</v>
      </c>
      <c r="C225" s="125">
        <f t="shared" si="6"/>
        <v>2.1109126324213356E-2</v>
      </c>
      <c r="D225" s="130">
        <f t="shared" si="7"/>
        <v>21109.126324213357</v>
      </c>
    </row>
    <row r="226" spans="1:4" x14ac:dyDescent="0.3">
      <c r="A226" s="73">
        <v>43524</v>
      </c>
      <c r="B226" s="130">
        <v>2784.48999</v>
      </c>
      <c r="C226" s="125">
        <f t="shared" si="6"/>
        <v>1.1427394786328371E-2</v>
      </c>
      <c r="D226" s="130">
        <f t="shared" si="7"/>
        <v>11427.39478632837</v>
      </c>
    </row>
    <row r="227" spans="1:4" x14ac:dyDescent="0.3">
      <c r="A227" s="73">
        <v>43523</v>
      </c>
      <c r="B227" s="130">
        <v>2792.3798830000001</v>
      </c>
      <c r="C227" s="125">
        <f t="shared" si="6"/>
        <v>1.7360506624407579E-2</v>
      </c>
      <c r="D227" s="130">
        <f t="shared" si="7"/>
        <v>17360.506624407579</v>
      </c>
    </row>
    <row r="228" spans="1:4" x14ac:dyDescent="0.3">
      <c r="A228" s="73">
        <v>43522</v>
      </c>
      <c r="B228" s="130">
        <v>2793.8999020000001</v>
      </c>
      <c r="C228" s="125">
        <f t="shared" si="6"/>
        <v>3.1035445966220099E-2</v>
      </c>
      <c r="D228" s="130">
        <f t="shared" si="7"/>
        <v>31035.445966220097</v>
      </c>
    </row>
    <row r="229" spans="1:4" x14ac:dyDescent="0.3">
      <c r="A229" s="73">
        <v>43521</v>
      </c>
      <c r="B229" s="130">
        <v>2796.110107</v>
      </c>
      <c r="C229" s="125">
        <f t="shared" si="6"/>
        <v>3.2582768738712131E-2</v>
      </c>
      <c r="D229" s="130">
        <f t="shared" si="7"/>
        <v>32582.76873871213</v>
      </c>
    </row>
    <row r="230" spans="1:4" x14ac:dyDescent="0.3">
      <c r="A230" s="73">
        <v>43518</v>
      </c>
      <c r="B230" s="130">
        <v>2792.669922</v>
      </c>
      <c r="C230" s="125">
        <f t="shared" si="6"/>
        <v>3.2009708405803527E-2</v>
      </c>
      <c r="D230" s="130">
        <f t="shared" si="7"/>
        <v>32009.708405803529</v>
      </c>
    </row>
    <row r="231" spans="1:4" x14ac:dyDescent="0.3">
      <c r="A231" s="73">
        <v>43517</v>
      </c>
      <c r="B231" s="130">
        <v>2774.8798830000001</v>
      </c>
      <c r="C231" s="125">
        <f t="shared" si="6"/>
        <v>1.5840392407802772E-2</v>
      </c>
      <c r="D231" s="130">
        <f t="shared" si="7"/>
        <v>15840.392407802772</v>
      </c>
    </row>
    <row r="232" spans="1:4" x14ac:dyDescent="0.3">
      <c r="A232" s="73">
        <v>43516</v>
      </c>
      <c r="B232" s="130">
        <v>2784.6999510000001</v>
      </c>
      <c r="C232" s="125">
        <f t="shared" si="6"/>
        <v>1.7167695818101736E-2</v>
      </c>
      <c r="D232" s="130">
        <f t="shared" si="7"/>
        <v>17167.695818101736</v>
      </c>
    </row>
    <row r="233" spans="1:4" x14ac:dyDescent="0.3">
      <c r="A233" s="73">
        <v>43515</v>
      </c>
      <c r="B233" s="130">
        <v>2779.76001</v>
      </c>
      <c r="C233" s="125">
        <f t="shared" si="6"/>
        <v>2.0144040135179786E-2</v>
      </c>
      <c r="D233" s="130">
        <f t="shared" si="7"/>
        <v>20144.040135179785</v>
      </c>
    </row>
    <row r="234" spans="1:4" x14ac:dyDescent="0.3">
      <c r="A234" s="73">
        <v>43511</v>
      </c>
      <c r="B234" s="130">
        <v>2775.6000979999999</v>
      </c>
      <c r="C234" s="125">
        <f t="shared" si="6"/>
        <v>2.5519786686246215E-2</v>
      </c>
      <c r="D234" s="130">
        <f t="shared" si="7"/>
        <v>25519.786686246214</v>
      </c>
    </row>
    <row r="235" spans="1:4" x14ac:dyDescent="0.3">
      <c r="A235" s="73">
        <v>43510</v>
      </c>
      <c r="B235" s="130">
        <v>2745.7299800000001</v>
      </c>
      <c r="C235" s="125">
        <f t="shared" si="6"/>
        <v>1.539509651687454E-2</v>
      </c>
      <c r="D235" s="130">
        <f t="shared" si="7"/>
        <v>15395.096516874541</v>
      </c>
    </row>
    <row r="236" spans="1:4" x14ac:dyDescent="0.3">
      <c r="A236" s="73">
        <v>43509</v>
      </c>
      <c r="B236" s="130">
        <v>2753.030029</v>
      </c>
      <c r="C236" s="125">
        <f t="shared" si="6"/>
        <v>2.6847682320159549E-2</v>
      </c>
      <c r="D236" s="130">
        <f t="shared" si="7"/>
        <v>26847.682320159551</v>
      </c>
    </row>
    <row r="237" spans="1:4" x14ac:dyDescent="0.3">
      <c r="A237" s="73">
        <v>43508</v>
      </c>
      <c r="B237" s="130">
        <v>2744.7299800000001</v>
      </c>
      <c r="C237" s="125">
        <f t="shared" si="6"/>
        <v>3.9670446969696904E-2</v>
      </c>
      <c r="D237" s="130">
        <f t="shared" si="7"/>
        <v>39670.446969696903</v>
      </c>
    </row>
    <row r="238" spans="1:4" x14ac:dyDescent="0.3">
      <c r="A238" s="73">
        <v>43507</v>
      </c>
      <c r="B238" s="130">
        <v>2709.8000489999999</v>
      </c>
      <c r="C238" s="125">
        <f t="shared" si="6"/>
        <v>2.4944663485229057E-2</v>
      </c>
      <c r="D238" s="130">
        <f t="shared" si="7"/>
        <v>24944.663485229059</v>
      </c>
    </row>
    <row r="239" spans="1:4" x14ac:dyDescent="0.3">
      <c r="A239" s="73">
        <v>43504</v>
      </c>
      <c r="B239" s="130">
        <v>2707.8798830000001</v>
      </c>
      <c r="C239" s="125">
        <f t="shared" si="6"/>
        <v>1.6181522102622692E-2</v>
      </c>
      <c r="D239" s="130">
        <f t="shared" si="7"/>
        <v>16181.522102622692</v>
      </c>
    </row>
    <row r="240" spans="1:4" x14ac:dyDescent="0.3">
      <c r="A240" s="73">
        <v>43503</v>
      </c>
      <c r="B240" s="130">
        <v>2706.0500489999999</v>
      </c>
      <c r="C240" s="125">
        <f t="shared" si="6"/>
        <v>2.4115068564117603E-2</v>
      </c>
      <c r="D240" s="130">
        <f t="shared" si="7"/>
        <v>24115.068564117602</v>
      </c>
    </row>
    <row r="241" spans="1:4" x14ac:dyDescent="0.3">
      <c r="A241" s="73">
        <v>43502</v>
      </c>
      <c r="B241" s="130">
        <v>2731.610107</v>
      </c>
      <c r="C241" s="125">
        <f t="shared" si="6"/>
        <v>3.5210580105854428E-2</v>
      </c>
      <c r="D241" s="130">
        <f t="shared" si="7"/>
        <v>35210.580105854431</v>
      </c>
    </row>
    <row r="242" spans="1:4" x14ac:dyDescent="0.3">
      <c r="A242" s="73">
        <v>43501</v>
      </c>
      <c r="B242" s="130">
        <v>2737.6999510000001</v>
      </c>
      <c r="C242" s="125">
        <f t="shared" si="6"/>
        <v>3.9804038474988035E-2</v>
      </c>
      <c r="D242" s="130">
        <f t="shared" si="7"/>
        <v>39804.038474988032</v>
      </c>
    </row>
    <row r="243" spans="1:4" x14ac:dyDescent="0.3">
      <c r="A243" s="73">
        <v>43500</v>
      </c>
      <c r="B243" s="130">
        <v>2724.8701169999999</v>
      </c>
      <c r="C243" s="125">
        <f t="shared" si="6"/>
        <v>2.0279310292354191E-2</v>
      </c>
      <c r="D243" s="130">
        <f t="shared" si="7"/>
        <v>20279.310292354192</v>
      </c>
    </row>
    <row r="244" spans="1:4" x14ac:dyDescent="0.3">
      <c r="A244" s="73">
        <v>43497</v>
      </c>
      <c r="B244" s="130">
        <v>2706.530029</v>
      </c>
      <c r="C244" s="125">
        <f t="shared" si="6"/>
        <v>2.6772056117737142E-2</v>
      </c>
      <c r="D244" s="130">
        <f t="shared" si="7"/>
        <v>26772.056117737142</v>
      </c>
    </row>
    <row r="245" spans="1:4" x14ac:dyDescent="0.3">
      <c r="A245" s="73">
        <v>43496</v>
      </c>
      <c r="B245" s="130">
        <v>2704.1000979999999</v>
      </c>
      <c r="C245" s="125">
        <f t="shared" si="6"/>
        <v>3.3637856619964879E-2</v>
      </c>
      <c r="D245" s="130">
        <f t="shared" si="7"/>
        <v>33637.856619964878</v>
      </c>
    </row>
    <row r="246" spans="1:4" x14ac:dyDescent="0.3">
      <c r="A246" s="73">
        <v>43495</v>
      </c>
      <c r="B246" s="130">
        <v>2681.0500489999999</v>
      </c>
      <c r="C246" s="125">
        <f t="shared" si="6"/>
        <v>2.7104163763512323E-2</v>
      </c>
      <c r="D246" s="130">
        <f t="shared" si="7"/>
        <v>27104.163763512322</v>
      </c>
    </row>
    <row r="247" spans="1:4" x14ac:dyDescent="0.3">
      <c r="A247" s="73">
        <v>43494</v>
      </c>
      <c r="B247" s="130">
        <v>2640</v>
      </c>
      <c r="C247" s="125">
        <f t="shared" si="6"/>
        <v>2.2221663597013164E-2</v>
      </c>
      <c r="D247" s="130">
        <f t="shared" si="7"/>
        <v>22221.663597013165</v>
      </c>
    </row>
    <row r="248" spans="1:4" x14ac:dyDescent="0.3">
      <c r="A248" s="73">
        <v>43493</v>
      </c>
      <c r="B248" s="130">
        <v>2643.8500979999999</v>
      </c>
      <c r="C248" s="125">
        <f t="shared" si="6"/>
        <v>1.8330247285209378E-2</v>
      </c>
      <c r="D248" s="130">
        <f t="shared" si="7"/>
        <v>18330.247285209378</v>
      </c>
    </row>
    <row r="249" spans="1:4" x14ac:dyDescent="0.3">
      <c r="A249" s="73">
        <v>43490</v>
      </c>
      <c r="B249" s="130">
        <v>2664.76001</v>
      </c>
      <c r="C249" s="125">
        <f t="shared" si="6"/>
        <v>2.623394841296145E-2</v>
      </c>
      <c r="D249" s="130">
        <f t="shared" si="7"/>
        <v>26233.94841296145</v>
      </c>
    </row>
    <row r="250" spans="1:4" x14ac:dyDescent="0.3">
      <c r="A250" s="73">
        <v>43489</v>
      </c>
      <c r="B250" s="130">
        <v>2642.330078</v>
      </c>
      <c r="C250" s="125">
        <f t="shared" si="6"/>
        <v>2.219381261820641E-2</v>
      </c>
      <c r="D250" s="130">
        <f t="shared" si="7"/>
        <v>22193.812618206412</v>
      </c>
    </row>
    <row r="251" spans="1:4" x14ac:dyDescent="0.3">
      <c r="A251" s="73">
        <v>43488</v>
      </c>
      <c r="B251" s="130">
        <v>2638.6999510000001</v>
      </c>
      <c r="C251" s="125">
        <f t="shared" si="6"/>
        <v>2.4972728196984928E-2</v>
      </c>
      <c r="D251" s="130">
        <f t="shared" si="7"/>
        <v>24972.728196984928</v>
      </c>
    </row>
    <row r="252" spans="1:4" x14ac:dyDescent="0.3">
      <c r="A252" s="73">
        <v>43487</v>
      </c>
      <c r="B252" s="130">
        <v>2632.8999020000001</v>
      </c>
      <c r="C252" s="125">
        <f t="shared" si="6"/>
        <v>3.2635325441714214E-2</v>
      </c>
      <c r="D252" s="130">
        <f t="shared" si="7"/>
        <v>32635.325441714213</v>
      </c>
    </row>
    <row r="253" spans="1:4" x14ac:dyDescent="0.3">
      <c r="A253" s="73">
        <v>43483</v>
      </c>
      <c r="B253" s="130">
        <v>2670.709961</v>
      </c>
      <c r="C253" s="125">
        <f t="shared" si="6"/>
        <v>5.4807785031896206E-2</v>
      </c>
      <c r="D253" s="130">
        <f t="shared" si="7"/>
        <v>54807.785031896208</v>
      </c>
    </row>
    <row r="254" spans="1:4" x14ac:dyDescent="0.3">
      <c r="A254" s="73">
        <v>43482</v>
      </c>
      <c r="B254" s="130">
        <v>2635.959961</v>
      </c>
      <c r="C254" s="125">
        <f t="shared" si="6"/>
        <v>7.6829463832424061E-2</v>
      </c>
      <c r="D254" s="130">
        <f t="shared" si="7"/>
        <v>76829.463832424066</v>
      </c>
    </row>
    <row r="255" spans="1:4" x14ac:dyDescent="0.3">
      <c r="A255" s="73">
        <v>43481</v>
      </c>
      <c r="B255" s="130">
        <v>2616.1000979999999</v>
      </c>
      <c r="C255" s="125">
        <f t="shared" si="6"/>
        <v>4.2258486063713852E-2</v>
      </c>
      <c r="D255" s="130">
        <f t="shared" si="7"/>
        <v>42258.486063713848</v>
      </c>
    </row>
    <row r="256" spans="1:4" x14ac:dyDescent="0.3">
      <c r="A256" s="73">
        <v>43480</v>
      </c>
      <c r="B256" s="130">
        <v>2610.3000489999999</v>
      </c>
      <c r="C256" s="125">
        <f t="shared" si="6"/>
        <v>5.0109850387047183E-2</v>
      </c>
      <c r="D256" s="130">
        <f t="shared" si="7"/>
        <v>50109.850387047183</v>
      </c>
    </row>
    <row r="257" spans="1:4" x14ac:dyDescent="0.3">
      <c r="A257" s="73">
        <v>43479</v>
      </c>
      <c r="B257" s="130">
        <v>2582.610107</v>
      </c>
      <c r="C257" s="125">
        <f t="shared" si="6"/>
        <v>3.7680366301005463E-2</v>
      </c>
      <c r="D257" s="130">
        <f t="shared" si="7"/>
        <v>37680.366301005466</v>
      </c>
    </row>
    <row r="258" spans="1:4" x14ac:dyDescent="0.3">
      <c r="A258" s="73">
        <v>43476</v>
      </c>
      <c r="B258" s="130">
        <v>2596.26001</v>
      </c>
      <c r="C258" s="125">
        <f t="shared" si="6"/>
        <v>5.2097119403800685E-2</v>
      </c>
      <c r="D258" s="130">
        <f t="shared" si="7"/>
        <v>52097.119403800687</v>
      </c>
    </row>
    <row r="259" spans="1:4" x14ac:dyDescent="0.3">
      <c r="A259" s="73">
        <v>43475</v>
      </c>
      <c r="B259" s="130">
        <v>2596.639893</v>
      </c>
      <c r="C259" s="125">
        <f t="shared" si="6"/>
        <v>7.4492376660125315E-2</v>
      </c>
      <c r="D259" s="130">
        <f t="shared" si="7"/>
        <v>74492.376660125316</v>
      </c>
    </row>
    <row r="260" spans="1:4" x14ac:dyDescent="0.3">
      <c r="A260" s="73">
        <v>43474</v>
      </c>
      <c r="B260" s="130">
        <v>2584.959961</v>
      </c>
      <c r="C260" s="125">
        <f t="shared" si="6"/>
        <v>4.7636820126152779E-2</v>
      </c>
      <c r="D260" s="130">
        <f t="shared" si="7"/>
        <v>47636.820126152779</v>
      </c>
    </row>
    <row r="261" spans="1:4" x14ac:dyDescent="0.3">
      <c r="A261" s="73">
        <v>43473</v>
      </c>
      <c r="B261" s="130">
        <v>2574.4099120000001</v>
      </c>
      <c r="C261" s="125">
        <f t="shared" si="6"/>
        <v>2.6905077085114248E-2</v>
      </c>
      <c r="D261" s="130">
        <f t="shared" si="7"/>
        <v>26905.077085114248</v>
      </c>
    </row>
    <row r="262" spans="1:4" x14ac:dyDescent="0.3">
      <c r="A262" s="73">
        <v>43472</v>
      </c>
      <c r="B262" s="130">
        <v>2549.6899410000001</v>
      </c>
      <c r="C262" s="125">
        <f t="shared" si="6"/>
        <v>1.3864129206351272E-3</v>
      </c>
      <c r="D262" s="130">
        <f t="shared" si="7"/>
        <v>1386.4129206351272</v>
      </c>
    </row>
    <row r="263" spans="1:4" x14ac:dyDescent="0.3">
      <c r="A263" s="73">
        <v>43469</v>
      </c>
      <c r="B263" s="130">
        <v>2531.9399410000001</v>
      </c>
      <c r="C263" s="125">
        <f t="shared" si="6"/>
        <v>-5.4989513988695782E-3</v>
      </c>
      <c r="D263" s="130">
        <f t="shared" si="7"/>
        <v>-5498.951398869578</v>
      </c>
    </row>
    <row r="264" spans="1:4" x14ac:dyDescent="0.3">
      <c r="A264" s="73">
        <v>43468</v>
      </c>
      <c r="B264" s="130">
        <v>2447.889893</v>
      </c>
      <c r="C264" s="125">
        <f t="shared" ref="C264:C327" si="8">B264/B274-1</f>
        <v>-5.8485763520760958E-2</v>
      </c>
      <c r="D264" s="130">
        <f t="shared" ref="D264:D327" si="9">C264*$B$5</f>
        <v>-58485.763520760956</v>
      </c>
    </row>
    <row r="265" spans="1:4" x14ac:dyDescent="0.3">
      <c r="A265" s="73">
        <v>43467</v>
      </c>
      <c r="B265" s="130">
        <v>2510.030029</v>
      </c>
      <c r="C265" s="125">
        <f t="shared" si="8"/>
        <v>-5.3011842089739525E-2</v>
      </c>
      <c r="D265" s="130">
        <f t="shared" si="9"/>
        <v>-53011.842089739526</v>
      </c>
    </row>
    <row r="266" spans="1:4" x14ac:dyDescent="0.3">
      <c r="A266" s="73">
        <v>43462</v>
      </c>
      <c r="B266" s="130">
        <v>2485.73999</v>
      </c>
      <c r="C266" s="125">
        <f t="shared" si="8"/>
        <v>-6.236352633437825E-2</v>
      </c>
      <c r="D266" s="130">
        <f t="shared" si="9"/>
        <v>-62363.52633437825</v>
      </c>
    </row>
    <row r="267" spans="1:4" x14ac:dyDescent="0.3">
      <c r="A267" s="73">
        <v>43461</v>
      </c>
      <c r="B267" s="130">
        <v>2488.830078</v>
      </c>
      <c r="C267" s="125">
        <f t="shared" si="8"/>
        <v>-5.6110084790087722E-2</v>
      </c>
      <c r="D267" s="130">
        <f t="shared" si="9"/>
        <v>-56110.08479008772</v>
      </c>
    </row>
    <row r="268" spans="1:4" x14ac:dyDescent="0.3">
      <c r="A268" s="73">
        <v>43460</v>
      </c>
      <c r="B268" s="130">
        <v>2467.6999510000001</v>
      </c>
      <c r="C268" s="125">
        <f t="shared" si="8"/>
        <v>-6.4457191009378745E-2</v>
      </c>
      <c r="D268" s="130">
        <f t="shared" si="9"/>
        <v>-64457.191009378745</v>
      </c>
    </row>
    <row r="269" spans="1:4" x14ac:dyDescent="0.3">
      <c r="A269" s="73">
        <v>43455</v>
      </c>
      <c r="B269" s="130">
        <v>2416.6201169999999</v>
      </c>
      <c r="C269" s="125">
        <f t="shared" si="8"/>
        <v>-8.2207891362125141E-2</v>
      </c>
      <c r="D269" s="130">
        <f t="shared" si="9"/>
        <v>-82207.891362125141</v>
      </c>
    </row>
    <row r="270" spans="1:4" x14ac:dyDescent="0.3">
      <c r="A270" s="73">
        <v>43454</v>
      </c>
      <c r="B270" s="130">
        <v>2467.419922</v>
      </c>
      <c r="C270" s="125">
        <f t="shared" si="8"/>
        <v>-8.476790487717778E-2</v>
      </c>
      <c r="D270" s="130">
        <f t="shared" si="9"/>
        <v>-84767.904877177774</v>
      </c>
    </row>
    <row r="271" spans="1:4" x14ac:dyDescent="0.3">
      <c r="A271" s="73">
        <v>43453</v>
      </c>
      <c r="B271" s="130">
        <v>2506.959961</v>
      </c>
      <c r="C271" s="125">
        <f t="shared" si="8"/>
        <v>-7.1516963986170357E-2</v>
      </c>
      <c r="D271" s="130">
        <f t="shared" si="9"/>
        <v>-71516.963986170362</v>
      </c>
    </row>
    <row r="272" spans="1:4" x14ac:dyDescent="0.3">
      <c r="A272" s="73">
        <v>43452</v>
      </c>
      <c r="B272" s="130">
        <v>2546.1599120000001</v>
      </c>
      <c r="C272" s="125">
        <f t="shared" si="8"/>
        <v>-8.7518929303384563E-2</v>
      </c>
      <c r="D272" s="130">
        <f t="shared" si="9"/>
        <v>-87518.929303384561</v>
      </c>
    </row>
    <row r="273" spans="1:4" x14ac:dyDescent="0.3">
      <c r="A273" s="73">
        <v>43451</v>
      </c>
      <c r="B273" s="130">
        <v>2545.9399410000001</v>
      </c>
      <c r="C273" s="125">
        <f t="shared" si="8"/>
        <v>-7.7614779906293063E-2</v>
      </c>
      <c r="D273" s="130">
        <f t="shared" si="9"/>
        <v>-77614.779906293057</v>
      </c>
    </row>
    <row r="274" spans="1:4" x14ac:dyDescent="0.3">
      <c r="A274" s="73">
        <v>43448</v>
      </c>
      <c r="B274" s="130">
        <v>2599.9499510000001</v>
      </c>
      <c r="C274" s="125">
        <f t="shared" si="8"/>
        <v>-5.0350681398501185E-2</v>
      </c>
      <c r="D274" s="130">
        <f t="shared" si="9"/>
        <v>-50350.681398501183</v>
      </c>
    </row>
    <row r="275" spans="1:4" x14ac:dyDescent="0.3">
      <c r="A275" s="73">
        <v>43447</v>
      </c>
      <c r="B275" s="130">
        <v>2650.540039</v>
      </c>
      <c r="C275" s="125">
        <f t="shared" si="8"/>
        <v>-3.3985836625453292E-2</v>
      </c>
      <c r="D275" s="130">
        <f t="shared" si="9"/>
        <v>-33985.836625453288</v>
      </c>
    </row>
    <row r="276" spans="1:4" x14ac:dyDescent="0.3">
      <c r="A276" s="73">
        <v>43446</v>
      </c>
      <c r="B276" s="130">
        <v>2651.070068</v>
      </c>
      <c r="C276" s="125">
        <f t="shared" si="8"/>
        <v>-1.1595034954686945E-2</v>
      </c>
      <c r="D276" s="130">
        <f t="shared" si="9"/>
        <v>-11595.034954686944</v>
      </c>
    </row>
    <row r="277" spans="1:4" x14ac:dyDescent="0.3">
      <c r="A277" s="73">
        <v>43445</v>
      </c>
      <c r="B277" s="130">
        <v>2636.780029</v>
      </c>
      <c r="C277" s="125">
        <f t="shared" si="8"/>
        <v>-1.3716330087377826E-2</v>
      </c>
      <c r="D277" s="130">
        <f t="shared" si="9"/>
        <v>-13716.330087377826</v>
      </c>
    </row>
    <row r="278" spans="1:4" x14ac:dyDescent="0.3">
      <c r="A278" s="73">
        <v>43444</v>
      </c>
      <c r="B278" s="130">
        <v>2637.719971</v>
      </c>
      <c r="C278" s="125">
        <f t="shared" si="8"/>
        <v>-4.607654282686946E-3</v>
      </c>
      <c r="D278" s="130">
        <f t="shared" si="9"/>
        <v>-4607.6542826869463</v>
      </c>
    </row>
    <row r="279" spans="1:4" x14ac:dyDescent="0.3">
      <c r="A279" s="73">
        <v>43441</v>
      </c>
      <c r="B279" s="130">
        <v>2633.080078</v>
      </c>
      <c r="C279" s="125">
        <f t="shared" si="8"/>
        <v>-3.3346639552779278E-3</v>
      </c>
      <c r="D279" s="130">
        <f t="shared" si="9"/>
        <v>-3334.6639552779279</v>
      </c>
    </row>
    <row r="280" spans="1:4" x14ac:dyDescent="0.3">
      <c r="A280" s="73">
        <v>43440</v>
      </c>
      <c r="B280" s="130">
        <v>2695.9499510000001</v>
      </c>
      <c r="C280" s="125">
        <f t="shared" si="8"/>
        <v>1.9399832160045261E-3</v>
      </c>
      <c r="D280" s="130">
        <f t="shared" si="9"/>
        <v>1939.983216004526</v>
      </c>
    </row>
    <row r="281" spans="1:4" x14ac:dyDescent="0.3">
      <c r="A281" s="73">
        <v>43438</v>
      </c>
      <c r="B281" s="130">
        <v>2700.0600589999999</v>
      </c>
      <c r="C281" s="125">
        <f t="shared" si="8"/>
        <v>-1.3233328851075865E-2</v>
      </c>
      <c r="D281" s="130">
        <f t="shared" si="9"/>
        <v>-13233.328851075865</v>
      </c>
    </row>
    <row r="282" spans="1:4" x14ac:dyDescent="0.3">
      <c r="A282" s="73">
        <v>43437</v>
      </c>
      <c r="B282" s="130">
        <v>2790.3701169999999</v>
      </c>
      <c r="C282" s="125">
        <f t="shared" si="8"/>
        <v>2.2038739682037178E-2</v>
      </c>
      <c r="D282" s="130">
        <f t="shared" si="9"/>
        <v>22038.73968203718</v>
      </c>
    </row>
    <row r="283" spans="1:4" x14ac:dyDescent="0.3">
      <c r="A283" s="73">
        <v>43434</v>
      </c>
      <c r="B283" s="130">
        <v>2760.169922</v>
      </c>
      <c r="C283" s="125">
        <f t="shared" si="8"/>
        <v>2.1687250537979486E-2</v>
      </c>
      <c r="D283" s="130">
        <f t="shared" si="9"/>
        <v>21687.250537979486</v>
      </c>
    </row>
    <row r="284" spans="1:4" x14ac:dyDescent="0.3">
      <c r="A284" s="73">
        <v>43433</v>
      </c>
      <c r="B284" s="130">
        <v>2737.8000489999999</v>
      </c>
      <c r="C284" s="125">
        <f t="shared" si="8"/>
        <v>5.738091305567572E-3</v>
      </c>
      <c r="D284" s="130">
        <f t="shared" si="9"/>
        <v>5738.0913055675719</v>
      </c>
    </row>
    <row r="285" spans="1:4" x14ac:dyDescent="0.3">
      <c r="A285" s="73">
        <v>43432</v>
      </c>
      <c r="B285" s="130">
        <v>2743.790039</v>
      </c>
      <c r="C285" s="125">
        <f t="shared" si="8"/>
        <v>6.4448460457704471E-3</v>
      </c>
      <c r="D285" s="130">
        <f t="shared" si="9"/>
        <v>6444.8460457704468</v>
      </c>
    </row>
    <row r="286" spans="1:4" x14ac:dyDescent="0.3">
      <c r="A286" s="73">
        <v>43431</v>
      </c>
      <c r="B286" s="130">
        <v>2682.169922</v>
      </c>
      <c r="C286" s="125">
        <f t="shared" si="8"/>
        <v>-3.554107595606959E-2</v>
      </c>
      <c r="D286" s="130">
        <f t="shared" si="9"/>
        <v>-35541.075956069588</v>
      </c>
    </row>
    <row r="287" spans="1:4" x14ac:dyDescent="0.3">
      <c r="A287" s="73">
        <v>43430</v>
      </c>
      <c r="B287" s="130">
        <v>2673.4499510000001</v>
      </c>
      <c r="C287" s="125">
        <f t="shared" si="8"/>
        <v>-4.7519843842859011E-2</v>
      </c>
      <c r="D287" s="130">
        <f t="shared" si="9"/>
        <v>-47519.843842859009</v>
      </c>
    </row>
    <row r="288" spans="1:4" x14ac:dyDescent="0.3">
      <c r="A288" s="73">
        <v>43425</v>
      </c>
      <c r="B288" s="130">
        <v>2649.929932</v>
      </c>
      <c r="C288" s="125">
        <f t="shared" si="8"/>
        <v>-5.826807985908633E-2</v>
      </c>
      <c r="D288" s="130">
        <f t="shared" si="9"/>
        <v>-58268.079859086327</v>
      </c>
    </row>
    <row r="289" spans="1:4" x14ac:dyDescent="0.3">
      <c r="A289" s="73">
        <v>43424</v>
      </c>
      <c r="B289" s="130">
        <v>2641.889893</v>
      </c>
      <c r="C289" s="125">
        <f t="shared" si="8"/>
        <v>-4.1212890823434156E-2</v>
      </c>
      <c r="D289" s="130">
        <f t="shared" si="9"/>
        <v>-41212.890823434158</v>
      </c>
    </row>
    <row r="290" spans="1:4" x14ac:dyDescent="0.3">
      <c r="A290" s="73">
        <v>43423</v>
      </c>
      <c r="B290" s="130">
        <v>2690.7299800000001</v>
      </c>
      <c r="C290" s="125">
        <f t="shared" si="8"/>
        <v>-1.7375709096060343E-2</v>
      </c>
      <c r="D290" s="130">
        <f t="shared" si="9"/>
        <v>-17375.709096060342</v>
      </c>
    </row>
    <row r="291" spans="1:4" x14ac:dyDescent="0.3">
      <c r="A291" s="73">
        <v>43420</v>
      </c>
      <c r="B291" s="130">
        <v>2736.2700199999999</v>
      </c>
      <c r="C291" s="125">
        <f t="shared" si="8"/>
        <v>4.8511456647237772E-3</v>
      </c>
      <c r="D291" s="130">
        <f t="shared" si="9"/>
        <v>4851.1456647237774</v>
      </c>
    </row>
    <row r="292" spans="1:4" x14ac:dyDescent="0.3">
      <c r="A292" s="73">
        <v>43419</v>
      </c>
      <c r="B292" s="130">
        <v>2730.1999510000001</v>
      </c>
      <c r="C292" s="125">
        <f t="shared" si="8"/>
        <v>-3.7112381049949628E-3</v>
      </c>
      <c r="D292" s="130">
        <f t="shared" si="9"/>
        <v>-3711.2381049949627</v>
      </c>
    </row>
    <row r="293" spans="1:4" x14ac:dyDescent="0.3">
      <c r="A293" s="73">
        <v>43418</v>
      </c>
      <c r="B293" s="130">
        <v>2701.580078</v>
      </c>
      <c r="C293" s="125">
        <f t="shared" si="8"/>
        <v>-3.7466394409001458E-3</v>
      </c>
      <c r="D293" s="130">
        <f t="shared" si="9"/>
        <v>-3746.6394409001459</v>
      </c>
    </row>
    <row r="294" spans="1:4" x14ac:dyDescent="0.3">
      <c r="A294" s="73">
        <v>43417</v>
      </c>
      <c r="B294" s="130">
        <v>2722.179932</v>
      </c>
      <c r="C294" s="125">
        <f t="shared" si="8"/>
        <v>1.4743013656349335E-2</v>
      </c>
      <c r="D294" s="130">
        <f t="shared" si="9"/>
        <v>14743.013656349336</v>
      </c>
    </row>
    <row r="295" spans="1:4" x14ac:dyDescent="0.3">
      <c r="A295" s="73">
        <v>43416</v>
      </c>
      <c r="B295" s="130">
        <v>2726.219971</v>
      </c>
      <c r="C295" s="125">
        <f t="shared" si="8"/>
        <v>3.2170362896355886E-2</v>
      </c>
      <c r="D295" s="130">
        <f t="shared" si="9"/>
        <v>32170.362896355888</v>
      </c>
    </row>
    <row r="296" spans="1:4" x14ac:dyDescent="0.3">
      <c r="A296" s="73">
        <v>43413</v>
      </c>
      <c r="B296" s="130">
        <v>2781.01001</v>
      </c>
      <c r="C296" s="125">
        <f t="shared" si="8"/>
        <v>4.6007647267809038E-2</v>
      </c>
      <c r="D296" s="130">
        <f t="shared" si="9"/>
        <v>46007.647267809036</v>
      </c>
    </row>
    <row r="297" spans="1:4" x14ac:dyDescent="0.3">
      <c r="A297" s="73">
        <v>43412</v>
      </c>
      <c r="B297" s="130">
        <v>2806.830078</v>
      </c>
      <c r="C297" s="125">
        <f t="shared" si="8"/>
        <v>3.7426496987695179E-2</v>
      </c>
      <c r="D297" s="130">
        <f t="shared" si="9"/>
        <v>37426.49698769518</v>
      </c>
    </row>
    <row r="298" spans="1:4" x14ac:dyDescent="0.3">
      <c r="A298" s="73">
        <v>43411</v>
      </c>
      <c r="B298" s="130">
        <v>2813.889893</v>
      </c>
      <c r="C298" s="125">
        <f t="shared" si="8"/>
        <v>5.9406569473346771E-2</v>
      </c>
      <c r="D298" s="130">
        <f t="shared" si="9"/>
        <v>59406.569473346768</v>
      </c>
    </row>
    <row r="299" spans="1:4" x14ac:dyDescent="0.3">
      <c r="A299" s="73">
        <v>43410</v>
      </c>
      <c r="B299" s="130">
        <v>2755.4499510000001</v>
      </c>
      <c r="C299" s="125">
        <f t="shared" si="8"/>
        <v>5.3855088746792568E-3</v>
      </c>
      <c r="D299" s="130">
        <f t="shared" si="9"/>
        <v>5385.5088746792571</v>
      </c>
    </row>
    <row r="300" spans="1:4" x14ac:dyDescent="0.3">
      <c r="A300" s="73">
        <v>43409</v>
      </c>
      <c r="B300" s="130">
        <v>2738.3100589999999</v>
      </c>
      <c r="C300" s="125">
        <f t="shared" si="8"/>
        <v>-6.3753954257520506E-3</v>
      </c>
      <c r="D300" s="130">
        <f t="shared" si="9"/>
        <v>-6375.3954257520509</v>
      </c>
    </row>
    <row r="301" spans="1:4" x14ac:dyDescent="0.3">
      <c r="A301" s="73">
        <v>43406</v>
      </c>
      <c r="B301" s="130">
        <v>2723.0600589999999</v>
      </c>
      <c r="C301" s="125">
        <f t="shared" si="8"/>
        <v>-1.6157342538582253E-2</v>
      </c>
      <c r="D301" s="130">
        <f t="shared" si="9"/>
        <v>-16157.342538582254</v>
      </c>
    </row>
    <row r="302" spans="1:4" x14ac:dyDescent="0.3">
      <c r="A302" s="73">
        <v>43405</v>
      </c>
      <c r="B302" s="130">
        <v>2740.3701169999999</v>
      </c>
      <c r="C302" s="125">
        <f t="shared" si="8"/>
        <v>-1.0260805012473617E-2</v>
      </c>
      <c r="D302" s="130">
        <f t="shared" si="9"/>
        <v>-10260.805012473616</v>
      </c>
    </row>
    <row r="303" spans="1:4" x14ac:dyDescent="0.3">
      <c r="A303" s="73">
        <v>43404</v>
      </c>
      <c r="B303" s="130">
        <v>2711.73999</v>
      </c>
      <c r="C303" s="125">
        <f t="shared" si="8"/>
        <v>-3.469657745528687E-2</v>
      </c>
      <c r="D303" s="130">
        <f t="shared" si="9"/>
        <v>-34696.577455286868</v>
      </c>
    </row>
    <row r="304" spans="1:4" x14ac:dyDescent="0.3">
      <c r="A304" s="73">
        <v>43403</v>
      </c>
      <c r="B304" s="130">
        <v>2682.6298830000001</v>
      </c>
      <c r="C304" s="125">
        <f t="shared" si="8"/>
        <v>-4.5300237207258065E-2</v>
      </c>
      <c r="D304" s="130">
        <f t="shared" si="9"/>
        <v>-45300.237207258062</v>
      </c>
    </row>
    <row r="305" spans="1:4" x14ac:dyDescent="0.3">
      <c r="A305" s="73">
        <v>43402</v>
      </c>
      <c r="B305" s="130">
        <v>2641.25</v>
      </c>
      <c r="C305" s="125">
        <f t="shared" si="8"/>
        <v>-3.9821301315974389E-2</v>
      </c>
      <c r="D305" s="130">
        <f t="shared" si="9"/>
        <v>-39821.301315974386</v>
      </c>
    </row>
    <row r="306" spans="1:4" x14ac:dyDescent="0.3">
      <c r="A306" s="73">
        <v>43399</v>
      </c>
      <c r="B306" s="130">
        <v>2658.6899410000001</v>
      </c>
      <c r="C306" s="125">
        <f t="shared" si="8"/>
        <v>-3.9188598506418537E-2</v>
      </c>
      <c r="D306" s="130">
        <f t="shared" si="9"/>
        <v>-39188.598506418537</v>
      </c>
    </row>
    <row r="307" spans="1:4" x14ac:dyDescent="0.3">
      <c r="A307" s="73">
        <v>43398</v>
      </c>
      <c r="B307" s="130">
        <v>2705.570068</v>
      </c>
      <c r="C307" s="125">
        <f t="shared" si="8"/>
        <v>-8.3566554471246057E-3</v>
      </c>
      <c r="D307" s="130">
        <f t="shared" si="9"/>
        <v>-8356.6554471246054</v>
      </c>
    </row>
    <row r="308" spans="1:4" x14ac:dyDescent="0.3">
      <c r="A308" s="73">
        <v>43397</v>
      </c>
      <c r="B308" s="130">
        <v>2656.1000979999999</v>
      </c>
      <c r="C308" s="125">
        <f t="shared" si="8"/>
        <v>-4.651641149131136E-2</v>
      </c>
      <c r="D308" s="130">
        <f t="shared" si="9"/>
        <v>-46516.411491311359</v>
      </c>
    </row>
    <row r="309" spans="1:4" x14ac:dyDescent="0.3">
      <c r="A309" s="73">
        <v>43396</v>
      </c>
      <c r="B309" s="130">
        <v>2740.6899410000001</v>
      </c>
      <c r="C309" s="125">
        <f t="shared" si="8"/>
        <v>-4.8483909098723021E-2</v>
      </c>
      <c r="D309" s="130">
        <f t="shared" si="9"/>
        <v>-48483.909098723023</v>
      </c>
    </row>
    <row r="310" spans="1:4" x14ac:dyDescent="0.3">
      <c r="A310" s="73">
        <v>43395</v>
      </c>
      <c r="B310" s="130">
        <v>2755.8798830000001</v>
      </c>
      <c r="C310" s="125">
        <f t="shared" si="8"/>
        <v>-4.4566882202219493E-2</v>
      </c>
      <c r="D310" s="130">
        <f t="shared" si="9"/>
        <v>-44566.882202219495</v>
      </c>
    </row>
    <row r="311" spans="1:4" x14ac:dyDescent="0.3">
      <c r="A311" s="73">
        <v>43392</v>
      </c>
      <c r="B311" s="130">
        <v>2767.780029</v>
      </c>
      <c r="C311" s="125">
        <f t="shared" si="8"/>
        <v>-4.0820370403149009E-2</v>
      </c>
      <c r="D311" s="130">
        <f t="shared" si="9"/>
        <v>-40820.370403149012</v>
      </c>
    </row>
    <row r="312" spans="1:4" x14ac:dyDescent="0.3">
      <c r="A312" s="73">
        <v>43391</v>
      </c>
      <c r="B312" s="130">
        <v>2768.780029</v>
      </c>
      <c r="C312" s="125">
        <f t="shared" si="8"/>
        <v>-4.5778058767976249E-2</v>
      </c>
      <c r="D312" s="130">
        <f t="shared" si="9"/>
        <v>-45778.058767976247</v>
      </c>
    </row>
    <row r="313" spans="1:4" x14ac:dyDescent="0.3">
      <c r="A313" s="73">
        <v>43390</v>
      </c>
      <c r="B313" s="130">
        <v>2809.209961</v>
      </c>
      <c r="C313" s="125">
        <f t="shared" si="8"/>
        <v>-3.9753768950529067E-2</v>
      </c>
      <c r="D313" s="130">
        <f t="shared" si="9"/>
        <v>-39753.768950529069</v>
      </c>
    </row>
    <row r="314" spans="1:4" x14ac:dyDescent="0.3">
      <c r="A314" s="73">
        <v>43389</v>
      </c>
      <c r="B314" s="130">
        <v>2809.919922</v>
      </c>
      <c r="C314" s="125">
        <f t="shared" si="8"/>
        <v>-3.8827682769993599E-2</v>
      </c>
      <c r="D314" s="130">
        <f t="shared" si="9"/>
        <v>-38827.682769993597</v>
      </c>
    </row>
    <row r="315" spans="1:4" x14ac:dyDescent="0.3">
      <c r="A315" s="73">
        <v>43388</v>
      </c>
      <c r="B315" s="130">
        <v>2750.790039</v>
      </c>
      <c r="C315" s="125">
        <f t="shared" si="8"/>
        <v>-5.9427148342301228E-2</v>
      </c>
      <c r="D315" s="130">
        <f t="shared" si="9"/>
        <v>-59427.148342301225</v>
      </c>
    </row>
    <row r="316" spans="1:4" x14ac:dyDescent="0.3">
      <c r="A316" s="73">
        <v>43385</v>
      </c>
      <c r="B316" s="130">
        <v>2767.1298830000001</v>
      </c>
      <c r="C316" s="125">
        <f t="shared" si="8"/>
        <v>-5.0395026049561253E-2</v>
      </c>
      <c r="D316" s="130">
        <f t="shared" si="9"/>
        <v>-50395.026049561253</v>
      </c>
    </row>
    <row r="317" spans="1:4" x14ac:dyDescent="0.3">
      <c r="A317" s="73">
        <v>43384</v>
      </c>
      <c r="B317" s="130">
        <v>2728.3701169999999</v>
      </c>
      <c r="C317" s="125">
        <f t="shared" si="8"/>
        <v>-6.3702773850377481E-2</v>
      </c>
      <c r="D317" s="130">
        <f t="shared" si="9"/>
        <v>-63702.773850377482</v>
      </c>
    </row>
    <row r="318" spans="1:4" x14ac:dyDescent="0.3">
      <c r="A318" s="73">
        <v>43383</v>
      </c>
      <c r="B318" s="130">
        <v>2785.679932</v>
      </c>
      <c r="C318" s="125">
        <f t="shared" si="8"/>
        <v>-4.1394109436927784E-2</v>
      </c>
      <c r="D318" s="130">
        <f t="shared" si="9"/>
        <v>-41394.109436927785</v>
      </c>
    </row>
    <row r="319" spans="1:4" x14ac:dyDescent="0.3">
      <c r="A319" s="73">
        <v>43382</v>
      </c>
      <c r="B319" s="130">
        <v>2880.3400879999999</v>
      </c>
      <c r="C319" s="125">
        <f t="shared" si="8"/>
        <v>-1.2080001882067259E-2</v>
      </c>
      <c r="D319" s="130">
        <f t="shared" si="9"/>
        <v>-12080.001882067259</v>
      </c>
    </row>
    <row r="320" spans="1:4" x14ac:dyDescent="0.3">
      <c r="A320" s="73">
        <v>43381</v>
      </c>
      <c r="B320" s="130">
        <v>2884.429932</v>
      </c>
      <c r="C320" s="125">
        <f t="shared" si="8"/>
        <v>-1.196839852423548E-2</v>
      </c>
      <c r="D320" s="130">
        <f t="shared" si="9"/>
        <v>-11968.398524235479</v>
      </c>
    </row>
    <row r="321" spans="1:4" x14ac:dyDescent="0.3">
      <c r="A321" s="73">
        <v>43378</v>
      </c>
      <c r="B321" s="130">
        <v>2885.570068</v>
      </c>
      <c r="C321" s="125">
        <f t="shared" si="8"/>
        <v>-1.5052840481733942E-2</v>
      </c>
      <c r="D321" s="130">
        <f t="shared" si="9"/>
        <v>-15052.840481733941</v>
      </c>
    </row>
    <row r="322" spans="1:4" x14ac:dyDescent="0.3">
      <c r="A322" s="73">
        <v>43377</v>
      </c>
      <c r="B322" s="130">
        <v>2901.610107</v>
      </c>
      <c r="C322" s="125">
        <f t="shared" si="8"/>
        <v>-9.9428108845858176E-3</v>
      </c>
      <c r="D322" s="130">
        <f t="shared" si="9"/>
        <v>-9942.8108845858169</v>
      </c>
    </row>
    <row r="323" spans="1:4" x14ac:dyDescent="0.3">
      <c r="A323" s="73">
        <v>43376</v>
      </c>
      <c r="B323" s="130">
        <v>2925.51001</v>
      </c>
      <c r="C323" s="125">
        <f t="shared" si="8"/>
        <v>6.0386386615634002E-3</v>
      </c>
      <c r="D323" s="130">
        <f t="shared" si="9"/>
        <v>6038.6386615634001</v>
      </c>
    </row>
    <row r="324" spans="1:4" x14ac:dyDescent="0.3">
      <c r="A324" s="73">
        <v>43375</v>
      </c>
      <c r="B324" s="130">
        <v>2923.429932</v>
      </c>
      <c r="C324" s="125">
        <f t="shared" si="8"/>
        <v>6.5832754119177217E-3</v>
      </c>
      <c r="D324" s="130">
        <f t="shared" si="9"/>
        <v>6583.2754119177216</v>
      </c>
    </row>
    <row r="325" spans="1:4" x14ac:dyDescent="0.3">
      <c r="A325" s="73">
        <v>43374</v>
      </c>
      <c r="B325" s="130">
        <v>2924.5900879999999</v>
      </c>
      <c r="C325" s="125">
        <f t="shared" si="8"/>
        <v>1.2389240651110134E-2</v>
      </c>
      <c r="D325" s="130">
        <f t="shared" si="9"/>
        <v>12389.240651110134</v>
      </c>
    </row>
    <row r="326" spans="1:4" x14ac:dyDescent="0.3">
      <c r="A326" s="73">
        <v>43371</v>
      </c>
      <c r="B326" s="130">
        <v>2913.9799800000001</v>
      </c>
      <c r="C326" s="125">
        <f t="shared" si="8"/>
        <v>3.0981280635193897E-3</v>
      </c>
      <c r="D326" s="130">
        <f t="shared" si="9"/>
        <v>3098.1280635193898</v>
      </c>
    </row>
    <row r="327" spans="1:4" x14ac:dyDescent="0.3">
      <c r="A327" s="73">
        <v>43370</v>
      </c>
      <c r="B327" s="130">
        <v>2914</v>
      </c>
      <c r="C327" s="125">
        <f t="shared" si="8"/>
        <v>3.3813566066607237E-3</v>
      </c>
      <c r="D327" s="130">
        <f t="shared" si="9"/>
        <v>3381.3566066607236</v>
      </c>
    </row>
    <row r="328" spans="1:4" x14ac:dyDescent="0.3">
      <c r="A328" s="73">
        <v>43369</v>
      </c>
      <c r="B328" s="130">
        <v>2905.969971</v>
      </c>
      <c r="C328" s="125">
        <f t="shared" ref="C328:C391" si="10">B328/B338-1</f>
        <v>5.9018766391407684E-3</v>
      </c>
      <c r="D328" s="130">
        <f t="shared" ref="D328:D391" si="11">C328*$B$5</f>
        <v>5901.876639140768</v>
      </c>
    </row>
    <row r="329" spans="1:4" x14ac:dyDescent="0.3">
      <c r="A329" s="73">
        <v>43368</v>
      </c>
      <c r="B329" s="130">
        <v>2915.5600589999999</v>
      </c>
      <c r="C329" s="125">
        <f t="shared" si="10"/>
        <v>9.5814477093014716E-3</v>
      </c>
      <c r="D329" s="130">
        <f t="shared" si="11"/>
        <v>9581.4477093014721</v>
      </c>
    </row>
    <row r="330" spans="1:4" x14ac:dyDescent="0.3">
      <c r="A330" s="73">
        <v>43367</v>
      </c>
      <c r="B330" s="130">
        <v>2919.3701169999999</v>
      </c>
      <c r="C330" s="125">
        <f t="shared" si="10"/>
        <v>1.468137891500243E-2</v>
      </c>
      <c r="D330" s="130">
        <f t="shared" si="11"/>
        <v>14681.378915002429</v>
      </c>
    </row>
    <row r="331" spans="1:4" x14ac:dyDescent="0.3">
      <c r="A331" s="73">
        <v>43364</v>
      </c>
      <c r="B331" s="130">
        <v>2929.669922</v>
      </c>
      <c r="C331" s="125">
        <f t="shared" si="10"/>
        <v>2.0193751174634844E-2</v>
      </c>
      <c r="D331" s="130">
        <f t="shared" si="11"/>
        <v>20193.751174634843</v>
      </c>
    </row>
    <row r="332" spans="1:4" x14ac:dyDescent="0.3">
      <c r="A332" s="73">
        <v>43363</v>
      </c>
      <c r="B332" s="130">
        <v>2930.75</v>
      </c>
      <c r="C332" s="125">
        <f t="shared" si="10"/>
        <v>1.8310991853081493E-2</v>
      </c>
      <c r="D332" s="130">
        <f t="shared" si="11"/>
        <v>18310.991853081494</v>
      </c>
    </row>
    <row r="333" spans="1:4" x14ac:dyDescent="0.3">
      <c r="A333" s="73">
        <v>43362</v>
      </c>
      <c r="B333" s="130">
        <v>2907.9499510000001</v>
      </c>
      <c r="C333" s="125">
        <f t="shared" si="10"/>
        <v>6.6986956807892906E-3</v>
      </c>
      <c r="D333" s="130">
        <f t="shared" si="11"/>
        <v>6698.6956807892902</v>
      </c>
    </row>
    <row r="334" spans="1:4" x14ac:dyDescent="0.3">
      <c r="A334" s="73">
        <v>43361</v>
      </c>
      <c r="B334" s="130">
        <v>2904.3100589999999</v>
      </c>
      <c r="C334" s="125">
        <f t="shared" si="10"/>
        <v>2.6202353268478529E-3</v>
      </c>
      <c r="D334" s="130">
        <f t="shared" si="11"/>
        <v>2620.2353268478528</v>
      </c>
    </row>
    <row r="335" spans="1:4" x14ac:dyDescent="0.3">
      <c r="A335" s="73">
        <v>43360</v>
      </c>
      <c r="B335" s="130">
        <v>2888.8000489999999</v>
      </c>
      <c r="C335" s="125">
        <f t="shared" si="10"/>
        <v>-4.3838990985145543E-3</v>
      </c>
      <c r="D335" s="130">
        <f t="shared" si="11"/>
        <v>-4383.8990985145547</v>
      </c>
    </row>
    <row r="336" spans="1:4" x14ac:dyDescent="0.3">
      <c r="A336" s="73">
        <v>43357</v>
      </c>
      <c r="B336" s="130">
        <v>2904.9799800000001</v>
      </c>
      <c r="C336" s="125">
        <f t="shared" si="10"/>
        <v>1.3271025963230709E-3</v>
      </c>
      <c r="D336" s="130">
        <f t="shared" si="11"/>
        <v>1327.1025963230709</v>
      </c>
    </row>
    <row r="337" spans="1:4" x14ac:dyDescent="0.3">
      <c r="A337" s="73">
        <v>43356</v>
      </c>
      <c r="B337" s="130">
        <v>2904.179932</v>
      </c>
      <c r="C337" s="125">
        <f t="shared" si="10"/>
        <v>-3.3836552923217633E-3</v>
      </c>
      <c r="D337" s="130">
        <f t="shared" si="11"/>
        <v>-3383.6552923217632</v>
      </c>
    </row>
    <row r="338" spans="1:4" x14ac:dyDescent="0.3">
      <c r="A338" s="73">
        <v>43355</v>
      </c>
      <c r="B338" s="130">
        <v>2888.919922</v>
      </c>
      <c r="C338" s="125">
        <f t="shared" si="10"/>
        <v>-2.9680892420546057E-3</v>
      </c>
      <c r="D338" s="130">
        <f t="shared" si="11"/>
        <v>-2968.0892420546056</v>
      </c>
    </row>
    <row r="339" spans="1:4" x14ac:dyDescent="0.3">
      <c r="A339" s="73">
        <v>43354</v>
      </c>
      <c r="B339" s="130">
        <v>2887.889893</v>
      </c>
      <c r="C339" s="125">
        <f t="shared" si="10"/>
        <v>-3.0551920540166089E-3</v>
      </c>
      <c r="D339" s="130">
        <f t="shared" si="11"/>
        <v>-3055.1920540166088</v>
      </c>
    </row>
    <row r="340" spans="1:4" x14ac:dyDescent="0.3">
      <c r="A340" s="73">
        <v>43353</v>
      </c>
      <c r="B340" s="130">
        <v>2877.1298830000001</v>
      </c>
      <c r="C340" s="125">
        <f t="shared" si="10"/>
        <v>8.4876701490488315E-4</v>
      </c>
      <c r="D340" s="130">
        <f t="shared" si="11"/>
        <v>848.76701490488313</v>
      </c>
    </row>
    <row r="341" spans="1:4" x14ac:dyDescent="0.3">
      <c r="A341" s="73">
        <v>43350</v>
      </c>
      <c r="B341" s="130">
        <v>2871.679932</v>
      </c>
      <c r="C341" s="125">
        <f t="shared" si="10"/>
        <v>5.1452765167783188E-3</v>
      </c>
      <c r="D341" s="130">
        <f t="shared" si="11"/>
        <v>5145.2765167783191</v>
      </c>
    </row>
    <row r="342" spans="1:4" x14ac:dyDescent="0.3">
      <c r="A342" s="73">
        <v>43349</v>
      </c>
      <c r="B342" s="130">
        <v>2878.0500489999999</v>
      </c>
      <c r="C342" s="125">
        <f t="shared" si="10"/>
        <v>5.6712094451634165E-3</v>
      </c>
      <c r="D342" s="130">
        <f t="shared" si="11"/>
        <v>5671.2094451634166</v>
      </c>
    </row>
    <row r="343" spans="1:4" x14ac:dyDescent="0.3">
      <c r="A343" s="73">
        <v>43348</v>
      </c>
      <c r="B343" s="130">
        <v>2888.6000979999999</v>
      </c>
      <c r="C343" s="125">
        <f t="shared" si="10"/>
        <v>8.9558140348717785E-3</v>
      </c>
      <c r="D343" s="130">
        <f t="shared" si="11"/>
        <v>8955.8140348717789</v>
      </c>
    </row>
    <row r="344" spans="1:4" x14ac:dyDescent="0.3">
      <c r="A344" s="73">
        <v>43347</v>
      </c>
      <c r="B344" s="130">
        <v>2896.719971</v>
      </c>
      <c r="C344" s="125">
        <f t="shared" si="10"/>
        <v>1.3884923721894538E-2</v>
      </c>
      <c r="D344" s="130">
        <f t="shared" si="11"/>
        <v>13884.923721894538</v>
      </c>
    </row>
    <row r="345" spans="1:4" x14ac:dyDescent="0.3">
      <c r="A345" s="73">
        <v>43343</v>
      </c>
      <c r="B345" s="130">
        <v>2901.5200199999999</v>
      </c>
      <c r="C345" s="125">
        <f t="shared" si="10"/>
        <v>1.8030805299970254E-2</v>
      </c>
      <c r="D345" s="130">
        <f t="shared" si="11"/>
        <v>18030.805299970252</v>
      </c>
    </row>
    <row r="346" spans="1:4" x14ac:dyDescent="0.3">
      <c r="A346" s="73">
        <v>43342</v>
      </c>
      <c r="B346" s="130">
        <v>2901.1298830000001</v>
      </c>
      <c r="C346" s="125">
        <f t="shared" si="10"/>
        <v>2.127650086961741E-2</v>
      </c>
      <c r="D346" s="130">
        <f t="shared" si="11"/>
        <v>21276.500869617408</v>
      </c>
    </row>
    <row r="347" spans="1:4" x14ac:dyDescent="0.3">
      <c r="A347" s="73">
        <v>43341</v>
      </c>
      <c r="B347" s="130">
        <v>2914.040039</v>
      </c>
      <c r="C347" s="125">
        <f t="shared" si="10"/>
        <v>3.3945123609895322E-2</v>
      </c>
      <c r="D347" s="130">
        <f t="shared" si="11"/>
        <v>33945.123609895323</v>
      </c>
    </row>
    <row r="348" spans="1:4" x14ac:dyDescent="0.3">
      <c r="A348" s="73">
        <v>43340</v>
      </c>
      <c r="B348" s="130">
        <v>2897.5200199999999</v>
      </c>
      <c r="C348" s="125">
        <f t="shared" si="10"/>
        <v>2.0267912150329082E-2</v>
      </c>
      <c r="D348" s="130">
        <f t="shared" si="11"/>
        <v>20267.912150329081</v>
      </c>
    </row>
    <row r="349" spans="1:4" x14ac:dyDescent="0.3">
      <c r="A349" s="73">
        <v>43339</v>
      </c>
      <c r="B349" s="130">
        <v>2896.73999</v>
      </c>
      <c r="C349" s="125">
        <f t="shared" si="10"/>
        <v>2.6510246463482989E-2</v>
      </c>
      <c r="D349" s="130">
        <f t="shared" si="11"/>
        <v>26510.246463482988</v>
      </c>
    </row>
    <row r="350" spans="1:4" x14ac:dyDescent="0.3">
      <c r="A350" s="73">
        <v>43336</v>
      </c>
      <c r="B350" s="130">
        <v>2874.6899410000001</v>
      </c>
      <c r="C350" s="125">
        <f t="shared" si="10"/>
        <v>1.4615538025239072E-2</v>
      </c>
      <c r="D350" s="130">
        <f t="shared" si="11"/>
        <v>14615.538025239071</v>
      </c>
    </row>
    <row r="351" spans="1:4" x14ac:dyDescent="0.3">
      <c r="A351" s="73">
        <v>43335</v>
      </c>
      <c r="B351" s="130">
        <v>2856.9799800000001</v>
      </c>
      <c r="C351" s="125">
        <f t="shared" si="10"/>
        <v>1.1914514073783078E-3</v>
      </c>
      <c r="D351" s="130">
        <f t="shared" si="11"/>
        <v>1191.4514073783077</v>
      </c>
    </row>
    <row r="352" spans="1:4" x14ac:dyDescent="0.3">
      <c r="A352" s="73">
        <v>43334</v>
      </c>
      <c r="B352" s="130">
        <v>2861.820068</v>
      </c>
      <c r="C352" s="125">
        <f t="shared" si="10"/>
        <v>1.4417598315590308E-3</v>
      </c>
      <c r="D352" s="130">
        <f t="shared" si="11"/>
        <v>1441.7598315590308</v>
      </c>
    </row>
    <row r="353" spans="1:4" x14ac:dyDescent="0.3">
      <c r="A353" s="73">
        <v>43333</v>
      </c>
      <c r="B353" s="130">
        <v>2862.959961</v>
      </c>
      <c r="C353" s="125">
        <f t="shared" si="10"/>
        <v>1.5777816919348986E-3</v>
      </c>
      <c r="D353" s="130">
        <f t="shared" si="11"/>
        <v>1577.7816919348986</v>
      </c>
    </row>
    <row r="354" spans="1:4" x14ac:dyDescent="0.3">
      <c r="A354" s="73">
        <v>43332</v>
      </c>
      <c r="B354" s="130">
        <v>2857.0500489999999</v>
      </c>
      <c r="C354" s="125">
        <f t="shared" si="10"/>
        <v>2.333057545832018E-3</v>
      </c>
      <c r="D354" s="130">
        <f t="shared" si="11"/>
        <v>2333.0575458320181</v>
      </c>
    </row>
    <row r="355" spans="1:4" x14ac:dyDescent="0.3">
      <c r="A355" s="73">
        <v>43329</v>
      </c>
      <c r="B355" s="130">
        <v>2850.1298830000001</v>
      </c>
      <c r="C355" s="125">
        <f t="shared" si="10"/>
        <v>3.4431618154699972E-3</v>
      </c>
      <c r="D355" s="130">
        <f t="shared" si="11"/>
        <v>3443.1618154699972</v>
      </c>
    </row>
    <row r="356" spans="1:4" x14ac:dyDescent="0.3">
      <c r="A356" s="73">
        <v>43328</v>
      </c>
      <c r="B356" s="130">
        <v>2840.6899410000001</v>
      </c>
      <c r="C356" s="125">
        <f t="shared" si="10"/>
        <v>4.7643869731281985E-3</v>
      </c>
      <c r="D356" s="130">
        <f t="shared" si="11"/>
        <v>4764.3869731281984</v>
      </c>
    </row>
    <row r="357" spans="1:4" x14ac:dyDescent="0.3">
      <c r="A357" s="73">
        <v>43327</v>
      </c>
      <c r="B357" s="130">
        <v>2818.3701169999999</v>
      </c>
      <c r="C357" s="125">
        <f t="shared" si="10"/>
        <v>1.7807922944290677E-3</v>
      </c>
      <c r="D357" s="130">
        <f t="shared" si="11"/>
        <v>1780.7922944290676</v>
      </c>
    </row>
    <row r="358" spans="1:4" x14ac:dyDescent="0.3">
      <c r="A358" s="73">
        <v>43326</v>
      </c>
      <c r="B358" s="130">
        <v>2839.959961</v>
      </c>
      <c r="C358" s="125">
        <f t="shared" si="10"/>
        <v>8.404646422143669E-3</v>
      </c>
      <c r="D358" s="130">
        <f t="shared" si="11"/>
        <v>8404.646422143669</v>
      </c>
    </row>
    <row r="359" spans="1:4" x14ac:dyDescent="0.3">
      <c r="A359" s="73">
        <v>43325</v>
      </c>
      <c r="B359" s="130">
        <v>2821.929932</v>
      </c>
      <c r="C359" s="125">
        <f t="shared" si="10"/>
        <v>6.897107444545636E-3</v>
      </c>
      <c r="D359" s="130">
        <f t="shared" si="11"/>
        <v>6897.1074445456361</v>
      </c>
    </row>
    <row r="360" spans="1:4" x14ac:dyDescent="0.3">
      <c r="A360" s="73">
        <v>43322</v>
      </c>
      <c r="B360" s="130">
        <v>2833.280029</v>
      </c>
      <c r="C360" s="125">
        <f t="shared" si="10"/>
        <v>5.1297921297472904E-3</v>
      </c>
      <c r="D360" s="130">
        <f t="shared" si="11"/>
        <v>5129.7921297472903</v>
      </c>
    </row>
    <row r="361" spans="1:4" x14ac:dyDescent="0.3">
      <c r="A361" s="73">
        <v>43321</v>
      </c>
      <c r="B361" s="130">
        <v>2853.580078</v>
      </c>
      <c r="C361" s="125">
        <f t="shared" si="10"/>
        <v>5.6882744077788594E-3</v>
      </c>
      <c r="D361" s="130">
        <f t="shared" si="11"/>
        <v>5688.2744077788593</v>
      </c>
    </row>
    <row r="362" spans="1:4" x14ac:dyDescent="0.3">
      <c r="A362" s="73">
        <v>43320</v>
      </c>
      <c r="B362" s="130">
        <v>2857.6999510000001</v>
      </c>
      <c r="C362" s="125">
        <f t="shared" si="10"/>
        <v>4.0862953905322907E-3</v>
      </c>
      <c r="D362" s="130">
        <f t="shared" si="11"/>
        <v>4086.2953905322906</v>
      </c>
    </row>
    <row r="363" spans="1:4" x14ac:dyDescent="0.3">
      <c r="A363" s="73">
        <v>43319</v>
      </c>
      <c r="B363" s="130">
        <v>2858.4499510000001</v>
      </c>
      <c r="C363" s="125">
        <f t="shared" si="10"/>
        <v>1.3491012027414317E-2</v>
      </c>
      <c r="D363" s="130">
        <f t="shared" si="11"/>
        <v>13491.012027414317</v>
      </c>
    </row>
    <row r="364" spans="1:4" x14ac:dyDescent="0.3">
      <c r="A364" s="73">
        <v>43318</v>
      </c>
      <c r="B364" s="130">
        <v>2850.3999020000001</v>
      </c>
      <c r="C364" s="125">
        <f t="shared" si="10"/>
        <v>1.5468554214626007E-2</v>
      </c>
      <c r="D364" s="130">
        <f t="shared" si="11"/>
        <v>15468.554214626007</v>
      </c>
    </row>
    <row r="365" spans="1:4" x14ac:dyDescent="0.3">
      <c r="A365" s="73">
        <v>43315</v>
      </c>
      <c r="B365" s="130">
        <v>2840.3500979999999</v>
      </c>
      <c r="C365" s="125">
        <f t="shared" si="10"/>
        <v>1.3748164209692604E-2</v>
      </c>
      <c r="D365" s="130">
        <f t="shared" si="11"/>
        <v>13748.164209692604</v>
      </c>
    </row>
    <row r="366" spans="1:4" x14ac:dyDescent="0.3">
      <c r="A366" s="73">
        <v>43314</v>
      </c>
      <c r="B366" s="130">
        <v>2827.219971</v>
      </c>
      <c r="C366" s="125">
        <f t="shared" si="10"/>
        <v>8.1048536743038024E-3</v>
      </c>
      <c r="D366" s="130">
        <f t="shared" si="11"/>
        <v>8104.8536743038021</v>
      </c>
    </row>
    <row r="367" spans="1:4" x14ac:dyDescent="0.3">
      <c r="A367" s="73">
        <v>43313</v>
      </c>
      <c r="B367" s="130">
        <v>2813.360107</v>
      </c>
      <c r="C367" s="125">
        <f t="shared" si="10"/>
        <v>-8.0266865063027826E-4</v>
      </c>
      <c r="D367" s="130">
        <f t="shared" si="11"/>
        <v>-802.66865063027831</v>
      </c>
    </row>
    <row r="368" spans="1:4" x14ac:dyDescent="0.3">
      <c r="A368" s="73">
        <v>43312</v>
      </c>
      <c r="B368" s="130">
        <v>2816.290039</v>
      </c>
      <c r="C368" s="125">
        <f t="shared" si="10"/>
        <v>2.3989570865268206E-3</v>
      </c>
      <c r="D368" s="130">
        <f t="shared" si="11"/>
        <v>2398.9570865268206</v>
      </c>
    </row>
    <row r="369" spans="1:4" x14ac:dyDescent="0.3">
      <c r="A369" s="73">
        <v>43311</v>
      </c>
      <c r="B369" s="130">
        <v>2802.6000979999999</v>
      </c>
      <c r="C369" s="125">
        <f t="shared" si="10"/>
        <v>1.4901806017417751E-3</v>
      </c>
      <c r="D369" s="130">
        <f t="shared" si="11"/>
        <v>1490.180601741775</v>
      </c>
    </row>
    <row r="370" spans="1:4" x14ac:dyDescent="0.3">
      <c r="A370" s="73">
        <v>43308</v>
      </c>
      <c r="B370" s="130">
        <v>2818.820068</v>
      </c>
      <c r="C370" s="125">
        <f t="shared" si="10"/>
        <v>6.2506500998502634E-3</v>
      </c>
      <c r="D370" s="130">
        <f t="shared" si="11"/>
        <v>6250.6500998502634</v>
      </c>
    </row>
    <row r="371" spans="1:4" x14ac:dyDescent="0.3">
      <c r="A371" s="73">
        <v>43307</v>
      </c>
      <c r="B371" s="130">
        <v>2837.4399410000001</v>
      </c>
      <c r="C371" s="125">
        <f t="shared" si="10"/>
        <v>1.3990651953287525E-2</v>
      </c>
      <c r="D371" s="130">
        <f t="shared" si="11"/>
        <v>13990.651953287525</v>
      </c>
    </row>
    <row r="372" spans="1:4" x14ac:dyDescent="0.3">
      <c r="A372" s="73">
        <v>43306</v>
      </c>
      <c r="B372" s="130">
        <v>2846.070068</v>
      </c>
      <c r="C372" s="125">
        <f t="shared" si="10"/>
        <v>2.5973153575149732E-2</v>
      </c>
      <c r="D372" s="130">
        <f t="shared" si="11"/>
        <v>25973.153575149732</v>
      </c>
    </row>
    <row r="373" spans="1:4" x14ac:dyDescent="0.3">
      <c r="A373" s="73">
        <v>43305</v>
      </c>
      <c r="B373" s="130">
        <v>2820.3999020000001</v>
      </c>
      <c r="C373" s="125">
        <f t="shared" si="10"/>
        <v>9.5065619947536373E-3</v>
      </c>
      <c r="D373" s="130">
        <f t="shared" si="11"/>
        <v>9506.5619947536379</v>
      </c>
    </row>
    <row r="374" spans="1:4" x14ac:dyDescent="0.3">
      <c r="A374" s="73">
        <v>43304</v>
      </c>
      <c r="B374" s="130">
        <v>2806.9799800000001</v>
      </c>
      <c r="C374" s="125">
        <f t="shared" si="10"/>
        <v>8.1927679125326502E-3</v>
      </c>
      <c r="D374" s="130">
        <f t="shared" si="11"/>
        <v>8192.7679125326504</v>
      </c>
    </row>
    <row r="375" spans="1:4" x14ac:dyDescent="0.3">
      <c r="A375" s="73">
        <v>43301</v>
      </c>
      <c r="B375" s="130">
        <v>2801.830078</v>
      </c>
      <c r="C375" s="125">
        <f t="shared" si="10"/>
        <v>1.5222010480721027E-2</v>
      </c>
      <c r="D375" s="130">
        <f t="shared" si="11"/>
        <v>15222.010480721026</v>
      </c>
    </row>
    <row r="376" spans="1:4" x14ac:dyDescent="0.3">
      <c r="A376" s="73">
        <v>43300</v>
      </c>
      <c r="B376" s="130">
        <v>2804.48999</v>
      </c>
      <c r="C376" s="125">
        <f t="shared" si="10"/>
        <v>2.4804367573725505E-2</v>
      </c>
      <c r="D376" s="130">
        <f t="shared" si="11"/>
        <v>24804.367573725507</v>
      </c>
    </row>
    <row r="377" spans="1:4" x14ac:dyDescent="0.3">
      <c r="A377" s="73">
        <v>43299</v>
      </c>
      <c r="B377" s="130">
        <v>2815.6201169999999</v>
      </c>
      <c r="C377" s="125">
        <f t="shared" si="10"/>
        <v>3.7741188364561085E-2</v>
      </c>
      <c r="D377" s="130">
        <f t="shared" si="11"/>
        <v>37741.188364561087</v>
      </c>
    </row>
    <row r="378" spans="1:4" x14ac:dyDescent="0.3">
      <c r="A378" s="73">
        <v>43298</v>
      </c>
      <c r="B378" s="130">
        <v>2809.5500489999999</v>
      </c>
      <c r="C378" s="125">
        <f t="shared" si="10"/>
        <v>3.0380967974173112E-2</v>
      </c>
      <c r="D378" s="130">
        <f t="shared" si="11"/>
        <v>30380.967974173112</v>
      </c>
    </row>
    <row r="379" spans="1:4" x14ac:dyDescent="0.3">
      <c r="A379" s="73">
        <v>43297</v>
      </c>
      <c r="B379" s="130">
        <v>2798.429932</v>
      </c>
      <c r="C379" s="125">
        <f t="shared" si="10"/>
        <v>2.9451403434479495E-2</v>
      </c>
      <c r="D379" s="130">
        <f t="shared" si="11"/>
        <v>29451.403434479496</v>
      </c>
    </row>
    <row r="380" spans="1:4" x14ac:dyDescent="0.3">
      <c r="A380" s="73">
        <v>43294</v>
      </c>
      <c r="B380" s="130">
        <v>2801.3100589999999</v>
      </c>
      <c r="C380" s="125">
        <f t="shared" si="10"/>
        <v>3.1292451212764805E-2</v>
      </c>
      <c r="D380" s="130">
        <f t="shared" si="11"/>
        <v>31292.451212764805</v>
      </c>
    </row>
    <row r="381" spans="1:4" x14ac:dyDescent="0.3">
      <c r="A381" s="73">
        <v>43293</v>
      </c>
      <c r="B381" s="130">
        <v>2798.290039</v>
      </c>
      <c r="C381" s="125">
        <f t="shared" si="10"/>
        <v>3.6545808231446264E-2</v>
      </c>
      <c r="D381" s="130">
        <f t="shared" si="11"/>
        <v>36545.808231446266</v>
      </c>
    </row>
    <row r="382" spans="1:4" x14ac:dyDescent="0.3">
      <c r="A382" s="73">
        <v>43292</v>
      </c>
      <c r="B382" s="130">
        <v>2774.0200199999999</v>
      </c>
      <c r="C382" s="125">
        <f t="shared" si="10"/>
        <v>1.8714225869375101E-2</v>
      </c>
      <c r="D382" s="130">
        <f t="shared" si="11"/>
        <v>18714.225869375099</v>
      </c>
    </row>
    <row r="383" spans="1:4" x14ac:dyDescent="0.3">
      <c r="A383" s="73">
        <v>43291</v>
      </c>
      <c r="B383" s="130">
        <v>2793.8400879999999</v>
      </c>
      <c r="C383" s="125">
        <f t="shared" si="10"/>
        <v>2.8254707489567821E-2</v>
      </c>
      <c r="D383" s="130">
        <f t="shared" si="11"/>
        <v>28254.70748956782</v>
      </c>
    </row>
    <row r="384" spans="1:4" x14ac:dyDescent="0.3">
      <c r="A384" s="73">
        <v>43290</v>
      </c>
      <c r="B384" s="130">
        <v>2784.169922</v>
      </c>
      <c r="C384" s="125">
        <f t="shared" si="10"/>
        <v>1.0632056657259303E-2</v>
      </c>
      <c r="D384" s="130">
        <f t="shared" si="11"/>
        <v>10632.056657259303</v>
      </c>
    </row>
    <row r="385" spans="1:4" x14ac:dyDescent="0.3">
      <c r="A385" s="73">
        <v>43287</v>
      </c>
      <c r="B385" s="130">
        <v>2759.820068</v>
      </c>
      <c r="C385" s="125">
        <f t="shared" si="10"/>
        <v>3.6585221849960714E-3</v>
      </c>
      <c r="D385" s="130">
        <f t="shared" si="11"/>
        <v>3658.5221849960712</v>
      </c>
    </row>
    <row r="386" spans="1:4" x14ac:dyDescent="0.3">
      <c r="A386" s="73">
        <v>43286</v>
      </c>
      <c r="B386" s="130">
        <v>2736.610107</v>
      </c>
      <c r="C386" s="125">
        <f t="shared" si="10"/>
        <v>-1.1097365048270191E-2</v>
      </c>
      <c r="D386" s="130">
        <f t="shared" si="11"/>
        <v>-11097.365048270191</v>
      </c>
    </row>
    <row r="387" spans="1:4" x14ac:dyDescent="0.3">
      <c r="A387" s="73">
        <v>43284</v>
      </c>
      <c r="B387" s="130">
        <v>2713.219971</v>
      </c>
      <c r="C387" s="125">
        <f t="shared" si="10"/>
        <v>-1.7870952775242088E-2</v>
      </c>
      <c r="D387" s="130">
        <f t="shared" si="11"/>
        <v>-17870.952775242087</v>
      </c>
    </row>
    <row r="388" spans="1:4" x14ac:dyDescent="0.3">
      <c r="A388" s="73">
        <v>43283</v>
      </c>
      <c r="B388" s="130">
        <v>2726.709961</v>
      </c>
      <c r="C388" s="125">
        <f t="shared" si="10"/>
        <v>-1.6959004596665106E-2</v>
      </c>
      <c r="D388" s="130">
        <f t="shared" si="11"/>
        <v>-16959.004596665105</v>
      </c>
    </row>
    <row r="389" spans="1:4" x14ac:dyDescent="0.3">
      <c r="A389" s="73">
        <v>43280</v>
      </c>
      <c r="B389" s="130">
        <v>2718.3701169999999</v>
      </c>
      <c r="C389" s="125">
        <f t="shared" si="10"/>
        <v>-2.2049386234412216E-2</v>
      </c>
      <c r="D389" s="130">
        <f t="shared" si="11"/>
        <v>-22049.386234412217</v>
      </c>
    </row>
    <row r="390" spans="1:4" x14ac:dyDescent="0.3">
      <c r="A390" s="73">
        <v>43279</v>
      </c>
      <c r="B390" s="130">
        <v>2716.3100589999999</v>
      </c>
      <c r="C390" s="125">
        <f t="shared" si="10"/>
        <v>-2.3784427343079173E-2</v>
      </c>
      <c r="D390" s="130">
        <f t="shared" si="11"/>
        <v>-23784.427343079173</v>
      </c>
    </row>
    <row r="391" spans="1:4" x14ac:dyDescent="0.3">
      <c r="A391" s="73">
        <v>43278</v>
      </c>
      <c r="B391" s="130">
        <v>2699.6298830000001</v>
      </c>
      <c r="C391" s="125">
        <f t="shared" si="10"/>
        <v>-2.7381172275698584E-2</v>
      </c>
      <c r="D391" s="130">
        <f t="shared" si="11"/>
        <v>-27381.172275698584</v>
      </c>
    </row>
    <row r="392" spans="1:4" x14ac:dyDescent="0.3">
      <c r="A392" s="73">
        <v>43277</v>
      </c>
      <c r="B392" s="130">
        <v>2723.0600589999999</v>
      </c>
      <c r="C392" s="125">
        <f t="shared" ref="C392:C455" si="12">B392/B402-1</f>
        <v>-2.2889655617207127E-2</v>
      </c>
      <c r="D392" s="130">
        <f t="shared" ref="D392:D455" si="13">C392*$B$5</f>
        <v>-22889.655617207129</v>
      </c>
    </row>
    <row r="393" spans="1:4" x14ac:dyDescent="0.3">
      <c r="A393" s="73">
        <v>43276</v>
      </c>
      <c r="B393" s="130">
        <v>2717.070068</v>
      </c>
      <c r="C393" s="125">
        <f t="shared" si="12"/>
        <v>-2.3339299784327805E-2</v>
      </c>
      <c r="D393" s="130">
        <f t="shared" si="13"/>
        <v>-23339.299784327806</v>
      </c>
    </row>
    <row r="394" spans="1:4" x14ac:dyDescent="0.3">
      <c r="A394" s="73">
        <v>43273</v>
      </c>
      <c r="B394" s="130">
        <v>2754.8798830000001</v>
      </c>
      <c r="C394" s="125">
        <f t="shared" si="12"/>
        <v>-8.6901349564365571E-3</v>
      </c>
      <c r="D394" s="130">
        <f t="shared" si="13"/>
        <v>-8690.1349564365573</v>
      </c>
    </row>
    <row r="395" spans="1:4" x14ac:dyDescent="0.3">
      <c r="A395" s="73">
        <v>43272</v>
      </c>
      <c r="B395" s="130">
        <v>2749.76001</v>
      </c>
      <c r="C395" s="125">
        <f t="shared" si="12"/>
        <v>-7.4394778060623556E-3</v>
      </c>
      <c r="D395" s="130">
        <f t="shared" si="13"/>
        <v>-7439.4778060623557</v>
      </c>
    </row>
    <row r="396" spans="1:4" x14ac:dyDescent="0.3">
      <c r="A396" s="73">
        <v>43271</v>
      </c>
      <c r="B396" s="130">
        <v>2767.320068</v>
      </c>
      <c r="C396" s="125">
        <f t="shared" si="12"/>
        <v>-1.8143559875892779E-3</v>
      </c>
      <c r="D396" s="130">
        <f t="shared" si="13"/>
        <v>-1814.3559875892779</v>
      </c>
    </row>
    <row r="397" spans="1:4" x14ac:dyDescent="0.3">
      <c r="A397" s="73">
        <v>43270</v>
      </c>
      <c r="B397" s="130">
        <v>2762.5900879999999</v>
      </c>
      <c r="C397" s="125">
        <f t="shared" si="12"/>
        <v>5.0167486736683031E-3</v>
      </c>
      <c r="D397" s="130">
        <f t="shared" si="13"/>
        <v>5016.7486736683031</v>
      </c>
    </row>
    <row r="398" spans="1:4" x14ac:dyDescent="0.3">
      <c r="A398" s="73">
        <v>43269</v>
      </c>
      <c r="B398" s="130">
        <v>2773.75</v>
      </c>
      <c r="C398" s="125">
        <f t="shared" si="12"/>
        <v>9.7856403306599837E-3</v>
      </c>
      <c r="D398" s="130">
        <f t="shared" si="13"/>
        <v>9785.6403306599841</v>
      </c>
    </row>
    <row r="399" spans="1:4" x14ac:dyDescent="0.3">
      <c r="A399" s="73">
        <v>43266</v>
      </c>
      <c r="B399" s="130">
        <v>2779.6599120000001</v>
      </c>
      <c r="C399" s="125">
        <f t="shared" si="12"/>
        <v>1.6470220020691873E-2</v>
      </c>
      <c r="D399" s="130">
        <f t="shared" si="13"/>
        <v>16470.220020691871</v>
      </c>
    </row>
    <row r="400" spans="1:4" x14ac:dyDescent="0.3">
      <c r="A400" s="73">
        <v>43265</v>
      </c>
      <c r="B400" s="130">
        <v>2782.48999</v>
      </c>
      <c r="C400" s="125">
        <f t="shared" si="12"/>
        <v>2.8544274482441567E-2</v>
      </c>
      <c r="D400" s="130">
        <f t="shared" si="13"/>
        <v>28544.274482441568</v>
      </c>
    </row>
    <row r="401" spans="1:4" x14ac:dyDescent="0.3">
      <c r="A401" s="73">
        <v>43264</v>
      </c>
      <c r="B401" s="130">
        <v>2775.6298830000001</v>
      </c>
      <c r="C401" s="125">
        <f t="shared" si="12"/>
        <v>1.8949957162602393E-2</v>
      </c>
      <c r="D401" s="130">
        <f t="shared" si="13"/>
        <v>18949.957162602394</v>
      </c>
    </row>
    <row r="402" spans="1:4" x14ac:dyDescent="0.3">
      <c r="A402" s="73">
        <v>43263</v>
      </c>
      <c r="B402" s="130">
        <v>2786.8500979999999</v>
      </c>
      <c r="C402" s="125">
        <f t="shared" si="12"/>
        <v>3.6057633907278897E-2</v>
      </c>
      <c r="D402" s="130">
        <f t="shared" si="13"/>
        <v>36057.633907278898</v>
      </c>
    </row>
    <row r="403" spans="1:4" x14ac:dyDescent="0.3">
      <c r="A403" s="73">
        <v>43262</v>
      </c>
      <c r="B403" s="130">
        <v>2782</v>
      </c>
      <c r="C403" s="125">
        <f t="shared" si="12"/>
        <v>2.229421652686403E-2</v>
      </c>
      <c r="D403" s="130">
        <f t="shared" si="13"/>
        <v>22294.216526864031</v>
      </c>
    </row>
    <row r="404" spans="1:4" x14ac:dyDescent="0.3">
      <c r="A404" s="73">
        <v>43259</v>
      </c>
      <c r="B404" s="130">
        <v>2779.030029</v>
      </c>
      <c r="C404" s="125">
        <f t="shared" si="12"/>
        <v>1.8795648741840809E-2</v>
      </c>
      <c r="D404" s="130">
        <f t="shared" si="13"/>
        <v>18795.648741840811</v>
      </c>
    </row>
    <row r="405" spans="1:4" x14ac:dyDescent="0.3">
      <c r="A405" s="73">
        <v>43258</v>
      </c>
      <c r="B405" s="130">
        <v>2770.3701169999999</v>
      </c>
      <c r="C405" s="125">
        <f t="shared" si="12"/>
        <v>1.356609707382761E-2</v>
      </c>
      <c r="D405" s="130">
        <f t="shared" si="13"/>
        <v>13566.09707382761</v>
      </c>
    </row>
    <row r="406" spans="1:4" x14ac:dyDescent="0.3">
      <c r="A406" s="73">
        <v>43257</v>
      </c>
      <c r="B406" s="130">
        <v>2772.3500979999999</v>
      </c>
      <c r="C406" s="125">
        <f t="shared" si="12"/>
        <v>1.7585323236163797E-2</v>
      </c>
      <c r="D406" s="130">
        <f t="shared" si="13"/>
        <v>17585.323236163797</v>
      </c>
    </row>
    <row r="407" spans="1:4" x14ac:dyDescent="0.3">
      <c r="A407" s="73">
        <v>43256</v>
      </c>
      <c r="B407" s="130">
        <v>2748.8000489999999</v>
      </c>
      <c r="C407" s="125">
        <f t="shared" si="12"/>
        <v>5.7775269546123109E-3</v>
      </c>
      <c r="D407" s="130">
        <f t="shared" si="13"/>
        <v>5777.5269546123109</v>
      </c>
    </row>
    <row r="408" spans="1:4" x14ac:dyDescent="0.3">
      <c r="A408" s="73">
        <v>43255</v>
      </c>
      <c r="B408" s="130">
        <v>2746.8701169999999</v>
      </c>
      <c r="C408" s="125">
        <f t="shared" si="12"/>
        <v>1.2495584677446381E-2</v>
      </c>
      <c r="D408" s="130">
        <f t="shared" si="13"/>
        <v>12495.584677446381</v>
      </c>
    </row>
    <row r="409" spans="1:4" x14ac:dyDescent="0.3">
      <c r="A409" s="73">
        <v>43252</v>
      </c>
      <c r="B409" s="130">
        <v>2734.6201169999999</v>
      </c>
      <c r="C409" s="125">
        <f t="shared" si="12"/>
        <v>5.3270375398466463E-3</v>
      </c>
      <c r="D409" s="130">
        <f t="shared" si="13"/>
        <v>5327.0375398466467</v>
      </c>
    </row>
    <row r="410" spans="1:4" x14ac:dyDescent="0.3">
      <c r="A410" s="73">
        <v>43251</v>
      </c>
      <c r="B410" s="130">
        <v>2705.2700199999999</v>
      </c>
      <c r="C410" s="125">
        <f t="shared" si="12"/>
        <v>-6.3141207754203732E-3</v>
      </c>
      <c r="D410" s="130">
        <f t="shared" si="13"/>
        <v>-6314.1207754203733</v>
      </c>
    </row>
    <row r="411" spans="1:4" x14ac:dyDescent="0.3">
      <c r="A411" s="73">
        <v>43250</v>
      </c>
      <c r="B411" s="130">
        <v>2724.01001</v>
      </c>
      <c r="C411" s="125">
        <f t="shared" si="12"/>
        <v>4.6322297025500614E-3</v>
      </c>
      <c r="D411" s="130">
        <f t="shared" si="13"/>
        <v>4632.2297025500611</v>
      </c>
    </row>
    <row r="412" spans="1:4" x14ac:dyDescent="0.3">
      <c r="A412" s="73">
        <v>43249</v>
      </c>
      <c r="B412" s="130">
        <v>2689.860107</v>
      </c>
      <c r="C412" s="125">
        <f t="shared" si="12"/>
        <v>-1.4750131944546774E-2</v>
      </c>
      <c r="D412" s="130">
        <f t="shared" si="13"/>
        <v>-14750.131944546774</v>
      </c>
    </row>
    <row r="413" spans="1:4" x14ac:dyDescent="0.3">
      <c r="A413" s="73">
        <v>43245</v>
      </c>
      <c r="B413" s="130">
        <v>2721.330078</v>
      </c>
      <c r="C413" s="125">
        <f t="shared" si="12"/>
        <v>-2.3425766090121591E-3</v>
      </c>
      <c r="D413" s="130">
        <f t="shared" si="13"/>
        <v>-2342.5766090121592</v>
      </c>
    </row>
    <row r="414" spans="1:4" x14ac:dyDescent="0.3">
      <c r="A414" s="73">
        <v>43244</v>
      </c>
      <c r="B414" s="130">
        <v>2727.76001</v>
      </c>
      <c r="C414" s="125">
        <f t="shared" si="12"/>
        <v>1.7222994204642017E-3</v>
      </c>
      <c r="D414" s="130">
        <f t="shared" si="13"/>
        <v>1722.2994204642016</v>
      </c>
    </row>
    <row r="415" spans="1:4" x14ac:dyDescent="0.3">
      <c r="A415" s="73">
        <v>43243</v>
      </c>
      <c r="B415" s="130">
        <v>2733.290039</v>
      </c>
      <c r="C415" s="125">
        <f t="shared" si="12"/>
        <v>1.3158918776777329E-2</v>
      </c>
      <c r="D415" s="130">
        <f t="shared" si="13"/>
        <v>13158.918776777329</v>
      </c>
    </row>
    <row r="416" spans="1:4" x14ac:dyDescent="0.3">
      <c r="A416" s="73">
        <v>43242</v>
      </c>
      <c r="B416" s="130">
        <v>2724.4399410000001</v>
      </c>
      <c r="C416" s="125">
        <f t="shared" si="12"/>
        <v>1.9656284818853287E-2</v>
      </c>
      <c r="D416" s="130">
        <f t="shared" si="13"/>
        <v>19656.284818853288</v>
      </c>
    </row>
    <row r="417" spans="1:4" x14ac:dyDescent="0.3">
      <c r="A417" s="73">
        <v>43241</v>
      </c>
      <c r="B417" s="130">
        <v>2733.01001</v>
      </c>
      <c r="C417" s="125">
        <f t="shared" si="12"/>
        <v>2.2592027195409425E-2</v>
      </c>
      <c r="D417" s="130">
        <f t="shared" si="13"/>
        <v>22592.027195409424</v>
      </c>
    </row>
    <row r="418" spans="1:4" x14ac:dyDescent="0.3">
      <c r="A418" s="73">
        <v>43238</v>
      </c>
      <c r="B418" s="130">
        <v>2712.969971</v>
      </c>
      <c r="C418" s="125">
        <f t="shared" si="12"/>
        <v>1.8603919190779417E-2</v>
      </c>
      <c r="D418" s="130">
        <f t="shared" si="13"/>
        <v>18603.919190779416</v>
      </c>
    </row>
    <row r="419" spans="1:4" x14ac:dyDescent="0.3">
      <c r="A419" s="73">
        <v>43237</v>
      </c>
      <c r="B419" s="130">
        <v>2720.1298830000001</v>
      </c>
      <c r="C419" s="125">
        <f t="shared" si="12"/>
        <v>3.4376116060402584E-2</v>
      </c>
      <c r="D419" s="130">
        <f t="shared" si="13"/>
        <v>34376.116060402586</v>
      </c>
    </row>
    <row r="420" spans="1:4" x14ac:dyDescent="0.3">
      <c r="A420" s="73">
        <v>43236</v>
      </c>
      <c r="B420" s="130">
        <v>2722.459961</v>
      </c>
      <c r="C420" s="125">
        <f t="shared" si="12"/>
        <v>3.2929024334785506E-2</v>
      </c>
      <c r="D420" s="130">
        <f t="shared" si="13"/>
        <v>32929.024334785507</v>
      </c>
    </row>
    <row r="421" spans="1:4" x14ac:dyDescent="0.3">
      <c r="A421" s="73">
        <v>43235</v>
      </c>
      <c r="B421" s="130">
        <v>2711.4499510000001</v>
      </c>
      <c r="C421" s="125">
        <f t="shared" si="12"/>
        <v>2.1338669939131139E-2</v>
      </c>
      <c r="D421" s="130">
        <f t="shared" si="13"/>
        <v>21338.669939131138</v>
      </c>
    </row>
    <row r="422" spans="1:4" x14ac:dyDescent="0.3">
      <c r="A422" s="73">
        <v>43234</v>
      </c>
      <c r="B422" s="130">
        <v>2730.1298830000001</v>
      </c>
      <c r="C422" s="125">
        <f t="shared" si="12"/>
        <v>3.0996330311429121E-2</v>
      </c>
      <c r="D422" s="130">
        <f t="shared" si="13"/>
        <v>30996.330311429119</v>
      </c>
    </row>
    <row r="423" spans="1:4" x14ac:dyDescent="0.3">
      <c r="A423" s="73">
        <v>43231</v>
      </c>
      <c r="B423" s="130">
        <v>2727.719971</v>
      </c>
      <c r="C423" s="125">
        <f t="shared" si="12"/>
        <v>2.1652438061737778E-2</v>
      </c>
      <c r="D423" s="130">
        <f t="shared" si="13"/>
        <v>21652.438061737779</v>
      </c>
    </row>
    <row r="424" spans="1:4" x14ac:dyDescent="0.3">
      <c r="A424" s="73">
        <v>43230</v>
      </c>
      <c r="B424" s="130">
        <v>2723.070068</v>
      </c>
      <c r="C424" s="125">
        <f t="shared" si="12"/>
        <v>2.1046640809973871E-2</v>
      </c>
      <c r="D424" s="130">
        <f t="shared" si="13"/>
        <v>21046.640809973873</v>
      </c>
    </row>
    <row r="425" spans="1:4" x14ac:dyDescent="0.3">
      <c r="A425" s="73">
        <v>43229</v>
      </c>
      <c r="B425" s="130">
        <v>2697.790039</v>
      </c>
      <c r="C425" s="125">
        <f t="shared" si="12"/>
        <v>2.2122504799577669E-2</v>
      </c>
      <c r="D425" s="130">
        <f t="shared" si="13"/>
        <v>22122.504799577669</v>
      </c>
    </row>
    <row r="426" spans="1:4" x14ac:dyDescent="0.3">
      <c r="A426" s="73">
        <v>43228</v>
      </c>
      <c r="B426" s="130">
        <v>2671.919922</v>
      </c>
      <c r="C426" s="125">
        <f t="shared" si="12"/>
        <v>1.4180683743524547E-2</v>
      </c>
      <c r="D426" s="130">
        <f t="shared" si="13"/>
        <v>14180.683743524547</v>
      </c>
    </row>
    <row r="427" spans="1:4" x14ac:dyDescent="0.3">
      <c r="A427" s="73">
        <v>43227</v>
      </c>
      <c r="B427" s="130">
        <v>2672.6298830000001</v>
      </c>
      <c r="C427" s="125">
        <f t="shared" si="12"/>
        <v>8.7625088129983375E-4</v>
      </c>
      <c r="D427" s="130">
        <f t="shared" si="13"/>
        <v>876.25088129983374</v>
      </c>
    </row>
    <row r="428" spans="1:4" x14ac:dyDescent="0.3">
      <c r="A428" s="73">
        <v>43224</v>
      </c>
      <c r="B428" s="130">
        <v>2663.419922</v>
      </c>
      <c r="C428" s="125">
        <f t="shared" si="12"/>
        <v>-2.5167112096324828E-3</v>
      </c>
      <c r="D428" s="130">
        <f t="shared" si="13"/>
        <v>-2516.7112096324827</v>
      </c>
    </row>
    <row r="429" spans="1:4" x14ac:dyDescent="0.3">
      <c r="A429" s="73">
        <v>43223</v>
      </c>
      <c r="B429" s="130">
        <v>2629.7299800000001</v>
      </c>
      <c r="C429" s="125">
        <f t="shared" si="12"/>
        <v>-2.354134622329318E-2</v>
      </c>
      <c r="D429" s="130">
        <f t="shared" si="13"/>
        <v>-23541.346223293182</v>
      </c>
    </row>
    <row r="430" spans="1:4" x14ac:dyDescent="0.3">
      <c r="A430" s="73">
        <v>43222</v>
      </c>
      <c r="B430" s="130">
        <v>2635.669922</v>
      </c>
      <c r="C430" s="125">
        <f t="shared" si="12"/>
        <v>-2.6939709183408933E-2</v>
      </c>
      <c r="D430" s="130">
        <f t="shared" si="13"/>
        <v>-26939.709183408933</v>
      </c>
    </row>
    <row r="431" spans="1:4" x14ac:dyDescent="0.3">
      <c r="A431" s="73">
        <v>43221</v>
      </c>
      <c r="B431" s="130">
        <v>2654.8000489999999</v>
      </c>
      <c r="C431" s="125">
        <f t="shared" si="12"/>
        <v>-1.9062236425518631E-2</v>
      </c>
      <c r="D431" s="130">
        <f t="shared" si="13"/>
        <v>-19062.236425518629</v>
      </c>
    </row>
    <row r="432" spans="1:4" x14ac:dyDescent="0.3">
      <c r="A432" s="73">
        <v>43220</v>
      </c>
      <c r="B432" s="130">
        <v>2648.0500489999999</v>
      </c>
      <c r="C432" s="125">
        <f t="shared" si="12"/>
        <v>-1.1124651966148313E-2</v>
      </c>
      <c r="D432" s="130">
        <f t="shared" si="13"/>
        <v>-11124.651966148313</v>
      </c>
    </row>
    <row r="433" spans="1:4" x14ac:dyDescent="0.3">
      <c r="A433" s="73">
        <v>43217</v>
      </c>
      <c r="B433" s="130">
        <v>2669.9099120000001</v>
      </c>
      <c r="C433" s="125">
        <f t="shared" si="12"/>
        <v>5.1236165903485453E-3</v>
      </c>
      <c r="D433" s="130">
        <f t="shared" si="13"/>
        <v>5123.6165903485453</v>
      </c>
    </row>
    <row r="434" spans="1:4" x14ac:dyDescent="0.3">
      <c r="A434" s="73">
        <v>43216</v>
      </c>
      <c r="B434" s="130">
        <v>2666.9399410000001</v>
      </c>
      <c r="C434" s="125">
        <f t="shared" si="12"/>
        <v>1.1073431248140864E-3</v>
      </c>
      <c r="D434" s="130">
        <f t="shared" si="13"/>
        <v>1107.3431248140864</v>
      </c>
    </row>
    <row r="435" spans="1:4" x14ac:dyDescent="0.3">
      <c r="A435" s="73">
        <v>43215</v>
      </c>
      <c r="B435" s="130">
        <v>2639.3999020000001</v>
      </c>
      <c r="C435" s="125">
        <f t="shared" si="12"/>
        <v>-1.0559570138034546E-3</v>
      </c>
      <c r="D435" s="130">
        <f t="shared" si="13"/>
        <v>-1055.9570138034546</v>
      </c>
    </row>
    <row r="436" spans="1:4" x14ac:dyDescent="0.3">
      <c r="A436" s="73">
        <v>43214</v>
      </c>
      <c r="B436" s="130">
        <v>2634.5600589999999</v>
      </c>
      <c r="C436" s="125">
        <f t="shared" si="12"/>
        <v>-8.3971203022868979E-3</v>
      </c>
      <c r="D436" s="130">
        <f t="shared" si="13"/>
        <v>-8397.1203022868976</v>
      </c>
    </row>
    <row r="437" spans="1:4" x14ac:dyDescent="0.3">
      <c r="A437" s="73">
        <v>43213</v>
      </c>
      <c r="B437" s="130">
        <v>2670.290039</v>
      </c>
      <c r="C437" s="125">
        <f t="shared" si="12"/>
        <v>2.186246878258391E-2</v>
      </c>
      <c r="D437" s="130">
        <f t="shared" si="13"/>
        <v>21862.46878258391</v>
      </c>
    </row>
    <row r="438" spans="1:4" x14ac:dyDescent="0.3">
      <c r="A438" s="73">
        <v>43210</v>
      </c>
      <c r="B438" s="130">
        <v>2670.139893</v>
      </c>
      <c r="C438" s="125">
        <f t="shared" si="12"/>
        <v>2.5214313365565788E-2</v>
      </c>
      <c r="D438" s="130">
        <f t="shared" si="13"/>
        <v>25214.313365565788</v>
      </c>
    </row>
    <row r="439" spans="1:4" x14ac:dyDescent="0.3">
      <c r="A439" s="73">
        <v>43209</v>
      </c>
      <c r="B439" s="130">
        <v>2693.1298830000001</v>
      </c>
      <c r="C439" s="125">
        <f t="shared" si="12"/>
        <v>1.1374995868696836E-2</v>
      </c>
      <c r="D439" s="130">
        <f t="shared" si="13"/>
        <v>11374.995868696835</v>
      </c>
    </row>
    <row r="440" spans="1:4" x14ac:dyDescent="0.3">
      <c r="A440" s="73">
        <v>43208</v>
      </c>
      <c r="B440" s="130">
        <v>2708.639893</v>
      </c>
      <c r="C440" s="125">
        <f t="shared" si="12"/>
        <v>2.4180510164385938E-2</v>
      </c>
      <c r="D440" s="130">
        <f t="shared" si="13"/>
        <v>24180.510164385938</v>
      </c>
    </row>
    <row r="441" spans="1:4" x14ac:dyDescent="0.3">
      <c r="A441" s="73">
        <v>43207</v>
      </c>
      <c r="B441" s="130">
        <v>2706.389893</v>
      </c>
      <c r="C441" s="125">
        <f t="shared" si="12"/>
        <v>3.5166074594326746E-2</v>
      </c>
      <c r="D441" s="130">
        <f t="shared" si="13"/>
        <v>35166.074594326747</v>
      </c>
    </row>
    <row r="442" spans="1:4" x14ac:dyDescent="0.3">
      <c r="A442" s="73">
        <v>43206</v>
      </c>
      <c r="B442" s="130">
        <v>2677.8400879999999</v>
      </c>
      <c r="C442" s="125">
        <f t="shared" si="12"/>
        <v>3.7166796810275793E-2</v>
      </c>
      <c r="D442" s="130">
        <f t="shared" si="13"/>
        <v>37166.796810275795</v>
      </c>
    </row>
    <row r="443" spans="1:4" x14ac:dyDescent="0.3">
      <c r="A443" s="73">
        <v>43203</v>
      </c>
      <c r="B443" s="130">
        <v>2656.3000489999999</v>
      </c>
      <c r="C443" s="125">
        <f t="shared" si="12"/>
        <v>5.8427455029588238E-3</v>
      </c>
      <c r="D443" s="130">
        <f t="shared" si="13"/>
        <v>5842.7455029588236</v>
      </c>
    </row>
    <row r="444" spans="1:4" x14ac:dyDescent="0.3">
      <c r="A444" s="73">
        <v>43202</v>
      </c>
      <c r="B444" s="130">
        <v>2663.98999</v>
      </c>
      <c r="C444" s="125">
        <f t="shared" si="12"/>
        <v>2.2644909788867684E-2</v>
      </c>
      <c r="D444" s="130">
        <f t="shared" si="13"/>
        <v>22644.909788867684</v>
      </c>
    </row>
    <row r="445" spans="1:4" x14ac:dyDescent="0.3">
      <c r="A445" s="73">
        <v>43201</v>
      </c>
      <c r="B445" s="130">
        <v>2642.1899410000001</v>
      </c>
      <c r="C445" s="125">
        <f t="shared" si="12"/>
        <v>1.1318072538595514E-2</v>
      </c>
      <c r="D445" s="130">
        <f t="shared" si="13"/>
        <v>11318.072538595514</v>
      </c>
    </row>
    <row r="446" spans="1:4" x14ac:dyDescent="0.3">
      <c r="A446" s="73">
        <v>43200</v>
      </c>
      <c r="B446" s="130">
        <v>2656.8701169999999</v>
      </c>
      <c r="C446" s="125">
        <f t="shared" si="12"/>
        <v>-6.3189782740102896E-4</v>
      </c>
      <c r="D446" s="130">
        <f t="shared" si="13"/>
        <v>-631.89782740102896</v>
      </c>
    </row>
    <row r="447" spans="1:4" x14ac:dyDescent="0.3">
      <c r="A447" s="73">
        <v>43199</v>
      </c>
      <c r="B447" s="130">
        <v>2613.1599120000001</v>
      </c>
      <c r="C447" s="125">
        <f t="shared" si="12"/>
        <v>9.6203248142756603E-3</v>
      </c>
      <c r="D447" s="130">
        <f t="shared" si="13"/>
        <v>9620.3248142756602</v>
      </c>
    </row>
    <row r="448" spans="1:4" x14ac:dyDescent="0.3">
      <c r="A448" s="73">
        <v>43196</v>
      </c>
      <c r="B448" s="130">
        <v>2604.469971</v>
      </c>
      <c r="C448" s="125">
        <f t="shared" si="12"/>
        <v>-1.4835313851201737E-2</v>
      </c>
      <c r="D448" s="130">
        <f t="shared" si="13"/>
        <v>-14835.313851201738</v>
      </c>
    </row>
    <row r="449" spans="1:4" x14ac:dyDescent="0.3">
      <c r="A449" s="73">
        <v>43195</v>
      </c>
      <c r="B449" s="130">
        <v>2662.8400879999999</v>
      </c>
      <c r="C449" s="125">
        <f t="shared" si="12"/>
        <v>-1.8101442600250817E-2</v>
      </c>
      <c r="D449" s="130">
        <f t="shared" si="13"/>
        <v>-18101.442600250815</v>
      </c>
    </row>
    <row r="450" spans="1:4" x14ac:dyDescent="0.3">
      <c r="A450" s="73">
        <v>43194</v>
      </c>
      <c r="B450" s="130">
        <v>2644.6899410000001</v>
      </c>
      <c r="C450" s="125">
        <f t="shared" si="12"/>
        <v>-2.6592417045997574E-2</v>
      </c>
      <c r="D450" s="130">
        <f t="shared" si="13"/>
        <v>-26592.417045997572</v>
      </c>
    </row>
    <row r="451" spans="1:4" x14ac:dyDescent="0.3">
      <c r="A451" s="73">
        <v>43193</v>
      </c>
      <c r="B451" s="130">
        <v>2614.4499510000001</v>
      </c>
      <c r="C451" s="125">
        <f t="shared" si="12"/>
        <v>-3.6296674369734716E-2</v>
      </c>
      <c r="D451" s="130">
        <f t="shared" si="13"/>
        <v>-36296.674369734719</v>
      </c>
    </row>
    <row r="452" spans="1:4" x14ac:dyDescent="0.3">
      <c r="A452" s="73">
        <v>43192</v>
      </c>
      <c r="B452" s="130">
        <v>2581.8798830000001</v>
      </c>
      <c r="C452" s="125">
        <f t="shared" si="12"/>
        <v>-6.1820315471890264E-2</v>
      </c>
      <c r="D452" s="130">
        <f t="shared" si="13"/>
        <v>-61820.315471890266</v>
      </c>
    </row>
    <row r="453" spans="1:4" x14ac:dyDescent="0.3">
      <c r="A453" s="73">
        <v>43188</v>
      </c>
      <c r="B453" s="130">
        <v>2640.8701169999999</v>
      </c>
      <c r="C453" s="125">
        <f t="shared" si="12"/>
        <v>-3.8750335044379081E-2</v>
      </c>
      <c r="D453" s="130">
        <f t="shared" si="13"/>
        <v>-38750.335044379084</v>
      </c>
    </row>
    <row r="454" spans="1:4" x14ac:dyDescent="0.3">
      <c r="A454" s="73">
        <v>43187</v>
      </c>
      <c r="B454" s="130">
        <v>2605</v>
      </c>
      <c r="C454" s="125">
        <f t="shared" si="12"/>
        <v>-5.2548111297758937E-2</v>
      </c>
      <c r="D454" s="130">
        <f t="shared" si="13"/>
        <v>-52548.111297758936</v>
      </c>
    </row>
    <row r="455" spans="1:4" x14ac:dyDescent="0.3">
      <c r="A455" s="73">
        <v>43186</v>
      </c>
      <c r="B455" s="130">
        <v>2612.6201169999999</v>
      </c>
      <c r="C455" s="125">
        <f t="shared" si="12"/>
        <v>-5.5216210385903741E-2</v>
      </c>
      <c r="D455" s="130">
        <f t="shared" si="13"/>
        <v>-55216.210385903738</v>
      </c>
    </row>
    <row r="456" spans="1:4" x14ac:dyDescent="0.3">
      <c r="A456" s="73">
        <v>43185</v>
      </c>
      <c r="B456" s="130">
        <v>2658.5500489999999</v>
      </c>
      <c r="C456" s="125">
        <f t="shared" ref="C456:C519" si="14">B456/B466-1</f>
        <v>-4.4724784624438296E-2</v>
      </c>
      <c r="D456" s="130">
        <f t="shared" ref="D456:D519" si="15">C456*$B$5</f>
        <v>-44724.784624438296</v>
      </c>
    </row>
    <row r="457" spans="1:4" x14ac:dyDescent="0.3">
      <c r="A457" s="73">
        <v>43182</v>
      </c>
      <c r="B457" s="130">
        <v>2588.26001</v>
      </c>
      <c r="C457" s="125">
        <f t="shared" si="14"/>
        <v>-7.1166363364526086E-2</v>
      </c>
      <c r="D457" s="130">
        <f t="shared" si="15"/>
        <v>-71166.363364526085</v>
      </c>
    </row>
    <row r="458" spans="1:4" x14ac:dyDescent="0.3">
      <c r="A458" s="73">
        <v>43181</v>
      </c>
      <c r="B458" s="130">
        <v>2643.6899410000001</v>
      </c>
      <c r="C458" s="125">
        <f t="shared" si="14"/>
        <v>-3.4786810738641649E-2</v>
      </c>
      <c r="D458" s="130">
        <f t="shared" si="15"/>
        <v>-34786.810738641652</v>
      </c>
    </row>
    <row r="459" spans="1:4" x14ac:dyDescent="0.3">
      <c r="A459" s="73">
        <v>43180</v>
      </c>
      <c r="B459" s="130">
        <v>2711.929932</v>
      </c>
      <c r="C459" s="125">
        <f t="shared" si="14"/>
        <v>-5.4533213777274714E-3</v>
      </c>
      <c r="D459" s="130">
        <f t="shared" si="15"/>
        <v>-5453.3213777274714</v>
      </c>
    </row>
    <row r="460" spans="1:4" x14ac:dyDescent="0.3">
      <c r="A460" s="73">
        <v>43179</v>
      </c>
      <c r="B460" s="130">
        <v>2716.9399410000001</v>
      </c>
      <c r="C460" s="125">
        <f t="shared" si="14"/>
        <v>-4.0981245401665589E-3</v>
      </c>
      <c r="D460" s="130">
        <f t="shared" si="15"/>
        <v>-4098.1245401665592</v>
      </c>
    </row>
    <row r="461" spans="1:4" x14ac:dyDescent="0.3">
      <c r="A461" s="73">
        <v>43178</v>
      </c>
      <c r="B461" s="130">
        <v>2712.919922</v>
      </c>
      <c r="C461" s="125">
        <f t="shared" si="14"/>
        <v>-2.9475178335074403E-3</v>
      </c>
      <c r="D461" s="130">
        <f t="shared" si="15"/>
        <v>-2947.5178335074402</v>
      </c>
    </row>
    <row r="462" spans="1:4" x14ac:dyDescent="0.3">
      <c r="A462" s="73">
        <v>43175</v>
      </c>
      <c r="B462" s="130">
        <v>2752.01001</v>
      </c>
      <c r="C462" s="125">
        <f t="shared" si="14"/>
        <v>2.2576873200185865E-2</v>
      </c>
      <c r="D462" s="130">
        <f t="shared" si="15"/>
        <v>22576.873200185866</v>
      </c>
    </row>
    <row r="463" spans="1:4" x14ac:dyDescent="0.3">
      <c r="A463" s="73">
        <v>43174</v>
      </c>
      <c r="B463" s="130">
        <v>2747.330078</v>
      </c>
      <c r="C463" s="125">
        <f t="shared" si="14"/>
        <v>2.6015213984242447E-2</v>
      </c>
      <c r="D463" s="130">
        <f t="shared" si="15"/>
        <v>26015.213984242448</v>
      </c>
    </row>
    <row r="464" spans="1:4" x14ac:dyDescent="0.3">
      <c r="A464" s="73">
        <v>43173</v>
      </c>
      <c r="B464" s="130">
        <v>2749.4799800000001</v>
      </c>
      <c r="C464" s="125">
        <f t="shared" si="14"/>
        <v>1.3136379572546097E-2</v>
      </c>
      <c r="D464" s="130">
        <f t="shared" si="15"/>
        <v>13136.379572546097</v>
      </c>
    </row>
    <row r="465" spans="1:4" x14ac:dyDescent="0.3">
      <c r="A465" s="73">
        <v>43172</v>
      </c>
      <c r="B465" s="130">
        <v>2765.3100589999999</v>
      </c>
      <c r="C465" s="125">
        <f t="shared" si="14"/>
        <v>7.6632230595152784E-3</v>
      </c>
      <c r="D465" s="130">
        <f t="shared" si="15"/>
        <v>7663.2230595152787</v>
      </c>
    </row>
    <row r="466" spans="1:4" x14ac:dyDescent="0.3">
      <c r="A466" s="73">
        <v>43171</v>
      </c>
      <c r="B466" s="130">
        <v>2783.0200199999999</v>
      </c>
      <c r="C466" s="125">
        <f t="shared" si="14"/>
        <v>1.2303647573119747E-3</v>
      </c>
      <c r="D466" s="130">
        <f t="shared" si="15"/>
        <v>1230.3647573119747</v>
      </c>
    </row>
    <row r="467" spans="1:4" x14ac:dyDescent="0.3">
      <c r="A467" s="73">
        <v>43168</v>
      </c>
      <c r="B467" s="130">
        <v>2786.570068</v>
      </c>
      <c r="C467" s="125">
        <f t="shared" si="14"/>
        <v>1.4294040803549679E-2</v>
      </c>
      <c r="D467" s="130">
        <f t="shared" si="15"/>
        <v>14294.040803549678</v>
      </c>
    </row>
    <row r="468" spans="1:4" x14ac:dyDescent="0.3">
      <c r="A468" s="73">
        <v>43167</v>
      </c>
      <c r="B468" s="130">
        <v>2738.969971</v>
      </c>
      <c r="C468" s="125">
        <f t="shared" si="14"/>
        <v>1.2947680625807978E-2</v>
      </c>
      <c r="D468" s="130">
        <f t="shared" si="15"/>
        <v>12947.680625807978</v>
      </c>
    </row>
    <row r="469" spans="1:4" x14ac:dyDescent="0.3">
      <c r="A469" s="73">
        <v>43166</v>
      </c>
      <c r="B469" s="130">
        <v>2726.8000489999999</v>
      </c>
      <c r="C469" s="125">
        <f t="shared" si="14"/>
        <v>9.4286778233547697E-3</v>
      </c>
      <c r="D469" s="130">
        <f t="shared" si="15"/>
        <v>9428.6778233547702</v>
      </c>
    </row>
    <row r="470" spans="1:4" x14ac:dyDescent="0.3">
      <c r="A470" s="73">
        <v>43165</v>
      </c>
      <c r="B470" s="130">
        <v>2728.1201169999999</v>
      </c>
      <c r="C470" s="125">
        <f t="shared" si="14"/>
        <v>4.3663371534155004E-3</v>
      </c>
      <c r="D470" s="130">
        <f t="shared" si="15"/>
        <v>4366.3371534155003</v>
      </c>
    </row>
    <row r="471" spans="1:4" x14ac:dyDescent="0.3">
      <c r="A471" s="73">
        <v>43164</v>
      </c>
      <c r="B471" s="130">
        <v>2720.9399410000001</v>
      </c>
      <c r="C471" s="125">
        <f t="shared" si="14"/>
        <v>-4.1285219051639954E-3</v>
      </c>
      <c r="D471" s="130">
        <f t="shared" si="15"/>
        <v>-4128.5219051639951</v>
      </c>
    </row>
    <row r="472" spans="1:4" x14ac:dyDescent="0.3">
      <c r="A472" s="73">
        <v>43161</v>
      </c>
      <c r="B472" s="130">
        <v>2691.25</v>
      </c>
      <c r="C472" s="125">
        <f t="shared" si="14"/>
        <v>-1.4627252386033796E-2</v>
      </c>
      <c r="D472" s="130">
        <f t="shared" si="15"/>
        <v>-14627.252386033795</v>
      </c>
    </row>
    <row r="473" spans="1:4" x14ac:dyDescent="0.3">
      <c r="A473" s="73">
        <v>43160</v>
      </c>
      <c r="B473" s="130">
        <v>2677.669922</v>
      </c>
      <c r="C473" s="125">
        <f t="shared" si="14"/>
        <v>-7.7668898325172764E-3</v>
      </c>
      <c r="D473" s="130">
        <f t="shared" si="15"/>
        <v>-7766.8898325172768</v>
      </c>
    </row>
    <row r="474" spans="1:4" x14ac:dyDescent="0.3">
      <c r="A474" s="73">
        <v>43159</v>
      </c>
      <c r="B474" s="130">
        <v>2713.830078</v>
      </c>
      <c r="C474" s="125">
        <f t="shared" si="14"/>
        <v>1.9110508733775511E-2</v>
      </c>
      <c r="D474" s="130">
        <f t="shared" si="15"/>
        <v>19110.50873377551</v>
      </c>
    </row>
    <row r="475" spans="1:4" x14ac:dyDescent="0.3">
      <c r="A475" s="73">
        <v>43158</v>
      </c>
      <c r="B475" s="130">
        <v>2744.280029</v>
      </c>
      <c r="C475" s="125">
        <f t="shared" si="14"/>
        <v>3.3237962725903625E-2</v>
      </c>
      <c r="D475" s="130">
        <f t="shared" si="15"/>
        <v>33237.962725903628</v>
      </c>
    </row>
    <row r="476" spans="1:4" x14ac:dyDescent="0.3">
      <c r="A476" s="73">
        <v>43157</v>
      </c>
      <c r="B476" s="130">
        <v>2779.6000979999999</v>
      </c>
      <c r="C476" s="125">
        <f t="shared" si="14"/>
        <v>6.1098297801600809E-2</v>
      </c>
      <c r="D476" s="130">
        <f t="shared" si="15"/>
        <v>61098.297801600813</v>
      </c>
    </row>
    <row r="477" spans="1:4" x14ac:dyDescent="0.3">
      <c r="A477" s="73">
        <v>43154</v>
      </c>
      <c r="B477" s="130">
        <v>2747.3000489999999</v>
      </c>
      <c r="C477" s="125">
        <f t="shared" si="14"/>
        <v>6.443240953118945E-2</v>
      </c>
      <c r="D477" s="130">
        <f t="shared" si="15"/>
        <v>64432.409531189449</v>
      </c>
    </row>
    <row r="478" spans="1:4" x14ac:dyDescent="0.3">
      <c r="A478" s="73">
        <v>43153</v>
      </c>
      <c r="B478" s="130">
        <v>2703.959961</v>
      </c>
      <c r="C478" s="125">
        <f t="shared" si="14"/>
        <v>8.3157632704322637E-3</v>
      </c>
      <c r="D478" s="130">
        <f t="shared" si="15"/>
        <v>8315.7632704322641</v>
      </c>
    </row>
    <row r="479" spans="1:4" x14ac:dyDescent="0.3">
      <c r="A479" s="73">
        <v>43152</v>
      </c>
      <c r="B479" s="130">
        <v>2701.330078</v>
      </c>
      <c r="C479" s="125">
        <f t="shared" si="14"/>
        <v>2.2967954339132568E-3</v>
      </c>
      <c r="D479" s="130">
        <f t="shared" si="15"/>
        <v>2296.7954339132566</v>
      </c>
    </row>
    <row r="480" spans="1:4" x14ac:dyDescent="0.3">
      <c r="A480" s="73">
        <v>43151</v>
      </c>
      <c r="B480" s="130">
        <v>2716.26001</v>
      </c>
      <c r="C480" s="125">
        <f t="shared" si="14"/>
        <v>2.5413965774771841E-2</v>
      </c>
      <c r="D480" s="130">
        <f t="shared" si="15"/>
        <v>25413.965774771841</v>
      </c>
    </row>
    <row r="481" spans="1:4" x14ac:dyDescent="0.3">
      <c r="A481" s="73">
        <v>43147</v>
      </c>
      <c r="B481" s="130">
        <v>2732.219971</v>
      </c>
      <c r="C481" s="125">
        <f t="shared" si="14"/>
        <v>-1.0828568266860183E-2</v>
      </c>
      <c r="D481" s="130">
        <f t="shared" si="15"/>
        <v>-10828.568266860184</v>
      </c>
    </row>
    <row r="482" spans="1:4" x14ac:dyDescent="0.3">
      <c r="A482" s="73">
        <v>43146</v>
      </c>
      <c r="B482" s="130">
        <v>2731.1999510000001</v>
      </c>
      <c r="C482" s="125">
        <f t="shared" si="14"/>
        <v>-3.2168913189809412E-2</v>
      </c>
      <c r="D482" s="130">
        <f t="shared" si="15"/>
        <v>-32168.913189809413</v>
      </c>
    </row>
    <row r="483" spans="1:4" x14ac:dyDescent="0.3">
      <c r="A483" s="73">
        <v>43145</v>
      </c>
      <c r="B483" s="130">
        <v>2698.6298830000001</v>
      </c>
      <c r="C483" s="125">
        <f t="shared" si="14"/>
        <v>-4.4330239422806672E-2</v>
      </c>
      <c r="D483" s="130">
        <f t="shared" si="15"/>
        <v>-44330.23942280667</v>
      </c>
    </row>
    <row r="484" spans="1:4" x14ac:dyDescent="0.3">
      <c r="A484" s="73">
        <v>43144</v>
      </c>
      <c r="B484" s="130">
        <v>2662.9399410000001</v>
      </c>
      <c r="C484" s="125">
        <f t="shared" si="14"/>
        <v>-5.6508042659179081E-2</v>
      </c>
      <c r="D484" s="130">
        <f t="shared" si="15"/>
        <v>-56508.042659179082</v>
      </c>
    </row>
    <row r="485" spans="1:4" x14ac:dyDescent="0.3">
      <c r="A485" s="73">
        <v>43143</v>
      </c>
      <c r="B485" s="130">
        <v>2656</v>
      </c>
      <c r="C485" s="125">
        <f t="shared" si="14"/>
        <v>-6.9223041983974887E-2</v>
      </c>
      <c r="D485" s="130">
        <f t="shared" si="15"/>
        <v>-69223.041983974894</v>
      </c>
    </row>
    <row r="486" spans="1:4" x14ac:dyDescent="0.3">
      <c r="A486" s="73">
        <v>43140</v>
      </c>
      <c r="B486" s="130">
        <v>2619.5500489999999</v>
      </c>
      <c r="C486" s="125">
        <f t="shared" si="14"/>
        <v>-8.8176651809281914E-2</v>
      </c>
      <c r="D486" s="130">
        <f t="shared" si="15"/>
        <v>-88176.651809281917</v>
      </c>
    </row>
    <row r="487" spans="1:4" x14ac:dyDescent="0.3">
      <c r="A487" s="73">
        <v>43139</v>
      </c>
      <c r="B487" s="130">
        <v>2581</v>
      </c>
      <c r="C487" s="125">
        <f t="shared" si="14"/>
        <v>-9.0957118957471161E-2</v>
      </c>
      <c r="D487" s="130">
        <f t="shared" si="15"/>
        <v>-90957.118957471161</v>
      </c>
    </row>
    <row r="488" spans="1:4" x14ac:dyDescent="0.3">
      <c r="A488" s="73">
        <v>43138</v>
      </c>
      <c r="B488" s="130">
        <v>2681.6599120000001</v>
      </c>
      <c r="C488" s="125">
        <f t="shared" si="14"/>
        <v>-5.4934952408613347E-2</v>
      </c>
      <c r="D488" s="130">
        <f t="shared" si="15"/>
        <v>-54934.952408613346</v>
      </c>
    </row>
    <row r="489" spans="1:4" x14ac:dyDescent="0.3">
      <c r="A489" s="73">
        <v>43137</v>
      </c>
      <c r="B489" s="130">
        <v>2695.139893</v>
      </c>
      <c r="C489" s="125">
        <f t="shared" si="14"/>
        <v>-5.071623910627554E-2</v>
      </c>
      <c r="D489" s="130">
        <f t="shared" si="15"/>
        <v>-50716.239106275541</v>
      </c>
    </row>
    <row r="490" spans="1:4" x14ac:dyDescent="0.3">
      <c r="A490" s="73">
        <v>43136</v>
      </c>
      <c r="B490" s="130">
        <v>2648.9399410000001</v>
      </c>
      <c r="C490" s="125">
        <f t="shared" si="14"/>
        <v>-6.496010613731984E-2</v>
      </c>
      <c r="D490" s="130">
        <f t="shared" si="15"/>
        <v>-64960.106137319839</v>
      </c>
    </row>
    <row r="491" spans="1:4" x14ac:dyDescent="0.3">
      <c r="A491" s="73">
        <v>43133</v>
      </c>
      <c r="B491" s="130">
        <v>2762.1298830000001</v>
      </c>
      <c r="C491" s="125">
        <f t="shared" si="14"/>
        <v>-1.7140577575387561E-2</v>
      </c>
      <c r="D491" s="130">
        <f t="shared" si="15"/>
        <v>-17140.577575387561</v>
      </c>
    </row>
    <row r="492" spans="1:4" x14ac:dyDescent="0.3">
      <c r="A492" s="73">
        <v>43132</v>
      </c>
      <c r="B492" s="130">
        <v>2821.9799800000001</v>
      </c>
      <c r="C492" s="125">
        <f t="shared" si="14"/>
        <v>8.5595761131125325E-3</v>
      </c>
      <c r="D492" s="130">
        <f t="shared" si="15"/>
        <v>8559.5761131125328</v>
      </c>
    </row>
    <row r="493" spans="1:4" x14ac:dyDescent="0.3">
      <c r="A493" s="73">
        <v>43131</v>
      </c>
      <c r="B493" s="130">
        <v>2823.8100589999999</v>
      </c>
      <c r="C493" s="125">
        <f t="shared" si="14"/>
        <v>7.5823531173788705E-3</v>
      </c>
      <c r="D493" s="130">
        <f t="shared" si="15"/>
        <v>7582.3531173788706</v>
      </c>
    </row>
    <row r="494" spans="1:4" x14ac:dyDescent="0.3">
      <c r="A494" s="73">
        <v>43130</v>
      </c>
      <c r="B494" s="130">
        <v>2822.429932</v>
      </c>
      <c r="C494" s="125">
        <f t="shared" si="14"/>
        <v>1.6571704314402247E-2</v>
      </c>
      <c r="D494" s="130">
        <f t="shared" si="15"/>
        <v>16571.704314402246</v>
      </c>
    </row>
    <row r="495" spans="1:4" x14ac:dyDescent="0.3">
      <c r="A495" s="73">
        <v>43129</v>
      </c>
      <c r="B495" s="130">
        <v>2853.530029</v>
      </c>
      <c r="C495" s="125">
        <f t="shared" si="14"/>
        <v>2.415084100490561E-2</v>
      </c>
      <c r="D495" s="130">
        <f t="shared" si="15"/>
        <v>24150.841004905611</v>
      </c>
    </row>
    <row r="496" spans="1:4" x14ac:dyDescent="0.3">
      <c r="A496" s="73">
        <v>43126</v>
      </c>
      <c r="B496" s="130">
        <v>2872.8701169999999</v>
      </c>
      <c r="C496" s="125">
        <f t="shared" si="14"/>
        <v>3.8051589036897537E-2</v>
      </c>
      <c r="D496" s="130">
        <f t="shared" si="15"/>
        <v>38051.589036897538</v>
      </c>
    </row>
    <row r="497" spans="1:4" x14ac:dyDescent="0.3">
      <c r="A497" s="73">
        <v>43125</v>
      </c>
      <c r="B497" s="130">
        <v>2839.25</v>
      </c>
      <c r="C497" s="125">
        <f t="shared" si="14"/>
        <v>3.3119506250346653E-2</v>
      </c>
      <c r="D497" s="130">
        <f t="shared" si="15"/>
        <v>33119.506250346654</v>
      </c>
    </row>
    <row r="498" spans="1:4" x14ac:dyDescent="0.3">
      <c r="A498" s="73">
        <v>43124</v>
      </c>
      <c r="B498" s="130">
        <v>2837.540039</v>
      </c>
      <c r="C498" s="125">
        <f t="shared" si="14"/>
        <v>3.1348930420781462E-2</v>
      </c>
      <c r="D498" s="130">
        <f t="shared" si="15"/>
        <v>31348.930420781464</v>
      </c>
    </row>
    <row r="499" spans="1:4" x14ac:dyDescent="0.3">
      <c r="A499" s="73">
        <v>43123</v>
      </c>
      <c r="B499" s="130">
        <v>2839.1298830000001</v>
      </c>
      <c r="C499" s="125">
        <f t="shared" si="14"/>
        <v>3.3271314402750329E-2</v>
      </c>
      <c r="D499" s="130">
        <f t="shared" si="15"/>
        <v>33271.314402750329</v>
      </c>
    </row>
    <row r="500" spans="1:4" x14ac:dyDescent="0.3">
      <c r="A500" s="73">
        <v>43122</v>
      </c>
      <c r="B500" s="130">
        <v>2832.969971</v>
      </c>
      <c r="C500" s="125">
        <f t="shared" si="14"/>
        <v>3.2743405285476035E-2</v>
      </c>
      <c r="D500" s="130">
        <f t="shared" si="15"/>
        <v>32743.405285476034</v>
      </c>
    </row>
    <row r="501" spans="1:4" x14ac:dyDescent="0.3">
      <c r="A501" s="73">
        <v>43119</v>
      </c>
      <c r="B501" s="130">
        <v>2810.3000489999999</v>
      </c>
      <c r="C501" s="125">
        <f t="shared" si="14"/>
        <v>3.1685160120577427E-2</v>
      </c>
      <c r="D501" s="130">
        <f t="shared" si="15"/>
        <v>31685.160120577428</v>
      </c>
    </row>
    <row r="502" spans="1:4" x14ac:dyDescent="0.3">
      <c r="A502" s="73">
        <v>43118</v>
      </c>
      <c r="B502" s="130">
        <v>2798.030029</v>
      </c>
      <c r="C502" s="125">
        <f t="shared" si="14"/>
        <v>3.1318868050167259E-2</v>
      </c>
      <c r="D502" s="130">
        <f t="shared" si="15"/>
        <v>31318.868050167261</v>
      </c>
    </row>
    <row r="503" spans="1:4" x14ac:dyDescent="0.3">
      <c r="A503" s="73">
        <v>43117</v>
      </c>
      <c r="B503" s="130">
        <v>2802.5600589999999</v>
      </c>
      <c r="C503" s="125">
        <f t="shared" si="14"/>
        <v>3.9598487157362472E-2</v>
      </c>
      <c r="D503" s="130">
        <f t="shared" si="15"/>
        <v>39598.48715736247</v>
      </c>
    </row>
    <row r="504" spans="1:4" x14ac:dyDescent="0.3">
      <c r="A504" s="73">
        <v>43116</v>
      </c>
      <c r="B504" s="130">
        <v>2776.419922</v>
      </c>
      <c r="C504" s="125">
        <f t="shared" si="14"/>
        <v>3.8453555636562387E-2</v>
      </c>
      <c r="D504" s="130">
        <f t="shared" si="15"/>
        <v>38453.555636562385</v>
      </c>
    </row>
    <row r="505" spans="1:4" x14ac:dyDescent="0.3">
      <c r="A505" s="73">
        <v>43112</v>
      </c>
      <c r="B505" s="130">
        <v>2786.23999</v>
      </c>
      <c r="C505" s="125">
        <f t="shared" si="14"/>
        <v>3.6725016024961255E-2</v>
      </c>
      <c r="D505" s="130">
        <f t="shared" si="15"/>
        <v>36725.016024961253</v>
      </c>
    </row>
    <row r="506" spans="1:4" x14ac:dyDescent="0.3">
      <c r="A506" s="73">
        <v>43111</v>
      </c>
      <c r="B506" s="130">
        <v>2767.5600589999999</v>
      </c>
      <c r="C506" s="125">
        <f t="shared" si="14"/>
        <v>3.1663052648315038E-2</v>
      </c>
      <c r="D506" s="130">
        <f t="shared" si="15"/>
        <v>31663.052648315039</v>
      </c>
    </row>
    <row r="507" spans="1:4" x14ac:dyDescent="0.3">
      <c r="A507" s="73">
        <v>43110</v>
      </c>
      <c r="B507" s="130">
        <v>2748.2299800000001</v>
      </c>
      <c r="C507" s="125">
        <f t="shared" si="14"/>
        <v>2.5267666480134343E-2</v>
      </c>
      <c r="D507" s="130">
        <f t="shared" si="15"/>
        <v>25267.666480134343</v>
      </c>
    </row>
    <row r="508" spans="1:4" x14ac:dyDescent="0.3">
      <c r="A508" s="73">
        <v>43109</v>
      </c>
      <c r="B508" s="130">
        <v>2751.290039</v>
      </c>
      <c r="C508" s="125">
        <f t="shared" si="14"/>
        <v>2.5322899361089224E-2</v>
      </c>
      <c r="D508" s="130">
        <f t="shared" si="15"/>
        <v>25322.899361089225</v>
      </c>
    </row>
    <row r="509" spans="1:4" x14ac:dyDescent="0.3">
      <c r="A509" s="73">
        <v>43108</v>
      </c>
      <c r="B509" s="130">
        <v>2747.709961</v>
      </c>
      <c r="C509" s="125">
        <f t="shared" si="14"/>
        <v>2.3519554863784542E-2</v>
      </c>
      <c r="D509" s="130">
        <f t="shared" si="15"/>
        <v>23519.554863784542</v>
      </c>
    </row>
    <row r="510" spans="1:4" x14ac:dyDescent="0.3">
      <c r="A510" s="73">
        <v>43105</v>
      </c>
      <c r="B510" s="130">
        <v>2743.1499020000001</v>
      </c>
      <c r="C510" s="125">
        <f t="shared" si="14"/>
        <v>2.3849921433237053E-2</v>
      </c>
      <c r="D510" s="130">
        <f t="shared" si="15"/>
        <v>23849.921433237054</v>
      </c>
    </row>
    <row r="511" spans="1:4" x14ac:dyDescent="0.3">
      <c r="A511" s="73">
        <v>43104</v>
      </c>
      <c r="B511" s="130">
        <v>2723.98999</v>
      </c>
      <c r="C511" s="125">
        <f t="shared" si="14"/>
        <v>1.5856981230389477E-2</v>
      </c>
      <c r="D511" s="130">
        <f t="shared" si="15"/>
        <v>15856.981230389478</v>
      </c>
    </row>
    <row r="512" spans="1:4" x14ac:dyDescent="0.3">
      <c r="A512" s="73">
        <v>43103</v>
      </c>
      <c r="B512" s="130">
        <v>2713.0600589999999</v>
      </c>
      <c r="C512" s="125">
        <f t="shared" si="14"/>
        <v>8.5125597544775111E-3</v>
      </c>
      <c r="D512" s="130">
        <f t="shared" si="15"/>
        <v>8512.5597544775119</v>
      </c>
    </row>
    <row r="513" spans="1:4" x14ac:dyDescent="0.3">
      <c r="A513" s="73">
        <v>43102</v>
      </c>
      <c r="B513" s="130">
        <v>2695.8100589999999</v>
      </c>
      <c r="C513" s="125">
        <f t="shared" si="14"/>
        <v>7.4743720813554848E-3</v>
      </c>
      <c r="D513" s="130">
        <f t="shared" si="15"/>
        <v>7474.3720813554846</v>
      </c>
    </row>
    <row r="514" spans="1:4" x14ac:dyDescent="0.3">
      <c r="A514" s="73">
        <v>43098</v>
      </c>
      <c r="B514" s="130">
        <v>2673.610107</v>
      </c>
      <c r="C514" s="125">
        <f t="shared" si="14"/>
        <v>8.1448022136236808E-3</v>
      </c>
      <c r="D514" s="130">
        <f t="shared" si="15"/>
        <v>8144.8022136236805</v>
      </c>
    </row>
    <row r="515" spans="1:4" x14ac:dyDescent="0.3">
      <c r="A515" s="73">
        <v>43097</v>
      </c>
      <c r="B515" s="130">
        <v>2687.540039</v>
      </c>
      <c r="C515" s="125">
        <f t="shared" si="14"/>
        <v>9.2719980815083591E-3</v>
      </c>
      <c r="D515" s="130">
        <f t="shared" si="15"/>
        <v>9271.99808150836</v>
      </c>
    </row>
    <row r="516" spans="1:4" x14ac:dyDescent="0.3">
      <c r="A516" s="73">
        <v>43096</v>
      </c>
      <c r="B516" s="130">
        <v>2682.6201169999999</v>
      </c>
      <c r="C516" s="125">
        <f t="shared" si="14"/>
        <v>6.9479147845146194E-3</v>
      </c>
      <c r="D516" s="130">
        <f t="shared" si="15"/>
        <v>6947.914784514619</v>
      </c>
    </row>
    <row r="517" spans="1:4" x14ac:dyDescent="0.3">
      <c r="A517" s="73">
        <v>43095</v>
      </c>
      <c r="B517" s="130">
        <v>2680.5</v>
      </c>
      <c r="C517" s="125">
        <f t="shared" si="14"/>
        <v>7.7105590912391886E-3</v>
      </c>
      <c r="D517" s="130">
        <f t="shared" si="15"/>
        <v>7710.559091239189</v>
      </c>
    </row>
    <row r="518" spans="1:4" x14ac:dyDescent="0.3">
      <c r="A518" s="73">
        <v>43091</v>
      </c>
      <c r="B518" s="130">
        <v>2683.3400879999999</v>
      </c>
      <c r="C518" s="125">
        <f t="shared" si="14"/>
        <v>1.2008330379030818E-2</v>
      </c>
      <c r="D518" s="130">
        <f t="shared" si="15"/>
        <v>12008.330379030818</v>
      </c>
    </row>
    <row r="519" spans="1:4" x14ac:dyDescent="0.3">
      <c r="A519" s="73">
        <v>43090</v>
      </c>
      <c r="B519" s="130">
        <v>2684.570068</v>
      </c>
      <c r="C519" s="125">
        <f t="shared" si="14"/>
        <v>1.8047193517183979E-2</v>
      </c>
      <c r="D519" s="130">
        <f t="shared" si="15"/>
        <v>18047.19351718398</v>
      </c>
    </row>
    <row r="520" spans="1:4" x14ac:dyDescent="0.3">
      <c r="A520" s="73">
        <v>43089</v>
      </c>
      <c r="B520" s="130">
        <v>2679.25</v>
      </c>
      <c r="C520" s="125">
        <f t="shared" ref="C520:C583" si="16">B520/B530-1</f>
        <v>1.9009070814263618E-2</v>
      </c>
      <c r="D520" s="130">
        <f t="shared" ref="D520:D583" si="17">C520*$B$5</f>
        <v>19009.070814263618</v>
      </c>
    </row>
    <row r="521" spans="1:4" x14ac:dyDescent="0.3">
      <c r="A521" s="73">
        <v>43088</v>
      </c>
      <c r="B521" s="130">
        <v>2681.469971</v>
      </c>
      <c r="C521" s="125">
        <f t="shared" si="16"/>
        <v>1.9737029878604373E-2</v>
      </c>
      <c r="D521" s="130">
        <f t="shared" si="17"/>
        <v>19737.029878604371</v>
      </c>
    </row>
    <row r="522" spans="1:4" x14ac:dyDescent="0.3">
      <c r="A522" s="73">
        <v>43087</v>
      </c>
      <c r="B522" s="130">
        <v>2690.1599120000001</v>
      </c>
      <c r="C522" s="125">
        <f t="shared" si="16"/>
        <v>1.9216186817565539E-2</v>
      </c>
      <c r="D522" s="130">
        <f t="shared" si="17"/>
        <v>19216.18681756554</v>
      </c>
    </row>
    <row r="523" spans="1:4" x14ac:dyDescent="0.3">
      <c r="A523" s="73">
        <v>43084</v>
      </c>
      <c r="B523" s="130">
        <v>2675.8100589999999</v>
      </c>
      <c r="C523" s="125">
        <f t="shared" si="16"/>
        <v>1.271282798883977E-2</v>
      </c>
      <c r="D523" s="130">
        <f t="shared" si="17"/>
        <v>12712.82798883977</v>
      </c>
    </row>
    <row r="524" spans="1:4" x14ac:dyDescent="0.3">
      <c r="A524" s="73">
        <v>43083</v>
      </c>
      <c r="B524" s="130">
        <v>2652.01001</v>
      </c>
      <c r="C524" s="125">
        <f t="shared" si="16"/>
        <v>1.673200382798834E-3</v>
      </c>
      <c r="D524" s="130">
        <f t="shared" si="17"/>
        <v>1673.200382798834</v>
      </c>
    </row>
    <row r="525" spans="1:4" x14ac:dyDescent="0.3">
      <c r="A525" s="73">
        <v>43082</v>
      </c>
      <c r="B525" s="130">
        <v>2662.8500979999999</v>
      </c>
      <c r="C525" s="125">
        <f t="shared" si="16"/>
        <v>1.400573063460242E-2</v>
      </c>
      <c r="D525" s="130">
        <f t="shared" si="17"/>
        <v>14005.73063460242</v>
      </c>
    </row>
    <row r="526" spans="1:4" x14ac:dyDescent="0.3">
      <c r="A526" s="73">
        <v>43081</v>
      </c>
      <c r="B526" s="130">
        <v>2664.110107</v>
      </c>
      <c r="C526" s="125">
        <f t="shared" si="16"/>
        <v>1.411096422196545E-2</v>
      </c>
      <c r="D526" s="130">
        <f t="shared" si="17"/>
        <v>14110.964221965449</v>
      </c>
    </row>
    <row r="527" spans="1:4" x14ac:dyDescent="0.3">
      <c r="A527" s="73">
        <v>43080</v>
      </c>
      <c r="B527" s="130">
        <v>2659.98999</v>
      </c>
      <c r="C527" s="125">
        <f t="shared" si="16"/>
        <v>2.2514653441636945E-2</v>
      </c>
      <c r="D527" s="130">
        <f t="shared" si="17"/>
        <v>22514.653441636943</v>
      </c>
    </row>
    <row r="528" spans="1:4" x14ac:dyDescent="0.3">
      <c r="A528" s="73">
        <v>43077</v>
      </c>
      <c r="B528" s="130">
        <v>2651.5</v>
      </c>
      <c r="C528" s="125">
        <f t="shared" si="16"/>
        <v>1.8859399893573325E-2</v>
      </c>
      <c r="D528" s="130">
        <f t="shared" si="17"/>
        <v>18859.399893573325</v>
      </c>
    </row>
    <row r="529" spans="1:4" x14ac:dyDescent="0.3">
      <c r="A529" s="73">
        <v>43076</v>
      </c>
      <c r="B529" s="130">
        <v>2636.9799800000001</v>
      </c>
      <c r="C529" s="125">
        <f t="shared" si="16"/>
        <v>1.5363369939184413E-2</v>
      </c>
      <c r="D529" s="130">
        <f t="shared" si="17"/>
        <v>15363.369939184413</v>
      </c>
    </row>
    <row r="530" spans="1:4" x14ac:dyDescent="0.3">
      <c r="A530" s="73">
        <v>43075</v>
      </c>
      <c r="B530" s="130">
        <v>2629.2700199999999</v>
      </c>
      <c r="C530" s="125">
        <f t="shared" si="16"/>
        <v>1.163510642916088E-2</v>
      </c>
      <c r="D530" s="130">
        <f t="shared" si="17"/>
        <v>11635.10642916088</v>
      </c>
    </row>
    <row r="531" spans="1:4" x14ac:dyDescent="0.3">
      <c r="A531" s="73">
        <v>43074</v>
      </c>
      <c r="B531" s="130">
        <v>2629.570068</v>
      </c>
      <c r="C531" s="125">
        <f t="shared" si="16"/>
        <v>1.8368553589439562E-2</v>
      </c>
      <c r="D531" s="130">
        <f t="shared" si="17"/>
        <v>18368.553589439562</v>
      </c>
    </row>
    <row r="532" spans="1:4" x14ac:dyDescent="0.3">
      <c r="A532" s="73">
        <v>43073</v>
      </c>
      <c r="B532" s="130">
        <v>2639.4399410000001</v>
      </c>
      <c r="C532" s="125">
        <f t="shared" si="16"/>
        <v>2.3494906914903746E-2</v>
      </c>
      <c r="D532" s="130">
        <f t="shared" si="17"/>
        <v>23494.906914903746</v>
      </c>
    </row>
    <row r="533" spans="1:4" x14ac:dyDescent="0.3">
      <c r="A533" s="73">
        <v>43070</v>
      </c>
      <c r="B533" s="130">
        <v>2642.219971</v>
      </c>
      <c r="C533" s="125">
        <f t="shared" si="16"/>
        <v>2.1882427693499462E-2</v>
      </c>
      <c r="D533" s="130">
        <f t="shared" si="17"/>
        <v>21882.427693499463</v>
      </c>
    </row>
    <row r="534" spans="1:4" x14ac:dyDescent="0.3">
      <c r="A534" s="73">
        <v>43069</v>
      </c>
      <c r="B534" s="130">
        <v>2647.580078</v>
      </c>
      <c r="C534" s="125">
        <f t="shared" si="16"/>
        <v>3.2347855516724033E-2</v>
      </c>
      <c r="D534" s="130">
        <f t="shared" si="17"/>
        <v>32347.855516724034</v>
      </c>
    </row>
    <row r="535" spans="1:4" x14ac:dyDescent="0.3">
      <c r="A535" s="73">
        <v>43068</v>
      </c>
      <c r="B535" s="130">
        <v>2626.070068</v>
      </c>
      <c r="C535" s="125">
        <f t="shared" si="16"/>
        <v>1.8302570063089441E-2</v>
      </c>
      <c r="D535" s="130">
        <f t="shared" si="17"/>
        <v>18302.570063089439</v>
      </c>
    </row>
    <row r="536" spans="1:4" x14ac:dyDescent="0.3">
      <c r="A536" s="73">
        <v>43067</v>
      </c>
      <c r="B536" s="130">
        <v>2627.040039</v>
      </c>
      <c r="C536" s="125">
        <f t="shared" si="16"/>
        <v>1.6325942636030488E-2</v>
      </c>
      <c r="D536" s="130">
        <f t="shared" si="17"/>
        <v>16325.942636030488</v>
      </c>
    </row>
    <row r="537" spans="1:4" x14ac:dyDescent="0.3">
      <c r="A537" s="73">
        <v>43066</v>
      </c>
      <c r="B537" s="130">
        <v>2601.419922</v>
      </c>
      <c r="C537" s="125">
        <f t="shared" si="16"/>
        <v>7.404202701930096E-3</v>
      </c>
      <c r="D537" s="130">
        <f t="shared" si="17"/>
        <v>7404.2027019300958</v>
      </c>
    </row>
    <row r="538" spans="1:4" x14ac:dyDescent="0.3">
      <c r="A538" s="73">
        <v>43063</v>
      </c>
      <c r="B538" s="130">
        <v>2602.419922</v>
      </c>
      <c r="C538" s="125">
        <f t="shared" si="16"/>
        <v>6.8868167058377949E-3</v>
      </c>
      <c r="D538" s="130">
        <f t="shared" si="17"/>
        <v>6886.8167058377949</v>
      </c>
    </row>
    <row r="539" spans="1:4" x14ac:dyDescent="0.3">
      <c r="A539" s="73">
        <v>43061</v>
      </c>
      <c r="B539" s="130">
        <v>2597.080078</v>
      </c>
      <c r="C539" s="125">
        <f t="shared" si="16"/>
        <v>1.0407862848818006E-3</v>
      </c>
      <c r="D539" s="130">
        <f t="shared" si="17"/>
        <v>1040.7862848818006</v>
      </c>
    </row>
    <row r="540" spans="1:4" x14ac:dyDescent="0.3">
      <c r="A540" s="73">
        <v>43060</v>
      </c>
      <c r="B540" s="130">
        <v>2599.030029</v>
      </c>
      <c r="C540" s="125">
        <f t="shared" si="16"/>
        <v>3.2386346024664281E-3</v>
      </c>
      <c r="D540" s="130">
        <f t="shared" si="17"/>
        <v>3238.6346024664281</v>
      </c>
    </row>
    <row r="541" spans="1:4" x14ac:dyDescent="0.3">
      <c r="A541" s="73">
        <v>43059</v>
      </c>
      <c r="B541" s="130">
        <v>2582.139893</v>
      </c>
      <c r="C541" s="125">
        <f t="shared" si="16"/>
        <v>-3.4695250357699159E-3</v>
      </c>
      <c r="D541" s="130">
        <f t="shared" si="17"/>
        <v>-3469.525035769916</v>
      </c>
    </row>
    <row r="542" spans="1:4" x14ac:dyDescent="0.3">
      <c r="A542" s="73">
        <v>43056</v>
      </c>
      <c r="B542" s="130">
        <v>2578.8500979999999</v>
      </c>
      <c r="C542" s="125">
        <f t="shared" si="16"/>
        <v>-3.4739356738799909E-3</v>
      </c>
      <c r="D542" s="130">
        <f t="shared" si="17"/>
        <v>-3473.9356738799911</v>
      </c>
    </row>
    <row r="543" spans="1:4" x14ac:dyDescent="0.3">
      <c r="A543" s="73">
        <v>43055</v>
      </c>
      <c r="B543" s="130">
        <v>2585.639893</v>
      </c>
      <c r="C543" s="125">
        <f t="shared" si="16"/>
        <v>2.2442369827955222E-3</v>
      </c>
      <c r="D543" s="130">
        <f t="shared" si="17"/>
        <v>2244.2369827955222</v>
      </c>
    </row>
    <row r="544" spans="1:4" x14ac:dyDescent="0.3">
      <c r="A544" s="73">
        <v>43054</v>
      </c>
      <c r="B544" s="130">
        <v>2564.6201169999999</v>
      </c>
      <c r="C544" s="125">
        <f t="shared" si="16"/>
        <v>-5.7145917547526404E-3</v>
      </c>
      <c r="D544" s="130">
        <f t="shared" si="17"/>
        <v>-5714.5917547526406</v>
      </c>
    </row>
    <row r="545" spans="1:4" x14ac:dyDescent="0.3">
      <c r="A545" s="73">
        <v>43053</v>
      </c>
      <c r="B545" s="130">
        <v>2578.8701169999999</v>
      </c>
      <c r="C545" s="125">
        <f t="shared" si="16"/>
        <v>1.4018417503403047E-3</v>
      </c>
      <c r="D545" s="130">
        <f t="shared" si="17"/>
        <v>1401.8417503403048</v>
      </c>
    </row>
    <row r="546" spans="1:4" x14ac:dyDescent="0.3">
      <c r="A546" s="73">
        <v>43052</v>
      </c>
      <c r="B546" s="130">
        <v>2584.8400879999999</v>
      </c>
      <c r="C546" s="125">
        <f t="shared" si="16"/>
        <v>4.6680152345450754E-3</v>
      </c>
      <c r="D546" s="130">
        <f t="shared" si="17"/>
        <v>4668.0152345450751</v>
      </c>
    </row>
    <row r="547" spans="1:4" x14ac:dyDescent="0.3">
      <c r="A547" s="73">
        <v>43049</v>
      </c>
      <c r="B547" s="130">
        <v>2582.3000489999999</v>
      </c>
      <c r="C547" s="125">
        <f t="shared" si="16"/>
        <v>4.7653917468148954E-4</v>
      </c>
      <c r="D547" s="130">
        <f t="shared" si="17"/>
        <v>476.53917468148956</v>
      </c>
    </row>
    <row r="548" spans="1:4" x14ac:dyDescent="0.3">
      <c r="A548" s="73">
        <v>43048</v>
      </c>
      <c r="B548" s="130">
        <v>2584.6201169999999</v>
      </c>
      <c r="C548" s="125">
        <f t="shared" si="16"/>
        <v>9.4595437927804671E-3</v>
      </c>
      <c r="D548" s="130">
        <f t="shared" si="17"/>
        <v>9459.5437927804669</v>
      </c>
    </row>
    <row r="549" spans="1:4" x14ac:dyDescent="0.3">
      <c r="A549" s="73">
        <v>43047</v>
      </c>
      <c r="B549" s="130">
        <v>2594.3798830000001</v>
      </c>
      <c r="C549" s="125">
        <f t="shared" si="16"/>
        <v>1.4559170336819749E-2</v>
      </c>
      <c r="D549" s="130">
        <f t="shared" si="17"/>
        <v>14559.170336819749</v>
      </c>
    </row>
    <row r="550" spans="1:4" x14ac:dyDescent="0.3">
      <c r="A550" s="73">
        <v>43046</v>
      </c>
      <c r="B550" s="130">
        <v>2590.639893</v>
      </c>
      <c r="C550" s="125">
        <f t="shared" si="16"/>
        <v>8.3724883441402831E-3</v>
      </c>
      <c r="D550" s="130">
        <f t="shared" si="17"/>
        <v>8372.4883441402835</v>
      </c>
    </row>
    <row r="551" spans="1:4" x14ac:dyDescent="0.3">
      <c r="A551" s="73">
        <v>43045</v>
      </c>
      <c r="B551" s="130">
        <v>2591.1298830000001</v>
      </c>
      <c r="C551" s="125">
        <f t="shared" si="16"/>
        <v>1.0194973529578988E-2</v>
      </c>
      <c r="D551" s="130">
        <f t="shared" si="17"/>
        <v>10194.973529578987</v>
      </c>
    </row>
    <row r="552" spans="1:4" x14ac:dyDescent="0.3">
      <c r="A552" s="73">
        <v>43042</v>
      </c>
      <c r="B552" s="130">
        <v>2587.8400879999999</v>
      </c>
      <c r="C552" s="125">
        <f t="shared" si="16"/>
        <v>4.9045037846526807E-3</v>
      </c>
      <c r="D552" s="130">
        <f t="shared" si="17"/>
        <v>4904.5037846526802</v>
      </c>
    </row>
    <row r="553" spans="1:4" x14ac:dyDescent="0.3">
      <c r="A553" s="73">
        <v>43041</v>
      </c>
      <c r="B553" s="130">
        <v>2579.8500979999999</v>
      </c>
      <c r="C553" s="125">
        <f t="shared" si="16"/>
        <v>6.9279104332635733E-3</v>
      </c>
      <c r="D553" s="130">
        <f t="shared" si="17"/>
        <v>6927.9104332635734</v>
      </c>
    </row>
    <row r="554" spans="1:4" x14ac:dyDescent="0.3">
      <c r="A554" s="73">
        <v>43040</v>
      </c>
      <c r="B554" s="130">
        <v>2579.360107</v>
      </c>
      <c r="C554" s="125">
        <f t="shared" si="16"/>
        <v>7.0668721368900567E-3</v>
      </c>
      <c r="D554" s="130">
        <f t="shared" si="17"/>
        <v>7066.8721368900569</v>
      </c>
    </row>
    <row r="555" spans="1:4" x14ac:dyDescent="0.3">
      <c r="A555" s="73">
        <v>43039</v>
      </c>
      <c r="B555" s="130">
        <v>2575.26001</v>
      </c>
      <c r="C555" s="125">
        <f t="shared" si="16"/>
        <v>6.2124524628295319E-3</v>
      </c>
      <c r="D555" s="130">
        <f t="shared" si="17"/>
        <v>6212.4524628295321</v>
      </c>
    </row>
    <row r="556" spans="1:4" x14ac:dyDescent="0.3">
      <c r="A556" s="73">
        <v>43038</v>
      </c>
      <c r="B556" s="130">
        <v>2572.830078</v>
      </c>
      <c r="C556" s="125">
        <f t="shared" si="16"/>
        <v>5.9391414098497464E-3</v>
      </c>
      <c r="D556" s="130">
        <f t="shared" si="17"/>
        <v>5939.1414098497462</v>
      </c>
    </row>
    <row r="557" spans="1:4" x14ac:dyDescent="0.3">
      <c r="A557" s="73">
        <v>43035</v>
      </c>
      <c r="B557" s="130">
        <v>2581.070068</v>
      </c>
      <c r="C557" s="125">
        <f t="shared" si="16"/>
        <v>1.0927649491556224E-2</v>
      </c>
      <c r="D557" s="130">
        <f t="shared" si="17"/>
        <v>10927.649491556223</v>
      </c>
    </row>
    <row r="558" spans="1:4" x14ac:dyDescent="0.3">
      <c r="A558" s="73">
        <v>43034</v>
      </c>
      <c r="B558" s="130">
        <v>2560.3999020000001</v>
      </c>
      <c r="C558" s="125">
        <f t="shared" si="16"/>
        <v>3.7123599049917466E-3</v>
      </c>
      <c r="D558" s="130">
        <f t="shared" si="17"/>
        <v>3712.3599049917466</v>
      </c>
    </row>
    <row r="559" spans="1:4" x14ac:dyDescent="0.3">
      <c r="A559" s="73">
        <v>43033</v>
      </c>
      <c r="B559" s="130">
        <v>2557.1499020000001</v>
      </c>
      <c r="C559" s="125">
        <f t="shared" si="16"/>
        <v>7.4744916621316548E-4</v>
      </c>
      <c r="D559" s="130">
        <f t="shared" si="17"/>
        <v>747.44916621316543</v>
      </c>
    </row>
    <row r="560" spans="1:4" x14ac:dyDescent="0.3">
      <c r="A560" s="73">
        <v>43032</v>
      </c>
      <c r="B560" s="130">
        <v>2569.1298830000001</v>
      </c>
      <c r="C560" s="125">
        <f t="shared" si="16"/>
        <v>7.249157378407034E-3</v>
      </c>
      <c r="D560" s="130">
        <f t="shared" si="17"/>
        <v>7249.1573784070342</v>
      </c>
    </row>
    <row r="561" spans="1:4" x14ac:dyDescent="0.3">
      <c r="A561" s="73">
        <v>43031</v>
      </c>
      <c r="B561" s="130">
        <v>2564.9799800000001</v>
      </c>
      <c r="C561" s="125">
        <f t="shared" si="16"/>
        <v>7.9576222857247192E-3</v>
      </c>
      <c r="D561" s="130">
        <f t="shared" si="17"/>
        <v>7957.6222857247194</v>
      </c>
    </row>
    <row r="562" spans="1:4" x14ac:dyDescent="0.3">
      <c r="A562" s="73">
        <v>43028</v>
      </c>
      <c r="B562" s="130">
        <v>2575.209961</v>
      </c>
      <c r="C562" s="125">
        <f t="shared" si="16"/>
        <v>1.0151640708802701E-2</v>
      </c>
      <c r="D562" s="130">
        <f t="shared" si="17"/>
        <v>10151.640708802701</v>
      </c>
    </row>
    <row r="563" spans="1:4" x14ac:dyDescent="0.3">
      <c r="A563" s="73">
        <v>43027</v>
      </c>
      <c r="B563" s="130">
        <v>2562.1000979999999</v>
      </c>
      <c r="C563" s="125">
        <f t="shared" si="16"/>
        <v>3.9301546324157499E-3</v>
      </c>
      <c r="D563" s="130">
        <f t="shared" si="17"/>
        <v>3930.1546324157498</v>
      </c>
    </row>
    <row r="564" spans="1:4" x14ac:dyDescent="0.3">
      <c r="A564" s="73">
        <v>43026</v>
      </c>
      <c r="B564" s="130">
        <v>2561.26001</v>
      </c>
      <c r="C564" s="125">
        <f t="shared" si="16"/>
        <v>9.268096847069085E-3</v>
      </c>
      <c r="D564" s="130">
        <f t="shared" si="17"/>
        <v>9268.0968470690841</v>
      </c>
    </row>
    <row r="565" spans="1:4" x14ac:dyDescent="0.3">
      <c r="A565" s="73">
        <v>43025</v>
      </c>
      <c r="B565" s="130">
        <v>2559.360107</v>
      </c>
      <c r="C565" s="125">
        <f t="shared" si="16"/>
        <v>9.7767788893667884E-3</v>
      </c>
      <c r="D565" s="130">
        <f t="shared" si="17"/>
        <v>9776.7788893667876</v>
      </c>
    </row>
    <row r="566" spans="1:4" x14ac:dyDescent="0.3">
      <c r="A566" s="73">
        <v>43024</v>
      </c>
      <c r="B566" s="130">
        <v>2557.639893</v>
      </c>
      <c r="C566" s="125">
        <f t="shared" si="16"/>
        <v>1.1276560495604215E-2</v>
      </c>
      <c r="D566" s="130">
        <f t="shared" si="17"/>
        <v>11276.560495604215</v>
      </c>
    </row>
    <row r="567" spans="1:4" x14ac:dyDescent="0.3">
      <c r="A567" s="73">
        <v>43021</v>
      </c>
      <c r="B567" s="130">
        <v>2553.169922</v>
      </c>
      <c r="C567" s="125">
        <f t="shared" si="16"/>
        <v>1.3420000938357379E-2</v>
      </c>
      <c r="D567" s="130">
        <f t="shared" si="17"/>
        <v>13420.00093835738</v>
      </c>
    </row>
    <row r="568" spans="1:4" x14ac:dyDescent="0.3">
      <c r="A568" s="73">
        <v>43020</v>
      </c>
      <c r="B568" s="130">
        <v>2550.929932</v>
      </c>
      <c r="C568" s="125">
        <f t="shared" si="16"/>
        <v>1.6282428324158271E-2</v>
      </c>
      <c r="D568" s="130">
        <f t="shared" si="17"/>
        <v>16282.428324158271</v>
      </c>
    </row>
    <row r="569" spans="1:4" x14ac:dyDescent="0.3">
      <c r="A569" s="73">
        <v>43019</v>
      </c>
      <c r="B569" s="130">
        <v>2555.23999</v>
      </c>
      <c r="C569" s="125">
        <f t="shared" si="16"/>
        <v>1.9225840134258876E-2</v>
      </c>
      <c r="D569" s="130">
        <f t="shared" si="17"/>
        <v>19225.840134258877</v>
      </c>
    </row>
    <row r="570" spans="1:4" x14ac:dyDescent="0.3">
      <c r="A570" s="73">
        <v>43018</v>
      </c>
      <c r="B570" s="130">
        <v>2550.639893</v>
      </c>
      <c r="C570" s="125">
        <f t="shared" si="16"/>
        <v>2.1547156847795845E-2</v>
      </c>
      <c r="D570" s="130">
        <f t="shared" si="17"/>
        <v>21547.156847795846</v>
      </c>
    </row>
    <row r="571" spans="1:4" x14ac:dyDescent="0.3">
      <c r="A571" s="73">
        <v>43017</v>
      </c>
      <c r="B571" s="130">
        <v>2544.7299800000001</v>
      </c>
      <c r="C571" s="125">
        <f t="shared" si="16"/>
        <v>1.9253750888919674E-2</v>
      </c>
      <c r="D571" s="130">
        <f t="shared" si="17"/>
        <v>19253.750888919672</v>
      </c>
    </row>
    <row r="572" spans="1:4" x14ac:dyDescent="0.3">
      <c r="A572" s="73">
        <v>43014</v>
      </c>
      <c r="B572" s="130">
        <v>2549.330078</v>
      </c>
      <c r="C572" s="125">
        <f t="shared" si="16"/>
        <v>1.8827324354370178E-2</v>
      </c>
      <c r="D572" s="130">
        <f t="shared" si="17"/>
        <v>18827.324354370179</v>
      </c>
    </row>
    <row r="573" spans="1:4" x14ac:dyDescent="0.3">
      <c r="A573" s="73">
        <v>43013</v>
      </c>
      <c r="B573" s="130">
        <v>2552.070068</v>
      </c>
      <c r="C573" s="125">
        <f t="shared" si="16"/>
        <v>2.0583047261801823E-2</v>
      </c>
      <c r="D573" s="130">
        <f t="shared" si="17"/>
        <v>20583.047261801825</v>
      </c>
    </row>
    <row r="574" spans="1:4" x14ac:dyDescent="0.3">
      <c r="A574" s="73">
        <v>43012</v>
      </c>
      <c r="B574" s="130">
        <v>2537.73999</v>
      </c>
      <c r="C574" s="125">
        <f t="shared" si="16"/>
        <v>1.1761235016430893E-2</v>
      </c>
      <c r="D574" s="130">
        <f t="shared" si="17"/>
        <v>11761.235016430894</v>
      </c>
    </row>
    <row r="575" spans="1:4" x14ac:dyDescent="0.3">
      <c r="A575" s="73">
        <v>43011</v>
      </c>
      <c r="B575" s="130">
        <v>2534.580078</v>
      </c>
      <c r="C575" s="125">
        <f t="shared" si="16"/>
        <v>1.1142431967749111E-2</v>
      </c>
      <c r="D575" s="130">
        <f t="shared" si="17"/>
        <v>11142.431967749111</v>
      </c>
    </row>
    <row r="576" spans="1:4" x14ac:dyDescent="0.3">
      <c r="A576" s="73">
        <v>43010</v>
      </c>
      <c r="B576" s="130">
        <v>2529.1201169999999</v>
      </c>
      <c r="C576" s="125">
        <f t="shared" si="16"/>
        <v>1.0084388894042728E-2</v>
      </c>
      <c r="D576" s="130">
        <f t="shared" si="17"/>
        <v>10084.388894042728</v>
      </c>
    </row>
    <row r="577" spans="1:4" x14ac:dyDescent="0.3">
      <c r="A577" s="73">
        <v>43007</v>
      </c>
      <c r="B577" s="130">
        <v>2519.360107</v>
      </c>
      <c r="C577" s="125">
        <f t="shared" si="16"/>
        <v>7.6513469372925247E-3</v>
      </c>
      <c r="D577" s="130">
        <f t="shared" si="17"/>
        <v>7651.3469372925247</v>
      </c>
    </row>
    <row r="578" spans="1:4" x14ac:dyDescent="0.3">
      <c r="A578" s="73">
        <v>43006</v>
      </c>
      <c r="B578" s="130">
        <v>2510.0600589999999</v>
      </c>
      <c r="C578" s="125">
        <f t="shared" si="16"/>
        <v>5.786113800588577E-3</v>
      </c>
      <c r="D578" s="130">
        <f t="shared" si="17"/>
        <v>5786.1138005885769</v>
      </c>
    </row>
    <row r="579" spans="1:4" x14ac:dyDescent="0.3">
      <c r="A579" s="73">
        <v>43005</v>
      </c>
      <c r="B579" s="130">
        <v>2507.040039</v>
      </c>
      <c r="C579" s="125">
        <f t="shared" si="16"/>
        <v>3.4702312283541037E-3</v>
      </c>
      <c r="D579" s="130">
        <f t="shared" si="17"/>
        <v>3470.2312283541037</v>
      </c>
    </row>
    <row r="580" spans="1:4" x14ac:dyDescent="0.3">
      <c r="A580" s="73">
        <v>43004</v>
      </c>
      <c r="B580" s="130">
        <v>2496.8400879999999</v>
      </c>
      <c r="C580" s="125">
        <f t="shared" si="16"/>
        <v>1.4424629994413962E-4</v>
      </c>
      <c r="D580" s="130">
        <f t="shared" si="17"/>
        <v>144.24629994413962</v>
      </c>
    </row>
    <row r="581" spans="1:4" x14ac:dyDescent="0.3">
      <c r="A581" s="73">
        <v>43003</v>
      </c>
      <c r="B581" s="130">
        <v>2496.6599120000001</v>
      </c>
      <c r="C581" s="125">
        <f t="shared" si="16"/>
        <v>3.4362647279742031E-3</v>
      </c>
      <c r="D581" s="130">
        <f t="shared" si="17"/>
        <v>3436.2647279742032</v>
      </c>
    </row>
    <row r="582" spans="1:4" x14ac:dyDescent="0.3">
      <c r="A582" s="73">
        <v>43000</v>
      </c>
      <c r="B582" s="130">
        <v>2502.219971</v>
      </c>
      <c r="C582" s="125">
        <f t="shared" si="16"/>
        <v>1.6571683991368547E-2</v>
      </c>
      <c r="D582" s="130">
        <f t="shared" si="17"/>
        <v>16571.683991368547</v>
      </c>
    </row>
    <row r="583" spans="1:4" x14ac:dyDescent="0.3">
      <c r="A583" s="73">
        <v>42999</v>
      </c>
      <c r="B583" s="130">
        <v>2500.6000979999999</v>
      </c>
      <c r="C583" s="125">
        <f t="shared" si="16"/>
        <v>1.4401037924911098E-2</v>
      </c>
      <c r="D583" s="130">
        <f t="shared" si="17"/>
        <v>14401.037924911097</v>
      </c>
    </row>
    <row r="584" spans="1:4" x14ac:dyDescent="0.3">
      <c r="A584" s="73">
        <v>42998</v>
      </c>
      <c r="B584" s="130">
        <v>2508.23999</v>
      </c>
      <c r="C584" s="125">
        <f t="shared" ref="C584:C647" si="18">B584/B594-1</f>
        <v>1.7318701105871526E-2</v>
      </c>
      <c r="D584" s="130">
        <f t="shared" ref="D584:D647" si="19">C584*$B$5</f>
        <v>17318.701105871525</v>
      </c>
    </row>
    <row r="585" spans="1:4" x14ac:dyDescent="0.3">
      <c r="A585" s="73">
        <v>42997</v>
      </c>
      <c r="B585" s="130">
        <v>2506.6499020000001</v>
      </c>
      <c r="C585" s="125">
        <f t="shared" si="18"/>
        <v>1.9854670567464483E-2</v>
      </c>
      <c r="D585" s="130">
        <f t="shared" si="19"/>
        <v>19854.670567464484</v>
      </c>
    </row>
    <row r="586" spans="1:4" x14ac:dyDescent="0.3">
      <c r="A586" s="73">
        <v>42996</v>
      </c>
      <c r="B586" s="130">
        <v>2503.8701169999999</v>
      </c>
      <c r="C586" s="125">
        <f t="shared" si="18"/>
        <v>1.1031502477016897E-2</v>
      </c>
      <c r="D586" s="130">
        <f t="shared" si="19"/>
        <v>11031.502477016897</v>
      </c>
    </row>
    <row r="587" spans="1:4" x14ac:dyDescent="0.3">
      <c r="A587" s="73">
        <v>42993</v>
      </c>
      <c r="B587" s="130">
        <v>2500.2299800000001</v>
      </c>
      <c r="C587" s="125">
        <f t="shared" si="18"/>
        <v>1.1563157863447193E-2</v>
      </c>
      <c r="D587" s="130">
        <f t="shared" si="19"/>
        <v>11563.157863447193</v>
      </c>
    </row>
    <row r="588" spans="1:4" x14ac:dyDescent="0.3">
      <c r="A588" s="73">
        <v>42992</v>
      </c>
      <c r="B588" s="130">
        <v>2495.6201169999999</v>
      </c>
      <c r="C588" s="125">
        <f t="shared" si="18"/>
        <v>1.5474520826599392E-2</v>
      </c>
      <c r="D588" s="130">
        <f t="shared" si="19"/>
        <v>15474.520826599392</v>
      </c>
    </row>
    <row r="589" spans="1:4" x14ac:dyDescent="0.3">
      <c r="A589" s="73">
        <v>42991</v>
      </c>
      <c r="B589" s="130">
        <v>2498.3701169999999</v>
      </c>
      <c r="C589" s="125">
        <f t="shared" si="18"/>
        <v>2.1285233600549125E-2</v>
      </c>
      <c r="D589" s="130">
        <f t="shared" si="19"/>
        <v>21285.233600549123</v>
      </c>
    </row>
    <row r="590" spans="1:4" x14ac:dyDescent="0.3">
      <c r="A590" s="73">
        <v>42990</v>
      </c>
      <c r="B590" s="130">
        <v>2496.4799800000001</v>
      </c>
      <c r="C590" s="125">
        <f t="shared" si="18"/>
        <v>2.1372692621725697E-2</v>
      </c>
      <c r="D590" s="130">
        <f t="shared" si="19"/>
        <v>21372.692621725699</v>
      </c>
    </row>
    <row r="591" spans="1:4" x14ac:dyDescent="0.3">
      <c r="A591" s="73">
        <v>42989</v>
      </c>
      <c r="B591" s="130">
        <v>2488.110107</v>
      </c>
      <c r="C591" s="125">
        <f t="shared" si="18"/>
        <v>1.8444181288240102E-2</v>
      </c>
      <c r="D591" s="130">
        <f t="shared" si="19"/>
        <v>18444.181288240103</v>
      </c>
    </row>
    <row r="592" spans="1:4" x14ac:dyDescent="0.3">
      <c r="A592" s="73">
        <v>42986</v>
      </c>
      <c r="B592" s="130">
        <v>2461.429932</v>
      </c>
      <c r="C592" s="125">
        <f t="shared" si="18"/>
        <v>9.2087894754977473E-3</v>
      </c>
      <c r="D592" s="130">
        <f t="shared" si="19"/>
        <v>9208.7894754977478</v>
      </c>
    </row>
    <row r="593" spans="1:4" x14ac:dyDescent="0.3">
      <c r="A593" s="73">
        <v>42985</v>
      </c>
      <c r="B593" s="130">
        <v>2465.1000979999999</v>
      </c>
      <c r="C593" s="125">
        <f t="shared" si="18"/>
        <v>8.6169042503152493E-3</v>
      </c>
      <c r="D593" s="130">
        <f t="shared" si="19"/>
        <v>8616.9042503152486</v>
      </c>
    </row>
    <row r="594" spans="1:4" x14ac:dyDescent="0.3">
      <c r="A594" s="73">
        <v>42984</v>
      </c>
      <c r="B594" s="130">
        <v>2465.540039</v>
      </c>
      <c r="C594" s="125">
        <f t="shared" si="18"/>
        <v>5.3129361131536434E-3</v>
      </c>
      <c r="D594" s="130">
        <f t="shared" si="19"/>
        <v>5312.9361131536434</v>
      </c>
    </row>
    <row r="595" spans="1:4" x14ac:dyDescent="0.3">
      <c r="A595" s="73">
        <v>42983</v>
      </c>
      <c r="B595" s="130">
        <v>2457.8500979999999</v>
      </c>
      <c r="C595" s="125">
        <f t="shared" si="18"/>
        <v>1.2139822012148471E-2</v>
      </c>
      <c r="D595" s="130">
        <f t="shared" si="19"/>
        <v>12139.822012148472</v>
      </c>
    </row>
    <row r="596" spans="1:4" x14ac:dyDescent="0.3">
      <c r="A596" s="73">
        <v>42979</v>
      </c>
      <c r="B596" s="130">
        <v>2476.5500489999999</v>
      </c>
      <c r="C596" s="125">
        <f t="shared" si="18"/>
        <v>2.1026158590718991E-2</v>
      </c>
      <c r="D596" s="130">
        <f t="shared" si="19"/>
        <v>21026.158590718991</v>
      </c>
    </row>
    <row r="597" spans="1:4" x14ac:dyDescent="0.3">
      <c r="A597" s="73">
        <v>42978</v>
      </c>
      <c r="B597" s="130">
        <v>2471.6499020000001</v>
      </c>
      <c r="C597" s="125">
        <f t="shared" si="18"/>
        <v>1.7135687436941938E-2</v>
      </c>
      <c r="D597" s="130">
        <f t="shared" si="19"/>
        <v>17135.687436941938</v>
      </c>
    </row>
    <row r="598" spans="1:4" x14ac:dyDescent="0.3">
      <c r="A598" s="73">
        <v>42977</v>
      </c>
      <c r="B598" s="130">
        <v>2457.5900879999999</v>
      </c>
      <c r="C598" s="125">
        <f t="shared" si="18"/>
        <v>-4.2623783153610262E-3</v>
      </c>
      <c r="D598" s="130">
        <f t="shared" si="19"/>
        <v>-4262.3783153610266</v>
      </c>
    </row>
    <row r="599" spans="1:4" x14ac:dyDescent="0.3">
      <c r="A599" s="73">
        <v>42976</v>
      </c>
      <c r="B599" s="130">
        <v>2446.3000489999999</v>
      </c>
      <c r="C599" s="125">
        <f t="shared" si="18"/>
        <v>-7.4291905027881189E-3</v>
      </c>
      <c r="D599" s="130">
        <f t="shared" si="19"/>
        <v>-7429.1905027881185</v>
      </c>
    </row>
    <row r="600" spans="1:4" x14ac:dyDescent="0.3">
      <c r="A600" s="73">
        <v>42975</v>
      </c>
      <c r="B600" s="130">
        <v>2444.23999</v>
      </c>
      <c r="C600" s="125">
        <f t="shared" si="18"/>
        <v>-8.7597318679003555E-3</v>
      </c>
      <c r="D600" s="130">
        <f t="shared" si="19"/>
        <v>-8759.7318679003547</v>
      </c>
    </row>
    <row r="601" spans="1:4" x14ac:dyDescent="0.3">
      <c r="A601" s="73">
        <v>42972</v>
      </c>
      <c r="B601" s="130">
        <v>2443.0500489999999</v>
      </c>
      <c r="C601" s="125">
        <f t="shared" si="18"/>
        <v>7.0862523217507523E-4</v>
      </c>
      <c r="D601" s="130">
        <f t="shared" si="19"/>
        <v>708.62523217507521</v>
      </c>
    </row>
    <row r="602" spans="1:4" x14ac:dyDescent="0.3">
      <c r="A602" s="73">
        <v>42971</v>
      </c>
      <c r="B602" s="130">
        <v>2438.969971</v>
      </c>
      <c r="C602" s="125">
        <f t="shared" si="18"/>
        <v>3.1170818434689274E-4</v>
      </c>
      <c r="D602" s="130">
        <f t="shared" si="19"/>
        <v>311.70818434689272</v>
      </c>
    </row>
    <row r="603" spans="1:4" x14ac:dyDescent="0.3">
      <c r="A603" s="73">
        <v>42970</v>
      </c>
      <c r="B603" s="130">
        <v>2444.040039</v>
      </c>
      <c r="C603" s="125">
        <f t="shared" si="18"/>
        <v>-1.2117921745839366E-2</v>
      </c>
      <c r="D603" s="130">
        <f t="shared" si="19"/>
        <v>-12117.921745839367</v>
      </c>
    </row>
    <row r="604" spans="1:4" x14ac:dyDescent="0.3">
      <c r="A604" s="73">
        <v>42969</v>
      </c>
      <c r="B604" s="130">
        <v>2452.51001</v>
      </c>
      <c r="C604" s="125">
        <f t="shared" si="18"/>
        <v>-9.0548028648500534E-3</v>
      </c>
      <c r="D604" s="130">
        <f t="shared" si="19"/>
        <v>-9054.8028648500531</v>
      </c>
    </row>
    <row r="605" spans="1:4" x14ac:dyDescent="0.3">
      <c r="A605" s="73">
        <v>42968</v>
      </c>
      <c r="B605" s="130">
        <v>2428.3701169999999</v>
      </c>
      <c r="C605" s="125">
        <f t="shared" si="18"/>
        <v>-2.1177631136813369E-2</v>
      </c>
      <c r="D605" s="130">
        <f t="shared" si="19"/>
        <v>-21177.631136813368</v>
      </c>
    </row>
    <row r="606" spans="1:4" x14ac:dyDescent="0.3">
      <c r="A606" s="73">
        <v>42965</v>
      </c>
      <c r="B606" s="130">
        <v>2425.5500489999999</v>
      </c>
      <c r="C606" s="125">
        <f t="shared" si="18"/>
        <v>-2.07038946496515E-2</v>
      </c>
      <c r="D606" s="130">
        <f t="shared" si="19"/>
        <v>-20703.894649651498</v>
      </c>
    </row>
    <row r="607" spans="1:4" x14ac:dyDescent="0.3">
      <c r="A607" s="73">
        <v>42964</v>
      </c>
      <c r="B607" s="130">
        <v>2430.01001</v>
      </c>
      <c r="C607" s="125">
        <f t="shared" si="18"/>
        <v>-1.704982828796886E-2</v>
      </c>
      <c r="D607" s="130">
        <f t="shared" si="19"/>
        <v>-17049.82828796886</v>
      </c>
    </row>
    <row r="608" spans="1:4" x14ac:dyDescent="0.3">
      <c r="A608" s="73">
        <v>42963</v>
      </c>
      <c r="B608" s="130">
        <v>2468.110107</v>
      </c>
      <c r="C608" s="125">
        <f t="shared" si="18"/>
        <v>-3.8182415594149033E-3</v>
      </c>
      <c r="D608" s="130">
        <f t="shared" si="19"/>
        <v>-3818.2415594149033</v>
      </c>
    </row>
    <row r="609" spans="1:4" x14ac:dyDescent="0.3">
      <c r="A609" s="73">
        <v>42962</v>
      </c>
      <c r="B609" s="130">
        <v>2464.610107</v>
      </c>
      <c r="C609" s="125">
        <f t="shared" si="18"/>
        <v>-4.7408446041137253E-3</v>
      </c>
      <c r="D609" s="130">
        <f t="shared" si="19"/>
        <v>-4740.8446041137249</v>
      </c>
    </row>
    <row r="610" spans="1:4" x14ac:dyDescent="0.3">
      <c r="A610" s="73">
        <v>42961</v>
      </c>
      <c r="B610" s="130">
        <v>2465.8400879999999</v>
      </c>
      <c r="C610" s="125">
        <f t="shared" si="18"/>
        <v>-1.8054329075553044E-3</v>
      </c>
      <c r="D610" s="130">
        <f t="shared" si="19"/>
        <v>-1805.4329075553044</v>
      </c>
    </row>
    <row r="611" spans="1:4" x14ac:dyDescent="0.3">
      <c r="A611" s="73">
        <v>42958</v>
      </c>
      <c r="B611" s="130">
        <v>2441.320068</v>
      </c>
      <c r="C611" s="125">
        <f t="shared" si="18"/>
        <v>-1.245096427321124E-2</v>
      </c>
      <c r="D611" s="130">
        <f t="shared" si="19"/>
        <v>-12450.964273211241</v>
      </c>
    </row>
    <row r="612" spans="1:4" x14ac:dyDescent="0.3">
      <c r="A612" s="73">
        <v>42957</v>
      </c>
      <c r="B612" s="130">
        <v>2438.209961</v>
      </c>
      <c r="C612" s="125">
        <f t="shared" si="18"/>
        <v>-1.5031777303438854E-2</v>
      </c>
      <c r="D612" s="130">
        <f t="shared" si="19"/>
        <v>-15031.777303438854</v>
      </c>
    </row>
    <row r="613" spans="1:4" x14ac:dyDescent="0.3">
      <c r="A613" s="73">
        <v>42956</v>
      </c>
      <c r="B613" s="130">
        <v>2474.0200199999999</v>
      </c>
      <c r="C613" s="125">
        <f t="shared" si="18"/>
        <v>-1.5376591130394912E-3</v>
      </c>
      <c r="D613" s="130">
        <f t="shared" si="19"/>
        <v>-1537.6591130394911</v>
      </c>
    </row>
    <row r="614" spans="1:4" x14ac:dyDescent="0.3">
      <c r="A614" s="73">
        <v>42955</v>
      </c>
      <c r="B614" s="130">
        <v>2474.919922</v>
      </c>
      <c r="C614" s="125">
        <f t="shared" si="18"/>
        <v>-8.9214579145269202E-4</v>
      </c>
      <c r="D614" s="130">
        <f t="shared" si="19"/>
        <v>-892.14579145269204</v>
      </c>
    </row>
    <row r="615" spans="1:4" x14ac:dyDescent="0.3">
      <c r="A615" s="73">
        <v>42954</v>
      </c>
      <c r="B615" s="130">
        <v>2480.9099120000001</v>
      </c>
      <c r="C615" s="125">
        <f t="shared" si="18"/>
        <v>4.4536037312765675E-3</v>
      </c>
      <c r="D615" s="130">
        <f t="shared" si="19"/>
        <v>4453.6037312765675</v>
      </c>
    </row>
    <row r="616" spans="1:4" x14ac:dyDescent="0.3">
      <c r="A616" s="73">
        <v>42951</v>
      </c>
      <c r="B616" s="130">
        <v>2476.830078</v>
      </c>
      <c r="C616" s="125">
        <f t="shared" si="18"/>
        <v>1.7350736215924201E-3</v>
      </c>
      <c r="D616" s="130">
        <f t="shared" si="19"/>
        <v>1735.0736215924201</v>
      </c>
    </row>
    <row r="617" spans="1:4" x14ac:dyDescent="0.3">
      <c r="A617" s="73">
        <v>42950</v>
      </c>
      <c r="B617" s="130">
        <v>2472.1599120000001</v>
      </c>
      <c r="C617" s="125">
        <f t="shared" si="18"/>
        <v>-5.2155451921653828E-4</v>
      </c>
      <c r="D617" s="130">
        <f t="shared" si="19"/>
        <v>-521.55451921653832</v>
      </c>
    </row>
    <row r="618" spans="1:4" x14ac:dyDescent="0.3">
      <c r="A618" s="73">
        <v>42949</v>
      </c>
      <c r="B618" s="130">
        <v>2477.570068</v>
      </c>
      <c r="C618" s="125">
        <f t="shared" si="18"/>
        <v>1.5118217024119307E-3</v>
      </c>
      <c r="D618" s="130">
        <f t="shared" si="19"/>
        <v>1511.8217024119308</v>
      </c>
    </row>
    <row r="619" spans="1:4" x14ac:dyDescent="0.3">
      <c r="A619" s="73">
        <v>42948</v>
      </c>
      <c r="B619" s="130">
        <v>2476.3500979999999</v>
      </c>
      <c r="C619" s="125">
        <f t="shared" si="18"/>
        <v>6.3967838525991194E-3</v>
      </c>
      <c r="D619" s="130">
        <f t="shared" si="19"/>
        <v>6396.7838525991192</v>
      </c>
    </row>
    <row r="620" spans="1:4" x14ac:dyDescent="0.3">
      <c r="A620" s="73">
        <v>42947</v>
      </c>
      <c r="B620" s="130">
        <v>2470.3000489999999</v>
      </c>
      <c r="C620" s="125">
        <f t="shared" si="18"/>
        <v>4.5382355155016985E-3</v>
      </c>
      <c r="D620" s="130">
        <f t="shared" si="19"/>
        <v>4538.2355155016985</v>
      </c>
    </row>
    <row r="621" spans="1:4" x14ac:dyDescent="0.3">
      <c r="A621" s="73">
        <v>42944</v>
      </c>
      <c r="B621" s="130">
        <v>2472.1000979999999</v>
      </c>
      <c r="C621" s="125">
        <f t="shared" si="18"/>
        <v>5.2170269615208209E-3</v>
      </c>
      <c r="D621" s="130">
        <f t="shared" si="19"/>
        <v>5217.0269615208208</v>
      </c>
    </row>
    <row r="622" spans="1:4" x14ac:dyDescent="0.3">
      <c r="A622" s="73">
        <v>42943</v>
      </c>
      <c r="B622" s="130">
        <v>2475.419922</v>
      </c>
      <c r="C622" s="125">
        <f t="shared" si="18"/>
        <v>1.1271143470278133E-2</v>
      </c>
      <c r="D622" s="130">
        <f t="shared" si="19"/>
        <v>11271.143470278133</v>
      </c>
    </row>
    <row r="623" spans="1:4" x14ac:dyDescent="0.3">
      <c r="A623" s="73">
        <v>42942</v>
      </c>
      <c r="B623" s="130">
        <v>2477.830078</v>
      </c>
      <c r="C623" s="125">
        <f t="shared" si="18"/>
        <v>1.4153311368054755E-2</v>
      </c>
      <c r="D623" s="130">
        <f t="shared" si="19"/>
        <v>14153.311368054756</v>
      </c>
    </row>
    <row r="624" spans="1:4" x14ac:dyDescent="0.3">
      <c r="A624" s="73">
        <v>42941</v>
      </c>
      <c r="B624" s="130">
        <v>2477.1298830000001</v>
      </c>
      <c r="C624" s="125">
        <f t="shared" si="18"/>
        <v>2.1273640558172602E-2</v>
      </c>
      <c r="D624" s="130">
        <f t="shared" si="19"/>
        <v>21273.640558172603</v>
      </c>
    </row>
    <row r="625" spans="1:4" x14ac:dyDescent="0.3">
      <c r="A625" s="73">
        <v>42940</v>
      </c>
      <c r="B625" s="130">
        <v>2469.9099120000001</v>
      </c>
      <c r="C625" s="125">
        <f t="shared" si="18"/>
        <v>1.7499981952105337E-2</v>
      </c>
      <c r="D625" s="130">
        <f t="shared" si="19"/>
        <v>17499.981952105336</v>
      </c>
    </row>
    <row r="626" spans="1:4" x14ac:dyDescent="0.3">
      <c r="A626" s="73">
        <v>42937</v>
      </c>
      <c r="B626" s="130">
        <v>2472.540039</v>
      </c>
      <c r="C626" s="125">
        <f t="shared" si="18"/>
        <v>1.9528492040977286E-2</v>
      </c>
      <c r="D626" s="130">
        <f t="shared" si="19"/>
        <v>19528.492040977286</v>
      </c>
    </row>
    <row r="627" spans="1:4" x14ac:dyDescent="0.3">
      <c r="A627" s="73">
        <v>42936</v>
      </c>
      <c r="B627" s="130">
        <v>2473.4499510000001</v>
      </c>
      <c r="C627" s="125">
        <f t="shared" si="18"/>
        <v>2.643425708060998E-2</v>
      </c>
      <c r="D627" s="130">
        <f t="shared" si="19"/>
        <v>26434.257080609979</v>
      </c>
    </row>
    <row r="628" spans="1:4" x14ac:dyDescent="0.3">
      <c r="A628" s="73">
        <v>42935</v>
      </c>
      <c r="B628" s="130">
        <v>2473.830078</v>
      </c>
      <c r="C628" s="125">
        <f t="shared" si="18"/>
        <v>1.6974042909063014E-2</v>
      </c>
      <c r="D628" s="130">
        <f t="shared" si="19"/>
        <v>16974.042909063013</v>
      </c>
    </row>
    <row r="629" spans="1:4" x14ac:dyDescent="0.3">
      <c r="A629" s="73">
        <v>42934</v>
      </c>
      <c r="B629" s="130">
        <v>2460.610107</v>
      </c>
      <c r="C629" s="125">
        <f t="shared" si="18"/>
        <v>1.535035192180878E-2</v>
      </c>
      <c r="D629" s="130">
        <f t="shared" si="19"/>
        <v>15350.35192180878</v>
      </c>
    </row>
    <row r="630" spans="1:4" x14ac:dyDescent="0.3">
      <c r="A630" s="73">
        <v>42933</v>
      </c>
      <c r="B630" s="130">
        <v>2459.139893</v>
      </c>
      <c r="C630" s="125">
        <f t="shared" si="18"/>
        <v>1.6299517625604887E-2</v>
      </c>
      <c r="D630" s="130">
        <f t="shared" si="19"/>
        <v>16299.517625604887</v>
      </c>
    </row>
    <row r="631" spans="1:4" x14ac:dyDescent="0.3">
      <c r="A631" s="73">
        <v>42930</v>
      </c>
      <c r="B631" s="130">
        <v>2459.2700199999999</v>
      </c>
      <c r="C631" s="125">
        <f t="shared" si="18"/>
        <v>7.6126339064548354E-3</v>
      </c>
      <c r="D631" s="130">
        <f t="shared" si="19"/>
        <v>7612.6339064548356</v>
      </c>
    </row>
    <row r="632" spans="1:4" x14ac:dyDescent="0.3">
      <c r="A632" s="73">
        <v>42929</v>
      </c>
      <c r="B632" s="130">
        <v>2447.830078</v>
      </c>
      <c r="C632" s="125">
        <f t="shared" si="18"/>
        <v>1.175929220537375E-2</v>
      </c>
      <c r="D632" s="130">
        <f t="shared" si="19"/>
        <v>11759.292205373751</v>
      </c>
    </row>
    <row r="633" spans="1:4" x14ac:dyDescent="0.3">
      <c r="A633" s="73">
        <v>42928</v>
      </c>
      <c r="B633" s="130">
        <v>2443.25</v>
      </c>
      <c r="C633" s="125">
        <f t="shared" si="18"/>
        <v>1.7137400252824619E-3</v>
      </c>
      <c r="D633" s="130">
        <f t="shared" si="19"/>
        <v>1713.7400252824618</v>
      </c>
    </row>
    <row r="634" spans="1:4" x14ac:dyDescent="0.3">
      <c r="A634" s="73">
        <v>42927</v>
      </c>
      <c r="B634" s="130">
        <v>2425.530029</v>
      </c>
      <c r="C634" s="125">
        <f t="shared" si="18"/>
        <v>-5.2372635620613339E-3</v>
      </c>
      <c r="D634" s="130">
        <f t="shared" si="19"/>
        <v>-5237.2635620613337</v>
      </c>
    </row>
    <row r="635" spans="1:4" x14ac:dyDescent="0.3">
      <c r="A635" s="73">
        <v>42926</v>
      </c>
      <c r="B635" s="130">
        <v>2427.429932</v>
      </c>
      <c r="C635" s="125">
        <f t="shared" si="18"/>
        <v>-2.9041150133497506E-3</v>
      </c>
      <c r="D635" s="130">
        <f t="shared" si="19"/>
        <v>-2904.1150133497508</v>
      </c>
    </row>
    <row r="636" spans="1:4" x14ac:dyDescent="0.3">
      <c r="A636" s="73">
        <v>42923</v>
      </c>
      <c r="B636" s="130">
        <v>2425.179932</v>
      </c>
      <c r="C636" s="125">
        <f t="shared" si="18"/>
        <v>-4.2823664469215927E-3</v>
      </c>
      <c r="D636" s="130">
        <f t="shared" si="19"/>
        <v>-4282.3664469215928</v>
      </c>
    </row>
    <row r="637" spans="1:4" x14ac:dyDescent="0.3">
      <c r="A637" s="73">
        <v>42922</v>
      </c>
      <c r="B637" s="130">
        <v>2409.75</v>
      </c>
      <c r="C637" s="125">
        <f t="shared" si="18"/>
        <v>-1.1193965062135103E-2</v>
      </c>
      <c r="D637" s="130">
        <f t="shared" si="19"/>
        <v>-11193.965062135103</v>
      </c>
    </row>
    <row r="638" spans="1:4" x14ac:dyDescent="0.3">
      <c r="A638" s="73">
        <v>42921</v>
      </c>
      <c r="B638" s="130">
        <v>2432.540039</v>
      </c>
      <c r="C638" s="125">
        <f t="shared" si="18"/>
        <v>-8.5267020177794972E-3</v>
      </c>
      <c r="D638" s="130">
        <f t="shared" si="19"/>
        <v>-8526.7020177794966</v>
      </c>
    </row>
    <row r="639" spans="1:4" x14ac:dyDescent="0.3">
      <c r="A639" s="73">
        <v>42916</v>
      </c>
      <c r="B639" s="130">
        <v>2423.4099120000001</v>
      </c>
      <c r="C639" s="125">
        <f t="shared" si="18"/>
        <v>-4.0030373763629834E-3</v>
      </c>
      <c r="D639" s="130">
        <f t="shared" si="19"/>
        <v>-4003.0373763629832</v>
      </c>
    </row>
    <row r="640" spans="1:4" x14ac:dyDescent="0.3">
      <c r="A640" s="73">
        <v>42915</v>
      </c>
      <c r="B640" s="130">
        <v>2419.6999510000001</v>
      </c>
      <c r="C640" s="125">
        <f t="shared" si="18"/>
        <v>-5.2457225214733727E-3</v>
      </c>
      <c r="D640" s="130">
        <f t="shared" si="19"/>
        <v>-5245.7225214733726</v>
      </c>
    </row>
    <row r="641" spans="1:4" x14ac:dyDescent="0.3">
      <c r="A641" s="73">
        <v>42914</v>
      </c>
      <c r="B641" s="130">
        <v>2440.6899410000001</v>
      </c>
      <c r="C641" s="125">
        <f t="shared" si="18"/>
        <v>1.1362223077973077E-3</v>
      </c>
      <c r="D641" s="130">
        <f t="shared" si="19"/>
        <v>1136.2223077973076</v>
      </c>
    </row>
    <row r="642" spans="1:4" x14ac:dyDescent="0.3">
      <c r="A642" s="73">
        <v>42913</v>
      </c>
      <c r="B642" s="130">
        <v>2419.3798830000001</v>
      </c>
      <c r="C642" s="125">
        <f t="shared" si="18"/>
        <v>-8.593117445396925E-3</v>
      </c>
      <c r="D642" s="130">
        <f t="shared" si="19"/>
        <v>-8593.1174453969252</v>
      </c>
    </row>
    <row r="643" spans="1:4" x14ac:dyDescent="0.3">
      <c r="A643" s="73">
        <v>42912</v>
      </c>
      <c r="B643" s="130">
        <v>2439.070068</v>
      </c>
      <c r="C643" s="125">
        <f t="shared" si="18"/>
        <v>3.9846115388444403E-3</v>
      </c>
      <c r="D643" s="130">
        <f t="shared" si="19"/>
        <v>3984.6115388444405</v>
      </c>
    </row>
    <row r="644" spans="1:4" x14ac:dyDescent="0.3">
      <c r="A644" s="73">
        <v>42909</v>
      </c>
      <c r="B644" s="130">
        <v>2438.3000489999999</v>
      </c>
      <c r="C644" s="125">
        <f t="shared" si="18"/>
        <v>2.6852987520586957E-3</v>
      </c>
      <c r="D644" s="130">
        <f t="shared" si="19"/>
        <v>2685.2987520586958</v>
      </c>
    </row>
    <row r="645" spans="1:4" x14ac:dyDescent="0.3">
      <c r="A645" s="73">
        <v>42908</v>
      </c>
      <c r="B645" s="130">
        <v>2434.5</v>
      </c>
      <c r="C645" s="125">
        <f t="shared" si="18"/>
        <v>2.9171004426165048E-4</v>
      </c>
      <c r="D645" s="130">
        <f t="shared" si="19"/>
        <v>291.71004426165047</v>
      </c>
    </row>
    <row r="646" spans="1:4" x14ac:dyDescent="0.3">
      <c r="A646" s="73">
        <v>42907</v>
      </c>
      <c r="B646" s="130">
        <v>2435.610107</v>
      </c>
      <c r="C646" s="125">
        <f t="shared" si="18"/>
        <v>1.0152371456761955E-3</v>
      </c>
      <c r="D646" s="130">
        <f t="shared" si="19"/>
        <v>1015.2371456761955</v>
      </c>
    </row>
    <row r="647" spans="1:4" x14ac:dyDescent="0.3">
      <c r="A647" s="73">
        <v>42906</v>
      </c>
      <c r="B647" s="130">
        <v>2437.030029</v>
      </c>
      <c r="C647" s="125">
        <f t="shared" si="18"/>
        <v>3.169577930035361E-3</v>
      </c>
      <c r="D647" s="130">
        <f t="shared" si="19"/>
        <v>3169.5779300353611</v>
      </c>
    </row>
    <row r="648" spans="1:4" x14ac:dyDescent="0.3">
      <c r="A648" s="73">
        <v>42905</v>
      </c>
      <c r="B648" s="130">
        <v>2453.459961</v>
      </c>
      <c r="C648" s="125">
        <f t="shared" ref="C648:C711" si="20">B648/B658-1</f>
        <v>7.1260877228536135E-3</v>
      </c>
      <c r="D648" s="130">
        <f t="shared" ref="D648:D711" si="21">C648*$B$5</f>
        <v>7126.0877228536137</v>
      </c>
    </row>
    <row r="649" spans="1:4" x14ac:dyDescent="0.3">
      <c r="A649" s="73">
        <v>42902</v>
      </c>
      <c r="B649" s="130">
        <v>2433.1499020000001</v>
      </c>
      <c r="C649" s="125">
        <f t="shared" si="20"/>
        <v>-2.4272226032663324E-3</v>
      </c>
      <c r="D649" s="130">
        <f t="shared" si="21"/>
        <v>-2427.2226032663325</v>
      </c>
    </row>
    <row r="650" spans="1:4" x14ac:dyDescent="0.3">
      <c r="A650" s="73">
        <v>42901</v>
      </c>
      <c r="B650" s="130">
        <v>2432.459961</v>
      </c>
      <c r="C650" s="125">
        <f t="shared" si="20"/>
        <v>9.8758958286304654E-4</v>
      </c>
      <c r="D650" s="130">
        <f t="shared" si="21"/>
        <v>987.58958286304653</v>
      </c>
    </row>
    <row r="651" spans="1:4" x14ac:dyDescent="0.3">
      <c r="A651" s="73">
        <v>42900</v>
      </c>
      <c r="B651" s="130">
        <v>2437.919922</v>
      </c>
      <c r="C651" s="125">
        <f t="shared" si="20"/>
        <v>1.0830032535587009E-2</v>
      </c>
      <c r="D651" s="130">
        <f t="shared" si="21"/>
        <v>10830.032535587008</v>
      </c>
    </row>
    <row r="652" spans="1:4" x14ac:dyDescent="0.3">
      <c r="A652" s="73">
        <v>42899</v>
      </c>
      <c r="B652" s="130">
        <v>2440.3500979999999</v>
      </c>
      <c r="C652" s="125">
        <f t="shared" si="20"/>
        <v>1.1372238086276187E-2</v>
      </c>
      <c r="D652" s="130">
        <f t="shared" si="21"/>
        <v>11372.238086276187</v>
      </c>
    </row>
    <row r="653" spans="1:4" x14ac:dyDescent="0.3">
      <c r="A653" s="73">
        <v>42898</v>
      </c>
      <c r="B653" s="130">
        <v>2429.389893</v>
      </c>
      <c r="C653" s="125">
        <f t="shared" si="20"/>
        <v>5.6170677525806401E-3</v>
      </c>
      <c r="D653" s="130">
        <f t="shared" si="21"/>
        <v>5617.0677525806404</v>
      </c>
    </row>
    <row r="654" spans="1:4" x14ac:dyDescent="0.3">
      <c r="A654" s="73">
        <v>42895</v>
      </c>
      <c r="B654" s="130">
        <v>2431.7700199999999</v>
      </c>
      <c r="C654" s="125">
        <f t="shared" si="20"/>
        <v>6.9148933694622716E-3</v>
      </c>
      <c r="D654" s="130">
        <f t="shared" si="21"/>
        <v>6914.8933694622719</v>
      </c>
    </row>
    <row r="655" spans="1:4" x14ac:dyDescent="0.3">
      <c r="A655" s="73">
        <v>42894</v>
      </c>
      <c r="B655" s="130">
        <v>2433.790039</v>
      </c>
      <c r="C655" s="125">
        <f t="shared" si="20"/>
        <v>1.2227694886588036E-2</v>
      </c>
      <c r="D655" s="130">
        <f t="shared" si="21"/>
        <v>12227.694886588037</v>
      </c>
    </row>
    <row r="656" spans="1:4" x14ac:dyDescent="0.3">
      <c r="A656" s="73">
        <v>42893</v>
      </c>
      <c r="B656" s="130">
        <v>2433.139893</v>
      </c>
      <c r="C656" s="125">
        <f t="shared" si="20"/>
        <v>1.4476185209072012E-2</v>
      </c>
      <c r="D656" s="130">
        <f t="shared" si="21"/>
        <v>14476.185209072013</v>
      </c>
    </row>
    <row r="657" spans="1:4" x14ac:dyDescent="0.3">
      <c r="A657" s="73">
        <v>42892</v>
      </c>
      <c r="B657" s="130">
        <v>2429.330078</v>
      </c>
      <c r="C657" s="125">
        <f t="shared" si="20"/>
        <v>1.4749274318934136E-2</v>
      </c>
      <c r="D657" s="130">
        <f t="shared" si="21"/>
        <v>14749.274318934136</v>
      </c>
    </row>
    <row r="658" spans="1:4" x14ac:dyDescent="0.3">
      <c r="A658" s="73">
        <v>42891</v>
      </c>
      <c r="B658" s="130">
        <v>2436.1000979999999</v>
      </c>
      <c r="C658" s="125">
        <f t="shared" si="20"/>
        <v>2.2827994128872486E-2</v>
      </c>
      <c r="D658" s="130">
        <f t="shared" si="21"/>
        <v>22827.994128872488</v>
      </c>
    </row>
    <row r="659" spans="1:4" x14ac:dyDescent="0.3">
      <c r="A659" s="73">
        <v>42888</v>
      </c>
      <c r="B659" s="130">
        <v>2439.070068</v>
      </c>
      <c r="C659" s="125">
        <f t="shared" si="20"/>
        <v>3.1005401272828914E-2</v>
      </c>
      <c r="D659" s="130">
        <f t="shared" si="21"/>
        <v>31005.401272828913</v>
      </c>
    </row>
    <row r="660" spans="1:4" x14ac:dyDescent="0.3">
      <c r="A660" s="73">
        <v>42887</v>
      </c>
      <c r="B660" s="130">
        <v>2430.0600589999999</v>
      </c>
      <c r="C660" s="125">
        <f t="shared" si="20"/>
        <v>3.0983920061037118E-2</v>
      </c>
      <c r="D660" s="130">
        <f t="shared" si="21"/>
        <v>30983.920061037119</v>
      </c>
    </row>
    <row r="661" spans="1:4" x14ac:dyDescent="0.3">
      <c r="A661" s="73">
        <v>42886</v>
      </c>
      <c r="B661" s="130">
        <v>2411.8000489999999</v>
      </c>
      <c r="C661" s="125">
        <f t="shared" si="20"/>
        <v>4.6362587784360976E-3</v>
      </c>
      <c r="D661" s="130">
        <f t="shared" si="21"/>
        <v>4636.2587784360976</v>
      </c>
    </row>
    <row r="662" spans="1:4" x14ac:dyDescent="0.3">
      <c r="A662" s="73">
        <v>42885</v>
      </c>
      <c r="B662" s="130">
        <v>2412.9099120000001</v>
      </c>
      <c r="C662" s="125">
        <f t="shared" si="20"/>
        <v>4.4081736405825467E-3</v>
      </c>
      <c r="D662" s="130">
        <f t="shared" si="21"/>
        <v>4408.1736405825468</v>
      </c>
    </row>
    <row r="663" spans="1:4" x14ac:dyDescent="0.3">
      <c r="A663" s="73">
        <v>42881</v>
      </c>
      <c r="B663" s="130">
        <v>2415.820068</v>
      </c>
      <c r="C663" s="125">
        <f t="shared" si="20"/>
        <v>1.042292317597826E-2</v>
      </c>
      <c r="D663" s="130">
        <f t="shared" si="21"/>
        <v>10422.92317597826</v>
      </c>
    </row>
    <row r="664" spans="1:4" x14ac:dyDescent="0.3">
      <c r="A664" s="73">
        <v>42880</v>
      </c>
      <c r="B664" s="130">
        <v>2415.070068</v>
      </c>
      <c r="C664" s="125">
        <f t="shared" si="20"/>
        <v>8.6158465062122769E-3</v>
      </c>
      <c r="D664" s="130">
        <f t="shared" si="21"/>
        <v>8615.8465062122777</v>
      </c>
    </row>
    <row r="665" spans="1:4" x14ac:dyDescent="0.3">
      <c r="A665" s="73">
        <v>42879</v>
      </c>
      <c r="B665" s="130">
        <v>2404.389893</v>
      </c>
      <c r="C665" s="125">
        <f t="shared" si="20"/>
        <v>1.9836434083946308E-3</v>
      </c>
      <c r="D665" s="130">
        <f t="shared" si="21"/>
        <v>1983.6434083946308</v>
      </c>
    </row>
    <row r="666" spans="1:4" x14ac:dyDescent="0.3">
      <c r="A666" s="73">
        <v>42878</v>
      </c>
      <c r="B666" s="130">
        <v>2398.419922</v>
      </c>
      <c r="C666" s="125">
        <f t="shared" si="20"/>
        <v>6.2580313436111368E-4</v>
      </c>
      <c r="D666" s="130">
        <f t="shared" si="21"/>
        <v>625.80313436111373</v>
      </c>
    </row>
    <row r="667" spans="1:4" x14ac:dyDescent="0.3">
      <c r="A667" s="73">
        <v>42877</v>
      </c>
      <c r="B667" s="130">
        <v>2394.0200199999999</v>
      </c>
      <c r="C667" s="125">
        <f t="shared" si="20"/>
        <v>-2.2338534377051023E-3</v>
      </c>
      <c r="D667" s="130">
        <f t="shared" si="21"/>
        <v>-2233.8534377051024</v>
      </c>
    </row>
    <row r="668" spans="1:4" x14ac:dyDescent="0.3">
      <c r="A668" s="73">
        <v>42874</v>
      </c>
      <c r="B668" s="130">
        <v>2381.7299800000001</v>
      </c>
      <c r="C668" s="125">
        <f t="shared" si="20"/>
        <v>-7.318856292721776E-3</v>
      </c>
      <c r="D668" s="130">
        <f t="shared" si="21"/>
        <v>-7318.8562927217763</v>
      </c>
    </row>
    <row r="669" spans="1:4" x14ac:dyDescent="0.3">
      <c r="A669" s="73">
        <v>42873</v>
      </c>
      <c r="B669" s="130">
        <v>2365.719971</v>
      </c>
      <c r="C669" s="125">
        <f t="shared" si="20"/>
        <v>-9.9601797853946517E-3</v>
      </c>
      <c r="D669" s="130">
        <f t="shared" si="21"/>
        <v>-9960.1797853946518</v>
      </c>
    </row>
    <row r="670" spans="1:4" x14ac:dyDescent="0.3">
      <c r="A670" s="73">
        <v>42872</v>
      </c>
      <c r="B670" s="130">
        <v>2357.030029</v>
      </c>
      <c r="C670" s="125">
        <f t="shared" si="20"/>
        <v>-1.3022681145353765E-2</v>
      </c>
      <c r="D670" s="130">
        <f t="shared" si="21"/>
        <v>-13022.681145353765</v>
      </c>
    </row>
    <row r="671" spans="1:4" x14ac:dyDescent="0.3">
      <c r="A671" s="73">
        <v>42871</v>
      </c>
      <c r="B671" s="130">
        <v>2400.669922</v>
      </c>
      <c r="C671" s="125">
        <f t="shared" si="20"/>
        <v>3.9729506099064338E-3</v>
      </c>
      <c r="D671" s="130">
        <f t="shared" si="21"/>
        <v>3972.9506099064338</v>
      </c>
    </row>
    <row r="672" spans="1:4" x14ac:dyDescent="0.3">
      <c r="A672" s="73">
        <v>42870</v>
      </c>
      <c r="B672" s="130">
        <v>2402.320068</v>
      </c>
      <c r="C672" s="125">
        <f t="shared" si="20"/>
        <v>5.8576451089689119E-3</v>
      </c>
      <c r="D672" s="130">
        <f t="shared" si="21"/>
        <v>5857.6451089689117</v>
      </c>
    </row>
    <row r="673" spans="1:4" x14ac:dyDescent="0.3">
      <c r="A673" s="73">
        <v>42867</v>
      </c>
      <c r="B673" s="130">
        <v>2390.8999020000001</v>
      </c>
      <c r="C673" s="125">
        <f t="shared" si="20"/>
        <v>2.8101464380911878E-3</v>
      </c>
      <c r="D673" s="130">
        <f t="shared" si="21"/>
        <v>2810.146438091188</v>
      </c>
    </row>
    <row r="674" spans="1:4" x14ac:dyDescent="0.3">
      <c r="A674" s="73">
        <v>42866</v>
      </c>
      <c r="B674" s="130">
        <v>2394.4399410000001</v>
      </c>
      <c r="C674" s="125">
        <f t="shared" si="20"/>
        <v>2.3735734091305805E-3</v>
      </c>
      <c r="D674" s="130">
        <f t="shared" si="21"/>
        <v>2373.5734091305803</v>
      </c>
    </row>
    <row r="675" spans="1:4" x14ac:dyDescent="0.3">
      <c r="A675" s="73">
        <v>42865</v>
      </c>
      <c r="B675" s="130">
        <v>2399.6298830000001</v>
      </c>
      <c r="C675" s="125">
        <f t="shared" si="20"/>
        <v>5.1016491444766388E-3</v>
      </c>
      <c r="D675" s="130">
        <f t="shared" si="21"/>
        <v>5101.6491444766389</v>
      </c>
    </row>
    <row r="676" spans="1:4" x14ac:dyDescent="0.3">
      <c r="A676" s="73">
        <v>42864</v>
      </c>
      <c r="B676" s="130">
        <v>2396.919922</v>
      </c>
      <c r="C676" s="125">
        <f t="shared" si="20"/>
        <v>3.4789331987030714E-3</v>
      </c>
      <c r="D676" s="130">
        <f t="shared" si="21"/>
        <v>3478.9331987030714</v>
      </c>
    </row>
    <row r="677" spans="1:4" x14ac:dyDescent="0.3">
      <c r="A677" s="73">
        <v>42863</v>
      </c>
      <c r="B677" s="130">
        <v>2399.3798830000001</v>
      </c>
      <c r="C677" s="125">
        <f t="shared" si="20"/>
        <v>1.0626953664023553E-2</v>
      </c>
      <c r="D677" s="130">
        <f t="shared" si="21"/>
        <v>10626.953664023553</v>
      </c>
    </row>
    <row r="678" spans="1:4" x14ac:dyDescent="0.3">
      <c r="A678" s="73">
        <v>42860</v>
      </c>
      <c r="B678" s="130">
        <v>2399.290039</v>
      </c>
      <c r="C678" s="125">
        <f t="shared" si="20"/>
        <v>2.1543966752144428E-2</v>
      </c>
      <c r="D678" s="130">
        <f t="shared" si="21"/>
        <v>21543.966752144428</v>
      </c>
    </row>
    <row r="679" spans="1:4" x14ac:dyDescent="0.3">
      <c r="A679" s="73">
        <v>42859</v>
      </c>
      <c r="B679" s="130">
        <v>2389.5200199999999</v>
      </c>
      <c r="C679" s="125">
        <f t="shared" si="20"/>
        <v>1.4296357452934227E-2</v>
      </c>
      <c r="D679" s="130">
        <f t="shared" si="21"/>
        <v>14296.357452934228</v>
      </c>
    </row>
    <row r="680" spans="1:4" x14ac:dyDescent="0.3">
      <c r="A680" s="73">
        <v>42858</v>
      </c>
      <c r="B680" s="130">
        <v>2388.1298830000001</v>
      </c>
      <c r="C680" s="125">
        <f t="shared" si="20"/>
        <v>2.1367121580824211E-2</v>
      </c>
      <c r="D680" s="130">
        <f t="shared" si="21"/>
        <v>21367.121580824212</v>
      </c>
    </row>
    <row r="681" spans="1:4" x14ac:dyDescent="0.3">
      <c r="A681" s="73">
        <v>42857</v>
      </c>
      <c r="B681" s="130">
        <v>2391.169922</v>
      </c>
      <c r="C681" s="125">
        <f t="shared" si="20"/>
        <v>2.0912044810118102E-2</v>
      </c>
      <c r="D681" s="130">
        <f t="shared" si="21"/>
        <v>20912.044810118103</v>
      </c>
    </row>
    <row r="682" spans="1:4" x14ac:dyDescent="0.3">
      <c r="A682" s="73">
        <v>42856</v>
      </c>
      <c r="B682" s="130">
        <v>2388.330078</v>
      </c>
      <c r="C682" s="125">
        <f t="shared" si="20"/>
        <v>1.6738995505600318E-2</v>
      </c>
      <c r="D682" s="130">
        <f t="shared" si="21"/>
        <v>16738.995505600316</v>
      </c>
    </row>
    <row r="683" spans="1:4" x14ac:dyDescent="0.3">
      <c r="A683" s="73">
        <v>42853</v>
      </c>
      <c r="B683" s="130">
        <v>2384.1999510000001</v>
      </c>
      <c r="C683" s="125">
        <f t="shared" si="20"/>
        <v>2.3723137535126781E-2</v>
      </c>
      <c r="D683" s="130">
        <f t="shared" si="21"/>
        <v>23723.137535126782</v>
      </c>
    </row>
    <row r="684" spans="1:4" x14ac:dyDescent="0.3">
      <c r="A684" s="73">
        <v>42852</v>
      </c>
      <c r="B684" s="130">
        <v>2388.7700199999999</v>
      </c>
      <c r="C684" s="125">
        <f t="shared" si="20"/>
        <v>1.8695692097975947E-2</v>
      </c>
      <c r="D684" s="130">
        <f t="shared" si="21"/>
        <v>18695.692097975945</v>
      </c>
    </row>
    <row r="685" spans="1:4" x14ac:dyDescent="0.3">
      <c r="A685" s="73">
        <v>42851</v>
      </c>
      <c r="B685" s="130">
        <v>2387.4499510000001</v>
      </c>
      <c r="C685" s="125">
        <f t="shared" si="20"/>
        <v>1.4304617077707471E-2</v>
      </c>
      <c r="D685" s="130">
        <f t="shared" si="21"/>
        <v>14304.617077707471</v>
      </c>
    </row>
    <row r="686" spans="1:4" x14ac:dyDescent="0.3">
      <c r="A686" s="73">
        <v>42850</v>
      </c>
      <c r="B686" s="130">
        <v>2388.610107</v>
      </c>
      <c r="C686" s="125">
        <f t="shared" si="20"/>
        <v>1.3342410432101381E-2</v>
      </c>
      <c r="D686" s="130">
        <f t="shared" si="21"/>
        <v>13342.410432101382</v>
      </c>
    </row>
    <row r="687" spans="1:4" x14ac:dyDescent="0.3">
      <c r="A687" s="73">
        <v>42849</v>
      </c>
      <c r="B687" s="130">
        <v>2374.1499020000001</v>
      </c>
      <c r="C687" s="125">
        <f t="shared" si="20"/>
        <v>7.9004655798169399E-3</v>
      </c>
      <c r="D687" s="130">
        <f t="shared" si="21"/>
        <v>7900.4655798169397</v>
      </c>
    </row>
    <row r="688" spans="1:4" x14ac:dyDescent="0.3">
      <c r="A688" s="73">
        <v>42846</v>
      </c>
      <c r="B688" s="130">
        <v>2348.6899410000001</v>
      </c>
      <c r="C688" s="125">
        <f t="shared" si="20"/>
        <v>-3.7328043967643776E-3</v>
      </c>
      <c r="D688" s="130">
        <f t="shared" si="21"/>
        <v>-3732.8043967643775</v>
      </c>
    </row>
    <row r="689" spans="1:4" x14ac:dyDescent="0.3">
      <c r="A689" s="73">
        <v>42845</v>
      </c>
      <c r="B689" s="130">
        <v>2355.8400879999999</v>
      </c>
      <c r="C689" s="125">
        <f t="shared" si="20"/>
        <v>1.2283036444407092E-3</v>
      </c>
      <c r="D689" s="130">
        <f t="shared" si="21"/>
        <v>1228.3036444407091</v>
      </c>
    </row>
    <row r="690" spans="1:4" x14ac:dyDescent="0.3">
      <c r="A690" s="73">
        <v>42844</v>
      </c>
      <c r="B690" s="130">
        <v>2338.169922</v>
      </c>
      <c r="C690" s="125">
        <f t="shared" si="20"/>
        <v>-9.317161048365441E-3</v>
      </c>
      <c r="D690" s="130">
        <f t="shared" si="21"/>
        <v>-9317.1610483654404</v>
      </c>
    </row>
    <row r="691" spans="1:4" x14ac:dyDescent="0.3">
      <c r="A691" s="73">
        <v>42843</v>
      </c>
      <c r="B691" s="130">
        <v>2342.1899410000001</v>
      </c>
      <c r="C691" s="125">
        <f t="shared" si="20"/>
        <v>-7.0586162600437818E-3</v>
      </c>
      <c r="D691" s="130">
        <f t="shared" si="21"/>
        <v>-7058.6162600437819</v>
      </c>
    </row>
    <row r="692" spans="1:4" x14ac:dyDescent="0.3">
      <c r="A692" s="73">
        <v>42842</v>
      </c>
      <c r="B692" s="130">
        <v>2349.01001</v>
      </c>
      <c r="C692" s="125">
        <f t="shared" si="20"/>
        <v>-5.8026178168704146E-3</v>
      </c>
      <c r="D692" s="130">
        <f t="shared" si="21"/>
        <v>-5802.6178168704146</v>
      </c>
    </row>
    <row r="693" spans="1:4" x14ac:dyDescent="0.3">
      <c r="A693" s="73">
        <v>42838</v>
      </c>
      <c r="B693" s="130">
        <v>2328.9499510000001</v>
      </c>
      <c r="C693" s="125">
        <f t="shared" si="20"/>
        <v>-1.6515674022438254E-2</v>
      </c>
      <c r="D693" s="130">
        <f t="shared" si="21"/>
        <v>-16515.674022438252</v>
      </c>
    </row>
    <row r="694" spans="1:4" x14ac:dyDescent="0.3">
      <c r="A694" s="73">
        <v>42837</v>
      </c>
      <c r="B694" s="130">
        <v>2344.929932</v>
      </c>
      <c r="C694" s="125">
        <f t="shared" si="20"/>
        <v>-6.8611011688254342E-3</v>
      </c>
      <c r="D694" s="130">
        <f t="shared" si="21"/>
        <v>-6861.1011688254339</v>
      </c>
    </row>
    <row r="695" spans="1:4" x14ac:dyDescent="0.3">
      <c r="A695" s="73">
        <v>42836</v>
      </c>
      <c r="B695" s="130">
        <v>2353.780029</v>
      </c>
      <c r="C695" s="125">
        <f t="shared" si="20"/>
        <v>-2.0309080764607801E-3</v>
      </c>
      <c r="D695" s="130">
        <f t="shared" si="21"/>
        <v>-2030.9080764607802</v>
      </c>
    </row>
    <row r="696" spans="1:4" x14ac:dyDescent="0.3">
      <c r="A696" s="73">
        <v>42835</v>
      </c>
      <c r="B696" s="130">
        <v>2357.1599120000001</v>
      </c>
      <c r="C696" s="125">
        <f t="shared" si="20"/>
        <v>6.6492526082131409E-3</v>
      </c>
      <c r="D696" s="130">
        <f t="shared" si="21"/>
        <v>6649.2526082131408</v>
      </c>
    </row>
    <row r="697" spans="1:4" x14ac:dyDescent="0.3">
      <c r="A697" s="73">
        <v>42832</v>
      </c>
      <c r="B697" s="130">
        <v>2355.540039</v>
      </c>
      <c r="C697" s="125">
        <f t="shared" si="20"/>
        <v>4.9318079073354948E-3</v>
      </c>
      <c r="D697" s="130">
        <f t="shared" si="21"/>
        <v>4931.8079073354947</v>
      </c>
    </row>
    <row r="698" spans="1:4" x14ac:dyDescent="0.3">
      <c r="A698" s="73">
        <v>42831</v>
      </c>
      <c r="B698" s="130">
        <v>2357.48999</v>
      </c>
      <c r="C698" s="125">
        <f t="shared" si="20"/>
        <v>4.9148447508393645E-3</v>
      </c>
      <c r="D698" s="130">
        <f t="shared" si="21"/>
        <v>4914.8447508393647</v>
      </c>
    </row>
    <row r="699" spans="1:4" x14ac:dyDescent="0.3">
      <c r="A699" s="73">
        <v>42830</v>
      </c>
      <c r="B699" s="130">
        <v>2352.9499510000001</v>
      </c>
      <c r="C699" s="125">
        <f t="shared" si="20"/>
        <v>1.9161575055426372E-3</v>
      </c>
      <c r="D699" s="130">
        <f t="shared" si="21"/>
        <v>1916.1575055426372</v>
      </c>
    </row>
    <row r="700" spans="1:4" x14ac:dyDescent="0.3">
      <c r="A700" s="73">
        <v>42829</v>
      </c>
      <c r="B700" s="130">
        <v>2360.1599120000001</v>
      </c>
      <c r="C700" s="125">
        <f t="shared" si="20"/>
        <v>6.8855606446569517E-3</v>
      </c>
      <c r="D700" s="130">
        <f t="shared" si="21"/>
        <v>6885.5606446569518</v>
      </c>
    </row>
    <row r="701" spans="1:4" x14ac:dyDescent="0.3">
      <c r="A701" s="73">
        <v>42828</v>
      </c>
      <c r="B701" s="130">
        <v>2358.8400879999999</v>
      </c>
      <c r="C701" s="125">
        <f t="shared" si="20"/>
        <v>-6.163921675333528E-3</v>
      </c>
      <c r="D701" s="130">
        <f t="shared" si="21"/>
        <v>-6163.9216753335277</v>
      </c>
    </row>
    <row r="702" spans="1:4" x14ac:dyDescent="0.3">
      <c r="A702" s="73">
        <v>42825</v>
      </c>
      <c r="B702" s="130">
        <v>2362.719971</v>
      </c>
      <c r="C702" s="125">
        <f t="shared" si="20"/>
        <v>-6.5300237569642094E-3</v>
      </c>
      <c r="D702" s="130">
        <f t="shared" si="21"/>
        <v>-6530.0237569642095</v>
      </c>
    </row>
    <row r="703" spans="1:4" x14ac:dyDescent="0.3">
      <c r="A703" s="73">
        <v>42824</v>
      </c>
      <c r="B703" s="130">
        <v>2368.0600589999999</v>
      </c>
      <c r="C703" s="125">
        <f t="shared" si="20"/>
        <v>-5.5933217942616409E-3</v>
      </c>
      <c r="D703" s="130">
        <f t="shared" si="21"/>
        <v>-5593.3217942616411</v>
      </c>
    </row>
    <row r="704" spans="1:4" x14ac:dyDescent="0.3">
      <c r="A704" s="73">
        <v>42823</v>
      </c>
      <c r="B704" s="130">
        <v>2361.1298830000001</v>
      </c>
      <c r="C704" s="125">
        <f t="shared" si="20"/>
        <v>-1.0116350795651763E-2</v>
      </c>
      <c r="D704" s="130">
        <f t="shared" si="21"/>
        <v>-10116.350795651762</v>
      </c>
    </row>
    <row r="705" spans="1:4" x14ac:dyDescent="0.3">
      <c r="A705" s="73">
        <v>42822</v>
      </c>
      <c r="B705" s="130">
        <v>2358.570068</v>
      </c>
      <c r="C705" s="125">
        <f t="shared" si="20"/>
        <v>-2.9084880857832562E-3</v>
      </c>
      <c r="D705" s="130">
        <f t="shared" si="21"/>
        <v>-2908.4880857832563</v>
      </c>
    </row>
    <row r="706" spans="1:4" x14ac:dyDescent="0.3">
      <c r="A706" s="73">
        <v>42821</v>
      </c>
      <c r="B706" s="130">
        <v>2341.5900879999999</v>
      </c>
      <c r="C706" s="125">
        <f t="shared" si="20"/>
        <v>-1.3431761677847653E-2</v>
      </c>
      <c r="D706" s="130">
        <f t="shared" si="21"/>
        <v>-13431.761677847653</v>
      </c>
    </row>
    <row r="707" spans="1:4" x14ac:dyDescent="0.3">
      <c r="A707" s="73">
        <v>42818</v>
      </c>
      <c r="B707" s="130">
        <v>2343.9799800000001</v>
      </c>
      <c r="C707" s="125">
        <f t="shared" si="20"/>
        <v>-1.2062765243972318E-2</v>
      </c>
      <c r="D707" s="130">
        <f t="shared" si="21"/>
        <v>-12062.765243972317</v>
      </c>
    </row>
    <row r="708" spans="1:4" x14ac:dyDescent="0.3">
      <c r="A708" s="73">
        <v>42817</v>
      </c>
      <c r="B708" s="130">
        <v>2345.959961</v>
      </c>
      <c r="C708" s="125">
        <f t="shared" si="20"/>
        <v>-7.9962767781889266E-3</v>
      </c>
      <c r="D708" s="130">
        <f t="shared" si="21"/>
        <v>-7996.276778188927</v>
      </c>
    </row>
    <row r="709" spans="1:4" x14ac:dyDescent="0.3">
      <c r="A709" s="73">
        <v>42816</v>
      </c>
      <c r="B709" s="130">
        <v>2348.4499510000001</v>
      </c>
      <c r="C709" s="125">
        <f t="shared" si="20"/>
        <v>-6.1490275512194881E-3</v>
      </c>
      <c r="D709" s="130">
        <f t="shared" si="21"/>
        <v>-6149.0275512194885</v>
      </c>
    </row>
    <row r="710" spans="1:4" x14ac:dyDescent="0.3">
      <c r="A710" s="73">
        <v>42815</v>
      </c>
      <c r="B710" s="130">
        <v>2344.0200199999999</v>
      </c>
      <c r="C710" s="125">
        <f t="shared" si="20"/>
        <v>-1.0289637306774346E-2</v>
      </c>
      <c r="D710" s="130">
        <f t="shared" si="21"/>
        <v>-10289.637306774346</v>
      </c>
    </row>
    <row r="711" spans="1:4" x14ac:dyDescent="0.3">
      <c r="A711" s="73">
        <v>42814</v>
      </c>
      <c r="B711" s="130">
        <v>2373.469971</v>
      </c>
      <c r="C711" s="125">
        <f t="shared" si="20"/>
        <v>-7.7467276031095711E-4</v>
      </c>
      <c r="D711" s="130">
        <f t="shared" si="21"/>
        <v>-774.67276031095707</v>
      </c>
    </row>
    <row r="712" spans="1:4" x14ac:dyDescent="0.3">
      <c r="A712" s="73">
        <v>42811</v>
      </c>
      <c r="B712" s="130">
        <v>2378.25</v>
      </c>
      <c r="C712" s="125">
        <f t="shared" ref="C712:C775" si="22">B712/B722-1</f>
        <v>-2.0435885565561751E-3</v>
      </c>
      <c r="D712" s="130">
        <f t="shared" ref="D712:D775" si="23">C712*$B$5</f>
        <v>-2043.588556556175</v>
      </c>
    </row>
    <row r="713" spans="1:4" x14ac:dyDescent="0.3">
      <c r="A713" s="73">
        <v>42810</v>
      </c>
      <c r="B713" s="130">
        <v>2381.3798830000001</v>
      </c>
      <c r="C713" s="125">
        <f t="shared" si="22"/>
        <v>-2.2672424669356595E-4</v>
      </c>
      <c r="D713" s="130">
        <f t="shared" si="23"/>
        <v>-226.72424669356593</v>
      </c>
    </row>
    <row r="714" spans="1:4" x14ac:dyDescent="0.3">
      <c r="A714" s="73">
        <v>42809</v>
      </c>
      <c r="B714" s="130">
        <v>2385.26001</v>
      </c>
      <c r="C714" s="125">
        <f t="shared" si="22"/>
        <v>-4.465830470528509E-3</v>
      </c>
      <c r="D714" s="130">
        <f t="shared" si="23"/>
        <v>-4465.8304705285091</v>
      </c>
    </row>
    <row r="715" spans="1:4" x14ac:dyDescent="0.3">
      <c r="A715" s="73">
        <v>42808</v>
      </c>
      <c r="B715" s="130">
        <v>2365.4499510000001</v>
      </c>
      <c r="C715" s="125">
        <f t="shared" si="22"/>
        <v>7.6579262575515727E-4</v>
      </c>
      <c r="D715" s="130">
        <f t="shared" si="23"/>
        <v>765.79262575515725</v>
      </c>
    </row>
    <row r="716" spans="1:4" x14ac:dyDescent="0.3">
      <c r="A716" s="73">
        <v>42807</v>
      </c>
      <c r="B716" s="130">
        <v>2373.469971</v>
      </c>
      <c r="C716" s="125">
        <f t="shared" si="22"/>
        <v>1.569773604810587E-3</v>
      </c>
      <c r="D716" s="130">
        <f t="shared" si="23"/>
        <v>1569.7736048105871</v>
      </c>
    </row>
    <row r="717" spans="1:4" x14ac:dyDescent="0.3">
      <c r="A717" s="73">
        <v>42804</v>
      </c>
      <c r="B717" s="130">
        <v>2372.6000979999999</v>
      </c>
      <c r="C717" s="125">
        <f t="shared" si="22"/>
        <v>2.2219072057549916E-3</v>
      </c>
      <c r="D717" s="130">
        <f t="shared" si="23"/>
        <v>2221.9072057549915</v>
      </c>
    </row>
    <row r="718" spans="1:4" x14ac:dyDescent="0.3">
      <c r="A718" s="73">
        <v>42803</v>
      </c>
      <c r="B718" s="130">
        <v>2364.8701169999999</v>
      </c>
      <c r="C718" s="125">
        <f t="shared" si="22"/>
        <v>4.4845312167285378E-4</v>
      </c>
      <c r="D718" s="130">
        <f t="shared" si="23"/>
        <v>448.4531216728538</v>
      </c>
    </row>
    <row r="719" spans="1:4" x14ac:dyDescent="0.3">
      <c r="A719" s="73">
        <v>42802</v>
      </c>
      <c r="B719" s="130">
        <v>2362.9799800000001</v>
      </c>
      <c r="C719" s="125">
        <f t="shared" si="22"/>
        <v>6.7678450071495533E-5</v>
      </c>
      <c r="D719" s="130">
        <f t="shared" si="23"/>
        <v>67.678450071495533</v>
      </c>
    </row>
    <row r="720" spans="1:4" x14ac:dyDescent="0.3">
      <c r="A720" s="73">
        <v>42801</v>
      </c>
      <c r="B720" s="130">
        <v>2368.389893</v>
      </c>
      <c r="C720" s="125">
        <f t="shared" si="22"/>
        <v>1.2725270987687942E-3</v>
      </c>
      <c r="D720" s="130">
        <f t="shared" si="23"/>
        <v>1272.5270987687943</v>
      </c>
    </row>
    <row r="721" spans="1:4" x14ac:dyDescent="0.3">
      <c r="A721" s="73">
        <v>42800</v>
      </c>
      <c r="B721" s="130">
        <v>2375.3100589999999</v>
      </c>
      <c r="C721" s="125">
        <f t="shared" si="22"/>
        <v>1.0271588451615132E-2</v>
      </c>
      <c r="D721" s="130">
        <f t="shared" si="23"/>
        <v>10271.588451615133</v>
      </c>
    </row>
    <row r="722" spans="1:4" x14ac:dyDescent="0.3">
      <c r="A722" s="73">
        <v>42797</v>
      </c>
      <c r="B722" s="130">
        <v>2383.1201169999999</v>
      </c>
      <c r="C722" s="125">
        <f t="shared" si="22"/>
        <v>1.5294751426601527E-2</v>
      </c>
      <c r="D722" s="130">
        <f t="shared" si="23"/>
        <v>15294.751426601528</v>
      </c>
    </row>
    <row r="723" spans="1:4" x14ac:dyDescent="0.3">
      <c r="A723" s="73">
        <v>42796</v>
      </c>
      <c r="B723" s="130">
        <v>2381.919922</v>
      </c>
      <c r="C723" s="125">
        <f t="shared" si="22"/>
        <v>1.3906532723209519E-2</v>
      </c>
      <c r="D723" s="130">
        <f t="shared" si="23"/>
        <v>13906.532723209519</v>
      </c>
    </row>
    <row r="724" spans="1:4" x14ac:dyDescent="0.3">
      <c r="A724" s="73">
        <v>42795</v>
      </c>
      <c r="B724" s="130">
        <v>2395.959961</v>
      </c>
      <c r="C724" s="125">
        <f t="shared" si="22"/>
        <v>2.4974495440579281E-2</v>
      </c>
      <c r="D724" s="130">
        <f t="shared" si="23"/>
        <v>24974.495440579281</v>
      </c>
    </row>
    <row r="725" spans="1:4" x14ac:dyDescent="0.3">
      <c r="A725" s="73">
        <v>42794</v>
      </c>
      <c r="B725" s="130">
        <v>2363.639893</v>
      </c>
      <c r="C725" s="125">
        <f t="shared" si="22"/>
        <v>1.5200211747020242E-2</v>
      </c>
      <c r="D725" s="130">
        <f t="shared" si="23"/>
        <v>15200.211747020243</v>
      </c>
    </row>
    <row r="726" spans="1:4" x14ac:dyDescent="0.3">
      <c r="A726" s="73">
        <v>42793</v>
      </c>
      <c r="B726" s="130">
        <v>2369.75</v>
      </c>
      <c r="C726" s="125">
        <f t="shared" si="22"/>
        <v>2.3163896088225222E-2</v>
      </c>
      <c r="D726" s="130">
        <f t="shared" si="23"/>
        <v>23163.896088225221</v>
      </c>
    </row>
    <row r="727" spans="1:4" x14ac:dyDescent="0.3">
      <c r="A727" s="73">
        <v>42790</v>
      </c>
      <c r="B727" s="130">
        <v>2367.3400879999999</v>
      </c>
      <c r="C727" s="125">
        <f t="shared" si="22"/>
        <v>2.5768335298394174E-2</v>
      </c>
      <c r="D727" s="130">
        <f t="shared" si="23"/>
        <v>25768.335298394173</v>
      </c>
    </row>
    <row r="728" spans="1:4" x14ac:dyDescent="0.3">
      <c r="A728" s="73">
        <v>42789</v>
      </c>
      <c r="B728" s="130">
        <v>2363.8100589999999</v>
      </c>
      <c r="C728" s="125">
        <f t="shared" si="22"/>
        <v>3.0130754901662948E-2</v>
      </c>
      <c r="D728" s="130">
        <f t="shared" si="23"/>
        <v>30130.754901662949</v>
      </c>
    </row>
    <row r="729" spans="1:4" x14ac:dyDescent="0.3">
      <c r="A729" s="73">
        <v>42788</v>
      </c>
      <c r="B729" s="130">
        <v>2362.820068</v>
      </c>
      <c r="C729" s="125">
        <f t="shared" si="22"/>
        <v>3.0413237927925607E-2</v>
      </c>
      <c r="D729" s="130">
        <f t="shared" si="23"/>
        <v>30413.237927925606</v>
      </c>
    </row>
    <row r="730" spans="1:4" x14ac:dyDescent="0.3">
      <c r="A730" s="73">
        <v>42787</v>
      </c>
      <c r="B730" s="130">
        <v>2365.3798830000001</v>
      </c>
      <c r="C730" s="125">
        <f t="shared" si="22"/>
        <v>3.1763540376675614E-2</v>
      </c>
      <c r="D730" s="130">
        <f t="shared" si="23"/>
        <v>31763.540376675614</v>
      </c>
    </row>
    <row r="731" spans="1:4" x14ac:dyDescent="0.3">
      <c r="A731" s="73">
        <v>42783</v>
      </c>
      <c r="B731" s="130">
        <v>2351.1599120000001</v>
      </c>
      <c r="C731" s="125">
        <f t="shared" si="22"/>
        <v>2.3391452944839575E-2</v>
      </c>
      <c r="D731" s="130">
        <f t="shared" si="23"/>
        <v>23391.452944839573</v>
      </c>
    </row>
    <row r="732" spans="1:4" x14ac:dyDescent="0.3">
      <c r="A732" s="73">
        <v>42782</v>
      </c>
      <c r="B732" s="130">
        <v>2347.219971</v>
      </c>
      <c r="C732" s="125">
        <f t="shared" si="22"/>
        <v>2.9098743954369288E-2</v>
      </c>
      <c r="D732" s="130">
        <f t="shared" si="23"/>
        <v>29098.743954369289</v>
      </c>
    </row>
    <row r="733" spans="1:4" x14ac:dyDescent="0.3">
      <c r="A733" s="73">
        <v>42781</v>
      </c>
      <c r="B733" s="130">
        <v>2349.25</v>
      </c>
      <c r="C733" s="125">
        <f t="shared" si="22"/>
        <v>3.0576188064208587E-2</v>
      </c>
      <c r="D733" s="130">
        <f t="shared" si="23"/>
        <v>30576.188064208585</v>
      </c>
    </row>
    <row r="734" spans="1:4" x14ac:dyDescent="0.3">
      <c r="A734" s="73">
        <v>42780</v>
      </c>
      <c r="B734" s="130">
        <v>2337.580078</v>
      </c>
      <c r="C734" s="125">
        <f t="shared" si="22"/>
        <v>2.5762749953160302E-2</v>
      </c>
      <c r="D734" s="130">
        <f t="shared" si="23"/>
        <v>25762.749953160303</v>
      </c>
    </row>
    <row r="735" spans="1:4" x14ac:dyDescent="0.3">
      <c r="A735" s="73">
        <v>42779</v>
      </c>
      <c r="B735" s="130">
        <v>2328.25</v>
      </c>
      <c r="C735" s="125">
        <f t="shared" si="22"/>
        <v>2.0759393237064439E-2</v>
      </c>
      <c r="D735" s="130">
        <f t="shared" si="23"/>
        <v>20759.39323706444</v>
      </c>
    </row>
    <row r="736" spans="1:4" x14ac:dyDescent="0.3">
      <c r="A736" s="73">
        <v>42776</v>
      </c>
      <c r="B736" s="130">
        <v>2316.1000979999999</v>
      </c>
      <c r="C736" s="125">
        <f t="shared" si="22"/>
        <v>9.3303049869428722E-3</v>
      </c>
      <c r="D736" s="130">
        <f t="shared" si="23"/>
        <v>9330.3049869428723</v>
      </c>
    </row>
    <row r="737" spans="1:4" x14ac:dyDescent="0.3">
      <c r="A737" s="73">
        <v>42775</v>
      </c>
      <c r="B737" s="130">
        <v>2307.8701169999999</v>
      </c>
      <c r="C737" s="125">
        <f t="shared" si="22"/>
        <v>4.8723310741236592E-3</v>
      </c>
      <c r="D737" s="130">
        <f t="shared" si="23"/>
        <v>4872.3310741236592</v>
      </c>
    </row>
    <row r="738" spans="1:4" x14ac:dyDescent="0.3">
      <c r="A738" s="73">
        <v>42774</v>
      </c>
      <c r="B738" s="130">
        <v>2294.669922</v>
      </c>
      <c r="C738" s="125">
        <f t="shared" si="22"/>
        <v>-1.6099212971101284E-3</v>
      </c>
      <c r="D738" s="130">
        <f t="shared" si="23"/>
        <v>-1609.9212971101285</v>
      </c>
    </row>
    <row r="739" spans="1:4" x14ac:dyDescent="0.3">
      <c r="A739" s="73">
        <v>42773</v>
      </c>
      <c r="B739" s="130">
        <v>2293.080078</v>
      </c>
      <c r="C739" s="125">
        <f t="shared" si="22"/>
        <v>5.7059693833934055E-3</v>
      </c>
      <c r="D739" s="130">
        <f t="shared" si="23"/>
        <v>5705.9693833934052</v>
      </c>
    </row>
    <row r="740" spans="1:4" x14ac:dyDescent="0.3">
      <c r="A740" s="73">
        <v>42772</v>
      </c>
      <c r="B740" s="130">
        <v>2292.5600589999999</v>
      </c>
      <c r="C740" s="125">
        <f t="shared" si="22"/>
        <v>1.207845161215082E-2</v>
      </c>
      <c r="D740" s="130">
        <f t="shared" si="23"/>
        <v>12078.45161215082</v>
      </c>
    </row>
    <row r="741" spans="1:4" x14ac:dyDescent="0.3">
      <c r="A741" s="73">
        <v>42769</v>
      </c>
      <c r="B741" s="130">
        <v>2297.419922</v>
      </c>
      <c r="C741" s="125">
        <f t="shared" si="22"/>
        <v>1.1495508020378242E-2</v>
      </c>
      <c r="D741" s="130">
        <f t="shared" si="23"/>
        <v>11495.508020378242</v>
      </c>
    </row>
    <row r="742" spans="1:4" x14ac:dyDescent="0.3">
      <c r="A742" s="73">
        <v>42768</v>
      </c>
      <c r="B742" s="130">
        <v>2280.8500979999999</v>
      </c>
      <c r="C742" s="125">
        <f t="shared" si="22"/>
        <v>7.5806128256323824E-3</v>
      </c>
      <c r="D742" s="130">
        <f t="shared" si="23"/>
        <v>7580.6128256323827</v>
      </c>
    </row>
    <row r="743" spans="1:4" x14ac:dyDescent="0.3">
      <c r="A743" s="73">
        <v>42767</v>
      </c>
      <c r="B743" s="130">
        <v>2279.5500489999999</v>
      </c>
      <c r="C743" s="125">
        <f t="shared" si="22"/>
        <v>3.3717109370492437E-3</v>
      </c>
      <c r="D743" s="130">
        <f t="shared" si="23"/>
        <v>3371.7109370492435</v>
      </c>
    </row>
    <row r="744" spans="1:4" x14ac:dyDescent="0.3">
      <c r="A744" s="73">
        <v>42766</v>
      </c>
      <c r="B744" s="130">
        <v>2278.8701169999999</v>
      </c>
      <c r="C744" s="125">
        <f t="shared" si="22"/>
        <v>4.841603657166571E-3</v>
      </c>
      <c r="D744" s="130">
        <f t="shared" si="23"/>
        <v>4841.6036571665709</v>
      </c>
    </row>
    <row r="745" spans="1:4" x14ac:dyDescent="0.3">
      <c r="A745" s="73">
        <v>42765</v>
      </c>
      <c r="B745" s="130">
        <v>2280.8999020000001</v>
      </c>
      <c r="C745" s="125">
        <f t="shared" si="22"/>
        <v>2.7520879323643666E-3</v>
      </c>
      <c r="D745" s="130">
        <f t="shared" si="23"/>
        <v>2752.0879323643667</v>
      </c>
    </row>
    <row r="746" spans="1:4" x14ac:dyDescent="0.3">
      <c r="A746" s="73">
        <v>42762</v>
      </c>
      <c r="B746" s="130">
        <v>2294.6899410000001</v>
      </c>
      <c r="C746" s="125">
        <f t="shared" si="22"/>
        <v>1.068074938345176E-2</v>
      </c>
      <c r="D746" s="130">
        <f t="shared" si="23"/>
        <v>10680.749383451759</v>
      </c>
    </row>
    <row r="747" spans="1:4" x14ac:dyDescent="0.3">
      <c r="A747" s="73">
        <v>42761</v>
      </c>
      <c r="B747" s="130">
        <v>2296.679932</v>
      </c>
      <c r="C747" s="125">
        <f t="shared" si="22"/>
        <v>9.3876304702815716E-3</v>
      </c>
      <c r="D747" s="130">
        <f t="shared" si="23"/>
        <v>9387.6304702815723</v>
      </c>
    </row>
    <row r="748" spans="1:4" x14ac:dyDescent="0.3">
      <c r="A748" s="73">
        <v>42760</v>
      </c>
      <c r="B748" s="130">
        <v>2298.3701169999999</v>
      </c>
      <c r="C748" s="125">
        <f t="shared" si="22"/>
        <v>1.2988768245801641E-2</v>
      </c>
      <c r="D748" s="130">
        <f t="shared" si="23"/>
        <v>12988.768245801641</v>
      </c>
    </row>
    <row r="749" spans="1:4" x14ac:dyDescent="0.3">
      <c r="A749" s="73">
        <v>42759</v>
      </c>
      <c r="B749" s="130">
        <v>2280.070068</v>
      </c>
      <c r="C749" s="125">
        <f t="shared" si="22"/>
        <v>4.9231638602273975E-3</v>
      </c>
      <c r="D749" s="130">
        <f t="shared" si="23"/>
        <v>4923.1638602273979</v>
      </c>
    </row>
    <row r="750" spans="1:4" x14ac:dyDescent="0.3">
      <c r="A750" s="73">
        <v>42758</v>
      </c>
      <c r="B750" s="130">
        <v>2265.1999510000001</v>
      </c>
      <c r="C750" s="125">
        <f t="shared" si="22"/>
        <v>-5.1735320922760009E-3</v>
      </c>
      <c r="D750" s="130">
        <f t="shared" si="23"/>
        <v>-5173.5320922760011</v>
      </c>
    </row>
    <row r="751" spans="1:4" x14ac:dyDescent="0.3">
      <c r="A751" s="73">
        <v>42755</v>
      </c>
      <c r="B751" s="130">
        <v>2271.3100589999999</v>
      </c>
      <c r="C751" s="125">
        <f t="shared" si="22"/>
        <v>1.0180956368444072E-3</v>
      </c>
      <c r="D751" s="130">
        <f t="shared" si="23"/>
        <v>1018.0956368444072</v>
      </c>
    </row>
    <row r="752" spans="1:4" x14ac:dyDescent="0.3">
      <c r="A752" s="73">
        <v>42754</v>
      </c>
      <c r="B752" s="130">
        <v>2263.6899410000001</v>
      </c>
      <c r="C752" s="125">
        <f t="shared" si="22"/>
        <v>-3.1091309038863146E-3</v>
      </c>
      <c r="D752" s="130">
        <f t="shared" si="23"/>
        <v>-3109.1309038863146</v>
      </c>
    </row>
    <row r="753" spans="1:4" x14ac:dyDescent="0.3">
      <c r="A753" s="73">
        <v>42753</v>
      </c>
      <c r="B753" s="130">
        <v>2271.889893</v>
      </c>
      <c r="C753" s="125">
        <f t="shared" si="22"/>
        <v>6.2271360174519508E-3</v>
      </c>
      <c r="D753" s="130">
        <f t="shared" si="23"/>
        <v>6227.1360174519505</v>
      </c>
    </row>
    <row r="754" spans="1:4" x14ac:dyDescent="0.3">
      <c r="A754" s="73">
        <v>42752</v>
      </c>
      <c r="B754" s="130">
        <v>2267.889893</v>
      </c>
      <c r="C754" s="125">
        <f t="shared" si="22"/>
        <v>1.2979910930069227E-2</v>
      </c>
      <c r="D754" s="130">
        <f t="shared" si="23"/>
        <v>12979.910930069227</v>
      </c>
    </row>
    <row r="755" spans="1:4" x14ac:dyDescent="0.3">
      <c r="A755" s="73">
        <v>42748</v>
      </c>
      <c r="B755" s="130">
        <v>2274.639893</v>
      </c>
      <c r="C755" s="125">
        <f t="shared" si="22"/>
        <v>1.1283659019928116E-2</v>
      </c>
      <c r="D755" s="130">
        <f t="shared" si="23"/>
        <v>11283.659019928116</v>
      </c>
    </row>
    <row r="756" spans="1:4" x14ac:dyDescent="0.3">
      <c r="A756" s="73">
        <v>42747</v>
      </c>
      <c r="B756" s="130">
        <v>2270.4399410000001</v>
      </c>
      <c r="C756" s="125">
        <f t="shared" si="22"/>
        <v>9.1203330391240733E-3</v>
      </c>
      <c r="D756" s="130">
        <f t="shared" si="23"/>
        <v>9120.3330391240725</v>
      </c>
    </row>
    <row r="757" spans="1:4" x14ac:dyDescent="0.3">
      <c r="A757" s="73">
        <v>42746</v>
      </c>
      <c r="B757" s="130">
        <v>2275.320068</v>
      </c>
      <c r="C757" s="125">
        <f t="shared" si="22"/>
        <v>2.8384865361337219E-3</v>
      </c>
      <c r="D757" s="130">
        <f t="shared" si="23"/>
        <v>2838.486536133722</v>
      </c>
    </row>
    <row r="758" spans="1:4" x14ac:dyDescent="0.3">
      <c r="A758" s="73">
        <v>42745</v>
      </c>
      <c r="B758" s="130">
        <v>2268.8999020000001</v>
      </c>
      <c r="C758" s="125">
        <f t="shared" si="22"/>
        <v>2.2572159572966655E-3</v>
      </c>
      <c r="D758" s="130">
        <f t="shared" si="23"/>
        <v>2257.2159572966657</v>
      </c>
    </row>
    <row r="759" spans="1:4" x14ac:dyDescent="0.3">
      <c r="A759" s="73">
        <v>42744</v>
      </c>
      <c r="B759" s="130">
        <v>2268.8999020000001</v>
      </c>
      <c r="C759" s="125">
        <f t="shared" si="22"/>
        <v>3.511756571084268E-3</v>
      </c>
      <c r="D759" s="130">
        <f t="shared" si="23"/>
        <v>3511.7565710842678</v>
      </c>
    </row>
    <row r="760" spans="1:4" x14ac:dyDescent="0.3">
      <c r="A760" s="73">
        <v>42741</v>
      </c>
      <c r="B760" s="130">
        <v>2276.9799800000001</v>
      </c>
      <c r="C760" s="125">
        <f t="shared" si="22"/>
        <v>5.2093203870040572E-3</v>
      </c>
      <c r="D760" s="130">
        <f t="shared" si="23"/>
        <v>5209.320387004057</v>
      </c>
    </row>
    <row r="761" spans="1:4" x14ac:dyDescent="0.3">
      <c r="A761" s="73">
        <v>42740</v>
      </c>
      <c r="B761" s="130">
        <v>2269</v>
      </c>
      <c r="C761" s="125">
        <f t="shared" si="22"/>
        <v>-7.750753017709E-4</v>
      </c>
      <c r="D761" s="130">
        <f t="shared" si="23"/>
        <v>-775.07530177089996</v>
      </c>
    </row>
    <row r="762" spans="1:4" x14ac:dyDescent="0.3">
      <c r="A762" s="73">
        <v>42739</v>
      </c>
      <c r="B762" s="130">
        <v>2270.75</v>
      </c>
      <c r="C762" s="125">
        <f t="shared" si="22"/>
        <v>3.6330881334791787E-3</v>
      </c>
      <c r="D762" s="130">
        <f t="shared" si="23"/>
        <v>3633.0881334791789</v>
      </c>
    </row>
    <row r="763" spans="1:4" x14ac:dyDescent="0.3">
      <c r="A763" s="73">
        <v>42738</v>
      </c>
      <c r="B763" s="130">
        <v>2257.830078</v>
      </c>
      <c r="C763" s="125">
        <f t="shared" si="22"/>
        <v>-1.0628102440268794E-4</v>
      </c>
      <c r="D763" s="130">
        <f t="shared" si="23"/>
        <v>-106.28102440268793</v>
      </c>
    </row>
    <row r="764" spans="1:4" x14ac:dyDescent="0.3">
      <c r="A764" s="73">
        <v>42734</v>
      </c>
      <c r="B764" s="130">
        <v>2238.830078</v>
      </c>
      <c r="C764" s="125">
        <f t="shared" si="22"/>
        <v>-1.0256252438105906E-2</v>
      </c>
      <c r="D764" s="130">
        <f t="shared" si="23"/>
        <v>-10256.252438105907</v>
      </c>
    </row>
    <row r="765" spans="1:4" x14ac:dyDescent="0.3">
      <c r="A765" s="73">
        <v>42733</v>
      </c>
      <c r="B765" s="130">
        <v>2249.26001</v>
      </c>
      <c r="C765" s="125">
        <f t="shared" si="22"/>
        <v>-1.7840743042417673E-3</v>
      </c>
      <c r="D765" s="130">
        <f t="shared" si="23"/>
        <v>-1784.0743042417673</v>
      </c>
    </row>
    <row r="766" spans="1:4" x14ac:dyDescent="0.3">
      <c r="A766" s="73">
        <v>42732</v>
      </c>
      <c r="B766" s="130">
        <v>2249.919922</v>
      </c>
      <c r="C766" s="125">
        <f t="shared" si="22"/>
        <v>-9.5962747514182212E-3</v>
      </c>
      <c r="D766" s="130">
        <f t="shared" si="23"/>
        <v>-9596.2747514182211</v>
      </c>
    </row>
    <row r="767" spans="1:4" x14ac:dyDescent="0.3">
      <c r="A767" s="73">
        <v>42731</v>
      </c>
      <c r="B767" s="130">
        <v>2268.8798830000001</v>
      </c>
      <c r="C767" s="125">
        <f t="shared" si="22"/>
        <v>5.2814060532639928E-3</v>
      </c>
      <c r="D767" s="130">
        <f t="shared" si="23"/>
        <v>5281.4060532639924</v>
      </c>
    </row>
    <row r="768" spans="1:4" x14ac:dyDescent="0.3">
      <c r="A768" s="73">
        <v>42727</v>
      </c>
      <c r="B768" s="130">
        <v>2263.790039</v>
      </c>
      <c r="C768" s="125">
        <f t="shared" si="22"/>
        <v>1.8853522393262878E-3</v>
      </c>
      <c r="D768" s="130">
        <f t="shared" si="23"/>
        <v>1885.3522393262879</v>
      </c>
    </row>
    <row r="769" spans="1:4" x14ac:dyDescent="0.3">
      <c r="A769" s="73">
        <v>42726</v>
      </c>
      <c r="B769" s="130">
        <v>2260.959961</v>
      </c>
      <c r="C769" s="125">
        <f t="shared" si="22"/>
        <v>6.575588168391544E-3</v>
      </c>
      <c r="D769" s="130">
        <f t="shared" si="23"/>
        <v>6575.5881683915441</v>
      </c>
    </row>
    <row r="770" spans="1:4" x14ac:dyDescent="0.3">
      <c r="A770" s="73">
        <v>42725</v>
      </c>
      <c r="B770" s="130">
        <v>2265.179932</v>
      </c>
      <c r="C770" s="125">
        <f t="shared" si="22"/>
        <v>1.063191066012581E-2</v>
      </c>
      <c r="D770" s="130">
        <f t="shared" si="23"/>
        <v>10631.91066012581</v>
      </c>
    </row>
    <row r="771" spans="1:4" x14ac:dyDescent="0.3">
      <c r="A771" s="73">
        <v>42724</v>
      </c>
      <c r="B771" s="130">
        <v>2270.76001</v>
      </c>
      <c r="C771" s="125">
        <f t="shared" si="22"/>
        <v>2.6457479796019978E-2</v>
      </c>
      <c r="D771" s="130">
        <f t="shared" si="23"/>
        <v>26457.479796019979</v>
      </c>
    </row>
    <row r="772" spans="1:4" x14ac:dyDescent="0.3">
      <c r="A772" s="73">
        <v>42723</v>
      </c>
      <c r="B772" s="130">
        <v>2262.530029</v>
      </c>
      <c r="C772" s="125">
        <f t="shared" si="22"/>
        <v>2.6225702710470866E-2</v>
      </c>
      <c r="D772" s="130">
        <f t="shared" si="23"/>
        <v>26225.702710470865</v>
      </c>
    </row>
    <row r="773" spans="1:4" x14ac:dyDescent="0.3">
      <c r="A773" s="73">
        <v>42720</v>
      </c>
      <c r="B773" s="130">
        <v>2258.070068</v>
      </c>
      <c r="C773" s="125">
        <f t="shared" si="22"/>
        <v>3.0164975696564067E-2</v>
      </c>
      <c r="D773" s="130">
        <f t="shared" si="23"/>
        <v>30164.975696564066</v>
      </c>
    </row>
    <row r="774" spans="1:4" x14ac:dyDescent="0.3">
      <c r="A774" s="73">
        <v>42719</v>
      </c>
      <c r="B774" s="130">
        <v>2262.030029</v>
      </c>
      <c r="C774" s="125">
        <f t="shared" si="22"/>
        <v>3.2381267901793187E-2</v>
      </c>
      <c r="D774" s="130">
        <f t="shared" si="23"/>
        <v>32381.267901793188</v>
      </c>
    </row>
    <row r="775" spans="1:4" x14ac:dyDescent="0.3">
      <c r="A775" s="73">
        <v>42718</v>
      </c>
      <c r="B775" s="130">
        <v>2253.280029</v>
      </c>
      <c r="C775" s="125">
        <f t="shared" si="22"/>
        <v>2.4772476265991106E-2</v>
      </c>
      <c r="D775" s="130">
        <f t="shared" si="23"/>
        <v>24772.476265991107</v>
      </c>
    </row>
    <row r="776" spans="1:4" x14ac:dyDescent="0.3">
      <c r="A776" s="73">
        <v>42717</v>
      </c>
      <c r="B776" s="130">
        <v>2271.719971</v>
      </c>
      <c r="C776" s="125">
        <f t="shared" ref="C776:C839" si="24">B776/B786-1</f>
        <v>3.041741659790298E-2</v>
      </c>
      <c r="D776" s="130">
        <f t="shared" ref="D776:D839" si="25">C776*$B$5</f>
        <v>30417.416597902979</v>
      </c>
    </row>
    <row r="777" spans="1:4" x14ac:dyDescent="0.3">
      <c r="A777" s="73">
        <v>42716</v>
      </c>
      <c r="B777" s="130">
        <v>2256.959961</v>
      </c>
      <c r="C777" s="125">
        <f t="shared" si="24"/>
        <v>2.508947128953487E-2</v>
      </c>
      <c r="D777" s="130">
        <f t="shared" si="25"/>
        <v>25089.471289534871</v>
      </c>
    </row>
    <row r="778" spans="1:4" x14ac:dyDescent="0.3">
      <c r="A778" s="73">
        <v>42713</v>
      </c>
      <c r="B778" s="130">
        <v>2259.530029</v>
      </c>
      <c r="C778" s="125">
        <f t="shared" si="24"/>
        <v>2.0864268622360571E-2</v>
      </c>
      <c r="D778" s="130">
        <f t="shared" si="25"/>
        <v>20864.268622360571</v>
      </c>
    </row>
    <row r="779" spans="1:4" x14ac:dyDescent="0.3">
      <c r="A779" s="73">
        <v>42712</v>
      </c>
      <c r="B779" s="130">
        <v>2246.1899410000001</v>
      </c>
      <c r="C779" s="125">
        <f t="shared" si="24"/>
        <v>1.8809631402390892E-2</v>
      </c>
      <c r="D779" s="130">
        <f t="shared" si="25"/>
        <v>18809.631402390893</v>
      </c>
    </row>
    <row r="780" spans="1:4" x14ac:dyDescent="0.3">
      <c r="A780" s="73">
        <v>42711</v>
      </c>
      <c r="B780" s="130">
        <v>2241.3500979999999</v>
      </c>
      <c r="C780" s="125">
        <f t="shared" si="24"/>
        <v>1.7435862088261977E-2</v>
      </c>
      <c r="D780" s="130">
        <f t="shared" si="25"/>
        <v>17435.862088261976</v>
      </c>
    </row>
    <row r="781" spans="1:4" x14ac:dyDescent="0.3">
      <c r="A781" s="73">
        <v>42710</v>
      </c>
      <c r="B781" s="130">
        <v>2212.2299800000001</v>
      </c>
      <c r="C781" s="125">
        <f t="shared" si="24"/>
        <v>6.3916733091164968E-3</v>
      </c>
      <c r="D781" s="130">
        <f t="shared" si="25"/>
        <v>6391.673309116497</v>
      </c>
    </row>
    <row r="782" spans="1:4" x14ac:dyDescent="0.3">
      <c r="A782" s="73">
        <v>42709</v>
      </c>
      <c r="B782" s="130">
        <v>2204.709961</v>
      </c>
      <c r="C782" s="125">
        <f t="shared" si="24"/>
        <v>1.0454218811363214E-2</v>
      </c>
      <c r="D782" s="130">
        <f t="shared" si="25"/>
        <v>10454.218811363215</v>
      </c>
    </row>
    <row r="783" spans="1:4" x14ac:dyDescent="0.3">
      <c r="A783" s="73">
        <v>42706</v>
      </c>
      <c r="B783" s="130">
        <v>2191.9499510000001</v>
      </c>
      <c r="C783" s="125">
        <f t="shared" si="24"/>
        <v>2.2083076107521915E-3</v>
      </c>
      <c r="D783" s="130">
        <f t="shared" si="25"/>
        <v>2208.3076107521915</v>
      </c>
    </row>
    <row r="784" spans="1:4" x14ac:dyDescent="0.3">
      <c r="A784" s="73">
        <v>42705</v>
      </c>
      <c r="B784" s="130">
        <v>2191.080078</v>
      </c>
      <c r="C784" s="125">
        <f t="shared" si="24"/>
        <v>6.4954189749049096E-3</v>
      </c>
      <c r="D784" s="130">
        <f t="shared" si="25"/>
        <v>6495.4189749049092</v>
      </c>
    </row>
    <row r="785" spans="1:4" x14ac:dyDescent="0.3">
      <c r="A785" s="73">
        <v>42704</v>
      </c>
      <c r="B785" s="130">
        <v>2198.8100589999999</v>
      </c>
      <c r="C785" s="125">
        <f t="shared" si="24"/>
        <v>8.4481064873473954E-3</v>
      </c>
      <c r="D785" s="130">
        <f t="shared" si="25"/>
        <v>8448.1064873473952</v>
      </c>
    </row>
    <row r="786" spans="1:4" x14ac:dyDescent="0.3">
      <c r="A786" s="73">
        <v>42703</v>
      </c>
      <c r="B786" s="130">
        <v>2204.6599120000001</v>
      </c>
      <c r="C786" s="125">
        <f t="shared" si="24"/>
        <v>1.8695112242889111E-2</v>
      </c>
      <c r="D786" s="130">
        <f t="shared" si="25"/>
        <v>18695.11224288911</v>
      </c>
    </row>
    <row r="787" spans="1:4" x14ac:dyDescent="0.3">
      <c r="A787" s="73">
        <v>42702</v>
      </c>
      <c r="B787" s="130">
        <v>2201.719971</v>
      </c>
      <c r="C787" s="125">
        <f t="shared" si="24"/>
        <v>1.7219164611674609E-2</v>
      </c>
      <c r="D787" s="130">
        <f t="shared" si="25"/>
        <v>17219.164611674609</v>
      </c>
    </row>
    <row r="788" spans="1:4" x14ac:dyDescent="0.3">
      <c r="A788" s="73">
        <v>42699</v>
      </c>
      <c r="B788" s="130">
        <v>2213.3500979999999</v>
      </c>
      <c r="C788" s="125">
        <f t="shared" si="24"/>
        <v>2.116287966821262E-2</v>
      </c>
      <c r="D788" s="130">
        <f t="shared" si="25"/>
        <v>21162.879668212619</v>
      </c>
    </row>
    <row r="789" spans="1:4" x14ac:dyDescent="0.3">
      <c r="A789" s="73">
        <v>42697</v>
      </c>
      <c r="B789" s="130">
        <v>2204.719971</v>
      </c>
      <c r="C789" s="125">
        <f t="shared" si="24"/>
        <v>1.9165500590934581E-2</v>
      </c>
      <c r="D789" s="130">
        <f t="shared" si="25"/>
        <v>19165.500590934582</v>
      </c>
    </row>
    <row r="790" spans="1:4" x14ac:dyDescent="0.3">
      <c r="A790" s="73">
        <v>42696</v>
      </c>
      <c r="B790" s="130">
        <v>2202.9399410000001</v>
      </c>
      <c r="C790" s="125">
        <f t="shared" si="24"/>
        <v>2.9622857153924986E-2</v>
      </c>
      <c r="D790" s="130">
        <f t="shared" si="25"/>
        <v>29622.857153924986</v>
      </c>
    </row>
    <row r="791" spans="1:4" x14ac:dyDescent="0.3">
      <c r="A791" s="73">
        <v>42695</v>
      </c>
      <c r="B791" s="130">
        <v>2198.179932</v>
      </c>
      <c r="C791" s="125">
        <f t="shared" si="24"/>
        <v>3.1273415860292975E-2</v>
      </c>
      <c r="D791" s="130">
        <f t="shared" si="25"/>
        <v>31273.415860292975</v>
      </c>
    </row>
    <row r="792" spans="1:4" x14ac:dyDescent="0.3">
      <c r="A792" s="73">
        <v>42692</v>
      </c>
      <c r="B792" s="130">
        <v>2181.8999020000001</v>
      </c>
      <c r="C792" s="125">
        <f t="shared" si="24"/>
        <v>4.6384471918081038E-2</v>
      </c>
      <c r="D792" s="130">
        <f t="shared" si="25"/>
        <v>46384.471918081035</v>
      </c>
    </row>
    <row r="793" spans="1:4" x14ac:dyDescent="0.3">
      <c r="A793" s="73">
        <v>42691</v>
      </c>
      <c r="B793" s="130">
        <v>2187.1201169999999</v>
      </c>
      <c r="C793" s="125">
        <f t="shared" si="24"/>
        <v>4.7140371888365173E-2</v>
      </c>
      <c r="D793" s="130">
        <f t="shared" si="25"/>
        <v>47140.371888365175</v>
      </c>
    </row>
    <row r="794" spans="1:4" x14ac:dyDescent="0.3">
      <c r="A794" s="73">
        <v>42690</v>
      </c>
      <c r="B794" s="130">
        <v>2176.9399410000001</v>
      </c>
      <c r="C794" s="125">
        <f t="shared" si="24"/>
        <v>3.7655987407505975E-2</v>
      </c>
      <c r="D794" s="130">
        <f t="shared" si="25"/>
        <v>37655.987407505978</v>
      </c>
    </row>
    <row r="795" spans="1:4" x14ac:dyDescent="0.3">
      <c r="A795" s="73">
        <v>42689</v>
      </c>
      <c r="B795" s="130">
        <v>2180.389893</v>
      </c>
      <c r="C795" s="125">
        <f t="shared" si="24"/>
        <v>3.2518479222167773E-2</v>
      </c>
      <c r="D795" s="130">
        <f t="shared" si="25"/>
        <v>32518.479222167774</v>
      </c>
    </row>
    <row r="796" spans="1:4" x14ac:dyDescent="0.3">
      <c r="A796" s="73">
        <v>42688</v>
      </c>
      <c r="B796" s="130">
        <v>2164.1999510000001</v>
      </c>
      <c r="C796" s="125">
        <f t="shared" si="24"/>
        <v>1.7896221223257847E-2</v>
      </c>
      <c r="D796" s="130">
        <f t="shared" si="25"/>
        <v>17896.221223257846</v>
      </c>
    </row>
    <row r="797" spans="1:4" x14ac:dyDescent="0.3">
      <c r="A797" s="73">
        <v>42685</v>
      </c>
      <c r="B797" s="130">
        <v>2164.4499510000001</v>
      </c>
      <c r="C797" s="125">
        <f t="shared" si="24"/>
        <v>1.7889325470751505E-2</v>
      </c>
      <c r="D797" s="130">
        <f t="shared" si="25"/>
        <v>17889.325470751504</v>
      </c>
    </row>
    <row r="798" spans="1:4" x14ac:dyDescent="0.3">
      <c r="A798" s="73">
        <v>42684</v>
      </c>
      <c r="B798" s="130">
        <v>2167.4799800000001</v>
      </c>
      <c r="C798" s="125">
        <f t="shared" si="24"/>
        <v>1.6145942115622924E-2</v>
      </c>
      <c r="D798" s="130">
        <f t="shared" si="25"/>
        <v>16145.942115622924</v>
      </c>
    </row>
    <row r="799" spans="1:4" x14ac:dyDescent="0.3">
      <c r="A799" s="73">
        <v>42683</v>
      </c>
      <c r="B799" s="130">
        <v>2163.26001</v>
      </c>
      <c r="C799" s="125">
        <f t="shared" si="24"/>
        <v>1.1138517622646837E-2</v>
      </c>
      <c r="D799" s="130">
        <f t="shared" si="25"/>
        <v>11138.517622646837</v>
      </c>
    </row>
    <row r="800" spans="1:4" x14ac:dyDescent="0.3">
      <c r="A800" s="73">
        <v>42682</v>
      </c>
      <c r="B800" s="130">
        <v>2139.5600589999999</v>
      </c>
      <c r="C800" s="125">
        <f t="shared" si="24"/>
        <v>-1.6796940722173526E-3</v>
      </c>
      <c r="D800" s="130">
        <f t="shared" si="25"/>
        <v>-1679.6940722173526</v>
      </c>
    </row>
    <row r="801" spans="1:4" x14ac:dyDescent="0.3">
      <c r="A801" s="73">
        <v>42681</v>
      </c>
      <c r="B801" s="130">
        <v>2131.5200199999999</v>
      </c>
      <c r="C801" s="125">
        <f t="shared" si="24"/>
        <v>-9.2082838438333203E-3</v>
      </c>
      <c r="D801" s="130">
        <f t="shared" si="25"/>
        <v>-9208.2838438333201</v>
      </c>
    </row>
    <row r="802" spans="1:4" x14ac:dyDescent="0.3">
      <c r="A802" s="73">
        <v>42678</v>
      </c>
      <c r="B802" s="130">
        <v>2085.179932</v>
      </c>
      <c r="C802" s="125">
        <f t="shared" si="24"/>
        <v>-2.614469834142874E-2</v>
      </c>
      <c r="D802" s="130">
        <f t="shared" si="25"/>
        <v>-26144.698341428739</v>
      </c>
    </row>
    <row r="803" spans="1:4" x14ac:dyDescent="0.3">
      <c r="A803" s="73">
        <v>42677</v>
      </c>
      <c r="B803" s="130">
        <v>2088.6599120000001</v>
      </c>
      <c r="C803" s="125">
        <f t="shared" si="24"/>
        <v>-2.4601498984312631E-2</v>
      </c>
      <c r="D803" s="130">
        <f t="shared" si="25"/>
        <v>-24601.498984312631</v>
      </c>
    </row>
    <row r="804" spans="1:4" x14ac:dyDescent="0.3">
      <c r="A804" s="73">
        <v>42676</v>
      </c>
      <c r="B804" s="130">
        <v>2097.9399410000001</v>
      </c>
      <c r="C804" s="125">
        <f t="shared" si="24"/>
        <v>-2.1615591714269855E-2</v>
      </c>
      <c r="D804" s="130">
        <f t="shared" si="25"/>
        <v>-21615.591714269856</v>
      </c>
    </row>
    <row r="805" spans="1:4" x14ac:dyDescent="0.3">
      <c r="A805" s="73">
        <v>42675</v>
      </c>
      <c r="B805" s="130">
        <v>2111.719971</v>
      </c>
      <c r="C805" s="125">
        <f t="shared" si="24"/>
        <v>-1.3030531745657048E-2</v>
      </c>
      <c r="D805" s="130">
        <f t="shared" si="25"/>
        <v>-13030.531745657048</v>
      </c>
    </row>
    <row r="806" spans="1:4" x14ac:dyDescent="0.3">
      <c r="A806" s="73">
        <v>42674</v>
      </c>
      <c r="B806" s="130">
        <v>2126.1499020000001</v>
      </c>
      <c r="C806" s="125">
        <f t="shared" si="24"/>
        <v>-1.6463578650360855E-4</v>
      </c>
      <c r="D806" s="130">
        <f t="shared" si="25"/>
        <v>-164.63578650360856</v>
      </c>
    </row>
    <row r="807" spans="1:4" x14ac:dyDescent="0.3">
      <c r="A807" s="73">
        <v>42671</v>
      </c>
      <c r="B807" s="130">
        <v>2126.4099120000001</v>
      </c>
      <c r="C807" s="125">
        <f t="shared" si="24"/>
        <v>-3.0802295668991286E-3</v>
      </c>
      <c r="D807" s="130">
        <f t="shared" si="25"/>
        <v>-3080.2295668991287</v>
      </c>
    </row>
    <row r="808" spans="1:4" x14ac:dyDescent="0.3">
      <c r="A808" s="73">
        <v>42670</v>
      </c>
      <c r="B808" s="130">
        <v>2133.040039</v>
      </c>
      <c r="C808" s="125">
        <f t="shared" si="24"/>
        <v>2.2976717485700959E-4</v>
      </c>
      <c r="D808" s="130">
        <f t="shared" si="25"/>
        <v>229.76717485700959</v>
      </c>
    </row>
    <row r="809" spans="1:4" x14ac:dyDescent="0.3">
      <c r="A809" s="73">
        <v>42669</v>
      </c>
      <c r="B809" s="130">
        <v>2139.429932</v>
      </c>
      <c r="C809" s="125">
        <f t="shared" si="24"/>
        <v>1.168672145153149E-4</v>
      </c>
      <c r="D809" s="130">
        <f t="shared" si="25"/>
        <v>116.8672145153149</v>
      </c>
    </row>
    <row r="810" spans="1:4" x14ac:dyDescent="0.3">
      <c r="A810" s="73">
        <v>42668</v>
      </c>
      <c r="B810" s="130">
        <v>2143.1599120000001</v>
      </c>
      <c r="C810" s="125">
        <f t="shared" si="24"/>
        <v>3.009239379886397E-3</v>
      </c>
      <c r="D810" s="130">
        <f t="shared" si="25"/>
        <v>3009.2393798863968</v>
      </c>
    </row>
    <row r="811" spans="1:4" x14ac:dyDescent="0.3">
      <c r="A811" s="73">
        <v>42667</v>
      </c>
      <c r="B811" s="130">
        <v>2151.330078</v>
      </c>
      <c r="C811" s="125">
        <f t="shared" si="24"/>
        <v>-5.6986007512627168E-3</v>
      </c>
      <c r="D811" s="130">
        <f t="shared" si="25"/>
        <v>-5698.6007512627166</v>
      </c>
    </row>
    <row r="812" spans="1:4" x14ac:dyDescent="0.3">
      <c r="A812" s="73">
        <v>42664</v>
      </c>
      <c r="B812" s="130">
        <v>2141.1599120000001</v>
      </c>
      <c r="C812" s="125">
        <f t="shared" si="24"/>
        <v>-5.8410384068691146E-3</v>
      </c>
      <c r="D812" s="130">
        <f t="shared" si="25"/>
        <v>-5841.0384068691146</v>
      </c>
    </row>
    <row r="813" spans="1:4" x14ac:dyDescent="0.3">
      <c r="A813" s="73">
        <v>42663</v>
      </c>
      <c r="B813" s="130">
        <v>2141.3400879999999</v>
      </c>
      <c r="C813" s="125">
        <f t="shared" si="24"/>
        <v>-8.9921332766362827E-3</v>
      </c>
      <c r="D813" s="130">
        <f t="shared" si="25"/>
        <v>-8992.133276636283</v>
      </c>
    </row>
    <row r="814" spans="1:4" x14ac:dyDescent="0.3">
      <c r="A814" s="73">
        <v>42662</v>
      </c>
      <c r="B814" s="130">
        <v>2144.290039</v>
      </c>
      <c r="C814" s="125">
        <f t="shared" si="24"/>
        <v>-7.1490145263437554E-3</v>
      </c>
      <c r="D814" s="130">
        <f t="shared" si="25"/>
        <v>-7149.0145263437553</v>
      </c>
    </row>
    <row r="815" spans="1:4" x14ac:dyDescent="0.3">
      <c r="A815" s="73">
        <v>42661</v>
      </c>
      <c r="B815" s="130">
        <v>2139.6000979999999</v>
      </c>
      <c r="C815" s="125">
        <f t="shared" si="24"/>
        <v>-5.063911969197421E-3</v>
      </c>
      <c r="D815" s="130">
        <f t="shared" si="25"/>
        <v>-5063.9119691974211</v>
      </c>
    </row>
    <row r="816" spans="1:4" x14ac:dyDescent="0.3">
      <c r="A816" s="73">
        <v>42660</v>
      </c>
      <c r="B816" s="130">
        <v>2126.5</v>
      </c>
      <c r="C816" s="125">
        <f t="shared" si="24"/>
        <v>-1.6055872564657458E-2</v>
      </c>
      <c r="D816" s="130">
        <f t="shared" si="25"/>
        <v>-16055.872564657458</v>
      </c>
    </row>
    <row r="817" spans="1:4" x14ac:dyDescent="0.3">
      <c r="A817" s="73">
        <v>42657</v>
      </c>
      <c r="B817" s="130">
        <v>2132.9799800000001</v>
      </c>
      <c r="C817" s="125">
        <f t="shared" si="24"/>
        <v>-1.6275666625690799E-2</v>
      </c>
      <c r="D817" s="130">
        <f t="shared" si="25"/>
        <v>-16275.666625690799</v>
      </c>
    </row>
    <row r="818" spans="1:4" x14ac:dyDescent="0.3">
      <c r="A818" s="73">
        <v>42656</v>
      </c>
      <c r="B818" s="130">
        <v>2132.5500489999999</v>
      </c>
      <c r="C818" s="125">
        <f t="shared" si="24"/>
        <v>-8.6372441510079723E-3</v>
      </c>
      <c r="D818" s="130">
        <f t="shared" si="25"/>
        <v>-8637.2441510079716</v>
      </c>
    </row>
    <row r="819" spans="1:4" x14ac:dyDescent="0.3">
      <c r="A819" s="73">
        <v>42655</v>
      </c>
      <c r="B819" s="130">
        <v>2139.179932</v>
      </c>
      <c r="C819" s="125">
        <f t="shared" si="24"/>
        <v>-1.482482638403182E-2</v>
      </c>
      <c r="D819" s="130">
        <f t="shared" si="25"/>
        <v>-14824.82638403182</v>
      </c>
    </row>
    <row r="820" spans="1:4" x14ac:dyDescent="0.3">
      <c r="A820" s="73">
        <v>42654</v>
      </c>
      <c r="B820" s="130">
        <v>2136.7299800000001</v>
      </c>
      <c r="C820" s="125">
        <f t="shared" si="24"/>
        <v>-1.0741066946795774E-2</v>
      </c>
      <c r="D820" s="130">
        <f t="shared" si="25"/>
        <v>-10741.066946795774</v>
      </c>
    </row>
    <row r="821" spans="1:4" x14ac:dyDescent="0.3">
      <c r="A821" s="73">
        <v>42653</v>
      </c>
      <c r="B821" s="130">
        <v>2163.6599120000001</v>
      </c>
      <c r="C821" s="125">
        <f t="shared" si="24"/>
        <v>8.1821971008548822E-3</v>
      </c>
      <c r="D821" s="130">
        <f t="shared" si="25"/>
        <v>8182.1971008548826</v>
      </c>
    </row>
    <row r="822" spans="1:4" x14ac:dyDescent="0.3">
      <c r="A822" s="73">
        <v>42650</v>
      </c>
      <c r="B822" s="130">
        <v>2153.73999</v>
      </c>
      <c r="C822" s="125">
        <f t="shared" si="24"/>
        <v>-5.05843852858745E-3</v>
      </c>
      <c r="D822" s="130">
        <f t="shared" si="25"/>
        <v>-5058.4385285874496</v>
      </c>
    </row>
    <row r="823" spans="1:4" x14ac:dyDescent="0.3">
      <c r="A823" s="73">
        <v>42649</v>
      </c>
      <c r="B823" s="130">
        <v>2160.7700199999999</v>
      </c>
      <c r="C823" s="125">
        <f t="shared" si="24"/>
        <v>-7.5372328023093349E-3</v>
      </c>
      <c r="D823" s="130">
        <f t="shared" si="25"/>
        <v>-7537.2328023093351</v>
      </c>
    </row>
    <row r="824" spans="1:4" x14ac:dyDescent="0.3">
      <c r="A824" s="73">
        <v>42648</v>
      </c>
      <c r="B824" s="130">
        <v>2159.7299800000001</v>
      </c>
      <c r="C824" s="125">
        <f t="shared" si="24"/>
        <v>-1.5672439886055267E-3</v>
      </c>
      <c r="D824" s="130">
        <f t="shared" si="25"/>
        <v>-1567.2439886055267</v>
      </c>
    </row>
    <row r="825" spans="1:4" x14ac:dyDescent="0.3">
      <c r="A825" s="73">
        <v>42647</v>
      </c>
      <c r="B825" s="130">
        <v>2150.48999</v>
      </c>
      <c r="C825" s="125">
        <f t="shared" si="24"/>
        <v>5.0145717042351379E-3</v>
      </c>
      <c r="D825" s="130">
        <f t="shared" si="25"/>
        <v>5014.571704235138</v>
      </c>
    </row>
    <row r="826" spans="1:4" x14ac:dyDescent="0.3">
      <c r="A826" s="73">
        <v>42646</v>
      </c>
      <c r="B826" s="130">
        <v>2161.1999510000001</v>
      </c>
      <c r="C826" s="125">
        <f t="shared" si="24"/>
        <v>1.032192340417315E-2</v>
      </c>
      <c r="D826" s="130">
        <f t="shared" si="25"/>
        <v>10321.923404173151</v>
      </c>
    </row>
    <row r="827" spans="1:4" x14ac:dyDescent="0.3">
      <c r="A827" s="73">
        <v>42643</v>
      </c>
      <c r="B827" s="130">
        <v>2168.2700199999999</v>
      </c>
      <c r="C827" s="125">
        <f t="shared" si="24"/>
        <v>1.3608196300193054E-2</v>
      </c>
      <c r="D827" s="130">
        <f t="shared" si="25"/>
        <v>13608.196300193054</v>
      </c>
    </row>
    <row r="828" spans="1:4" x14ac:dyDescent="0.3">
      <c r="A828" s="73">
        <v>42642</v>
      </c>
      <c r="B828" s="130">
        <v>2151.1298830000001</v>
      </c>
      <c r="C828" s="125">
        <f t="shared" si="24"/>
        <v>1.8022377271396106E-3</v>
      </c>
      <c r="D828" s="130">
        <f t="shared" si="25"/>
        <v>1802.2377271396106</v>
      </c>
    </row>
    <row r="829" spans="1:4" x14ac:dyDescent="0.3">
      <c r="A829" s="73">
        <v>42641</v>
      </c>
      <c r="B829" s="130">
        <v>2171.3701169999999</v>
      </c>
      <c r="C829" s="125">
        <f t="shared" si="24"/>
        <v>2.1451096106812173E-2</v>
      </c>
      <c r="D829" s="130">
        <f t="shared" si="25"/>
        <v>21451.096106812172</v>
      </c>
    </row>
    <row r="830" spans="1:4" x14ac:dyDescent="0.3">
      <c r="A830" s="73">
        <v>42640</v>
      </c>
      <c r="B830" s="130">
        <v>2159.929932</v>
      </c>
      <c r="C830" s="125">
        <f t="shared" si="24"/>
        <v>1.5472309470787149E-2</v>
      </c>
      <c r="D830" s="130">
        <f t="shared" si="25"/>
        <v>15472.30947078715</v>
      </c>
    </row>
    <row r="831" spans="1:4" x14ac:dyDescent="0.3">
      <c r="A831" s="73">
        <v>42639</v>
      </c>
      <c r="B831" s="130">
        <v>2146.1000979999999</v>
      </c>
      <c r="C831" s="125">
        <f t="shared" si="24"/>
        <v>-5.9933770408414633E-3</v>
      </c>
      <c r="D831" s="130">
        <f t="shared" si="25"/>
        <v>-5993.377040841463</v>
      </c>
    </row>
    <row r="832" spans="1:4" x14ac:dyDescent="0.3">
      <c r="A832" s="73">
        <v>42636</v>
      </c>
      <c r="B832" s="130">
        <v>2164.6899410000001</v>
      </c>
      <c r="C832" s="125">
        <f t="shared" si="24"/>
        <v>1.7332318664445401E-2</v>
      </c>
      <c r="D832" s="130">
        <f t="shared" si="25"/>
        <v>17332.3186644454</v>
      </c>
    </row>
    <row r="833" spans="1:4" x14ac:dyDescent="0.3">
      <c r="A833" s="73">
        <v>42635</v>
      </c>
      <c r="B833" s="130">
        <v>2177.179932</v>
      </c>
      <c r="C833" s="125">
        <f t="shared" si="24"/>
        <v>-1.8888355143478197E-3</v>
      </c>
      <c r="D833" s="130">
        <f t="shared" si="25"/>
        <v>-1888.8355143478198</v>
      </c>
    </row>
    <row r="834" spans="1:4" x14ac:dyDescent="0.3">
      <c r="A834" s="73">
        <v>42634</v>
      </c>
      <c r="B834" s="130">
        <v>2163.1201169999999</v>
      </c>
      <c r="C834" s="125">
        <f t="shared" si="24"/>
        <v>-1.0538933988100796E-2</v>
      </c>
      <c r="D834" s="130">
        <f t="shared" si="25"/>
        <v>-10538.933988100796</v>
      </c>
    </row>
    <row r="835" spans="1:4" x14ac:dyDescent="0.3">
      <c r="A835" s="73">
        <v>42633</v>
      </c>
      <c r="B835" s="130">
        <v>2139.76001</v>
      </c>
      <c r="C835" s="125">
        <f t="shared" si="24"/>
        <v>-2.1367664203355785E-2</v>
      </c>
      <c r="D835" s="130">
        <f t="shared" si="25"/>
        <v>-21367.664203355784</v>
      </c>
    </row>
    <row r="836" spans="1:4" x14ac:dyDescent="0.3">
      <c r="A836" s="73">
        <v>42632</v>
      </c>
      <c r="B836" s="130">
        <v>2139.1201169999999</v>
      </c>
      <c r="C836" s="125">
        <f t="shared" si="24"/>
        <v>-1.8743228550199831E-2</v>
      </c>
      <c r="D836" s="130">
        <f t="shared" si="25"/>
        <v>-18743.22855019983</v>
      </c>
    </row>
    <row r="837" spans="1:4" x14ac:dyDescent="0.3">
      <c r="A837" s="73">
        <v>42629</v>
      </c>
      <c r="B837" s="130">
        <v>2139.1599120000001</v>
      </c>
      <c r="C837" s="125">
        <f t="shared" si="24"/>
        <v>-1.4602596868302009E-2</v>
      </c>
      <c r="D837" s="130">
        <f t="shared" si="25"/>
        <v>-14602.596868302009</v>
      </c>
    </row>
    <row r="838" spans="1:4" x14ac:dyDescent="0.3">
      <c r="A838" s="73">
        <v>42628</v>
      </c>
      <c r="B838" s="130">
        <v>2147.26001</v>
      </c>
      <c r="C838" s="125">
        <f t="shared" si="24"/>
        <v>-1.091224649793876E-2</v>
      </c>
      <c r="D838" s="130">
        <f t="shared" si="25"/>
        <v>-10912.246497938761</v>
      </c>
    </row>
    <row r="839" spans="1:4" x14ac:dyDescent="0.3">
      <c r="A839" s="73">
        <v>42627</v>
      </c>
      <c r="B839" s="130">
        <v>2125.7700199999999</v>
      </c>
      <c r="C839" s="125">
        <f t="shared" si="24"/>
        <v>-2.3137554129784244E-2</v>
      </c>
      <c r="D839" s="130">
        <f t="shared" si="25"/>
        <v>-23137.554129784243</v>
      </c>
    </row>
    <row r="840" spans="1:4" x14ac:dyDescent="0.3">
      <c r="A840" s="73">
        <v>42626</v>
      </c>
      <c r="B840" s="130">
        <v>2127.0200199999999</v>
      </c>
      <c r="C840" s="125">
        <f t="shared" ref="C840:C903" si="26">B840/B850-1</f>
        <v>-2.4472736799691086E-2</v>
      </c>
      <c r="D840" s="130">
        <f t="shared" ref="D840:D903" si="27">C840*$B$5</f>
        <v>-24472.736799691087</v>
      </c>
    </row>
    <row r="841" spans="1:4" x14ac:dyDescent="0.3">
      <c r="A841" s="73">
        <v>42625</v>
      </c>
      <c r="B841" s="130">
        <v>2159.040039</v>
      </c>
      <c r="C841" s="125">
        <f t="shared" si="26"/>
        <v>-4.6103344429779813E-3</v>
      </c>
      <c r="D841" s="130">
        <f t="shared" si="27"/>
        <v>-4610.3344429779818</v>
      </c>
    </row>
    <row r="842" spans="1:4" x14ac:dyDescent="0.3">
      <c r="A842" s="73">
        <v>42622</v>
      </c>
      <c r="B842" s="130">
        <v>2127.8100589999999</v>
      </c>
      <c r="C842" s="125">
        <f t="shared" si="26"/>
        <v>-2.0557205667355194E-2</v>
      </c>
      <c r="D842" s="130">
        <f t="shared" si="27"/>
        <v>-20557.205667355192</v>
      </c>
    </row>
    <row r="843" spans="1:4" x14ac:dyDescent="0.3">
      <c r="A843" s="73">
        <v>42621</v>
      </c>
      <c r="B843" s="130">
        <v>2181.3000489999999</v>
      </c>
      <c r="C843" s="125">
        <f t="shared" si="26"/>
        <v>2.6937576577297229E-3</v>
      </c>
      <c r="D843" s="130">
        <f t="shared" si="27"/>
        <v>2693.7576577297227</v>
      </c>
    </row>
    <row r="844" spans="1:4" x14ac:dyDescent="0.3">
      <c r="A844" s="73">
        <v>42620</v>
      </c>
      <c r="B844" s="130">
        <v>2186.1599120000001</v>
      </c>
      <c r="C844" s="125">
        <f t="shared" si="26"/>
        <v>-3.3837396916214235E-4</v>
      </c>
      <c r="D844" s="130">
        <f t="shared" si="27"/>
        <v>-338.37396916214237</v>
      </c>
    </row>
    <row r="845" spans="1:4" x14ac:dyDescent="0.3">
      <c r="A845" s="73">
        <v>42619</v>
      </c>
      <c r="B845" s="130">
        <v>2186.4799800000001</v>
      </c>
      <c r="C845" s="125">
        <f t="shared" si="26"/>
        <v>1.7593772625139614E-3</v>
      </c>
      <c r="D845" s="130">
        <f t="shared" si="27"/>
        <v>1759.3772625139613</v>
      </c>
    </row>
    <row r="846" spans="1:4" x14ac:dyDescent="0.3">
      <c r="A846" s="73">
        <v>42615</v>
      </c>
      <c r="B846" s="130">
        <v>2179.9799800000001</v>
      </c>
      <c r="C846" s="125">
        <f t="shared" si="26"/>
        <v>-1.781304194657829E-3</v>
      </c>
      <c r="D846" s="130">
        <f t="shared" si="27"/>
        <v>-1781.3041946578289</v>
      </c>
    </row>
    <row r="847" spans="1:4" x14ac:dyDescent="0.3">
      <c r="A847" s="73">
        <v>42614</v>
      </c>
      <c r="B847" s="130">
        <v>2170.860107</v>
      </c>
      <c r="C847" s="125">
        <f t="shared" si="26"/>
        <v>-7.3890100923721391E-3</v>
      </c>
      <c r="D847" s="130">
        <f t="shared" si="27"/>
        <v>-7389.0100923721393</v>
      </c>
    </row>
    <row r="848" spans="1:4" x14ac:dyDescent="0.3">
      <c r="A848" s="73">
        <v>42613</v>
      </c>
      <c r="B848" s="130">
        <v>2170.9499510000001</v>
      </c>
      <c r="C848" s="125">
        <f t="shared" si="26"/>
        <v>-5.1644747778728517E-3</v>
      </c>
      <c r="D848" s="130">
        <f t="shared" si="27"/>
        <v>-5164.4747778728515</v>
      </c>
    </row>
    <row r="849" spans="1:4" x14ac:dyDescent="0.3">
      <c r="A849" s="73">
        <v>42612</v>
      </c>
      <c r="B849" s="130">
        <v>2176.1201169999999</v>
      </c>
      <c r="C849" s="125">
        <f t="shared" si="26"/>
        <v>-9.3188489834261645E-4</v>
      </c>
      <c r="D849" s="130">
        <f t="shared" si="27"/>
        <v>-931.88489834261645</v>
      </c>
    </row>
    <row r="850" spans="1:4" x14ac:dyDescent="0.3">
      <c r="A850" s="73">
        <v>42611</v>
      </c>
      <c r="B850" s="130">
        <v>2180.3798830000001</v>
      </c>
      <c r="C850" s="125">
        <f t="shared" si="26"/>
        <v>-4.4608905495820972E-3</v>
      </c>
      <c r="D850" s="130">
        <f t="shared" si="27"/>
        <v>-4460.8905495820973</v>
      </c>
    </row>
    <row r="851" spans="1:4" x14ac:dyDescent="0.3">
      <c r="A851" s="73">
        <v>42608</v>
      </c>
      <c r="B851" s="130">
        <v>2169.040039</v>
      </c>
      <c r="C851" s="125">
        <f t="shared" si="26"/>
        <v>-6.8725577084978173E-3</v>
      </c>
      <c r="D851" s="130">
        <f t="shared" si="27"/>
        <v>-6872.5577084978177</v>
      </c>
    </row>
    <row r="852" spans="1:4" x14ac:dyDescent="0.3">
      <c r="A852" s="73">
        <v>42607</v>
      </c>
      <c r="B852" s="130">
        <v>2172.469971</v>
      </c>
      <c r="C852" s="125">
        <f t="shared" si="26"/>
        <v>-6.0939375522517381E-3</v>
      </c>
      <c r="D852" s="130">
        <f t="shared" si="27"/>
        <v>-6093.9375522517385</v>
      </c>
    </row>
    <row r="853" spans="1:4" x14ac:dyDescent="0.3">
      <c r="A853" s="73">
        <v>42606</v>
      </c>
      <c r="B853" s="130">
        <v>2175.4399410000001</v>
      </c>
      <c r="C853" s="125">
        <f t="shared" si="26"/>
        <v>-2.3005851661039856E-5</v>
      </c>
      <c r="D853" s="130">
        <f t="shared" si="27"/>
        <v>-23.005851661039856</v>
      </c>
    </row>
    <row r="854" spans="1:4" x14ac:dyDescent="0.3">
      <c r="A854" s="73">
        <v>42605</v>
      </c>
      <c r="B854" s="130">
        <v>2186.8999020000001</v>
      </c>
      <c r="C854" s="125">
        <f t="shared" si="26"/>
        <v>2.3650444249316838E-3</v>
      </c>
      <c r="D854" s="130">
        <f t="shared" si="27"/>
        <v>2365.0444249316838</v>
      </c>
    </row>
    <row r="855" spans="1:4" x14ac:dyDescent="0.3">
      <c r="A855" s="73">
        <v>42604</v>
      </c>
      <c r="B855" s="130">
        <v>2182.639893</v>
      </c>
      <c r="C855" s="125">
        <f t="shared" si="26"/>
        <v>8.0242473754266186E-4</v>
      </c>
      <c r="D855" s="130">
        <f t="shared" si="27"/>
        <v>802.42473754266189</v>
      </c>
    </row>
    <row r="856" spans="1:4" x14ac:dyDescent="0.3">
      <c r="A856" s="73">
        <v>42601</v>
      </c>
      <c r="B856" s="130">
        <v>2183.8701169999999</v>
      </c>
      <c r="C856" s="125">
        <f t="shared" si="26"/>
        <v>4.5811246038507392E-4</v>
      </c>
      <c r="D856" s="130">
        <f t="shared" si="27"/>
        <v>458.11246038507392</v>
      </c>
    </row>
    <row r="857" spans="1:4" x14ac:dyDescent="0.3">
      <c r="A857" s="73">
        <v>42600</v>
      </c>
      <c r="B857" s="130">
        <v>2187.0200199999999</v>
      </c>
      <c r="C857" s="125">
        <f t="shared" si="26"/>
        <v>1.052097493357973E-2</v>
      </c>
      <c r="D857" s="130">
        <f t="shared" si="27"/>
        <v>10520.97493357973</v>
      </c>
    </row>
    <row r="858" spans="1:4" x14ac:dyDescent="0.3">
      <c r="A858" s="73">
        <v>42599</v>
      </c>
      <c r="B858" s="130">
        <v>2182.219971</v>
      </c>
      <c r="C858" s="125">
        <f t="shared" si="26"/>
        <v>8.5174308356263939E-3</v>
      </c>
      <c r="D858" s="130">
        <f t="shared" si="27"/>
        <v>8517.4308356263937</v>
      </c>
    </row>
    <row r="859" spans="1:4" x14ac:dyDescent="0.3">
      <c r="A859" s="73">
        <v>42598</v>
      </c>
      <c r="B859" s="130">
        <v>2178.1499020000001</v>
      </c>
      <c r="C859" s="125">
        <f t="shared" si="26"/>
        <v>9.7911817248976796E-3</v>
      </c>
      <c r="D859" s="130">
        <f t="shared" si="27"/>
        <v>9791.1817248976804</v>
      </c>
    </row>
    <row r="860" spans="1:4" x14ac:dyDescent="0.3">
      <c r="A860" s="73">
        <v>42597</v>
      </c>
      <c r="B860" s="130">
        <v>2190.1499020000001</v>
      </c>
      <c r="C860" s="125">
        <f t="shared" si="26"/>
        <v>8.8950881765732515E-3</v>
      </c>
      <c r="D860" s="130">
        <f t="shared" si="27"/>
        <v>8895.088176573252</v>
      </c>
    </row>
    <row r="861" spans="1:4" x14ac:dyDescent="0.3">
      <c r="A861" s="73">
        <v>42594</v>
      </c>
      <c r="B861" s="130">
        <v>2184.0500489999999</v>
      </c>
      <c r="C861" s="125">
        <f t="shared" si="26"/>
        <v>4.8076695476850784E-3</v>
      </c>
      <c r="D861" s="130">
        <f t="shared" si="27"/>
        <v>4807.6695476850782</v>
      </c>
    </row>
    <row r="862" spans="1:4" x14ac:dyDescent="0.3">
      <c r="A862" s="73">
        <v>42593</v>
      </c>
      <c r="B862" s="130">
        <v>2185.790039</v>
      </c>
      <c r="C862" s="125">
        <f t="shared" si="26"/>
        <v>7.2486380894216662E-3</v>
      </c>
      <c r="D862" s="130">
        <f t="shared" si="27"/>
        <v>7248.6380894216663</v>
      </c>
    </row>
    <row r="863" spans="1:4" x14ac:dyDescent="0.3">
      <c r="A863" s="73">
        <v>42592</v>
      </c>
      <c r="B863" s="130">
        <v>2175.48999</v>
      </c>
      <c r="C863" s="125">
        <f t="shared" si="26"/>
        <v>4.1124314261327122E-3</v>
      </c>
      <c r="D863" s="130">
        <f t="shared" si="27"/>
        <v>4112.4314261327117</v>
      </c>
    </row>
    <row r="864" spans="1:4" x14ac:dyDescent="0.3">
      <c r="A864" s="73">
        <v>42591</v>
      </c>
      <c r="B864" s="130">
        <v>2181.73999</v>
      </c>
      <c r="C864" s="125">
        <f t="shared" si="26"/>
        <v>5.7902333571837605E-3</v>
      </c>
      <c r="D864" s="130">
        <f t="shared" si="27"/>
        <v>5790.2333571837607</v>
      </c>
    </row>
    <row r="865" spans="1:4" x14ac:dyDescent="0.3">
      <c r="A865" s="73">
        <v>42590</v>
      </c>
      <c r="B865" s="130">
        <v>2180.889893</v>
      </c>
      <c r="C865" s="125">
        <f t="shared" si="26"/>
        <v>5.7228626108873915E-3</v>
      </c>
      <c r="D865" s="130">
        <f t="shared" si="27"/>
        <v>5722.8626108873914</v>
      </c>
    </row>
    <row r="866" spans="1:4" x14ac:dyDescent="0.3">
      <c r="A866" s="73">
        <v>42587</v>
      </c>
      <c r="B866" s="130">
        <v>2182.8701169999999</v>
      </c>
      <c r="C866" s="125">
        <f t="shared" si="26"/>
        <v>3.6045883943978119E-3</v>
      </c>
      <c r="D866" s="130">
        <f t="shared" si="27"/>
        <v>3604.588394397812</v>
      </c>
    </row>
    <row r="867" spans="1:4" x14ac:dyDescent="0.3">
      <c r="A867" s="73">
        <v>42586</v>
      </c>
      <c r="B867" s="130">
        <v>2164.25</v>
      </c>
      <c r="C867" s="125">
        <f t="shared" si="26"/>
        <v>-4.2487288902959275E-4</v>
      </c>
      <c r="D867" s="130">
        <f t="shared" si="27"/>
        <v>-424.87288902959273</v>
      </c>
    </row>
    <row r="868" spans="1:4" x14ac:dyDescent="0.3">
      <c r="A868" s="73">
        <v>42585</v>
      </c>
      <c r="B868" s="130">
        <v>2163.790039</v>
      </c>
      <c r="C868" s="125">
        <f t="shared" si="26"/>
        <v>-4.2475361087561669E-3</v>
      </c>
      <c r="D868" s="130">
        <f t="shared" si="27"/>
        <v>-4247.5361087561669</v>
      </c>
    </row>
    <row r="869" spans="1:4" x14ac:dyDescent="0.3">
      <c r="A869" s="73">
        <v>42584</v>
      </c>
      <c r="B869" s="130">
        <v>2157.030029</v>
      </c>
      <c r="C869" s="125">
        <f t="shared" si="26"/>
        <v>-3.119540761784112E-3</v>
      </c>
      <c r="D869" s="130">
        <f t="shared" si="27"/>
        <v>-3119.540761784112</v>
      </c>
    </row>
    <row r="870" spans="1:4" x14ac:dyDescent="0.3">
      <c r="A870" s="73">
        <v>42583</v>
      </c>
      <c r="B870" s="130">
        <v>2170.8400879999999</v>
      </c>
      <c r="C870" s="125">
        <f t="shared" si="26"/>
        <v>1.8229791060269118E-3</v>
      </c>
      <c r="D870" s="130">
        <f t="shared" si="27"/>
        <v>1822.9791060269117</v>
      </c>
    </row>
    <row r="871" spans="1:4" x14ac:dyDescent="0.3">
      <c r="A871" s="73">
        <v>42580</v>
      </c>
      <c r="B871" s="130">
        <v>2173.6000979999999</v>
      </c>
      <c r="C871" s="125">
        <f t="shared" si="26"/>
        <v>5.4863711893491374E-3</v>
      </c>
      <c r="D871" s="130">
        <f t="shared" si="27"/>
        <v>5486.3711893491372</v>
      </c>
    </row>
    <row r="872" spans="1:4" x14ac:dyDescent="0.3">
      <c r="A872" s="73">
        <v>42579</v>
      </c>
      <c r="B872" s="130">
        <v>2170.0600589999999</v>
      </c>
      <c r="C872" s="125">
        <f t="shared" si="26"/>
        <v>2.916260658578862E-3</v>
      </c>
      <c r="D872" s="130">
        <f t="shared" si="27"/>
        <v>2916.2606585788621</v>
      </c>
    </row>
    <row r="873" spans="1:4" x14ac:dyDescent="0.3">
      <c r="A873" s="73">
        <v>42578</v>
      </c>
      <c r="B873" s="130">
        <v>2166.580078</v>
      </c>
      <c r="C873" s="125">
        <f t="shared" si="26"/>
        <v>6.5740332772885601E-3</v>
      </c>
      <c r="D873" s="130">
        <f t="shared" si="27"/>
        <v>6574.0332772885604</v>
      </c>
    </row>
    <row r="874" spans="1:4" x14ac:dyDescent="0.3">
      <c r="A874" s="73">
        <v>42577</v>
      </c>
      <c r="B874" s="130">
        <v>2169.179932</v>
      </c>
      <c r="C874" s="125">
        <f t="shared" si="26"/>
        <v>7.9177190364920769E-3</v>
      </c>
      <c r="D874" s="130">
        <f t="shared" si="27"/>
        <v>7917.7190364920771</v>
      </c>
    </row>
    <row r="875" spans="1:4" x14ac:dyDescent="0.3">
      <c r="A875" s="73">
        <v>42576</v>
      </c>
      <c r="B875" s="130">
        <v>2168.4799800000001</v>
      </c>
      <c r="C875" s="125">
        <f t="shared" si="26"/>
        <v>1.4654995082090005E-2</v>
      </c>
      <c r="D875" s="130">
        <f t="shared" si="27"/>
        <v>14654.995082090005</v>
      </c>
    </row>
    <row r="876" spans="1:4" x14ac:dyDescent="0.3">
      <c r="A876" s="73">
        <v>42573</v>
      </c>
      <c r="B876" s="130">
        <v>2175.030029</v>
      </c>
      <c r="C876" s="125">
        <f t="shared" si="26"/>
        <v>2.1188848808163296E-2</v>
      </c>
      <c r="D876" s="130">
        <f t="shared" si="27"/>
        <v>21188.848808163297</v>
      </c>
    </row>
    <row r="877" spans="1:4" x14ac:dyDescent="0.3">
      <c r="A877" s="73">
        <v>42572</v>
      </c>
      <c r="B877" s="130">
        <v>2165.169922</v>
      </c>
      <c r="C877" s="125">
        <f t="shared" si="26"/>
        <v>3.2065409763291974E-2</v>
      </c>
      <c r="D877" s="130">
        <f t="shared" si="27"/>
        <v>32065.409763291973</v>
      </c>
    </row>
    <row r="878" spans="1:4" x14ac:dyDescent="0.3">
      <c r="A878" s="73">
        <v>42571</v>
      </c>
      <c r="B878" s="130">
        <v>2173.0200199999999</v>
      </c>
      <c r="C878" s="125">
        <f t="shared" si="26"/>
        <v>3.4904507102384574E-2</v>
      </c>
      <c r="D878" s="130">
        <f t="shared" si="27"/>
        <v>34904.507102384574</v>
      </c>
    </row>
    <row r="879" spans="1:4" x14ac:dyDescent="0.3">
      <c r="A879" s="73">
        <v>42570</v>
      </c>
      <c r="B879" s="130">
        <v>2163.780029</v>
      </c>
      <c r="C879" s="125">
        <f t="shared" si="26"/>
        <v>3.6020194984563769E-2</v>
      </c>
      <c r="D879" s="130">
        <f t="shared" si="27"/>
        <v>36020.194984563772</v>
      </c>
    </row>
    <row r="880" spans="1:4" x14ac:dyDescent="0.3">
      <c r="A880" s="73">
        <v>42569</v>
      </c>
      <c r="B880" s="130">
        <v>2166.889893</v>
      </c>
      <c r="C880" s="125">
        <f t="shared" si="26"/>
        <v>3.0404880520145117E-2</v>
      </c>
      <c r="D880" s="130">
        <f t="shared" si="27"/>
        <v>30404.880520145118</v>
      </c>
    </row>
    <row r="881" spans="1:4" x14ac:dyDescent="0.3">
      <c r="A881" s="73">
        <v>42566</v>
      </c>
      <c r="B881" s="130">
        <v>2161.73999</v>
      </c>
      <c r="C881" s="125">
        <f t="shared" si="26"/>
        <v>2.9959063393642404E-2</v>
      </c>
      <c r="D881" s="130">
        <f t="shared" si="27"/>
        <v>29959.063393642406</v>
      </c>
    </row>
    <row r="882" spans="1:4" x14ac:dyDescent="0.3">
      <c r="A882" s="73">
        <v>42565</v>
      </c>
      <c r="B882" s="130">
        <v>2163.75</v>
      </c>
      <c r="C882" s="125">
        <f t="shared" si="26"/>
        <v>4.4901161935887002E-2</v>
      </c>
      <c r="D882" s="130">
        <f t="shared" si="27"/>
        <v>44901.161935887001</v>
      </c>
    </row>
    <row r="883" spans="1:4" x14ac:dyDescent="0.3">
      <c r="A883" s="73">
        <v>42564</v>
      </c>
      <c r="B883" s="130">
        <v>2152.429932</v>
      </c>
      <c r="C883" s="125">
        <f t="shared" si="26"/>
        <v>5.7138912298927425E-2</v>
      </c>
      <c r="D883" s="130">
        <f t="shared" si="27"/>
        <v>57138.912298927426</v>
      </c>
    </row>
    <row r="884" spans="1:4" x14ac:dyDescent="0.3">
      <c r="A884" s="73">
        <v>42563</v>
      </c>
      <c r="B884" s="130">
        <v>2152.139893</v>
      </c>
      <c r="C884" s="125">
        <f t="shared" si="26"/>
        <v>7.5779465066732499E-2</v>
      </c>
      <c r="D884" s="130">
        <f t="shared" si="27"/>
        <v>75779.465066732504</v>
      </c>
    </row>
    <row r="885" spans="1:4" x14ac:dyDescent="0.3">
      <c r="A885" s="73">
        <v>42562</v>
      </c>
      <c r="B885" s="130">
        <v>2137.1599120000001</v>
      </c>
      <c r="C885" s="125">
        <f t="shared" si="26"/>
        <v>4.8959157133511955E-2</v>
      </c>
      <c r="D885" s="130">
        <f t="shared" si="27"/>
        <v>48959.157133511952</v>
      </c>
    </row>
    <row r="886" spans="1:4" x14ac:dyDescent="0.3">
      <c r="A886" s="73">
        <v>42559</v>
      </c>
      <c r="B886" s="130">
        <v>2129.8999020000001</v>
      </c>
      <c r="C886" s="125">
        <f t="shared" si="26"/>
        <v>7.845396563943563E-3</v>
      </c>
      <c r="D886" s="130">
        <f t="shared" si="27"/>
        <v>7845.3965639435628</v>
      </c>
    </row>
    <row r="887" spans="1:4" x14ac:dyDescent="0.3">
      <c r="A887" s="73">
        <v>42558</v>
      </c>
      <c r="B887" s="130">
        <v>2097.8999020000001</v>
      </c>
      <c r="C887" s="125">
        <f t="shared" si="26"/>
        <v>5.9699111906426072E-3</v>
      </c>
      <c r="D887" s="130">
        <f t="shared" si="27"/>
        <v>5969.9111906426069</v>
      </c>
    </row>
    <row r="888" spans="1:4" x14ac:dyDescent="0.3">
      <c r="A888" s="73">
        <v>42557</v>
      </c>
      <c r="B888" s="130">
        <v>2099.7299800000001</v>
      </c>
      <c r="C888" s="125">
        <f t="shared" si="26"/>
        <v>5.1845844741678082E-3</v>
      </c>
      <c r="D888" s="130">
        <f t="shared" si="27"/>
        <v>5184.5844741678084</v>
      </c>
    </row>
    <row r="889" spans="1:4" x14ac:dyDescent="0.3">
      <c r="A889" s="73">
        <v>42556</v>
      </c>
      <c r="B889" s="130">
        <v>2088.5500489999999</v>
      </c>
      <c r="C889" s="125">
        <f t="shared" si="26"/>
        <v>2.544125285011356E-3</v>
      </c>
      <c r="D889" s="130">
        <f t="shared" si="27"/>
        <v>2544.125285011356</v>
      </c>
    </row>
    <row r="890" spans="1:4" x14ac:dyDescent="0.3">
      <c r="A890" s="73">
        <v>42552</v>
      </c>
      <c r="B890" s="130">
        <v>2102.9499510000001</v>
      </c>
      <c r="C890" s="125">
        <f t="shared" si="26"/>
        <v>1.531946410534113E-2</v>
      </c>
      <c r="D890" s="130">
        <f t="shared" si="27"/>
        <v>15319.464105341129</v>
      </c>
    </row>
    <row r="891" spans="1:4" x14ac:dyDescent="0.3">
      <c r="A891" s="73">
        <v>42551</v>
      </c>
      <c r="B891" s="130">
        <v>2098.860107</v>
      </c>
      <c r="C891" s="125">
        <f t="shared" si="26"/>
        <v>1.0043415560437863E-2</v>
      </c>
      <c r="D891" s="130">
        <f t="shared" si="27"/>
        <v>10043.415560437863</v>
      </c>
    </row>
    <row r="892" spans="1:4" x14ac:dyDescent="0.3">
      <c r="A892" s="73">
        <v>42550</v>
      </c>
      <c r="B892" s="130">
        <v>2070.7700199999999</v>
      </c>
      <c r="C892" s="125">
        <f t="shared" si="26"/>
        <v>-3.523919864832914E-4</v>
      </c>
      <c r="D892" s="130">
        <f t="shared" si="27"/>
        <v>-352.39198648329142</v>
      </c>
    </row>
    <row r="893" spans="1:4" x14ac:dyDescent="0.3">
      <c r="A893" s="73">
        <v>42549</v>
      </c>
      <c r="B893" s="130">
        <v>2036.089966</v>
      </c>
      <c r="C893" s="125">
        <f t="shared" si="26"/>
        <v>-1.8903157447808239E-2</v>
      </c>
      <c r="D893" s="130">
        <f t="shared" si="27"/>
        <v>-18903.15744780824</v>
      </c>
    </row>
    <row r="894" spans="1:4" x14ac:dyDescent="0.3">
      <c r="A894" s="73">
        <v>42548</v>
      </c>
      <c r="B894" s="130">
        <v>2000.540039</v>
      </c>
      <c r="C894" s="125">
        <f t="shared" si="26"/>
        <v>-3.7767076357460794E-2</v>
      </c>
      <c r="D894" s="130">
        <f t="shared" si="27"/>
        <v>-37767.076357460792</v>
      </c>
    </row>
    <row r="895" spans="1:4" x14ac:dyDescent="0.3">
      <c r="A895" s="73">
        <v>42545</v>
      </c>
      <c r="B895" s="130">
        <v>2037.410034</v>
      </c>
      <c r="C895" s="125">
        <f t="shared" si="26"/>
        <v>-2.7985721897155535E-2</v>
      </c>
      <c r="D895" s="130">
        <f t="shared" si="27"/>
        <v>-27985.721897155534</v>
      </c>
    </row>
    <row r="896" spans="1:4" x14ac:dyDescent="0.3">
      <c r="A896" s="73">
        <v>42544</v>
      </c>
      <c r="B896" s="130">
        <v>2113.320068</v>
      </c>
      <c r="C896" s="125">
        <f t="shared" si="26"/>
        <v>-1.0210032807779212E-3</v>
      </c>
      <c r="D896" s="130">
        <f t="shared" si="27"/>
        <v>-1021.0032807779212</v>
      </c>
    </row>
    <row r="897" spans="1:4" x14ac:dyDescent="0.3">
      <c r="A897" s="73">
        <v>42543</v>
      </c>
      <c r="B897" s="130">
        <v>2085.4499510000001</v>
      </c>
      <c r="C897" s="125">
        <f t="shared" si="26"/>
        <v>-1.5888748226158156E-2</v>
      </c>
      <c r="D897" s="130">
        <f t="shared" si="27"/>
        <v>-15888.748226158155</v>
      </c>
    </row>
    <row r="898" spans="1:4" x14ac:dyDescent="0.3">
      <c r="A898" s="73">
        <v>42542</v>
      </c>
      <c r="B898" s="130">
        <v>2088.8999020000001</v>
      </c>
      <c r="C898" s="125">
        <f t="shared" si="26"/>
        <v>-1.0998367660517538E-2</v>
      </c>
      <c r="D898" s="130">
        <f t="shared" si="27"/>
        <v>-10998.367660517539</v>
      </c>
    </row>
    <row r="899" spans="1:4" x14ac:dyDescent="0.3">
      <c r="A899" s="73">
        <v>42541</v>
      </c>
      <c r="B899" s="130">
        <v>2083.25</v>
      </c>
      <c r="C899" s="125">
        <f t="shared" si="26"/>
        <v>-1.2401530803084593E-2</v>
      </c>
      <c r="D899" s="130">
        <f t="shared" si="27"/>
        <v>-12401.530803084594</v>
      </c>
    </row>
    <row r="900" spans="1:4" x14ac:dyDescent="0.3">
      <c r="A900" s="73">
        <v>42538</v>
      </c>
      <c r="B900" s="130">
        <v>2071.219971</v>
      </c>
      <c r="C900" s="125">
        <f t="shared" si="26"/>
        <v>-1.3295943345874472E-2</v>
      </c>
      <c r="D900" s="130">
        <f t="shared" si="27"/>
        <v>-13295.943345874472</v>
      </c>
    </row>
    <row r="901" spans="1:4" x14ac:dyDescent="0.3">
      <c r="A901" s="73">
        <v>42537</v>
      </c>
      <c r="B901" s="130">
        <v>2077.98999</v>
      </c>
      <c r="C901" s="125">
        <f t="shared" si="26"/>
        <v>-1.295327886839015E-2</v>
      </c>
      <c r="D901" s="130">
        <f t="shared" si="27"/>
        <v>-12953.278868390151</v>
      </c>
    </row>
    <row r="902" spans="1:4" x14ac:dyDescent="0.3">
      <c r="A902" s="73">
        <v>42536</v>
      </c>
      <c r="B902" s="130">
        <v>2071.5</v>
      </c>
      <c r="C902" s="125">
        <f t="shared" si="26"/>
        <v>-1.3256647104543551E-2</v>
      </c>
      <c r="D902" s="130">
        <f t="shared" si="27"/>
        <v>-13256.64710454355</v>
      </c>
    </row>
    <row r="903" spans="1:4" x14ac:dyDescent="0.3">
      <c r="A903" s="73">
        <v>42535</v>
      </c>
      <c r="B903" s="130">
        <v>2075.320068</v>
      </c>
      <c r="C903" s="125">
        <f t="shared" si="26"/>
        <v>-1.0314925728048596E-2</v>
      </c>
      <c r="D903" s="130">
        <f t="shared" si="27"/>
        <v>-10314.925728048596</v>
      </c>
    </row>
    <row r="904" spans="1:4" x14ac:dyDescent="0.3">
      <c r="A904" s="73">
        <v>42534</v>
      </c>
      <c r="B904" s="130">
        <v>2079.0600589999999</v>
      </c>
      <c r="C904" s="125">
        <f t="shared" ref="C904:C967" si="28">B904/B914-1</f>
        <v>-9.5280742036166766E-3</v>
      </c>
      <c r="D904" s="130">
        <f t="shared" ref="D904:D967" si="29">C904*$B$5</f>
        <v>-9528.0742036166757</v>
      </c>
    </row>
    <row r="905" spans="1:4" x14ac:dyDescent="0.3">
      <c r="A905" s="73">
        <v>42531</v>
      </c>
      <c r="B905" s="130">
        <v>2096.070068</v>
      </c>
      <c r="C905" s="125">
        <f t="shared" si="28"/>
        <v>2.8563081766814769E-3</v>
      </c>
      <c r="D905" s="130">
        <f t="shared" si="29"/>
        <v>2856.3081766814767</v>
      </c>
    </row>
    <row r="906" spans="1:4" x14ac:dyDescent="0.3">
      <c r="A906" s="73">
        <v>42530</v>
      </c>
      <c r="B906" s="130">
        <v>2115.4799800000001</v>
      </c>
      <c r="C906" s="125">
        <f t="shared" si="28"/>
        <v>1.1929903534366071E-2</v>
      </c>
      <c r="D906" s="130">
        <f t="shared" si="29"/>
        <v>11929.903534366071</v>
      </c>
    </row>
    <row r="907" spans="1:4" x14ac:dyDescent="0.3">
      <c r="A907" s="73">
        <v>42529</v>
      </c>
      <c r="B907" s="130">
        <v>2119.1201169999999</v>
      </c>
      <c r="C907" s="125">
        <f t="shared" si="28"/>
        <v>2.0741239066436767E-2</v>
      </c>
      <c r="D907" s="130">
        <f t="shared" si="29"/>
        <v>20741.239066436767</v>
      </c>
    </row>
    <row r="908" spans="1:4" x14ac:dyDescent="0.3">
      <c r="A908" s="73">
        <v>42528</v>
      </c>
      <c r="B908" s="130">
        <v>2112.1298830000001</v>
      </c>
      <c r="C908" s="125">
        <f t="shared" si="28"/>
        <v>3.1293257348276038E-2</v>
      </c>
      <c r="D908" s="130">
        <f t="shared" si="29"/>
        <v>31293.257348276038</v>
      </c>
    </row>
    <row r="909" spans="1:4" x14ac:dyDescent="0.3">
      <c r="A909" s="73">
        <v>42527</v>
      </c>
      <c r="B909" s="130">
        <v>2109.4099120000001</v>
      </c>
      <c r="C909" s="125">
        <f t="shared" si="28"/>
        <v>2.7817222513267348E-2</v>
      </c>
      <c r="D909" s="130">
        <f t="shared" si="29"/>
        <v>27817.222513267348</v>
      </c>
    </row>
    <row r="910" spans="1:4" x14ac:dyDescent="0.3">
      <c r="A910" s="73">
        <v>42524</v>
      </c>
      <c r="B910" s="130">
        <v>2099.1298830000001</v>
      </c>
      <c r="C910" s="125">
        <f t="shared" si="28"/>
        <v>2.8965041308191664E-2</v>
      </c>
      <c r="D910" s="130">
        <f t="shared" si="29"/>
        <v>28965.041308191663</v>
      </c>
    </row>
    <row r="911" spans="1:4" x14ac:dyDescent="0.3">
      <c r="A911" s="73">
        <v>42523</v>
      </c>
      <c r="B911" s="130">
        <v>2105.26001</v>
      </c>
      <c r="C911" s="125">
        <f t="shared" si="28"/>
        <v>2.8144735552456446E-2</v>
      </c>
      <c r="D911" s="130">
        <f t="shared" si="29"/>
        <v>28144.735552456445</v>
      </c>
    </row>
    <row r="912" spans="1:4" x14ac:dyDescent="0.3">
      <c r="A912" s="73">
        <v>42522</v>
      </c>
      <c r="B912" s="130">
        <v>2099.330078</v>
      </c>
      <c r="C912" s="125">
        <f t="shared" si="28"/>
        <v>2.5459097011496068E-2</v>
      </c>
      <c r="D912" s="130">
        <f t="shared" si="29"/>
        <v>25459.097011496069</v>
      </c>
    </row>
    <row r="913" spans="1:4" x14ac:dyDescent="0.3">
      <c r="A913" s="73">
        <v>42521</v>
      </c>
      <c r="B913" s="130">
        <v>2096.9499510000001</v>
      </c>
      <c r="C913" s="125">
        <f t="shared" si="28"/>
        <v>1.4656518387046624E-2</v>
      </c>
      <c r="D913" s="130">
        <f t="shared" si="29"/>
        <v>14656.518387046624</v>
      </c>
    </row>
    <row r="914" spans="1:4" x14ac:dyDescent="0.3">
      <c r="A914" s="73">
        <v>42517</v>
      </c>
      <c r="B914" s="130">
        <v>2099.0600589999999</v>
      </c>
      <c r="C914" s="125">
        <f t="shared" si="28"/>
        <v>2.5627781738785993E-2</v>
      </c>
      <c r="D914" s="130">
        <f t="shared" si="29"/>
        <v>25627.781738785994</v>
      </c>
    </row>
    <row r="915" spans="1:4" x14ac:dyDescent="0.3">
      <c r="A915" s="73">
        <v>42516</v>
      </c>
      <c r="B915" s="130">
        <v>2090.1000979999999</v>
      </c>
      <c r="C915" s="125">
        <f t="shared" si="28"/>
        <v>1.2591378198217429E-2</v>
      </c>
      <c r="D915" s="130">
        <f t="shared" si="29"/>
        <v>12591.37819821743</v>
      </c>
    </row>
    <row r="916" spans="1:4" x14ac:dyDescent="0.3">
      <c r="A916" s="73">
        <v>42515</v>
      </c>
      <c r="B916" s="130">
        <v>2090.540039</v>
      </c>
      <c r="C916" s="125">
        <f t="shared" si="28"/>
        <v>1.2632881476358104E-2</v>
      </c>
      <c r="D916" s="130">
        <f t="shared" si="29"/>
        <v>12632.881476358105</v>
      </c>
    </row>
    <row r="917" spans="1:4" x14ac:dyDescent="0.3">
      <c r="A917" s="73">
        <v>42514</v>
      </c>
      <c r="B917" s="130">
        <v>2076.0600589999999</v>
      </c>
      <c r="C917" s="125">
        <f t="shared" si="28"/>
        <v>-3.9962936051332054E-3</v>
      </c>
      <c r="D917" s="130">
        <f t="shared" si="29"/>
        <v>-3996.2936051332053</v>
      </c>
    </row>
    <row r="918" spans="1:4" x14ac:dyDescent="0.3">
      <c r="A918" s="73">
        <v>42513</v>
      </c>
      <c r="B918" s="130">
        <v>2048.040039</v>
      </c>
      <c r="C918" s="125">
        <f t="shared" si="28"/>
        <v>-5.1731452065224559E-3</v>
      </c>
      <c r="D918" s="130">
        <f t="shared" si="29"/>
        <v>-5173.1452065224557</v>
      </c>
    </row>
    <row r="919" spans="1:4" x14ac:dyDescent="0.3">
      <c r="A919" s="73">
        <v>42510</v>
      </c>
      <c r="B919" s="130">
        <v>2052.320068</v>
      </c>
      <c r="C919" s="125">
        <f t="shared" si="28"/>
        <v>-2.3429738621086882E-3</v>
      </c>
      <c r="D919" s="130">
        <f t="shared" si="29"/>
        <v>-2342.9738621086881</v>
      </c>
    </row>
    <row r="920" spans="1:4" x14ac:dyDescent="0.3">
      <c r="A920" s="73">
        <v>42509</v>
      </c>
      <c r="B920" s="130">
        <v>2040.040039</v>
      </c>
      <c r="C920" s="125">
        <f t="shared" si="28"/>
        <v>-5.1641908117068258E-3</v>
      </c>
      <c r="D920" s="130">
        <f t="shared" si="29"/>
        <v>-5164.190811706826</v>
      </c>
    </row>
    <row r="921" spans="1:4" x14ac:dyDescent="0.3">
      <c r="A921" s="73">
        <v>42508</v>
      </c>
      <c r="B921" s="130">
        <v>2047.630005</v>
      </c>
      <c r="C921" s="125">
        <f t="shared" si="28"/>
        <v>-1.7015639264972293E-3</v>
      </c>
      <c r="D921" s="130">
        <f t="shared" si="29"/>
        <v>-1701.5639264972292</v>
      </c>
    </row>
    <row r="922" spans="1:4" x14ac:dyDescent="0.3">
      <c r="A922" s="73">
        <v>42507</v>
      </c>
      <c r="B922" s="130">
        <v>2047.209961</v>
      </c>
      <c r="C922" s="125">
        <f t="shared" si="28"/>
        <v>-7.8319230596862743E-3</v>
      </c>
      <c r="D922" s="130">
        <f t="shared" si="29"/>
        <v>-7831.9230596862744</v>
      </c>
    </row>
    <row r="923" spans="1:4" x14ac:dyDescent="0.3">
      <c r="A923" s="73">
        <v>42506</v>
      </c>
      <c r="B923" s="130">
        <v>2066.6599120000001</v>
      </c>
      <c r="C923" s="125">
        <f t="shared" si="28"/>
        <v>-7.0960928220186181E-3</v>
      </c>
      <c r="D923" s="130">
        <f t="shared" si="29"/>
        <v>-7096.0928220186179</v>
      </c>
    </row>
    <row r="924" spans="1:4" x14ac:dyDescent="0.3">
      <c r="A924" s="73">
        <v>42503</v>
      </c>
      <c r="B924" s="130">
        <v>2046.6099850000001</v>
      </c>
      <c r="C924" s="125">
        <f t="shared" si="28"/>
        <v>-9.0495635290617216E-3</v>
      </c>
      <c r="D924" s="130">
        <f t="shared" si="29"/>
        <v>-9049.5635290617211</v>
      </c>
    </row>
    <row r="925" spans="1:4" x14ac:dyDescent="0.3">
      <c r="A925" s="73">
        <v>42502</v>
      </c>
      <c r="B925" s="130">
        <v>2064.110107</v>
      </c>
      <c r="C925" s="125">
        <f t="shared" si="28"/>
        <v>-5.6363307178673994E-3</v>
      </c>
      <c r="D925" s="130">
        <f t="shared" si="29"/>
        <v>-5636.3307178673995</v>
      </c>
    </row>
    <row r="926" spans="1:4" x14ac:dyDescent="0.3">
      <c r="A926" s="73">
        <v>42501</v>
      </c>
      <c r="B926" s="130">
        <v>2064.459961</v>
      </c>
      <c r="C926" s="125">
        <f t="shared" si="28"/>
        <v>-1.464808841157561E-2</v>
      </c>
      <c r="D926" s="130">
        <f t="shared" si="29"/>
        <v>-14648.088411575611</v>
      </c>
    </row>
    <row r="927" spans="1:4" x14ac:dyDescent="0.3">
      <c r="A927" s="73">
        <v>42500</v>
      </c>
      <c r="B927" s="130">
        <v>2084.389893</v>
      </c>
      <c r="C927" s="125">
        <f t="shared" si="28"/>
        <v>-3.4947928341755308E-3</v>
      </c>
      <c r="D927" s="130">
        <f t="shared" si="29"/>
        <v>-3494.792834175531</v>
      </c>
    </row>
    <row r="928" spans="1:4" x14ac:dyDescent="0.3">
      <c r="A928" s="73">
        <v>42499</v>
      </c>
      <c r="B928" s="130">
        <v>2058.6899410000001</v>
      </c>
      <c r="C928" s="125">
        <f t="shared" si="28"/>
        <v>-1.3938230117209516E-2</v>
      </c>
      <c r="D928" s="130">
        <f t="shared" si="29"/>
        <v>-13938.230117209516</v>
      </c>
    </row>
    <row r="929" spans="1:4" x14ac:dyDescent="0.3">
      <c r="A929" s="73">
        <v>42496</v>
      </c>
      <c r="B929" s="130">
        <v>2057.139893</v>
      </c>
      <c r="C929" s="125">
        <f t="shared" si="28"/>
        <v>-1.6466108738677709E-2</v>
      </c>
      <c r="D929" s="130">
        <f t="shared" si="29"/>
        <v>-16466.108738677711</v>
      </c>
    </row>
    <row r="930" spans="1:4" x14ac:dyDescent="0.3">
      <c r="A930" s="73">
        <v>42495</v>
      </c>
      <c r="B930" s="130">
        <v>2050.6298830000001</v>
      </c>
      <c r="C930" s="125">
        <f t="shared" si="28"/>
        <v>-1.9531670104726562E-2</v>
      </c>
      <c r="D930" s="130">
        <f t="shared" si="29"/>
        <v>-19531.670104726563</v>
      </c>
    </row>
    <row r="931" spans="1:4" x14ac:dyDescent="0.3">
      <c r="A931" s="73">
        <v>42494</v>
      </c>
      <c r="B931" s="130">
        <v>2051.1201169999999</v>
      </c>
      <c r="C931" s="125">
        <f t="shared" si="28"/>
        <v>-2.4391070866783271E-2</v>
      </c>
      <c r="D931" s="130">
        <f t="shared" si="29"/>
        <v>-24391.07086678327</v>
      </c>
    </row>
    <row r="932" spans="1:4" x14ac:dyDescent="0.3">
      <c r="A932" s="73">
        <v>42493</v>
      </c>
      <c r="B932" s="130">
        <v>2063.3701169999999</v>
      </c>
      <c r="C932" s="125">
        <f t="shared" si="28"/>
        <v>-1.7816989302631203E-2</v>
      </c>
      <c r="D932" s="130">
        <f t="shared" si="29"/>
        <v>-17816.989302631202</v>
      </c>
    </row>
    <row r="933" spans="1:4" x14ac:dyDescent="0.3">
      <c r="A933" s="73">
        <v>42492</v>
      </c>
      <c r="B933" s="130">
        <v>2081.429932</v>
      </c>
      <c r="C933" s="125">
        <f t="shared" si="28"/>
        <v>-6.1643073510226909E-3</v>
      </c>
      <c r="D933" s="130">
        <f t="shared" si="29"/>
        <v>-6164.3073510226905</v>
      </c>
    </row>
    <row r="934" spans="1:4" x14ac:dyDescent="0.3">
      <c r="A934" s="73">
        <v>42489</v>
      </c>
      <c r="B934" s="130">
        <v>2065.3000489999999</v>
      </c>
      <c r="C934" s="125">
        <f t="shared" si="28"/>
        <v>-7.4156335268452667E-3</v>
      </c>
      <c r="D934" s="130">
        <f t="shared" si="29"/>
        <v>-7415.6335268452667</v>
      </c>
    </row>
    <row r="935" spans="1:4" x14ac:dyDescent="0.3">
      <c r="A935" s="73">
        <v>42488</v>
      </c>
      <c r="B935" s="130">
        <v>2075.8100589999999</v>
      </c>
      <c r="C935" s="125">
        <f t="shared" si="28"/>
        <v>-3.3464743770116323E-3</v>
      </c>
      <c r="D935" s="130">
        <f t="shared" si="29"/>
        <v>-3346.4743770116324</v>
      </c>
    </row>
    <row r="936" spans="1:4" x14ac:dyDescent="0.3">
      <c r="A936" s="73">
        <v>42487</v>
      </c>
      <c r="B936" s="130">
        <v>2095.1499020000001</v>
      </c>
      <c r="C936" s="125">
        <f t="shared" si="28"/>
        <v>6.1130705990239953E-3</v>
      </c>
      <c r="D936" s="130">
        <f t="shared" si="29"/>
        <v>6113.0705990239949</v>
      </c>
    </row>
    <row r="937" spans="1:4" x14ac:dyDescent="0.3">
      <c r="A937" s="73">
        <v>42486</v>
      </c>
      <c r="B937" s="130">
        <v>2091.6999510000001</v>
      </c>
      <c r="C937" s="125">
        <f t="shared" si="28"/>
        <v>1.4541247318596184E-2</v>
      </c>
      <c r="D937" s="130">
        <f t="shared" si="29"/>
        <v>14541.247318596184</v>
      </c>
    </row>
    <row r="938" spans="1:4" x14ac:dyDescent="0.3">
      <c r="A938" s="73">
        <v>42485</v>
      </c>
      <c r="B938" s="130">
        <v>2087.790039</v>
      </c>
      <c r="C938" s="125">
        <f t="shared" si="28"/>
        <v>2.2429125130040362E-2</v>
      </c>
      <c r="D938" s="130">
        <f t="shared" si="29"/>
        <v>22429.12513004036</v>
      </c>
    </row>
    <row r="939" spans="1:4" x14ac:dyDescent="0.3">
      <c r="A939" s="73">
        <v>42482</v>
      </c>
      <c r="B939" s="130">
        <v>2091.580078</v>
      </c>
      <c r="C939" s="125">
        <f t="shared" si="28"/>
        <v>2.1478854520166291E-2</v>
      </c>
      <c r="D939" s="130">
        <f t="shared" si="29"/>
        <v>21478.854520166289</v>
      </c>
    </row>
    <row r="940" spans="1:4" x14ac:dyDescent="0.3">
      <c r="A940" s="73">
        <v>42481</v>
      </c>
      <c r="B940" s="130">
        <v>2091.4799800000001</v>
      </c>
      <c r="C940" s="125">
        <f t="shared" si="28"/>
        <v>2.4276263485955463E-2</v>
      </c>
      <c r="D940" s="130">
        <f t="shared" si="29"/>
        <v>24276.263485955464</v>
      </c>
    </row>
    <row r="941" spans="1:4" x14ac:dyDescent="0.3">
      <c r="A941" s="73">
        <v>42480</v>
      </c>
      <c r="B941" s="130">
        <v>2102.3999020000001</v>
      </c>
      <c r="C941" s="125">
        <f t="shared" si="28"/>
        <v>1.7293600070566351E-2</v>
      </c>
      <c r="D941" s="130">
        <f t="shared" si="29"/>
        <v>17293.60007056635</v>
      </c>
    </row>
    <row r="942" spans="1:4" x14ac:dyDescent="0.3">
      <c r="A942" s="73">
        <v>42479</v>
      </c>
      <c r="B942" s="130">
        <v>2100.8000489999999</v>
      </c>
      <c r="C942" s="125">
        <f t="shared" si="28"/>
        <v>2.7200674664292102E-2</v>
      </c>
      <c r="D942" s="130">
        <f t="shared" si="29"/>
        <v>27200.674664292103</v>
      </c>
    </row>
    <row r="943" spans="1:4" x14ac:dyDescent="0.3">
      <c r="A943" s="73">
        <v>42478</v>
      </c>
      <c r="B943" s="130">
        <v>2094.3400879999999</v>
      </c>
      <c r="C943" s="125">
        <f t="shared" si="28"/>
        <v>1.3653645509951629E-2</v>
      </c>
      <c r="D943" s="130">
        <f t="shared" si="29"/>
        <v>13653.645509951628</v>
      </c>
    </row>
    <row r="944" spans="1:4" x14ac:dyDescent="0.3">
      <c r="A944" s="73">
        <v>42475</v>
      </c>
      <c r="B944" s="130">
        <v>2080.7299800000001</v>
      </c>
      <c r="C944" s="125">
        <f t="shared" si="28"/>
        <v>3.835405054455121E-3</v>
      </c>
      <c r="D944" s="130">
        <f t="shared" si="29"/>
        <v>3835.405054455121</v>
      </c>
    </row>
    <row r="945" spans="1:4" x14ac:dyDescent="0.3">
      <c r="A945" s="73">
        <v>42474</v>
      </c>
      <c r="B945" s="130">
        <v>2082.780029</v>
      </c>
      <c r="C945" s="125">
        <f t="shared" si="28"/>
        <v>1.1185896817976548E-2</v>
      </c>
      <c r="D945" s="130">
        <f t="shared" si="29"/>
        <v>11185.896817976549</v>
      </c>
    </row>
    <row r="946" spans="1:4" x14ac:dyDescent="0.3">
      <c r="A946" s="73">
        <v>42473</v>
      </c>
      <c r="B946" s="130">
        <v>2082.419922</v>
      </c>
      <c r="C946" s="125">
        <f t="shared" si="28"/>
        <v>8.9488463569822319E-3</v>
      </c>
      <c r="D946" s="130">
        <f t="shared" si="29"/>
        <v>8948.8463569822325</v>
      </c>
    </row>
    <row r="947" spans="1:4" x14ac:dyDescent="0.3">
      <c r="A947" s="73">
        <v>42472</v>
      </c>
      <c r="B947" s="130">
        <v>2061.719971</v>
      </c>
      <c r="C947" s="125">
        <f t="shared" si="28"/>
        <v>3.2651719297465132E-3</v>
      </c>
      <c r="D947" s="130">
        <f t="shared" si="29"/>
        <v>3265.1719297465133</v>
      </c>
    </row>
    <row r="948" spans="1:4" x14ac:dyDescent="0.3">
      <c r="A948" s="73">
        <v>42471</v>
      </c>
      <c r="B948" s="130">
        <v>2041.98999</v>
      </c>
      <c r="C948" s="125">
        <f t="shared" si="28"/>
        <v>2.4250464550072959E-3</v>
      </c>
      <c r="D948" s="130">
        <f t="shared" si="29"/>
        <v>2425.0464550072957</v>
      </c>
    </row>
    <row r="949" spans="1:4" x14ac:dyDescent="0.3">
      <c r="A949" s="73">
        <v>42468</v>
      </c>
      <c r="B949" s="130">
        <v>2047.599976</v>
      </c>
      <c r="C949" s="125">
        <f t="shared" si="28"/>
        <v>5.7271016522584262E-3</v>
      </c>
      <c r="D949" s="130">
        <f t="shared" si="29"/>
        <v>5727.1016522584259</v>
      </c>
    </row>
    <row r="950" spans="1:4" x14ac:dyDescent="0.3">
      <c r="A950" s="73">
        <v>42467</v>
      </c>
      <c r="B950" s="130">
        <v>2041.910034</v>
      </c>
      <c r="C950" s="125">
        <f t="shared" si="28"/>
        <v>2.5531730583017165E-3</v>
      </c>
      <c r="D950" s="130">
        <f t="shared" si="29"/>
        <v>2553.1730583017165</v>
      </c>
    </row>
    <row r="951" spans="1:4" x14ac:dyDescent="0.3">
      <c r="A951" s="73">
        <v>42466</v>
      </c>
      <c r="B951" s="130">
        <v>2066.6599120000001</v>
      </c>
      <c r="C951" s="125">
        <f t="shared" si="28"/>
        <v>8.2251256693184338E-3</v>
      </c>
      <c r="D951" s="130">
        <f t="shared" si="29"/>
        <v>8225.1256693184332</v>
      </c>
    </row>
    <row r="952" spans="1:4" x14ac:dyDescent="0.3">
      <c r="A952" s="73">
        <v>42465</v>
      </c>
      <c r="B952" s="130">
        <v>2045.170044</v>
      </c>
      <c r="C952" s="125">
        <f t="shared" si="28"/>
        <v>-3.134165379631404E-3</v>
      </c>
      <c r="D952" s="130">
        <f t="shared" si="29"/>
        <v>-3134.165379631404</v>
      </c>
    </row>
    <row r="953" spans="1:4" x14ac:dyDescent="0.3">
      <c r="A953" s="73">
        <v>42464</v>
      </c>
      <c r="B953" s="130">
        <v>2066.1298830000001</v>
      </c>
      <c r="C953" s="125">
        <f t="shared" si="28"/>
        <v>8.0747296373750999E-3</v>
      </c>
      <c r="D953" s="130">
        <f t="shared" si="29"/>
        <v>8074.7296373750996</v>
      </c>
    </row>
    <row r="954" spans="1:4" x14ac:dyDescent="0.3">
      <c r="A954" s="73">
        <v>42461</v>
      </c>
      <c r="B954" s="130">
        <v>2072.780029</v>
      </c>
      <c r="C954" s="125">
        <f t="shared" si="28"/>
        <v>1.5774880567064331E-2</v>
      </c>
      <c r="D954" s="130">
        <f t="shared" si="29"/>
        <v>15774.880567064331</v>
      </c>
    </row>
    <row r="955" spans="1:4" x14ac:dyDescent="0.3">
      <c r="A955" s="73">
        <v>42460</v>
      </c>
      <c r="B955" s="130">
        <v>2059.73999</v>
      </c>
      <c r="C955" s="125">
        <f t="shared" si="28"/>
        <v>1.6041682434668525E-2</v>
      </c>
      <c r="D955" s="130">
        <f t="shared" si="29"/>
        <v>16041.682434668524</v>
      </c>
    </row>
    <row r="956" spans="1:4" x14ac:dyDescent="0.3">
      <c r="A956" s="73">
        <v>42459</v>
      </c>
      <c r="B956" s="130">
        <v>2063.9499510000001</v>
      </c>
      <c r="C956" s="125">
        <f t="shared" si="28"/>
        <v>2.3820219806098608E-2</v>
      </c>
      <c r="D956" s="130">
        <f t="shared" si="29"/>
        <v>23820.219806098608</v>
      </c>
    </row>
    <row r="957" spans="1:4" x14ac:dyDescent="0.3">
      <c r="A957" s="73">
        <v>42458</v>
      </c>
      <c r="B957" s="130">
        <v>2055.01001</v>
      </c>
      <c r="C957" s="125">
        <f t="shared" si="28"/>
        <v>1.7513019516995465E-2</v>
      </c>
      <c r="D957" s="130">
        <f t="shared" si="29"/>
        <v>17513.019516995464</v>
      </c>
    </row>
    <row r="958" spans="1:4" x14ac:dyDescent="0.3">
      <c r="A958" s="73">
        <v>42457</v>
      </c>
      <c r="B958" s="130">
        <v>2037.0500489999999</v>
      </c>
      <c r="C958" s="125">
        <f t="shared" si="28"/>
        <v>7.3485223611839956E-3</v>
      </c>
      <c r="D958" s="130">
        <f t="shared" si="29"/>
        <v>7348.5223611839956</v>
      </c>
    </row>
    <row r="959" spans="1:4" x14ac:dyDescent="0.3">
      <c r="A959" s="73">
        <v>42453</v>
      </c>
      <c r="B959" s="130">
        <v>2035.9399410000001</v>
      </c>
      <c r="C959" s="125">
        <f t="shared" si="28"/>
        <v>2.3306541744473996E-2</v>
      </c>
      <c r="D959" s="130">
        <f t="shared" si="29"/>
        <v>23306.541744473998</v>
      </c>
    </row>
    <row r="960" spans="1:4" x14ac:dyDescent="0.3">
      <c r="A960" s="73">
        <v>42452</v>
      </c>
      <c r="B960" s="130">
        <v>2036.709961</v>
      </c>
      <c r="C960" s="125">
        <f t="shared" si="28"/>
        <v>2.3853066347018226E-2</v>
      </c>
      <c r="D960" s="130">
        <f t="shared" si="29"/>
        <v>23853.066347018226</v>
      </c>
    </row>
    <row r="961" spans="1:4" x14ac:dyDescent="0.3">
      <c r="A961" s="73">
        <v>42451</v>
      </c>
      <c r="B961" s="130">
        <v>2049.8000489999999</v>
      </c>
      <c r="C961" s="125">
        <f t="shared" si="28"/>
        <v>3.5639601994484682E-2</v>
      </c>
      <c r="D961" s="130">
        <f t="shared" si="29"/>
        <v>35639.601994484685</v>
      </c>
    </row>
    <row r="962" spans="1:4" x14ac:dyDescent="0.3">
      <c r="A962" s="73">
        <v>42450</v>
      </c>
      <c r="B962" s="130">
        <v>2051.6000979999999</v>
      </c>
      <c r="C962" s="125">
        <f t="shared" si="28"/>
        <v>2.4898133518013399E-2</v>
      </c>
      <c r="D962" s="130">
        <f t="shared" si="29"/>
        <v>24898.133518013397</v>
      </c>
    </row>
    <row r="963" spans="1:4" x14ac:dyDescent="0.3">
      <c r="A963" s="73">
        <v>42447</v>
      </c>
      <c r="B963" s="130">
        <v>2049.580078</v>
      </c>
      <c r="C963" s="125">
        <f t="shared" si="28"/>
        <v>2.4795168099816411E-2</v>
      </c>
      <c r="D963" s="130">
        <f t="shared" si="29"/>
        <v>24795.168099816412</v>
      </c>
    </row>
    <row r="964" spans="1:4" x14ac:dyDescent="0.3">
      <c r="A964" s="73">
        <v>42446</v>
      </c>
      <c r="B964" s="130">
        <v>2040.589966</v>
      </c>
      <c r="C964" s="125">
        <f t="shared" si="28"/>
        <v>2.3673091919256484E-2</v>
      </c>
      <c r="D964" s="130">
        <f t="shared" si="29"/>
        <v>23673.091919256483</v>
      </c>
    </row>
    <row r="965" spans="1:4" x14ac:dyDescent="0.3">
      <c r="A965" s="73">
        <v>42445</v>
      </c>
      <c r="B965" s="130">
        <v>2027.219971</v>
      </c>
      <c r="C965" s="125">
        <f t="shared" si="28"/>
        <v>2.0524061016224282E-2</v>
      </c>
      <c r="D965" s="130">
        <f t="shared" si="29"/>
        <v>20524.061016224281</v>
      </c>
    </row>
    <row r="966" spans="1:4" x14ac:dyDescent="0.3">
      <c r="A966" s="73">
        <v>42444</v>
      </c>
      <c r="B966" s="130">
        <v>2015.9300539999999</v>
      </c>
      <c r="C966" s="125">
        <f t="shared" si="28"/>
        <v>1.8995667326760168E-2</v>
      </c>
      <c r="D966" s="130">
        <f t="shared" si="29"/>
        <v>18995.667326760169</v>
      </c>
    </row>
    <row r="967" spans="1:4" x14ac:dyDescent="0.3">
      <c r="A967" s="73">
        <v>42443</v>
      </c>
      <c r="B967" s="130">
        <v>2019.6400149999999</v>
      </c>
      <c r="C967" s="125">
        <f t="shared" si="28"/>
        <v>4.5237904340972745E-2</v>
      </c>
      <c r="D967" s="130">
        <f t="shared" si="29"/>
        <v>45237.904340972746</v>
      </c>
    </row>
    <row r="968" spans="1:4" x14ac:dyDescent="0.3">
      <c r="A968" s="73">
        <v>42440</v>
      </c>
      <c r="B968" s="130">
        <v>2022.1899410000001</v>
      </c>
      <c r="C968" s="125">
        <f t="shared" ref="C968:C1031" si="30">B968/B978-1</f>
        <v>3.8058514994549819E-2</v>
      </c>
      <c r="D968" s="130">
        <f t="shared" ref="D968:D1031" si="31">C968*$B$5</f>
        <v>38058.51499454982</v>
      </c>
    </row>
    <row r="969" spans="1:4" x14ac:dyDescent="0.3">
      <c r="A969" s="73">
        <v>42439</v>
      </c>
      <c r="B969" s="130">
        <v>1989.5699460000001</v>
      </c>
      <c r="C969" s="125">
        <f t="shared" si="30"/>
        <v>1.9403594789555889E-2</v>
      </c>
      <c r="D969" s="130">
        <f t="shared" si="31"/>
        <v>19403.594789555889</v>
      </c>
    </row>
    <row r="970" spans="1:4" x14ac:dyDescent="0.3">
      <c r="A970" s="73">
        <v>42438</v>
      </c>
      <c r="B970" s="130">
        <v>1989.26001</v>
      </c>
      <c r="C970" s="125">
        <f t="shared" si="30"/>
        <v>3.0811462063549788E-2</v>
      </c>
      <c r="D970" s="130">
        <f t="shared" si="31"/>
        <v>30811.462063549789</v>
      </c>
    </row>
    <row r="971" spans="1:4" x14ac:dyDescent="0.3">
      <c r="A971" s="73">
        <v>42437</v>
      </c>
      <c r="B971" s="130">
        <v>1979.26001</v>
      </c>
      <c r="C971" s="125">
        <f t="shared" si="30"/>
        <v>3.0183154578136806E-2</v>
      </c>
      <c r="D971" s="130">
        <f t="shared" si="31"/>
        <v>30183.154578136808</v>
      </c>
    </row>
    <row r="972" spans="1:4" x14ac:dyDescent="0.3">
      <c r="A972" s="73">
        <v>42436</v>
      </c>
      <c r="B972" s="130">
        <v>2001.76001</v>
      </c>
      <c r="C972" s="125">
        <f t="shared" si="30"/>
        <v>2.8918021074273881E-2</v>
      </c>
      <c r="D972" s="130">
        <f t="shared" si="31"/>
        <v>28918.021074273882</v>
      </c>
    </row>
    <row r="973" spans="1:4" x14ac:dyDescent="0.3">
      <c r="A973" s="73">
        <v>42433</v>
      </c>
      <c r="B973" s="130">
        <v>1999.98999</v>
      </c>
      <c r="C973" s="125">
        <f t="shared" si="30"/>
        <v>4.2867252634217534E-2</v>
      </c>
      <c r="D973" s="130">
        <f t="shared" si="31"/>
        <v>42867.252634217533</v>
      </c>
    </row>
    <row r="974" spans="1:4" x14ac:dyDescent="0.3">
      <c r="A974" s="73">
        <v>42432</v>
      </c>
      <c r="B974" s="130">
        <v>1993.400024</v>
      </c>
      <c r="C974" s="125">
        <f t="shared" si="30"/>
        <v>3.9403945987795286E-2</v>
      </c>
      <c r="D974" s="130">
        <f t="shared" si="31"/>
        <v>39403.945987795283</v>
      </c>
    </row>
    <row r="975" spans="1:4" x14ac:dyDescent="0.3">
      <c r="A975" s="73">
        <v>42431</v>
      </c>
      <c r="B975" s="130">
        <v>1986.4499510000001</v>
      </c>
      <c r="C975" s="125">
        <f t="shared" si="30"/>
        <v>3.0947367512875079E-2</v>
      </c>
      <c r="D975" s="130">
        <f t="shared" si="31"/>
        <v>30947.36751287508</v>
      </c>
    </row>
    <row r="976" spans="1:4" x14ac:dyDescent="0.3">
      <c r="A976" s="73">
        <v>42430</v>
      </c>
      <c r="B976" s="130">
        <v>1978.349976</v>
      </c>
      <c r="C976" s="125">
        <f t="shared" si="30"/>
        <v>4.366474742361115E-2</v>
      </c>
      <c r="D976" s="130">
        <f t="shared" si="31"/>
        <v>43664.747423611152</v>
      </c>
    </row>
    <row r="977" spans="1:4" x14ac:dyDescent="0.3">
      <c r="A977" s="73">
        <v>42429</v>
      </c>
      <c r="B977" s="130">
        <v>1932.2299800000001</v>
      </c>
      <c r="C977" s="125">
        <f t="shared" si="30"/>
        <v>3.6170459759894857E-2</v>
      </c>
      <c r="D977" s="130">
        <f t="shared" si="31"/>
        <v>36170.45975989486</v>
      </c>
    </row>
    <row r="978" spans="1:4" x14ac:dyDescent="0.3">
      <c r="A978" s="73">
        <v>42426</v>
      </c>
      <c r="B978" s="130">
        <v>1948.0500489999999</v>
      </c>
      <c r="C978" s="125">
        <f t="shared" si="30"/>
        <v>6.5043680900737977E-2</v>
      </c>
      <c r="D978" s="130">
        <f t="shared" si="31"/>
        <v>65043.680900737978</v>
      </c>
    </row>
    <row r="979" spans="1:4" x14ac:dyDescent="0.3">
      <c r="A979" s="73">
        <v>42425</v>
      </c>
      <c r="B979" s="130">
        <v>1951.6999510000001</v>
      </c>
      <c r="C979" s="125">
        <f t="shared" si="30"/>
        <v>5.3913344857980716E-2</v>
      </c>
      <c r="D979" s="130">
        <f t="shared" si="31"/>
        <v>53913.344857980715</v>
      </c>
    </row>
    <row r="980" spans="1:4" x14ac:dyDescent="0.3">
      <c r="A980" s="73">
        <v>42424</v>
      </c>
      <c r="B980" s="130">
        <v>1929.8000489999999</v>
      </c>
      <c r="C980" s="125">
        <f t="shared" si="30"/>
        <v>4.189054677046955E-2</v>
      </c>
      <c r="D980" s="130">
        <f t="shared" si="31"/>
        <v>41890.546770469547</v>
      </c>
    </row>
    <row r="981" spans="1:4" x14ac:dyDescent="0.3">
      <c r="A981" s="73">
        <v>42423</v>
      </c>
      <c r="B981" s="130">
        <v>1921.2700199999999</v>
      </c>
      <c r="C981" s="125">
        <f t="shared" si="30"/>
        <v>3.6596858360246065E-2</v>
      </c>
      <c r="D981" s="130">
        <f t="shared" si="31"/>
        <v>36596.858360246064</v>
      </c>
    </row>
    <row r="982" spans="1:4" x14ac:dyDescent="0.3">
      <c r="A982" s="73">
        <v>42422</v>
      </c>
      <c r="B982" s="130">
        <v>1945.5</v>
      </c>
      <c r="C982" s="125">
        <f t="shared" si="30"/>
        <v>3.4812876941660686E-2</v>
      </c>
      <c r="D982" s="130">
        <f t="shared" si="31"/>
        <v>34812.876941660688</v>
      </c>
    </row>
    <row r="983" spans="1:4" x14ac:dyDescent="0.3">
      <c r="A983" s="73">
        <v>42419</v>
      </c>
      <c r="B983" s="130">
        <v>1917.780029</v>
      </c>
      <c r="C983" s="125">
        <f t="shared" si="30"/>
        <v>1.2164650915484909E-3</v>
      </c>
      <c r="D983" s="130">
        <f t="shared" si="31"/>
        <v>1216.4650915484908</v>
      </c>
    </row>
    <row r="984" spans="1:4" x14ac:dyDescent="0.3">
      <c r="A984" s="73">
        <v>42418</v>
      </c>
      <c r="B984" s="130">
        <v>1917.829956</v>
      </c>
      <c r="C984" s="125">
        <f t="shared" si="30"/>
        <v>2.7711601489317506E-3</v>
      </c>
      <c r="D984" s="130">
        <f t="shared" si="31"/>
        <v>2771.1601489317504</v>
      </c>
    </row>
    <row r="985" spans="1:4" x14ac:dyDescent="0.3">
      <c r="A985" s="73">
        <v>42417</v>
      </c>
      <c r="B985" s="130">
        <v>1926.8199460000001</v>
      </c>
      <c r="C985" s="125">
        <f t="shared" si="30"/>
        <v>1.2501072835146454E-2</v>
      </c>
      <c r="D985" s="130">
        <f t="shared" si="31"/>
        <v>12501.072835146453</v>
      </c>
    </row>
    <row r="986" spans="1:4" x14ac:dyDescent="0.3">
      <c r="A986" s="73">
        <v>42416</v>
      </c>
      <c r="B986" s="130">
        <v>1895.579956</v>
      </c>
      <c r="C986" s="125">
        <f t="shared" si="30"/>
        <v>-2.2584562533942365E-2</v>
      </c>
      <c r="D986" s="130">
        <f t="shared" si="31"/>
        <v>-22584.562533942364</v>
      </c>
    </row>
    <row r="987" spans="1:4" x14ac:dyDescent="0.3">
      <c r="A987" s="73">
        <v>42412</v>
      </c>
      <c r="B987" s="130">
        <v>1864.780029</v>
      </c>
      <c r="C987" s="125">
        <f t="shared" si="30"/>
        <v>-3.8892075923040892E-2</v>
      </c>
      <c r="D987" s="130">
        <f t="shared" si="31"/>
        <v>-38892.075923040895</v>
      </c>
    </row>
    <row r="988" spans="1:4" x14ac:dyDescent="0.3">
      <c r="A988" s="73">
        <v>42411</v>
      </c>
      <c r="B988" s="130">
        <v>1829.079956</v>
      </c>
      <c r="C988" s="125">
        <f t="shared" si="30"/>
        <v>-3.395024163880811E-2</v>
      </c>
      <c r="D988" s="130">
        <f t="shared" si="31"/>
        <v>-33950.241638808111</v>
      </c>
    </row>
    <row r="989" spans="1:4" x14ac:dyDescent="0.3">
      <c r="A989" s="73">
        <v>42410</v>
      </c>
      <c r="B989" s="130">
        <v>1851.8599850000001</v>
      </c>
      <c r="C989" s="125">
        <f t="shared" si="30"/>
        <v>-1.651130768690301E-2</v>
      </c>
      <c r="D989" s="130">
        <f t="shared" si="31"/>
        <v>-16511.307686903008</v>
      </c>
    </row>
    <row r="990" spans="1:4" x14ac:dyDescent="0.3">
      <c r="A990" s="73">
        <v>42409</v>
      </c>
      <c r="B990" s="130">
        <v>1852.209961</v>
      </c>
      <c r="C990" s="125">
        <f t="shared" si="30"/>
        <v>-2.7011574657334725E-2</v>
      </c>
      <c r="D990" s="130">
        <f t="shared" si="31"/>
        <v>-27011.574657334724</v>
      </c>
    </row>
    <row r="991" spans="1:4" x14ac:dyDescent="0.3">
      <c r="A991" s="73">
        <v>42408</v>
      </c>
      <c r="B991" s="130">
        <v>1853.4399410000001</v>
      </c>
      <c r="C991" s="125">
        <f t="shared" si="30"/>
        <v>-1.259403731015063E-2</v>
      </c>
      <c r="D991" s="130">
        <f t="shared" si="31"/>
        <v>-12594.03731015063</v>
      </c>
    </row>
    <row r="992" spans="1:4" x14ac:dyDescent="0.3">
      <c r="A992" s="73">
        <v>42405</v>
      </c>
      <c r="B992" s="130">
        <v>1880.0500489999999</v>
      </c>
      <c r="C992" s="125">
        <f t="shared" si="30"/>
        <v>-1.4080431413325156E-2</v>
      </c>
      <c r="D992" s="130">
        <f t="shared" si="31"/>
        <v>-14080.431413325156</v>
      </c>
    </row>
    <row r="993" spans="1:4" x14ac:dyDescent="0.3">
      <c r="A993" s="73">
        <v>42404</v>
      </c>
      <c r="B993" s="130">
        <v>1915.4499510000001</v>
      </c>
      <c r="C993" s="125">
        <f t="shared" si="30"/>
        <v>2.4858325217675503E-2</v>
      </c>
      <c r="D993" s="130">
        <f t="shared" si="31"/>
        <v>24858.325217675505</v>
      </c>
    </row>
    <row r="994" spans="1:4" x14ac:dyDescent="0.3">
      <c r="A994" s="73">
        <v>42403</v>
      </c>
      <c r="B994" s="130">
        <v>1912.530029</v>
      </c>
      <c r="C994" s="125">
        <f t="shared" si="30"/>
        <v>2.8612497113987168E-2</v>
      </c>
      <c r="D994" s="130">
        <f t="shared" si="31"/>
        <v>28612.497113987167</v>
      </c>
    </row>
    <row r="995" spans="1:4" x14ac:dyDescent="0.3">
      <c r="A995" s="73">
        <v>42402</v>
      </c>
      <c r="B995" s="130">
        <v>1903.030029</v>
      </c>
      <c r="C995" s="125">
        <f t="shared" si="30"/>
        <v>1.1534432293917041E-2</v>
      </c>
      <c r="D995" s="130">
        <f t="shared" si="31"/>
        <v>11534.432293917042</v>
      </c>
    </row>
    <row r="996" spans="1:4" x14ac:dyDescent="0.3">
      <c r="A996" s="73">
        <v>42401</v>
      </c>
      <c r="B996" s="130">
        <v>1939.380005</v>
      </c>
      <c r="C996" s="125">
        <f t="shared" si="30"/>
        <v>3.1404088847053258E-2</v>
      </c>
      <c r="D996" s="130">
        <f t="shared" si="31"/>
        <v>31404.088847053259</v>
      </c>
    </row>
    <row r="997" spans="1:4" x14ac:dyDescent="0.3">
      <c r="A997" s="73">
        <v>42398</v>
      </c>
      <c r="B997" s="130">
        <v>1940.23999</v>
      </c>
      <c r="C997" s="125">
        <f t="shared" si="30"/>
        <v>9.574170755901612E-3</v>
      </c>
      <c r="D997" s="130">
        <f t="shared" si="31"/>
        <v>9574.1707559016122</v>
      </c>
    </row>
    <row r="998" spans="1:4" x14ac:dyDescent="0.3">
      <c r="A998" s="73">
        <v>42397</v>
      </c>
      <c r="B998" s="130">
        <v>1893.3599850000001</v>
      </c>
      <c r="C998" s="125">
        <f t="shared" si="30"/>
        <v>1.6293649368075425E-3</v>
      </c>
      <c r="D998" s="130">
        <f t="shared" si="31"/>
        <v>1629.3649368075426</v>
      </c>
    </row>
    <row r="999" spans="1:4" x14ac:dyDescent="0.3">
      <c r="A999" s="73">
        <v>42396</v>
      </c>
      <c r="B999" s="130">
        <v>1882.9499510000001</v>
      </c>
      <c r="C999" s="125">
        <f t="shared" si="30"/>
        <v>-2.8746415833295513E-2</v>
      </c>
      <c r="D999" s="130">
        <f t="shared" si="31"/>
        <v>-28746.415833295512</v>
      </c>
    </row>
    <row r="1000" spans="1:4" x14ac:dyDescent="0.3">
      <c r="A1000" s="73">
        <v>42395</v>
      </c>
      <c r="B1000" s="130">
        <v>1903.630005</v>
      </c>
      <c r="C1000" s="125">
        <f t="shared" si="30"/>
        <v>-1.0417607251568706E-2</v>
      </c>
      <c r="D1000" s="130">
        <f t="shared" si="31"/>
        <v>-10417.607251568706</v>
      </c>
    </row>
    <row r="1001" spans="1:4" x14ac:dyDescent="0.3">
      <c r="A1001" s="73">
        <v>42394</v>
      </c>
      <c r="B1001" s="130">
        <v>1877.079956</v>
      </c>
      <c r="C1001" s="125">
        <f t="shared" si="30"/>
        <v>-2.3386769364569626E-2</v>
      </c>
      <c r="D1001" s="130">
        <f t="shared" si="31"/>
        <v>-23386.769364569627</v>
      </c>
    </row>
    <row r="1002" spans="1:4" x14ac:dyDescent="0.3">
      <c r="A1002" s="73">
        <v>42391</v>
      </c>
      <c r="B1002" s="130">
        <v>1906.900024</v>
      </c>
      <c r="C1002" s="125">
        <f t="shared" si="30"/>
        <v>-1.8624944101018559E-2</v>
      </c>
      <c r="D1002" s="130">
        <f t="shared" si="31"/>
        <v>-18624.944101018558</v>
      </c>
    </row>
    <row r="1003" spans="1:4" x14ac:dyDescent="0.3">
      <c r="A1003" s="73">
        <v>42390</v>
      </c>
      <c r="B1003" s="130">
        <v>1868.98999</v>
      </c>
      <c r="C1003" s="125">
        <f t="shared" si="30"/>
        <v>-6.0931747304715178E-2</v>
      </c>
      <c r="D1003" s="130">
        <f t="shared" si="31"/>
        <v>-60931.74730471518</v>
      </c>
    </row>
    <row r="1004" spans="1:4" x14ac:dyDescent="0.3">
      <c r="A1004" s="73">
        <v>42389</v>
      </c>
      <c r="B1004" s="130">
        <v>1859.329956</v>
      </c>
      <c r="C1004" s="125">
        <f t="shared" si="30"/>
        <v>-7.8037996560478162E-2</v>
      </c>
      <c r="D1004" s="130">
        <f t="shared" si="31"/>
        <v>-78037.996560478161</v>
      </c>
    </row>
    <row r="1005" spans="1:4" x14ac:dyDescent="0.3">
      <c r="A1005" s="73">
        <v>42388</v>
      </c>
      <c r="B1005" s="130">
        <v>1881.329956</v>
      </c>
      <c r="C1005" s="125">
        <f t="shared" si="30"/>
        <v>-6.5251992776441226E-2</v>
      </c>
      <c r="D1005" s="130">
        <f t="shared" si="31"/>
        <v>-65251.992776441228</v>
      </c>
    </row>
    <row r="1006" spans="1:4" x14ac:dyDescent="0.3">
      <c r="A1006" s="73">
        <v>42384</v>
      </c>
      <c r="B1006" s="130">
        <v>1880.329956</v>
      </c>
      <c r="C1006" s="125">
        <f t="shared" si="30"/>
        <v>-8.0046375981064122E-2</v>
      </c>
      <c r="D1006" s="130">
        <f t="shared" si="31"/>
        <v>-80046.37598106412</v>
      </c>
    </row>
    <row r="1007" spans="1:4" x14ac:dyDescent="0.3">
      <c r="A1007" s="73">
        <v>42383</v>
      </c>
      <c r="B1007" s="130">
        <v>1921.839966</v>
      </c>
      <c r="C1007" s="125">
        <f t="shared" si="30"/>
        <v>-6.858722358733671E-2</v>
      </c>
      <c r="D1007" s="130">
        <f t="shared" si="31"/>
        <v>-68587.223587336703</v>
      </c>
    </row>
    <row r="1008" spans="1:4" x14ac:dyDescent="0.3">
      <c r="A1008" s="73">
        <v>42382</v>
      </c>
      <c r="B1008" s="130">
        <v>1890.280029</v>
      </c>
      <c r="C1008" s="125">
        <f t="shared" si="30"/>
        <v>-9.0494461169909224E-2</v>
      </c>
      <c r="D1008" s="130">
        <f t="shared" si="31"/>
        <v>-90494.46116990922</v>
      </c>
    </row>
    <row r="1009" spans="1:4" x14ac:dyDescent="0.3">
      <c r="A1009" s="73">
        <v>42381</v>
      </c>
      <c r="B1009" s="130">
        <v>1938.6800539999999</v>
      </c>
      <c r="C1009" s="125">
        <f t="shared" si="30"/>
        <v>-5.7291488451252204E-2</v>
      </c>
      <c r="D1009" s="130">
        <f t="shared" si="31"/>
        <v>-57291.488451252204</v>
      </c>
    </row>
    <row r="1010" spans="1:4" x14ac:dyDescent="0.3">
      <c r="A1010" s="73">
        <v>42380</v>
      </c>
      <c r="B1010" s="130">
        <v>1923.670044</v>
      </c>
      <c r="C1010" s="125">
        <f t="shared" si="30"/>
        <v>-6.6628147961067974E-2</v>
      </c>
      <c r="D1010" s="130">
        <f t="shared" si="31"/>
        <v>-66628.147961067967</v>
      </c>
    </row>
    <row r="1011" spans="1:4" x14ac:dyDescent="0.3">
      <c r="A1011" s="73">
        <v>42377</v>
      </c>
      <c r="B1011" s="130">
        <v>1922.030029</v>
      </c>
      <c r="C1011" s="125">
        <f t="shared" si="30"/>
        <v>-6.8914739359452915E-2</v>
      </c>
      <c r="D1011" s="130">
        <f t="shared" si="31"/>
        <v>-68914.739359452913</v>
      </c>
    </row>
    <row r="1012" spans="1:4" x14ac:dyDescent="0.3">
      <c r="A1012" s="73">
        <v>42376</v>
      </c>
      <c r="B1012" s="130">
        <v>1943.089966</v>
      </c>
      <c r="C1012" s="125">
        <f t="shared" si="30"/>
        <v>-4.7023745500761938E-2</v>
      </c>
      <c r="D1012" s="130">
        <f t="shared" si="31"/>
        <v>-47023.745500761936</v>
      </c>
    </row>
    <row r="1013" spans="1:4" x14ac:dyDescent="0.3">
      <c r="A1013" s="73">
        <v>42375</v>
      </c>
      <c r="B1013" s="130">
        <v>1990.26001</v>
      </c>
      <c r="C1013" s="125">
        <f t="shared" si="30"/>
        <v>-1.5283385020012807E-2</v>
      </c>
      <c r="D1013" s="130">
        <f t="shared" si="31"/>
        <v>-15283.385020012807</v>
      </c>
    </row>
    <row r="1014" spans="1:4" x14ac:dyDescent="0.3">
      <c r="A1014" s="73">
        <v>42374</v>
      </c>
      <c r="B1014" s="130">
        <v>2016.709961</v>
      </c>
      <c r="C1014" s="125">
        <f t="shared" si="30"/>
        <v>5.5645143363860505E-3</v>
      </c>
      <c r="D1014" s="130">
        <f t="shared" si="31"/>
        <v>5564.5143363860507</v>
      </c>
    </row>
    <row r="1015" spans="1:4" x14ac:dyDescent="0.3">
      <c r="A1015" s="73">
        <v>42373</v>
      </c>
      <c r="B1015" s="130">
        <v>2012.660034</v>
      </c>
      <c r="C1015" s="125">
        <f t="shared" si="30"/>
        <v>-1.4315159379434061E-2</v>
      </c>
      <c r="D1015" s="130">
        <f t="shared" si="31"/>
        <v>-14315.159379434061</v>
      </c>
    </row>
    <row r="1016" spans="1:4" x14ac:dyDescent="0.3">
      <c r="A1016" s="73">
        <v>42369</v>
      </c>
      <c r="B1016" s="130">
        <v>2043.9399410000001</v>
      </c>
      <c r="C1016" s="125">
        <f t="shared" si="30"/>
        <v>-1.4051684720962299E-2</v>
      </c>
      <c r="D1016" s="130">
        <f t="shared" si="31"/>
        <v>-14051.684720962299</v>
      </c>
    </row>
    <row r="1017" spans="1:4" x14ac:dyDescent="0.3">
      <c r="A1017" s="73">
        <v>42368</v>
      </c>
      <c r="B1017" s="130">
        <v>2063.360107</v>
      </c>
      <c r="C1017" s="125">
        <f t="shared" si="30"/>
        <v>9.763127648417802E-3</v>
      </c>
      <c r="D1017" s="130">
        <f t="shared" si="31"/>
        <v>9763.1276484178015</v>
      </c>
    </row>
    <row r="1018" spans="1:4" x14ac:dyDescent="0.3">
      <c r="A1018" s="73">
        <v>42367</v>
      </c>
      <c r="B1018" s="130">
        <v>2078.360107</v>
      </c>
      <c r="C1018" s="125">
        <f t="shared" si="30"/>
        <v>2.7903977193356244E-2</v>
      </c>
      <c r="D1018" s="130">
        <f t="shared" si="31"/>
        <v>27903.977193356244</v>
      </c>
    </row>
    <row r="1019" spans="1:4" x14ac:dyDescent="0.3">
      <c r="A1019" s="73">
        <v>42366</v>
      </c>
      <c r="B1019" s="130">
        <v>2056.5</v>
      </c>
      <c r="C1019" s="125">
        <f t="shared" si="30"/>
        <v>2.1929369405053079E-2</v>
      </c>
      <c r="D1019" s="130">
        <f t="shared" si="31"/>
        <v>21929.369405053079</v>
      </c>
    </row>
    <row r="1020" spans="1:4" x14ac:dyDescent="0.3">
      <c r="A1020" s="73">
        <v>42362</v>
      </c>
      <c r="B1020" s="130">
        <v>2060.98999</v>
      </c>
      <c r="C1020" s="125">
        <f t="shared" si="30"/>
        <v>4.2685323211193449E-3</v>
      </c>
      <c r="D1020" s="130">
        <f t="shared" si="31"/>
        <v>4268.5323211193445</v>
      </c>
    </row>
    <row r="1021" spans="1:4" x14ac:dyDescent="0.3">
      <c r="A1021" s="73">
        <v>42361</v>
      </c>
      <c r="B1021" s="130">
        <v>2064.290039</v>
      </c>
      <c r="C1021" s="125">
        <f t="shared" si="30"/>
        <v>8.1411805123536851E-3</v>
      </c>
      <c r="D1021" s="130">
        <f t="shared" si="31"/>
        <v>8141.1805123536851</v>
      </c>
    </row>
    <row r="1022" spans="1:4" x14ac:dyDescent="0.3">
      <c r="A1022" s="73">
        <v>42360</v>
      </c>
      <c r="B1022" s="130">
        <v>2038.969971</v>
      </c>
      <c r="C1022" s="125">
        <f t="shared" si="30"/>
        <v>-1.1930720710071507E-2</v>
      </c>
      <c r="D1022" s="130">
        <f t="shared" si="31"/>
        <v>-11930.720710071508</v>
      </c>
    </row>
    <row r="1023" spans="1:4" x14ac:dyDescent="0.3">
      <c r="A1023" s="73">
        <v>42359</v>
      </c>
      <c r="B1023" s="130">
        <v>2021.150024</v>
      </c>
      <c r="C1023" s="125">
        <f t="shared" si="30"/>
        <v>-2.6922560226312009E-2</v>
      </c>
      <c r="D1023" s="130">
        <f t="shared" si="31"/>
        <v>-26922.560226312009</v>
      </c>
    </row>
    <row r="1024" spans="1:4" x14ac:dyDescent="0.3">
      <c r="A1024" s="73">
        <v>42356</v>
      </c>
      <c r="B1024" s="130">
        <v>2005.5500489999999</v>
      </c>
      <c r="C1024" s="125">
        <f t="shared" si="30"/>
        <v>-4.1181960247329119E-2</v>
      </c>
      <c r="D1024" s="130">
        <f t="shared" si="31"/>
        <v>-41181.960247329116</v>
      </c>
    </row>
    <row r="1025" spans="1:4" x14ac:dyDescent="0.3">
      <c r="A1025" s="73">
        <v>42355</v>
      </c>
      <c r="B1025" s="130">
        <v>2041.8900149999999</v>
      </c>
      <c r="C1025" s="125">
        <f t="shared" si="30"/>
        <v>-3.7714803518392737E-3</v>
      </c>
      <c r="D1025" s="130">
        <f t="shared" si="31"/>
        <v>-3771.4803518392737</v>
      </c>
    </row>
    <row r="1026" spans="1:4" x14ac:dyDescent="0.3">
      <c r="A1026" s="73">
        <v>42354</v>
      </c>
      <c r="B1026" s="130">
        <v>2073.070068</v>
      </c>
      <c r="C1026" s="125">
        <f t="shared" si="30"/>
        <v>-3.0968554943382465E-3</v>
      </c>
      <c r="D1026" s="130">
        <f t="shared" si="31"/>
        <v>-3096.8554943382464</v>
      </c>
    </row>
    <row r="1027" spans="1:4" x14ac:dyDescent="0.3">
      <c r="A1027" s="73">
        <v>42353</v>
      </c>
      <c r="B1027" s="130">
        <v>2043.410034</v>
      </c>
      <c r="C1027" s="125">
        <f t="shared" si="30"/>
        <v>-2.8164656784724351E-2</v>
      </c>
      <c r="D1027" s="130">
        <f t="shared" si="31"/>
        <v>-28164.65678472435</v>
      </c>
    </row>
    <row r="1028" spans="1:4" x14ac:dyDescent="0.3">
      <c r="A1028" s="73">
        <v>42352</v>
      </c>
      <c r="B1028" s="130">
        <v>2021.9399410000001</v>
      </c>
      <c r="C1028" s="125">
        <f t="shared" si="30"/>
        <v>-2.8105024237165765E-2</v>
      </c>
      <c r="D1028" s="130">
        <f t="shared" si="31"/>
        <v>-28105.024237165766</v>
      </c>
    </row>
    <row r="1029" spans="1:4" x14ac:dyDescent="0.3">
      <c r="A1029" s="73">
        <v>42349</v>
      </c>
      <c r="B1029" s="130">
        <v>2012.369995</v>
      </c>
      <c r="C1029" s="125">
        <f t="shared" si="30"/>
        <v>-3.7194266340151216E-2</v>
      </c>
      <c r="D1029" s="130">
        <f t="shared" si="31"/>
        <v>-37194.266340151218</v>
      </c>
    </row>
    <row r="1030" spans="1:4" x14ac:dyDescent="0.3">
      <c r="A1030" s="73">
        <v>42348</v>
      </c>
      <c r="B1030" s="130">
        <v>2052.2299800000001</v>
      </c>
      <c r="C1030" s="125">
        <f t="shared" si="30"/>
        <v>-1.7540648746807608E-2</v>
      </c>
      <c r="D1030" s="130">
        <f t="shared" si="31"/>
        <v>-17540.648746807608</v>
      </c>
    </row>
    <row r="1031" spans="1:4" x14ac:dyDescent="0.3">
      <c r="A1031" s="73">
        <v>42347</v>
      </c>
      <c r="B1031" s="130">
        <v>2047.619995</v>
      </c>
      <c r="C1031" s="125">
        <f t="shared" si="30"/>
        <v>-1.9874158805314623E-2</v>
      </c>
      <c r="D1031" s="130">
        <f t="shared" si="31"/>
        <v>-19874.158805314622</v>
      </c>
    </row>
    <row r="1032" spans="1:4" x14ac:dyDescent="0.3">
      <c r="A1032" s="73">
        <v>42346</v>
      </c>
      <c r="B1032" s="130">
        <v>2063.5900879999999</v>
      </c>
      <c r="C1032" s="125">
        <f t="shared" ref="C1032:C1095" si="32">B1032/B1042-1</f>
        <v>-1.1022768742300237E-2</v>
      </c>
      <c r="D1032" s="130">
        <f t="shared" ref="D1032:D1095" si="33">C1032*$B$5</f>
        <v>-11022.768742300237</v>
      </c>
    </row>
    <row r="1033" spans="1:4" x14ac:dyDescent="0.3">
      <c r="A1033" s="73">
        <v>42345</v>
      </c>
      <c r="B1033" s="130">
        <v>2077.070068</v>
      </c>
      <c r="C1033" s="125">
        <f t="shared" si="32"/>
        <v>-5.7917040986387169E-3</v>
      </c>
      <c r="D1033" s="130">
        <f t="shared" si="33"/>
        <v>-5791.7040986387174</v>
      </c>
    </row>
    <row r="1034" spans="1:4" x14ac:dyDescent="0.3">
      <c r="A1034" s="73">
        <v>42342</v>
      </c>
      <c r="B1034" s="130">
        <v>2091.6899410000001</v>
      </c>
      <c r="C1034" s="125">
        <f t="shared" si="32"/>
        <v>5.0210216266313168E-3</v>
      </c>
      <c r="D1034" s="130">
        <f t="shared" si="33"/>
        <v>5021.0216266313164</v>
      </c>
    </row>
    <row r="1035" spans="1:4" x14ac:dyDescent="0.3">
      <c r="A1035" s="73">
        <v>42341</v>
      </c>
      <c r="B1035" s="130">
        <v>2049.6201169999999</v>
      </c>
      <c r="C1035" s="125">
        <f t="shared" si="32"/>
        <v>-1.6298850885826166E-2</v>
      </c>
      <c r="D1035" s="130">
        <f t="shared" si="33"/>
        <v>-16298.850885826167</v>
      </c>
    </row>
    <row r="1036" spans="1:4" x14ac:dyDescent="0.3">
      <c r="A1036" s="73">
        <v>42340</v>
      </c>
      <c r="B1036" s="130">
        <v>2079.51001</v>
      </c>
      <c r="C1036" s="125">
        <f t="shared" si="32"/>
        <v>1.4177478900368357E-2</v>
      </c>
      <c r="D1036" s="130">
        <f t="shared" si="33"/>
        <v>14177.478900368356</v>
      </c>
    </row>
    <row r="1037" spans="1:4" x14ac:dyDescent="0.3">
      <c r="A1037" s="73">
        <v>42339</v>
      </c>
      <c r="B1037" s="130">
        <v>2102.6298830000001</v>
      </c>
      <c r="C1037" s="125">
        <f t="shared" si="32"/>
        <v>2.4079575402517595E-2</v>
      </c>
      <c r="D1037" s="130">
        <f t="shared" si="33"/>
        <v>24079.575402517596</v>
      </c>
    </row>
    <row r="1038" spans="1:4" x14ac:dyDescent="0.3">
      <c r="A1038" s="73">
        <v>42338</v>
      </c>
      <c r="B1038" s="130">
        <v>2080.4099120000001</v>
      </c>
      <c r="C1038" s="125">
        <f t="shared" si="32"/>
        <v>2.8358248919462037E-2</v>
      </c>
      <c r="D1038" s="130">
        <f t="shared" si="33"/>
        <v>28358.248919462036</v>
      </c>
    </row>
    <row r="1039" spans="1:4" x14ac:dyDescent="0.3">
      <c r="A1039" s="73">
        <v>42335</v>
      </c>
      <c r="B1039" s="130">
        <v>2090.110107</v>
      </c>
      <c r="C1039" s="125">
        <f t="shared" si="32"/>
        <v>2.1574185655533151E-2</v>
      </c>
      <c r="D1039" s="130">
        <f t="shared" si="33"/>
        <v>21574.185655533151</v>
      </c>
    </row>
    <row r="1040" spans="1:4" x14ac:dyDescent="0.3">
      <c r="A1040" s="73">
        <v>42333</v>
      </c>
      <c r="B1040" s="130">
        <v>2088.8701169999999</v>
      </c>
      <c r="C1040" s="125">
        <f t="shared" si="32"/>
        <v>6.6843937349396754E-3</v>
      </c>
      <c r="D1040" s="130">
        <f t="shared" si="33"/>
        <v>6684.3937349396756</v>
      </c>
    </row>
    <row r="1041" spans="1:4" x14ac:dyDescent="0.3">
      <c r="A1041" s="73">
        <v>42332</v>
      </c>
      <c r="B1041" s="130">
        <v>2089.139893</v>
      </c>
      <c r="C1041" s="125">
        <f t="shared" si="32"/>
        <v>3.5643228212081102E-3</v>
      </c>
      <c r="D1041" s="130">
        <f t="shared" si="33"/>
        <v>3564.3228212081103</v>
      </c>
    </row>
    <row r="1042" spans="1:4" x14ac:dyDescent="0.3">
      <c r="A1042" s="73">
        <v>42331</v>
      </c>
      <c r="B1042" s="130">
        <v>2086.5900879999999</v>
      </c>
      <c r="C1042" s="125">
        <f t="shared" si="32"/>
        <v>3.8535970226882821E-3</v>
      </c>
      <c r="D1042" s="130">
        <f t="shared" si="33"/>
        <v>3853.5970226882819</v>
      </c>
    </row>
    <row r="1043" spans="1:4" x14ac:dyDescent="0.3">
      <c r="A1043" s="73">
        <v>42328</v>
      </c>
      <c r="B1043" s="130">
        <v>2089.169922</v>
      </c>
      <c r="C1043" s="125">
        <f t="shared" si="32"/>
        <v>-4.778024597048014E-3</v>
      </c>
      <c r="D1043" s="130">
        <f t="shared" si="33"/>
        <v>-4778.0245970480137</v>
      </c>
    </row>
    <row r="1044" spans="1:4" x14ac:dyDescent="0.3">
      <c r="A1044" s="73">
        <v>42327</v>
      </c>
      <c r="B1044" s="130">
        <v>2081.23999</v>
      </c>
      <c r="C1044" s="125">
        <f t="shared" si="32"/>
        <v>-8.9002693447963743E-3</v>
      </c>
      <c r="D1044" s="130">
        <f t="shared" si="33"/>
        <v>-8900.2693447963738</v>
      </c>
    </row>
    <row r="1045" spans="1:4" x14ac:dyDescent="0.3">
      <c r="A1045" s="73">
        <v>42326</v>
      </c>
      <c r="B1045" s="130">
        <v>2083.580078</v>
      </c>
      <c r="C1045" s="125">
        <f t="shared" si="32"/>
        <v>-8.9092381591463488E-3</v>
      </c>
      <c r="D1045" s="130">
        <f t="shared" si="33"/>
        <v>-8909.2381591463491</v>
      </c>
    </row>
    <row r="1046" spans="1:4" x14ac:dyDescent="0.3">
      <c r="A1046" s="73">
        <v>42325</v>
      </c>
      <c r="B1046" s="130">
        <v>2050.4399410000001</v>
      </c>
      <c r="C1046" s="125">
        <f t="shared" si="32"/>
        <v>-2.8130807759491838E-2</v>
      </c>
      <c r="D1046" s="130">
        <f t="shared" si="33"/>
        <v>-28130.80775949184</v>
      </c>
    </row>
    <row r="1047" spans="1:4" x14ac:dyDescent="0.3">
      <c r="A1047" s="73">
        <v>42324</v>
      </c>
      <c r="B1047" s="130">
        <v>2053.1899410000001</v>
      </c>
      <c r="C1047" s="125">
        <f t="shared" si="32"/>
        <v>-2.4172480129059815E-2</v>
      </c>
      <c r="D1047" s="130">
        <f t="shared" si="33"/>
        <v>-24172.480129059815</v>
      </c>
    </row>
    <row r="1048" spans="1:4" x14ac:dyDescent="0.3">
      <c r="A1048" s="73">
        <v>42321</v>
      </c>
      <c r="B1048" s="130">
        <v>2023.040039</v>
      </c>
      <c r="C1048" s="125">
        <f t="shared" si="32"/>
        <v>-2.7085288310765843E-2</v>
      </c>
      <c r="D1048" s="130">
        <f t="shared" si="33"/>
        <v>-27085.288310765842</v>
      </c>
    </row>
    <row r="1049" spans="1:4" x14ac:dyDescent="0.3">
      <c r="A1049" s="73">
        <v>42320</v>
      </c>
      <c r="B1049" s="130">
        <v>2045.969971</v>
      </c>
      <c r="C1049" s="125">
        <f t="shared" si="32"/>
        <v>-2.0790530738135082E-2</v>
      </c>
      <c r="D1049" s="130">
        <f t="shared" si="33"/>
        <v>-20790.530738135083</v>
      </c>
    </row>
    <row r="1050" spans="1:4" x14ac:dyDescent="0.3">
      <c r="A1050" s="73">
        <v>42319</v>
      </c>
      <c r="B1050" s="130">
        <v>2075</v>
      </c>
      <c r="C1050" s="125">
        <f t="shared" si="32"/>
        <v>-7.3433144116320515E-3</v>
      </c>
      <c r="D1050" s="130">
        <f t="shared" si="33"/>
        <v>-7343.3144116320518</v>
      </c>
    </row>
    <row r="1051" spans="1:4" x14ac:dyDescent="0.3">
      <c r="A1051" s="73">
        <v>42318</v>
      </c>
      <c r="B1051" s="130">
        <v>2081.719971</v>
      </c>
      <c r="C1051" s="125">
        <f t="shared" si="32"/>
        <v>7.6625952107312045E-3</v>
      </c>
      <c r="D1051" s="130">
        <f t="shared" si="33"/>
        <v>7662.5952107312041</v>
      </c>
    </row>
    <row r="1052" spans="1:4" x14ac:dyDescent="0.3">
      <c r="A1052" s="73">
        <v>42317</v>
      </c>
      <c r="B1052" s="130">
        <v>2078.580078</v>
      </c>
      <c r="C1052" s="125">
        <f t="shared" si="32"/>
        <v>3.5729131427293392E-3</v>
      </c>
      <c r="D1052" s="130">
        <f t="shared" si="33"/>
        <v>3572.9131427293391</v>
      </c>
    </row>
    <row r="1053" spans="1:4" x14ac:dyDescent="0.3">
      <c r="A1053" s="73">
        <v>42314</v>
      </c>
      <c r="B1053" s="130">
        <v>2099.1999510000001</v>
      </c>
      <c r="C1053" s="125">
        <f t="shared" si="32"/>
        <v>1.1589547808965817E-2</v>
      </c>
      <c r="D1053" s="130">
        <f t="shared" si="33"/>
        <v>11589.547808965817</v>
      </c>
    </row>
    <row r="1054" spans="1:4" x14ac:dyDescent="0.3">
      <c r="A1054" s="73">
        <v>42313</v>
      </c>
      <c r="B1054" s="130">
        <v>2099.929932</v>
      </c>
      <c r="C1054" s="125">
        <f t="shared" si="32"/>
        <v>2.3103381600560358E-2</v>
      </c>
      <c r="D1054" s="130">
        <f t="shared" si="33"/>
        <v>23103.381600560358</v>
      </c>
    </row>
    <row r="1055" spans="1:4" x14ac:dyDescent="0.3">
      <c r="A1055" s="73">
        <v>42312</v>
      </c>
      <c r="B1055" s="130">
        <v>2102.3100589999999</v>
      </c>
      <c r="C1055" s="125">
        <f t="shared" si="32"/>
        <v>4.1294005981528104E-2</v>
      </c>
      <c r="D1055" s="130">
        <f t="shared" si="33"/>
        <v>41294.005981528106</v>
      </c>
    </row>
    <row r="1056" spans="1:4" x14ac:dyDescent="0.3">
      <c r="A1056" s="73">
        <v>42311</v>
      </c>
      <c r="B1056" s="130">
        <v>2109.790039</v>
      </c>
      <c r="C1056" s="125">
        <f t="shared" si="32"/>
        <v>3.8911357870055729E-2</v>
      </c>
      <c r="D1056" s="130">
        <f t="shared" si="33"/>
        <v>38911.357870055726</v>
      </c>
    </row>
    <row r="1057" spans="1:4" x14ac:dyDescent="0.3">
      <c r="A1057" s="73">
        <v>42310</v>
      </c>
      <c r="B1057" s="130">
        <v>2104.0500489999999</v>
      </c>
      <c r="C1057" s="125">
        <f t="shared" si="32"/>
        <v>3.4612478891838272E-2</v>
      </c>
      <c r="D1057" s="130">
        <f t="shared" si="33"/>
        <v>34612.478891838269</v>
      </c>
    </row>
    <row r="1058" spans="1:4" x14ac:dyDescent="0.3">
      <c r="A1058" s="73">
        <v>42307</v>
      </c>
      <c r="B1058" s="130">
        <v>2079.360107</v>
      </c>
      <c r="C1058" s="125">
        <f t="shared" si="32"/>
        <v>2.2748460408549942E-2</v>
      </c>
      <c r="D1058" s="130">
        <f t="shared" si="33"/>
        <v>22748.460408549941</v>
      </c>
    </row>
    <row r="1059" spans="1:4" x14ac:dyDescent="0.3">
      <c r="A1059" s="73">
        <v>42306</v>
      </c>
      <c r="B1059" s="130">
        <v>2089.4099120000001</v>
      </c>
      <c r="C1059" s="125">
        <f t="shared" si="32"/>
        <v>3.2388568125180761E-2</v>
      </c>
      <c r="D1059" s="130">
        <f t="shared" si="33"/>
        <v>32388.568125180762</v>
      </c>
    </row>
    <row r="1060" spans="1:4" x14ac:dyDescent="0.3">
      <c r="A1060" s="73">
        <v>42305</v>
      </c>
      <c r="B1060" s="130">
        <v>2090.3500979999999</v>
      </c>
      <c r="C1060" s="125">
        <f t="shared" si="32"/>
        <v>4.8193852536273729E-2</v>
      </c>
      <c r="D1060" s="130">
        <f t="shared" si="33"/>
        <v>48193.852536273727</v>
      </c>
    </row>
    <row r="1061" spans="1:4" x14ac:dyDescent="0.3">
      <c r="A1061" s="73">
        <v>42304</v>
      </c>
      <c r="B1061" s="130">
        <v>2065.889893</v>
      </c>
      <c r="C1061" s="125">
        <f t="shared" si="32"/>
        <v>3.104270312848767E-2</v>
      </c>
      <c r="D1061" s="130">
        <f t="shared" si="33"/>
        <v>31042.703128487668</v>
      </c>
    </row>
    <row r="1062" spans="1:4" x14ac:dyDescent="0.3">
      <c r="A1062" s="73">
        <v>42303</v>
      </c>
      <c r="B1062" s="130">
        <v>2071.179932</v>
      </c>
      <c r="C1062" s="125">
        <f t="shared" si="32"/>
        <v>2.6627527702394849E-2</v>
      </c>
      <c r="D1062" s="130">
        <f t="shared" si="33"/>
        <v>26627.527702394847</v>
      </c>
    </row>
    <row r="1063" spans="1:4" x14ac:dyDescent="0.3">
      <c r="A1063" s="73">
        <v>42300</v>
      </c>
      <c r="B1063" s="130">
        <v>2075.1499020000001</v>
      </c>
      <c r="C1063" s="125">
        <f t="shared" si="32"/>
        <v>2.9907283549668096E-2</v>
      </c>
      <c r="D1063" s="130">
        <f t="shared" si="33"/>
        <v>29907.283549668096</v>
      </c>
    </row>
    <row r="1064" spans="1:4" x14ac:dyDescent="0.3">
      <c r="A1064" s="73">
        <v>42299</v>
      </c>
      <c r="B1064" s="130">
        <v>2052.51001</v>
      </c>
      <c r="C1064" s="125">
        <f t="shared" si="32"/>
        <v>1.9409641731711336E-2</v>
      </c>
      <c r="D1064" s="130">
        <f t="shared" si="33"/>
        <v>19409.641731711337</v>
      </c>
    </row>
    <row r="1065" spans="1:4" x14ac:dyDescent="0.3">
      <c r="A1065" s="73">
        <v>42298</v>
      </c>
      <c r="B1065" s="130">
        <v>2018.9399410000001</v>
      </c>
      <c r="C1065" s="125">
        <f t="shared" si="32"/>
        <v>1.1579135251740924E-2</v>
      </c>
      <c r="D1065" s="130">
        <f t="shared" si="33"/>
        <v>11579.135251740923</v>
      </c>
    </row>
    <row r="1066" spans="1:4" x14ac:dyDescent="0.3">
      <c r="A1066" s="73">
        <v>42297</v>
      </c>
      <c r="B1066" s="130">
        <v>2030.7700199999999</v>
      </c>
      <c r="C1066" s="125">
        <f t="shared" si="32"/>
        <v>2.568284318050984E-2</v>
      </c>
      <c r="D1066" s="130">
        <f t="shared" si="33"/>
        <v>25682.843180509841</v>
      </c>
    </row>
    <row r="1067" spans="1:4" x14ac:dyDescent="0.3">
      <c r="A1067" s="73">
        <v>42296</v>
      </c>
      <c r="B1067" s="130">
        <v>2033.660034</v>
      </c>
      <c r="C1067" s="125">
        <f t="shared" si="32"/>
        <v>2.3456875192175985E-2</v>
      </c>
      <c r="D1067" s="130">
        <f t="shared" si="33"/>
        <v>23456.875192175987</v>
      </c>
    </row>
    <row r="1068" spans="1:4" x14ac:dyDescent="0.3">
      <c r="A1068" s="73">
        <v>42293</v>
      </c>
      <c r="B1068" s="130">
        <v>2033.1099850000001</v>
      </c>
      <c r="C1068" s="125">
        <f t="shared" si="32"/>
        <v>4.1893858964213715E-2</v>
      </c>
      <c r="D1068" s="130">
        <f t="shared" si="33"/>
        <v>41893.858964213716</v>
      </c>
    </row>
    <row r="1069" spans="1:4" x14ac:dyDescent="0.3">
      <c r="A1069" s="73">
        <v>42292</v>
      </c>
      <c r="B1069" s="130">
        <v>2023.8599850000001</v>
      </c>
      <c r="C1069" s="125">
        <f t="shared" si="32"/>
        <v>5.2000728658626816E-2</v>
      </c>
      <c r="D1069" s="130">
        <f t="shared" si="33"/>
        <v>52000.728658626816</v>
      </c>
    </row>
    <row r="1070" spans="1:4" x14ac:dyDescent="0.3">
      <c r="A1070" s="73">
        <v>42291</v>
      </c>
      <c r="B1070" s="130">
        <v>1994.23999</v>
      </c>
      <c r="C1070" s="125">
        <f t="shared" si="32"/>
        <v>3.8650416857620939E-2</v>
      </c>
      <c r="D1070" s="130">
        <f t="shared" si="33"/>
        <v>38650.416857620941</v>
      </c>
    </row>
    <row r="1071" spans="1:4" x14ac:dyDescent="0.3">
      <c r="A1071" s="73">
        <v>42290</v>
      </c>
      <c r="B1071" s="130">
        <v>2003.6899410000001</v>
      </c>
      <c r="C1071" s="125">
        <f t="shared" si="32"/>
        <v>6.3478908734870831E-2</v>
      </c>
      <c r="D1071" s="130">
        <f t="shared" si="33"/>
        <v>63478.908734870834</v>
      </c>
    </row>
    <row r="1072" spans="1:4" x14ac:dyDescent="0.3">
      <c r="A1072" s="73">
        <v>42289</v>
      </c>
      <c r="B1072" s="130">
        <v>2017.459961</v>
      </c>
      <c r="C1072" s="125">
        <f t="shared" si="32"/>
        <v>7.2107611215955103E-2</v>
      </c>
      <c r="D1072" s="130">
        <f t="shared" si="33"/>
        <v>72107.611215955098</v>
      </c>
    </row>
    <row r="1073" spans="1:4" x14ac:dyDescent="0.3">
      <c r="A1073" s="73">
        <v>42286</v>
      </c>
      <c r="B1073" s="130">
        <v>2014.8900149999999</v>
      </c>
      <c r="C1073" s="125">
        <f t="shared" si="32"/>
        <v>4.3260146049294734E-2</v>
      </c>
      <c r="D1073" s="130">
        <f t="shared" si="33"/>
        <v>43260.146049294737</v>
      </c>
    </row>
    <row r="1074" spans="1:4" x14ac:dyDescent="0.3">
      <c r="A1074" s="73">
        <v>42285</v>
      </c>
      <c r="B1074" s="130">
        <v>2013.4300539999999</v>
      </c>
      <c r="C1074" s="125">
        <f t="shared" si="32"/>
        <v>4.2018623162850544E-2</v>
      </c>
      <c r="D1074" s="130">
        <f t="shared" si="33"/>
        <v>42018.623162850541</v>
      </c>
    </row>
    <row r="1075" spans="1:4" x14ac:dyDescent="0.3">
      <c r="A1075" s="73">
        <v>42284</v>
      </c>
      <c r="B1075" s="130">
        <v>1995.829956</v>
      </c>
      <c r="C1075" s="125">
        <f t="shared" si="32"/>
        <v>2.9436312749199001E-2</v>
      </c>
      <c r="D1075" s="130">
        <f t="shared" si="33"/>
        <v>29436.312749199002</v>
      </c>
    </row>
    <row r="1076" spans="1:4" x14ac:dyDescent="0.3">
      <c r="A1076" s="73">
        <v>42283</v>
      </c>
      <c r="B1076" s="130">
        <v>1979.920044</v>
      </c>
      <c r="C1076" s="125">
        <f t="shared" si="32"/>
        <v>1.9137946504102166E-2</v>
      </c>
      <c r="D1076" s="130">
        <f t="shared" si="33"/>
        <v>19137.946504102165</v>
      </c>
    </row>
    <row r="1077" spans="1:4" x14ac:dyDescent="0.3">
      <c r="A1077" s="73">
        <v>42282</v>
      </c>
      <c r="B1077" s="130">
        <v>1987.0500489999999</v>
      </c>
      <c r="C1077" s="125">
        <f t="shared" si="32"/>
        <v>1.0208634750936918E-2</v>
      </c>
      <c r="D1077" s="130">
        <f t="shared" si="33"/>
        <v>10208.634750936919</v>
      </c>
    </row>
    <row r="1078" spans="1:4" x14ac:dyDescent="0.3">
      <c r="A1078" s="73">
        <v>42279</v>
      </c>
      <c r="B1078" s="130">
        <v>1951.3599850000001</v>
      </c>
      <c r="C1078" s="125">
        <f t="shared" si="32"/>
        <v>-3.4065075107180265E-3</v>
      </c>
      <c r="D1078" s="130">
        <f t="shared" si="33"/>
        <v>-3406.5075107180264</v>
      </c>
    </row>
    <row r="1079" spans="1:4" x14ac:dyDescent="0.3">
      <c r="A1079" s="73">
        <v>42278</v>
      </c>
      <c r="B1079" s="130">
        <v>1923.8199460000001</v>
      </c>
      <c r="C1079" s="125">
        <f t="shared" si="32"/>
        <v>-3.3353435149391153E-2</v>
      </c>
      <c r="D1079" s="130">
        <f t="shared" si="33"/>
        <v>-33353.435149391153</v>
      </c>
    </row>
    <row r="1080" spans="1:4" x14ac:dyDescent="0.3">
      <c r="A1080" s="73">
        <v>42277</v>
      </c>
      <c r="B1080" s="130">
        <v>1920.030029</v>
      </c>
      <c r="C1080" s="125">
        <f t="shared" si="32"/>
        <v>-3.7728487189468862E-2</v>
      </c>
      <c r="D1080" s="130">
        <f t="shared" si="33"/>
        <v>-37728.487189468862</v>
      </c>
    </row>
    <row r="1081" spans="1:4" x14ac:dyDescent="0.3">
      <c r="A1081" s="73">
        <v>42276</v>
      </c>
      <c r="B1081" s="130">
        <v>1884.089966</v>
      </c>
      <c r="C1081" s="125">
        <f t="shared" si="32"/>
        <v>-4.7520588858798174E-2</v>
      </c>
      <c r="D1081" s="130">
        <f t="shared" si="33"/>
        <v>-47520.588858798175</v>
      </c>
    </row>
    <row r="1082" spans="1:4" x14ac:dyDescent="0.3">
      <c r="A1082" s="73">
        <v>42275</v>
      </c>
      <c r="B1082" s="130">
        <v>1881.7700199999999</v>
      </c>
      <c r="C1082" s="125">
        <f t="shared" si="32"/>
        <v>-3.6486898788999689E-2</v>
      </c>
      <c r="D1082" s="130">
        <f t="shared" si="33"/>
        <v>-36486.898788999686</v>
      </c>
    </row>
    <row r="1083" spans="1:4" x14ac:dyDescent="0.3">
      <c r="A1083" s="73">
        <v>42272</v>
      </c>
      <c r="B1083" s="130">
        <v>1931.339966</v>
      </c>
      <c r="C1083" s="125">
        <f t="shared" si="32"/>
        <v>-1.515008911432425E-2</v>
      </c>
      <c r="D1083" s="130">
        <f t="shared" si="33"/>
        <v>-15150.08911432425</v>
      </c>
    </row>
    <row r="1084" spans="1:4" x14ac:dyDescent="0.3">
      <c r="A1084" s="73">
        <v>42271</v>
      </c>
      <c r="B1084" s="130">
        <v>1932.23999</v>
      </c>
      <c r="C1084" s="125">
        <f t="shared" si="32"/>
        <v>-1.0270015519963427E-2</v>
      </c>
      <c r="D1084" s="130">
        <f t="shared" si="33"/>
        <v>-10270.015519963426</v>
      </c>
    </row>
    <row r="1085" spans="1:4" x14ac:dyDescent="0.3">
      <c r="A1085" s="73">
        <v>42270</v>
      </c>
      <c r="B1085" s="130">
        <v>1938.76001</v>
      </c>
      <c r="C1085" s="125">
        <f t="shared" si="32"/>
        <v>-1.6889605436193333E-3</v>
      </c>
      <c r="D1085" s="130">
        <f t="shared" si="33"/>
        <v>-1688.9605436193333</v>
      </c>
    </row>
    <row r="1086" spans="1:4" x14ac:dyDescent="0.3">
      <c r="A1086" s="73">
        <v>42269</v>
      </c>
      <c r="B1086" s="130">
        <v>1942.73999</v>
      </c>
      <c r="C1086" s="125">
        <f t="shared" si="32"/>
        <v>-1.3542148937786935E-2</v>
      </c>
      <c r="D1086" s="130">
        <f t="shared" si="33"/>
        <v>-13542.148937786935</v>
      </c>
    </row>
    <row r="1087" spans="1:4" x14ac:dyDescent="0.3">
      <c r="A1087" s="73">
        <v>42268</v>
      </c>
      <c r="B1087" s="130">
        <v>1966.969971</v>
      </c>
      <c r="C1087" s="125">
        <f t="shared" si="32"/>
        <v>2.3812994186286129E-2</v>
      </c>
      <c r="D1087" s="130">
        <f t="shared" si="33"/>
        <v>23812.994186286131</v>
      </c>
    </row>
    <row r="1088" spans="1:4" x14ac:dyDescent="0.3">
      <c r="A1088" s="73">
        <v>42265</v>
      </c>
      <c r="B1088" s="130">
        <v>1958.030029</v>
      </c>
      <c r="C1088" s="125">
        <f t="shared" si="32"/>
        <v>3.53642452441294E-3</v>
      </c>
      <c r="D1088" s="130">
        <f t="shared" si="33"/>
        <v>3536.4245244129402</v>
      </c>
    </row>
    <row r="1089" spans="1:4" x14ac:dyDescent="0.3">
      <c r="A1089" s="73">
        <v>42264</v>
      </c>
      <c r="B1089" s="130">
        <v>1990.1999510000001</v>
      </c>
      <c r="C1089" s="125">
        <f t="shared" si="32"/>
        <v>2.1212383813196345E-2</v>
      </c>
      <c r="D1089" s="130">
        <f t="shared" si="33"/>
        <v>21212.383813196346</v>
      </c>
    </row>
    <row r="1090" spans="1:4" x14ac:dyDescent="0.3">
      <c r="A1090" s="73">
        <v>42263</v>
      </c>
      <c r="B1090" s="130">
        <v>1995.3100589999999</v>
      </c>
      <c r="C1090" s="125">
        <f t="shared" si="32"/>
        <v>4.2563463187565986E-2</v>
      </c>
      <c r="D1090" s="130">
        <f t="shared" si="33"/>
        <v>42563.463187565983</v>
      </c>
    </row>
    <row r="1091" spans="1:4" x14ac:dyDescent="0.3">
      <c r="A1091" s="73">
        <v>42262</v>
      </c>
      <c r="B1091" s="130">
        <v>1978.089966</v>
      </c>
      <c r="C1091" s="125">
        <f t="shared" si="32"/>
        <v>2.9966391699447481E-3</v>
      </c>
      <c r="D1091" s="130">
        <f t="shared" si="33"/>
        <v>2996.6391699447481</v>
      </c>
    </row>
    <row r="1092" spans="1:4" x14ac:dyDescent="0.3">
      <c r="A1092" s="73">
        <v>42261</v>
      </c>
      <c r="B1092" s="130">
        <v>1953.030029</v>
      </c>
      <c r="C1092" s="125">
        <f t="shared" si="32"/>
        <v>-1.8020265824363224E-2</v>
      </c>
      <c r="D1092" s="130">
        <f t="shared" si="33"/>
        <v>-18020.265824363225</v>
      </c>
    </row>
    <row r="1093" spans="1:4" x14ac:dyDescent="0.3">
      <c r="A1093" s="73">
        <v>42258</v>
      </c>
      <c r="B1093" s="130">
        <v>1961.0500489999999</v>
      </c>
      <c r="C1093" s="125">
        <f t="shared" si="32"/>
        <v>-1.3387593725698532E-2</v>
      </c>
      <c r="D1093" s="130">
        <f t="shared" si="33"/>
        <v>-13387.593725698533</v>
      </c>
    </row>
    <row r="1094" spans="1:4" x14ac:dyDescent="0.3">
      <c r="A1094" s="73">
        <v>42257</v>
      </c>
      <c r="B1094" s="130">
        <v>1952.290039</v>
      </c>
      <c r="C1094" s="125">
        <f t="shared" si="32"/>
        <v>6.0705839904429126E-3</v>
      </c>
      <c r="D1094" s="130">
        <f t="shared" si="33"/>
        <v>6070.5839904429122</v>
      </c>
    </row>
    <row r="1095" spans="1:4" x14ac:dyDescent="0.3">
      <c r="A1095" s="73">
        <v>42256</v>
      </c>
      <c r="B1095" s="130">
        <v>1942.040039</v>
      </c>
      <c r="C1095" s="125">
        <f t="shared" si="32"/>
        <v>3.9853103484023045E-2</v>
      </c>
      <c r="D1095" s="130">
        <f t="shared" si="33"/>
        <v>39853.103484023042</v>
      </c>
    </row>
    <row r="1096" spans="1:4" x14ac:dyDescent="0.3">
      <c r="A1096" s="73">
        <v>42255</v>
      </c>
      <c r="B1096" s="130">
        <v>1969.410034</v>
      </c>
      <c r="C1096" s="125">
        <f t="shared" ref="C1096:C1159" si="34">B1096/B1106-1</f>
        <v>4.0249140121654037E-2</v>
      </c>
      <c r="D1096" s="130">
        <f t="shared" ref="D1096:D1159" si="35">C1096*$B$5</f>
        <v>40249.14012165404</v>
      </c>
    </row>
    <row r="1097" spans="1:4" x14ac:dyDescent="0.3">
      <c r="A1097" s="73">
        <v>42251</v>
      </c>
      <c r="B1097" s="130">
        <v>1921.219971</v>
      </c>
      <c r="C1097" s="125">
        <f t="shared" si="34"/>
        <v>-2.5201834512312948E-2</v>
      </c>
      <c r="D1097" s="130">
        <f t="shared" si="35"/>
        <v>-25201.834512312947</v>
      </c>
    </row>
    <row r="1098" spans="1:4" x14ac:dyDescent="0.3">
      <c r="A1098" s="73">
        <v>42250</v>
      </c>
      <c r="B1098" s="130">
        <v>1951.130005</v>
      </c>
      <c r="C1098" s="125">
        <f t="shared" si="34"/>
        <v>-4.1557562069209242E-2</v>
      </c>
      <c r="D1098" s="130">
        <f t="shared" si="35"/>
        <v>-41557.562069209242</v>
      </c>
    </row>
    <row r="1099" spans="1:4" x14ac:dyDescent="0.3">
      <c r="A1099" s="73">
        <v>42249</v>
      </c>
      <c r="B1099" s="130">
        <v>1948.8599850000001</v>
      </c>
      <c r="C1099" s="125">
        <f t="shared" si="34"/>
        <v>-6.2872420921543437E-2</v>
      </c>
      <c r="D1099" s="130">
        <f t="shared" si="35"/>
        <v>-62872.420921543438</v>
      </c>
    </row>
    <row r="1100" spans="1:4" x14ac:dyDescent="0.3">
      <c r="A1100" s="73">
        <v>42248</v>
      </c>
      <c r="B1100" s="130">
        <v>1913.849976</v>
      </c>
      <c r="C1100" s="125">
        <f t="shared" si="34"/>
        <v>-8.73042141854381E-2</v>
      </c>
      <c r="D1100" s="130">
        <f t="shared" si="35"/>
        <v>-87304.214185438104</v>
      </c>
    </row>
    <row r="1101" spans="1:4" x14ac:dyDescent="0.3">
      <c r="A1101" s="73">
        <v>42247</v>
      </c>
      <c r="B1101" s="130">
        <v>1972.1800539999999</v>
      </c>
      <c r="C1101" s="125">
        <f t="shared" si="34"/>
        <v>-6.195653177043603E-2</v>
      </c>
      <c r="D1101" s="130">
        <f t="shared" si="35"/>
        <v>-61956.531770436028</v>
      </c>
    </row>
    <row r="1102" spans="1:4" x14ac:dyDescent="0.3">
      <c r="A1102" s="73">
        <v>42244</v>
      </c>
      <c r="B1102" s="130">
        <v>1988.869995</v>
      </c>
      <c r="C1102" s="125">
        <f t="shared" si="34"/>
        <v>-4.9088251759735968E-2</v>
      </c>
      <c r="D1102" s="130">
        <f t="shared" si="35"/>
        <v>-49088.251759735969</v>
      </c>
    </row>
    <row r="1103" spans="1:4" x14ac:dyDescent="0.3">
      <c r="A1103" s="73">
        <v>42243</v>
      </c>
      <c r="B1103" s="130">
        <v>1987.660034</v>
      </c>
      <c r="C1103" s="125">
        <f t="shared" si="34"/>
        <v>-4.5949084864836731E-2</v>
      </c>
      <c r="D1103" s="130">
        <f t="shared" si="35"/>
        <v>-45949.084864836732</v>
      </c>
    </row>
    <row r="1104" spans="1:4" x14ac:dyDescent="0.3">
      <c r="A1104" s="73">
        <v>42242</v>
      </c>
      <c r="B1104" s="130">
        <v>1940.51001</v>
      </c>
      <c r="C1104" s="125">
        <f t="shared" si="34"/>
        <v>-6.9768239295010304E-2</v>
      </c>
      <c r="D1104" s="130">
        <f t="shared" si="35"/>
        <v>-69768.239295010309</v>
      </c>
    </row>
    <row r="1105" spans="1:4" x14ac:dyDescent="0.3">
      <c r="A1105" s="73">
        <v>42241</v>
      </c>
      <c r="B1105" s="130">
        <v>1867.6099850000001</v>
      </c>
      <c r="C1105" s="125">
        <f t="shared" si="34"/>
        <v>-0.10386411010054386</v>
      </c>
      <c r="D1105" s="130">
        <f t="shared" si="35"/>
        <v>-103864.11010054385</v>
      </c>
    </row>
    <row r="1106" spans="1:4" x14ac:dyDescent="0.3">
      <c r="A1106" s="73">
        <v>42240</v>
      </c>
      <c r="B1106" s="130">
        <v>1893.209961</v>
      </c>
      <c r="C1106" s="125">
        <f t="shared" si="34"/>
        <v>-0.10026232442939198</v>
      </c>
      <c r="D1106" s="130">
        <f t="shared" si="35"/>
        <v>-100262.32442939199</v>
      </c>
    </row>
    <row r="1107" spans="1:4" x14ac:dyDescent="0.3">
      <c r="A1107" s="73">
        <v>42237</v>
      </c>
      <c r="B1107" s="130">
        <v>1970.8900149999999</v>
      </c>
      <c r="C1107" s="125">
        <f t="shared" si="34"/>
        <v>-5.134847418296562E-2</v>
      </c>
      <c r="D1107" s="130">
        <f t="shared" si="35"/>
        <v>-51348.47418296562</v>
      </c>
    </row>
    <row r="1108" spans="1:4" x14ac:dyDescent="0.3">
      <c r="A1108" s="73">
        <v>42236</v>
      </c>
      <c r="B1108" s="130">
        <v>2035.7299800000001</v>
      </c>
      <c r="C1108" s="125">
        <f t="shared" si="34"/>
        <v>-2.2955939663652281E-2</v>
      </c>
      <c r="D1108" s="130">
        <f t="shared" si="35"/>
        <v>-22955.93966365228</v>
      </c>
    </row>
    <row r="1109" spans="1:4" x14ac:dyDescent="0.3">
      <c r="A1109" s="73">
        <v>42235</v>
      </c>
      <c r="B1109" s="130">
        <v>2079.610107</v>
      </c>
      <c r="C1109" s="125">
        <f t="shared" si="34"/>
        <v>-9.6340579054607911E-3</v>
      </c>
      <c r="D1109" s="130">
        <f t="shared" si="35"/>
        <v>-9634.0579054607915</v>
      </c>
    </row>
    <row r="1110" spans="1:4" x14ac:dyDescent="0.3">
      <c r="A1110" s="73">
        <v>42234</v>
      </c>
      <c r="B1110" s="130">
        <v>2096.919922</v>
      </c>
      <c r="C1110" s="125">
        <f t="shared" si="34"/>
        <v>1.719686375261098E-3</v>
      </c>
      <c r="D1110" s="130">
        <f t="shared" si="35"/>
        <v>1719.686375261098</v>
      </c>
    </row>
    <row r="1111" spans="1:4" x14ac:dyDescent="0.3">
      <c r="A1111" s="73">
        <v>42233</v>
      </c>
      <c r="B1111" s="130">
        <v>2102.4399410000001</v>
      </c>
      <c r="C1111" s="125">
        <f t="shared" si="34"/>
        <v>2.0971487284375812E-3</v>
      </c>
      <c r="D1111" s="130">
        <f t="shared" si="35"/>
        <v>2097.1487284375812</v>
      </c>
    </row>
    <row r="1112" spans="1:4" x14ac:dyDescent="0.3">
      <c r="A1112" s="73">
        <v>42230</v>
      </c>
      <c r="B1112" s="130">
        <v>2091.540039</v>
      </c>
      <c r="C1112" s="125">
        <f t="shared" si="34"/>
        <v>-5.8464752478848414E-3</v>
      </c>
      <c r="D1112" s="130">
        <f t="shared" si="35"/>
        <v>-5846.4752478848413</v>
      </c>
    </row>
    <row r="1113" spans="1:4" x14ac:dyDescent="0.3">
      <c r="A1113" s="73">
        <v>42229</v>
      </c>
      <c r="B1113" s="130">
        <v>2083.389893</v>
      </c>
      <c r="C1113" s="125">
        <f t="shared" si="34"/>
        <v>-1.196985312761023E-2</v>
      </c>
      <c r="D1113" s="130">
        <f t="shared" si="35"/>
        <v>-11969.853127610231</v>
      </c>
    </row>
    <row r="1114" spans="1:4" x14ac:dyDescent="0.3">
      <c r="A1114" s="73">
        <v>42228</v>
      </c>
      <c r="B1114" s="130">
        <v>2086.0500489999999</v>
      </c>
      <c r="C1114" s="125">
        <f t="shared" si="34"/>
        <v>-1.0680232704507908E-2</v>
      </c>
      <c r="D1114" s="130">
        <f t="shared" si="35"/>
        <v>-10680.232704507907</v>
      </c>
    </row>
    <row r="1115" spans="1:4" x14ac:dyDescent="0.3">
      <c r="A1115" s="73">
        <v>42227</v>
      </c>
      <c r="B1115" s="130">
        <v>2084.070068</v>
      </c>
      <c r="C1115" s="125">
        <f t="shared" si="34"/>
        <v>-4.3854924160994235E-3</v>
      </c>
      <c r="D1115" s="130">
        <f t="shared" si="35"/>
        <v>-4385.4924160994233</v>
      </c>
    </row>
    <row r="1116" spans="1:4" x14ac:dyDescent="0.3">
      <c r="A1116" s="73">
        <v>42226</v>
      </c>
      <c r="B1116" s="130">
        <v>2104.179932</v>
      </c>
      <c r="C1116" s="125">
        <f t="shared" si="34"/>
        <v>1.7672341844296113E-2</v>
      </c>
      <c r="D1116" s="130">
        <f t="shared" si="35"/>
        <v>17672.341844296112</v>
      </c>
    </row>
    <row r="1117" spans="1:4" x14ac:dyDescent="0.3">
      <c r="A1117" s="73">
        <v>42223</v>
      </c>
      <c r="B1117" s="130">
        <v>2077.570068</v>
      </c>
      <c r="C1117" s="125">
        <f t="shared" si="34"/>
        <v>-1.0000885235538215E-3</v>
      </c>
      <c r="D1117" s="130">
        <f t="shared" si="35"/>
        <v>-1000.0885235538215</v>
      </c>
    </row>
    <row r="1118" spans="1:4" x14ac:dyDescent="0.3">
      <c r="A1118" s="73">
        <v>42222</v>
      </c>
      <c r="B1118" s="130">
        <v>2083.5600589999999</v>
      </c>
      <c r="C1118" s="125">
        <f t="shared" si="34"/>
        <v>-8.8432527967267083E-3</v>
      </c>
      <c r="D1118" s="130">
        <f t="shared" si="35"/>
        <v>-8843.2527967267088</v>
      </c>
    </row>
    <row r="1119" spans="1:4" x14ac:dyDescent="0.3">
      <c r="A1119" s="73">
        <v>42221</v>
      </c>
      <c r="B1119" s="130">
        <v>2099.8400879999999</v>
      </c>
      <c r="C1119" s="125">
        <f t="shared" si="34"/>
        <v>-6.7685900543111854E-3</v>
      </c>
      <c r="D1119" s="130">
        <f t="shared" si="35"/>
        <v>-6768.5900543111857</v>
      </c>
    </row>
    <row r="1120" spans="1:4" x14ac:dyDescent="0.3">
      <c r="A1120" s="73">
        <v>42220</v>
      </c>
      <c r="B1120" s="130">
        <v>2093.320068</v>
      </c>
      <c r="C1120" s="125">
        <f t="shared" si="34"/>
        <v>-1.2216766378251309E-2</v>
      </c>
      <c r="D1120" s="130">
        <f t="shared" si="35"/>
        <v>-12216.76637825131</v>
      </c>
    </row>
    <row r="1121" spans="1:4" x14ac:dyDescent="0.3">
      <c r="A1121" s="73">
        <v>42219</v>
      </c>
      <c r="B1121" s="130">
        <v>2098.040039</v>
      </c>
      <c r="C1121" s="125">
        <f t="shared" si="34"/>
        <v>-1.4208651863452659E-2</v>
      </c>
      <c r="D1121" s="130">
        <f t="shared" si="35"/>
        <v>-14208.65186345266</v>
      </c>
    </row>
    <row r="1122" spans="1:4" x14ac:dyDescent="0.3">
      <c r="A1122" s="73">
        <v>42216</v>
      </c>
      <c r="B1122" s="130">
        <v>2103.8400879999999</v>
      </c>
      <c r="C1122" s="125">
        <f t="shared" si="34"/>
        <v>-1.0721046414603363E-2</v>
      </c>
      <c r="D1122" s="130">
        <f t="shared" si="35"/>
        <v>-10721.046414603363</v>
      </c>
    </row>
    <row r="1123" spans="1:4" x14ac:dyDescent="0.3">
      <c r="A1123" s="73">
        <v>42215</v>
      </c>
      <c r="B1123" s="130">
        <v>2108.6298830000001</v>
      </c>
      <c r="C1123" s="125">
        <f t="shared" si="34"/>
        <v>-7.3719481391401054E-3</v>
      </c>
      <c r="D1123" s="130">
        <f t="shared" si="35"/>
        <v>-7371.948139140105</v>
      </c>
    </row>
    <row r="1124" spans="1:4" x14ac:dyDescent="0.3">
      <c r="A1124" s="73">
        <v>42214</v>
      </c>
      <c r="B1124" s="130">
        <v>2108.570068</v>
      </c>
      <c r="C1124" s="125">
        <f t="shared" si="34"/>
        <v>5.552652815867809E-4</v>
      </c>
      <c r="D1124" s="130">
        <f t="shared" si="35"/>
        <v>555.26528158678093</v>
      </c>
    </row>
    <row r="1125" spans="1:4" x14ac:dyDescent="0.3">
      <c r="A1125" s="73">
        <v>42213</v>
      </c>
      <c r="B1125" s="130">
        <v>2093.25</v>
      </c>
      <c r="C1125" s="125">
        <f t="shared" si="34"/>
        <v>-7.4444398230293363E-3</v>
      </c>
      <c r="D1125" s="130">
        <f t="shared" si="35"/>
        <v>-7444.4398230293364</v>
      </c>
    </row>
    <row r="1126" spans="1:4" x14ac:dyDescent="0.3">
      <c r="A1126" s="73">
        <v>42212</v>
      </c>
      <c r="B1126" s="130">
        <v>2067.639893</v>
      </c>
      <c r="C1126" s="125">
        <f t="shared" si="34"/>
        <v>-1.5222043964678744E-2</v>
      </c>
      <c r="D1126" s="130">
        <f t="shared" si="35"/>
        <v>-15222.043964678744</v>
      </c>
    </row>
    <row r="1127" spans="1:4" x14ac:dyDescent="0.3">
      <c r="A1127" s="73">
        <v>42209</v>
      </c>
      <c r="B1127" s="130">
        <v>2079.6499020000001</v>
      </c>
      <c r="C1127" s="125">
        <f t="shared" si="34"/>
        <v>1.4589981938426533E-3</v>
      </c>
      <c r="D1127" s="130">
        <f t="shared" si="35"/>
        <v>1458.9981938426533</v>
      </c>
    </row>
    <row r="1128" spans="1:4" x14ac:dyDescent="0.3">
      <c r="A1128" s="73">
        <v>42208</v>
      </c>
      <c r="B1128" s="130">
        <v>2102.1499020000001</v>
      </c>
      <c r="C1128" s="125">
        <f t="shared" si="34"/>
        <v>2.4784085066488881E-2</v>
      </c>
      <c r="D1128" s="130">
        <f t="shared" si="35"/>
        <v>24784.085066488882</v>
      </c>
    </row>
    <row r="1129" spans="1:4" x14ac:dyDescent="0.3">
      <c r="A1129" s="73">
        <v>42207</v>
      </c>
      <c r="B1129" s="130">
        <v>2114.1499020000001</v>
      </c>
      <c r="C1129" s="125">
        <f t="shared" si="34"/>
        <v>3.2965508149716882E-2</v>
      </c>
      <c r="D1129" s="130">
        <f t="shared" si="35"/>
        <v>32965.508149716879</v>
      </c>
    </row>
    <row r="1130" spans="1:4" x14ac:dyDescent="0.3">
      <c r="A1130" s="73">
        <v>42206</v>
      </c>
      <c r="B1130" s="130">
        <v>2119.209961</v>
      </c>
      <c r="C1130" s="125">
        <f t="shared" si="34"/>
        <v>1.8194947196923605E-2</v>
      </c>
      <c r="D1130" s="130">
        <f t="shared" si="35"/>
        <v>18194.947196923604</v>
      </c>
    </row>
    <row r="1131" spans="1:4" x14ac:dyDescent="0.3">
      <c r="A1131" s="73">
        <v>42205</v>
      </c>
      <c r="B1131" s="130">
        <v>2128.280029</v>
      </c>
      <c r="C1131" s="125">
        <f t="shared" si="34"/>
        <v>2.8770866950391216E-2</v>
      </c>
      <c r="D1131" s="130">
        <f t="shared" si="35"/>
        <v>28770.866950391217</v>
      </c>
    </row>
    <row r="1132" spans="1:4" x14ac:dyDescent="0.3">
      <c r="A1132" s="73">
        <v>42202</v>
      </c>
      <c r="B1132" s="130">
        <v>2126.639893</v>
      </c>
      <c r="C1132" s="125">
        <f t="shared" si="34"/>
        <v>2.4008254751952895E-2</v>
      </c>
      <c r="D1132" s="130">
        <f t="shared" si="35"/>
        <v>24008.254751952896</v>
      </c>
    </row>
    <row r="1133" spans="1:4" x14ac:dyDescent="0.3">
      <c r="A1133" s="73">
        <v>42201</v>
      </c>
      <c r="B1133" s="130">
        <v>2124.290039</v>
      </c>
      <c r="C1133" s="125">
        <f t="shared" si="34"/>
        <v>2.2561696122985309E-2</v>
      </c>
      <c r="D1133" s="130">
        <f t="shared" si="35"/>
        <v>22561.696122985308</v>
      </c>
    </row>
    <row r="1134" spans="1:4" x14ac:dyDescent="0.3">
      <c r="A1134" s="73">
        <v>42200</v>
      </c>
      <c r="B1134" s="130">
        <v>2107.3999020000001</v>
      </c>
      <c r="C1134" s="125">
        <f t="shared" si="34"/>
        <v>2.146748971357737E-2</v>
      </c>
      <c r="D1134" s="130">
        <f t="shared" si="35"/>
        <v>21467.489713577372</v>
      </c>
    </row>
    <row r="1135" spans="1:4" x14ac:dyDescent="0.3">
      <c r="A1135" s="73">
        <v>42199</v>
      </c>
      <c r="B1135" s="130">
        <v>2108.9499510000001</v>
      </c>
      <c r="C1135" s="125">
        <f t="shared" si="34"/>
        <v>2.4936364314550152E-2</v>
      </c>
      <c r="D1135" s="130">
        <f t="shared" si="35"/>
        <v>24936.364314550152</v>
      </c>
    </row>
    <row r="1136" spans="1:4" x14ac:dyDescent="0.3">
      <c r="A1136" s="73">
        <v>42198</v>
      </c>
      <c r="B1136" s="130">
        <v>2099.6000979999999</v>
      </c>
      <c r="C1136" s="125">
        <f t="shared" si="34"/>
        <v>-8.993104935037799E-4</v>
      </c>
      <c r="D1136" s="130">
        <f t="shared" si="35"/>
        <v>-899.31049350377987</v>
      </c>
    </row>
    <row r="1137" spans="1:4" x14ac:dyDescent="0.3">
      <c r="A1137" s="73">
        <v>42195</v>
      </c>
      <c r="B1137" s="130">
        <v>2076.6201169999999</v>
      </c>
      <c r="C1137" s="125">
        <f t="shared" si="34"/>
        <v>-1.22198635210925E-2</v>
      </c>
      <c r="D1137" s="130">
        <f t="shared" si="35"/>
        <v>-12219.8635210925</v>
      </c>
    </row>
    <row r="1138" spans="1:4" x14ac:dyDescent="0.3">
      <c r="A1138" s="73">
        <v>42194</v>
      </c>
      <c r="B1138" s="130">
        <v>2051.3100589999999</v>
      </c>
      <c r="C1138" s="125">
        <f t="shared" si="34"/>
        <v>-2.7160466703413544E-2</v>
      </c>
      <c r="D1138" s="130">
        <f t="shared" si="35"/>
        <v>-27160.466703413545</v>
      </c>
    </row>
    <row r="1139" spans="1:4" x14ac:dyDescent="0.3">
      <c r="A1139" s="73">
        <v>42193</v>
      </c>
      <c r="B1139" s="130">
        <v>2046.6800539999999</v>
      </c>
      <c r="C1139" s="125">
        <f t="shared" si="34"/>
        <v>-3.649369117229595E-2</v>
      </c>
      <c r="D1139" s="130">
        <f t="shared" si="35"/>
        <v>-36493.691172295948</v>
      </c>
    </row>
    <row r="1140" spans="1:4" x14ac:dyDescent="0.3">
      <c r="A1140" s="73">
        <v>42192</v>
      </c>
      <c r="B1140" s="130">
        <v>2081.3400879999999</v>
      </c>
      <c r="C1140" s="125">
        <f t="shared" si="34"/>
        <v>-1.9553905402509453E-2</v>
      </c>
      <c r="D1140" s="130">
        <f t="shared" si="35"/>
        <v>-19553.905402509452</v>
      </c>
    </row>
    <row r="1141" spans="1:4" x14ac:dyDescent="0.3">
      <c r="A1141" s="73">
        <v>42191</v>
      </c>
      <c r="B1141" s="130">
        <v>2068.76001</v>
      </c>
      <c r="C1141" s="125">
        <f t="shared" si="34"/>
        <v>-1.9540367582502216E-2</v>
      </c>
      <c r="D1141" s="130">
        <f t="shared" si="35"/>
        <v>-19540.367582502215</v>
      </c>
    </row>
    <row r="1142" spans="1:4" x14ac:dyDescent="0.3">
      <c r="A1142" s="73">
        <v>42187</v>
      </c>
      <c r="B1142" s="130">
        <v>2076.780029</v>
      </c>
      <c r="C1142" s="125">
        <f t="shared" si="34"/>
        <v>-2.0959420532138839E-2</v>
      </c>
      <c r="D1142" s="130">
        <f t="shared" si="35"/>
        <v>-20959.42053213884</v>
      </c>
    </row>
    <row r="1143" spans="1:4" x14ac:dyDescent="0.3">
      <c r="A1143" s="73">
        <v>42186</v>
      </c>
      <c r="B1143" s="130">
        <v>2077.419922</v>
      </c>
      <c r="C1143" s="125">
        <f t="shared" si="34"/>
        <v>-1.0959617816561074E-2</v>
      </c>
      <c r="D1143" s="130">
        <f t="shared" si="35"/>
        <v>-10959.617816561073</v>
      </c>
    </row>
    <row r="1144" spans="1:4" x14ac:dyDescent="0.3">
      <c r="A1144" s="73">
        <v>42185</v>
      </c>
      <c r="B1144" s="130">
        <v>2063.110107</v>
      </c>
      <c r="C1144" s="125">
        <f t="shared" si="34"/>
        <v>-1.582793000143623E-2</v>
      </c>
      <c r="D1144" s="130">
        <f t="shared" si="35"/>
        <v>-15827.930001436231</v>
      </c>
    </row>
    <row r="1145" spans="1:4" x14ac:dyDescent="0.3">
      <c r="A1145" s="73">
        <v>42184</v>
      </c>
      <c r="B1145" s="130">
        <v>2057.639893</v>
      </c>
      <c r="C1145" s="125">
        <f t="shared" si="34"/>
        <v>-1.2852453607924863E-2</v>
      </c>
      <c r="D1145" s="130">
        <f t="shared" si="35"/>
        <v>-12852.453607924863</v>
      </c>
    </row>
    <row r="1146" spans="1:4" x14ac:dyDescent="0.3">
      <c r="A1146" s="73">
        <v>42181</v>
      </c>
      <c r="B1146" s="130">
        <v>2101.48999</v>
      </c>
      <c r="C1146" s="125">
        <f t="shared" si="34"/>
        <v>3.5241141214739091E-3</v>
      </c>
      <c r="D1146" s="130">
        <f t="shared" si="35"/>
        <v>3524.1141214739091</v>
      </c>
    </row>
    <row r="1147" spans="1:4" x14ac:dyDescent="0.3">
      <c r="A1147" s="73">
        <v>42180</v>
      </c>
      <c r="B1147" s="130">
        <v>2102.3100589999999</v>
      </c>
      <c r="C1147" s="125">
        <f t="shared" si="34"/>
        <v>-3.1059660990591098E-3</v>
      </c>
      <c r="D1147" s="130">
        <f t="shared" si="35"/>
        <v>-3105.9660990591096</v>
      </c>
    </row>
    <row r="1148" spans="1:4" x14ac:dyDescent="0.3">
      <c r="A1148" s="73">
        <v>42179</v>
      </c>
      <c r="B1148" s="130">
        <v>2108.580078</v>
      </c>
      <c r="C1148" s="125">
        <f t="shared" si="34"/>
        <v>1.6056085306264123E-3</v>
      </c>
      <c r="D1148" s="130">
        <f t="shared" si="35"/>
        <v>1605.6085306264122</v>
      </c>
    </row>
    <row r="1149" spans="1:4" x14ac:dyDescent="0.3">
      <c r="A1149" s="73">
        <v>42178</v>
      </c>
      <c r="B1149" s="130">
        <v>2124.1999510000001</v>
      </c>
      <c r="C1149" s="125">
        <f t="shared" si="34"/>
        <v>2.117638202787564E-2</v>
      </c>
      <c r="D1149" s="130">
        <f t="shared" si="35"/>
        <v>21176.382027875639</v>
      </c>
    </row>
    <row r="1150" spans="1:4" x14ac:dyDescent="0.3">
      <c r="A1150" s="73">
        <v>42177</v>
      </c>
      <c r="B1150" s="130">
        <v>2122.8500979999999</v>
      </c>
      <c r="C1150" s="125">
        <f t="shared" si="34"/>
        <v>2.0954401712286019E-2</v>
      </c>
      <c r="D1150" s="130">
        <f t="shared" si="35"/>
        <v>20954.40171228602</v>
      </c>
    </row>
    <row r="1151" spans="1:4" x14ac:dyDescent="0.3">
      <c r="A1151" s="73">
        <v>42174</v>
      </c>
      <c r="B1151" s="130">
        <v>2109.98999</v>
      </c>
      <c r="C1151" s="125">
        <f t="shared" si="34"/>
        <v>8.1993813928740167E-3</v>
      </c>
      <c r="D1151" s="130">
        <f t="shared" si="35"/>
        <v>8199.3813928740165</v>
      </c>
    </row>
    <row r="1152" spans="1:4" x14ac:dyDescent="0.3">
      <c r="A1152" s="73">
        <v>42173</v>
      </c>
      <c r="B1152" s="130">
        <v>2121.23999</v>
      </c>
      <c r="C1152" s="125">
        <f t="shared" si="34"/>
        <v>1.2119198475795123E-2</v>
      </c>
      <c r="D1152" s="130">
        <f t="shared" si="35"/>
        <v>12119.198475795123</v>
      </c>
    </row>
    <row r="1153" spans="1:4" x14ac:dyDescent="0.3">
      <c r="A1153" s="73">
        <v>42172</v>
      </c>
      <c r="B1153" s="130">
        <v>2100.4399410000001</v>
      </c>
      <c r="C1153" s="125">
        <f t="shared" si="34"/>
        <v>-6.4473392846882138E-3</v>
      </c>
      <c r="D1153" s="130">
        <f t="shared" si="35"/>
        <v>-6447.3392846882134</v>
      </c>
    </row>
    <row r="1154" spans="1:4" x14ac:dyDescent="0.3">
      <c r="A1154" s="73">
        <v>42171</v>
      </c>
      <c r="B1154" s="130">
        <v>2096.290039</v>
      </c>
      <c r="C1154" s="125">
        <f t="shared" si="34"/>
        <v>-6.3092806132396539E-3</v>
      </c>
      <c r="D1154" s="130">
        <f t="shared" si="35"/>
        <v>-6309.2806132396536</v>
      </c>
    </row>
    <row r="1155" spans="1:4" x14ac:dyDescent="0.3">
      <c r="A1155" s="73">
        <v>42170</v>
      </c>
      <c r="B1155" s="130">
        <v>2084.429932</v>
      </c>
      <c r="C1155" s="125">
        <f t="shared" si="34"/>
        <v>-1.2927811916559562E-2</v>
      </c>
      <c r="D1155" s="130">
        <f t="shared" si="35"/>
        <v>-12927.811916559562</v>
      </c>
    </row>
    <row r="1156" spans="1:4" x14ac:dyDescent="0.3">
      <c r="A1156" s="73">
        <v>42167</v>
      </c>
      <c r="B1156" s="130">
        <v>2094.110107</v>
      </c>
      <c r="C1156" s="125">
        <f t="shared" si="34"/>
        <v>-6.3015325470198169E-3</v>
      </c>
      <c r="D1156" s="130">
        <f t="shared" si="35"/>
        <v>-6301.5325470198168</v>
      </c>
    </row>
    <row r="1157" spans="1:4" x14ac:dyDescent="0.3">
      <c r="A1157" s="73">
        <v>42166</v>
      </c>
      <c r="B1157" s="130">
        <v>2108.860107</v>
      </c>
      <c r="C1157" s="125">
        <f t="shared" si="34"/>
        <v>-5.6252301173694841E-3</v>
      </c>
      <c r="D1157" s="130">
        <f t="shared" si="35"/>
        <v>-5625.2301173694841</v>
      </c>
    </row>
    <row r="1158" spans="1:4" x14ac:dyDescent="0.3">
      <c r="A1158" s="73">
        <v>42165</v>
      </c>
      <c r="B1158" s="130">
        <v>2105.1999510000001</v>
      </c>
      <c r="C1158" s="125">
        <f t="shared" si="34"/>
        <v>-8.6085242960473041E-3</v>
      </c>
      <c r="D1158" s="130">
        <f t="shared" si="35"/>
        <v>-8608.5242960473042</v>
      </c>
    </row>
    <row r="1159" spans="1:4" x14ac:dyDescent="0.3">
      <c r="A1159" s="73">
        <v>42164</v>
      </c>
      <c r="B1159" s="130">
        <v>2080.1499020000001</v>
      </c>
      <c r="C1159" s="125">
        <f t="shared" si="34"/>
        <v>-1.1429545461480672E-2</v>
      </c>
      <c r="D1159" s="130">
        <f t="shared" si="35"/>
        <v>-11429.545461480673</v>
      </c>
    </row>
    <row r="1160" spans="1:4" x14ac:dyDescent="0.3">
      <c r="A1160" s="73">
        <v>42163</v>
      </c>
      <c r="B1160" s="130">
        <v>2079.280029</v>
      </c>
      <c r="C1160" s="125">
        <f t="shared" ref="C1160:C1223" si="36">B1160/B1170-1</f>
        <v>-2.2003155462128832E-2</v>
      </c>
      <c r="D1160" s="130">
        <f t="shared" ref="D1160:D1223" si="37">C1160*$B$5</f>
        <v>-22003.155462128831</v>
      </c>
    </row>
    <row r="1161" spans="1:4" x14ac:dyDescent="0.3">
      <c r="A1161" s="73">
        <v>42160</v>
      </c>
      <c r="B1161" s="130">
        <v>2092.830078</v>
      </c>
      <c r="C1161" s="125">
        <f t="shared" si="36"/>
        <v>-1.7828811813124013E-2</v>
      </c>
      <c r="D1161" s="130">
        <f t="shared" si="37"/>
        <v>-17828.811813124012</v>
      </c>
    </row>
    <row r="1162" spans="1:4" x14ac:dyDescent="0.3">
      <c r="A1162" s="73">
        <v>42159</v>
      </c>
      <c r="B1162" s="130">
        <v>2095.8400879999999</v>
      </c>
      <c r="C1162" s="125">
        <f t="shared" si="36"/>
        <v>-1.4116710311904535E-2</v>
      </c>
      <c r="D1162" s="130">
        <f t="shared" si="37"/>
        <v>-14116.710311904535</v>
      </c>
    </row>
    <row r="1163" spans="1:4" x14ac:dyDescent="0.3">
      <c r="A1163" s="73">
        <v>42158</v>
      </c>
      <c r="B1163" s="130">
        <v>2114.070068</v>
      </c>
      <c r="C1163" s="125">
        <f t="shared" si="36"/>
        <v>-6.466686481344075E-3</v>
      </c>
      <c r="D1163" s="130">
        <f t="shared" si="37"/>
        <v>-6466.6864813440752</v>
      </c>
    </row>
    <row r="1164" spans="1:4" x14ac:dyDescent="0.3">
      <c r="A1164" s="73">
        <v>42157</v>
      </c>
      <c r="B1164" s="130">
        <v>2109.6000979999999</v>
      </c>
      <c r="C1164" s="125">
        <f t="shared" si="36"/>
        <v>-9.2052665090448516E-3</v>
      </c>
      <c r="D1164" s="130">
        <f t="shared" si="37"/>
        <v>-9205.2665090448518</v>
      </c>
    </row>
    <row r="1165" spans="1:4" x14ac:dyDescent="0.3">
      <c r="A1165" s="73">
        <v>42156</v>
      </c>
      <c r="B1165" s="130">
        <v>2111.7299800000001</v>
      </c>
      <c r="C1165" s="125">
        <f t="shared" si="36"/>
        <v>-5.1820062389659194E-3</v>
      </c>
      <c r="D1165" s="130">
        <f t="shared" si="37"/>
        <v>-5182.0062389659197</v>
      </c>
    </row>
    <row r="1166" spans="1:4" x14ac:dyDescent="0.3">
      <c r="A1166" s="73">
        <v>42153</v>
      </c>
      <c r="B1166" s="130">
        <v>2107.389893</v>
      </c>
      <c r="C1166" s="125">
        <f t="shared" si="36"/>
        <v>-6.46372371248638E-3</v>
      </c>
      <c r="D1166" s="130">
        <f t="shared" si="37"/>
        <v>-6463.7237124863796</v>
      </c>
    </row>
    <row r="1167" spans="1:4" x14ac:dyDescent="0.3">
      <c r="A1167" s="73">
        <v>42152</v>
      </c>
      <c r="B1167" s="130">
        <v>2120.790039</v>
      </c>
      <c r="C1167" s="125">
        <f t="shared" si="36"/>
        <v>1.063153292508412E-2</v>
      </c>
      <c r="D1167" s="130">
        <f t="shared" si="37"/>
        <v>10631.532925084119</v>
      </c>
    </row>
    <row r="1168" spans="1:4" x14ac:dyDescent="0.3">
      <c r="A1168" s="73">
        <v>42151</v>
      </c>
      <c r="B1168" s="130">
        <v>2123.4799800000001</v>
      </c>
      <c r="C1168" s="125">
        <f t="shared" si="36"/>
        <v>1.1604797077936935E-2</v>
      </c>
      <c r="D1168" s="130">
        <f t="shared" si="37"/>
        <v>11604.797077936935</v>
      </c>
    </row>
    <row r="1169" spans="1:4" x14ac:dyDescent="0.3">
      <c r="A1169" s="73">
        <v>42150</v>
      </c>
      <c r="B1169" s="130">
        <v>2104.1999510000001</v>
      </c>
      <c r="C1169" s="125">
        <f t="shared" si="36"/>
        <v>-5.3679326192568322E-4</v>
      </c>
      <c r="D1169" s="130">
        <f t="shared" si="37"/>
        <v>-536.79326192568317</v>
      </c>
    </row>
    <row r="1170" spans="1:4" x14ac:dyDescent="0.3">
      <c r="A1170" s="73">
        <v>42146</v>
      </c>
      <c r="B1170" s="130">
        <v>2126.0600589999999</v>
      </c>
      <c r="C1170" s="125">
        <f t="shared" si="36"/>
        <v>4.7067532435793868E-3</v>
      </c>
      <c r="D1170" s="130">
        <f t="shared" si="37"/>
        <v>4706.7532435793864</v>
      </c>
    </row>
    <row r="1171" spans="1:4" x14ac:dyDescent="0.3">
      <c r="A1171" s="73">
        <v>42145</v>
      </c>
      <c r="B1171" s="130">
        <v>2130.820068</v>
      </c>
      <c r="C1171" s="125">
        <f t="shared" si="36"/>
        <v>2.0507695402298909E-2</v>
      </c>
      <c r="D1171" s="130">
        <f t="shared" si="37"/>
        <v>20507.695402298908</v>
      </c>
    </row>
    <row r="1172" spans="1:4" x14ac:dyDescent="0.3">
      <c r="A1172" s="73">
        <v>42144</v>
      </c>
      <c r="B1172" s="130">
        <v>2125.8500979999999</v>
      </c>
      <c r="C1172" s="125">
        <f t="shared" si="36"/>
        <v>2.1969664761207985E-2</v>
      </c>
      <c r="D1172" s="130">
        <f t="shared" si="37"/>
        <v>21969.664761207987</v>
      </c>
    </row>
    <row r="1173" spans="1:4" x14ac:dyDescent="0.3">
      <c r="A1173" s="73">
        <v>42143</v>
      </c>
      <c r="B1173" s="130">
        <v>2127.830078</v>
      </c>
      <c r="C1173" s="125">
        <f t="shared" si="36"/>
        <v>1.8363652673983877E-2</v>
      </c>
      <c r="D1173" s="130">
        <f t="shared" si="37"/>
        <v>18363.652673983877</v>
      </c>
    </row>
    <row r="1174" spans="1:4" x14ac:dyDescent="0.3">
      <c r="A1174" s="73">
        <v>42142</v>
      </c>
      <c r="B1174" s="130">
        <v>2129.1999510000001</v>
      </c>
      <c r="C1174" s="125">
        <f t="shared" si="36"/>
        <v>6.9567418477114451E-3</v>
      </c>
      <c r="D1174" s="130">
        <f t="shared" si="37"/>
        <v>6956.7418477114452</v>
      </c>
    </row>
    <row r="1175" spans="1:4" x14ac:dyDescent="0.3">
      <c r="A1175" s="73">
        <v>42139</v>
      </c>
      <c r="B1175" s="130">
        <v>2122.7299800000001</v>
      </c>
      <c r="C1175" s="125">
        <f t="shared" si="36"/>
        <v>6.8491245193422756E-3</v>
      </c>
      <c r="D1175" s="130">
        <f t="shared" si="37"/>
        <v>6849.1245193422756</v>
      </c>
    </row>
    <row r="1176" spans="1:4" x14ac:dyDescent="0.3">
      <c r="A1176" s="73">
        <v>42138</v>
      </c>
      <c r="B1176" s="130">
        <v>2121.1000979999999</v>
      </c>
      <c r="C1176" s="125">
        <f t="shared" si="36"/>
        <v>1.7065412215403253E-2</v>
      </c>
      <c r="D1176" s="130">
        <f t="shared" si="37"/>
        <v>17065.412215403252</v>
      </c>
    </row>
    <row r="1177" spans="1:4" x14ac:dyDescent="0.3">
      <c r="A1177" s="73">
        <v>42137</v>
      </c>
      <c r="B1177" s="130">
        <v>2098.4799800000001</v>
      </c>
      <c r="C1177" s="125">
        <f t="shared" si="36"/>
        <v>-3.9728113585040248E-3</v>
      </c>
      <c r="D1177" s="130">
        <f t="shared" si="37"/>
        <v>-3972.8113585040246</v>
      </c>
    </row>
    <row r="1178" spans="1:4" x14ac:dyDescent="0.3">
      <c r="A1178" s="73">
        <v>42136</v>
      </c>
      <c r="B1178" s="130">
        <v>2099.1201169999999</v>
      </c>
      <c r="C1178" s="125">
        <f t="shared" si="36"/>
        <v>-7.3955876440088275E-3</v>
      </c>
      <c r="D1178" s="130">
        <f t="shared" si="37"/>
        <v>-7395.5876440088277</v>
      </c>
    </row>
    <row r="1179" spans="1:4" x14ac:dyDescent="0.3">
      <c r="A1179" s="73">
        <v>42135</v>
      </c>
      <c r="B1179" s="130">
        <v>2105.330078</v>
      </c>
      <c r="C1179" s="125">
        <f t="shared" si="36"/>
        <v>-1.7022192083024912E-3</v>
      </c>
      <c r="D1179" s="130">
        <f t="shared" si="37"/>
        <v>-1702.2192083024911</v>
      </c>
    </row>
    <row r="1180" spans="1:4" x14ac:dyDescent="0.3">
      <c r="A1180" s="73">
        <v>42132</v>
      </c>
      <c r="B1180" s="130">
        <v>2116.1000979999999</v>
      </c>
      <c r="C1180" s="125">
        <f t="shared" si="36"/>
        <v>-7.5074399194130503E-4</v>
      </c>
      <c r="D1180" s="130">
        <f t="shared" si="37"/>
        <v>-750.74399194130501</v>
      </c>
    </row>
    <row r="1181" spans="1:4" x14ac:dyDescent="0.3">
      <c r="A1181" s="73">
        <v>42131</v>
      </c>
      <c r="B1181" s="130">
        <v>2088</v>
      </c>
      <c r="C1181" s="125">
        <f t="shared" si="36"/>
        <v>-1.1798749983347734E-2</v>
      </c>
      <c r="D1181" s="130">
        <f t="shared" si="37"/>
        <v>-11798.749983347734</v>
      </c>
    </row>
    <row r="1182" spans="1:4" x14ac:dyDescent="0.3">
      <c r="A1182" s="73">
        <v>42130</v>
      </c>
      <c r="B1182" s="130">
        <v>2080.1499020000001</v>
      </c>
      <c r="C1182" s="125">
        <f t="shared" si="36"/>
        <v>-1.3192878192433533E-2</v>
      </c>
      <c r="D1182" s="130">
        <f t="shared" si="37"/>
        <v>-13192.878192433533</v>
      </c>
    </row>
    <row r="1183" spans="1:4" x14ac:dyDescent="0.3">
      <c r="A1183" s="73">
        <v>42129</v>
      </c>
      <c r="B1183" s="130">
        <v>2089.459961</v>
      </c>
      <c r="C1183" s="125">
        <f t="shared" si="36"/>
        <v>-3.73342639997154E-3</v>
      </c>
      <c r="D1183" s="130">
        <f t="shared" si="37"/>
        <v>-3733.4263999715399</v>
      </c>
    </row>
    <row r="1184" spans="1:4" x14ac:dyDescent="0.3">
      <c r="A1184" s="73">
        <v>42128</v>
      </c>
      <c r="B1184" s="130">
        <v>2114.48999</v>
      </c>
      <c r="C1184" s="125">
        <f t="shared" si="36"/>
        <v>6.708288258147066E-3</v>
      </c>
      <c r="D1184" s="130">
        <f t="shared" si="37"/>
        <v>6708.2882581470658</v>
      </c>
    </row>
    <row r="1185" spans="1:4" x14ac:dyDescent="0.3">
      <c r="A1185" s="73">
        <v>42125</v>
      </c>
      <c r="B1185" s="130">
        <v>2108.290039</v>
      </c>
      <c r="C1185" s="125">
        <f t="shared" si="36"/>
        <v>1.3026315785174436E-2</v>
      </c>
      <c r="D1185" s="130">
        <f t="shared" si="37"/>
        <v>13026.315785174436</v>
      </c>
    </row>
    <row r="1186" spans="1:4" x14ac:dyDescent="0.3">
      <c r="A1186" s="73">
        <v>42124</v>
      </c>
      <c r="B1186" s="130">
        <v>2085.51001</v>
      </c>
      <c r="C1186" s="125">
        <f t="shared" si="36"/>
        <v>-9.2541912752753808E-3</v>
      </c>
      <c r="D1186" s="130">
        <f t="shared" si="37"/>
        <v>-9254.1912752753815</v>
      </c>
    </row>
    <row r="1187" spans="1:4" x14ac:dyDescent="0.3">
      <c r="A1187" s="73">
        <v>42123</v>
      </c>
      <c r="B1187" s="130">
        <v>2106.8500979999999</v>
      </c>
      <c r="C1187" s="125">
        <f t="shared" si="36"/>
        <v>1.0453426193990367E-4</v>
      </c>
      <c r="D1187" s="130">
        <f t="shared" si="37"/>
        <v>104.53426193990367</v>
      </c>
    </row>
    <row r="1188" spans="1:4" x14ac:dyDescent="0.3">
      <c r="A1188" s="73">
        <v>42122</v>
      </c>
      <c r="B1188" s="130">
        <v>2114.76001</v>
      </c>
      <c r="C1188" s="125">
        <f t="shared" si="36"/>
        <v>9.0273690766431436E-3</v>
      </c>
      <c r="D1188" s="130">
        <f t="shared" si="37"/>
        <v>9027.3690766431428</v>
      </c>
    </row>
    <row r="1189" spans="1:4" x14ac:dyDescent="0.3">
      <c r="A1189" s="73">
        <v>42121</v>
      </c>
      <c r="B1189" s="130">
        <v>2108.919922</v>
      </c>
      <c r="C1189" s="125">
        <f t="shared" si="36"/>
        <v>7.8807847984847523E-3</v>
      </c>
      <c r="D1189" s="130">
        <f t="shared" si="37"/>
        <v>7880.7847984847522</v>
      </c>
    </row>
    <row r="1190" spans="1:4" x14ac:dyDescent="0.3">
      <c r="A1190" s="73">
        <v>42118</v>
      </c>
      <c r="B1190" s="130">
        <v>2117.6899410000001</v>
      </c>
      <c r="C1190" s="125">
        <f t="shared" si="36"/>
        <v>7.4355068653155776E-3</v>
      </c>
      <c r="D1190" s="130">
        <f t="shared" si="37"/>
        <v>7435.5068653155777</v>
      </c>
    </row>
    <row r="1191" spans="1:4" x14ac:dyDescent="0.3">
      <c r="A1191" s="73">
        <v>42117</v>
      </c>
      <c r="B1191" s="130">
        <v>2112.929932</v>
      </c>
      <c r="C1191" s="125">
        <f t="shared" si="36"/>
        <v>1.0400826665928342E-2</v>
      </c>
      <c r="D1191" s="130">
        <f t="shared" si="37"/>
        <v>10400.826665928342</v>
      </c>
    </row>
    <row r="1192" spans="1:4" x14ac:dyDescent="0.3">
      <c r="A1192" s="73">
        <v>42116</v>
      </c>
      <c r="B1192" s="130">
        <v>2107.959961</v>
      </c>
      <c r="C1192" s="125">
        <f t="shared" si="36"/>
        <v>1.25174409081652E-2</v>
      </c>
      <c r="D1192" s="130">
        <f t="shared" si="37"/>
        <v>12517.440908165201</v>
      </c>
    </row>
    <row r="1193" spans="1:4" x14ac:dyDescent="0.3">
      <c r="A1193" s="73">
        <v>42115</v>
      </c>
      <c r="B1193" s="130">
        <v>2097.290039</v>
      </c>
      <c r="C1193" s="125">
        <f t="shared" si="36"/>
        <v>1.0094715296996348E-2</v>
      </c>
      <c r="D1193" s="130">
        <f t="shared" si="37"/>
        <v>10094.715296996348</v>
      </c>
    </row>
    <row r="1194" spans="1:4" x14ac:dyDescent="0.3">
      <c r="A1194" s="73">
        <v>42114</v>
      </c>
      <c r="B1194" s="130">
        <v>2100.3999020000001</v>
      </c>
      <c r="C1194" s="125">
        <f t="shared" si="36"/>
        <v>9.5066777632237809E-3</v>
      </c>
      <c r="D1194" s="130">
        <f t="shared" si="37"/>
        <v>9506.6777632237809</v>
      </c>
    </row>
    <row r="1195" spans="1:4" x14ac:dyDescent="0.3">
      <c r="A1195" s="73">
        <v>42111</v>
      </c>
      <c r="B1195" s="130">
        <v>2081.179932</v>
      </c>
      <c r="C1195" s="125">
        <f t="shared" si="36"/>
        <v>6.8796547917262529E-3</v>
      </c>
      <c r="D1195" s="130">
        <f t="shared" si="37"/>
        <v>6879.6547917262533</v>
      </c>
    </row>
    <row r="1196" spans="1:4" x14ac:dyDescent="0.3">
      <c r="A1196" s="73">
        <v>42110</v>
      </c>
      <c r="B1196" s="130">
        <v>2104.98999</v>
      </c>
      <c r="C1196" s="125">
        <f t="shared" si="36"/>
        <v>2.1993625398785133E-2</v>
      </c>
      <c r="D1196" s="130">
        <f t="shared" si="37"/>
        <v>21993.625398785134</v>
      </c>
    </row>
    <row r="1197" spans="1:4" x14ac:dyDescent="0.3">
      <c r="A1197" s="73">
        <v>42109</v>
      </c>
      <c r="B1197" s="130">
        <v>2106.6298830000001</v>
      </c>
      <c r="C1197" s="125">
        <f t="shared" si="36"/>
        <v>1.8734068061911024E-2</v>
      </c>
      <c r="D1197" s="130">
        <f t="shared" si="37"/>
        <v>18734.068061911024</v>
      </c>
    </row>
    <row r="1198" spans="1:4" x14ac:dyDescent="0.3">
      <c r="A1198" s="73">
        <v>42108</v>
      </c>
      <c r="B1198" s="130">
        <v>2095.8400879999999</v>
      </c>
      <c r="C1198" s="125">
        <f t="shared" si="36"/>
        <v>4.6016268722754994E-3</v>
      </c>
      <c r="D1198" s="130">
        <f t="shared" si="37"/>
        <v>4601.6268722754994</v>
      </c>
    </row>
    <row r="1199" spans="1:4" x14ac:dyDescent="0.3">
      <c r="A1199" s="73">
        <v>42107</v>
      </c>
      <c r="B1199" s="130">
        <v>2092.429932</v>
      </c>
      <c r="C1199" s="125">
        <f t="shared" si="36"/>
        <v>1.5239983937662238E-2</v>
      </c>
      <c r="D1199" s="130">
        <f t="shared" si="37"/>
        <v>15239.983937662239</v>
      </c>
    </row>
    <row r="1200" spans="1:4" x14ac:dyDescent="0.3">
      <c r="A1200" s="73">
        <v>42104</v>
      </c>
      <c r="B1200" s="130">
        <v>2102.0600589999999</v>
      </c>
      <c r="C1200" s="125">
        <f t="shared" si="36"/>
        <v>2.232821495910553E-2</v>
      </c>
      <c r="D1200" s="130">
        <f t="shared" si="37"/>
        <v>22328.214959105531</v>
      </c>
    </row>
    <row r="1201" spans="1:4" x14ac:dyDescent="0.3">
      <c r="A1201" s="73">
        <v>42103</v>
      </c>
      <c r="B1201" s="130">
        <v>2091.179932</v>
      </c>
      <c r="C1201" s="125">
        <f t="shared" si="36"/>
        <v>1.4618705166630441E-2</v>
      </c>
      <c r="D1201" s="130">
        <f t="shared" si="37"/>
        <v>14618.705166630441</v>
      </c>
    </row>
    <row r="1202" spans="1:4" x14ac:dyDescent="0.3">
      <c r="A1202" s="73">
        <v>42102</v>
      </c>
      <c r="B1202" s="130">
        <v>2081.8999020000001</v>
      </c>
      <c r="C1202" s="125">
        <f t="shared" si="36"/>
        <v>-4.5900540282093338E-3</v>
      </c>
      <c r="D1202" s="130">
        <f t="shared" si="37"/>
        <v>-4590.0540282093334</v>
      </c>
    </row>
    <row r="1203" spans="1:4" x14ac:dyDescent="0.3">
      <c r="A1203" s="73">
        <v>42101</v>
      </c>
      <c r="B1203" s="130">
        <v>2076.330078</v>
      </c>
      <c r="C1203" s="125">
        <f t="shared" si="36"/>
        <v>-1.3348022277466343E-2</v>
      </c>
      <c r="D1203" s="130">
        <f t="shared" si="37"/>
        <v>-13348.022277466343</v>
      </c>
    </row>
    <row r="1204" spans="1:4" x14ac:dyDescent="0.3">
      <c r="A1204" s="73">
        <v>42100</v>
      </c>
      <c r="B1204" s="130">
        <v>2080.6201169999999</v>
      </c>
      <c r="C1204" s="125">
        <f t="shared" si="36"/>
        <v>-1.30354251328344E-2</v>
      </c>
      <c r="D1204" s="130">
        <f t="shared" si="37"/>
        <v>-13035.4251328344</v>
      </c>
    </row>
    <row r="1205" spans="1:4" x14ac:dyDescent="0.3">
      <c r="A1205" s="73">
        <v>42096</v>
      </c>
      <c r="B1205" s="130">
        <v>2066.959961</v>
      </c>
      <c r="C1205" s="125">
        <f t="shared" si="36"/>
        <v>-1.0678399051549992E-2</v>
      </c>
      <c r="D1205" s="130">
        <f t="shared" si="37"/>
        <v>-10678.399051549992</v>
      </c>
    </row>
    <row r="1206" spans="1:4" x14ac:dyDescent="0.3">
      <c r="A1206" s="73">
        <v>42095</v>
      </c>
      <c r="B1206" s="130">
        <v>2059.6899410000001</v>
      </c>
      <c r="C1206" s="125">
        <f t="shared" si="36"/>
        <v>-1.8961685639437897E-2</v>
      </c>
      <c r="D1206" s="130">
        <f t="shared" si="37"/>
        <v>-18961.685639437899</v>
      </c>
    </row>
    <row r="1207" spans="1:4" x14ac:dyDescent="0.3">
      <c r="A1207" s="73">
        <v>42094</v>
      </c>
      <c r="B1207" s="130">
        <v>2067.889893</v>
      </c>
      <c r="C1207" s="125">
        <f t="shared" si="36"/>
        <v>-3.0806525207113244E-3</v>
      </c>
      <c r="D1207" s="130">
        <f t="shared" si="37"/>
        <v>-3080.6525207113245</v>
      </c>
    </row>
    <row r="1208" spans="1:4" x14ac:dyDescent="0.3">
      <c r="A1208" s="73">
        <v>42093</v>
      </c>
      <c r="B1208" s="130">
        <v>2086.23999</v>
      </c>
      <c r="C1208" s="125">
        <f t="shared" si="36"/>
        <v>2.4265199924873304E-3</v>
      </c>
      <c r="D1208" s="130">
        <f t="shared" si="37"/>
        <v>2426.5199924873305</v>
      </c>
    </row>
    <row r="1209" spans="1:4" x14ac:dyDescent="0.3">
      <c r="A1209" s="73">
        <v>42090</v>
      </c>
      <c r="B1209" s="130">
        <v>2061.0200199999999</v>
      </c>
      <c r="C1209" s="125">
        <f t="shared" si="36"/>
        <v>3.7109761194484836E-3</v>
      </c>
      <c r="D1209" s="130">
        <f t="shared" si="37"/>
        <v>3710.9761194484836</v>
      </c>
    </row>
    <row r="1210" spans="1:4" x14ac:dyDescent="0.3">
      <c r="A1210" s="73">
        <v>42089</v>
      </c>
      <c r="B1210" s="130">
        <v>2056.1499020000001</v>
      </c>
      <c r="C1210" s="125">
        <f t="shared" si="36"/>
        <v>-4.7436042655614186E-3</v>
      </c>
      <c r="D1210" s="130">
        <f t="shared" si="37"/>
        <v>-4743.6042655614183</v>
      </c>
    </row>
    <row r="1211" spans="1:4" x14ac:dyDescent="0.3">
      <c r="A1211" s="73">
        <v>42088</v>
      </c>
      <c r="B1211" s="130">
        <v>2061.0500489999999</v>
      </c>
      <c r="C1211" s="125">
        <f t="shared" si="36"/>
        <v>1.0199809386149727E-2</v>
      </c>
      <c r="D1211" s="130">
        <f t="shared" si="37"/>
        <v>10199.809386149727</v>
      </c>
    </row>
    <row r="1212" spans="1:4" x14ac:dyDescent="0.3">
      <c r="A1212" s="73">
        <v>42087</v>
      </c>
      <c r="B1212" s="130">
        <v>2091.5</v>
      </c>
      <c r="C1212" s="125">
        <f t="shared" si="36"/>
        <v>2.3158639838665396E-2</v>
      </c>
      <c r="D1212" s="130">
        <f t="shared" si="37"/>
        <v>23158.639838665396</v>
      </c>
    </row>
    <row r="1213" spans="1:4" x14ac:dyDescent="0.3">
      <c r="A1213" s="73">
        <v>42086</v>
      </c>
      <c r="B1213" s="130">
        <v>2104.419922</v>
      </c>
      <c r="C1213" s="125">
        <f t="shared" si="36"/>
        <v>1.2017711977418966E-2</v>
      </c>
      <c r="D1213" s="130">
        <f t="shared" si="37"/>
        <v>12017.711977418965</v>
      </c>
    </row>
    <row r="1214" spans="1:4" x14ac:dyDescent="0.3">
      <c r="A1214" s="73">
        <v>42083</v>
      </c>
      <c r="B1214" s="130">
        <v>2108.1000979999999</v>
      </c>
      <c r="C1214" s="125">
        <f t="shared" si="36"/>
        <v>1.7786317421345732E-2</v>
      </c>
      <c r="D1214" s="130">
        <f t="shared" si="37"/>
        <v>17786.317421345731</v>
      </c>
    </row>
    <row r="1215" spans="1:4" x14ac:dyDescent="0.3">
      <c r="A1215" s="73">
        <v>42082</v>
      </c>
      <c r="B1215" s="130">
        <v>2089.2700199999999</v>
      </c>
      <c r="C1215" s="125">
        <f t="shared" si="36"/>
        <v>-5.6019965262547045E-3</v>
      </c>
      <c r="D1215" s="130">
        <f t="shared" si="37"/>
        <v>-5601.9965262547048</v>
      </c>
    </row>
    <row r="1216" spans="1:4" x14ac:dyDescent="0.3">
      <c r="A1216" s="73">
        <v>42081</v>
      </c>
      <c r="B1216" s="130">
        <v>2099.5</v>
      </c>
      <c r="C1216" s="125">
        <f t="shared" si="36"/>
        <v>4.6221449614525234E-4</v>
      </c>
      <c r="D1216" s="130">
        <f t="shared" si="37"/>
        <v>462.21449614525233</v>
      </c>
    </row>
    <row r="1217" spans="1:4" x14ac:dyDescent="0.3">
      <c r="A1217" s="73">
        <v>42080</v>
      </c>
      <c r="B1217" s="130">
        <v>2074.280029</v>
      </c>
      <c r="C1217" s="125">
        <f t="shared" si="36"/>
        <v>-1.5893499102889508E-2</v>
      </c>
      <c r="D1217" s="130">
        <f t="shared" si="37"/>
        <v>-15893.499102889507</v>
      </c>
    </row>
    <row r="1218" spans="1:4" x14ac:dyDescent="0.3">
      <c r="A1218" s="73">
        <v>42079</v>
      </c>
      <c r="B1218" s="130">
        <v>2081.1899410000001</v>
      </c>
      <c r="C1218" s="125">
        <f t="shared" si="36"/>
        <v>-1.7096497966517799E-2</v>
      </c>
      <c r="D1218" s="130">
        <f t="shared" si="37"/>
        <v>-17096.4979665178</v>
      </c>
    </row>
    <row r="1219" spans="1:4" x14ac:dyDescent="0.3">
      <c r="A1219" s="73">
        <v>42076</v>
      </c>
      <c r="B1219" s="130">
        <v>2053.3999020000001</v>
      </c>
      <c r="C1219" s="125">
        <f t="shared" si="36"/>
        <v>-2.4281348538845227E-2</v>
      </c>
      <c r="D1219" s="130">
        <f t="shared" si="37"/>
        <v>-24281.348538845228</v>
      </c>
    </row>
    <row r="1220" spans="1:4" x14ac:dyDescent="0.3">
      <c r="A1220" s="73">
        <v>42075</v>
      </c>
      <c r="B1220" s="130">
        <v>2065.9499510000001</v>
      </c>
      <c r="C1220" s="125">
        <f t="shared" si="36"/>
        <v>-2.1220064627666457E-2</v>
      </c>
      <c r="D1220" s="130">
        <f t="shared" si="37"/>
        <v>-21220.064627666456</v>
      </c>
    </row>
    <row r="1221" spans="1:4" x14ac:dyDescent="0.3">
      <c r="A1221" s="73">
        <v>42074</v>
      </c>
      <c r="B1221" s="130">
        <v>2040.23999</v>
      </c>
      <c r="C1221" s="125">
        <f t="shared" si="36"/>
        <v>-3.4827336376805906E-2</v>
      </c>
      <c r="D1221" s="130">
        <f t="shared" si="37"/>
        <v>-34827.336376805906</v>
      </c>
    </row>
    <row r="1222" spans="1:4" x14ac:dyDescent="0.3">
      <c r="A1222" s="73">
        <v>42073</v>
      </c>
      <c r="B1222" s="130">
        <v>2044.160034</v>
      </c>
      <c r="C1222" s="125">
        <f t="shared" si="36"/>
        <v>-3.3713363716162403E-2</v>
      </c>
      <c r="D1222" s="130">
        <f t="shared" si="37"/>
        <v>-33713.363716162406</v>
      </c>
    </row>
    <row r="1223" spans="1:4" x14ac:dyDescent="0.3">
      <c r="A1223" s="73">
        <v>42072</v>
      </c>
      <c r="B1223" s="130">
        <v>2079.429932</v>
      </c>
      <c r="C1223" s="125">
        <f t="shared" si="36"/>
        <v>-1.432931432599549E-2</v>
      </c>
      <c r="D1223" s="130">
        <f t="shared" si="37"/>
        <v>-14329.31432599549</v>
      </c>
    </row>
    <row r="1224" spans="1:4" x14ac:dyDescent="0.3">
      <c r="A1224" s="73">
        <v>42069</v>
      </c>
      <c r="B1224" s="130">
        <v>2071.26001</v>
      </c>
      <c r="C1224" s="125">
        <f t="shared" ref="C1224:C1287" si="38">B1224/B1234-1</f>
        <v>-1.8499757424779384E-2</v>
      </c>
      <c r="D1224" s="130">
        <f t="shared" ref="D1224:D1287" si="39">C1224*$B$5</f>
        <v>-18499.757424779385</v>
      </c>
    </row>
    <row r="1225" spans="1:4" x14ac:dyDescent="0.3">
      <c r="A1225" s="73">
        <v>42068</v>
      </c>
      <c r="B1225" s="130">
        <v>2101.040039</v>
      </c>
      <c r="C1225" s="125">
        <f t="shared" si="38"/>
        <v>1.7116441792988102E-3</v>
      </c>
      <c r="D1225" s="130">
        <f t="shared" si="39"/>
        <v>1711.6441792988103</v>
      </c>
    </row>
    <row r="1226" spans="1:4" x14ac:dyDescent="0.3">
      <c r="A1226" s="73">
        <v>42067</v>
      </c>
      <c r="B1226" s="130">
        <v>2098.530029</v>
      </c>
      <c r="C1226" s="125">
        <f t="shared" si="38"/>
        <v>-5.4765632726916369E-4</v>
      </c>
      <c r="D1226" s="130">
        <f t="shared" si="39"/>
        <v>-547.65632726916374</v>
      </c>
    </row>
    <row r="1227" spans="1:4" x14ac:dyDescent="0.3">
      <c r="A1227" s="73">
        <v>42066</v>
      </c>
      <c r="B1227" s="130">
        <v>2107.780029</v>
      </c>
      <c r="C1227" s="125">
        <f t="shared" si="38"/>
        <v>3.5422553911659271E-3</v>
      </c>
      <c r="D1227" s="130">
        <f t="shared" si="39"/>
        <v>3542.255391165927</v>
      </c>
    </row>
    <row r="1228" spans="1:4" x14ac:dyDescent="0.3">
      <c r="A1228" s="73">
        <v>42065</v>
      </c>
      <c r="B1228" s="130">
        <v>2117.389893</v>
      </c>
      <c r="C1228" s="125">
        <f t="shared" si="38"/>
        <v>9.7281832995301798E-3</v>
      </c>
      <c r="D1228" s="130">
        <f t="shared" si="39"/>
        <v>9728.1832995301793</v>
      </c>
    </row>
    <row r="1229" spans="1:4" x14ac:dyDescent="0.3">
      <c r="A1229" s="73">
        <v>42062</v>
      </c>
      <c r="B1229" s="130">
        <v>2104.5</v>
      </c>
      <c r="C1229" s="125">
        <f t="shared" si="38"/>
        <v>7.6706600749889553E-3</v>
      </c>
      <c r="D1229" s="130">
        <f t="shared" si="39"/>
        <v>7670.6600749889549</v>
      </c>
    </row>
    <row r="1230" spans="1:4" x14ac:dyDescent="0.3">
      <c r="A1230" s="73">
        <v>42061</v>
      </c>
      <c r="B1230" s="130">
        <v>2110.73999</v>
      </c>
      <c r="C1230" s="125">
        <f t="shared" si="38"/>
        <v>2.0405776279885934E-2</v>
      </c>
      <c r="D1230" s="130">
        <f t="shared" si="39"/>
        <v>20405.776279885933</v>
      </c>
    </row>
    <row r="1231" spans="1:4" x14ac:dyDescent="0.3">
      <c r="A1231" s="73">
        <v>42060</v>
      </c>
      <c r="B1231" s="130">
        <v>2113.860107</v>
      </c>
      <c r="C1231" s="125">
        <f t="shared" si="38"/>
        <v>2.1884480285685237E-2</v>
      </c>
      <c r="D1231" s="130">
        <f t="shared" si="39"/>
        <v>21884.480285685237</v>
      </c>
    </row>
    <row r="1232" spans="1:4" x14ac:dyDescent="0.3">
      <c r="A1232" s="73">
        <v>42059</v>
      </c>
      <c r="B1232" s="130">
        <v>2115.4799800000001</v>
      </c>
      <c r="C1232" s="125">
        <f t="shared" si="38"/>
        <v>3.3585111121027245E-2</v>
      </c>
      <c r="D1232" s="130">
        <f t="shared" si="39"/>
        <v>33585.111121027243</v>
      </c>
    </row>
    <row r="1233" spans="1:4" x14ac:dyDescent="0.3">
      <c r="A1233" s="73">
        <v>42058</v>
      </c>
      <c r="B1233" s="130">
        <v>2109.6599120000001</v>
      </c>
      <c r="C1233" s="125">
        <f t="shared" si="38"/>
        <v>2.6363771674872138E-2</v>
      </c>
      <c r="D1233" s="130">
        <f t="shared" si="39"/>
        <v>26363.77167487214</v>
      </c>
    </row>
    <row r="1234" spans="1:4" x14ac:dyDescent="0.3">
      <c r="A1234" s="73">
        <v>42055</v>
      </c>
      <c r="B1234" s="130">
        <v>2110.3000489999999</v>
      </c>
      <c r="C1234" s="125">
        <f t="shared" si="38"/>
        <v>2.3165849803484573E-2</v>
      </c>
      <c r="D1234" s="130">
        <f t="shared" si="39"/>
        <v>23165.849803484572</v>
      </c>
    </row>
    <row r="1235" spans="1:4" x14ac:dyDescent="0.3">
      <c r="A1235" s="73">
        <v>42054</v>
      </c>
      <c r="B1235" s="130">
        <v>2097.4499510000001</v>
      </c>
      <c r="C1235" s="125">
        <f t="shared" si="38"/>
        <v>2.7401257268388379E-2</v>
      </c>
      <c r="D1235" s="130">
        <f t="shared" si="39"/>
        <v>27401.257268388381</v>
      </c>
    </row>
    <row r="1236" spans="1:4" x14ac:dyDescent="0.3">
      <c r="A1236" s="73">
        <v>42053</v>
      </c>
      <c r="B1236" s="130">
        <v>2099.679932</v>
      </c>
      <c r="C1236" s="125">
        <f t="shared" si="38"/>
        <v>2.4219110109435338E-2</v>
      </c>
      <c r="D1236" s="130">
        <f t="shared" si="39"/>
        <v>24219.110109435336</v>
      </c>
    </row>
    <row r="1237" spans="1:4" x14ac:dyDescent="0.3">
      <c r="A1237" s="73">
        <v>42052</v>
      </c>
      <c r="B1237" s="130">
        <v>2100.3400879999999</v>
      </c>
      <c r="C1237" s="125">
        <f t="shared" si="38"/>
        <v>3.9334989209510729E-2</v>
      </c>
      <c r="D1237" s="130">
        <f t="shared" si="39"/>
        <v>39334.989209510728</v>
      </c>
    </row>
    <row r="1238" spans="1:4" x14ac:dyDescent="0.3">
      <c r="A1238" s="73">
        <v>42048</v>
      </c>
      <c r="B1238" s="130">
        <v>2096.98999</v>
      </c>
      <c r="C1238" s="125">
        <f t="shared" si="38"/>
        <v>5.1128076086236485E-2</v>
      </c>
      <c r="D1238" s="130">
        <f t="shared" si="39"/>
        <v>51128.076086236484</v>
      </c>
    </row>
    <row r="1239" spans="1:4" x14ac:dyDescent="0.3">
      <c r="A1239" s="73">
        <v>42047</v>
      </c>
      <c r="B1239" s="130">
        <v>2088.4799800000001</v>
      </c>
      <c r="C1239" s="125">
        <f t="shared" si="38"/>
        <v>3.3261585652442749E-2</v>
      </c>
      <c r="D1239" s="130">
        <f t="shared" si="39"/>
        <v>33261.585652442751</v>
      </c>
    </row>
    <row r="1240" spans="1:4" x14ac:dyDescent="0.3">
      <c r="A1240" s="73">
        <v>42046</v>
      </c>
      <c r="B1240" s="130">
        <v>2068.530029</v>
      </c>
      <c r="C1240" s="125">
        <f t="shared" si="38"/>
        <v>3.3149195804994314E-2</v>
      </c>
      <c r="D1240" s="130">
        <f t="shared" si="39"/>
        <v>33149.195804994313</v>
      </c>
    </row>
    <row r="1241" spans="1:4" x14ac:dyDescent="0.3">
      <c r="A1241" s="73">
        <v>42045</v>
      </c>
      <c r="B1241" s="130">
        <v>2068.5900879999999</v>
      </c>
      <c r="C1241" s="125">
        <f t="shared" si="38"/>
        <v>1.9235809936904769E-2</v>
      </c>
      <c r="D1241" s="130">
        <f t="shared" si="39"/>
        <v>19235.809936904767</v>
      </c>
    </row>
    <row r="1242" spans="1:4" x14ac:dyDescent="0.3">
      <c r="A1242" s="73">
        <v>42044</v>
      </c>
      <c r="B1242" s="130">
        <v>2046.73999</v>
      </c>
      <c r="C1242" s="125">
        <f t="shared" si="38"/>
        <v>-5.0314267033695348E-3</v>
      </c>
      <c r="D1242" s="130">
        <f t="shared" si="39"/>
        <v>-5031.4267033695351</v>
      </c>
    </row>
    <row r="1243" spans="1:4" x14ac:dyDescent="0.3">
      <c r="A1243" s="73">
        <v>42041</v>
      </c>
      <c r="B1243" s="130">
        <v>2055.469971</v>
      </c>
      <c r="C1243" s="125">
        <f t="shared" si="38"/>
        <v>1.7788611471949434E-3</v>
      </c>
      <c r="D1243" s="130">
        <f t="shared" si="39"/>
        <v>1778.8611471949434</v>
      </c>
    </row>
    <row r="1244" spans="1:4" x14ac:dyDescent="0.3">
      <c r="A1244" s="73">
        <v>42040</v>
      </c>
      <c r="B1244" s="130">
        <v>2062.5200199999999</v>
      </c>
      <c r="C1244" s="125">
        <f t="shared" si="38"/>
        <v>-3.0530113172555495E-4</v>
      </c>
      <c r="D1244" s="130">
        <f t="shared" si="39"/>
        <v>-305.30113172555497</v>
      </c>
    </row>
    <row r="1245" spans="1:4" x14ac:dyDescent="0.3">
      <c r="A1245" s="73">
        <v>42039</v>
      </c>
      <c r="B1245" s="130">
        <v>2041.51001</v>
      </c>
      <c r="C1245" s="125">
        <f t="shared" si="38"/>
        <v>4.6207975036434146E-3</v>
      </c>
      <c r="D1245" s="130">
        <f t="shared" si="39"/>
        <v>4620.7975036434145</v>
      </c>
    </row>
    <row r="1246" spans="1:4" x14ac:dyDescent="0.3">
      <c r="A1246" s="73">
        <v>42038</v>
      </c>
      <c r="B1246" s="130">
        <v>2050.030029</v>
      </c>
      <c r="C1246" s="125">
        <f t="shared" si="38"/>
        <v>1.3586798513879561E-2</v>
      </c>
      <c r="D1246" s="130">
        <f t="shared" si="39"/>
        <v>13586.798513879561</v>
      </c>
    </row>
    <row r="1247" spans="1:4" x14ac:dyDescent="0.3">
      <c r="A1247" s="73">
        <v>42037</v>
      </c>
      <c r="B1247" s="130">
        <v>2020.849976</v>
      </c>
      <c r="C1247" s="125">
        <f t="shared" si="38"/>
        <v>7.0809042638186881E-4</v>
      </c>
      <c r="D1247" s="130">
        <f t="shared" si="39"/>
        <v>708.09042638186884</v>
      </c>
    </row>
    <row r="1248" spans="1:4" x14ac:dyDescent="0.3">
      <c r="A1248" s="73">
        <v>42034</v>
      </c>
      <c r="B1248" s="130">
        <v>1994.98999</v>
      </c>
      <c r="C1248" s="125">
        <f t="shared" si="38"/>
        <v>1.1642399136704285E-3</v>
      </c>
      <c r="D1248" s="130">
        <f t="shared" si="39"/>
        <v>1164.2399136704285</v>
      </c>
    </row>
    <row r="1249" spans="1:4" x14ac:dyDescent="0.3">
      <c r="A1249" s="73">
        <v>42033</v>
      </c>
      <c r="B1249" s="130">
        <v>2021.25</v>
      </c>
      <c r="C1249" s="125">
        <f t="shared" si="38"/>
        <v>4.962028917429917E-3</v>
      </c>
      <c r="D1249" s="130">
        <f t="shared" si="39"/>
        <v>4962.0289174299169</v>
      </c>
    </row>
    <row r="1250" spans="1:4" x14ac:dyDescent="0.3">
      <c r="A1250" s="73">
        <v>42032</v>
      </c>
      <c r="B1250" s="130">
        <v>2002.160034</v>
      </c>
      <c r="C1250" s="125">
        <f t="shared" si="38"/>
        <v>-1.0316206235611913E-2</v>
      </c>
      <c r="D1250" s="130">
        <f t="shared" si="39"/>
        <v>-10316.206235611913</v>
      </c>
    </row>
    <row r="1251" spans="1:4" x14ac:dyDescent="0.3">
      <c r="A1251" s="73">
        <v>42031</v>
      </c>
      <c r="B1251" s="130">
        <v>2029.5500489999999</v>
      </c>
      <c r="C1251" s="125">
        <f t="shared" si="38"/>
        <v>6.3603235957887527E-4</v>
      </c>
      <c r="D1251" s="130">
        <f t="shared" si="39"/>
        <v>636.03235957887523</v>
      </c>
    </row>
    <row r="1252" spans="1:4" x14ac:dyDescent="0.3">
      <c r="A1252" s="73">
        <v>42030</v>
      </c>
      <c r="B1252" s="130">
        <v>2057.0900879999999</v>
      </c>
      <c r="C1252" s="125">
        <f t="shared" si="38"/>
        <v>6.0054619478961957E-3</v>
      </c>
      <c r="D1252" s="130">
        <f t="shared" si="39"/>
        <v>6005.4619478961959</v>
      </c>
    </row>
    <row r="1253" spans="1:4" x14ac:dyDescent="0.3">
      <c r="A1253" s="73">
        <v>42027</v>
      </c>
      <c r="B1253" s="130">
        <v>2051.820068</v>
      </c>
      <c r="C1253" s="125">
        <f t="shared" si="38"/>
        <v>-5.0044252744593232E-3</v>
      </c>
      <c r="D1253" s="130">
        <f t="shared" si="39"/>
        <v>-5004.4252744593232</v>
      </c>
    </row>
    <row r="1254" spans="1:4" x14ac:dyDescent="0.3">
      <c r="A1254" s="73">
        <v>42026</v>
      </c>
      <c r="B1254" s="130">
        <v>2063.1499020000001</v>
      </c>
      <c r="C1254" s="125">
        <f t="shared" si="38"/>
        <v>1.8386829339412714E-2</v>
      </c>
      <c r="D1254" s="130">
        <f t="shared" si="39"/>
        <v>18386.829339412714</v>
      </c>
    </row>
    <row r="1255" spans="1:4" x14ac:dyDescent="0.3">
      <c r="A1255" s="73">
        <v>42025</v>
      </c>
      <c r="B1255" s="130">
        <v>2032.119995</v>
      </c>
      <c r="C1255" s="125">
        <f t="shared" si="38"/>
        <v>1.4735774924242051E-2</v>
      </c>
      <c r="D1255" s="130">
        <f t="shared" si="39"/>
        <v>14735.77492424205</v>
      </c>
    </row>
    <row r="1256" spans="1:4" x14ac:dyDescent="0.3">
      <c r="A1256" s="73">
        <v>42024</v>
      </c>
      <c r="B1256" s="130">
        <v>2022.5500489999999</v>
      </c>
      <c r="C1256" s="125">
        <f t="shared" si="38"/>
        <v>9.750136311854618E-4</v>
      </c>
      <c r="D1256" s="130">
        <f t="shared" si="39"/>
        <v>975.0136311854618</v>
      </c>
    </row>
    <row r="1257" spans="1:4" x14ac:dyDescent="0.3">
      <c r="A1257" s="73">
        <v>42020</v>
      </c>
      <c r="B1257" s="130">
        <v>2019.420044</v>
      </c>
      <c r="C1257" s="125">
        <f t="shared" si="38"/>
        <v>-1.8841661608804516E-2</v>
      </c>
      <c r="D1257" s="130">
        <f t="shared" si="39"/>
        <v>-18841.661608804516</v>
      </c>
    </row>
    <row r="1258" spans="1:4" x14ac:dyDescent="0.3">
      <c r="A1258" s="73">
        <v>42019</v>
      </c>
      <c r="B1258" s="130">
        <v>1992.670044</v>
      </c>
      <c r="C1258" s="125">
        <f t="shared" si="38"/>
        <v>-3.2167594906223895E-2</v>
      </c>
      <c r="D1258" s="130">
        <f t="shared" si="39"/>
        <v>-32167.594906223894</v>
      </c>
    </row>
    <row r="1259" spans="1:4" x14ac:dyDescent="0.3">
      <c r="A1259" s="73">
        <v>42018</v>
      </c>
      <c r="B1259" s="130">
        <v>2011.2700199999999</v>
      </c>
      <c r="C1259" s="125">
        <f t="shared" si="38"/>
        <v>-3.3205986851161273E-2</v>
      </c>
      <c r="D1259" s="130">
        <f t="shared" si="39"/>
        <v>-33205.986851161273</v>
      </c>
    </row>
    <row r="1260" spans="1:4" x14ac:dyDescent="0.3">
      <c r="A1260" s="73">
        <v>42017</v>
      </c>
      <c r="B1260" s="130">
        <v>2023.030029</v>
      </c>
      <c r="C1260" s="125">
        <f t="shared" si="38"/>
        <v>-3.2306996083902639E-2</v>
      </c>
      <c r="D1260" s="130">
        <f t="shared" si="39"/>
        <v>-32306.996083902639</v>
      </c>
    </row>
    <row r="1261" spans="1:4" x14ac:dyDescent="0.3">
      <c r="A1261" s="73">
        <v>42016</v>
      </c>
      <c r="B1261" s="130">
        <v>2028.26001</v>
      </c>
      <c r="C1261" s="125">
        <f t="shared" si="38"/>
        <v>-2.8969206480663701E-2</v>
      </c>
      <c r="D1261" s="130">
        <f t="shared" si="39"/>
        <v>-28969.206480663699</v>
      </c>
    </row>
    <row r="1262" spans="1:4" x14ac:dyDescent="0.3">
      <c r="A1262" s="73">
        <v>42013</v>
      </c>
      <c r="B1262" s="130">
        <v>2044.8100589999999</v>
      </c>
      <c r="C1262" s="125">
        <f t="shared" si="38"/>
        <v>-1.7805937942290129E-2</v>
      </c>
      <c r="D1262" s="130">
        <f t="shared" si="39"/>
        <v>-17805.937942290129</v>
      </c>
    </row>
    <row r="1263" spans="1:4" x14ac:dyDescent="0.3">
      <c r="A1263" s="73">
        <v>42012</v>
      </c>
      <c r="B1263" s="130">
        <v>2062.139893</v>
      </c>
      <c r="C1263" s="125">
        <f t="shared" si="38"/>
        <v>-9.6197859686496523E-3</v>
      </c>
      <c r="D1263" s="130">
        <f t="shared" si="39"/>
        <v>-9619.7859686496522</v>
      </c>
    </row>
    <row r="1264" spans="1:4" x14ac:dyDescent="0.3">
      <c r="A1264" s="73">
        <v>42011</v>
      </c>
      <c r="B1264" s="130">
        <v>2025.900024</v>
      </c>
      <c r="C1264" s="125">
        <f t="shared" si="38"/>
        <v>-2.532547558012177E-2</v>
      </c>
      <c r="D1264" s="130">
        <f t="shared" si="39"/>
        <v>-25325.475580121769</v>
      </c>
    </row>
    <row r="1265" spans="1:4" x14ac:dyDescent="0.3">
      <c r="A1265" s="73">
        <v>42010</v>
      </c>
      <c r="B1265" s="130">
        <v>2002.6099850000001</v>
      </c>
      <c r="C1265" s="125">
        <f t="shared" si="38"/>
        <v>-3.2859208567455833E-2</v>
      </c>
      <c r="D1265" s="130">
        <f t="shared" si="39"/>
        <v>-32859.208567455833</v>
      </c>
    </row>
    <row r="1266" spans="1:4" x14ac:dyDescent="0.3">
      <c r="A1266" s="73">
        <v>42009</v>
      </c>
      <c r="B1266" s="130">
        <v>2020.579956</v>
      </c>
      <c r="C1266" s="125">
        <f t="shared" si="38"/>
        <v>-1.9721246243468715E-2</v>
      </c>
      <c r="D1266" s="130">
        <f t="shared" si="39"/>
        <v>-19721.246243468715</v>
      </c>
    </row>
    <row r="1267" spans="1:4" x14ac:dyDescent="0.3">
      <c r="A1267" s="73">
        <v>42006</v>
      </c>
      <c r="B1267" s="130">
        <v>2058.1999510000001</v>
      </c>
      <c r="C1267" s="125">
        <f t="shared" si="38"/>
        <v>2.2509891579943098E-2</v>
      </c>
      <c r="D1267" s="130">
        <f t="shared" si="39"/>
        <v>22509.891579943098</v>
      </c>
    </row>
    <row r="1268" spans="1:4" x14ac:dyDescent="0.3">
      <c r="A1268" s="73">
        <v>42004</v>
      </c>
      <c r="B1268" s="130">
        <v>2058.8999020000001</v>
      </c>
      <c r="C1268" s="125">
        <f t="shared" si="38"/>
        <v>4.3675249874161048E-2</v>
      </c>
      <c r="D1268" s="130">
        <f t="shared" si="39"/>
        <v>43675.249874161047</v>
      </c>
    </row>
    <row r="1269" spans="1:4" x14ac:dyDescent="0.3">
      <c r="A1269" s="73">
        <v>42003</v>
      </c>
      <c r="B1269" s="130">
        <v>2080.3500979999999</v>
      </c>
      <c r="C1269" s="125">
        <f t="shared" si="38"/>
        <v>4.5596464052118924E-2</v>
      </c>
      <c r="D1269" s="130">
        <f t="shared" si="39"/>
        <v>45596.464052118921</v>
      </c>
    </row>
    <row r="1270" spans="1:4" x14ac:dyDescent="0.3">
      <c r="A1270" s="73">
        <v>42002</v>
      </c>
      <c r="B1270" s="130">
        <v>2090.570068</v>
      </c>
      <c r="C1270" s="125">
        <f t="shared" si="38"/>
        <v>4.4068716914306583E-2</v>
      </c>
      <c r="D1270" s="130">
        <f t="shared" si="39"/>
        <v>44068.716914306584</v>
      </c>
    </row>
    <row r="1271" spans="1:4" x14ac:dyDescent="0.3">
      <c r="A1271" s="73">
        <v>41999</v>
      </c>
      <c r="B1271" s="130">
        <v>2088.7700199999999</v>
      </c>
      <c r="C1271" s="125">
        <f t="shared" si="38"/>
        <v>2.6256216512935637E-2</v>
      </c>
      <c r="D1271" s="130">
        <f t="shared" si="39"/>
        <v>26256.216512935636</v>
      </c>
    </row>
    <row r="1272" spans="1:4" x14ac:dyDescent="0.3">
      <c r="A1272" s="73">
        <v>41997</v>
      </c>
      <c r="B1272" s="130">
        <v>2081.8798830000001</v>
      </c>
      <c r="C1272" s="125">
        <f t="shared" si="38"/>
        <v>2.7510373215742456E-2</v>
      </c>
      <c r="D1272" s="130">
        <f t="shared" si="39"/>
        <v>27510.373215742457</v>
      </c>
    </row>
    <row r="1273" spans="1:4" x14ac:dyDescent="0.3">
      <c r="A1273" s="73">
        <v>41996</v>
      </c>
      <c r="B1273" s="130">
        <v>2082.169922</v>
      </c>
      <c r="C1273" s="125">
        <f t="shared" si="38"/>
        <v>1.0850391423606665E-2</v>
      </c>
      <c r="D1273" s="130">
        <f t="shared" si="39"/>
        <v>10850.391423606665</v>
      </c>
    </row>
    <row r="1274" spans="1:4" x14ac:dyDescent="0.3">
      <c r="A1274" s="73">
        <v>41995</v>
      </c>
      <c r="B1274" s="130">
        <v>2078.540039</v>
      </c>
      <c r="C1274" s="125">
        <f t="shared" si="38"/>
        <v>8.8481730797587144E-3</v>
      </c>
      <c r="D1274" s="130">
        <f t="shared" si="39"/>
        <v>8848.1730797587152</v>
      </c>
    </row>
    <row r="1275" spans="1:4" x14ac:dyDescent="0.3">
      <c r="A1275" s="73">
        <v>41992</v>
      </c>
      <c r="B1275" s="130">
        <v>2070.6499020000001</v>
      </c>
      <c r="C1275" s="125">
        <f t="shared" si="38"/>
        <v>-2.2743967263164633E-3</v>
      </c>
      <c r="D1275" s="130">
        <f t="shared" si="39"/>
        <v>-2274.3967263164632</v>
      </c>
    </row>
    <row r="1276" spans="1:4" x14ac:dyDescent="0.3">
      <c r="A1276" s="73">
        <v>41991</v>
      </c>
      <c r="B1276" s="130">
        <v>2061.2299800000001</v>
      </c>
      <c r="C1276" s="125">
        <f t="shared" si="38"/>
        <v>-5.1594378173076549E-3</v>
      </c>
      <c r="D1276" s="130">
        <f t="shared" si="39"/>
        <v>-5159.4378173076548</v>
      </c>
    </row>
    <row r="1277" spans="1:4" x14ac:dyDescent="0.3">
      <c r="A1277" s="73">
        <v>41990</v>
      </c>
      <c r="B1277" s="130">
        <v>2012.8900149999999</v>
      </c>
      <c r="C1277" s="125">
        <f t="shared" si="38"/>
        <v>-2.9619231602348695E-2</v>
      </c>
      <c r="D1277" s="130">
        <f t="shared" si="39"/>
        <v>-29619.231602348693</v>
      </c>
    </row>
    <row r="1278" spans="1:4" x14ac:dyDescent="0.3">
      <c r="A1278" s="73">
        <v>41989</v>
      </c>
      <c r="B1278" s="130">
        <v>1972.73999</v>
      </c>
      <c r="C1278" s="125">
        <f t="shared" si="38"/>
        <v>-4.5394525550152776E-2</v>
      </c>
      <c r="D1278" s="130">
        <f t="shared" si="39"/>
        <v>-45394.525550152779</v>
      </c>
    </row>
    <row r="1279" spans="1:4" x14ac:dyDescent="0.3">
      <c r="A1279" s="73">
        <v>41988</v>
      </c>
      <c r="B1279" s="130">
        <v>1989.630005</v>
      </c>
      <c r="C1279" s="125">
        <f t="shared" si="38"/>
        <v>-3.1074654157611015E-2</v>
      </c>
      <c r="D1279" s="130">
        <f t="shared" si="39"/>
        <v>-31074.654157611014</v>
      </c>
    </row>
    <row r="1280" spans="1:4" x14ac:dyDescent="0.3">
      <c r="A1280" s="73">
        <v>41985</v>
      </c>
      <c r="B1280" s="130">
        <v>2002.329956</v>
      </c>
      <c r="C1280" s="125">
        <f t="shared" si="38"/>
        <v>-3.1549314718117172E-2</v>
      </c>
      <c r="D1280" s="130">
        <f t="shared" si="39"/>
        <v>-31549.314718117173</v>
      </c>
    </row>
    <row r="1281" spans="1:4" x14ac:dyDescent="0.3">
      <c r="A1281" s="73">
        <v>41984</v>
      </c>
      <c r="B1281" s="130">
        <v>2035.329956</v>
      </c>
      <c r="C1281" s="125">
        <f t="shared" si="38"/>
        <v>-1.8091266813429541E-2</v>
      </c>
      <c r="D1281" s="130">
        <f t="shared" si="39"/>
        <v>-18091.266813429542</v>
      </c>
    </row>
    <row r="1282" spans="1:4" x14ac:dyDescent="0.3">
      <c r="A1282" s="73">
        <v>41983</v>
      </c>
      <c r="B1282" s="130">
        <v>2026.1400149999999</v>
      </c>
      <c r="C1282" s="125">
        <f t="shared" si="38"/>
        <v>-1.9782012562140738E-2</v>
      </c>
      <c r="D1282" s="130">
        <f t="shared" si="39"/>
        <v>-19782.012562140739</v>
      </c>
    </row>
    <row r="1283" spans="1:4" x14ac:dyDescent="0.3">
      <c r="A1283" s="73">
        <v>41982</v>
      </c>
      <c r="B1283" s="130">
        <v>2059.820068</v>
      </c>
      <c r="C1283" s="125">
        <f t="shared" si="38"/>
        <v>-4.634095905499902E-3</v>
      </c>
      <c r="D1283" s="130">
        <f t="shared" si="39"/>
        <v>-4634.0959054999021</v>
      </c>
    </row>
    <row r="1284" spans="1:4" x14ac:dyDescent="0.3">
      <c r="A1284" s="73">
        <v>41981</v>
      </c>
      <c r="B1284" s="130">
        <v>2060.3100589999999</v>
      </c>
      <c r="C1284" s="125">
        <f t="shared" si="38"/>
        <v>-1.545888538890261E-3</v>
      </c>
      <c r="D1284" s="130">
        <f t="shared" si="39"/>
        <v>-1545.8885388902611</v>
      </c>
    </row>
    <row r="1285" spans="1:4" x14ac:dyDescent="0.3">
      <c r="A1285" s="73">
        <v>41978</v>
      </c>
      <c r="B1285" s="130">
        <v>2075.3701169999999</v>
      </c>
      <c r="C1285" s="125">
        <f t="shared" si="38"/>
        <v>1.1019421264157891E-2</v>
      </c>
      <c r="D1285" s="130">
        <f t="shared" si="39"/>
        <v>11019.421264157891</v>
      </c>
    </row>
    <row r="1286" spans="1:4" x14ac:dyDescent="0.3">
      <c r="A1286" s="73">
        <v>41977</v>
      </c>
      <c r="B1286" s="130">
        <v>2071.919922</v>
      </c>
      <c r="C1286" s="125">
        <f t="shared" si="38"/>
        <v>1.1324120098597845E-2</v>
      </c>
      <c r="D1286" s="130">
        <f t="shared" si="39"/>
        <v>11324.120098597845</v>
      </c>
    </row>
    <row r="1287" spans="1:4" x14ac:dyDescent="0.3">
      <c r="A1287" s="73">
        <v>41976</v>
      </c>
      <c r="B1287" s="130">
        <v>2074.330078</v>
      </c>
      <c r="C1287" s="125">
        <f t="shared" si="38"/>
        <v>1.0980616269592458E-2</v>
      </c>
      <c r="D1287" s="130">
        <f t="shared" si="39"/>
        <v>10980.616269592458</v>
      </c>
    </row>
    <row r="1288" spans="1:4" x14ac:dyDescent="0.3">
      <c r="A1288" s="73">
        <v>41975</v>
      </c>
      <c r="B1288" s="130">
        <v>2066.5500489999999</v>
      </c>
      <c r="C1288" s="125">
        <f t="shared" ref="C1288:C1351" si="40">B1288/B1298-1</f>
        <v>1.2359700422973185E-2</v>
      </c>
      <c r="D1288" s="130">
        <f t="shared" ref="D1288:D1351" si="41">C1288*$B$5</f>
        <v>12359.700422973185</v>
      </c>
    </row>
    <row r="1289" spans="1:4" x14ac:dyDescent="0.3">
      <c r="A1289" s="73">
        <v>41974</v>
      </c>
      <c r="B1289" s="130">
        <v>2053.4399410000001</v>
      </c>
      <c r="C1289" s="125">
        <f t="shared" si="40"/>
        <v>6.6770574661298987E-3</v>
      </c>
      <c r="D1289" s="130">
        <f t="shared" si="41"/>
        <v>6677.0574661298988</v>
      </c>
    </row>
    <row r="1290" spans="1:4" x14ac:dyDescent="0.3">
      <c r="A1290" s="73">
        <v>41971</v>
      </c>
      <c r="B1290" s="130">
        <v>2067.5600589999999</v>
      </c>
      <c r="C1290" s="125">
        <f t="shared" si="40"/>
        <v>1.3842832503363711E-2</v>
      </c>
      <c r="D1290" s="130">
        <f t="shared" si="41"/>
        <v>13842.832503363712</v>
      </c>
    </row>
    <row r="1291" spans="1:4" x14ac:dyDescent="0.3">
      <c r="A1291" s="73">
        <v>41969</v>
      </c>
      <c r="B1291" s="130">
        <v>2072.830078</v>
      </c>
      <c r="C1291" s="125">
        <f t="shared" si="40"/>
        <v>1.6965572427327436E-2</v>
      </c>
      <c r="D1291" s="130">
        <f t="shared" si="41"/>
        <v>16965.572427327435</v>
      </c>
    </row>
    <row r="1292" spans="1:4" x14ac:dyDescent="0.3">
      <c r="A1292" s="73">
        <v>41968</v>
      </c>
      <c r="B1292" s="130">
        <v>2067.030029</v>
      </c>
      <c r="C1292" s="125">
        <f t="shared" si="40"/>
        <v>1.3408953500508192E-2</v>
      </c>
      <c r="D1292" s="130">
        <f t="shared" si="41"/>
        <v>13408.953500508193</v>
      </c>
    </row>
    <row r="1293" spans="1:4" x14ac:dyDescent="0.3">
      <c r="A1293" s="73">
        <v>41967</v>
      </c>
      <c r="B1293" s="130">
        <v>2069.4099120000001</v>
      </c>
      <c r="C1293" s="125">
        <f t="shared" si="40"/>
        <v>1.5282594883466283E-2</v>
      </c>
      <c r="D1293" s="130">
        <f t="shared" si="41"/>
        <v>15282.594883466283</v>
      </c>
    </row>
    <row r="1294" spans="1:4" x14ac:dyDescent="0.3">
      <c r="A1294" s="73">
        <v>41964</v>
      </c>
      <c r="B1294" s="130">
        <v>2063.5</v>
      </c>
      <c r="C1294" s="125">
        <f t="shared" si="40"/>
        <v>1.5541928479544165E-2</v>
      </c>
      <c r="D1294" s="130">
        <f t="shared" si="41"/>
        <v>15541.928479544165</v>
      </c>
    </row>
    <row r="1295" spans="1:4" x14ac:dyDescent="0.3">
      <c r="A1295" s="73">
        <v>41963</v>
      </c>
      <c r="B1295" s="130">
        <v>2052.75</v>
      </c>
      <c r="C1295" s="125">
        <f t="shared" si="40"/>
        <v>1.0604535923699032E-2</v>
      </c>
      <c r="D1295" s="130">
        <f t="shared" si="41"/>
        <v>10604.535923699032</v>
      </c>
    </row>
    <row r="1296" spans="1:4" x14ac:dyDescent="0.3">
      <c r="A1296" s="73">
        <v>41962</v>
      </c>
      <c r="B1296" s="130">
        <v>2048.719971</v>
      </c>
      <c r="C1296" s="125">
        <f t="shared" si="40"/>
        <v>1.242854246264824E-2</v>
      </c>
      <c r="D1296" s="130">
        <f t="shared" si="41"/>
        <v>12428.54246264824</v>
      </c>
    </row>
    <row r="1297" spans="1:4" x14ac:dyDescent="0.3">
      <c r="A1297" s="73">
        <v>41961</v>
      </c>
      <c r="B1297" s="130">
        <v>2051.8000489999999</v>
      </c>
      <c r="C1297" s="125">
        <f t="shared" si="40"/>
        <v>1.9730666206220437E-2</v>
      </c>
      <c r="D1297" s="130">
        <f t="shared" si="41"/>
        <v>19730.666206220438</v>
      </c>
    </row>
    <row r="1298" spans="1:4" x14ac:dyDescent="0.3">
      <c r="A1298" s="73">
        <v>41960</v>
      </c>
      <c r="B1298" s="130">
        <v>2041.3199460000001</v>
      </c>
      <c r="C1298" s="125">
        <f t="shared" si="40"/>
        <v>1.1651189315436072E-2</v>
      </c>
      <c r="D1298" s="130">
        <f t="shared" si="41"/>
        <v>11651.189315436073</v>
      </c>
    </row>
    <row r="1299" spans="1:4" x14ac:dyDescent="0.3">
      <c r="A1299" s="73">
        <v>41957</v>
      </c>
      <c r="B1299" s="130">
        <v>2039.8199460000001</v>
      </c>
      <c r="C1299" s="125">
        <f t="shared" si="40"/>
        <v>1.078759023384368E-2</v>
      </c>
      <c r="D1299" s="130">
        <f t="shared" si="41"/>
        <v>10787.590233843681</v>
      </c>
    </row>
    <row r="1300" spans="1:4" x14ac:dyDescent="0.3">
      <c r="A1300" s="73">
        <v>41956</v>
      </c>
      <c r="B1300" s="130">
        <v>2039.329956</v>
      </c>
      <c r="C1300" s="125">
        <f t="shared" si="40"/>
        <v>2.2399885424712496E-2</v>
      </c>
      <c r="D1300" s="130">
        <f t="shared" si="41"/>
        <v>22399.885424712495</v>
      </c>
    </row>
    <row r="1301" spans="1:4" x14ac:dyDescent="0.3">
      <c r="A1301" s="73">
        <v>41955</v>
      </c>
      <c r="B1301" s="130">
        <v>2038.25</v>
      </c>
      <c r="C1301" s="125">
        <f t="shared" si="40"/>
        <v>2.8224763969624478E-2</v>
      </c>
      <c r="D1301" s="130">
        <f t="shared" si="41"/>
        <v>28224.763969624477</v>
      </c>
    </row>
    <row r="1302" spans="1:4" x14ac:dyDescent="0.3">
      <c r="A1302" s="73">
        <v>41954</v>
      </c>
      <c r="B1302" s="130">
        <v>2039.6800539999999</v>
      </c>
      <c r="C1302" s="125">
        <f t="shared" si="40"/>
        <v>2.7520719201775679E-2</v>
      </c>
      <c r="D1302" s="130">
        <f t="shared" si="41"/>
        <v>27520.719201775679</v>
      </c>
    </row>
    <row r="1303" spans="1:4" x14ac:dyDescent="0.3">
      <c r="A1303" s="73">
        <v>41953</v>
      </c>
      <c r="B1303" s="130">
        <v>2038.26001</v>
      </c>
      <c r="C1303" s="125">
        <f t="shared" si="40"/>
        <v>3.9064453951396461E-2</v>
      </c>
      <c r="D1303" s="130">
        <f t="shared" si="41"/>
        <v>39064.453951396463</v>
      </c>
    </row>
    <row r="1304" spans="1:4" x14ac:dyDescent="0.3">
      <c r="A1304" s="73">
        <v>41950</v>
      </c>
      <c r="B1304" s="130">
        <v>2031.920044</v>
      </c>
      <c r="C1304" s="125">
        <f t="shared" si="40"/>
        <v>3.4277092054379121E-2</v>
      </c>
      <c r="D1304" s="130">
        <f t="shared" si="41"/>
        <v>34277.092054379122</v>
      </c>
    </row>
    <row r="1305" spans="1:4" x14ac:dyDescent="0.3">
      <c r="A1305" s="73">
        <v>41949</v>
      </c>
      <c r="B1305" s="130">
        <v>2031.209961</v>
      </c>
      <c r="C1305" s="125">
        <f t="shared" si="40"/>
        <v>4.1208321231712475E-2</v>
      </c>
      <c r="D1305" s="130">
        <f t="shared" si="41"/>
        <v>41208.321231712478</v>
      </c>
    </row>
    <row r="1306" spans="1:4" x14ac:dyDescent="0.3">
      <c r="A1306" s="73">
        <v>41948</v>
      </c>
      <c r="B1306" s="130">
        <v>2023.5699460000001</v>
      </c>
      <c r="C1306" s="125">
        <f t="shared" si="40"/>
        <v>5.0054206428700621E-2</v>
      </c>
      <c r="D1306" s="130">
        <f t="shared" si="41"/>
        <v>50054.206428700621</v>
      </c>
    </row>
    <row r="1307" spans="1:4" x14ac:dyDescent="0.3">
      <c r="A1307" s="73">
        <v>41947</v>
      </c>
      <c r="B1307" s="130">
        <v>2012.099976</v>
      </c>
      <c r="C1307" s="125">
        <f t="shared" si="40"/>
        <v>3.648105679863245E-2</v>
      </c>
      <c r="D1307" s="130">
        <f t="shared" si="41"/>
        <v>36481.056798632453</v>
      </c>
    </row>
    <row r="1308" spans="1:4" x14ac:dyDescent="0.3">
      <c r="A1308" s="73">
        <v>41946</v>
      </c>
      <c r="B1308" s="130">
        <v>2017.8100589999999</v>
      </c>
      <c r="C1308" s="125">
        <f t="shared" si="40"/>
        <v>5.9768619073593987E-2</v>
      </c>
      <c r="D1308" s="130">
        <f t="shared" si="41"/>
        <v>59768.619073593989</v>
      </c>
    </row>
    <row r="1309" spans="1:4" x14ac:dyDescent="0.3">
      <c r="A1309" s="73">
        <v>41943</v>
      </c>
      <c r="B1309" s="130">
        <v>2018.0500489999999</v>
      </c>
      <c r="C1309" s="125">
        <f t="shared" si="40"/>
        <v>6.9584917161775062E-2</v>
      </c>
      <c r="D1309" s="130">
        <f t="shared" si="41"/>
        <v>69584.917161775069</v>
      </c>
    </row>
    <row r="1310" spans="1:4" x14ac:dyDescent="0.3">
      <c r="A1310" s="73">
        <v>41942</v>
      </c>
      <c r="B1310" s="130">
        <v>1994.650024</v>
      </c>
      <c r="C1310" s="125">
        <f t="shared" si="40"/>
        <v>7.0803545970476334E-2</v>
      </c>
      <c r="D1310" s="130">
        <f t="shared" si="41"/>
        <v>70803.545970476334</v>
      </c>
    </row>
    <row r="1311" spans="1:4" x14ac:dyDescent="0.3">
      <c r="A1311" s="73">
        <v>41941</v>
      </c>
      <c r="B1311" s="130">
        <v>1982.3000489999999</v>
      </c>
      <c r="C1311" s="125">
        <f t="shared" si="40"/>
        <v>6.4327894186427148E-2</v>
      </c>
      <c r="D1311" s="130">
        <f t="shared" si="41"/>
        <v>64327.894186427147</v>
      </c>
    </row>
    <row r="1312" spans="1:4" x14ac:dyDescent="0.3">
      <c r="A1312" s="73">
        <v>41940</v>
      </c>
      <c r="B1312" s="130">
        <v>1985.0500489999999</v>
      </c>
      <c r="C1312" s="125">
        <f t="shared" si="40"/>
        <v>5.7171060766566528E-2</v>
      </c>
      <c r="D1312" s="130">
        <f t="shared" si="41"/>
        <v>57171.06076656653</v>
      </c>
    </row>
    <row r="1313" spans="1:4" x14ac:dyDescent="0.3">
      <c r="A1313" s="73">
        <v>41939</v>
      </c>
      <c r="B1313" s="130">
        <v>1961.630005</v>
      </c>
      <c r="C1313" s="125">
        <f t="shared" si="40"/>
        <v>4.6347768471082684E-2</v>
      </c>
      <c r="D1313" s="130">
        <f t="shared" si="41"/>
        <v>46347.768471082687</v>
      </c>
    </row>
    <row r="1314" spans="1:4" x14ac:dyDescent="0.3">
      <c r="A1314" s="73">
        <v>41936</v>
      </c>
      <c r="B1314" s="130">
        <v>1964.579956</v>
      </c>
      <c r="C1314" s="125">
        <f t="shared" si="40"/>
        <v>3.0664199633120059E-2</v>
      </c>
      <c r="D1314" s="130">
        <f t="shared" si="41"/>
        <v>30664.199633120061</v>
      </c>
    </row>
    <row r="1315" spans="1:4" x14ac:dyDescent="0.3">
      <c r="A1315" s="73">
        <v>41935</v>
      </c>
      <c r="B1315" s="130">
        <v>1950.8199460000001</v>
      </c>
      <c r="C1315" s="125">
        <f t="shared" si="40"/>
        <v>1.1725893682384081E-2</v>
      </c>
      <c r="D1315" s="130">
        <f t="shared" si="41"/>
        <v>11725.893682384081</v>
      </c>
    </row>
    <row r="1316" spans="1:4" x14ac:dyDescent="0.3">
      <c r="A1316" s="73">
        <v>41934</v>
      </c>
      <c r="B1316" s="130">
        <v>1927.1099850000001</v>
      </c>
      <c r="C1316" s="125">
        <f t="shared" si="40"/>
        <v>-2.1220093393586437E-2</v>
      </c>
      <c r="D1316" s="130">
        <f t="shared" si="41"/>
        <v>-21220.093393586438</v>
      </c>
    </row>
    <row r="1317" spans="1:4" x14ac:dyDescent="0.3">
      <c r="A1317" s="73">
        <v>41933</v>
      </c>
      <c r="B1317" s="130">
        <v>1941.280029</v>
      </c>
      <c r="C1317" s="125">
        <f t="shared" si="40"/>
        <v>3.1936608323330784E-3</v>
      </c>
      <c r="D1317" s="130">
        <f t="shared" si="41"/>
        <v>3193.6608323330784</v>
      </c>
    </row>
    <row r="1318" spans="1:4" x14ac:dyDescent="0.3">
      <c r="A1318" s="73">
        <v>41932</v>
      </c>
      <c r="B1318" s="130">
        <v>1904.01001</v>
      </c>
      <c r="C1318" s="125">
        <f t="shared" si="40"/>
        <v>-3.0949368222669804E-2</v>
      </c>
      <c r="D1318" s="130">
        <f t="shared" si="41"/>
        <v>-30949.368222669804</v>
      </c>
    </row>
    <row r="1319" spans="1:4" x14ac:dyDescent="0.3">
      <c r="A1319" s="73">
        <v>41929</v>
      </c>
      <c r="B1319" s="130">
        <v>1886.76001</v>
      </c>
      <c r="C1319" s="125">
        <f t="shared" si="40"/>
        <v>-4.1231776518338092E-2</v>
      </c>
      <c r="D1319" s="130">
        <f t="shared" si="41"/>
        <v>-41231.776518338091</v>
      </c>
    </row>
    <row r="1320" spans="1:4" x14ac:dyDescent="0.3">
      <c r="A1320" s="73">
        <v>41928</v>
      </c>
      <c r="B1320" s="130">
        <v>1862.76001</v>
      </c>
      <c r="C1320" s="125">
        <f t="shared" si="40"/>
        <v>-4.285855403907346E-2</v>
      </c>
      <c r="D1320" s="130">
        <f t="shared" si="41"/>
        <v>-42858.55403907346</v>
      </c>
    </row>
    <row r="1321" spans="1:4" x14ac:dyDescent="0.3">
      <c r="A1321" s="73">
        <v>41927</v>
      </c>
      <c r="B1321" s="130">
        <v>1862.48999</v>
      </c>
      <c r="C1321" s="125">
        <f t="shared" si="40"/>
        <v>-4.299237603190853E-2</v>
      </c>
      <c r="D1321" s="130">
        <f t="shared" si="41"/>
        <v>-42992.376031908527</v>
      </c>
    </row>
    <row r="1322" spans="1:4" x14ac:dyDescent="0.3">
      <c r="A1322" s="73">
        <v>41926</v>
      </c>
      <c r="B1322" s="130">
        <v>1877.6999510000001</v>
      </c>
      <c r="C1322" s="125">
        <f t="shared" si="40"/>
        <v>-4.7959522245500708E-2</v>
      </c>
      <c r="D1322" s="130">
        <f t="shared" si="41"/>
        <v>-47959.52224550071</v>
      </c>
    </row>
    <row r="1323" spans="1:4" x14ac:dyDescent="0.3">
      <c r="A1323" s="73">
        <v>41925</v>
      </c>
      <c r="B1323" s="130">
        <v>1874.73999</v>
      </c>
      <c r="C1323" s="125">
        <f t="shared" si="40"/>
        <v>-5.2108431816506595E-2</v>
      </c>
      <c r="D1323" s="130">
        <f t="shared" si="41"/>
        <v>-52108.431816506592</v>
      </c>
    </row>
    <row r="1324" spans="1:4" x14ac:dyDescent="0.3">
      <c r="A1324" s="73">
        <v>41922</v>
      </c>
      <c r="B1324" s="130">
        <v>1906.130005</v>
      </c>
      <c r="C1324" s="125">
        <f t="shared" si="40"/>
        <v>-3.8691767873819227E-2</v>
      </c>
      <c r="D1324" s="130">
        <f t="shared" si="41"/>
        <v>-38691.767873819226</v>
      </c>
    </row>
    <row r="1325" spans="1:4" x14ac:dyDescent="0.3">
      <c r="A1325" s="73">
        <v>41921</v>
      </c>
      <c r="B1325" s="130">
        <v>1928.209961</v>
      </c>
      <c r="C1325" s="125">
        <f t="shared" si="40"/>
        <v>-1.9216796215732468E-2</v>
      </c>
      <c r="D1325" s="130">
        <f t="shared" si="41"/>
        <v>-19216.796215732469</v>
      </c>
    </row>
    <row r="1326" spans="1:4" x14ac:dyDescent="0.3">
      <c r="A1326" s="73">
        <v>41920</v>
      </c>
      <c r="B1326" s="130">
        <v>1968.8900149999999</v>
      </c>
      <c r="C1326" s="125">
        <f t="shared" si="40"/>
        <v>-1.4717526536976999E-2</v>
      </c>
      <c r="D1326" s="130">
        <f t="shared" si="41"/>
        <v>-14717.526536976999</v>
      </c>
    </row>
    <row r="1327" spans="1:4" x14ac:dyDescent="0.3">
      <c r="A1327" s="73">
        <v>41919</v>
      </c>
      <c r="B1327" s="130">
        <v>1935.099976</v>
      </c>
      <c r="C1327" s="125">
        <f t="shared" si="40"/>
        <v>-2.4042144837352342E-2</v>
      </c>
      <c r="D1327" s="130">
        <f t="shared" si="41"/>
        <v>-24042.144837352342</v>
      </c>
    </row>
    <row r="1328" spans="1:4" x14ac:dyDescent="0.3">
      <c r="A1328" s="73">
        <v>41918</v>
      </c>
      <c r="B1328" s="130">
        <v>1964.8199460000001</v>
      </c>
      <c r="C1328" s="125">
        <f t="shared" si="40"/>
        <v>-1.4777235218392359E-2</v>
      </c>
      <c r="D1328" s="130">
        <f t="shared" si="41"/>
        <v>-14777.235218392359</v>
      </c>
    </row>
    <row r="1329" spans="1:4" x14ac:dyDescent="0.3">
      <c r="A1329" s="73">
        <v>41915</v>
      </c>
      <c r="B1329" s="130">
        <v>1967.900024</v>
      </c>
      <c r="C1329" s="125">
        <f t="shared" si="40"/>
        <v>-2.1140071375168268E-2</v>
      </c>
      <c r="D1329" s="130">
        <f t="shared" si="41"/>
        <v>-21140.071375168267</v>
      </c>
    </row>
    <row r="1330" spans="1:4" x14ac:dyDescent="0.3">
      <c r="A1330" s="73">
        <v>41914</v>
      </c>
      <c r="B1330" s="130">
        <v>1946.170044</v>
      </c>
      <c r="C1330" s="125">
        <f t="shared" si="40"/>
        <v>-3.2410876961937785E-2</v>
      </c>
      <c r="D1330" s="130">
        <f t="shared" si="41"/>
        <v>-32410.876961937785</v>
      </c>
    </row>
    <row r="1331" spans="1:4" x14ac:dyDescent="0.3">
      <c r="A1331" s="73">
        <v>41913</v>
      </c>
      <c r="B1331" s="130">
        <v>1946.160034</v>
      </c>
      <c r="C1331" s="125">
        <f t="shared" si="40"/>
        <v>-2.7683225415495949E-2</v>
      </c>
      <c r="D1331" s="130">
        <f t="shared" si="41"/>
        <v>-27683.225415495948</v>
      </c>
    </row>
    <row r="1332" spans="1:4" x14ac:dyDescent="0.3">
      <c r="A1332" s="73">
        <v>41912</v>
      </c>
      <c r="B1332" s="130">
        <v>1972.290039</v>
      </c>
      <c r="C1332" s="125">
        <f t="shared" si="40"/>
        <v>-1.3351780041338968E-2</v>
      </c>
      <c r="D1332" s="130">
        <f t="shared" si="41"/>
        <v>-13351.780041338967</v>
      </c>
    </row>
    <row r="1333" spans="1:4" x14ac:dyDescent="0.3">
      <c r="A1333" s="73">
        <v>41911</v>
      </c>
      <c r="B1333" s="130">
        <v>1977.8000489999999</v>
      </c>
      <c r="C1333" s="125">
        <f t="shared" si="40"/>
        <v>-3.1902929667151358E-3</v>
      </c>
      <c r="D1333" s="130">
        <f t="shared" si="41"/>
        <v>-3190.2929667151357</v>
      </c>
    </row>
    <row r="1334" spans="1:4" x14ac:dyDescent="0.3">
      <c r="A1334" s="73">
        <v>41908</v>
      </c>
      <c r="B1334" s="130">
        <v>1982.849976</v>
      </c>
      <c r="C1334" s="125">
        <f t="shared" si="40"/>
        <v>-1.3548268718645007E-3</v>
      </c>
      <c r="D1334" s="130">
        <f t="shared" si="41"/>
        <v>-1354.8268718645006</v>
      </c>
    </row>
    <row r="1335" spans="1:4" x14ac:dyDescent="0.3">
      <c r="A1335" s="73">
        <v>41907</v>
      </c>
      <c r="B1335" s="130">
        <v>1965.98999</v>
      </c>
      <c r="C1335" s="125">
        <f t="shared" si="40"/>
        <v>-1.5750062215200922E-2</v>
      </c>
      <c r="D1335" s="130">
        <f t="shared" si="41"/>
        <v>-15750.062215200922</v>
      </c>
    </row>
    <row r="1336" spans="1:4" x14ac:dyDescent="0.3">
      <c r="A1336" s="73">
        <v>41906</v>
      </c>
      <c r="B1336" s="130">
        <v>1998.3000489999999</v>
      </c>
      <c r="C1336" s="125">
        <f t="shared" si="40"/>
        <v>1.3078725038280226E-3</v>
      </c>
      <c r="D1336" s="130">
        <f t="shared" si="41"/>
        <v>1307.8725038280227</v>
      </c>
    </row>
    <row r="1337" spans="1:4" x14ac:dyDescent="0.3">
      <c r="A1337" s="73">
        <v>41905</v>
      </c>
      <c r="B1337" s="130">
        <v>1982.7700199999999</v>
      </c>
      <c r="C1337" s="125">
        <f t="shared" si="40"/>
        <v>-2.851441918406028E-3</v>
      </c>
      <c r="D1337" s="130">
        <f t="shared" si="41"/>
        <v>-2851.441918406028</v>
      </c>
    </row>
    <row r="1338" spans="1:4" x14ac:dyDescent="0.3">
      <c r="A1338" s="73">
        <v>41904</v>
      </c>
      <c r="B1338" s="130">
        <v>1994.290039</v>
      </c>
      <c r="C1338" s="125">
        <f t="shared" si="40"/>
        <v>-3.6222108270300701E-3</v>
      </c>
      <c r="D1338" s="130">
        <f t="shared" si="41"/>
        <v>-3622.21082703007</v>
      </c>
    </row>
    <row r="1339" spans="1:4" x14ac:dyDescent="0.3">
      <c r="A1339" s="73">
        <v>41901</v>
      </c>
      <c r="B1339" s="130">
        <v>2010.400024</v>
      </c>
      <c r="C1339" s="125">
        <f t="shared" si="40"/>
        <v>1.3398663413812795E-3</v>
      </c>
      <c r="D1339" s="130">
        <f t="shared" si="41"/>
        <v>1339.8663413812794</v>
      </c>
    </row>
    <row r="1340" spans="1:4" x14ac:dyDescent="0.3">
      <c r="A1340" s="73">
        <v>41900</v>
      </c>
      <c r="B1340" s="130">
        <v>2011.3599850000001</v>
      </c>
      <c r="C1340" s="125">
        <f t="shared" si="40"/>
        <v>6.8630444949249192E-3</v>
      </c>
      <c r="D1340" s="130">
        <f t="shared" si="41"/>
        <v>6863.0444949249195</v>
      </c>
    </row>
    <row r="1341" spans="1:4" x14ac:dyDescent="0.3">
      <c r="A1341" s="73">
        <v>41899</v>
      </c>
      <c r="B1341" s="130">
        <v>2001.5699460000001</v>
      </c>
      <c r="C1341" s="125">
        <f t="shared" si="40"/>
        <v>4.2483456571651423E-4</v>
      </c>
      <c r="D1341" s="130">
        <f t="shared" si="41"/>
        <v>424.83456571651425</v>
      </c>
    </row>
    <row r="1342" spans="1:4" x14ac:dyDescent="0.3">
      <c r="A1342" s="73">
        <v>41898</v>
      </c>
      <c r="B1342" s="130">
        <v>1998.9799800000001</v>
      </c>
      <c r="C1342" s="125">
        <f t="shared" si="40"/>
        <v>-1.6481455901291575E-3</v>
      </c>
      <c r="D1342" s="130">
        <f t="shared" si="41"/>
        <v>-1648.1455901291574</v>
      </c>
    </row>
    <row r="1343" spans="1:4" x14ac:dyDescent="0.3">
      <c r="A1343" s="73">
        <v>41897</v>
      </c>
      <c r="B1343" s="130">
        <v>1984.130005</v>
      </c>
      <c r="C1343" s="125">
        <f t="shared" si="40"/>
        <v>-9.6038125997789381E-3</v>
      </c>
      <c r="D1343" s="130">
        <f t="shared" si="41"/>
        <v>-9603.8125997789375</v>
      </c>
    </row>
    <row r="1344" spans="1:4" x14ac:dyDescent="0.3">
      <c r="A1344" s="73">
        <v>41894</v>
      </c>
      <c r="B1344" s="130">
        <v>1985.540039</v>
      </c>
      <c r="C1344" s="125">
        <f t="shared" si="40"/>
        <v>-5.6091183910229603E-3</v>
      </c>
      <c r="D1344" s="130">
        <f t="shared" si="41"/>
        <v>-5609.1183910229602</v>
      </c>
    </row>
    <row r="1345" spans="1:4" x14ac:dyDescent="0.3">
      <c r="A1345" s="73">
        <v>41893</v>
      </c>
      <c r="B1345" s="130">
        <v>1997.4499510000001</v>
      </c>
      <c r="C1345" s="125">
        <f t="shared" si="40"/>
        <v>-1.3349419068229285E-3</v>
      </c>
      <c r="D1345" s="130">
        <f t="shared" si="41"/>
        <v>-1334.9419068229286</v>
      </c>
    </row>
    <row r="1346" spans="1:4" x14ac:dyDescent="0.3">
      <c r="A1346" s="73">
        <v>41892</v>
      </c>
      <c r="B1346" s="130">
        <v>1995.6899410000001</v>
      </c>
      <c r="C1346" s="125">
        <f t="shared" si="40"/>
        <v>-2.1650178281714672E-3</v>
      </c>
      <c r="D1346" s="130">
        <f t="shared" si="41"/>
        <v>-2165.017828171467</v>
      </c>
    </row>
    <row r="1347" spans="1:4" x14ac:dyDescent="0.3">
      <c r="A1347" s="73">
        <v>41891</v>
      </c>
      <c r="B1347" s="130">
        <v>1988.4399410000001</v>
      </c>
      <c r="C1347" s="125">
        <f t="shared" si="40"/>
        <v>-4.7449861812387528E-3</v>
      </c>
      <c r="D1347" s="130">
        <f t="shared" si="41"/>
        <v>-4744.9861812387526</v>
      </c>
    </row>
    <row r="1348" spans="1:4" x14ac:dyDescent="0.3">
      <c r="A1348" s="73">
        <v>41890</v>
      </c>
      <c r="B1348" s="130">
        <v>2001.540039</v>
      </c>
      <c r="C1348" s="125">
        <f t="shared" si="40"/>
        <v>6.6083357681552268E-3</v>
      </c>
      <c r="D1348" s="130">
        <f t="shared" si="41"/>
        <v>6608.335768155227</v>
      </c>
    </row>
    <row r="1349" spans="1:4" x14ac:dyDescent="0.3">
      <c r="A1349" s="73">
        <v>41887</v>
      </c>
      <c r="B1349" s="130">
        <v>2007.709961</v>
      </c>
      <c r="C1349" s="125">
        <f t="shared" si="40"/>
        <v>7.6993560626272828E-3</v>
      </c>
      <c r="D1349" s="130">
        <f t="shared" si="41"/>
        <v>7699.3560626272829</v>
      </c>
    </row>
    <row r="1350" spans="1:4" x14ac:dyDescent="0.3">
      <c r="A1350" s="73">
        <v>41886</v>
      </c>
      <c r="B1350" s="130">
        <v>1997.650024</v>
      </c>
      <c r="C1350" s="125">
        <f t="shared" si="40"/>
        <v>5.6078317974346259E-3</v>
      </c>
      <c r="D1350" s="130">
        <f t="shared" si="41"/>
        <v>5607.8317974346255</v>
      </c>
    </row>
    <row r="1351" spans="1:4" x14ac:dyDescent="0.3">
      <c r="A1351" s="73">
        <v>41885</v>
      </c>
      <c r="B1351" s="130">
        <v>2000.719971</v>
      </c>
      <c r="C1351" s="125">
        <f t="shared" si="40"/>
        <v>9.6487662654272111E-3</v>
      </c>
      <c r="D1351" s="130">
        <f t="shared" si="41"/>
        <v>9648.7662654272117</v>
      </c>
    </row>
    <row r="1352" spans="1:4" x14ac:dyDescent="0.3">
      <c r="A1352" s="73">
        <v>41884</v>
      </c>
      <c r="B1352" s="130">
        <v>2002.280029</v>
      </c>
      <c r="C1352" s="125">
        <f t="shared" ref="C1352:C1415" si="42">B1352/B1362-1</f>
        <v>1.5488877415322788E-2</v>
      </c>
      <c r="D1352" s="130">
        <f t="shared" ref="D1352:D1415" si="43">C1352*$B$5</f>
        <v>15488.877415322788</v>
      </c>
    </row>
    <row r="1353" spans="1:4" x14ac:dyDescent="0.3">
      <c r="A1353" s="73">
        <v>41880</v>
      </c>
      <c r="B1353" s="130">
        <v>2003.369995</v>
      </c>
      <c r="C1353" s="125">
        <f t="shared" si="42"/>
        <v>2.4710205590671386E-2</v>
      </c>
      <c r="D1353" s="130">
        <f t="shared" si="43"/>
        <v>24710.205590671387</v>
      </c>
    </row>
    <row r="1354" spans="1:4" x14ac:dyDescent="0.3">
      <c r="A1354" s="73">
        <v>41879</v>
      </c>
      <c r="B1354" s="130">
        <v>1996.73999</v>
      </c>
      <c r="C1354" s="125">
        <f t="shared" si="42"/>
        <v>2.1256321592977967E-2</v>
      </c>
      <c r="D1354" s="130">
        <f t="shared" si="43"/>
        <v>21256.321592977965</v>
      </c>
    </row>
    <row r="1355" spans="1:4" x14ac:dyDescent="0.3">
      <c r="A1355" s="73">
        <v>41878</v>
      </c>
      <c r="B1355" s="130">
        <v>2000.119995</v>
      </c>
      <c r="C1355" s="125">
        <f t="shared" si="42"/>
        <v>2.7430768058833488E-2</v>
      </c>
      <c r="D1355" s="130">
        <f t="shared" si="43"/>
        <v>27430.768058833488</v>
      </c>
    </row>
    <row r="1356" spans="1:4" x14ac:dyDescent="0.3">
      <c r="A1356" s="73">
        <v>41877</v>
      </c>
      <c r="B1356" s="130">
        <v>2000.0200199999999</v>
      </c>
      <c r="C1356" s="125">
        <f t="shared" si="42"/>
        <v>3.4270210730446005E-2</v>
      </c>
      <c r="D1356" s="130">
        <f t="shared" si="43"/>
        <v>34270.210730446008</v>
      </c>
    </row>
    <row r="1357" spans="1:4" x14ac:dyDescent="0.3">
      <c r="A1357" s="73">
        <v>41876</v>
      </c>
      <c r="B1357" s="130">
        <v>1997.920044</v>
      </c>
      <c r="C1357" s="125">
        <f t="shared" si="42"/>
        <v>3.1493297923659735E-2</v>
      </c>
      <c r="D1357" s="130">
        <f t="shared" si="43"/>
        <v>31493.297923659735</v>
      </c>
    </row>
    <row r="1358" spans="1:4" x14ac:dyDescent="0.3">
      <c r="A1358" s="73">
        <v>41873</v>
      </c>
      <c r="B1358" s="130">
        <v>1988.400024</v>
      </c>
      <c r="C1358" s="125">
        <f t="shared" si="42"/>
        <v>2.9411033915051954E-2</v>
      </c>
      <c r="D1358" s="130">
        <f t="shared" si="43"/>
        <v>29411.033915051954</v>
      </c>
    </row>
    <row r="1359" spans="1:4" x14ac:dyDescent="0.3">
      <c r="A1359" s="73">
        <v>41872</v>
      </c>
      <c r="B1359" s="130">
        <v>1992.369995</v>
      </c>
      <c r="C1359" s="125">
        <f t="shared" si="42"/>
        <v>4.3360574025288923E-2</v>
      </c>
      <c r="D1359" s="130">
        <f t="shared" si="43"/>
        <v>43360.574025288923</v>
      </c>
    </row>
    <row r="1360" spans="1:4" x14ac:dyDescent="0.3">
      <c r="A1360" s="73">
        <v>41871</v>
      </c>
      <c r="B1360" s="130">
        <v>1986.51001</v>
      </c>
      <c r="C1360" s="125">
        <f t="shared" si="42"/>
        <v>3.4511321681202967E-2</v>
      </c>
      <c r="D1360" s="130">
        <f t="shared" si="43"/>
        <v>34511.321681202964</v>
      </c>
    </row>
    <row r="1361" spans="1:4" x14ac:dyDescent="0.3">
      <c r="A1361" s="73">
        <v>41870</v>
      </c>
      <c r="B1361" s="130">
        <v>1981.599976</v>
      </c>
      <c r="C1361" s="125">
        <f t="shared" si="42"/>
        <v>3.1970470025074471E-2</v>
      </c>
      <c r="D1361" s="130">
        <f t="shared" si="43"/>
        <v>31970.470025074472</v>
      </c>
    </row>
    <row r="1362" spans="1:4" x14ac:dyDescent="0.3">
      <c r="A1362" s="73">
        <v>41869</v>
      </c>
      <c r="B1362" s="130">
        <v>1971.73999</v>
      </c>
      <c r="C1362" s="125">
        <f t="shared" si="42"/>
        <v>1.6890236756714749E-2</v>
      </c>
      <c r="D1362" s="130">
        <f t="shared" si="43"/>
        <v>16890.236756714748</v>
      </c>
    </row>
    <row r="1363" spans="1:4" x14ac:dyDescent="0.3">
      <c r="A1363" s="73">
        <v>41866</v>
      </c>
      <c r="B1363" s="130">
        <v>1955.0600589999999</v>
      </c>
      <c r="C1363" s="125">
        <f t="shared" si="42"/>
        <v>1.5536469691777022E-2</v>
      </c>
      <c r="D1363" s="130">
        <f t="shared" si="43"/>
        <v>15536.469691777022</v>
      </c>
    </row>
    <row r="1364" spans="1:4" x14ac:dyDescent="0.3">
      <c r="A1364" s="73">
        <v>41865</v>
      </c>
      <c r="B1364" s="130">
        <v>1955.1800539999999</v>
      </c>
      <c r="C1364" s="125">
        <f t="shared" si="42"/>
        <v>1.2695079657018882E-2</v>
      </c>
      <c r="D1364" s="130">
        <f t="shared" si="43"/>
        <v>12695.079657018881</v>
      </c>
    </row>
    <row r="1365" spans="1:4" x14ac:dyDescent="0.3">
      <c r="A1365" s="73">
        <v>41864</v>
      </c>
      <c r="B1365" s="130">
        <v>1946.719971</v>
      </c>
      <c r="C1365" s="125">
        <f t="shared" si="42"/>
        <v>-1.1852358362914761E-2</v>
      </c>
      <c r="D1365" s="130">
        <f t="shared" si="43"/>
        <v>-11852.358362914762</v>
      </c>
    </row>
    <row r="1366" spans="1:4" x14ac:dyDescent="0.3">
      <c r="A1366" s="73">
        <v>41863</v>
      </c>
      <c r="B1366" s="130">
        <v>1933.75</v>
      </c>
      <c r="C1366" s="125">
        <f t="shared" si="42"/>
        <v>-1.8376076499620697E-2</v>
      </c>
      <c r="D1366" s="130">
        <f t="shared" si="43"/>
        <v>-18376.076499620696</v>
      </c>
    </row>
    <row r="1367" spans="1:4" x14ac:dyDescent="0.3">
      <c r="A1367" s="73">
        <v>41862</v>
      </c>
      <c r="B1367" s="130">
        <v>1936.920044</v>
      </c>
      <c r="C1367" s="125">
        <f t="shared" si="42"/>
        <v>-2.1218746319217496E-2</v>
      </c>
      <c r="D1367" s="130">
        <f t="shared" si="43"/>
        <v>-21218.746319217495</v>
      </c>
    </row>
    <row r="1368" spans="1:4" x14ac:dyDescent="0.3">
      <c r="A1368" s="73">
        <v>41859</v>
      </c>
      <c r="B1368" s="130">
        <v>1931.589966</v>
      </c>
      <c r="C1368" s="125">
        <f t="shared" si="42"/>
        <v>-2.3630923301076301E-2</v>
      </c>
      <c r="D1368" s="130">
        <f t="shared" si="43"/>
        <v>-23630.923301076302</v>
      </c>
    </row>
    <row r="1369" spans="1:4" x14ac:dyDescent="0.3">
      <c r="A1369" s="73">
        <v>41858</v>
      </c>
      <c r="B1369" s="130">
        <v>1909.5699460000001</v>
      </c>
      <c r="C1369" s="125">
        <f t="shared" si="42"/>
        <v>-3.9442064200264193E-2</v>
      </c>
      <c r="D1369" s="130">
        <f t="shared" si="43"/>
        <v>-39442.064200264191</v>
      </c>
    </row>
    <row r="1370" spans="1:4" x14ac:dyDescent="0.3">
      <c r="A1370" s="73">
        <v>41857</v>
      </c>
      <c r="B1370" s="130">
        <v>1920.23999</v>
      </c>
      <c r="C1370" s="125">
        <f t="shared" si="42"/>
        <v>-3.360326302533323E-2</v>
      </c>
      <c r="D1370" s="130">
        <f t="shared" si="43"/>
        <v>-33603.263025333232</v>
      </c>
    </row>
    <row r="1371" spans="1:4" x14ac:dyDescent="0.3">
      <c r="A1371" s="73">
        <v>41856</v>
      </c>
      <c r="B1371" s="130">
        <v>1920.209961</v>
      </c>
      <c r="C1371" s="125">
        <f t="shared" si="42"/>
        <v>-3.192291877321507E-2</v>
      </c>
      <c r="D1371" s="130">
        <f t="shared" si="43"/>
        <v>-31922.918773215071</v>
      </c>
    </row>
    <row r="1372" spans="1:4" x14ac:dyDescent="0.3">
      <c r="A1372" s="73">
        <v>41855</v>
      </c>
      <c r="B1372" s="130">
        <v>1938.98999</v>
      </c>
      <c r="C1372" s="125">
        <f t="shared" si="42"/>
        <v>-1.7551422967953867E-2</v>
      </c>
      <c r="D1372" s="130">
        <f t="shared" si="43"/>
        <v>-17551.422967953866</v>
      </c>
    </row>
    <row r="1373" spans="1:4" x14ac:dyDescent="0.3">
      <c r="A1373" s="73">
        <v>41852</v>
      </c>
      <c r="B1373" s="130">
        <v>1925.150024</v>
      </c>
      <c r="C1373" s="125">
        <f t="shared" si="42"/>
        <v>-2.6827121239289098E-2</v>
      </c>
      <c r="D1373" s="130">
        <f t="shared" si="43"/>
        <v>-26827.121239289099</v>
      </c>
    </row>
    <row r="1374" spans="1:4" x14ac:dyDescent="0.3">
      <c r="A1374" s="73">
        <v>41851</v>
      </c>
      <c r="B1374" s="130">
        <v>1930.670044</v>
      </c>
      <c r="C1374" s="125">
        <f t="shared" si="42"/>
        <v>-1.4018523415364026E-2</v>
      </c>
      <c r="D1374" s="130">
        <f t="shared" si="43"/>
        <v>-14018.523415364027</v>
      </c>
    </row>
    <row r="1375" spans="1:4" x14ac:dyDescent="0.3">
      <c r="A1375" s="73">
        <v>41850</v>
      </c>
      <c r="B1375" s="130">
        <v>1970.0699460000001</v>
      </c>
      <c r="C1375" s="125">
        <f t="shared" si="42"/>
        <v>-5.8034792176848704E-3</v>
      </c>
      <c r="D1375" s="130">
        <f t="shared" si="43"/>
        <v>-5803.4792176848705</v>
      </c>
    </row>
    <row r="1376" spans="1:4" x14ac:dyDescent="0.3">
      <c r="A1376" s="73">
        <v>41849</v>
      </c>
      <c r="B1376" s="130">
        <v>1969.9499510000001</v>
      </c>
      <c r="C1376" s="125">
        <f t="shared" si="42"/>
        <v>-1.6875851126347818E-3</v>
      </c>
      <c r="D1376" s="130">
        <f t="shared" si="43"/>
        <v>-1687.5851126347818</v>
      </c>
    </row>
    <row r="1377" spans="1:4" x14ac:dyDescent="0.3">
      <c r="A1377" s="73">
        <v>41848</v>
      </c>
      <c r="B1377" s="130">
        <v>1978.910034</v>
      </c>
      <c r="C1377" s="125">
        <f t="shared" si="42"/>
        <v>9.1551161902403422E-4</v>
      </c>
      <c r="D1377" s="130">
        <f t="shared" si="43"/>
        <v>915.51161902403419</v>
      </c>
    </row>
    <row r="1378" spans="1:4" x14ac:dyDescent="0.3">
      <c r="A1378" s="73">
        <v>41845</v>
      </c>
      <c r="B1378" s="130">
        <v>1978.339966</v>
      </c>
      <c r="C1378" s="125">
        <f t="shared" si="42"/>
        <v>5.4737672843068186E-3</v>
      </c>
      <c r="D1378" s="130">
        <f t="shared" si="43"/>
        <v>5473.7672843068185</v>
      </c>
    </row>
    <row r="1379" spans="1:4" x14ac:dyDescent="0.3">
      <c r="A1379" s="73">
        <v>41844</v>
      </c>
      <c r="B1379" s="130">
        <v>1987.9799800000001</v>
      </c>
      <c r="C1379" s="125">
        <f t="shared" si="42"/>
        <v>1.1859399678111782E-2</v>
      </c>
      <c r="D1379" s="130">
        <f t="shared" si="43"/>
        <v>11859.399678111782</v>
      </c>
    </row>
    <row r="1380" spans="1:4" x14ac:dyDescent="0.3">
      <c r="A1380" s="73">
        <v>41843</v>
      </c>
      <c r="B1380" s="130">
        <v>1987.01001</v>
      </c>
      <c r="C1380" s="125">
        <f t="shared" si="42"/>
        <v>7.187671677872709E-3</v>
      </c>
      <c r="D1380" s="130">
        <f t="shared" si="43"/>
        <v>7187.6716778727086</v>
      </c>
    </row>
    <row r="1381" spans="1:4" x14ac:dyDescent="0.3">
      <c r="A1381" s="73">
        <v>41842</v>
      </c>
      <c r="B1381" s="130">
        <v>1983.530029</v>
      </c>
      <c r="C1381" s="125">
        <f t="shared" si="42"/>
        <v>1.0093174854552744E-2</v>
      </c>
      <c r="D1381" s="130">
        <f t="shared" si="43"/>
        <v>10093.174854552744</v>
      </c>
    </row>
    <row r="1382" spans="1:4" x14ac:dyDescent="0.3">
      <c r="A1382" s="73">
        <v>41841</v>
      </c>
      <c r="B1382" s="130">
        <v>1973.630005</v>
      </c>
      <c r="C1382" s="125">
        <f t="shared" si="42"/>
        <v>-2.0327251794880485E-3</v>
      </c>
      <c r="D1382" s="130">
        <f t="shared" si="43"/>
        <v>-2032.7251794880485</v>
      </c>
    </row>
    <row r="1383" spans="1:4" x14ac:dyDescent="0.3">
      <c r="A1383" s="73">
        <v>41838</v>
      </c>
      <c r="B1383" s="130">
        <v>1978.219971</v>
      </c>
      <c r="C1383" s="125">
        <f t="shared" si="42"/>
        <v>-3.6364585253400028E-3</v>
      </c>
      <c r="D1383" s="130">
        <f t="shared" si="43"/>
        <v>-3636.4585253400028</v>
      </c>
    </row>
    <row r="1384" spans="1:4" x14ac:dyDescent="0.3">
      <c r="A1384" s="73">
        <v>41837</v>
      </c>
      <c r="B1384" s="130">
        <v>1958.119995</v>
      </c>
      <c r="C1384" s="125">
        <f t="shared" si="42"/>
        <v>-8.3560381449494514E-3</v>
      </c>
      <c r="D1384" s="130">
        <f t="shared" si="43"/>
        <v>-8356.0381449494507</v>
      </c>
    </row>
    <row r="1385" spans="1:4" x14ac:dyDescent="0.3">
      <c r="A1385" s="73">
        <v>41836</v>
      </c>
      <c r="B1385" s="130">
        <v>1981.5699460000001</v>
      </c>
      <c r="C1385" s="125">
        <f t="shared" si="42"/>
        <v>4.1807716061061928E-3</v>
      </c>
      <c r="D1385" s="130">
        <f t="shared" si="43"/>
        <v>4180.7716061061928</v>
      </c>
    </row>
    <row r="1386" spans="1:4" x14ac:dyDescent="0.3">
      <c r="A1386" s="73">
        <v>41835</v>
      </c>
      <c r="B1386" s="130">
        <v>1973.280029</v>
      </c>
      <c r="C1386" s="125">
        <f t="shared" si="42"/>
        <v>6.6574071068945528E-3</v>
      </c>
      <c r="D1386" s="130">
        <f t="shared" si="43"/>
        <v>6657.4071068945532</v>
      </c>
    </row>
    <row r="1387" spans="1:4" x14ac:dyDescent="0.3">
      <c r="A1387" s="73">
        <v>41834</v>
      </c>
      <c r="B1387" s="130">
        <v>1977.099976</v>
      </c>
      <c r="C1387" s="125">
        <f t="shared" si="42"/>
        <v>8.2306703456449526E-3</v>
      </c>
      <c r="D1387" s="130">
        <f t="shared" si="43"/>
        <v>8230.6703456449522</v>
      </c>
    </row>
    <row r="1388" spans="1:4" x14ac:dyDescent="0.3">
      <c r="A1388" s="73">
        <v>41831</v>
      </c>
      <c r="B1388" s="130">
        <v>1967.5699460000001</v>
      </c>
      <c r="C1388" s="125">
        <f t="shared" si="42"/>
        <v>5.2881000364572994E-3</v>
      </c>
      <c r="D1388" s="130">
        <f t="shared" si="43"/>
        <v>5288.1000364572992</v>
      </c>
    </row>
    <row r="1389" spans="1:4" x14ac:dyDescent="0.3">
      <c r="A1389" s="73">
        <v>41830</v>
      </c>
      <c r="B1389" s="130">
        <v>1964.6800539999999</v>
      </c>
      <c r="C1389" s="125">
        <f t="shared" si="42"/>
        <v>2.6281939668095777E-3</v>
      </c>
      <c r="D1389" s="130">
        <f t="shared" si="43"/>
        <v>2628.1939668095779</v>
      </c>
    </row>
    <row r="1390" spans="1:4" x14ac:dyDescent="0.3">
      <c r="A1390" s="73">
        <v>41829</v>
      </c>
      <c r="B1390" s="130">
        <v>1972.829956</v>
      </c>
      <c r="C1390" s="125">
        <f t="shared" si="42"/>
        <v>1.1718056715638747E-2</v>
      </c>
      <c r="D1390" s="130">
        <f t="shared" si="43"/>
        <v>11718.056715638748</v>
      </c>
    </row>
    <row r="1391" spans="1:4" x14ac:dyDescent="0.3">
      <c r="A1391" s="73">
        <v>41828</v>
      </c>
      <c r="B1391" s="130">
        <v>1963.709961</v>
      </c>
      <c r="C1391" s="125">
        <f t="shared" si="42"/>
        <v>5.6046591447467264E-4</v>
      </c>
      <c r="D1391" s="130">
        <f t="shared" si="43"/>
        <v>560.46591447467267</v>
      </c>
    </row>
    <row r="1392" spans="1:4" x14ac:dyDescent="0.3">
      <c r="A1392" s="73">
        <v>41827</v>
      </c>
      <c r="B1392" s="130">
        <v>1977.650024</v>
      </c>
      <c r="C1392" s="125">
        <f t="shared" si="42"/>
        <v>7.529805355244612E-3</v>
      </c>
      <c r="D1392" s="130">
        <f t="shared" si="43"/>
        <v>7529.8053552446117</v>
      </c>
    </row>
    <row r="1393" spans="1:4" x14ac:dyDescent="0.3">
      <c r="A1393" s="73">
        <v>41823</v>
      </c>
      <c r="B1393" s="130">
        <v>1985.4399410000001</v>
      </c>
      <c r="C1393" s="125">
        <f t="shared" si="42"/>
        <v>1.3248393076207954E-2</v>
      </c>
      <c r="D1393" s="130">
        <f t="shared" si="43"/>
        <v>13248.393076207954</v>
      </c>
    </row>
    <row r="1394" spans="1:4" x14ac:dyDescent="0.3">
      <c r="A1394" s="73">
        <v>41822</v>
      </c>
      <c r="B1394" s="130">
        <v>1974.619995</v>
      </c>
      <c r="C1394" s="125">
        <f t="shared" si="42"/>
        <v>9.0138965039385788E-3</v>
      </c>
      <c r="D1394" s="130">
        <f t="shared" si="43"/>
        <v>9013.8965039385785</v>
      </c>
    </row>
    <row r="1395" spans="1:4" x14ac:dyDescent="0.3">
      <c r="A1395" s="73">
        <v>41821</v>
      </c>
      <c r="B1395" s="130">
        <v>1973.3199460000001</v>
      </c>
      <c r="C1395" s="125">
        <f t="shared" si="42"/>
        <v>1.6132913228867896E-2</v>
      </c>
      <c r="D1395" s="130">
        <f t="shared" si="43"/>
        <v>16132.913228867896</v>
      </c>
    </row>
    <row r="1396" spans="1:4" x14ac:dyDescent="0.3">
      <c r="A1396" s="73">
        <v>41820</v>
      </c>
      <c r="B1396" s="130">
        <v>1960.2299800000001</v>
      </c>
      <c r="C1396" s="125">
        <f t="shared" si="42"/>
        <v>1.1585397033731182E-2</v>
      </c>
      <c r="D1396" s="130">
        <f t="shared" si="43"/>
        <v>11585.397033731182</v>
      </c>
    </row>
    <row r="1397" spans="1:4" x14ac:dyDescent="0.3">
      <c r="A1397" s="73">
        <v>41817</v>
      </c>
      <c r="B1397" s="130">
        <v>1960.959961</v>
      </c>
      <c r="C1397" s="125">
        <f t="shared" si="42"/>
        <v>1.280882084357704E-2</v>
      </c>
      <c r="D1397" s="130">
        <f t="shared" si="43"/>
        <v>12808.820843577039</v>
      </c>
    </row>
    <row r="1398" spans="1:4" x14ac:dyDescent="0.3">
      <c r="A1398" s="73">
        <v>41816</v>
      </c>
      <c r="B1398" s="130">
        <v>1957.219971</v>
      </c>
      <c r="C1398" s="125">
        <f t="shared" si="42"/>
        <v>1.4045824440414023E-2</v>
      </c>
      <c r="D1398" s="130">
        <f t="shared" si="43"/>
        <v>14045.824440414022</v>
      </c>
    </row>
    <row r="1399" spans="1:4" x14ac:dyDescent="0.3">
      <c r="A1399" s="73">
        <v>41815</v>
      </c>
      <c r="B1399" s="130">
        <v>1959.530029</v>
      </c>
      <c r="C1399" s="125">
        <f t="shared" si="42"/>
        <v>8.0457298917706588E-3</v>
      </c>
      <c r="D1399" s="130">
        <f t="shared" si="43"/>
        <v>8045.7298917706585</v>
      </c>
    </row>
    <row r="1400" spans="1:4" x14ac:dyDescent="0.3">
      <c r="A1400" s="73">
        <v>41814</v>
      </c>
      <c r="B1400" s="130">
        <v>1949.9799800000001</v>
      </c>
      <c r="C1400" s="125">
        <f t="shared" si="42"/>
        <v>-4.1524663536585127E-4</v>
      </c>
      <c r="D1400" s="130">
        <f t="shared" si="43"/>
        <v>-415.24663536585126</v>
      </c>
    </row>
    <row r="1401" spans="1:4" x14ac:dyDescent="0.3">
      <c r="A1401" s="73">
        <v>41813</v>
      </c>
      <c r="B1401" s="130">
        <v>1962.6099850000001</v>
      </c>
      <c r="C1401" s="125">
        <f t="shared" si="42"/>
        <v>5.811581628256679E-3</v>
      </c>
      <c r="D1401" s="130">
        <f t="shared" si="43"/>
        <v>5811.5816282566793</v>
      </c>
    </row>
    <row r="1402" spans="1:4" x14ac:dyDescent="0.3">
      <c r="A1402" s="73">
        <v>41810</v>
      </c>
      <c r="B1402" s="130">
        <v>1962.869995</v>
      </c>
      <c r="C1402" s="125">
        <f t="shared" si="42"/>
        <v>6.8891858207802414E-3</v>
      </c>
      <c r="D1402" s="130">
        <f t="shared" si="43"/>
        <v>6889.1858207802416</v>
      </c>
    </row>
    <row r="1403" spans="1:4" x14ac:dyDescent="0.3">
      <c r="A1403" s="73">
        <v>41809</v>
      </c>
      <c r="B1403" s="130">
        <v>1959.4799800000001</v>
      </c>
      <c r="C1403" s="125">
        <f t="shared" si="42"/>
        <v>9.801809561789776E-3</v>
      </c>
      <c r="D1403" s="130">
        <f t="shared" si="43"/>
        <v>9801.8095617897761</v>
      </c>
    </row>
    <row r="1404" spans="1:4" x14ac:dyDescent="0.3">
      <c r="A1404" s="73">
        <v>41808</v>
      </c>
      <c r="B1404" s="130">
        <v>1956.9799800000001</v>
      </c>
      <c r="C1404" s="125">
        <f t="shared" si="42"/>
        <v>1.5094287468373935E-2</v>
      </c>
      <c r="D1404" s="130">
        <f t="shared" si="43"/>
        <v>15094.287468373936</v>
      </c>
    </row>
    <row r="1405" spans="1:4" x14ac:dyDescent="0.3">
      <c r="A1405" s="73">
        <v>41807</v>
      </c>
      <c r="B1405" s="130">
        <v>1941.98999</v>
      </c>
      <c r="C1405" s="125">
        <f t="shared" si="42"/>
        <v>9.2244211180747548E-3</v>
      </c>
      <c r="D1405" s="130">
        <f t="shared" si="43"/>
        <v>9224.4211180747552</v>
      </c>
    </row>
    <row r="1406" spans="1:4" x14ac:dyDescent="0.3">
      <c r="A1406" s="73">
        <v>41806</v>
      </c>
      <c r="B1406" s="130">
        <v>1937.780029</v>
      </c>
      <c r="C1406" s="125">
        <f t="shared" si="42"/>
        <v>6.6546793939572524E-3</v>
      </c>
      <c r="D1406" s="130">
        <f t="shared" si="43"/>
        <v>6654.6793939572526</v>
      </c>
    </row>
    <row r="1407" spans="1:4" x14ac:dyDescent="0.3">
      <c r="A1407" s="73">
        <v>41803</v>
      </c>
      <c r="B1407" s="130">
        <v>1936.160034</v>
      </c>
      <c r="C1407" s="125">
        <f t="shared" si="42"/>
        <v>6.545167762773918E-3</v>
      </c>
      <c r="D1407" s="130">
        <f t="shared" si="43"/>
        <v>6545.1677627739182</v>
      </c>
    </row>
    <row r="1408" spans="1:4" x14ac:dyDescent="0.3">
      <c r="A1408" s="73">
        <v>41802</v>
      </c>
      <c r="B1408" s="130">
        <v>1930.1099850000001</v>
      </c>
      <c r="C1408" s="125">
        <f t="shared" si="42"/>
        <v>5.2498949744290702E-3</v>
      </c>
      <c r="D1408" s="130">
        <f t="shared" si="43"/>
        <v>5249.8949744290703</v>
      </c>
    </row>
    <row r="1409" spans="1:4" x14ac:dyDescent="0.3">
      <c r="A1409" s="73">
        <v>41801</v>
      </c>
      <c r="B1409" s="130">
        <v>1943.8900149999999</v>
      </c>
      <c r="C1409" s="125">
        <f t="shared" si="42"/>
        <v>1.7860688394495616E-2</v>
      </c>
      <c r="D1409" s="130">
        <f t="shared" si="43"/>
        <v>17860.688394495617</v>
      </c>
    </row>
    <row r="1410" spans="1:4" x14ac:dyDescent="0.3">
      <c r="A1410" s="73">
        <v>41800</v>
      </c>
      <c r="B1410" s="130">
        <v>1950.790039</v>
      </c>
      <c r="C1410" s="125">
        <f t="shared" si="42"/>
        <v>2.0335687510702138E-2</v>
      </c>
      <c r="D1410" s="130">
        <f t="shared" si="43"/>
        <v>20335.687510702137</v>
      </c>
    </row>
    <row r="1411" spans="1:4" x14ac:dyDescent="0.3">
      <c r="A1411" s="73">
        <v>41799</v>
      </c>
      <c r="B1411" s="130">
        <v>1951.2700199999999</v>
      </c>
      <c r="C1411" s="125">
        <f t="shared" si="42"/>
        <v>2.669781072951416E-2</v>
      </c>
      <c r="D1411" s="130">
        <f t="shared" si="43"/>
        <v>26697.81072951416</v>
      </c>
    </row>
    <row r="1412" spans="1:4" x14ac:dyDescent="0.3">
      <c r="A1412" s="73">
        <v>41796</v>
      </c>
      <c r="B1412" s="130">
        <v>1949.4399410000001</v>
      </c>
      <c r="C1412" s="125">
        <f t="shared" si="42"/>
        <v>3.0092603554537245E-2</v>
      </c>
      <c r="D1412" s="130">
        <f t="shared" si="43"/>
        <v>30092.603554537243</v>
      </c>
    </row>
    <row r="1413" spans="1:4" x14ac:dyDescent="0.3">
      <c r="A1413" s="73">
        <v>41795</v>
      </c>
      <c r="B1413" s="130">
        <v>1940.459961</v>
      </c>
      <c r="C1413" s="125">
        <f t="shared" si="42"/>
        <v>2.776964942012583E-2</v>
      </c>
      <c r="D1413" s="130">
        <f t="shared" si="43"/>
        <v>27769.649420125832</v>
      </c>
    </row>
    <row r="1414" spans="1:4" x14ac:dyDescent="0.3">
      <c r="A1414" s="73">
        <v>41794</v>
      </c>
      <c r="B1414" s="130">
        <v>1927.880005</v>
      </c>
      <c r="C1414" s="125">
        <f t="shared" si="42"/>
        <v>2.9394045531809132E-2</v>
      </c>
      <c r="D1414" s="130">
        <f t="shared" si="43"/>
        <v>29394.045531809134</v>
      </c>
    </row>
    <row r="1415" spans="1:4" x14ac:dyDescent="0.3">
      <c r="A1415" s="73">
        <v>41793</v>
      </c>
      <c r="B1415" s="130">
        <v>1924.23999</v>
      </c>
      <c r="C1415" s="125">
        <f t="shared" si="42"/>
        <v>2.0773672689775369E-2</v>
      </c>
      <c r="D1415" s="130">
        <f t="shared" si="43"/>
        <v>20773.672689775369</v>
      </c>
    </row>
    <row r="1416" spans="1:4" x14ac:dyDescent="0.3">
      <c r="A1416" s="73">
        <v>41792</v>
      </c>
      <c r="B1416" s="130">
        <v>1924.969971</v>
      </c>
      <c r="C1416" s="125">
        <f t="shared" ref="C1416:C1479" si="44">B1416/B1426-1</f>
        <v>2.5087059938603495E-2</v>
      </c>
      <c r="D1416" s="130">
        <f t="shared" ref="D1416:D1479" si="45">C1416*$B$5</f>
        <v>25087.059938603496</v>
      </c>
    </row>
    <row r="1417" spans="1:4" x14ac:dyDescent="0.3">
      <c r="A1417" s="73">
        <v>41789</v>
      </c>
      <c r="B1417" s="130">
        <v>1923.5699460000001</v>
      </c>
      <c r="C1417" s="125">
        <f t="shared" si="44"/>
        <v>2.8179688738441122E-2</v>
      </c>
      <c r="D1417" s="130">
        <f t="shared" si="45"/>
        <v>28179.688738441124</v>
      </c>
    </row>
    <row r="1418" spans="1:4" x14ac:dyDescent="0.3">
      <c r="A1418" s="73">
        <v>41788</v>
      </c>
      <c r="B1418" s="130">
        <v>1920.030029</v>
      </c>
      <c r="C1418" s="125">
        <f t="shared" si="44"/>
        <v>1.6679639463651919E-2</v>
      </c>
      <c r="D1418" s="130">
        <f t="shared" si="45"/>
        <v>16679.639463651918</v>
      </c>
    </row>
    <row r="1419" spans="1:4" x14ac:dyDescent="0.3">
      <c r="A1419" s="73">
        <v>41787</v>
      </c>
      <c r="B1419" s="130">
        <v>1909.780029</v>
      </c>
      <c r="C1419" s="125">
        <f t="shared" si="44"/>
        <v>6.4982362214622835E-3</v>
      </c>
      <c r="D1419" s="130">
        <f t="shared" si="45"/>
        <v>6498.2362214622835</v>
      </c>
    </row>
    <row r="1420" spans="1:4" x14ac:dyDescent="0.3">
      <c r="A1420" s="73">
        <v>41786</v>
      </c>
      <c r="B1420" s="130">
        <v>1911.910034</v>
      </c>
      <c r="C1420" s="125">
        <f t="shared" si="44"/>
        <v>8.04577007191698E-3</v>
      </c>
      <c r="D1420" s="130">
        <f t="shared" si="45"/>
        <v>8045.7700719169798</v>
      </c>
    </row>
    <row r="1421" spans="1:4" x14ac:dyDescent="0.3">
      <c r="A1421" s="73">
        <v>41782</v>
      </c>
      <c r="B1421" s="130">
        <v>1900.530029</v>
      </c>
      <c r="C1421" s="125">
        <f t="shared" si="44"/>
        <v>1.1738240084943508E-2</v>
      </c>
      <c r="D1421" s="130">
        <f t="shared" si="45"/>
        <v>11738.240084943507</v>
      </c>
    </row>
    <row r="1422" spans="1:4" x14ac:dyDescent="0.3">
      <c r="A1422" s="73">
        <v>41781</v>
      </c>
      <c r="B1422" s="130">
        <v>1892.48999</v>
      </c>
      <c r="C1422" s="125">
        <f t="shared" si="44"/>
        <v>8.9889716815443332E-3</v>
      </c>
      <c r="D1422" s="130">
        <f t="shared" si="45"/>
        <v>8988.9716815443335</v>
      </c>
    </row>
    <row r="1423" spans="1:4" x14ac:dyDescent="0.3">
      <c r="A1423" s="73">
        <v>41780</v>
      </c>
      <c r="B1423" s="130">
        <v>1888.030029</v>
      </c>
      <c r="C1423" s="125">
        <f t="shared" si="44"/>
        <v>5.2284186560120904E-3</v>
      </c>
      <c r="D1423" s="130">
        <f t="shared" si="45"/>
        <v>5228.4186560120907</v>
      </c>
    </row>
    <row r="1424" spans="1:4" x14ac:dyDescent="0.3">
      <c r="A1424" s="73">
        <v>41779</v>
      </c>
      <c r="B1424" s="130">
        <v>1872.829956</v>
      </c>
      <c r="C1424" s="125">
        <f t="shared" si="44"/>
        <v>2.7359481503343996E-3</v>
      </c>
      <c r="D1424" s="130">
        <f t="shared" si="45"/>
        <v>2735.9481503343995</v>
      </c>
    </row>
    <row r="1425" spans="1:4" x14ac:dyDescent="0.3">
      <c r="A1425" s="73">
        <v>41778</v>
      </c>
      <c r="B1425" s="130">
        <v>1885.079956</v>
      </c>
      <c r="C1425" s="125">
        <f t="shared" si="44"/>
        <v>2.2281047638528229E-4</v>
      </c>
      <c r="D1425" s="130">
        <f t="shared" si="45"/>
        <v>222.8104763852823</v>
      </c>
    </row>
    <row r="1426" spans="1:4" x14ac:dyDescent="0.3">
      <c r="A1426" s="73">
        <v>41775</v>
      </c>
      <c r="B1426" s="130">
        <v>1877.8599850000001</v>
      </c>
      <c r="C1426" s="125">
        <f t="shared" si="44"/>
        <v>-1.7436394812960776E-3</v>
      </c>
      <c r="D1426" s="130">
        <f t="shared" si="45"/>
        <v>-1743.6394812960775</v>
      </c>
    </row>
    <row r="1427" spans="1:4" x14ac:dyDescent="0.3">
      <c r="A1427" s="73">
        <v>41774</v>
      </c>
      <c r="B1427" s="130">
        <v>1870.849976</v>
      </c>
      <c r="C1427" s="125">
        <f t="shared" si="44"/>
        <v>-6.8111768624163904E-3</v>
      </c>
      <c r="D1427" s="130">
        <f t="shared" si="45"/>
        <v>-6811.1768624163906</v>
      </c>
    </row>
    <row r="1428" spans="1:4" x14ac:dyDescent="0.3">
      <c r="A1428" s="73">
        <v>41773</v>
      </c>
      <c r="B1428" s="130">
        <v>1888.530029</v>
      </c>
      <c r="C1428" s="125">
        <f t="shared" si="44"/>
        <v>2.4311038611024571E-3</v>
      </c>
      <c r="D1428" s="130">
        <f t="shared" si="45"/>
        <v>2431.1038611024569</v>
      </c>
    </row>
    <row r="1429" spans="1:4" x14ac:dyDescent="0.3">
      <c r="A1429" s="73">
        <v>41772</v>
      </c>
      <c r="B1429" s="130">
        <v>1897.4499510000001</v>
      </c>
      <c r="C1429" s="125">
        <f t="shared" si="44"/>
        <v>1.0179252553005558E-2</v>
      </c>
      <c r="D1429" s="130">
        <f t="shared" si="45"/>
        <v>10179.252553005557</v>
      </c>
    </row>
    <row r="1430" spans="1:4" x14ac:dyDescent="0.3">
      <c r="A1430" s="73">
        <v>41771</v>
      </c>
      <c r="B1430" s="130">
        <v>1896.650024</v>
      </c>
      <c r="C1430" s="125">
        <f t="shared" si="44"/>
        <v>1.4560571518446475E-2</v>
      </c>
      <c r="D1430" s="130">
        <f t="shared" si="45"/>
        <v>14560.571518446475</v>
      </c>
    </row>
    <row r="1431" spans="1:4" x14ac:dyDescent="0.3">
      <c r="A1431" s="73">
        <v>41768</v>
      </c>
      <c r="B1431" s="130">
        <v>1878.4799800000001</v>
      </c>
      <c r="C1431" s="125">
        <f t="shared" si="44"/>
        <v>8.0927099955860893E-3</v>
      </c>
      <c r="D1431" s="130">
        <f t="shared" si="45"/>
        <v>8092.7099955860895</v>
      </c>
    </row>
    <row r="1432" spans="1:4" x14ac:dyDescent="0.3">
      <c r="A1432" s="73">
        <v>41767</v>
      </c>
      <c r="B1432" s="130">
        <v>1875.630005</v>
      </c>
      <c r="C1432" s="125">
        <f t="shared" si="44"/>
        <v>-1.5862685835772439E-3</v>
      </c>
      <c r="D1432" s="130">
        <f t="shared" si="45"/>
        <v>-1586.2685835772438</v>
      </c>
    </row>
    <row r="1433" spans="1:4" x14ac:dyDescent="0.3">
      <c r="A1433" s="73">
        <v>41766</v>
      </c>
      <c r="B1433" s="130">
        <v>1878.209961</v>
      </c>
      <c r="C1433" s="125">
        <f t="shared" si="44"/>
        <v>1.5036584270180509E-3</v>
      </c>
      <c r="D1433" s="130">
        <f t="shared" si="45"/>
        <v>1503.6584270180508</v>
      </c>
    </row>
    <row r="1434" spans="1:4" x14ac:dyDescent="0.3">
      <c r="A1434" s="73">
        <v>41765</v>
      </c>
      <c r="B1434" s="130">
        <v>1867.719971</v>
      </c>
      <c r="C1434" s="125">
        <f t="shared" si="44"/>
        <v>-6.2941010835514399E-3</v>
      </c>
      <c r="D1434" s="130">
        <f t="shared" si="45"/>
        <v>-6294.1010835514398</v>
      </c>
    </row>
    <row r="1435" spans="1:4" x14ac:dyDescent="0.3">
      <c r="A1435" s="73">
        <v>41764</v>
      </c>
      <c r="B1435" s="130">
        <v>1884.660034</v>
      </c>
      <c r="C1435" s="125">
        <f t="shared" si="44"/>
        <v>6.8219921564141028E-3</v>
      </c>
      <c r="D1435" s="130">
        <f t="shared" si="45"/>
        <v>6821.9921564141032</v>
      </c>
    </row>
    <row r="1436" spans="1:4" x14ac:dyDescent="0.3">
      <c r="A1436" s="73">
        <v>41761</v>
      </c>
      <c r="B1436" s="130">
        <v>1881.1400149999999</v>
      </c>
      <c r="C1436" s="125">
        <f t="shared" si="44"/>
        <v>8.7353080460343957E-3</v>
      </c>
      <c r="D1436" s="130">
        <f t="shared" si="45"/>
        <v>8735.3080460343954</v>
      </c>
    </row>
    <row r="1437" spans="1:4" x14ac:dyDescent="0.3">
      <c r="A1437" s="73">
        <v>41760</v>
      </c>
      <c r="B1437" s="130">
        <v>1883.6800539999999</v>
      </c>
      <c r="C1437" s="125">
        <f t="shared" si="44"/>
        <v>1.1474993058607552E-2</v>
      </c>
      <c r="D1437" s="130">
        <f t="shared" si="45"/>
        <v>11474.993058607552</v>
      </c>
    </row>
    <row r="1438" spans="1:4" x14ac:dyDescent="0.3">
      <c r="A1438" s="73">
        <v>41759</v>
      </c>
      <c r="B1438" s="130">
        <v>1883.9499510000001</v>
      </c>
      <c r="C1438" s="125">
        <f t="shared" si="44"/>
        <v>2.2230285431532382E-2</v>
      </c>
      <c r="D1438" s="130">
        <f t="shared" si="45"/>
        <v>22230.285431532382</v>
      </c>
    </row>
    <row r="1439" spans="1:4" x14ac:dyDescent="0.3">
      <c r="A1439" s="73">
        <v>41758</v>
      </c>
      <c r="B1439" s="130">
        <v>1878.329956</v>
      </c>
      <c r="C1439" s="125">
        <f t="shared" si="44"/>
        <v>2.6067797832971973E-2</v>
      </c>
      <c r="D1439" s="130">
        <f t="shared" si="45"/>
        <v>26067.797832971974</v>
      </c>
    </row>
    <row r="1440" spans="1:4" x14ac:dyDescent="0.3">
      <c r="A1440" s="73">
        <v>41757</v>
      </c>
      <c r="B1440" s="130">
        <v>1869.4300539999999</v>
      </c>
      <c r="C1440" s="125">
        <f t="shared" si="44"/>
        <v>2.9597626657777321E-2</v>
      </c>
      <c r="D1440" s="130">
        <f t="shared" si="45"/>
        <v>29597.62665777732</v>
      </c>
    </row>
    <row r="1441" spans="1:4" x14ac:dyDescent="0.3">
      <c r="A1441" s="73">
        <v>41754</v>
      </c>
      <c r="B1441" s="130">
        <v>1863.400024</v>
      </c>
      <c r="C1441" s="125">
        <f t="shared" si="44"/>
        <v>1.6540504903104214E-2</v>
      </c>
      <c r="D1441" s="130">
        <f t="shared" si="45"/>
        <v>16540.504903104214</v>
      </c>
    </row>
    <row r="1442" spans="1:4" x14ac:dyDescent="0.3">
      <c r="A1442" s="73">
        <v>41753</v>
      </c>
      <c r="B1442" s="130">
        <v>1878.6099850000001</v>
      </c>
      <c r="C1442" s="125">
        <f t="shared" si="44"/>
        <v>3.4344618650659076E-3</v>
      </c>
      <c r="D1442" s="130">
        <f t="shared" si="45"/>
        <v>3434.4618650659077</v>
      </c>
    </row>
    <row r="1443" spans="1:4" x14ac:dyDescent="0.3">
      <c r="A1443" s="73">
        <v>41752</v>
      </c>
      <c r="B1443" s="130">
        <v>1875.3900149999999</v>
      </c>
      <c r="C1443" s="125">
        <f t="shared" si="44"/>
        <v>1.2651490579390412E-2</v>
      </c>
      <c r="D1443" s="130">
        <f t="shared" si="45"/>
        <v>12651.490579390413</v>
      </c>
    </row>
    <row r="1444" spans="1:4" x14ac:dyDescent="0.3">
      <c r="A1444" s="73">
        <v>41751</v>
      </c>
      <c r="B1444" s="130">
        <v>1879.5500489999999</v>
      </c>
      <c r="C1444" s="125">
        <f t="shared" si="44"/>
        <v>1.8704206559497782E-2</v>
      </c>
      <c r="D1444" s="130">
        <f t="shared" si="45"/>
        <v>18704.206559497783</v>
      </c>
    </row>
    <row r="1445" spans="1:4" x14ac:dyDescent="0.3">
      <c r="A1445" s="73">
        <v>41750</v>
      </c>
      <c r="B1445" s="130">
        <v>1871.8900149999999</v>
      </c>
      <c r="C1445" s="125">
        <f t="shared" si="44"/>
        <v>3.6459629958676132E-3</v>
      </c>
      <c r="D1445" s="130">
        <f t="shared" si="45"/>
        <v>3645.9629958676132</v>
      </c>
    </row>
    <row r="1446" spans="1:4" x14ac:dyDescent="0.3">
      <c r="A1446" s="73">
        <v>41746</v>
      </c>
      <c r="B1446" s="130">
        <v>1864.849976</v>
      </c>
      <c r="C1446" s="125">
        <f t="shared" si="44"/>
        <v>-1.266434968085739E-2</v>
      </c>
      <c r="D1446" s="130">
        <f t="shared" si="45"/>
        <v>-12664.349680857389</v>
      </c>
    </row>
    <row r="1447" spans="1:4" x14ac:dyDescent="0.3">
      <c r="A1447" s="73">
        <v>41745</v>
      </c>
      <c r="B1447" s="130">
        <v>1862.3100589999999</v>
      </c>
      <c r="C1447" s="125">
        <f t="shared" si="44"/>
        <v>-1.5119765528121887E-2</v>
      </c>
      <c r="D1447" s="130">
        <f t="shared" si="45"/>
        <v>-15119.765528121887</v>
      </c>
    </row>
    <row r="1448" spans="1:4" x14ac:dyDescent="0.3">
      <c r="A1448" s="73">
        <v>41744</v>
      </c>
      <c r="B1448" s="130">
        <v>1842.9799800000001</v>
      </c>
      <c r="C1448" s="125">
        <f t="shared" si="44"/>
        <v>-2.2561436393552459E-2</v>
      </c>
      <c r="D1448" s="130">
        <f t="shared" si="45"/>
        <v>-22561.43639355246</v>
      </c>
    </row>
    <row r="1449" spans="1:4" x14ac:dyDescent="0.3">
      <c r="A1449" s="73">
        <v>41743</v>
      </c>
      <c r="B1449" s="130">
        <v>1830.6099850000001</v>
      </c>
      <c r="C1449" s="125">
        <f t="shared" si="44"/>
        <v>-2.2287608958724725E-2</v>
      </c>
      <c r="D1449" s="130">
        <f t="shared" si="45"/>
        <v>-22287.608958724726</v>
      </c>
    </row>
    <row r="1450" spans="1:4" x14ac:dyDescent="0.3">
      <c r="A1450" s="73">
        <v>41740</v>
      </c>
      <c r="B1450" s="130">
        <v>1815.6899410000001</v>
      </c>
      <c r="C1450" s="125">
        <f t="shared" si="44"/>
        <v>-2.2571922197682781E-2</v>
      </c>
      <c r="D1450" s="130">
        <f t="shared" si="45"/>
        <v>-22571.922197682779</v>
      </c>
    </row>
    <row r="1451" spans="1:4" x14ac:dyDescent="0.3">
      <c r="A1451" s="73">
        <v>41739</v>
      </c>
      <c r="B1451" s="130">
        <v>1833.079956</v>
      </c>
      <c r="C1451" s="125">
        <f t="shared" si="44"/>
        <v>-8.6315507849313855E-3</v>
      </c>
      <c r="D1451" s="130">
        <f t="shared" si="45"/>
        <v>-8631.5507849313854</v>
      </c>
    </row>
    <row r="1452" spans="1:4" x14ac:dyDescent="0.3">
      <c r="A1452" s="73">
        <v>41738</v>
      </c>
      <c r="B1452" s="130">
        <v>1872.1800539999999</v>
      </c>
      <c r="C1452" s="125">
        <f t="shared" si="44"/>
        <v>1.0590747060902794E-2</v>
      </c>
      <c r="D1452" s="130">
        <f t="shared" si="45"/>
        <v>10590.747060902795</v>
      </c>
    </row>
    <row r="1453" spans="1:4" x14ac:dyDescent="0.3">
      <c r="A1453" s="73">
        <v>41737</v>
      </c>
      <c r="B1453" s="130">
        <v>1851.959961</v>
      </c>
      <c r="C1453" s="125">
        <f t="shared" si="44"/>
        <v>-7.3219809160546268E-3</v>
      </c>
      <c r="D1453" s="130">
        <f t="shared" si="45"/>
        <v>-7321.9809160546265</v>
      </c>
    </row>
    <row r="1454" spans="1:4" x14ac:dyDescent="0.3">
      <c r="A1454" s="73">
        <v>41736</v>
      </c>
      <c r="B1454" s="130">
        <v>1845.040039</v>
      </c>
      <c r="C1454" s="125">
        <f t="shared" si="44"/>
        <v>-6.6758023913948694E-3</v>
      </c>
      <c r="D1454" s="130">
        <f t="shared" si="45"/>
        <v>-6675.8023913948691</v>
      </c>
    </row>
    <row r="1455" spans="1:4" x14ac:dyDescent="0.3">
      <c r="A1455" s="73">
        <v>41733</v>
      </c>
      <c r="B1455" s="130">
        <v>1865.089966</v>
      </c>
      <c r="C1455" s="125">
        <f t="shared" si="44"/>
        <v>-7.6616054726263982E-4</v>
      </c>
      <c r="D1455" s="130">
        <f t="shared" si="45"/>
        <v>-766.16054726263985</v>
      </c>
    </row>
    <row r="1456" spans="1:4" x14ac:dyDescent="0.3">
      <c r="A1456" s="73">
        <v>41732</v>
      </c>
      <c r="B1456" s="130">
        <v>1888.7700199999999</v>
      </c>
      <c r="C1456" s="125">
        <f t="shared" si="44"/>
        <v>8.9529489214643654E-3</v>
      </c>
      <c r="D1456" s="130">
        <f t="shared" si="45"/>
        <v>8952.9489214643654</v>
      </c>
    </row>
    <row r="1457" spans="1:4" x14ac:dyDescent="0.3">
      <c r="A1457" s="73">
        <v>41731</v>
      </c>
      <c r="B1457" s="130">
        <v>1890.900024</v>
      </c>
      <c r="C1457" s="125">
        <f t="shared" si="44"/>
        <v>1.6192223475311573E-2</v>
      </c>
      <c r="D1457" s="130">
        <f t="shared" si="45"/>
        <v>16192.223475311574</v>
      </c>
    </row>
    <row r="1458" spans="1:4" x14ac:dyDescent="0.3">
      <c r="A1458" s="73">
        <v>41730</v>
      </c>
      <c r="B1458" s="130">
        <v>1885.5200199999999</v>
      </c>
      <c r="C1458" s="125">
        <f t="shared" si="44"/>
        <v>7.0877393510482278E-3</v>
      </c>
      <c r="D1458" s="130">
        <f t="shared" si="45"/>
        <v>7087.7393510482279</v>
      </c>
    </row>
    <row r="1459" spans="1:4" x14ac:dyDescent="0.3">
      <c r="A1459" s="73">
        <v>41729</v>
      </c>
      <c r="B1459" s="130">
        <v>1872.339966</v>
      </c>
      <c r="C1459" s="125">
        <f t="shared" si="44"/>
        <v>7.2680182264073245E-3</v>
      </c>
      <c r="D1459" s="130">
        <f t="shared" si="45"/>
        <v>7268.0182264073246</v>
      </c>
    </row>
    <row r="1460" spans="1:4" x14ac:dyDescent="0.3">
      <c r="A1460" s="73">
        <v>41726</v>
      </c>
      <c r="B1460" s="130">
        <v>1857.619995</v>
      </c>
      <c r="C1460" s="125">
        <f t="shared" si="44"/>
        <v>8.9564506336965444E-3</v>
      </c>
      <c r="D1460" s="130">
        <f t="shared" si="45"/>
        <v>8956.4506336965442</v>
      </c>
    </row>
    <row r="1461" spans="1:4" x14ac:dyDescent="0.3">
      <c r="A1461" s="73">
        <v>41725</v>
      </c>
      <c r="B1461" s="130">
        <v>1849.040039</v>
      </c>
      <c r="C1461" s="125">
        <f t="shared" si="44"/>
        <v>1.4623921107279614E-3</v>
      </c>
      <c r="D1461" s="130">
        <f t="shared" si="45"/>
        <v>1462.3921107279614</v>
      </c>
    </row>
    <row r="1462" spans="1:4" x14ac:dyDescent="0.3">
      <c r="A1462" s="73">
        <v>41724</v>
      </c>
      <c r="B1462" s="130">
        <v>1852.5600589999999</v>
      </c>
      <c r="C1462" s="125">
        <f t="shared" si="44"/>
        <v>-8.371637089289341E-3</v>
      </c>
      <c r="D1462" s="130">
        <f t="shared" si="45"/>
        <v>-8371.637089289341</v>
      </c>
    </row>
    <row r="1463" spans="1:4" x14ac:dyDescent="0.3">
      <c r="A1463" s="73">
        <v>41723</v>
      </c>
      <c r="B1463" s="130">
        <v>1865.619995</v>
      </c>
      <c r="C1463" s="125">
        <f t="shared" si="44"/>
        <v>-1.0762356540743312E-3</v>
      </c>
      <c r="D1463" s="130">
        <f t="shared" si="45"/>
        <v>-1076.2356540743313</v>
      </c>
    </row>
    <row r="1464" spans="1:4" x14ac:dyDescent="0.3">
      <c r="A1464" s="73">
        <v>41722</v>
      </c>
      <c r="B1464" s="130">
        <v>1857.4399410000001</v>
      </c>
      <c r="C1464" s="125">
        <f t="shared" si="44"/>
        <v>-1.0510557135227638E-2</v>
      </c>
      <c r="D1464" s="130">
        <f t="shared" si="45"/>
        <v>-10510.557135227638</v>
      </c>
    </row>
    <row r="1465" spans="1:4" x14ac:dyDescent="0.3">
      <c r="A1465" s="73">
        <v>41719</v>
      </c>
      <c r="B1465" s="130">
        <v>1866.5200199999999</v>
      </c>
      <c r="C1465" s="125">
        <f t="shared" si="44"/>
        <v>-6.1340646422715084E-3</v>
      </c>
      <c r="D1465" s="130">
        <f t="shared" si="45"/>
        <v>-6134.0646422715081</v>
      </c>
    </row>
    <row r="1466" spans="1:4" x14ac:dyDescent="0.3">
      <c r="A1466" s="73">
        <v>41718</v>
      </c>
      <c r="B1466" s="130">
        <v>1872.01001</v>
      </c>
      <c r="C1466" s="125">
        <f t="shared" si="44"/>
        <v>-2.6744478897199331E-3</v>
      </c>
      <c r="D1466" s="130">
        <f t="shared" si="45"/>
        <v>-2674.4478897199333</v>
      </c>
    </row>
    <row r="1467" spans="1:4" x14ac:dyDescent="0.3">
      <c r="A1467" s="73">
        <v>41717</v>
      </c>
      <c r="B1467" s="130">
        <v>1860.7700199999999</v>
      </c>
      <c r="C1467" s="125">
        <f t="shared" si="44"/>
        <v>-6.9591039589994574E-3</v>
      </c>
      <c r="D1467" s="130">
        <f t="shared" si="45"/>
        <v>-6959.1039589994571</v>
      </c>
    </row>
    <row r="1468" spans="1:4" x14ac:dyDescent="0.3">
      <c r="A1468" s="73">
        <v>41716</v>
      </c>
      <c r="B1468" s="130">
        <v>1872.25</v>
      </c>
      <c r="C1468" s="125">
        <f t="shared" si="44"/>
        <v>-8.858664342901168E-4</v>
      </c>
      <c r="D1468" s="130">
        <f t="shared" si="45"/>
        <v>-885.86643429011679</v>
      </c>
    </row>
    <row r="1469" spans="1:4" x14ac:dyDescent="0.3">
      <c r="A1469" s="73">
        <v>41715</v>
      </c>
      <c r="B1469" s="130">
        <v>1858.829956</v>
      </c>
      <c r="C1469" s="125">
        <f t="shared" si="44"/>
        <v>7.0974498664209129E-3</v>
      </c>
      <c r="D1469" s="130">
        <f t="shared" si="45"/>
        <v>7097.4498664209132</v>
      </c>
    </row>
    <row r="1470" spans="1:4" x14ac:dyDescent="0.3">
      <c r="A1470" s="73">
        <v>41712</v>
      </c>
      <c r="B1470" s="130">
        <v>1841.130005</v>
      </c>
      <c r="C1470" s="125">
        <f t="shared" si="44"/>
        <v>-9.8523469212751236E-3</v>
      </c>
      <c r="D1470" s="130">
        <f t="shared" si="45"/>
        <v>-9852.3469212751243</v>
      </c>
    </row>
    <row r="1471" spans="1:4" x14ac:dyDescent="0.3">
      <c r="A1471" s="73">
        <v>41711</v>
      </c>
      <c r="B1471" s="130">
        <v>1846.339966</v>
      </c>
      <c r="C1471" s="125">
        <f t="shared" si="44"/>
        <v>-4.2873945460480956E-3</v>
      </c>
      <c r="D1471" s="130">
        <f t="shared" si="45"/>
        <v>-4287.3945460480954</v>
      </c>
    </row>
    <row r="1472" spans="1:4" x14ac:dyDescent="0.3">
      <c r="A1472" s="73">
        <v>41710</v>
      </c>
      <c r="B1472" s="130">
        <v>1868.1999510000001</v>
      </c>
      <c r="C1472" s="125">
        <f t="shared" si="44"/>
        <v>1.2486676806050978E-2</v>
      </c>
      <c r="D1472" s="130">
        <f t="shared" si="45"/>
        <v>12486.676806050978</v>
      </c>
    </row>
    <row r="1473" spans="1:4" x14ac:dyDescent="0.3">
      <c r="A1473" s="73">
        <v>41709</v>
      </c>
      <c r="B1473" s="130">
        <v>1867.630005</v>
      </c>
      <c r="C1473" s="125">
        <f t="shared" si="44"/>
        <v>1.219975397860229E-2</v>
      </c>
      <c r="D1473" s="130">
        <f t="shared" si="45"/>
        <v>12199.75397860229</v>
      </c>
    </row>
    <row r="1474" spans="1:4" x14ac:dyDescent="0.3">
      <c r="A1474" s="73">
        <v>41708</v>
      </c>
      <c r="B1474" s="130">
        <v>1877.170044</v>
      </c>
      <c r="C1474" s="125">
        <f t="shared" si="44"/>
        <v>1.5999079481051837E-2</v>
      </c>
      <c r="D1474" s="130">
        <f t="shared" si="45"/>
        <v>15999.079481051836</v>
      </c>
    </row>
    <row r="1475" spans="1:4" x14ac:dyDescent="0.3">
      <c r="A1475" s="73">
        <v>41705</v>
      </c>
      <c r="B1475" s="130">
        <v>1878.040039</v>
      </c>
      <c r="C1475" s="125">
        <f t="shared" si="44"/>
        <v>2.2758360245064724E-2</v>
      </c>
      <c r="D1475" s="130">
        <f t="shared" si="45"/>
        <v>22758.360245064723</v>
      </c>
    </row>
    <row r="1476" spans="1:4" x14ac:dyDescent="0.3">
      <c r="A1476" s="73">
        <v>41704</v>
      </c>
      <c r="B1476" s="130">
        <v>1877.030029</v>
      </c>
      <c r="C1476" s="125">
        <f t="shared" si="44"/>
        <v>2.0246985733531897E-2</v>
      </c>
      <c r="D1476" s="130">
        <f t="shared" si="45"/>
        <v>20246.985733531896</v>
      </c>
    </row>
    <row r="1477" spans="1:4" x14ac:dyDescent="0.3">
      <c r="A1477" s="73">
        <v>41703</v>
      </c>
      <c r="B1477" s="130">
        <v>1873.8100589999999</v>
      </c>
      <c r="C1477" s="125">
        <f t="shared" si="44"/>
        <v>2.4639813533834598E-2</v>
      </c>
      <c r="D1477" s="130">
        <f t="shared" si="45"/>
        <v>24639.813533834596</v>
      </c>
    </row>
    <row r="1478" spans="1:4" x14ac:dyDescent="0.3">
      <c r="A1478" s="73">
        <v>41702</v>
      </c>
      <c r="B1478" s="130">
        <v>1873.910034</v>
      </c>
      <c r="C1478" s="125">
        <f t="shared" si="44"/>
        <v>1.8008878843472909E-2</v>
      </c>
      <c r="D1478" s="130">
        <f t="shared" si="45"/>
        <v>18008.87884347291</v>
      </c>
    </row>
    <row r="1479" spans="1:4" x14ac:dyDescent="0.3">
      <c r="A1479" s="73">
        <v>41701</v>
      </c>
      <c r="B1479" s="130">
        <v>1845.7299800000001</v>
      </c>
      <c r="C1479" s="125">
        <f t="shared" si="44"/>
        <v>3.8615572359268491E-3</v>
      </c>
      <c r="D1479" s="130">
        <f t="shared" si="45"/>
        <v>3861.557235926849</v>
      </c>
    </row>
    <row r="1480" spans="1:4" x14ac:dyDescent="0.3">
      <c r="A1480" s="73">
        <v>41698</v>
      </c>
      <c r="B1480" s="130">
        <v>1859.4499510000001</v>
      </c>
      <c r="C1480" s="125">
        <f t="shared" ref="C1480:C1543" si="46">B1480/B1490-1</f>
        <v>1.6187293744359232E-2</v>
      </c>
      <c r="D1480" s="130">
        <f t="shared" ref="D1480:D1543" si="47">C1480*$B$5</f>
        <v>16187.293744359233</v>
      </c>
    </row>
    <row r="1481" spans="1:4" x14ac:dyDescent="0.3">
      <c r="A1481" s="73">
        <v>41697</v>
      </c>
      <c r="B1481" s="130">
        <v>1854.290039</v>
      </c>
      <c r="C1481" s="125">
        <f t="shared" si="46"/>
        <v>1.9255097571237334E-2</v>
      </c>
      <c r="D1481" s="130">
        <f t="shared" si="47"/>
        <v>19255.097571237333</v>
      </c>
    </row>
    <row r="1482" spans="1:4" x14ac:dyDescent="0.3">
      <c r="A1482" s="73">
        <v>41696</v>
      </c>
      <c r="B1482" s="130">
        <v>1845.160034</v>
      </c>
      <c r="C1482" s="125">
        <f t="shared" si="46"/>
        <v>1.3963475202637632E-2</v>
      </c>
      <c r="D1482" s="130">
        <f t="shared" si="47"/>
        <v>13963.475202637632</v>
      </c>
    </row>
    <row r="1483" spans="1:4" x14ac:dyDescent="0.3">
      <c r="A1483" s="73">
        <v>41695</v>
      </c>
      <c r="B1483" s="130">
        <v>1845.119995</v>
      </c>
      <c r="C1483" s="125">
        <f t="shared" si="46"/>
        <v>2.5157808391504499E-2</v>
      </c>
      <c r="D1483" s="130">
        <f t="shared" si="47"/>
        <v>25157.808391504499</v>
      </c>
    </row>
    <row r="1484" spans="1:4" x14ac:dyDescent="0.3">
      <c r="A1484" s="73">
        <v>41694</v>
      </c>
      <c r="B1484" s="130">
        <v>1847.6099850000001</v>
      </c>
      <c r="C1484" s="125">
        <f t="shared" si="46"/>
        <v>2.8152143235443905E-2</v>
      </c>
      <c r="D1484" s="130">
        <f t="shared" si="47"/>
        <v>28152.143235443906</v>
      </c>
    </row>
    <row r="1485" spans="1:4" x14ac:dyDescent="0.3">
      <c r="A1485" s="73">
        <v>41691</v>
      </c>
      <c r="B1485" s="130">
        <v>1836.25</v>
      </c>
      <c r="C1485" s="125">
        <f t="shared" si="46"/>
        <v>3.5422849555475144E-2</v>
      </c>
      <c r="D1485" s="130">
        <f t="shared" si="47"/>
        <v>35422.849555475143</v>
      </c>
    </row>
    <row r="1486" spans="1:4" x14ac:dyDescent="0.3">
      <c r="A1486" s="73">
        <v>41690</v>
      </c>
      <c r="B1486" s="130">
        <v>1839.780029</v>
      </c>
      <c r="C1486" s="125">
        <f t="shared" si="46"/>
        <v>5.0318566169544887E-2</v>
      </c>
      <c r="D1486" s="130">
        <f t="shared" si="47"/>
        <v>50318.566169544887</v>
      </c>
    </row>
    <row r="1487" spans="1:4" x14ac:dyDescent="0.3">
      <c r="A1487" s="73">
        <v>41689</v>
      </c>
      <c r="B1487" s="130">
        <v>1828.75</v>
      </c>
      <c r="C1487" s="125">
        <f t="shared" si="46"/>
        <v>4.1904085604660413E-2</v>
      </c>
      <c r="D1487" s="130">
        <f t="shared" si="47"/>
        <v>41904.085604660409</v>
      </c>
    </row>
    <row r="1488" spans="1:4" x14ac:dyDescent="0.3">
      <c r="A1488" s="73">
        <v>41688</v>
      </c>
      <c r="B1488" s="130">
        <v>1840.76001</v>
      </c>
      <c r="C1488" s="125">
        <f t="shared" si="46"/>
        <v>5.6760182415994898E-2</v>
      </c>
      <c r="D1488" s="130">
        <f t="shared" si="47"/>
        <v>56760.182415994896</v>
      </c>
    </row>
    <row r="1489" spans="1:4" x14ac:dyDescent="0.3">
      <c r="A1489" s="73">
        <v>41684</v>
      </c>
      <c r="B1489" s="130">
        <v>1838.630005</v>
      </c>
      <c r="C1489" s="125">
        <f t="shared" si="46"/>
        <v>3.143742535797478E-2</v>
      </c>
      <c r="D1489" s="130">
        <f t="shared" si="47"/>
        <v>31437.425357974778</v>
      </c>
    </row>
    <row r="1490" spans="1:4" x14ac:dyDescent="0.3">
      <c r="A1490" s="73">
        <v>41683</v>
      </c>
      <c r="B1490" s="130">
        <v>1829.829956</v>
      </c>
      <c r="C1490" s="125">
        <f t="shared" si="46"/>
        <v>1.9864125968812374E-2</v>
      </c>
      <c r="D1490" s="130">
        <f t="shared" si="47"/>
        <v>19864.125968812376</v>
      </c>
    </row>
    <row r="1491" spans="1:4" x14ac:dyDescent="0.3">
      <c r="A1491" s="73">
        <v>41682</v>
      </c>
      <c r="B1491" s="130">
        <v>1819.26001</v>
      </c>
      <c r="C1491" s="125">
        <f t="shared" si="46"/>
        <v>2.5397396147261997E-2</v>
      </c>
      <c r="D1491" s="130">
        <f t="shared" si="47"/>
        <v>25397.396147261996</v>
      </c>
    </row>
    <row r="1492" spans="1:4" x14ac:dyDescent="0.3">
      <c r="A1492" s="73">
        <v>41681</v>
      </c>
      <c r="B1492" s="130">
        <v>1819.75</v>
      </c>
      <c r="C1492" s="125">
        <f t="shared" si="46"/>
        <v>1.5202231520223153E-2</v>
      </c>
      <c r="D1492" s="130">
        <f t="shared" si="47"/>
        <v>15202.231520223153</v>
      </c>
    </row>
    <row r="1493" spans="1:4" x14ac:dyDescent="0.3">
      <c r="A1493" s="73">
        <v>41680</v>
      </c>
      <c r="B1493" s="130">
        <v>1799.839966</v>
      </c>
      <c r="C1493" s="125">
        <f t="shared" si="46"/>
        <v>1.0260617882430934E-2</v>
      </c>
      <c r="D1493" s="130">
        <f t="shared" si="47"/>
        <v>10260.617882430934</v>
      </c>
    </row>
    <row r="1494" spans="1:4" x14ac:dyDescent="0.3">
      <c r="A1494" s="73">
        <v>41677</v>
      </c>
      <c r="B1494" s="130">
        <v>1797.0200199999999</v>
      </c>
      <c r="C1494" s="125">
        <f t="shared" si="46"/>
        <v>3.7591568144785814E-3</v>
      </c>
      <c r="D1494" s="130">
        <f t="shared" si="47"/>
        <v>3759.1568144785815</v>
      </c>
    </row>
    <row r="1495" spans="1:4" x14ac:dyDescent="0.3">
      <c r="A1495" s="73">
        <v>41676</v>
      </c>
      <c r="B1495" s="130">
        <v>1773.4300539999999</v>
      </c>
      <c r="C1495" s="125">
        <f t="shared" si="46"/>
        <v>-3.0096315026719944E-2</v>
      </c>
      <c r="D1495" s="130">
        <f t="shared" si="47"/>
        <v>-30096.315026719945</v>
      </c>
    </row>
    <row r="1496" spans="1:4" x14ac:dyDescent="0.3">
      <c r="A1496" s="73">
        <v>41675</v>
      </c>
      <c r="B1496" s="130">
        <v>1751.6400149999999</v>
      </c>
      <c r="C1496" s="125">
        <f t="shared" si="46"/>
        <v>-5.0529563629729934E-2</v>
      </c>
      <c r="D1496" s="130">
        <f t="shared" si="47"/>
        <v>-50529.563629729935</v>
      </c>
    </row>
    <row r="1497" spans="1:4" x14ac:dyDescent="0.3">
      <c r="A1497" s="73">
        <v>41674</v>
      </c>
      <c r="B1497" s="130">
        <v>1755.1999510000001</v>
      </c>
      <c r="C1497" s="125">
        <f t="shared" si="46"/>
        <v>-4.8052986031784095E-2</v>
      </c>
      <c r="D1497" s="130">
        <f t="shared" si="47"/>
        <v>-48052.986031784094</v>
      </c>
    </row>
    <row r="1498" spans="1:4" x14ac:dyDescent="0.3">
      <c r="A1498" s="73">
        <v>41673</v>
      </c>
      <c r="B1498" s="130">
        <v>1741.8900149999999</v>
      </c>
      <c r="C1498" s="125">
        <f t="shared" si="46"/>
        <v>-5.2651296339758291E-2</v>
      </c>
      <c r="D1498" s="130">
        <f t="shared" si="47"/>
        <v>-52651.296339758293</v>
      </c>
    </row>
    <row r="1499" spans="1:4" x14ac:dyDescent="0.3">
      <c r="A1499" s="73">
        <v>41670</v>
      </c>
      <c r="B1499" s="130">
        <v>1782.589966</v>
      </c>
      <c r="C1499" s="125">
        <f t="shared" si="46"/>
        <v>-3.4292427222431199E-2</v>
      </c>
      <c r="D1499" s="130">
        <f t="shared" si="47"/>
        <v>-34292.427222431201</v>
      </c>
    </row>
    <row r="1500" spans="1:4" x14ac:dyDescent="0.3">
      <c r="A1500" s="73">
        <v>41669</v>
      </c>
      <c r="B1500" s="130">
        <v>1794.1899410000001</v>
      </c>
      <c r="C1500" s="125">
        <f t="shared" si="46"/>
        <v>-2.931759911566445E-2</v>
      </c>
      <c r="D1500" s="130">
        <f t="shared" si="47"/>
        <v>-29317.599115664449</v>
      </c>
    </row>
    <row r="1501" spans="1:4" x14ac:dyDescent="0.3">
      <c r="A1501" s="73">
        <v>41668</v>
      </c>
      <c r="B1501" s="130">
        <v>1774.1999510000001</v>
      </c>
      <c r="C1501" s="125">
        <f t="shared" si="46"/>
        <v>-3.5173613190709441E-2</v>
      </c>
      <c r="D1501" s="130">
        <f t="shared" si="47"/>
        <v>-35173.613190709439</v>
      </c>
    </row>
    <row r="1502" spans="1:4" x14ac:dyDescent="0.3">
      <c r="A1502" s="73">
        <v>41667</v>
      </c>
      <c r="B1502" s="130">
        <v>1792.5</v>
      </c>
      <c r="C1502" s="125">
        <f t="shared" si="46"/>
        <v>-1.4676754463039288E-2</v>
      </c>
      <c r="D1502" s="130">
        <f t="shared" si="47"/>
        <v>-14676.754463039288</v>
      </c>
    </row>
    <row r="1503" spans="1:4" x14ac:dyDescent="0.3">
      <c r="A1503" s="73">
        <v>41666</v>
      </c>
      <c r="B1503" s="130">
        <v>1781.5600589999999</v>
      </c>
      <c r="C1503" s="125">
        <f t="shared" si="46"/>
        <v>-3.3006364717745096E-2</v>
      </c>
      <c r="D1503" s="130">
        <f t="shared" si="47"/>
        <v>-33006.364717745098</v>
      </c>
    </row>
    <row r="1504" spans="1:4" x14ac:dyDescent="0.3">
      <c r="A1504" s="73">
        <v>41663</v>
      </c>
      <c r="B1504" s="130">
        <v>1790.290039</v>
      </c>
      <c r="C1504" s="125">
        <f t="shared" si="46"/>
        <v>-2.6026432227246099E-2</v>
      </c>
      <c r="D1504" s="130">
        <f t="shared" si="47"/>
        <v>-26026.4322272461</v>
      </c>
    </row>
    <row r="1505" spans="1:4" x14ac:dyDescent="0.3">
      <c r="A1505" s="73">
        <v>41662</v>
      </c>
      <c r="B1505" s="130">
        <v>1828.459961</v>
      </c>
      <c r="C1505" s="125">
        <f t="shared" si="46"/>
        <v>-4.9143282679868783E-3</v>
      </c>
      <c r="D1505" s="130">
        <f t="shared" si="47"/>
        <v>-4914.328267986878</v>
      </c>
    </row>
    <row r="1506" spans="1:4" x14ac:dyDescent="0.3">
      <c r="A1506" s="73">
        <v>41661</v>
      </c>
      <c r="B1506" s="130">
        <v>1844.8599850000001</v>
      </c>
      <c r="C1506" s="125">
        <f t="shared" si="46"/>
        <v>3.7978431567953219E-3</v>
      </c>
      <c r="D1506" s="130">
        <f t="shared" si="47"/>
        <v>3797.8431567953221</v>
      </c>
    </row>
    <row r="1507" spans="1:4" x14ac:dyDescent="0.3">
      <c r="A1507" s="73">
        <v>41660</v>
      </c>
      <c r="B1507" s="130">
        <v>1843.8000489999999</v>
      </c>
      <c r="C1507" s="125">
        <f t="shared" si="46"/>
        <v>9.3224811079393177E-3</v>
      </c>
      <c r="D1507" s="130">
        <f t="shared" si="47"/>
        <v>9322.4811079393185</v>
      </c>
    </row>
    <row r="1508" spans="1:4" x14ac:dyDescent="0.3">
      <c r="A1508" s="73">
        <v>41656</v>
      </c>
      <c r="B1508" s="130">
        <v>1838.6999510000001</v>
      </c>
      <c r="C1508" s="125">
        <f t="shared" si="46"/>
        <v>4.0024440828518859E-3</v>
      </c>
      <c r="D1508" s="130">
        <f t="shared" si="47"/>
        <v>4002.4440828518859</v>
      </c>
    </row>
    <row r="1509" spans="1:4" x14ac:dyDescent="0.3">
      <c r="A1509" s="73">
        <v>41655</v>
      </c>
      <c r="B1509" s="130">
        <v>1845.8900149999999</v>
      </c>
      <c r="C1509" s="125">
        <f t="shared" si="46"/>
        <v>7.5928968394074481E-3</v>
      </c>
      <c r="D1509" s="130">
        <f t="shared" si="47"/>
        <v>7592.8968394074482</v>
      </c>
    </row>
    <row r="1510" spans="1:4" x14ac:dyDescent="0.3">
      <c r="A1510" s="73">
        <v>41654</v>
      </c>
      <c r="B1510" s="130">
        <v>1848.380005</v>
      </c>
      <c r="C1510" s="125">
        <f t="shared" si="46"/>
        <v>1.083122344258669E-5</v>
      </c>
      <c r="D1510" s="130">
        <f t="shared" si="47"/>
        <v>10.83122344258669</v>
      </c>
    </row>
    <row r="1511" spans="1:4" x14ac:dyDescent="0.3">
      <c r="A1511" s="73">
        <v>41653</v>
      </c>
      <c r="B1511" s="130">
        <v>1838.880005</v>
      </c>
      <c r="C1511" s="125">
        <f t="shared" si="46"/>
        <v>-1.1894936445832061E-3</v>
      </c>
      <c r="D1511" s="130">
        <f t="shared" si="47"/>
        <v>-1189.4936445832061</v>
      </c>
    </row>
    <row r="1512" spans="1:4" x14ac:dyDescent="0.3">
      <c r="A1512" s="73">
        <v>41652</v>
      </c>
      <c r="B1512" s="130">
        <v>1819.1999510000001</v>
      </c>
      <c r="C1512" s="125">
        <f t="shared" si="46"/>
        <v>-1.2056083800724426E-2</v>
      </c>
      <c r="D1512" s="130">
        <f t="shared" si="47"/>
        <v>-12056.083800724426</v>
      </c>
    </row>
    <row r="1513" spans="1:4" x14ac:dyDescent="0.3">
      <c r="A1513" s="73">
        <v>41649</v>
      </c>
      <c r="B1513" s="130">
        <v>1842.369995</v>
      </c>
      <c r="C1513" s="125">
        <f t="shared" si="46"/>
        <v>1.8999522057305818E-4</v>
      </c>
      <c r="D1513" s="130">
        <f t="shared" si="47"/>
        <v>189.99522057305819</v>
      </c>
    </row>
    <row r="1514" spans="1:4" x14ac:dyDescent="0.3">
      <c r="A1514" s="73">
        <v>41648</v>
      </c>
      <c r="B1514" s="130">
        <v>1838.130005</v>
      </c>
      <c r="C1514" s="125">
        <f t="shared" si="46"/>
        <v>2.6236877040990425E-3</v>
      </c>
      <c r="D1514" s="130">
        <f t="shared" si="47"/>
        <v>2623.6877040990425</v>
      </c>
    </row>
    <row r="1515" spans="1:4" x14ac:dyDescent="0.3">
      <c r="A1515" s="73">
        <v>41647</v>
      </c>
      <c r="B1515" s="130">
        <v>1837.48999</v>
      </c>
      <c r="C1515" s="125">
        <f t="shared" si="46"/>
        <v>5.1969650008860668E-3</v>
      </c>
      <c r="D1515" s="130">
        <f t="shared" si="47"/>
        <v>5196.9650008860672</v>
      </c>
    </row>
    <row r="1516" spans="1:4" x14ac:dyDescent="0.3">
      <c r="A1516" s="73">
        <v>41646</v>
      </c>
      <c r="B1516" s="130">
        <v>1837.880005</v>
      </c>
      <c r="C1516" s="125">
        <f t="shared" si="46"/>
        <v>1.0757215221132377E-2</v>
      </c>
      <c r="D1516" s="130">
        <f t="shared" si="47"/>
        <v>10757.215221132377</v>
      </c>
    </row>
    <row r="1517" spans="1:4" x14ac:dyDescent="0.3">
      <c r="A1517" s="73">
        <v>41645</v>
      </c>
      <c r="B1517" s="130">
        <v>1826.7700199999999</v>
      </c>
      <c r="C1517" s="125">
        <f t="shared" si="46"/>
        <v>9.4883091444073475E-3</v>
      </c>
      <c r="D1517" s="130">
        <f t="shared" si="47"/>
        <v>9488.309144407347</v>
      </c>
    </row>
    <row r="1518" spans="1:4" x14ac:dyDescent="0.3">
      <c r="A1518" s="73">
        <v>41642</v>
      </c>
      <c r="B1518" s="130">
        <v>1831.369995</v>
      </c>
      <c r="C1518" s="125">
        <f t="shared" si="46"/>
        <v>1.1443388134293686E-2</v>
      </c>
      <c r="D1518" s="130">
        <f t="shared" si="47"/>
        <v>11443.388134293686</v>
      </c>
    </row>
    <row r="1519" spans="1:4" x14ac:dyDescent="0.3">
      <c r="A1519" s="73">
        <v>41641</v>
      </c>
      <c r="B1519" s="130">
        <v>1831.9799800000001</v>
      </c>
      <c r="C1519" s="125">
        <f t="shared" si="46"/>
        <v>2.8624357102751352E-2</v>
      </c>
      <c r="D1519" s="130">
        <f t="shared" si="47"/>
        <v>28624.357102751354</v>
      </c>
    </row>
    <row r="1520" spans="1:4" x14ac:dyDescent="0.3">
      <c r="A1520" s="73">
        <v>41639</v>
      </c>
      <c r="B1520" s="130">
        <v>1848.3599850000001</v>
      </c>
      <c r="C1520" s="125">
        <f t="shared" si="46"/>
        <v>3.4603168499152792E-2</v>
      </c>
      <c r="D1520" s="130">
        <f t="shared" si="47"/>
        <v>34603.168499152795</v>
      </c>
    </row>
    <row r="1521" spans="1:4" x14ac:dyDescent="0.3">
      <c r="A1521" s="73">
        <v>41638</v>
      </c>
      <c r="B1521" s="130">
        <v>1841.0699460000001</v>
      </c>
      <c r="C1521" s="125">
        <f t="shared" si="46"/>
        <v>3.7035577811279863E-2</v>
      </c>
      <c r="D1521" s="130">
        <f t="shared" si="47"/>
        <v>37035.577811279865</v>
      </c>
    </row>
    <row r="1522" spans="1:4" x14ac:dyDescent="0.3">
      <c r="A1522" s="73">
        <v>41635</v>
      </c>
      <c r="B1522" s="130">
        <v>1841.400024</v>
      </c>
      <c r="C1522" s="125">
        <f t="shared" si="46"/>
        <v>3.7116318783441349E-2</v>
      </c>
      <c r="D1522" s="130">
        <f t="shared" si="47"/>
        <v>37116.318783441347</v>
      </c>
    </row>
    <row r="1523" spans="1:4" x14ac:dyDescent="0.3">
      <c r="A1523" s="73">
        <v>41634</v>
      </c>
      <c r="B1523" s="130">
        <v>1842.0200199999999</v>
      </c>
      <c r="C1523" s="125">
        <f t="shared" si="46"/>
        <v>3.3553685837358405E-2</v>
      </c>
      <c r="D1523" s="130">
        <f t="shared" si="47"/>
        <v>33553.685837358404</v>
      </c>
    </row>
    <row r="1524" spans="1:4" x14ac:dyDescent="0.3">
      <c r="A1524" s="73">
        <v>41632</v>
      </c>
      <c r="B1524" s="130">
        <v>1833.3199460000001</v>
      </c>
      <c r="C1524" s="125">
        <f t="shared" si="46"/>
        <v>1.7030739193592437E-2</v>
      </c>
      <c r="D1524" s="130">
        <f t="shared" si="47"/>
        <v>17030.739193592435</v>
      </c>
    </row>
    <row r="1525" spans="1:4" x14ac:dyDescent="0.3">
      <c r="A1525" s="73">
        <v>41631</v>
      </c>
      <c r="B1525" s="130">
        <v>1827.98999</v>
      </c>
      <c r="C1525" s="125">
        <f t="shared" si="46"/>
        <v>1.0849546859463377E-2</v>
      </c>
      <c r="D1525" s="130">
        <f t="shared" si="47"/>
        <v>10849.546859463377</v>
      </c>
    </row>
    <row r="1526" spans="1:4" x14ac:dyDescent="0.3">
      <c r="A1526" s="73">
        <v>41628</v>
      </c>
      <c r="B1526" s="130">
        <v>1818.3199460000001</v>
      </c>
      <c r="C1526" s="125">
        <f t="shared" si="46"/>
        <v>7.3292634988808558E-3</v>
      </c>
      <c r="D1526" s="130">
        <f t="shared" si="47"/>
        <v>7329.2634988808559</v>
      </c>
    </row>
    <row r="1527" spans="1:4" x14ac:dyDescent="0.3">
      <c r="A1527" s="73">
        <v>41627</v>
      </c>
      <c r="B1527" s="130">
        <v>1809.599976</v>
      </c>
      <c r="C1527" s="125">
        <f t="shared" si="46"/>
        <v>1.3764444631648276E-2</v>
      </c>
      <c r="D1527" s="130">
        <f t="shared" si="47"/>
        <v>13764.444631648275</v>
      </c>
    </row>
    <row r="1528" spans="1:4" x14ac:dyDescent="0.3">
      <c r="A1528" s="73">
        <v>41626</v>
      </c>
      <c r="B1528" s="130">
        <v>1810.650024</v>
      </c>
      <c r="C1528" s="125">
        <f t="shared" si="46"/>
        <v>9.950839415721946E-3</v>
      </c>
      <c r="D1528" s="130">
        <f t="shared" si="47"/>
        <v>9950.8394157219464</v>
      </c>
    </row>
    <row r="1529" spans="1:4" x14ac:dyDescent="0.3">
      <c r="A1529" s="73">
        <v>41625</v>
      </c>
      <c r="B1529" s="130">
        <v>1781</v>
      </c>
      <c r="C1529" s="125">
        <f t="shared" si="46"/>
        <v>-7.8823629283476526E-3</v>
      </c>
      <c r="D1529" s="130">
        <f t="shared" si="47"/>
        <v>-7882.362928347653</v>
      </c>
    </row>
    <row r="1530" spans="1:4" x14ac:dyDescent="0.3">
      <c r="A1530" s="73">
        <v>41624</v>
      </c>
      <c r="B1530" s="130">
        <v>1786.540039</v>
      </c>
      <c r="C1530" s="125">
        <f t="shared" si="46"/>
        <v>-7.9737824469039431E-3</v>
      </c>
      <c r="D1530" s="130">
        <f t="shared" si="47"/>
        <v>-7973.7824469039433</v>
      </c>
    </row>
    <row r="1531" spans="1:4" x14ac:dyDescent="0.3">
      <c r="A1531" s="73">
        <v>41621</v>
      </c>
      <c r="B1531" s="130">
        <v>1775.3199460000001</v>
      </c>
      <c r="C1531" s="125">
        <f t="shared" si="46"/>
        <v>-1.6884451854745075E-2</v>
      </c>
      <c r="D1531" s="130">
        <f t="shared" si="47"/>
        <v>-16884.451854745075</v>
      </c>
    </row>
    <row r="1532" spans="1:4" x14ac:dyDescent="0.3">
      <c r="A1532" s="73">
        <v>41620</v>
      </c>
      <c r="B1532" s="130">
        <v>1775.5</v>
      </c>
      <c r="C1532" s="125">
        <f t="shared" si="46"/>
        <v>-1.7557245259953058E-2</v>
      </c>
      <c r="D1532" s="130">
        <f t="shared" si="47"/>
        <v>-17557.245259953059</v>
      </c>
    </row>
    <row r="1533" spans="1:4" x14ac:dyDescent="0.3">
      <c r="A1533" s="73">
        <v>41619</v>
      </c>
      <c r="B1533" s="130">
        <v>1782.219971</v>
      </c>
      <c r="C1533" s="125">
        <f t="shared" si="46"/>
        <v>-1.138817306892248E-2</v>
      </c>
      <c r="D1533" s="130">
        <f t="shared" si="47"/>
        <v>-11388.173068922481</v>
      </c>
    </row>
    <row r="1534" spans="1:4" x14ac:dyDescent="0.3">
      <c r="A1534" s="73">
        <v>41618</v>
      </c>
      <c r="B1534" s="130">
        <v>1802.619995</v>
      </c>
      <c r="C1534" s="125">
        <f t="shared" si="46"/>
        <v>7.7679087453708107E-5</v>
      </c>
      <c r="D1534" s="130">
        <f t="shared" si="47"/>
        <v>77.679087453708107</v>
      </c>
    </row>
    <row r="1535" spans="1:4" x14ac:dyDescent="0.3">
      <c r="A1535" s="73">
        <v>41617</v>
      </c>
      <c r="B1535" s="130">
        <v>1808.369995</v>
      </c>
      <c r="C1535" s="125">
        <f t="shared" si="46"/>
        <v>2.0002576409037243E-3</v>
      </c>
      <c r="D1535" s="130">
        <f t="shared" si="47"/>
        <v>2000.2576409037242</v>
      </c>
    </row>
    <row r="1536" spans="1:4" x14ac:dyDescent="0.3">
      <c r="A1536" s="73">
        <v>41614</v>
      </c>
      <c r="B1536" s="130">
        <v>1805.089966</v>
      </c>
      <c r="C1536" s="125">
        <f t="shared" si="46"/>
        <v>5.1451903686190459E-3</v>
      </c>
      <c r="D1536" s="130">
        <f t="shared" si="47"/>
        <v>5145.1903686190462</v>
      </c>
    </row>
    <row r="1537" spans="1:4" x14ac:dyDescent="0.3">
      <c r="A1537" s="73">
        <v>41613</v>
      </c>
      <c r="B1537" s="130">
        <v>1785.030029</v>
      </c>
      <c r="C1537" s="125">
        <f t="shared" si="46"/>
        <v>2.0546175192537319E-3</v>
      </c>
      <c r="D1537" s="130">
        <f t="shared" si="47"/>
        <v>2054.6175192537321</v>
      </c>
    </row>
    <row r="1538" spans="1:4" x14ac:dyDescent="0.3">
      <c r="A1538" s="73">
        <v>41612</v>
      </c>
      <c r="B1538" s="130">
        <v>1792.8100589999999</v>
      </c>
      <c r="C1538" s="125">
        <f t="shared" si="46"/>
        <v>2.7631002331351961E-3</v>
      </c>
      <c r="D1538" s="130">
        <f t="shared" si="47"/>
        <v>2763.100233135196</v>
      </c>
    </row>
    <row r="1539" spans="1:4" x14ac:dyDescent="0.3">
      <c r="A1539" s="73">
        <v>41611</v>
      </c>
      <c r="B1539" s="130">
        <v>1795.150024</v>
      </c>
      <c r="C1539" s="125">
        <f t="shared" si="46"/>
        <v>2.0206164236167279E-3</v>
      </c>
      <c r="D1539" s="130">
        <f t="shared" si="47"/>
        <v>2020.6164236167278</v>
      </c>
    </row>
    <row r="1540" spans="1:4" x14ac:dyDescent="0.3">
      <c r="A1540" s="73">
        <v>41610</v>
      </c>
      <c r="B1540" s="130">
        <v>1800.900024</v>
      </c>
      <c r="C1540" s="125">
        <f t="shared" si="46"/>
        <v>1.5126238298270867E-3</v>
      </c>
      <c r="D1540" s="130">
        <f t="shared" si="47"/>
        <v>1512.6238298270866</v>
      </c>
    </row>
    <row r="1541" spans="1:4" x14ac:dyDescent="0.3">
      <c r="A1541" s="73">
        <v>41607</v>
      </c>
      <c r="B1541" s="130">
        <v>1805.8100589999999</v>
      </c>
      <c r="C1541" s="125">
        <f t="shared" si="46"/>
        <v>8.4831310062523091E-3</v>
      </c>
      <c r="D1541" s="130">
        <f t="shared" si="47"/>
        <v>8483.1310062523098</v>
      </c>
    </row>
    <row r="1542" spans="1:4" x14ac:dyDescent="0.3">
      <c r="A1542" s="73">
        <v>41605</v>
      </c>
      <c r="B1542" s="130">
        <v>1807.2299800000001</v>
      </c>
      <c r="C1542" s="125">
        <f t="shared" si="46"/>
        <v>1.4158237934904561E-2</v>
      </c>
      <c r="D1542" s="130">
        <f t="shared" si="47"/>
        <v>14158.23793490456</v>
      </c>
    </row>
    <row r="1543" spans="1:4" x14ac:dyDescent="0.3">
      <c r="A1543" s="73">
        <v>41604</v>
      </c>
      <c r="B1543" s="130">
        <v>1802.75</v>
      </c>
      <c r="C1543" s="125">
        <f t="shared" si="46"/>
        <v>1.9833828425909417E-2</v>
      </c>
      <c r="D1543" s="130">
        <f t="shared" si="47"/>
        <v>19833.828425909418</v>
      </c>
    </row>
    <row r="1544" spans="1:4" x14ac:dyDescent="0.3">
      <c r="A1544" s="73">
        <v>41603</v>
      </c>
      <c r="B1544" s="130">
        <v>1802.4799800000001</v>
      </c>
      <c r="C1544" s="125">
        <f t="shared" ref="C1544:C1607" si="48">B1544/B1554-1</f>
        <v>1.7264031481096342E-2</v>
      </c>
      <c r="D1544" s="130">
        <f t="shared" ref="D1544:D1607" si="49">C1544*$B$5</f>
        <v>17264.031481096343</v>
      </c>
    </row>
    <row r="1545" spans="1:4" x14ac:dyDescent="0.3">
      <c r="A1545" s="73">
        <v>41600</v>
      </c>
      <c r="B1545" s="130">
        <v>1804.76001</v>
      </c>
      <c r="C1545" s="125">
        <f t="shared" si="48"/>
        <v>1.9287152613679526E-2</v>
      </c>
      <c r="D1545" s="130">
        <f t="shared" si="49"/>
        <v>19287.152613679526</v>
      </c>
    </row>
    <row r="1546" spans="1:4" x14ac:dyDescent="0.3">
      <c r="A1546" s="73">
        <v>41599</v>
      </c>
      <c r="B1546" s="130">
        <v>1795.849976</v>
      </c>
      <c r="C1546" s="125">
        <f t="shared" si="48"/>
        <v>2.7873938317274138E-2</v>
      </c>
      <c r="D1546" s="130">
        <f t="shared" si="49"/>
        <v>27873.93831727414</v>
      </c>
    </row>
    <row r="1547" spans="1:4" x14ac:dyDescent="0.3">
      <c r="A1547" s="73">
        <v>41598</v>
      </c>
      <c r="B1547" s="130">
        <v>1781.369995</v>
      </c>
      <c r="C1547" s="125">
        <f t="shared" si="48"/>
        <v>6.1451943029624534E-3</v>
      </c>
      <c r="D1547" s="130">
        <f t="shared" si="49"/>
        <v>6145.1943029624535</v>
      </c>
    </row>
    <row r="1548" spans="1:4" x14ac:dyDescent="0.3">
      <c r="A1548" s="73">
        <v>41597</v>
      </c>
      <c r="B1548" s="130">
        <v>1787.869995</v>
      </c>
      <c r="C1548" s="125">
        <f t="shared" si="48"/>
        <v>1.4123907048669837E-2</v>
      </c>
      <c r="D1548" s="130">
        <f t="shared" si="49"/>
        <v>14123.907048669837</v>
      </c>
    </row>
    <row r="1549" spans="1:4" x14ac:dyDescent="0.3">
      <c r="A1549" s="73">
        <v>41596</v>
      </c>
      <c r="B1549" s="130">
        <v>1791.530029</v>
      </c>
      <c r="C1549" s="125">
        <f t="shared" si="48"/>
        <v>1.3348930262599756E-2</v>
      </c>
      <c r="D1549" s="130">
        <f t="shared" si="49"/>
        <v>13348.930262599757</v>
      </c>
    </row>
    <row r="1550" spans="1:4" x14ac:dyDescent="0.3">
      <c r="A1550" s="73">
        <v>41593</v>
      </c>
      <c r="B1550" s="130">
        <v>1798.1800539999999</v>
      </c>
      <c r="C1550" s="125">
        <f t="shared" si="48"/>
        <v>2.0742057792096702E-2</v>
      </c>
      <c r="D1550" s="130">
        <f t="shared" si="49"/>
        <v>20742.057792096701</v>
      </c>
    </row>
    <row r="1551" spans="1:4" x14ac:dyDescent="0.3">
      <c r="A1551" s="73">
        <v>41592</v>
      </c>
      <c r="B1551" s="130">
        <v>1790.619995</v>
      </c>
      <c r="C1551" s="125">
        <f t="shared" si="48"/>
        <v>1.9401753016345502E-2</v>
      </c>
      <c r="D1551" s="130">
        <f t="shared" si="49"/>
        <v>19401.753016345501</v>
      </c>
    </row>
    <row r="1552" spans="1:4" x14ac:dyDescent="0.3">
      <c r="A1552" s="73">
        <v>41591</v>
      </c>
      <c r="B1552" s="130">
        <v>1782</v>
      </c>
      <c r="C1552" s="125">
        <f t="shared" si="48"/>
        <v>1.0599350298381216E-2</v>
      </c>
      <c r="D1552" s="130">
        <f t="shared" si="49"/>
        <v>10599.350298381216</v>
      </c>
    </row>
    <row r="1553" spans="1:4" x14ac:dyDescent="0.3">
      <c r="A1553" s="73">
        <v>41590</v>
      </c>
      <c r="B1553" s="130">
        <v>1767.6899410000001</v>
      </c>
      <c r="C1553" s="125">
        <f t="shared" si="48"/>
        <v>-2.4041367520543089E-3</v>
      </c>
      <c r="D1553" s="130">
        <f t="shared" si="49"/>
        <v>-2404.136752054309</v>
      </c>
    </row>
    <row r="1554" spans="1:4" x14ac:dyDescent="0.3">
      <c r="A1554" s="73">
        <v>41589</v>
      </c>
      <c r="B1554" s="130">
        <v>1771.8900149999999</v>
      </c>
      <c r="C1554" s="125">
        <f t="shared" si="48"/>
        <v>5.5501813639629027E-3</v>
      </c>
      <c r="D1554" s="130">
        <f t="shared" si="49"/>
        <v>5550.1813639629027</v>
      </c>
    </row>
    <row r="1555" spans="1:4" x14ac:dyDescent="0.3">
      <c r="A1555" s="73">
        <v>41586</v>
      </c>
      <c r="B1555" s="130">
        <v>1770.6099850000001</v>
      </c>
      <c r="C1555" s="125">
        <f t="shared" si="48"/>
        <v>6.1598759365160127E-3</v>
      </c>
      <c r="D1555" s="130">
        <f t="shared" si="49"/>
        <v>6159.8759365160131</v>
      </c>
    </row>
    <row r="1556" spans="1:4" x14ac:dyDescent="0.3">
      <c r="A1556" s="73">
        <v>41585</v>
      </c>
      <c r="B1556" s="130">
        <v>1747.150024</v>
      </c>
      <c r="C1556" s="125">
        <f t="shared" si="48"/>
        <v>-2.8080625498041467E-3</v>
      </c>
      <c r="D1556" s="130">
        <f t="shared" si="49"/>
        <v>-2808.0625498041468</v>
      </c>
    </row>
    <row r="1557" spans="1:4" x14ac:dyDescent="0.3">
      <c r="A1557" s="73">
        <v>41584</v>
      </c>
      <c r="B1557" s="130">
        <v>1770.48999</v>
      </c>
      <c r="C1557" s="125">
        <f t="shared" si="48"/>
        <v>1.3805692306927186E-2</v>
      </c>
      <c r="D1557" s="130">
        <f t="shared" si="49"/>
        <v>13805.692306927187</v>
      </c>
    </row>
    <row r="1558" spans="1:4" x14ac:dyDescent="0.3">
      <c r="A1558" s="73">
        <v>41583</v>
      </c>
      <c r="B1558" s="130">
        <v>1762.969971</v>
      </c>
      <c r="C1558" s="125">
        <f t="shared" si="48"/>
        <v>4.7301924532086037E-3</v>
      </c>
      <c r="D1558" s="130">
        <f t="shared" si="49"/>
        <v>4730.1924532086041</v>
      </c>
    </row>
    <row r="1559" spans="1:4" x14ac:dyDescent="0.3">
      <c r="A1559" s="73">
        <v>41582</v>
      </c>
      <c r="B1559" s="130">
        <v>1767.9300539999999</v>
      </c>
      <c r="C1559" s="125">
        <f t="shared" si="48"/>
        <v>1.3337853533933686E-2</v>
      </c>
      <c r="D1559" s="130">
        <f t="shared" si="49"/>
        <v>13337.853533933685</v>
      </c>
    </row>
    <row r="1560" spans="1:4" x14ac:dyDescent="0.3">
      <c r="A1560" s="73">
        <v>41579</v>
      </c>
      <c r="B1560" s="130">
        <v>1761.6400149999999</v>
      </c>
      <c r="C1560" s="125">
        <f t="shared" si="48"/>
        <v>9.825173402120857E-3</v>
      </c>
      <c r="D1560" s="130">
        <f t="shared" si="49"/>
        <v>9825.1734021208576</v>
      </c>
    </row>
    <row r="1561" spans="1:4" x14ac:dyDescent="0.3">
      <c r="A1561" s="73">
        <v>41578</v>
      </c>
      <c r="B1561" s="130">
        <v>1756.540039</v>
      </c>
      <c r="C1561" s="125">
        <f t="shared" si="48"/>
        <v>1.3495666662495465E-2</v>
      </c>
      <c r="D1561" s="130">
        <f t="shared" si="49"/>
        <v>13495.666662495465</v>
      </c>
    </row>
    <row r="1562" spans="1:4" x14ac:dyDescent="0.3">
      <c r="A1562" s="73">
        <v>41577</v>
      </c>
      <c r="B1562" s="130">
        <v>1763.3100589999999</v>
      </c>
      <c r="C1562" s="125">
        <f t="shared" si="48"/>
        <v>2.4263170796923861E-2</v>
      </c>
      <c r="D1562" s="130">
        <f t="shared" si="49"/>
        <v>24263.17079692386</v>
      </c>
    </row>
    <row r="1563" spans="1:4" x14ac:dyDescent="0.3">
      <c r="A1563" s="73">
        <v>41576</v>
      </c>
      <c r="B1563" s="130">
        <v>1771.9499510000001</v>
      </c>
      <c r="C1563" s="125">
        <f t="shared" si="48"/>
        <v>4.3514298336134516E-2</v>
      </c>
      <c r="D1563" s="130">
        <f t="shared" si="49"/>
        <v>43514.298336134518</v>
      </c>
    </row>
    <row r="1564" spans="1:4" x14ac:dyDescent="0.3">
      <c r="A1564" s="73">
        <v>41575</v>
      </c>
      <c r="B1564" s="130">
        <v>1762.1099850000001</v>
      </c>
      <c r="C1564" s="125">
        <f t="shared" si="48"/>
        <v>3.0389307041622571E-2</v>
      </c>
      <c r="D1564" s="130">
        <f t="shared" si="49"/>
        <v>30389.307041622571</v>
      </c>
    </row>
    <row r="1565" spans="1:4" x14ac:dyDescent="0.3">
      <c r="A1565" s="73">
        <v>41572</v>
      </c>
      <c r="B1565" s="130">
        <v>1759.7700199999999</v>
      </c>
      <c r="C1565" s="125">
        <f t="shared" si="48"/>
        <v>3.3213991678890054E-2</v>
      </c>
      <c r="D1565" s="130">
        <f t="shared" si="49"/>
        <v>33213.991678890052</v>
      </c>
    </row>
    <row r="1566" spans="1:4" x14ac:dyDescent="0.3">
      <c r="A1566" s="73">
        <v>41571</v>
      </c>
      <c r="B1566" s="130">
        <v>1752.0699460000001</v>
      </c>
      <c r="C1566" s="125">
        <f t="shared" si="48"/>
        <v>3.5159690011331124E-2</v>
      </c>
      <c r="D1566" s="130">
        <f t="shared" si="49"/>
        <v>35159.69001133112</v>
      </c>
    </row>
    <row r="1567" spans="1:4" x14ac:dyDescent="0.3">
      <c r="A1567" s="73">
        <v>41570</v>
      </c>
      <c r="B1567" s="130">
        <v>1746.380005</v>
      </c>
      <c r="C1567" s="125">
        <f t="shared" si="48"/>
        <v>5.4322615126936258E-2</v>
      </c>
      <c r="D1567" s="130">
        <f t="shared" si="49"/>
        <v>54322.61512693626</v>
      </c>
    </row>
    <row r="1568" spans="1:4" x14ac:dyDescent="0.3">
      <c r="A1568" s="73">
        <v>41569</v>
      </c>
      <c r="B1568" s="130">
        <v>1754.670044</v>
      </c>
      <c r="C1568" s="125">
        <f t="shared" si="48"/>
        <v>5.9935422958612872E-2</v>
      </c>
      <c r="D1568" s="130">
        <f t="shared" si="49"/>
        <v>59935.422958612871</v>
      </c>
    </row>
    <row r="1569" spans="1:4" x14ac:dyDescent="0.3">
      <c r="A1569" s="73">
        <v>41568</v>
      </c>
      <c r="B1569" s="130">
        <v>1744.660034</v>
      </c>
      <c r="C1569" s="125">
        <f t="shared" si="48"/>
        <v>4.0892083624358921E-2</v>
      </c>
      <c r="D1569" s="130">
        <f t="shared" si="49"/>
        <v>40892.083624358922</v>
      </c>
    </row>
    <row r="1570" spans="1:4" x14ac:dyDescent="0.3">
      <c r="A1570" s="73">
        <v>41565</v>
      </c>
      <c r="B1570" s="130">
        <v>1744.5</v>
      </c>
      <c r="C1570" s="125">
        <f t="shared" si="48"/>
        <v>3.1943212067435667E-2</v>
      </c>
      <c r="D1570" s="130">
        <f t="shared" si="49"/>
        <v>31943.212067435667</v>
      </c>
    </row>
    <row r="1571" spans="1:4" x14ac:dyDescent="0.3">
      <c r="A1571" s="73">
        <v>41564</v>
      </c>
      <c r="B1571" s="130">
        <v>1733.150024</v>
      </c>
      <c r="C1571" s="125">
        <f t="shared" si="48"/>
        <v>3.2460408240111871E-2</v>
      </c>
      <c r="D1571" s="130">
        <f t="shared" si="49"/>
        <v>32460.408240111872</v>
      </c>
    </row>
    <row r="1572" spans="1:4" x14ac:dyDescent="0.3">
      <c r="A1572" s="73">
        <v>41563</v>
      </c>
      <c r="B1572" s="130">
        <v>1721.540039</v>
      </c>
      <c r="C1572" s="125">
        <f t="shared" si="48"/>
        <v>1.6335400049399817E-2</v>
      </c>
      <c r="D1572" s="130">
        <f t="shared" si="49"/>
        <v>16335.400049399817</v>
      </c>
    </row>
    <row r="1573" spans="1:4" x14ac:dyDescent="0.3">
      <c r="A1573" s="73">
        <v>41562</v>
      </c>
      <c r="B1573" s="130">
        <v>1698.0600589999999</v>
      </c>
      <c r="C1573" s="125">
        <f t="shared" si="48"/>
        <v>1.8053445427728132E-3</v>
      </c>
      <c r="D1573" s="130">
        <f t="shared" si="49"/>
        <v>1805.3445427728132</v>
      </c>
    </row>
    <row r="1574" spans="1:4" x14ac:dyDescent="0.3">
      <c r="A1574" s="73">
        <v>41561</v>
      </c>
      <c r="B1574" s="130">
        <v>1710.1400149999999</v>
      </c>
      <c r="C1574" s="125">
        <f t="shared" si="48"/>
        <v>1.7002149901516272E-2</v>
      </c>
      <c r="D1574" s="130">
        <f t="shared" si="49"/>
        <v>17002.149901516274</v>
      </c>
    </row>
    <row r="1575" spans="1:4" x14ac:dyDescent="0.3">
      <c r="A1575" s="73">
        <v>41558</v>
      </c>
      <c r="B1575" s="130">
        <v>1703.1999510000001</v>
      </c>
      <c r="C1575" s="125">
        <f t="shared" si="48"/>
        <v>6.7681105364267857E-3</v>
      </c>
      <c r="D1575" s="130">
        <f t="shared" si="49"/>
        <v>6768.110536426786</v>
      </c>
    </row>
    <row r="1576" spans="1:4" x14ac:dyDescent="0.3">
      <c r="A1576" s="73">
        <v>41557</v>
      </c>
      <c r="B1576" s="130">
        <v>1692.5600589999999</v>
      </c>
      <c r="C1576" s="125">
        <f t="shared" si="48"/>
        <v>-3.5969227935593873E-3</v>
      </c>
      <c r="D1576" s="130">
        <f t="shared" si="49"/>
        <v>-3596.9227935593872</v>
      </c>
    </row>
    <row r="1577" spans="1:4" x14ac:dyDescent="0.3">
      <c r="A1577" s="73">
        <v>41556</v>
      </c>
      <c r="B1577" s="130">
        <v>1656.400024</v>
      </c>
      <c r="C1577" s="125">
        <f t="shared" si="48"/>
        <v>-2.1485491573155269E-2</v>
      </c>
      <c r="D1577" s="130">
        <f t="shared" si="49"/>
        <v>-21485.491573155268</v>
      </c>
    </row>
    <row r="1578" spans="1:4" x14ac:dyDescent="0.3">
      <c r="A1578" s="73">
        <v>41555</v>
      </c>
      <c r="B1578" s="130">
        <v>1655.4499510000001</v>
      </c>
      <c r="C1578" s="125">
        <f t="shared" si="48"/>
        <v>-2.4725814419568559E-2</v>
      </c>
      <c r="D1578" s="130">
        <f t="shared" si="49"/>
        <v>-24725.81441956856</v>
      </c>
    </row>
    <row r="1579" spans="1:4" x14ac:dyDescent="0.3">
      <c r="A1579" s="73">
        <v>41554</v>
      </c>
      <c r="B1579" s="130">
        <v>1676.119995</v>
      </c>
      <c r="C1579" s="125">
        <f t="shared" si="48"/>
        <v>-1.511303736769809E-2</v>
      </c>
      <c r="D1579" s="130">
        <f t="shared" si="49"/>
        <v>-15113.037367698091</v>
      </c>
    </row>
    <row r="1580" spans="1:4" x14ac:dyDescent="0.3">
      <c r="A1580" s="73">
        <v>41551</v>
      </c>
      <c r="B1580" s="130">
        <v>1690.5</v>
      </c>
      <c r="C1580" s="125">
        <f t="shared" si="48"/>
        <v>-1.1351494297389464E-2</v>
      </c>
      <c r="D1580" s="130">
        <f t="shared" si="49"/>
        <v>-11351.494297389463</v>
      </c>
    </row>
    <row r="1581" spans="1:4" x14ac:dyDescent="0.3">
      <c r="A1581" s="73">
        <v>41550</v>
      </c>
      <c r="B1581" s="130">
        <v>1678.660034</v>
      </c>
      <c r="C1581" s="125">
        <f t="shared" si="48"/>
        <v>-2.5360807309977917E-2</v>
      </c>
      <c r="D1581" s="130">
        <f t="shared" si="49"/>
        <v>-25360.807309977918</v>
      </c>
    </row>
    <row r="1582" spans="1:4" x14ac:dyDescent="0.3">
      <c r="A1582" s="73">
        <v>41549</v>
      </c>
      <c r="B1582" s="130">
        <v>1693.869995</v>
      </c>
      <c r="C1582" s="125">
        <f t="shared" si="48"/>
        <v>-1.8342311090658869E-2</v>
      </c>
      <c r="D1582" s="130">
        <f t="shared" si="49"/>
        <v>-18342.31109065887</v>
      </c>
    </row>
    <row r="1583" spans="1:4" x14ac:dyDescent="0.3">
      <c r="A1583" s="73">
        <v>41548</v>
      </c>
      <c r="B1583" s="130">
        <v>1695</v>
      </c>
      <c r="C1583" s="125">
        <f t="shared" si="48"/>
        <v>-5.7251518939607227E-3</v>
      </c>
      <c r="D1583" s="130">
        <f t="shared" si="49"/>
        <v>-5725.1518939607231</v>
      </c>
    </row>
    <row r="1584" spans="1:4" x14ac:dyDescent="0.3">
      <c r="A1584" s="73">
        <v>41547</v>
      </c>
      <c r="B1584" s="130">
        <v>1681.5500489999999</v>
      </c>
      <c r="C1584" s="125">
        <f t="shared" si="48"/>
        <v>-9.4544811657090166E-3</v>
      </c>
      <c r="D1584" s="130">
        <f t="shared" si="49"/>
        <v>-9454.4811657090158</v>
      </c>
    </row>
    <row r="1585" spans="1:4" x14ac:dyDescent="0.3">
      <c r="A1585" s="73">
        <v>41544</v>
      </c>
      <c r="B1585" s="130">
        <v>1691.75</v>
      </c>
      <c r="C1585" s="125">
        <f t="shared" si="48"/>
        <v>2.2275072851587474E-3</v>
      </c>
      <c r="D1585" s="130">
        <f t="shared" si="49"/>
        <v>2227.5072851587474</v>
      </c>
    </row>
    <row r="1586" spans="1:4" x14ac:dyDescent="0.3">
      <c r="A1586" s="73">
        <v>41543</v>
      </c>
      <c r="B1586" s="130">
        <v>1698.670044</v>
      </c>
      <c r="C1586" s="125">
        <f t="shared" si="48"/>
        <v>9.0589393029705256E-3</v>
      </c>
      <c r="D1586" s="130">
        <f t="shared" si="49"/>
        <v>9058.9393029705261</v>
      </c>
    </row>
    <row r="1587" spans="1:4" x14ac:dyDescent="0.3">
      <c r="A1587" s="73">
        <v>41542</v>
      </c>
      <c r="B1587" s="130">
        <v>1692.7700199999999</v>
      </c>
      <c r="C1587" s="125">
        <f t="shared" si="48"/>
        <v>2.1549643835732102E-3</v>
      </c>
      <c r="D1587" s="130">
        <f t="shared" si="49"/>
        <v>2154.9643835732104</v>
      </c>
    </row>
    <row r="1588" spans="1:4" x14ac:dyDescent="0.3">
      <c r="A1588" s="73">
        <v>41541</v>
      </c>
      <c r="B1588" s="130">
        <v>1697.420044</v>
      </c>
      <c r="C1588" s="125">
        <f t="shared" si="48"/>
        <v>7.9751388545961088E-3</v>
      </c>
      <c r="D1588" s="130">
        <f t="shared" si="49"/>
        <v>7975.138854596109</v>
      </c>
    </row>
    <row r="1589" spans="1:4" x14ac:dyDescent="0.3">
      <c r="A1589" s="73">
        <v>41540</v>
      </c>
      <c r="B1589" s="130">
        <v>1701.839966</v>
      </c>
      <c r="C1589" s="125">
        <f t="shared" si="48"/>
        <v>1.8023464418418955E-2</v>
      </c>
      <c r="D1589" s="130">
        <f t="shared" si="49"/>
        <v>18023.464418418956</v>
      </c>
    </row>
    <row r="1590" spans="1:4" x14ac:dyDescent="0.3">
      <c r="A1590" s="73">
        <v>41537</v>
      </c>
      <c r="B1590" s="130">
        <v>1709.910034</v>
      </c>
      <c r="C1590" s="125">
        <f t="shared" si="48"/>
        <v>3.3072124642681056E-2</v>
      </c>
      <c r="D1590" s="130">
        <f t="shared" si="49"/>
        <v>33072.124642681054</v>
      </c>
    </row>
    <row r="1591" spans="1:4" x14ac:dyDescent="0.3">
      <c r="A1591" s="73">
        <v>41536</v>
      </c>
      <c r="B1591" s="130">
        <v>1722.339966</v>
      </c>
      <c r="C1591" s="125">
        <f t="shared" si="48"/>
        <v>4.0638526106348438E-2</v>
      </c>
      <c r="D1591" s="130">
        <f t="shared" si="49"/>
        <v>40638.526106348436</v>
      </c>
    </row>
    <row r="1592" spans="1:4" x14ac:dyDescent="0.3">
      <c r="A1592" s="73">
        <v>41535</v>
      </c>
      <c r="B1592" s="130">
        <v>1725.5200199999999</v>
      </c>
      <c r="C1592" s="125">
        <f t="shared" si="48"/>
        <v>4.3821270554441183E-2</v>
      </c>
      <c r="D1592" s="130">
        <f t="shared" si="49"/>
        <v>43821.27055444118</v>
      </c>
    </row>
    <row r="1593" spans="1:4" x14ac:dyDescent="0.3">
      <c r="A1593" s="73">
        <v>41534</v>
      </c>
      <c r="B1593" s="130">
        <v>1704.76001</v>
      </c>
      <c r="C1593" s="125">
        <f t="shared" si="48"/>
        <v>3.9633600570401883E-2</v>
      </c>
      <c r="D1593" s="130">
        <f t="shared" si="49"/>
        <v>39633.600570401883</v>
      </c>
    </row>
    <row r="1594" spans="1:4" x14ac:dyDescent="0.3">
      <c r="A1594" s="73">
        <v>41533</v>
      </c>
      <c r="B1594" s="130">
        <v>1697.599976</v>
      </c>
      <c r="C1594" s="125">
        <f t="shared" si="48"/>
        <v>3.957819564827747E-2</v>
      </c>
      <c r="D1594" s="130">
        <f t="shared" si="49"/>
        <v>39578.195648277469</v>
      </c>
    </row>
    <row r="1595" spans="1:4" x14ac:dyDescent="0.3">
      <c r="A1595" s="73">
        <v>41530</v>
      </c>
      <c r="B1595" s="130">
        <v>1687.98999</v>
      </c>
      <c r="C1595" s="125">
        <f t="shared" si="48"/>
        <v>3.0411950323760317E-2</v>
      </c>
      <c r="D1595" s="130">
        <f t="shared" si="49"/>
        <v>30411.950323760317</v>
      </c>
    </row>
    <row r="1596" spans="1:4" x14ac:dyDescent="0.3">
      <c r="A1596" s="73">
        <v>41529</v>
      </c>
      <c r="B1596" s="130">
        <v>1683.420044</v>
      </c>
      <c r="C1596" s="125">
        <f t="shared" si="48"/>
        <v>2.9639920338085934E-2</v>
      </c>
      <c r="D1596" s="130">
        <f t="shared" si="49"/>
        <v>29639.920338085933</v>
      </c>
    </row>
    <row r="1597" spans="1:4" x14ac:dyDescent="0.3">
      <c r="A1597" s="73">
        <v>41528</v>
      </c>
      <c r="B1597" s="130">
        <v>1689.130005</v>
      </c>
      <c r="C1597" s="125">
        <f t="shared" si="48"/>
        <v>3.5971018178340364E-2</v>
      </c>
      <c r="D1597" s="130">
        <f t="shared" si="49"/>
        <v>35971.01817834036</v>
      </c>
    </row>
    <row r="1598" spans="1:4" x14ac:dyDescent="0.3">
      <c r="A1598" s="73">
        <v>41527</v>
      </c>
      <c r="B1598" s="130">
        <v>1683.98999</v>
      </c>
      <c r="C1598" s="125">
        <f t="shared" si="48"/>
        <v>1.6423399922573578E-2</v>
      </c>
      <c r="D1598" s="130">
        <f t="shared" si="49"/>
        <v>16423.399922573579</v>
      </c>
    </row>
    <row r="1599" spans="1:4" x14ac:dyDescent="0.3">
      <c r="A1599" s="73">
        <v>41526</v>
      </c>
      <c r="B1599" s="130">
        <v>1671.709961</v>
      </c>
      <c r="C1599" s="125">
        <f t="shared" si="48"/>
        <v>4.9353537721670282E-3</v>
      </c>
      <c r="D1599" s="130">
        <f t="shared" si="49"/>
        <v>4935.3537721670282</v>
      </c>
    </row>
    <row r="1600" spans="1:4" x14ac:dyDescent="0.3">
      <c r="A1600" s="73">
        <v>41523</v>
      </c>
      <c r="B1600" s="130">
        <v>1655.170044</v>
      </c>
      <c r="C1600" s="125">
        <f t="shared" si="48"/>
        <v>-1.080241552076977E-3</v>
      </c>
      <c r="D1600" s="130">
        <f t="shared" si="49"/>
        <v>-1080.2415520769771</v>
      </c>
    </row>
    <row r="1601" spans="1:4" x14ac:dyDescent="0.3">
      <c r="A1601" s="73">
        <v>41522</v>
      </c>
      <c r="B1601" s="130">
        <v>1655.079956</v>
      </c>
      <c r="C1601" s="125">
        <f t="shared" si="48"/>
        <v>7.4749857765556982E-3</v>
      </c>
      <c r="D1601" s="130">
        <f t="shared" si="49"/>
        <v>7474.9857765556981</v>
      </c>
    </row>
    <row r="1602" spans="1:4" x14ac:dyDescent="0.3">
      <c r="A1602" s="73">
        <v>41521</v>
      </c>
      <c r="B1602" s="130">
        <v>1653.079956</v>
      </c>
      <c r="C1602" s="125">
        <f t="shared" si="48"/>
        <v>4.4178292165875099E-4</v>
      </c>
      <c r="D1602" s="130">
        <f t="shared" si="49"/>
        <v>441.78292165875098</v>
      </c>
    </row>
    <row r="1603" spans="1:4" x14ac:dyDescent="0.3">
      <c r="A1603" s="73">
        <v>41520</v>
      </c>
      <c r="B1603" s="130">
        <v>1639.7700199999999</v>
      </c>
      <c r="C1603" s="125">
        <f t="shared" si="48"/>
        <v>-3.8212694400842073E-3</v>
      </c>
      <c r="D1603" s="130">
        <f t="shared" si="49"/>
        <v>-3821.2694400842074</v>
      </c>
    </row>
    <row r="1604" spans="1:4" x14ac:dyDescent="0.3">
      <c r="A1604" s="73">
        <v>41516</v>
      </c>
      <c r="B1604" s="130">
        <v>1632.969971</v>
      </c>
      <c r="C1604" s="125">
        <f t="shared" si="48"/>
        <v>-1.3805756392536228E-2</v>
      </c>
      <c r="D1604" s="130">
        <f t="shared" si="49"/>
        <v>-13805.756392536228</v>
      </c>
    </row>
    <row r="1605" spans="1:4" x14ac:dyDescent="0.3">
      <c r="A1605" s="73">
        <v>41515</v>
      </c>
      <c r="B1605" s="130">
        <v>1638.170044</v>
      </c>
      <c r="C1605" s="125">
        <f t="shared" si="48"/>
        <v>-1.3934643989400475E-2</v>
      </c>
      <c r="D1605" s="130">
        <f t="shared" si="49"/>
        <v>-13934.643989400474</v>
      </c>
    </row>
    <row r="1606" spans="1:4" x14ac:dyDescent="0.3">
      <c r="A1606" s="73">
        <v>41514</v>
      </c>
      <c r="B1606" s="130">
        <v>1634.959961</v>
      </c>
      <c r="C1606" s="125">
        <f t="shared" si="48"/>
        <v>-2.9921889622681719E-2</v>
      </c>
      <c r="D1606" s="130">
        <f t="shared" si="49"/>
        <v>-29921.88962268172</v>
      </c>
    </row>
    <row r="1607" spans="1:4" x14ac:dyDescent="0.3">
      <c r="A1607" s="73">
        <v>41513</v>
      </c>
      <c r="B1607" s="130">
        <v>1630.4799800000001</v>
      </c>
      <c r="C1607" s="125">
        <f t="shared" si="48"/>
        <v>-3.7587980310011204E-2</v>
      </c>
      <c r="D1607" s="130">
        <f t="shared" si="49"/>
        <v>-37587.980310011204</v>
      </c>
    </row>
    <row r="1608" spans="1:4" x14ac:dyDescent="0.3">
      <c r="A1608" s="73">
        <v>41512</v>
      </c>
      <c r="B1608" s="130">
        <v>1656.780029</v>
      </c>
      <c r="C1608" s="125">
        <f t="shared" ref="C1608:C1671" si="50">B1608/B1618-1</f>
        <v>-1.9349229380295374E-2</v>
      </c>
      <c r="D1608" s="130">
        <f t="shared" ref="D1608:D1671" si="51">C1608*$B$5</f>
        <v>-19349.229380295375</v>
      </c>
    </row>
    <row r="1609" spans="1:4" x14ac:dyDescent="0.3">
      <c r="A1609" s="73">
        <v>41509</v>
      </c>
      <c r="B1609" s="130">
        <v>1663.5</v>
      </c>
      <c r="C1609" s="125">
        <f t="shared" si="50"/>
        <v>-1.650686599052742E-2</v>
      </c>
      <c r="D1609" s="130">
        <f t="shared" si="51"/>
        <v>-16506.865990527418</v>
      </c>
    </row>
    <row r="1610" spans="1:4" x14ac:dyDescent="0.3">
      <c r="A1610" s="73">
        <v>41508</v>
      </c>
      <c r="B1610" s="130">
        <v>1656.959961</v>
      </c>
      <c r="C1610" s="125">
        <f t="shared" si="50"/>
        <v>-2.3870690363016811E-2</v>
      </c>
      <c r="D1610" s="130">
        <f t="shared" si="51"/>
        <v>-23870.690363016813</v>
      </c>
    </row>
    <row r="1611" spans="1:4" x14ac:dyDescent="0.3">
      <c r="A1611" s="73">
        <v>41507</v>
      </c>
      <c r="B1611" s="130">
        <v>1642.8000489999999</v>
      </c>
      <c r="C1611" s="125">
        <f t="shared" si="50"/>
        <v>-2.8452125797722938E-2</v>
      </c>
      <c r="D1611" s="130">
        <f t="shared" si="51"/>
        <v>-28452.12579772294</v>
      </c>
    </row>
    <row r="1612" spans="1:4" x14ac:dyDescent="0.3">
      <c r="A1612" s="73">
        <v>41506</v>
      </c>
      <c r="B1612" s="130">
        <v>1652.349976</v>
      </c>
      <c r="C1612" s="125">
        <f t="shared" si="50"/>
        <v>-2.6523397451714725E-2</v>
      </c>
      <c r="D1612" s="130">
        <f t="shared" si="51"/>
        <v>-26523.397451714725</v>
      </c>
    </row>
    <row r="1613" spans="1:4" x14ac:dyDescent="0.3">
      <c r="A1613" s="73">
        <v>41505</v>
      </c>
      <c r="B1613" s="130">
        <v>1646.0600589999999</v>
      </c>
      <c r="C1613" s="125">
        <f t="shared" si="50"/>
        <v>-3.5779113290833386E-2</v>
      </c>
      <c r="D1613" s="130">
        <f t="shared" si="51"/>
        <v>-35779.113290833389</v>
      </c>
    </row>
    <row r="1614" spans="1:4" x14ac:dyDescent="0.3">
      <c r="A1614" s="73">
        <v>41502</v>
      </c>
      <c r="B1614" s="130">
        <v>1655.829956</v>
      </c>
      <c r="C1614" s="125">
        <f t="shared" si="50"/>
        <v>-3.1491508077215791E-2</v>
      </c>
      <c r="D1614" s="130">
        <f t="shared" si="51"/>
        <v>-31491.508077215789</v>
      </c>
    </row>
    <row r="1615" spans="1:4" x14ac:dyDescent="0.3">
      <c r="A1615" s="73">
        <v>41501</v>
      </c>
      <c r="B1615" s="130">
        <v>1661.3199460000001</v>
      </c>
      <c r="C1615" s="125">
        <f t="shared" si="50"/>
        <v>-2.6686302491362279E-2</v>
      </c>
      <c r="D1615" s="130">
        <f t="shared" si="51"/>
        <v>-26686.302491362279</v>
      </c>
    </row>
    <row r="1616" spans="1:4" x14ac:dyDescent="0.3">
      <c r="A1616" s="73">
        <v>41500</v>
      </c>
      <c r="B1616" s="130">
        <v>1685.3900149999999</v>
      </c>
      <c r="C1616" s="125">
        <f t="shared" si="50"/>
        <v>-2.0167227493939066E-4</v>
      </c>
      <c r="D1616" s="130">
        <f t="shared" si="51"/>
        <v>-201.67227493939066</v>
      </c>
    </row>
    <row r="1617" spans="1:4" x14ac:dyDescent="0.3">
      <c r="A1617" s="73">
        <v>41499</v>
      </c>
      <c r="B1617" s="130">
        <v>1694.160034</v>
      </c>
      <c r="C1617" s="125">
        <f t="shared" si="50"/>
        <v>4.8637412451575379E-3</v>
      </c>
      <c r="D1617" s="130">
        <f t="shared" si="51"/>
        <v>4863.7412451575383</v>
      </c>
    </row>
    <row r="1618" spans="1:4" x14ac:dyDescent="0.3">
      <c r="A1618" s="73">
        <v>41498</v>
      </c>
      <c r="B1618" s="130">
        <v>1689.469971</v>
      </c>
      <c r="C1618" s="125">
        <f t="shared" si="50"/>
        <v>2.4565011648081114E-3</v>
      </c>
      <c r="D1618" s="130">
        <f t="shared" si="51"/>
        <v>2456.5011648081113</v>
      </c>
    </row>
    <row r="1619" spans="1:4" x14ac:dyDescent="0.3">
      <c r="A1619" s="73">
        <v>41495</v>
      </c>
      <c r="B1619" s="130">
        <v>1691.420044</v>
      </c>
      <c r="C1619" s="125">
        <f t="shared" si="50"/>
        <v>-1.3595010595413015E-4</v>
      </c>
      <c r="D1619" s="130">
        <f t="shared" si="51"/>
        <v>-135.95010595413015</v>
      </c>
    </row>
    <row r="1620" spans="1:4" x14ac:dyDescent="0.3">
      <c r="A1620" s="73">
        <v>41494</v>
      </c>
      <c r="B1620" s="130">
        <v>1697.4799800000001</v>
      </c>
      <c r="C1620" s="125">
        <f t="shared" si="50"/>
        <v>4.2774619139180903E-3</v>
      </c>
      <c r="D1620" s="130">
        <f t="shared" si="51"/>
        <v>4277.4619139180904</v>
      </c>
    </row>
    <row r="1621" spans="1:4" x14ac:dyDescent="0.3">
      <c r="A1621" s="73">
        <v>41493</v>
      </c>
      <c r="B1621" s="130">
        <v>1690.910034</v>
      </c>
      <c r="C1621" s="125">
        <f t="shared" si="50"/>
        <v>2.9479656298148083E-3</v>
      </c>
      <c r="D1621" s="130">
        <f t="shared" si="51"/>
        <v>2947.9656298148084</v>
      </c>
    </row>
    <row r="1622" spans="1:4" x14ac:dyDescent="0.3">
      <c r="A1622" s="73">
        <v>41492</v>
      </c>
      <c r="B1622" s="130">
        <v>1697.369995</v>
      </c>
      <c r="C1622" s="125">
        <f t="shared" si="50"/>
        <v>2.9425723124465453E-3</v>
      </c>
      <c r="D1622" s="130">
        <f t="shared" si="51"/>
        <v>2942.5723124465453</v>
      </c>
    </row>
    <row r="1623" spans="1:4" x14ac:dyDescent="0.3">
      <c r="A1623" s="73">
        <v>41491</v>
      </c>
      <c r="B1623" s="130">
        <v>1707.1400149999999</v>
      </c>
      <c r="C1623" s="125">
        <f t="shared" si="50"/>
        <v>6.8474080679346017E-3</v>
      </c>
      <c r="D1623" s="130">
        <f t="shared" si="51"/>
        <v>6847.4080679346016</v>
      </c>
    </row>
    <row r="1624" spans="1:4" x14ac:dyDescent="0.3">
      <c r="A1624" s="73">
        <v>41488</v>
      </c>
      <c r="B1624" s="130">
        <v>1709.670044</v>
      </c>
      <c r="C1624" s="125">
        <f t="shared" si="50"/>
        <v>1.0389564593635825E-2</v>
      </c>
      <c r="D1624" s="130">
        <f t="shared" si="51"/>
        <v>10389.564593635825</v>
      </c>
    </row>
    <row r="1625" spans="1:4" x14ac:dyDescent="0.3">
      <c r="A1625" s="73">
        <v>41487</v>
      </c>
      <c r="B1625" s="130">
        <v>1706.869995</v>
      </c>
      <c r="C1625" s="125">
        <f t="shared" si="50"/>
        <v>1.0358891214946597E-2</v>
      </c>
      <c r="D1625" s="130">
        <f t="shared" si="51"/>
        <v>10358.891214946598</v>
      </c>
    </row>
    <row r="1626" spans="1:4" x14ac:dyDescent="0.3">
      <c r="A1626" s="73">
        <v>41486</v>
      </c>
      <c r="B1626" s="130">
        <v>1685.7299800000001</v>
      </c>
      <c r="C1626" s="125">
        <f t="shared" si="50"/>
        <v>2.8674622094617686E-3</v>
      </c>
      <c r="D1626" s="130">
        <f t="shared" si="51"/>
        <v>2867.4622094617685</v>
      </c>
    </row>
    <row r="1627" spans="1:4" x14ac:dyDescent="0.3">
      <c r="A1627" s="73">
        <v>41485</v>
      </c>
      <c r="B1627" s="130">
        <v>1685.959961</v>
      </c>
      <c r="C1627" s="125">
        <f t="shared" si="50"/>
        <v>5.7866625357243517E-3</v>
      </c>
      <c r="D1627" s="130">
        <f t="shared" si="51"/>
        <v>5786.662535724352</v>
      </c>
    </row>
    <row r="1628" spans="1:4" x14ac:dyDescent="0.3">
      <c r="A1628" s="73">
        <v>41484</v>
      </c>
      <c r="B1628" s="130">
        <v>1685.329956</v>
      </c>
      <c r="C1628" s="125">
        <f t="shared" si="50"/>
        <v>1.6819946508173089E-3</v>
      </c>
      <c r="D1628" s="130">
        <f t="shared" si="51"/>
        <v>1681.9946508173089</v>
      </c>
    </row>
    <row r="1629" spans="1:4" x14ac:dyDescent="0.3">
      <c r="A1629" s="73">
        <v>41481</v>
      </c>
      <c r="B1629" s="130">
        <v>1691.650024</v>
      </c>
      <c r="C1629" s="125">
        <f t="shared" si="50"/>
        <v>6.8207068262646775E-3</v>
      </c>
      <c r="D1629" s="130">
        <f t="shared" si="51"/>
        <v>6820.7068262646771</v>
      </c>
    </row>
    <row r="1630" spans="1:4" x14ac:dyDescent="0.3">
      <c r="A1630" s="73">
        <v>41480</v>
      </c>
      <c r="B1630" s="130">
        <v>1690.25</v>
      </c>
      <c r="C1630" s="125">
        <f t="shared" si="50"/>
        <v>9.0924166983987753E-3</v>
      </c>
      <c r="D1630" s="130">
        <f t="shared" si="51"/>
        <v>9092.4166983987761</v>
      </c>
    </row>
    <row r="1631" spans="1:4" x14ac:dyDescent="0.3">
      <c r="A1631" s="73">
        <v>41479</v>
      </c>
      <c r="B1631" s="130">
        <v>1685.9399410000001</v>
      </c>
      <c r="C1631" s="125">
        <f t="shared" si="50"/>
        <v>2.0161892086994815E-2</v>
      </c>
      <c r="D1631" s="130">
        <f t="shared" si="51"/>
        <v>20161.892086994816</v>
      </c>
    </row>
    <row r="1632" spans="1:4" x14ac:dyDescent="0.3">
      <c r="A1632" s="73">
        <v>41478</v>
      </c>
      <c r="B1632" s="130">
        <v>1692.3900149999999</v>
      </c>
      <c r="C1632" s="125">
        <f t="shared" si="50"/>
        <v>2.4250793011972638E-2</v>
      </c>
      <c r="D1632" s="130">
        <f t="shared" si="51"/>
        <v>24250.793011972637</v>
      </c>
    </row>
    <row r="1633" spans="1:4" x14ac:dyDescent="0.3">
      <c r="A1633" s="73">
        <v>41477</v>
      </c>
      <c r="B1633" s="130">
        <v>1695.530029</v>
      </c>
      <c r="C1633" s="125">
        <f t="shared" si="50"/>
        <v>3.3569894608357354E-2</v>
      </c>
      <c r="D1633" s="130">
        <f t="shared" si="51"/>
        <v>33569.894608357354</v>
      </c>
    </row>
    <row r="1634" spans="1:4" x14ac:dyDescent="0.3">
      <c r="A1634" s="73">
        <v>41474</v>
      </c>
      <c r="B1634" s="130">
        <v>1692.089966</v>
      </c>
      <c r="C1634" s="125">
        <f t="shared" si="50"/>
        <v>3.6889710977243695E-2</v>
      </c>
      <c r="D1634" s="130">
        <f t="shared" si="51"/>
        <v>36889.710977243696</v>
      </c>
    </row>
    <row r="1635" spans="1:4" x14ac:dyDescent="0.3">
      <c r="A1635" s="73">
        <v>41473</v>
      </c>
      <c r="B1635" s="130">
        <v>1689.369995</v>
      </c>
      <c r="C1635" s="125">
        <f t="shared" si="50"/>
        <v>4.5784017335130711E-2</v>
      </c>
      <c r="D1635" s="130">
        <f t="shared" si="51"/>
        <v>45784.017335130709</v>
      </c>
    </row>
    <row r="1636" spans="1:4" x14ac:dyDescent="0.3">
      <c r="A1636" s="73">
        <v>41472</v>
      </c>
      <c r="B1636" s="130">
        <v>1680.910034</v>
      </c>
      <c r="C1636" s="125">
        <f t="shared" si="50"/>
        <v>4.1404440809498455E-2</v>
      </c>
      <c r="D1636" s="130">
        <f t="shared" si="51"/>
        <v>41404.440809498454</v>
      </c>
    </row>
    <row r="1637" spans="1:4" x14ac:dyDescent="0.3">
      <c r="A1637" s="73">
        <v>41471</v>
      </c>
      <c r="B1637" s="130">
        <v>1676.26001</v>
      </c>
      <c r="C1637" s="125">
        <f t="shared" si="50"/>
        <v>3.7957627730932808E-2</v>
      </c>
      <c r="D1637" s="130">
        <f t="shared" si="51"/>
        <v>37957.627730932807</v>
      </c>
    </row>
    <row r="1638" spans="1:4" x14ac:dyDescent="0.3">
      <c r="A1638" s="73">
        <v>41470</v>
      </c>
      <c r="B1638" s="130">
        <v>1682.5</v>
      </c>
      <c r="C1638" s="125">
        <f t="shared" si="50"/>
        <v>4.7451234917893714E-2</v>
      </c>
      <c r="D1638" s="130">
        <f t="shared" si="51"/>
        <v>47451.234917893715</v>
      </c>
    </row>
    <row r="1639" spans="1:4" x14ac:dyDescent="0.3">
      <c r="A1639" s="73">
        <v>41467</v>
      </c>
      <c r="B1639" s="130">
        <v>1680.1899410000001</v>
      </c>
      <c r="C1639" s="125">
        <f t="shared" si="50"/>
        <v>4.1526154249182712E-2</v>
      </c>
      <c r="D1639" s="130">
        <f t="shared" si="51"/>
        <v>41526.154249182713</v>
      </c>
    </row>
    <row r="1640" spans="1:4" x14ac:dyDescent="0.3">
      <c r="A1640" s="73">
        <v>41466</v>
      </c>
      <c r="B1640" s="130">
        <v>1675.0200199999999</v>
      </c>
      <c r="C1640" s="125">
        <f t="shared" si="50"/>
        <v>4.4758809895096174E-2</v>
      </c>
      <c r="D1640" s="130">
        <f t="shared" si="51"/>
        <v>44758.809895096172</v>
      </c>
    </row>
    <row r="1641" spans="1:4" x14ac:dyDescent="0.3">
      <c r="A1641" s="73">
        <v>41465</v>
      </c>
      <c r="B1641" s="130">
        <v>1652.619995</v>
      </c>
      <c r="C1641" s="125">
        <f t="shared" si="50"/>
        <v>4.0673012991242263E-2</v>
      </c>
      <c r="D1641" s="130">
        <f t="shared" si="51"/>
        <v>40673.012991242264</v>
      </c>
    </row>
    <row r="1642" spans="1:4" x14ac:dyDescent="0.3">
      <c r="A1642" s="73">
        <v>41464</v>
      </c>
      <c r="B1642" s="130">
        <v>1652.3199460000001</v>
      </c>
      <c r="C1642" s="125">
        <f t="shared" si="50"/>
        <v>5.0365828854317396E-2</v>
      </c>
      <c r="D1642" s="130">
        <f t="shared" si="51"/>
        <v>50365.828854317399</v>
      </c>
    </row>
    <row r="1643" spans="1:4" x14ac:dyDescent="0.3">
      <c r="A1643" s="73">
        <v>41463</v>
      </c>
      <c r="B1643" s="130">
        <v>1640.459961</v>
      </c>
      <c r="C1643" s="125">
        <f t="shared" si="50"/>
        <v>3.016139194268197E-2</v>
      </c>
      <c r="D1643" s="130">
        <f t="shared" si="51"/>
        <v>30161.39194268197</v>
      </c>
    </row>
    <row r="1644" spans="1:4" x14ac:dyDescent="0.3">
      <c r="A1644" s="73">
        <v>41460</v>
      </c>
      <c r="B1644" s="130">
        <v>1631.8900149999999</v>
      </c>
      <c r="C1644" s="125">
        <f t="shared" si="50"/>
        <v>2.7515647135055055E-2</v>
      </c>
      <c r="D1644" s="130">
        <f t="shared" si="51"/>
        <v>27515.647135055056</v>
      </c>
    </row>
    <row r="1645" spans="1:4" x14ac:dyDescent="0.3">
      <c r="A1645" s="73">
        <v>41458</v>
      </c>
      <c r="B1645" s="130">
        <v>1615.410034</v>
      </c>
      <c r="C1645" s="125">
        <f t="shared" si="50"/>
        <v>-8.2999389487597997E-3</v>
      </c>
      <c r="D1645" s="130">
        <f t="shared" si="51"/>
        <v>-8299.9389487598</v>
      </c>
    </row>
    <row r="1646" spans="1:4" x14ac:dyDescent="0.3">
      <c r="A1646" s="73">
        <v>41457</v>
      </c>
      <c r="B1646" s="130">
        <v>1614.079956</v>
      </c>
      <c r="C1646" s="125">
        <f t="shared" si="50"/>
        <v>-2.2841671652515272E-2</v>
      </c>
      <c r="D1646" s="130">
        <f t="shared" si="51"/>
        <v>-22841.671652515273</v>
      </c>
    </row>
    <row r="1647" spans="1:4" x14ac:dyDescent="0.3">
      <c r="A1647" s="73">
        <v>41456</v>
      </c>
      <c r="B1647" s="130">
        <v>1614.959961</v>
      </c>
      <c r="C1647" s="125">
        <f t="shared" si="50"/>
        <v>-1.4691573986619355E-2</v>
      </c>
      <c r="D1647" s="130">
        <f t="shared" si="51"/>
        <v>-14691.573986619354</v>
      </c>
    </row>
    <row r="1648" spans="1:4" x14ac:dyDescent="0.3">
      <c r="A1648" s="73">
        <v>41453</v>
      </c>
      <c r="B1648" s="130">
        <v>1606.280029</v>
      </c>
      <c r="C1648" s="125">
        <f t="shared" si="50"/>
        <v>-1.2571201890555939E-2</v>
      </c>
      <c r="D1648" s="130">
        <f t="shared" si="51"/>
        <v>-12571.201890555938</v>
      </c>
    </row>
    <row r="1649" spans="1:4" x14ac:dyDescent="0.3">
      <c r="A1649" s="73">
        <v>41452</v>
      </c>
      <c r="B1649" s="130">
        <v>1613.1999510000001</v>
      </c>
      <c r="C1649" s="125">
        <f t="shared" si="50"/>
        <v>-1.4153385692818654E-2</v>
      </c>
      <c r="D1649" s="130">
        <f t="shared" si="51"/>
        <v>-14153.385692818654</v>
      </c>
    </row>
    <row r="1650" spans="1:4" x14ac:dyDescent="0.3">
      <c r="A1650" s="73">
        <v>41451</v>
      </c>
      <c r="B1650" s="130">
        <v>1603.26001</v>
      </c>
      <c r="C1650" s="125">
        <f t="shared" si="50"/>
        <v>-5.7425705635579805E-3</v>
      </c>
      <c r="D1650" s="130">
        <f t="shared" si="51"/>
        <v>-5742.5705635579807</v>
      </c>
    </row>
    <row r="1651" spans="1:4" x14ac:dyDescent="0.3">
      <c r="A1651" s="73">
        <v>41450</v>
      </c>
      <c r="B1651" s="130">
        <v>1588.030029</v>
      </c>
      <c r="C1651" s="125">
        <f t="shared" si="50"/>
        <v>-2.3429846250208053E-2</v>
      </c>
      <c r="D1651" s="130">
        <f t="shared" si="51"/>
        <v>-23429.846250208055</v>
      </c>
    </row>
    <row r="1652" spans="1:4" x14ac:dyDescent="0.3">
      <c r="A1652" s="73">
        <v>41449</v>
      </c>
      <c r="B1652" s="130">
        <v>1573.089966</v>
      </c>
      <c r="C1652" s="125">
        <f t="shared" si="50"/>
        <v>-4.2439533784227934E-2</v>
      </c>
      <c r="D1652" s="130">
        <f t="shared" si="51"/>
        <v>-42439.533784227933</v>
      </c>
    </row>
    <row r="1653" spans="1:4" x14ac:dyDescent="0.3">
      <c r="A1653" s="73">
        <v>41446</v>
      </c>
      <c r="B1653" s="130">
        <v>1592.4300539999999</v>
      </c>
      <c r="C1653" s="125">
        <f t="shared" si="50"/>
        <v>-3.1003146469461895E-2</v>
      </c>
      <c r="D1653" s="130">
        <f t="shared" si="51"/>
        <v>-31003.146469461895</v>
      </c>
    </row>
    <row r="1654" spans="1:4" x14ac:dyDescent="0.3">
      <c r="A1654" s="73">
        <v>41445</v>
      </c>
      <c r="B1654" s="130">
        <v>1588.1899410000001</v>
      </c>
      <c r="C1654" s="125">
        <f t="shared" si="50"/>
        <v>-2.1182647637205121E-2</v>
      </c>
      <c r="D1654" s="130">
        <f t="shared" si="51"/>
        <v>-21182.647637205122</v>
      </c>
    </row>
    <row r="1655" spans="1:4" x14ac:dyDescent="0.3">
      <c r="A1655" s="73">
        <v>41444</v>
      </c>
      <c r="B1655" s="130">
        <v>1628.9300539999999</v>
      </c>
      <c r="C1655" s="125">
        <f t="shared" si="50"/>
        <v>1.2449518118721858E-2</v>
      </c>
      <c r="D1655" s="130">
        <f t="shared" si="51"/>
        <v>12449.518118721859</v>
      </c>
    </row>
    <row r="1656" spans="1:4" x14ac:dyDescent="0.3">
      <c r="A1656" s="73">
        <v>41443</v>
      </c>
      <c r="B1656" s="130">
        <v>1651.8100589999999</v>
      </c>
      <c r="C1656" s="125">
        <f t="shared" si="50"/>
        <v>1.252317298077954E-2</v>
      </c>
      <c r="D1656" s="130">
        <f t="shared" si="51"/>
        <v>12523.17298077954</v>
      </c>
    </row>
    <row r="1657" spans="1:4" x14ac:dyDescent="0.3">
      <c r="A1657" s="73">
        <v>41442</v>
      </c>
      <c r="B1657" s="130">
        <v>1639.040039</v>
      </c>
      <c r="C1657" s="125">
        <f t="shared" si="50"/>
        <v>-8.4125099851561913E-4</v>
      </c>
      <c r="D1657" s="130">
        <f t="shared" si="51"/>
        <v>-841.25099851561913</v>
      </c>
    </row>
    <row r="1658" spans="1:4" x14ac:dyDescent="0.3">
      <c r="A1658" s="73">
        <v>41439</v>
      </c>
      <c r="B1658" s="130">
        <v>1626.7299800000001</v>
      </c>
      <c r="C1658" s="125">
        <f t="shared" si="50"/>
        <v>-2.4590124879442232E-3</v>
      </c>
      <c r="D1658" s="130">
        <f t="shared" si="51"/>
        <v>-2459.0124879442233</v>
      </c>
    </row>
    <row r="1659" spans="1:4" x14ac:dyDescent="0.3">
      <c r="A1659" s="73">
        <v>41438</v>
      </c>
      <c r="B1659" s="130">
        <v>1636.3599850000001</v>
      </c>
      <c r="C1659" s="125">
        <f t="shared" si="50"/>
        <v>-1.0910263253396058E-2</v>
      </c>
      <c r="D1659" s="130">
        <f t="shared" si="51"/>
        <v>-10910.263253396057</v>
      </c>
    </row>
    <row r="1660" spans="1:4" x14ac:dyDescent="0.3">
      <c r="A1660" s="73">
        <v>41437</v>
      </c>
      <c r="B1660" s="130">
        <v>1612.5200199999999</v>
      </c>
      <c r="C1660" s="125">
        <f t="shared" si="50"/>
        <v>-2.1742802134328776E-2</v>
      </c>
      <c r="D1660" s="130">
        <f t="shared" si="51"/>
        <v>-21742.802134328776</v>
      </c>
    </row>
    <row r="1661" spans="1:4" x14ac:dyDescent="0.3">
      <c r="A1661" s="73">
        <v>41436</v>
      </c>
      <c r="B1661" s="130">
        <v>1626.130005</v>
      </c>
      <c r="C1661" s="125">
        <f t="shared" si="50"/>
        <v>-2.043905207889829E-2</v>
      </c>
      <c r="D1661" s="130">
        <f t="shared" si="51"/>
        <v>-20439.05207889829</v>
      </c>
    </row>
    <row r="1662" spans="1:4" x14ac:dyDescent="0.3">
      <c r="A1662" s="73">
        <v>41435</v>
      </c>
      <c r="B1662" s="130">
        <v>1642.8100589999999</v>
      </c>
      <c r="C1662" s="125">
        <f t="shared" si="50"/>
        <v>-4.1160991142012993E-3</v>
      </c>
      <c r="D1662" s="130">
        <f t="shared" si="51"/>
        <v>-4116.099114201299</v>
      </c>
    </row>
    <row r="1663" spans="1:4" x14ac:dyDescent="0.3">
      <c r="A1663" s="73">
        <v>41432</v>
      </c>
      <c r="B1663" s="130">
        <v>1643.380005</v>
      </c>
      <c r="C1663" s="125">
        <f t="shared" si="50"/>
        <v>-4.3198798897318147E-3</v>
      </c>
      <c r="D1663" s="130">
        <f t="shared" si="51"/>
        <v>-4319.8798897318147</v>
      </c>
    </row>
    <row r="1664" spans="1:4" x14ac:dyDescent="0.3">
      <c r="A1664" s="73">
        <v>41431</v>
      </c>
      <c r="B1664" s="130">
        <v>1622.5600589999999</v>
      </c>
      <c r="C1664" s="125">
        <f t="shared" si="50"/>
        <v>-1.980844985978969E-2</v>
      </c>
      <c r="D1664" s="130">
        <f t="shared" si="51"/>
        <v>-19808.449859789689</v>
      </c>
    </row>
    <row r="1665" spans="1:4" x14ac:dyDescent="0.3">
      <c r="A1665" s="73">
        <v>41430</v>
      </c>
      <c r="B1665" s="130">
        <v>1608.900024</v>
      </c>
      <c r="C1665" s="125">
        <f t="shared" si="50"/>
        <v>-3.6101996676491166E-2</v>
      </c>
      <c r="D1665" s="130">
        <f t="shared" si="51"/>
        <v>-36101.996676491166</v>
      </c>
    </row>
    <row r="1666" spans="1:4" x14ac:dyDescent="0.3">
      <c r="A1666" s="73">
        <v>41429</v>
      </c>
      <c r="B1666" s="130">
        <v>1631.380005</v>
      </c>
      <c r="C1666" s="125">
        <f t="shared" si="50"/>
        <v>-2.0950754780332703E-2</v>
      </c>
      <c r="D1666" s="130">
        <f t="shared" si="51"/>
        <v>-20950.754780332703</v>
      </c>
    </row>
    <row r="1667" spans="1:4" x14ac:dyDescent="0.3">
      <c r="A1667" s="73">
        <v>41428</v>
      </c>
      <c r="B1667" s="130">
        <v>1640.420044</v>
      </c>
      <c r="C1667" s="125">
        <f t="shared" si="50"/>
        <v>-1.62221374120326E-2</v>
      </c>
      <c r="D1667" s="130">
        <f t="shared" si="51"/>
        <v>-16222.1374120326</v>
      </c>
    </row>
    <row r="1668" spans="1:4" x14ac:dyDescent="0.3">
      <c r="A1668" s="73">
        <v>41425</v>
      </c>
      <c r="B1668" s="130">
        <v>1630.73999</v>
      </c>
      <c r="C1668" s="125">
        <f t="shared" si="50"/>
        <v>-1.1954159328355307E-2</v>
      </c>
      <c r="D1668" s="130">
        <f t="shared" si="51"/>
        <v>-11954.159328355307</v>
      </c>
    </row>
    <row r="1669" spans="1:4" x14ac:dyDescent="0.3">
      <c r="A1669" s="73">
        <v>41424</v>
      </c>
      <c r="B1669" s="130">
        <v>1654.410034</v>
      </c>
      <c r="C1669" s="125">
        <f t="shared" si="50"/>
        <v>-2.6344632341844809E-3</v>
      </c>
      <c r="D1669" s="130">
        <f t="shared" si="51"/>
        <v>-2634.4632341844808</v>
      </c>
    </row>
    <row r="1670" spans="1:4" x14ac:dyDescent="0.3">
      <c r="A1670" s="73">
        <v>41423</v>
      </c>
      <c r="B1670" s="130">
        <v>1648.3599850000001</v>
      </c>
      <c r="C1670" s="125">
        <f t="shared" si="50"/>
        <v>-1.1997412901529891E-3</v>
      </c>
      <c r="D1670" s="130">
        <f t="shared" si="51"/>
        <v>-1199.7412901529892</v>
      </c>
    </row>
    <row r="1671" spans="1:4" x14ac:dyDescent="0.3">
      <c r="A1671" s="73">
        <v>41422</v>
      </c>
      <c r="B1671" s="130">
        <v>1660.0600589999999</v>
      </c>
      <c r="C1671" s="125">
        <f t="shared" si="50"/>
        <v>1.6091639997164231E-2</v>
      </c>
      <c r="D1671" s="130">
        <f t="shared" si="51"/>
        <v>16091.639997164231</v>
      </c>
    </row>
    <row r="1672" spans="1:4" x14ac:dyDescent="0.3">
      <c r="A1672" s="73">
        <v>41418</v>
      </c>
      <c r="B1672" s="130">
        <v>1649.599976</v>
      </c>
      <c r="C1672" s="125">
        <f t="shared" ref="C1672:C1735" si="52">B1672/B1682-1</f>
        <v>9.7325246231827478E-3</v>
      </c>
      <c r="D1672" s="130">
        <f t="shared" ref="D1672:D1735" si="53">C1672*$B$5</f>
        <v>9732.5246231827477</v>
      </c>
    </row>
    <row r="1673" spans="1:4" x14ac:dyDescent="0.3">
      <c r="A1673" s="73">
        <v>41417</v>
      </c>
      <c r="B1673" s="130">
        <v>1650.51001</v>
      </c>
      <c r="C1673" s="125">
        <f t="shared" si="52"/>
        <v>1.4655686374710264E-2</v>
      </c>
      <c r="D1673" s="130">
        <f t="shared" si="53"/>
        <v>14655.686374710263</v>
      </c>
    </row>
    <row r="1674" spans="1:4" x14ac:dyDescent="0.3">
      <c r="A1674" s="73">
        <v>41416</v>
      </c>
      <c r="B1674" s="130">
        <v>1655.349976</v>
      </c>
      <c r="C1674" s="125">
        <f t="shared" si="52"/>
        <v>1.3878957927627722E-2</v>
      </c>
      <c r="D1674" s="130">
        <f t="shared" si="53"/>
        <v>13878.957927627722</v>
      </c>
    </row>
    <row r="1675" spans="1:4" x14ac:dyDescent="0.3">
      <c r="A1675" s="73">
        <v>41415</v>
      </c>
      <c r="B1675" s="130">
        <v>1669.160034</v>
      </c>
      <c r="C1675" s="125">
        <f t="shared" si="52"/>
        <v>2.6568964818439289E-2</v>
      </c>
      <c r="D1675" s="130">
        <f t="shared" si="53"/>
        <v>26568.96481843929</v>
      </c>
    </row>
    <row r="1676" spans="1:4" x14ac:dyDescent="0.3">
      <c r="A1676" s="73">
        <v>41414</v>
      </c>
      <c r="B1676" s="130">
        <v>1666.290039</v>
      </c>
      <c r="C1676" s="125">
        <f t="shared" si="52"/>
        <v>3.0163857187017085E-2</v>
      </c>
      <c r="D1676" s="130">
        <f t="shared" si="53"/>
        <v>30163.857187017085</v>
      </c>
    </row>
    <row r="1677" spans="1:4" x14ac:dyDescent="0.3">
      <c r="A1677" s="73">
        <v>41411</v>
      </c>
      <c r="B1677" s="130">
        <v>1667.469971</v>
      </c>
      <c r="C1677" s="125">
        <f t="shared" si="52"/>
        <v>3.2860052250441418E-2</v>
      </c>
      <c r="D1677" s="130">
        <f t="shared" si="53"/>
        <v>32860.052250441418</v>
      </c>
    </row>
    <row r="1678" spans="1:4" x14ac:dyDescent="0.3">
      <c r="A1678" s="73">
        <v>41410</v>
      </c>
      <c r="B1678" s="130">
        <v>1650.469971</v>
      </c>
      <c r="C1678" s="125">
        <f t="shared" si="52"/>
        <v>3.3099860493239985E-2</v>
      </c>
      <c r="D1678" s="130">
        <f t="shared" si="53"/>
        <v>33099.860493239983</v>
      </c>
    </row>
    <row r="1679" spans="1:4" x14ac:dyDescent="0.3">
      <c r="A1679" s="73">
        <v>41409</v>
      </c>
      <c r="B1679" s="130">
        <v>1658.780029</v>
      </c>
      <c r="C1679" s="125">
        <f t="shared" si="52"/>
        <v>4.8069804988576825E-2</v>
      </c>
      <c r="D1679" s="130">
        <f t="shared" si="53"/>
        <v>48069.804988576827</v>
      </c>
    </row>
    <row r="1680" spans="1:4" x14ac:dyDescent="0.3">
      <c r="A1680" s="73">
        <v>41408</v>
      </c>
      <c r="B1680" s="130">
        <v>1650.339966</v>
      </c>
      <c r="C1680" s="125">
        <f t="shared" si="52"/>
        <v>3.3031430099274006E-2</v>
      </c>
      <c r="D1680" s="130">
        <f t="shared" si="53"/>
        <v>33031.430099274003</v>
      </c>
    </row>
    <row r="1681" spans="1:4" x14ac:dyDescent="0.3">
      <c r="A1681" s="73">
        <v>41407</v>
      </c>
      <c r="B1681" s="130">
        <v>1633.7700199999999</v>
      </c>
      <c r="C1681" s="125">
        <f t="shared" si="52"/>
        <v>2.5200667276190414E-2</v>
      </c>
      <c r="D1681" s="130">
        <f t="shared" si="53"/>
        <v>25200.667276190416</v>
      </c>
    </row>
    <row r="1682" spans="1:4" x14ac:dyDescent="0.3">
      <c r="A1682" s="73">
        <v>41404</v>
      </c>
      <c r="B1682" s="130">
        <v>1633.6999510000001</v>
      </c>
      <c r="C1682" s="125">
        <f t="shared" si="52"/>
        <v>3.252348652874093E-2</v>
      </c>
      <c r="D1682" s="130">
        <f t="shared" si="53"/>
        <v>32523.48652874093</v>
      </c>
    </row>
    <row r="1683" spans="1:4" x14ac:dyDescent="0.3">
      <c r="A1683" s="73">
        <v>41403</v>
      </c>
      <c r="B1683" s="130">
        <v>1626.670044</v>
      </c>
      <c r="C1683" s="125">
        <f t="shared" si="52"/>
        <v>2.6186636749384595E-2</v>
      </c>
      <c r="D1683" s="130">
        <f t="shared" si="53"/>
        <v>26186.636749384594</v>
      </c>
    </row>
    <row r="1684" spans="1:4" x14ac:dyDescent="0.3">
      <c r="A1684" s="73">
        <v>41402</v>
      </c>
      <c r="B1684" s="130">
        <v>1632.6899410000001</v>
      </c>
      <c r="C1684" s="125">
        <f t="shared" si="52"/>
        <v>3.4140006377377574E-2</v>
      </c>
      <c r="D1684" s="130">
        <f t="shared" si="53"/>
        <v>34140.006377377576</v>
      </c>
    </row>
    <row r="1685" spans="1:4" x14ac:dyDescent="0.3">
      <c r="A1685" s="73">
        <v>41401</v>
      </c>
      <c r="B1685" s="130">
        <v>1625.959961</v>
      </c>
      <c r="C1685" s="125">
        <f t="shared" si="52"/>
        <v>2.9883790732952109E-2</v>
      </c>
      <c r="D1685" s="130">
        <f t="shared" si="53"/>
        <v>29883.790732952108</v>
      </c>
    </row>
    <row r="1686" spans="1:4" x14ac:dyDescent="0.3">
      <c r="A1686" s="73">
        <v>41400</v>
      </c>
      <c r="B1686" s="130">
        <v>1617.5</v>
      </c>
      <c r="C1686" s="125">
        <f t="shared" si="52"/>
        <v>3.5199999999999898E-2</v>
      </c>
      <c r="D1686" s="130">
        <f t="shared" si="53"/>
        <v>35199.999999999898</v>
      </c>
    </row>
    <row r="1687" spans="1:4" x14ac:dyDescent="0.3">
      <c r="A1687" s="73">
        <v>41397</v>
      </c>
      <c r="B1687" s="130">
        <v>1614.420044</v>
      </c>
      <c r="C1687" s="125">
        <f t="shared" si="52"/>
        <v>3.804535862401548E-2</v>
      </c>
      <c r="D1687" s="130">
        <f t="shared" si="53"/>
        <v>38045.358624015476</v>
      </c>
    </row>
    <row r="1688" spans="1:4" x14ac:dyDescent="0.3">
      <c r="A1688" s="73">
        <v>41396</v>
      </c>
      <c r="B1688" s="130">
        <v>1597.589966</v>
      </c>
      <c r="C1688" s="125">
        <f t="shared" si="52"/>
        <v>3.6312674116469212E-2</v>
      </c>
      <c r="D1688" s="130">
        <f t="shared" si="53"/>
        <v>36312.674116469214</v>
      </c>
    </row>
    <row r="1689" spans="1:4" x14ac:dyDescent="0.3">
      <c r="A1689" s="73">
        <v>41395</v>
      </c>
      <c r="B1689" s="130">
        <v>1582.6999510000001</v>
      </c>
      <c r="C1689" s="125">
        <f t="shared" si="52"/>
        <v>1.977431898135773E-2</v>
      </c>
      <c r="D1689" s="130">
        <f t="shared" si="53"/>
        <v>19774.31898135773</v>
      </c>
    </row>
    <row r="1690" spans="1:4" x14ac:dyDescent="0.3">
      <c r="A1690" s="73">
        <v>41394</v>
      </c>
      <c r="B1690" s="130">
        <v>1597.5699460000001</v>
      </c>
      <c r="C1690" s="125">
        <f t="shared" si="52"/>
        <v>1.460716309137533E-2</v>
      </c>
      <c r="D1690" s="130">
        <f t="shared" si="53"/>
        <v>14607.163091375331</v>
      </c>
    </row>
    <row r="1691" spans="1:4" x14ac:dyDescent="0.3">
      <c r="A1691" s="73">
        <v>41393</v>
      </c>
      <c r="B1691" s="130">
        <v>1593.6099850000001</v>
      </c>
      <c r="C1691" s="125">
        <f t="shared" si="52"/>
        <v>2.6572444792823058E-2</v>
      </c>
      <c r="D1691" s="130">
        <f t="shared" si="53"/>
        <v>26572.444792823058</v>
      </c>
    </row>
    <row r="1692" spans="1:4" x14ac:dyDescent="0.3">
      <c r="A1692" s="73">
        <v>41390</v>
      </c>
      <c r="B1692" s="130">
        <v>1582.23999</v>
      </c>
      <c r="C1692" s="125">
        <f t="shared" si="52"/>
        <v>-4.1602329356739132E-3</v>
      </c>
      <c r="D1692" s="130">
        <f t="shared" si="53"/>
        <v>-4160.2329356739128</v>
      </c>
    </row>
    <row r="1693" spans="1:4" x14ac:dyDescent="0.3">
      <c r="A1693" s="73">
        <v>41389</v>
      </c>
      <c r="B1693" s="130">
        <v>1585.160034</v>
      </c>
      <c r="C1693" s="125">
        <f t="shared" si="52"/>
        <v>-5.1525766305144938E-3</v>
      </c>
      <c r="D1693" s="130">
        <f t="shared" si="53"/>
        <v>-5152.5766305144934</v>
      </c>
    </row>
    <row r="1694" spans="1:4" x14ac:dyDescent="0.3">
      <c r="A1694" s="73">
        <v>41388</v>
      </c>
      <c r="B1694" s="130">
        <v>1578.790039</v>
      </c>
      <c r="C1694" s="125">
        <f t="shared" si="52"/>
        <v>-5.6306431903491161E-3</v>
      </c>
      <c r="D1694" s="130">
        <f t="shared" si="53"/>
        <v>-5630.6431903491157</v>
      </c>
    </row>
    <row r="1695" spans="1:4" x14ac:dyDescent="0.3">
      <c r="A1695" s="73">
        <v>41387</v>
      </c>
      <c r="B1695" s="130">
        <v>1578.780029</v>
      </c>
      <c r="C1695" s="125">
        <f t="shared" si="52"/>
        <v>6.4834752406601748E-3</v>
      </c>
      <c r="D1695" s="130">
        <f t="shared" si="53"/>
        <v>6483.4752406601747</v>
      </c>
    </row>
    <row r="1696" spans="1:4" x14ac:dyDescent="0.3">
      <c r="A1696" s="73">
        <v>41386</v>
      </c>
      <c r="B1696" s="130">
        <v>1562.5</v>
      </c>
      <c r="C1696" s="125">
        <f t="shared" si="52"/>
        <v>-3.6463243468953799E-4</v>
      </c>
      <c r="D1696" s="130">
        <f t="shared" si="53"/>
        <v>-364.632434689538</v>
      </c>
    </row>
    <row r="1697" spans="1:4" x14ac:dyDescent="0.3">
      <c r="A1697" s="73">
        <v>41383</v>
      </c>
      <c r="B1697" s="130">
        <v>1555.25</v>
      </c>
      <c r="C1697" s="125">
        <f t="shared" si="52"/>
        <v>1.268265195727869E-3</v>
      </c>
      <c r="D1697" s="130">
        <f t="shared" si="53"/>
        <v>1268.265195727869</v>
      </c>
    </row>
    <row r="1698" spans="1:4" x14ac:dyDescent="0.3">
      <c r="A1698" s="73">
        <v>41382</v>
      </c>
      <c r="B1698" s="130">
        <v>1541.6099850000001</v>
      </c>
      <c r="C1698" s="125">
        <f t="shared" si="52"/>
        <v>-1.1775788943137577E-2</v>
      </c>
      <c r="D1698" s="130">
        <f t="shared" si="53"/>
        <v>-11775.788943137577</v>
      </c>
    </row>
    <row r="1699" spans="1:4" x14ac:dyDescent="0.3">
      <c r="A1699" s="73">
        <v>41381</v>
      </c>
      <c r="B1699" s="130">
        <v>1552.01001</v>
      </c>
      <c r="C1699" s="125">
        <f t="shared" si="52"/>
        <v>-1.0812524144417912E-3</v>
      </c>
      <c r="D1699" s="130">
        <f t="shared" si="53"/>
        <v>-1081.2524144417912</v>
      </c>
    </row>
    <row r="1700" spans="1:4" x14ac:dyDescent="0.3">
      <c r="A1700" s="73">
        <v>41380</v>
      </c>
      <c r="B1700" s="130">
        <v>1574.5699460000001</v>
      </c>
      <c r="C1700" s="125">
        <f t="shared" si="52"/>
        <v>2.7511198853686913E-3</v>
      </c>
      <c r="D1700" s="130">
        <f t="shared" si="53"/>
        <v>2751.1198853686915</v>
      </c>
    </row>
    <row r="1701" spans="1:4" x14ac:dyDescent="0.3">
      <c r="A1701" s="73">
        <v>41379</v>
      </c>
      <c r="B1701" s="130">
        <v>1552.3599850000001</v>
      </c>
      <c r="C1701" s="125">
        <f t="shared" si="52"/>
        <v>-6.2797638692909663E-3</v>
      </c>
      <c r="D1701" s="130">
        <f t="shared" si="53"/>
        <v>-6279.7638692909659</v>
      </c>
    </row>
    <row r="1702" spans="1:4" x14ac:dyDescent="0.3">
      <c r="A1702" s="73">
        <v>41376</v>
      </c>
      <c r="B1702" s="130">
        <v>1588.849976</v>
      </c>
      <c r="C1702" s="125">
        <f t="shared" si="52"/>
        <v>1.2528779650136546E-2</v>
      </c>
      <c r="D1702" s="130">
        <f t="shared" si="53"/>
        <v>12528.779650136546</v>
      </c>
    </row>
    <row r="1703" spans="1:4" x14ac:dyDescent="0.3">
      <c r="A1703" s="73">
        <v>41375</v>
      </c>
      <c r="B1703" s="130">
        <v>1593.369995</v>
      </c>
      <c r="C1703" s="125">
        <f t="shared" si="52"/>
        <v>1.9528438089824629E-2</v>
      </c>
      <c r="D1703" s="130">
        <f t="shared" si="53"/>
        <v>19528.438089824627</v>
      </c>
    </row>
    <row r="1704" spans="1:4" x14ac:dyDescent="0.3">
      <c r="A1704" s="73">
        <v>41374</v>
      </c>
      <c r="B1704" s="130">
        <v>1587.7299800000001</v>
      </c>
      <c r="C1704" s="125">
        <f t="shared" si="52"/>
        <v>1.5321920546859102E-2</v>
      </c>
      <c r="D1704" s="130">
        <f t="shared" si="53"/>
        <v>15321.920546859103</v>
      </c>
    </row>
    <row r="1705" spans="1:4" x14ac:dyDescent="0.3">
      <c r="A1705" s="73">
        <v>41373</v>
      </c>
      <c r="B1705" s="130">
        <v>1568.6099850000001</v>
      </c>
      <c r="C1705" s="125">
        <f t="shared" si="52"/>
        <v>1.0904268664070571E-2</v>
      </c>
      <c r="D1705" s="130">
        <f t="shared" si="53"/>
        <v>10904.268664070571</v>
      </c>
    </row>
    <row r="1706" spans="1:4" x14ac:dyDescent="0.3">
      <c r="A1706" s="73">
        <v>41372</v>
      </c>
      <c r="B1706" s="130">
        <v>1563.0699460000001</v>
      </c>
      <c r="C1706" s="125">
        <f t="shared" si="52"/>
        <v>3.9694075628071701E-3</v>
      </c>
      <c r="D1706" s="130">
        <f t="shared" si="53"/>
        <v>3969.4075628071701</v>
      </c>
    </row>
    <row r="1707" spans="1:4" x14ac:dyDescent="0.3">
      <c r="A1707" s="73">
        <v>41369</v>
      </c>
      <c r="B1707" s="130">
        <v>1553.280029</v>
      </c>
      <c r="C1707" s="125">
        <f t="shared" si="52"/>
        <v>4.8389052677537681E-3</v>
      </c>
      <c r="D1707" s="130">
        <f t="shared" si="53"/>
        <v>4838.9052677537684</v>
      </c>
    </row>
    <row r="1708" spans="1:4" x14ac:dyDescent="0.3">
      <c r="A1708" s="73">
        <v>41368</v>
      </c>
      <c r="B1708" s="130">
        <v>1559.9799800000001</v>
      </c>
      <c r="C1708" s="125">
        <f t="shared" si="52"/>
        <v>8.1478853139893559E-4</v>
      </c>
      <c r="D1708" s="130">
        <f t="shared" si="53"/>
        <v>814.78853139893556</v>
      </c>
    </row>
    <row r="1709" spans="1:4" x14ac:dyDescent="0.3">
      <c r="A1709" s="73">
        <v>41367</v>
      </c>
      <c r="B1709" s="130">
        <v>1553.6899410000001</v>
      </c>
      <c r="C1709" s="125">
        <f t="shared" si="52"/>
        <v>3.4552973620007865E-3</v>
      </c>
      <c r="D1709" s="130">
        <f t="shared" si="53"/>
        <v>3455.2973620007865</v>
      </c>
    </row>
    <row r="1710" spans="1:4" x14ac:dyDescent="0.3">
      <c r="A1710" s="73">
        <v>41366</v>
      </c>
      <c r="B1710" s="130">
        <v>1570.25</v>
      </c>
      <c r="C1710" s="125">
        <f t="shared" si="52"/>
        <v>1.1693849803912304E-2</v>
      </c>
      <c r="D1710" s="130">
        <f t="shared" si="53"/>
        <v>11693.849803912304</v>
      </c>
    </row>
    <row r="1711" spans="1:4" x14ac:dyDescent="0.3">
      <c r="A1711" s="73">
        <v>41365</v>
      </c>
      <c r="B1711" s="130">
        <v>1562.170044</v>
      </c>
      <c r="C1711" s="125">
        <f t="shared" si="52"/>
        <v>9.4194466979891089E-4</v>
      </c>
      <c r="D1711" s="130">
        <f t="shared" si="53"/>
        <v>941.94466979891092</v>
      </c>
    </row>
    <row r="1712" spans="1:4" x14ac:dyDescent="0.3">
      <c r="A1712" s="73">
        <v>41361</v>
      </c>
      <c r="B1712" s="130">
        <v>1569.1899410000001</v>
      </c>
      <c r="C1712" s="125">
        <f t="shared" si="52"/>
        <v>3.812593844956913E-3</v>
      </c>
      <c r="D1712" s="130">
        <f t="shared" si="53"/>
        <v>3812.593844956913</v>
      </c>
    </row>
    <row r="1713" spans="1:4" x14ac:dyDescent="0.3">
      <c r="A1713" s="73">
        <v>41360</v>
      </c>
      <c r="B1713" s="130">
        <v>1562.849976</v>
      </c>
      <c r="C1713" s="125">
        <f t="shared" si="52"/>
        <v>5.3585389012873463E-3</v>
      </c>
      <c r="D1713" s="130">
        <f t="shared" si="53"/>
        <v>5358.5389012873466</v>
      </c>
    </row>
    <row r="1714" spans="1:4" x14ac:dyDescent="0.3">
      <c r="A1714" s="73">
        <v>41359</v>
      </c>
      <c r="B1714" s="130">
        <v>1563.7700199999999</v>
      </c>
      <c r="C1714" s="125">
        <f t="shared" si="52"/>
        <v>7.2722612500291106E-3</v>
      </c>
      <c r="D1714" s="130">
        <f t="shared" si="53"/>
        <v>7272.2612500291107</v>
      </c>
    </row>
    <row r="1715" spans="1:4" x14ac:dyDescent="0.3">
      <c r="A1715" s="73">
        <v>41358</v>
      </c>
      <c r="B1715" s="130">
        <v>1551.6899410000001</v>
      </c>
      <c r="C1715" s="125">
        <f t="shared" si="52"/>
        <v>-2.9109188189436752E-3</v>
      </c>
      <c r="D1715" s="130">
        <f t="shared" si="53"/>
        <v>-2910.9188189436754</v>
      </c>
    </row>
    <row r="1716" spans="1:4" x14ac:dyDescent="0.3">
      <c r="A1716" s="73">
        <v>41355</v>
      </c>
      <c r="B1716" s="130">
        <v>1556.8900149999999</v>
      </c>
      <c r="C1716" s="125">
        <f t="shared" si="52"/>
        <v>3.6810433355405348E-3</v>
      </c>
      <c r="D1716" s="130">
        <f t="shared" si="53"/>
        <v>3681.0433355405348</v>
      </c>
    </row>
    <row r="1717" spans="1:4" x14ac:dyDescent="0.3">
      <c r="A1717" s="73">
        <v>41354</v>
      </c>
      <c r="B1717" s="130">
        <v>1545.8000489999999</v>
      </c>
      <c r="C1717" s="125">
        <f t="shared" si="52"/>
        <v>9.9726664553068112E-4</v>
      </c>
      <c r="D1717" s="130">
        <f t="shared" si="53"/>
        <v>997.2666455306811</v>
      </c>
    </row>
    <row r="1718" spans="1:4" x14ac:dyDescent="0.3">
      <c r="A1718" s="73">
        <v>41353</v>
      </c>
      <c r="B1718" s="130">
        <v>1558.709961</v>
      </c>
      <c r="C1718" s="125">
        <f t="shared" si="52"/>
        <v>1.1190689629595907E-2</v>
      </c>
      <c r="D1718" s="130">
        <f t="shared" si="53"/>
        <v>11190.689629595907</v>
      </c>
    </row>
    <row r="1719" spans="1:4" x14ac:dyDescent="0.3">
      <c r="A1719" s="73">
        <v>41352</v>
      </c>
      <c r="B1719" s="130">
        <v>1548.339966</v>
      </c>
      <c r="C1719" s="125">
        <f t="shared" si="52"/>
        <v>5.5526576893254465E-3</v>
      </c>
      <c r="D1719" s="130">
        <f t="shared" si="53"/>
        <v>5552.6576893254469</v>
      </c>
    </row>
    <row r="1720" spans="1:4" x14ac:dyDescent="0.3">
      <c r="A1720" s="73">
        <v>41351</v>
      </c>
      <c r="B1720" s="130">
        <v>1552.099976</v>
      </c>
      <c r="C1720" s="125">
        <f t="shared" si="52"/>
        <v>1.7637048166939007E-2</v>
      </c>
      <c r="D1720" s="130">
        <f t="shared" si="53"/>
        <v>17637.048166939006</v>
      </c>
    </row>
    <row r="1721" spans="1:4" x14ac:dyDescent="0.3">
      <c r="A1721" s="73">
        <v>41348</v>
      </c>
      <c r="B1721" s="130">
        <v>1560.6999510000001</v>
      </c>
      <c r="C1721" s="125">
        <f t="shared" si="52"/>
        <v>2.799367762593219E-2</v>
      </c>
      <c r="D1721" s="130">
        <f t="shared" si="53"/>
        <v>27993.677625932189</v>
      </c>
    </row>
    <row r="1722" spans="1:4" x14ac:dyDescent="0.3">
      <c r="A1722" s="73">
        <v>41347</v>
      </c>
      <c r="B1722" s="130">
        <v>1563.2299800000001</v>
      </c>
      <c r="C1722" s="125">
        <f t="shared" si="52"/>
        <v>3.2052924887858936E-2</v>
      </c>
      <c r="D1722" s="130">
        <f t="shared" si="53"/>
        <v>32052.924887858935</v>
      </c>
    </row>
    <row r="1723" spans="1:4" x14ac:dyDescent="0.3">
      <c r="A1723" s="73">
        <v>41346</v>
      </c>
      <c r="B1723" s="130">
        <v>1554.5200199999999</v>
      </c>
      <c r="C1723" s="125">
        <f t="shared" si="52"/>
        <v>2.5415754888988396E-2</v>
      </c>
      <c r="D1723" s="130">
        <f t="shared" si="53"/>
        <v>25415.754888988395</v>
      </c>
    </row>
    <row r="1724" spans="1:4" x14ac:dyDescent="0.3">
      <c r="A1724" s="73">
        <v>41345</v>
      </c>
      <c r="B1724" s="130">
        <v>1552.4799800000001</v>
      </c>
      <c r="C1724" s="125">
        <f t="shared" si="52"/>
        <v>3.7102382987321159E-2</v>
      </c>
      <c r="D1724" s="130">
        <f t="shared" si="53"/>
        <v>37102.382987321158</v>
      </c>
    </row>
    <row r="1725" spans="1:4" x14ac:dyDescent="0.3">
      <c r="A1725" s="73">
        <v>41344</v>
      </c>
      <c r="B1725" s="130">
        <v>1556.219971</v>
      </c>
      <c r="C1725" s="125">
        <f t="shared" si="52"/>
        <v>4.5952210305375552E-2</v>
      </c>
      <c r="D1725" s="130">
        <f t="shared" si="53"/>
        <v>45952.210305375549</v>
      </c>
    </row>
    <row r="1726" spans="1:4" x14ac:dyDescent="0.3">
      <c r="A1726" s="73">
        <v>41341</v>
      </c>
      <c r="B1726" s="130">
        <v>1551.1800539999999</v>
      </c>
      <c r="C1726" s="125">
        <f t="shared" si="52"/>
        <v>2.3475902984574804E-2</v>
      </c>
      <c r="D1726" s="130">
        <f t="shared" si="53"/>
        <v>23475.902984574805</v>
      </c>
    </row>
    <row r="1727" spans="1:4" x14ac:dyDescent="0.3">
      <c r="A1727" s="73">
        <v>41340</v>
      </c>
      <c r="B1727" s="130">
        <v>1544.26001</v>
      </c>
      <c r="C1727" s="125">
        <f t="shared" si="52"/>
        <v>2.7848381128227295E-2</v>
      </c>
      <c r="D1727" s="130">
        <f t="shared" si="53"/>
        <v>27848.381128227295</v>
      </c>
    </row>
    <row r="1728" spans="1:4" x14ac:dyDescent="0.3">
      <c r="A1728" s="73">
        <v>41339</v>
      </c>
      <c r="B1728" s="130">
        <v>1541.459961</v>
      </c>
      <c r="C1728" s="125">
        <f t="shared" si="52"/>
        <v>1.9517848444971397E-2</v>
      </c>
      <c r="D1728" s="130">
        <f t="shared" si="53"/>
        <v>19517.848444971398</v>
      </c>
    </row>
    <row r="1729" spans="1:4" x14ac:dyDescent="0.3">
      <c r="A1729" s="73">
        <v>41338</v>
      </c>
      <c r="B1729" s="130">
        <v>1539.790039</v>
      </c>
      <c r="C1729" s="125">
        <f t="shared" si="52"/>
        <v>5.7808263818757144E-3</v>
      </c>
      <c r="D1729" s="130">
        <f t="shared" si="53"/>
        <v>5780.8263818757141</v>
      </c>
    </row>
    <row r="1730" spans="1:4" x14ac:dyDescent="0.3">
      <c r="A1730" s="73">
        <v>41337</v>
      </c>
      <c r="B1730" s="130">
        <v>1525.1999510000001</v>
      </c>
      <c r="C1730" s="125">
        <f t="shared" si="52"/>
        <v>3.5596443332130967E-3</v>
      </c>
      <c r="D1730" s="130">
        <f t="shared" si="53"/>
        <v>3559.6443332130966</v>
      </c>
    </row>
    <row r="1731" spans="1:4" x14ac:dyDescent="0.3">
      <c r="A1731" s="73">
        <v>41334</v>
      </c>
      <c r="B1731" s="130">
        <v>1518.1999510000001</v>
      </c>
      <c r="C1731" s="125">
        <f t="shared" si="52"/>
        <v>-2.0902430619231804E-3</v>
      </c>
      <c r="D1731" s="130">
        <f t="shared" si="53"/>
        <v>-2090.2430619231804</v>
      </c>
    </row>
    <row r="1732" spans="1:4" x14ac:dyDescent="0.3">
      <c r="A1732" s="73">
        <v>41333</v>
      </c>
      <c r="B1732" s="130">
        <v>1514.6800539999999</v>
      </c>
      <c r="C1732" s="125">
        <f t="shared" si="52"/>
        <v>-3.7162340830704244E-3</v>
      </c>
      <c r="D1732" s="130">
        <f t="shared" si="53"/>
        <v>-3716.2340830704243</v>
      </c>
    </row>
    <row r="1733" spans="1:4" x14ac:dyDescent="0.3">
      <c r="A1733" s="73">
        <v>41332</v>
      </c>
      <c r="B1733" s="130">
        <v>1515.98999</v>
      </c>
      <c r="C1733" s="125">
        <f t="shared" si="52"/>
        <v>-2.2640489379183171E-3</v>
      </c>
      <c r="D1733" s="130">
        <f t="shared" si="53"/>
        <v>-2264.0489379183173</v>
      </c>
    </row>
    <row r="1734" spans="1:4" x14ac:dyDescent="0.3">
      <c r="A1734" s="73">
        <v>41331</v>
      </c>
      <c r="B1734" s="130">
        <v>1496.9399410000001</v>
      </c>
      <c r="C1734" s="125">
        <f t="shared" si="52"/>
        <v>-1.3230017513200076E-2</v>
      </c>
      <c r="D1734" s="130">
        <f t="shared" si="53"/>
        <v>-13230.017513200077</v>
      </c>
    </row>
    <row r="1735" spans="1:4" x14ac:dyDescent="0.3">
      <c r="A1735" s="73">
        <v>41330</v>
      </c>
      <c r="B1735" s="130">
        <v>1487.849976</v>
      </c>
      <c r="C1735" s="125">
        <f t="shared" si="52"/>
        <v>-1.9816511255399405E-2</v>
      </c>
      <c r="D1735" s="130">
        <f t="shared" si="53"/>
        <v>-19816.511255399404</v>
      </c>
    </row>
    <row r="1736" spans="1:4" x14ac:dyDescent="0.3">
      <c r="A1736" s="73">
        <v>41327</v>
      </c>
      <c r="B1736" s="130">
        <v>1515.599976</v>
      </c>
      <c r="C1736" s="125">
        <f t="shared" ref="C1736:C1799" si="54">B1736/B1746-1</f>
        <v>4.1142189482419322E-3</v>
      </c>
      <c r="D1736" s="130">
        <f t="shared" ref="D1736:D1799" si="55">C1736*$B$5</f>
        <v>4114.2189482419326</v>
      </c>
    </row>
    <row r="1737" spans="1:4" x14ac:dyDescent="0.3">
      <c r="A1737" s="73">
        <v>41326</v>
      </c>
      <c r="B1737" s="130">
        <v>1502.420044</v>
      </c>
      <c r="C1737" s="125">
        <f t="shared" si="54"/>
        <v>-6.4148024178465324E-3</v>
      </c>
      <c r="D1737" s="130">
        <f t="shared" si="55"/>
        <v>-6414.8024178465321</v>
      </c>
    </row>
    <row r="1738" spans="1:4" x14ac:dyDescent="0.3">
      <c r="A1738" s="73">
        <v>41325</v>
      </c>
      <c r="B1738" s="130">
        <v>1511.9499510000001</v>
      </c>
      <c r="C1738" s="125">
        <f t="shared" si="54"/>
        <v>4.3665476709997542E-4</v>
      </c>
      <c r="D1738" s="130">
        <f t="shared" si="55"/>
        <v>436.6547670999754</v>
      </c>
    </row>
    <row r="1739" spans="1:4" x14ac:dyDescent="0.3">
      <c r="A1739" s="73">
        <v>41324</v>
      </c>
      <c r="B1739" s="130">
        <v>1530.9399410000001</v>
      </c>
      <c r="C1739" s="125">
        <f t="shared" si="54"/>
        <v>2.3554018438471935E-2</v>
      </c>
      <c r="D1739" s="130">
        <f t="shared" si="55"/>
        <v>23554.018438471936</v>
      </c>
    </row>
    <row r="1740" spans="1:4" x14ac:dyDescent="0.3">
      <c r="A1740" s="73">
        <v>41320</v>
      </c>
      <c r="B1740" s="130">
        <v>1519.790039</v>
      </c>
      <c r="C1740" s="125">
        <f t="shared" si="54"/>
        <v>4.3749180908316809E-3</v>
      </c>
      <c r="D1740" s="130">
        <f t="shared" si="55"/>
        <v>4374.9180908316812</v>
      </c>
    </row>
    <row r="1741" spans="1:4" x14ac:dyDescent="0.3">
      <c r="A1741" s="73">
        <v>41319</v>
      </c>
      <c r="B1741" s="130">
        <v>1521.380005</v>
      </c>
      <c r="C1741" s="125">
        <f t="shared" si="54"/>
        <v>1.5532918299052678E-2</v>
      </c>
      <c r="D1741" s="130">
        <f t="shared" si="55"/>
        <v>15532.918299052679</v>
      </c>
    </row>
    <row r="1742" spans="1:4" x14ac:dyDescent="0.3">
      <c r="A1742" s="73">
        <v>41318</v>
      </c>
      <c r="B1742" s="130">
        <v>1520.329956</v>
      </c>
      <c r="C1742" s="125">
        <f t="shared" si="54"/>
        <v>1.223068222655499E-2</v>
      </c>
      <c r="D1742" s="130">
        <f t="shared" si="55"/>
        <v>12230.682226554989</v>
      </c>
    </row>
    <row r="1743" spans="1:4" x14ac:dyDescent="0.3">
      <c r="A1743" s="73">
        <v>41317</v>
      </c>
      <c r="B1743" s="130">
        <v>1519.4300539999999</v>
      </c>
      <c r="C1743" s="125">
        <f t="shared" si="54"/>
        <v>7.6865504704362042E-3</v>
      </c>
      <c r="D1743" s="130">
        <f t="shared" si="55"/>
        <v>7686.5504704362038</v>
      </c>
    </row>
    <row r="1744" spans="1:4" x14ac:dyDescent="0.3">
      <c r="A1744" s="73">
        <v>41316</v>
      </c>
      <c r="B1744" s="130">
        <v>1517.01001</v>
      </c>
      <c r="C1744" s="125">
        <f t="shared" si="54"/>
        <v>1.1218624027912849E-2</v>
      </c>
      <c r="D1744" s="130">
        <f t="shared" si="55"/>
        <v>11218.624027912849</v>
      </c>
    </row>
    <row r="1745" spans="1:4" x14ac:dyDescent="0.3">
      <c r="A1745" s="73">
        <v>41313</v>
      </c>
      <c r="B1745" s="130">
        <v>1517.9300539999999</v>
      </c>
      <c r="C1745" s="125">
        <f t="shared" si="54"/>
        <v>9.9604070557139934E-3</v>
      </c>
      <c r="D1745" s="130">
        <f t="shared" si="55"/>
        <v>9960.407055713993</v>
      </c>
    </row>
    <row r="1746" spans="1:4" x14ac:dyDescent="0.3">
      <c r="A1746" s="73">
        <v>41312</v>
      </c>
      <c r="B1746" s="130">
        <v>1509.3900149999999</v>
      </c>
      <c r="C1746" s="125">
        <f t="shared" si="54"/>
        <v>9.7470394604968202E-3</v>
      </c>
      <c r="D1746" s="130">
        <f t="shared" si="55"/>
        <v>9747.0394604968205</v>
      </c>
    </row>
    <row r="1747" spans="1:4" x14ac:dyDescent="0.3">
      <c r="A1747" s="73">
        <v>41311</v>
      </c>
      <c r="B1747" s="130">
        <v>1512.119995</v>
      </c>
      <c r="C1747" s="125">
        <f t="shared" si="54"/>
        <v>1.1580023760062286E-2</v>
      </c>
      <c r="D1747" s="130">
        <f t="shared" si="55"/>
        <v>11580.023760062286</v>
      </c>
    </row>
    <row r="1748" spans="1:4" x14ac:dyDescent="0.3">
      <c r="A1748" s="73">
        <v>41310</v>
      </c>
      <c r="B1748" s="130">
        <v>1511.290039</v>
      </c>
      <c r="C1748" s="125">
        <f t="shared" si="54"/>
        <v>1.254889536073267E-2</v>
      </c>
      <c r="D1748" s="130">
        <f t="shared" si="55"/>
        <v>12548.895360732671</v>
      </c>
    </row>
    <row r="1749" spans="1:4" x14ac:dyDescent="0.3">
      <c r="A1749" s="73">
        <v>41309</v>
      </c>
      <c r="B1749" s="130">
        <v>1495.709961</v>
      </c>
      <c r="C1749" s="125">
        <f t="shared" si="54"/>
        <v>6.5478547025916711E-3</v>
      </c>
      <c r="D1749" s="130">
        <f t="shared" si="55"/>
        <v>6547.8547025916714</v>
      </c>
    </row>
    <row r="1750" spans="1:4" x14ac:dyDescent="0.3">
      <c r="A1750" s="73">
        <v>41306</v>
      </c>
      <c r="B1750" s="130">
        <v>1513.170044</v>
      </c>
      <c r="C1750" s="125">
        <f t="shared" si="54"/>
        <v>2.1763274868686899E-2</v>
      </c>
      <c r="D1750" s="130">
        <f t="shared" si="55"/>
        <v>21763.274868686898</v>
      </c>
    </row>
    <row r="1751" spans="1:4" x14ac:dyDescent="0.3">
      <c r="A1751" s="73">
        <v>41305</v>
      </c>
      <c r="B1751" s="130">
        <v>1498.1099850000001</v>
      </c>
      <c r="C1751" s="125">
        <f t="shared" si="54"/>
        <v>1.7302363739356341E-2</v>
      </c>
      <c r="D1751" s="130">
        <f t="shared" si="55"/>
        <v>17302.36373935634</v>
      </c>
    </row>
    <row r="1752" spans="1:4" x14ac:dyDescent="0.3">
      <c r="A1752" s="73">
        <v>41304</v>
      </c>
      <c r="B1752" s="130">
        <v>1501.959961</v>
      </c>
      <c r="C1752" s="125">
        <f t="shared" si="54"/>
        <v>2.0117632940760632E-2</v>
      </c>
      <c r="D1752" s="130">
        <f t="shared" si="55"/>
        <v>20117.632940760632</v>
      </c>
    </row>
    <row r="1753" spans="1:4" x14ac:dyDescent="0.3">
      <c r="A1753" s="73">
        <v>41303</v>
      </c>
      <c r="B1753" s="130">
        <v>1507.839966</v>
      </c>
      <c r="C1753" s="125">
        <f t="shared" si="54"/>
        <v>2.5267162561245948E-2</v>
      </c>
      <c r="D1753" s="130">
        <f t="shared" si="55"/>
        <v>25267.162561245947</v>
      </c>
    </row>
    <row r="1754" spans="1:4" x14ac:dyDescent="0.3">
      <c r="A1754" s="73">
        <v>41302</v>
      </c>
      <c r="B1754" s="130">
        <v>1500.1800539999999</v>
      </c>
      <c r="C1754" s="125">
        <f t="shared" si="54"/>
        <v>1.9109408011710904E-2</v>
      </c>
      <c r="D1754" s="130">
        <f t="shared" si="55"/>
        <v>19109.408011710904</v>
      </c>
    </row>
    <row r="1755" spans="1:4" x14ac:dyDescent="0.3">
      <c r="A1755" s="73">
        <v>41299</v>
      </c>
      <c r="B1755" s="130">
        <v>1502.959961</v>
      </c>
      <c r="C1755" s="125">
        <f t="shared" si="54"/>
        <v>2.0949356101912064E-2</v>
      </c>
      <c r="D1755" s="130">
        <f t="shared" si="55"/>
        <v>20949.356101912064</v>
      </c>
    </row>
    <row r="1756" spans="1:4" x14ac:dyDescent="0.3">
      <c r="A1756" s="73">
        <v>41298</v>
      </c>
      <c r="B1756" s="130">
        <v>1494.8199460000001</v>
      </c>
      <c r="C1756" s="125">
        <f t="shared" si="54"/>
        <v>2.3134471490678266E-2</v>
      </c>
      <c r="D1756" s="130">
        <f t="shared" si="55"/>
        <v>23134.471490678265</v>
      </c>
    </row>
    <row r="1757" spans="1:4" x14ac:dyDescent="0.3">
      <c r="A1757" s="73">
        <v>41297</v>
      </c>
      <c r="B1757" s="130">
        <v>1494.8100589999999</v>
      </c>
      <c r="C1757" s="125">
        <f t="shared" si="54"/>
        <v>2.5844994941989441E-2</v>
      </c>
      <c r="D1757" s="130">
        <f t="shared" si="55"/>
        <v>25844.99494198944</v>
      </c>
    </row>
    <row r="1758" spans="1:4" x14ac:dyDescent="0.3">
      <c r="A1758" s="73">
        <v>41296</v>
      </c>
      <c r="B1758" s="130">
        <v>1492.5600589999999</v>
      </c>
      <c r="C1758" s="125">
        <f t="shared" si="54"/>
        <v>2.0979720557158243E-2</v>
      </c>
      <c r="D1758" s="130">
        <f t="shared" si="55"/>
        <v>20979.720557158242</v>
      </c>
    </row>
    <row r="1759" spans="1:4" x14ac:dyDescent="0.3">
      <c r="A1759" s="73">
        <v>41292</v>
      </c>
      <c r="B1759" s="130">
        <v>1485.9799800000001</v>
      </c>
      <c r="C1759" s="125">
        <f t="shared" si="54"/>
        <v>1.3304063080607165E-2</v>
      </c>
      <c r="D1759" s="130">
        <f t="shared" si="55"/>
        <v>13304.063080607164</v>
      </c>
    </row>
    <row r="1760" spans="1:4" x14ac:dyDescent="0.3">
      <c r="A1760" s="73">
        <v>41291</v>
      </c>
      <c r="B1760" s="130">
        <v>1480.9399410000001</v>
      </c>
      <c r="C1760" s="125">
        <f t="shared" si="54"/>
        <v>1.4780313473554685E-2</v>
      </c>
      <c r="D1760" s="130">
        <f t="shared" si="55"/>
        <v>14780.313473554685</v>
      </c>
    </row>
    <row r="1761" spans="1:4" x14ac:dyDescent="0.3">
      <c r="A1761" s="73">
        <v>41290</v>
      </c>
      <c r="B1761" s="130">
        <v>1472.630005</v>
      </c>
      <c r="C1761" s="125">
        <f t="shared" si="54"/>
        <v>6.9815516013262968E-3</v>
      </c>
      <c r="D1761" s="130">
        <f t="shared" si="55"/>
        <v>6981.5516013262968</v>
      </c>
    </row>
    <row r="1762" spans="1:4" x14ac:dyDescent="0.3">
      <c r="A1762" s="73">
        <v>41289</v>
      </c>
      <c r="B1762" s="130">
        <v>1472.339966</v>
      </c>
      <c r="C1762" s="125">
        <f t="shared" si="54"/>
        <v>3.2358961224786764E-2</v>
      </c>
      <c r="D1762" s="130">
        <f t="shared" si="55"/>
        <v>32358.961224786763</v>
      </c>
    </row>
    <row r="1763" spans="1:4" x14ac:dyDescent="0.3">
      <c r="A1763" s="73">
        <v>41288</v>
      </c>
      <c r="B1763" s="130">
        <v>1470.6800539999999</v>
      </c>
      <c r="C1763" s="125">
        <f t="shared" si="54"/>
        <v>4.8665528669567415E-2</v>
      </c>
      <c r="D1763" s="130">
        <f t="shared" si="55"/>
        <v>48665.528669567415</v>
      </c>
    </row>
    <row r="1764" spans="1:4" x14ac:dyDescent="0.3">
      <c r="A1764" s="73">
        <v>41285</v>
      </c>
      <c r="B1764" s="130">
        <v>1472.0500489999999</v>
      </c>
      <c r="C1764" s="125">
        <f t="shared" si="54"/>
        <v>3.8043913626016446E-2</v>
      </c>
      <c r="D1764" s="130">
        <f t="shared" si="55"/>
        <v>38043.913626016445</v>
      </c>
    </row>
    <row r="1765" spans="1:4" x14ac:dyDescent="0.3">
      <c r="A1765" s="73">
        <v>41284</v>
      </c>
      <c r="B1765" s="130">
        <v>1472.119995</v>
      </c>
      <c r="C1765" s="125">
        <f t="shared" si="54"/>
        <v>3.6828381299485624E-2</v>
      </c>
      <c r="D1765" s="130">
        <f t="shared" si="55"/>
        <v>36828.381299485627</v>
      </c>
    </row>
    <row r="1766" spans="1:4" x14ac:dyDescent="0.3">
      <c r="A1766" s="73">
        <v>41283</v>
      </c>
      <c r="B1766" s="130">
        <v>1461.0200199999999</v>
      </c>
      <c r="C1766" s="125">
        <f t="shared" si="54"/>
        <v>2.4084214305536422E-2</v>
      </c>
      <c r="D1766" s="130">
        <f t="shared" si="55"/>
        <v>24084.214305536421</v>
      </c>
    </row>
    <row r="1767" spans="1:4" x14ac:dyDescent="0.3">
      <c r="A1767" s="73">
        <v>41282</v>
      </c>
      <c r="B1767" s="130">
        <v>1457.150024</v>
      </c>
      <c r="C1767" s="125">
        <f t="shared" si="54"/>
        <v>1.8879138235080806E-2</v>
      </c>
      <c r="D1767" s="130">
        <f t="shared" si="55"/>
        <v>18879.138235080805</v>
      </c>
    </row>
    <row r="1768" spans="1:4" x14ac:dyDescent="0.3">
      <c r="A1768" s="73">
        <v>41281</v>
      </c>
      <c r="B1768" s="130">
        <v>1461.8900149999999</v>
      </c>
      <c r="C1768" s="125">
        <f t="shared" si="54"/>
        <v>1.2606636288809536E-2</v>
      </c>
      <c r="D1768" s="130">
        <f t="shared" si="55"/>
        <v>12606.636288809535</v>
      </c>
    </row>
    <row r="1769" spans="1:4" x14ac:dyDescent="0.3">
      <c r="A1769" s="73">
        <v>41278</v>
      </c>
      <c r="B1769" s="130">
        <v>1466.469971</v>
      </c>
      <c r="C1769" s="125">
        <f t="shared" si="54"/>
        <v>2.1353738127001254E-2</v>
      </c>
      <c r="D1769" s="130">
        <f t="shared" si="55"/>
        <v>21353.738127001256</v>
      </c>
    </row>
    <row r="1770" spans="1:4" x14ac:dyDescent="0.3">
      <c r="A1770" s="73">
        <v>41277</v>
      </c>
      <c r="B1770" s="130">
        <v>1459.369995</v>
      </c>
      <c r="C1770" s="125">
        <f t="shared" si="54"/>
        <v>8.6950805997358938E-3</v>
      </c>
      <c r="D1770" s="130">
        <f t="shared" si="55"/>
        <v>8695.080599735893</v>
      </c>
    </row>
    <row r="1771" spans="1:4" x14ac:dyDescent="0.3">
      <c r="A1771" s="73">
        <v>41276</v>
      </c>
      <c r="B1771" s="130">
        <v>1462.420044</v>
      </c>
      <c r="C1771" s="125">
        <f t="shared" si="54"/>
        <v>2.2413979233346648E-2</v>
      </c>
      <c r="D1771" s="130">
        <f t="shared" si="55"/>
        <v>22413.979233346647</v>
      </c>
    </row>
    <row r="1772" spans="1:4" x14ac:dyDescent="0.3">
      <c r="A1772" s="73">
        <v>41274</v>
      </c>
      <c r="B1772" s="130">
        <v>1426.1899410000001</v>
      </c>
      <c r="C1772" s="125">
        <f t="shared" si="54"/>
        <v>8.9206025782102571E-3</v>
      </c>
      <c r="D1772" s="130">
        <f t="shared" si="55"/>
        <v>8920.602578210257</v>
      </c>
    </row>
    <row r="1773" spans="1:4" x14ac:dyDescent="0.3">
      <c r="A1773" s="73">
        <v>41271</v>
      </c>
      <c r="B1773" s="130">
        <v>1402.4300539999999</v>
      </c>
      <c r="C1773" s="125">
        <f t="shared" si="54"/>
        <v>-1.1990487574436548E-2</v>
      </c>
      <c r="D1773" s="130">
        <f t="shared" si="55"/>
        <v>-11990.487574436547</v>
      </c>
    </row>
    <row r="1774" spans="1:4" x14ac:dyDescent="0.3">
      <c r="A1774" s="73">
        <v>41270</v>
      </c>
      <c r="B1774" s="130">
        <v>1418.099976</v>
      </c>
      <c r="C1774" s="125">
        <f t="shared" si="54"/>
        <v>-7.2664679556797562E-3</v>
      </c>
      <c r="D1774" s="130">
        <f t="shared" si="55"/>
        <v>-7266.4679556797564</v>
      </c>
    </row>
    <row r="1775" spans="1:4" x14ac:dyDescent="0.3">
      <c r="A1775" s="73">
        <v>41269</v>
      </c>
      <c r="B1775" s="130">
        <v>1419.829956</v>
      </c>
      <c r="C1775" s="125">
        <f t="shared" si="54"/>
        <v>-5.6098793917637169E-3</v>
      </c>
      <c r="D1775" s="130">
        <f t="shared" si="55"/>
        <v>-5609.8793917637167</v>
      </c>
    </row>
    <row r="1776" spans="1:4" x14ac:dyDescent="0.3">
      <c r="A1776" s="73">
        <v>41267</v>
      </c>
      <c r="B1776" s="130">
        <v>1426.660034</v>
      </c>
      <c r="C1776" s="125">
        <f t="shared" si="54"/>
        <v>5.7170947233882163E-3</v>
      </c>
      <c r="D1776" s="130">
        <f t="shared" si="55"/>
        <v>5717.0947233882162</v>
      </c>
    </row>
    <row r="1777" spans="1:4" x14ac:dyDescent="0.3">
      <c r="A1777" s="73">
        <v>41264</v>
      </c>
      <c r="B1777" s="130">
        <v>1430.150024</v>
      </c>
      <c r="C1777" s="125">
        <f t="shared" si="54"/>
        <v>8.5186757071289421E-3</v>
      </c>
      <c r="D1777" s="130">
        <f t="shared" si="55"/>
        <v>8518.6757071289412</v>
      </c>
    </row>
    <row r="1778" spans="1:4" x14ac:dyDescent="0.3">
      <c r="A1778" s="73">
        <v>41263</v>
      </c>
      <c r="B1778" s="130">
        <v>1443.6899410000001</v>
      </c>
      <c r="C1778" s="125">
        <f t="shared" si="54"/>
        <v>2.1040497645861356E-2</v>
      </c>
      <c r="D1778" s="130">
        <f t="shared" si="55"/>
        <v>21040.497645861356</v>
      </c>
    </row>
    <row r="1779" spans="1:4" x14ac:dyDescent="0.3">
      <c r="A1779" s="73">
        <v>41262</v>
      </c>
      <c r="B1779" s="130">
        <v>1435.8100589999999</v>
      </c>
      <c r="C1779" s="125">
        <f t="shared" si="54"/>
        <v>1.8825236613070562E-2</v>
      </c>
      <c r="D1779" s="130">
        <f t="shared" si="55"/>
        <v>18825.236613070563</v>
      </c>
    </row>
    <row r="1780" spans="1:4" x14ac:dyDescent="0.3">
      <c r="A1780" s="73">
        <v>41261</v>
      </c>
      <c r="B1780" s="130">
        <v>1446.790039</v>
      </c>
      <c r="C1780" s="125">
        <f t="shared" si="54"/>
        <v>2.824348005832733E-2</v>
      </c>
      <c r="D1780" s="130">
        <f t="shared" si="55"/>
        <v>28243.480058327332</v>
      </c>
    </row>
    <row r="1781" spans="1:4" x14ac:dyDescent="0.3">
      <c r="A1781" s="73">
        <v>41260</v>
      </c>
      <c r="B1781" s="130">
        <v>1430.3599850000001</v>
      </c>
      <c r="C1781" s="125">
        <f t="shared" si="54"/>
        <v>1.48283914253029E-2</v>
      </c>
      <c r="D1781" s="130">
        <f t="shared" si="55"/>
        <v>14828.3914253029</v>
      </c>
    </row>
    <row r="1782" spans="1:4" x14ac:dyDescent="0.3">
      <c r="A1782" s="73">
        <v>41257</v>
      </c>
      <c r="B1782" s="130">
        <v>1413.579956</v>
      </c>
      <c r="C1782" s="125">
        <f t="shared" si="54"/>
        <v>-1.8359939420526938E-3</v>
      </c>
      <c r="D1782" s="130">
        <f t="shared" si="55"/>
        <v>-1835.9939420526939</v>
      </c>
    </row>
    <row r="1783" spans="1:4" x14ac:dyDescent="0.3">
      <c r="A1783" s="73">
        <v>41256</v>
      </c>
      <c r="B1783" s="130">
        <v>1419.4499510000001</v>
      </c>
      <c r="C1783" s="125">
        <f t="shared" si="54"/>
        <v>2.4718387804090192E-3</v>
      </c>
      <c r="D1783" s="130">
        <f t="shared" si="55"/>
        <v>2471.8387804090194</v>
      </c>
    </row>
    <row r="1784" spans="1:4" x14ac:dyDescent="0.3">
      <c r="A1784" s="73">
        <v>41255</v>
      </c>
      <c r="B1784" s="130">
        <v>1428.4799800000001</v>
      </c>
      <c r="C1784" s="125">
        <f t="shared" si="54"/>
        <v>1.3156628548610438E-2</v>
      </c>
      <c r="D1784" s="130">
        <f t="shared" si="55"/>
        <v>13156.628548610439</v>
      </c>
    </row>
    <row r="1785" spans="1:4" x14ac:dyDescent="0.3">
      <c r="A1785" s="73">
        <v>41254</v>
      </c>
      <c r="B1785" s="130">
        <v>1427.839966</v>
      </c>
      <c r="C1785" s="125">
        <f t="shared" si="54"/>
        <v>2.0658517319436465E-2</v>
      </c>
      <c r="D1785" s="130">
        <f t="shared" si="55"/>
        <v>20658.517319436465</v>
      </c>
    </row>
    <row r="1786" spans="1:4" x14ac:dyDescent="0.3">
      <c r="A1786" s="73">
        <v>41253</v>
      </c>
      <c r="B1786" s="130">
        <v>1418.5500489999999</v>
      </c>
      <c r="C1786" s="125">
        <f t="shared" si="54"/>
        <v>8.7179811134252549E-3</v>
      </c>
      <c r="D1786" s="130">
        <f t="shared" si="55"/>
        <v>8717.9811134252541</v>
      </c>
    </row>
    <row r="1787" spans="1:4" x14ac:dyDescent="0.3">
      <c r="A1787" s="73">
        <v>41250</v>
      </c>
      <c r="B1787" s="130">
        <v>1418.0699460000001</v>
      </c>
      <c r="C1787" s="125">
        <f t="shared" si="54"/>
        <v>6.3300016663094816E-3</v>
      </c>
      <c r="D1787" s="130">
        <f t="shared" si="55"/>
        <v>6330.0016663094812</v>
      </c>
    </row>
    <row r="1788" spans="1:4" x14ac:dyDescent="0.3">
      <c r="A1788" s="73">
        <v>41249</v>
      </c>
      <c r="B1788" s="130">
        <v>1413.9399410000001</v>
      </c>
      <c r="C1788" s="125">
        <f t="shared" si="54"/>
        <v>1.6469746534853558E-2</v>
      </c>
      <c r="D1788" s="130">
        <f t="shared" si="55"/>
        <v>16469.746534853559</v>
      </c>
    </row>
    <row r="1789" spans="1:4" x14ac:dyDescent="0.3">
      <c r="A1789" s="73">
        <v>41248</v>
      </c>
      <c r="B1789" s="130">
        <v>1409.280029</v>
      </c>
      <c r="C1789" s="125">
        <f t="shared" si="54"/>
        <v>1.5470395145766869E-2</v>
      </c>
      <c r="D1789" s="130">
        <f t="shared" si="55"/>
        <v>15470.395145766868</v>
      </c>
    </row>
    <row r="1790" spans="1:4" x14ac:dyDescent="0.3">
      <c r="A1790" s="73">
        <v>41247</v>
      </c>
      <c r="B1790" s="130">
        <v>1407.0500489999999</v>
      </c>
      <c r="C1790" s="125">
        <f t="shared" si="54"/>
        <v>1.4536144742523183E-2</v>
      </c>
      <c r="D1790" s="130">
        <f t="shared" si="55"/>
        <v>14536.144742523182</v>
      </c>
    </row>
    <row r="1791" spans="1:4" x14ac:dyDescent="0.3">
      <c r="A1791" s="73">
        <v>41246</v>
      </c>
      <c r="B1791" s="130">
        <v>1409.459961</v>
      </c>
      <c r="C1791" s="125">
        <f t="shared" si="54"/>
        <v>3.6459066842445376E-2</v>
      </c>
      <c r="D1791" s="130">
        <f t="shared" si="55"/>
        <v>36459.066842445376</v>
      </c>
    </row>
    <row r="1792" spans="1:4" x14ac:dyDescent="0.3">
      <c r="A1792" s="73">
        <v>41243</v>
      </c>
      <c r="B1792" s="130">
        <v>1416.1800539999999</v>
      </c>
      <c r="C1792" s="125">
        <f t="shared" si="54"/>
        <v>4.6441075010091648E-2</v>
      </c>
      <c r="D1792" s="130">
        <f t="shared" si="55"/>
        <v>46441.075010091648</v>
      </c>
    </row>
    <row r="1793" spans="1:4" x14ac:dyDescent="0.3">
      <c r="A1793" s="73">
        <v>41242</v>
      </c>
      <c r="B1793" s="130">
        <v>1415.9499510000001</v>
      </c>
      <c r="C1793" s="125">
        <f t="shared" si="54"/>
        <v>4.4603767970282204E-2</v>
      </c>
      <c r="D1793" s="130">
        <f t="shared" si="55"/>
        <v>44603.767970282206</v>
      </c>
    </row>
    <row r="1794" spans="1:4" x14ac:dyDescent="0.3">
      <c r="A1794" s="73">
        <v>41241</v>
      </c>
      <c r="B1794" s="130">
        <v>1409.9300539999999</v>
      </c>
      <c r="C1794" s="125">
        <f t="shared" si="54"/>
        <v>2.5754275463704568E-2</v>
      </c>
      <c r="D1794" s="130">
        <f t="shared" si="55"/>
        <v>25754.275463704569</v>
      </c>
    </row>
    <row r="1795" spans="1:4" x14ac:dyDescent="0.3">
      <c r="A1795" s="73">
        <v>41240</v>
      </c>
      <c r="B1795" s="130">
        <v>1398.9399410000001</v>
      </c>
      <c r="C1795" s="125">
        <f t="shared" si="54"/>
        <v>1.3702536613426242E-2</v>
      </c>
      <c r="D1795" s="130">
        <f t="shared" si="55"/>
        <v>13702.536613426242</v>
      </c>
    </row>
    <row r="1796" spans="1:4" x14ac:dyDescent="0.3">
      <c r="A1796" s="73">
        <v>41239</v>
      </c>
      <c r="B1796" s="130">
        <v>1406.290039</v>
      </c>
      <c r="C1796" s="125">
        <f t="shared" si="54"/>
        <v>1.916154905234424E-2</v>
      </c>
      <c r="D1796" s="130">
        <f t="shared" si="55"/>
        <v>19161.549052344239</v>
      </c>
    </row>
    <row r="1797" spans="1:4" x14ac:dyDescent="0.3">
      <c r="A1797" s="73">
        <v>41236</v>
      </c>
      <c r="B1797" s="130">
        <v>1409.150024</v>
      </c>
      <c r="C1797" s="125">
        <f t="shared" si="54"/>
        <v>2.2968990258009025E-2</v>
      </c>
      <c r="D1797" s="130">
        <f t="shared" si="55"/>
        <v>22968.990258009024</v>
      </c>
    </row>
    <row r="1798" spans="1:4" x14ac:dyDescent="0.3">
      <c r="A1798" s="73">
        <v>41234</v>
      </c>
      <c r="B1798" s="130">
        <v>1391.030029</v>
      </c>
      <c r="C1798" s="125">
        <f t="shared" si="54"/>
        <v>-2.5098061190620413E-3</v>
      </c>
      <c r="D1798" s="130">
        <f t="shared" si="55"/>
        <v>-2509.8061190620415</v>
      </c>
    </row>
    <row r="1799" spans="1:4" x14ac:dyDescent="0.3">
      <c r="A1799" s="73">
        <v>41233</v>
      </c>
      <c r="B1799" s="130">
        <v>1387.8100589999999</v>
      </c>
      <c r="C1799" s="125">
        <f t="shared" si="54"/>
        <v>-2.8409576917968082E-2</v>
      </c>
      <c r="D1799" s="130">
        <f t="shared" si="55"/>
        <v>-28409.576917968083</v>
      </c>
    </row>
    <row r="1800" spans="1:4" x14ac:dyDescent="0.3">
      <c r="A1800" s="73">
        <v>41232</v>
      </c>
      <c r="B1800" s="130">
        <v>1386.8900149999999</v>
      </c>
      <c r="C1800" s="125">
        <f t="shared" ref="C1800:C1863" si="56">B1800/B1810-1</f>
        <v>-2.1428668547558871E-2</v>
      </c>
      <c r="D1800" s="130">
        <f t="shared" ref="D1800:D1863" si="57">C1800*$B$5</f>
        <v>-21428.668547558871</v>
      </c>
    </row>
    <row r="1801" spans="1:4" x14ac:dyDescent="0.3">
      <c r="A1801" s="73">
        <v>41229</v>
      </c>
      <c r="B1801" s="130">
        <v>1359.880005</v>
      </c>
      <c r="C1801" s="125">
        <f t="shared" si="56"/>
        <v>-3.841037185837104E-2</v>
      </c>
      <c r="D1801" s="130">
        <f t="shared" si="57"/>
        <v>-38410.371858371036</v>
      </c>
    </row>
    <row r="1802" spans="1:4" x14ac:dyDescent="0.3">
      <c r="A1802" s="73">
        <v>41228</v>
      </c>
      <c r="B1802" s="130">
        <v>1353.329956</v>
      </c>
      <c r="C1802" s="125">
        <f t="shared" si="56"/>
        <v>-5.2017744428444646E-2</v>
      </c>
      <c r="D1802" s="130">
        <f t="shared" si="57"/>
        <v>-52017.744428444646</v>
      </c>
    </row>
    <row r="1803" spans="1:4" x14ac:dyDescent="0.3">
      <c r="A1803" s="73">
        <v>41227</v>
      </c>
      <c r="B1803" s="130">
        <v>1355.48999</v>
      </c>
      <c r="C1803" s="125">
        <f t="shared" si="56"/>
        <v>-4.0130043787940828E-2</v>
      </c>
      <c r="D1803" s="130">
        <f t="shared" si="57"/>
        <v>-40130.043787940827</v>
      </c>
    </row>
    <row r="1804" spans="1:4" x14ac:dyDescent="0.3">
      <c r="A1804" s="73">
        <v>41226</v>
      </c>
      <c r="B1804" s="130">
        <v>1374.530029</v>
      </c>
      <c r="C1804" s="125">
        <f t="shared" si="56"/>
        <v>-2.6495398928586655E-2</v>
      </c>
      <c r="D1804" s="130">
        <f t="shared" si="57"/>
        <v>-26495.398928586656</v>
      </c>
    </row>
    <row r="1805" spans="1:4" x14ac:dyDescent="0.3">
      <c r="A1805" s="73">
        <v>41225</v>
      </c>
      <c r="B1805" s="130">
        <v>1380.030029</v>
      </c>
      <c r="C1805" s="125">
        <f t="shared" si="56"/>
        <v>-2.3312556300603804E-2</v>
      </c>
      <c r="D1805" s="130">
        <f t="shared" si="57"/>
        <v>-23312.556300603803</v>
      </c>
    </row>
    <row r="1806" spans="1:4" x14ac:dyDescent="0.3">
      <c r="A1806" s="73">
        <v>41222</v>
      </c>
      <c r="B1806" s="130">
        <v>1379.849976</v>
      </c>
      <c r="C1806" s="125">
        <f t="shared" si="56"/>
        <v>-2.0514657675244075E-2</v>
      </c>
      <c r="D1806" s="130">
        <f t="shared" si="57"/>
        <v>-20514.657675244074</v>
      </c>
    </row>
    <row r="1807" spans="1:4" x14ac:dyDescent="0.3">
      <c r="A1807" s="73">
        <v>41221</v>
      </c>
      <c r="B1807" s="130">
        <v>1377.51001</v>
      </c>
      <c r="C1807" s="125">
        <f t="shared" si="56"/>
        <v>-2.5192642736863835E-2</v>
      </c>
      <c r="D1807" s="130">
        <f t="shared" si="57"/>
        <v>-25192.642736863836</v>
      </c>
    </row>
    <row r="1808" spans="1:4" x14ac:dyDescent="0.3">
      <c r="A1808" s="73">
        <v>41220</v>
      </c>
      <c r="B1808" s="130">
        <v>1394.530029</v>
      </c>
      <c r="C1808" s="125">
        <f t="shared" si="56"/>
        <v>-2.7402267006822689E-2</v>
      </c>
      <c r="D1808" s="130">
        <f t="shared" si="57"/>
        <v>-27402.267006822691</v>
      </c>
    </row>
    <row r="1809" spans="1:4" x14ac:dyDescent="0.3">
      <c r="A1809" s="73">
        <v>41219</v>
      </c>
      <c r="B1809" s="130">
        <v>1428.3900149999999</v>
      </c>
      <c r="C1809" s="125">
        <f t="shared" si="56"/>
        <v>-3.3491206313177591E-3</v>
      </c>
      <c r="D1809" s="130">
        <f t="shared" si="57"/>
        <v>-3349.120631317759</v>
      </c>
    </row>
    <row r="1810" spans="1:4" x14ac:dyDescent="0.3">
      <c r="A1810" s="73">
        <v>41218</v>
      </c>
      <c r="B1810" s="130">
        <v>1417.26001</v>
      </c>
      <c r="C1810" s="125">
        <f t="shared" si="56"/>
        <v>-2.7502131921907425E-2</v>
      </c>
      <c r="D1810" s="130">
        <f t="shared" si="57"/>
        <v>-27502.131921907425</v>
      </c>
    </row>
    <row r="1811" spans="1:4" x14ac:dyDescent="0.3">
      <c r="A1811" s="73">
        <v>41215</v>
      </c>
      <c r="B1811" s="130">
        <v>1414.1999510000001</v>
      </c>
      <c r="C1811" s="125">
        <f t="shared" si="56"/>
        <v>-3.197327823952778E-2</v>
      </c>
      <c r="D1811" s="130">
        <f t="shared" si="57"/>
        <v>-31973.278239527779</v>
      </c>
    </row>
    <row r="1812" spans="1:4" x14ac:dyDescent="0.3">
      <c r="A1812" s="73">
        <v>41214</v>
      </c>
      <c r="B1812" s="130">
        <v>1427.589966</v>
      </c>
      <c r="C1812" s="125">
        <f t="shared" si="56"/>
        <v>-1.8784591024577302E-2</v>
      </c>
      <c r="D1812" s="130">
        <f t="shared" si="57"/>
        <v>-18784.591024577301</v>
      </c>
    </row>
    <row r="1813" spans="1:4" x14ac:dyDescent="0.3">
      <c r="A1813" s="73">
        <v>41213</v>
      </c>
      <c r="B1813" s="130">
        <v>1412.160034</v>
      </c>
      <c r="C1813" s="125">
        <f t="shared" si="56"/>
        <v>-1.942183754445137E-2</v>
      </c>
      <c r="D1813" s="130">
        <f t="shared" si="57"/>
        <v>-19421.837544451369</v>
      </c>
    </row>
    <row r="1814" spans="1:4" x14ac:dyDescent="0.3">
      <c r="A1814" s="73">
        <v>41208</v>
      </c>
      <c r="B1814" s="130">
        <v>1411.9399410000001</v>
      </c>
      <c r="C1814" s="125">
        <f t="shared" si="56"/>
        <v>-1.1654866264124375E-2</v>
      </c>
      <c r="D1814" s="130">
        <f t="shared" si="57"/>
        <v>-11654.866264124375</v>
      </c>
    </row>
    <row r="1815" spans="1:4" x14ac:dyDescent="0.3">
      <c r="A1815" s="73">
        <v>41207</v>
      </c>
      <c r="B1815" s="130">
        <v>1412.969971</v>
      </c>
      <c r="C1815" s="125">
        <f t="shared" si="56"/>
        <v>-1.3867560559097325E-2</v>
      </c>
      <c r="D1815" s="130">
        <f t="shared" si="57"/>
        <v>-13867.560559097325</v>
      </c>
    </row>
    <row r="1816" spans="1:4" x14ac:dyDescent="0.3">
      <c r="A1816" s="73">
        <v>41206</v>
      </c>
      <c r="B1816" s="130">
        <v>1408.75</v>
      </c>
      <c r="C1816" s="125">
        <f t="shared" si="56"/>
        <v>-1.6620635798418548E-2</v>
      </c>
      <c r="D1816" s="130">
        <f t="shared" si="57"/>
        <v>-16620.635798418549</v>
      </c>
    </row>
    <row r="1817" spans="1:4" x14ac:dyDescent="0.3">
      <c r="A1817" s="73">
        <v>41205</v>
      </c>
      <c r="B1817" s="130">
        <v>1413.1099850000001</v>
      </c>
      <c r="C1817" s="125">
        <f t="shared" si="56"/>
        <v>-1.9681157833354002E-2</v>
      </c>
      <c r="D1817" s="130">
        <f t="shared" si="57"/>
        <v>-19681.157833354002</v>
      </c>
    </row>
    <row r="1818" spans="1:4" x14ac:dyDescent="0.3">
      <c r="A1818" s="73">
        <v>41204</v>
      </c>
      <c r="B1818" s="130">
        <v>1433.8199460000001</v>
      </c>
      <c r="C1818" s="125">
        <f t="shared" si="56"/>
        <v>-1.5152388194245359E-2</v>
      </c>
      <c r="D1818" s="130">
        <f t="shared" si="57"/>
        <v>-15152.388194245359</v>
      </c>
    </row>
    <row r="1819" spans="1:4" x14ac:dyDescent="0.3">
      <c r="A1819" s="73">
        <v>41201</v>
      </c>
      <c r="B1819" s="130">
        <v>1433.1899410000001</v>
      </c>
      <c r="C1819" s="125">
        <f t="shared" si="56"/>
        <v>-1.8987981610788185E-2</v>
      </c>
      <c r="D1819" s="130">
        <f t="shared" si="57"/>
        <v>-18987.981610788185</v>
      </c>
    </row>
    <row r="1820" spans="1:4" x14ac:dyDescent="0.3">
      <c r="A1820" s="73">
        <v>41200</v>
      </c>
      <c r="B1820" s="130">
        <v>1457.339966</v>
      </c>
      <c r="C1820" s="125">
        <f t="shared" si="56"/>
        <v>-2.778197573096497E-3</v>
      </c>
      <c r="D1820" s="130">
        <f t="shared" si="57"/>
        <v>-2778.1975730964969</v>
      </c>
    </row>
    <row r="1821" spans="1:4" x14ac:dyDescent="0.3">
      <c r="A1821" s="73">
        <v>41199</v>
      </c>
      <c r="B1821" s="130">
        <v>1460.910034</v>
      </c>
      <c r="C1821" s="125">
        <f t="shared" si="56"/>
        <v>6.8367418578814121E-3</v>
      </c>
      <c r="D1821" s="130">
        <f t="shared" si="57"/>
        <v>6836.7418578814122</v>
      </c>
    </row>
    <row r="1822" spans="1:4" x14ac:dyDescent="0.3">
      <c r="A1822" s="73">
        <v>41198</v>
      </c>
      <c r="B1822" s="130">
        <v>1454.920044</v>
      </c>
      <c r="C1822" s="125">
        <f t="shared" si="56"/>
        <v>6.3427591215632351E-3</v>
      </c>
      <c r="D1822" s="130">
        <f t="shared" si="57"/>
        <v>6342.7591215632347</v>
      </c>
    </row>
    <row r="1823" spans="1:4" x14ac:dyDescent="0.3">
      <c r="A1823" s="73">
        <v>41197</v>
      </c>
      <c r="B1823" s="130">
        <v>1440.130005</v>
      </c>
      <c r="C1823" s="125">
        <f t="shared" si="56"/>
        <v>-3.0183559804385363E-3</v>
      </c>
      <c r="D1823" s="130">
        <f t="shared" si="57"/>
        <v>-3018.3559804385363</v>
      </c>
    </row>
    <row r="1824" spans="1:4" x14ac:dyDescent="0.3">
      <c r="A1824" s="73">
        <v>41194</v>
      </c>
      <c r="B1824" s="130">
        <v>1428.589966</v>
      </c>
      <c r="C1824" s="125">
        <f t="shared" si="56"/>
        <v>-8.3850414259046824E-3</v>
      </c>
      <c r="D1824" s="130">
        <f t="shared" si="57"/>
        <v>-8385.0414259046829</v>
      </c>
    </row>
    <row r="1825" spans="1:4" x14ac:dyDescent="0.3">
      <c r="A1825" s="73">
        <v>41193</v>
      </c>
      <c r="B1825" s="130">
        <v>1432.839966</v>
      </c>
      <c r="C1825" s="125">
        <f t="shared" si="56"/>
        <v>-9.8884412553483791E-3</v>
      </c>
      <c r="D1825" s="130">
        <f t="shared" si="57"/>
        <v>-9888.4412553483799</v>
      </c>
    </row>
    <row r="1826" spans="1:4" x14ac:dyDescent="0.3">
      <c r="A1826" s="73">
        <v>41192</v>
      </c>
      <c r="B1826" s="130">
        <v>1432.5600589999999</v>
      </c>
      <c r="C1826" s="125">
        <f t="shared" si="56"/>
        <v>-5.3015867261230198E-4</v>
      </c>
      <c r="D1826" s="130">
        <f t="shared" si="57"/>
        <v>-530.15867261230198</v>
      </c>
    </row>
    <row r="1827" spans="1:4" x14ac:dyDescent="0.3">
      <c r="A1827" s="73">
        <v>41191</v>
      </c>
      <c r="B1827" s="130">
        <v>1441.4799800000001</v>
      </c>
      <c r="C1827" s="125">
        <f t="shared" si="56"/>
        <v>-7.6294926153686049E-5</v>
      </c>
      <c r="D1827" s="130">
        <f t="shared" si="57"/>
        <v>-76.294926153686049</v>
      </c>
    </row>
    <row r="1828" spans="1:4" x14ac:dyDescent="0.3">
      <c r="A1828" s="73">
        <v>41190</v>
      </c>
      <c r="B1828" s="130">
        <v>1455.880005</v>
      </c>
      <c r="C1828" s="125">
        <f t="shared" si="56"/>
        <v>-6.9326441227612889E-4</v>
      </c>
      <c r="D1828" s="130">
        <f t="shared" si="57"/>
        <v>-693.26441227612895</v>
      </c>
    </row>
    <row r="1829" spans="1:4" x14ac:dyDescent="0.3">
      <c r="A1829" s="73">
        <v>41187</v>
      </c>
      <c r="B1829" s="130">
        <v>1460.9300539999999</v>
      </c>
      <c r="C1829" s="125">
        <f t="shared" si="56"/>
        <v>5.342122296878582E-4</v>
      </c>
      <c r="D1829" s="130">
        <f t="shared" si="57"/>
        <v>534.21222968785821</v>
      </c>
    </row>
    <row r="1830" spans="1:4" x14ac:dyDescent="0.3">
      <c r="A1830" s="73">
        <v>41186</v>
      </c>
      <c r="B1830" s="130">
        <v>1461.400024</v>
      </c>
      <c r="C1830" s="125">
        <f t="shared" si="56"/>
        <v>7.8069247407519526E-4</v>
      </c>
      <c r="D1830" s="130">
        <f t="shared" si="57"/>
        <v>780.69247407519526</v>
      </c>
    </row>
    <row r="1831" spans="1:4" x14ac:dyDescent="0.3">
      <c r="A1831" s="73">
        <v>41185</v>
      </c>
      <c r="B1831" s="130">
        <v>1450.98999</v>
      </c>
      <c r="C1831" s="125">
        <f t="shared" si="56"/>
        <v>-6.8854992386369052E-3</v>
      </c>
      <c r="D1831" s="130">
        <f t="shared" si="57"/>
        <v>-6885.4992386369049</v>
      </c>
    </row>
    <row r="1832" spans="1:4" x14ac:dyDescent="0.3">
      <c r="A1832" s="73">
        <v>41184</v>
      </c>
      <c r="B1832" s="130">
        <v>1445.75</v>
      </c>
      <c r="C1832" s="125">
        <f t="shared" si="56"/>
        <v>-9.298814860439153E-3</v>
      </c>
      <c r="D1832" s="130">
        <f t="shared" si="57"/>
        <v>-9298.8148604391536</v>
      </c>
    </row>
    <row r="1833" spans="1:4" x14ac:dyDescent="0.3">
      <c r="A1833" s="73">
        <v>41183</v>
      </c>
      <c r="B1833" s="130">
        <v>1444.48999</v>
      </c>
      <c r="C1833" s="125">
        <f t="shared" si="56"/>
        <v>-1.1429007640561095E-2</v>
      </c>
      <c r="D1833" s="130">
        <f t="shared" si="57"/>
        <v>-11429.007640561094</v>
      </c>
    </row>
    <row r="1834" spans="1:4" x14ac:dyDescent="0.3">
      <c r="A1834" s="73">
        <v>41180</v>
      </c>
      <c r="B1834" s="130">
        <v>1440.670044</v>
      </c>
      <c r="C1834" s="125">
        <f t="shared" si="56"/>
        <v>-1.7124088811695026E-2</v>
      </c>
      <c r="D1834" s="130">
        <f t="shared" si="57"/>
        <v>-17124.088811695026</v>
      </c>
    </row>
    <row r="1835" spans="1:4" x14ac:dyDescent="0.3">
      <c r="A1835" s="73">
        <v>41179</v>
      </c>
      <c r="B1835" s="130">
        <v>1447.150024</v>
      </c>
      <c r="C1835" s="125">
        <f t="shared" si="56"/>
        <v>-8.7945575572062618E-3</v>
      </c>
      <c r="D1835" s="130">
        <f t="shared" si="57"/>
        <v>-8794.5575572062626</v>
      </c>
    </row>
    <row r="1836" spans="1:4" x14ac:dyDescent="0.3">
      <c r="A1836" s="73">
        <v>41178</v>
      </c>
      <c r="B1836" s="130">
        <v>1433.3199460000001</v>
      </c>
      <c r="C1836" s="125">
        <f t="shared" si="56"/>
        <v>-2.2554664385249223E-3</v>
      </c>
      <c r="D1836" s="130">
        <f t="shared" si="57"/>
        <v>-2255.4664385249225</v>
      </c>
    </row>
    <row r="1837" spans="1:4" x14ac:dyDescent="0.3">
      <c r="A1837" s="73">
        <v>41177</v>
      </c>
      <c r="B1837" s="130">
        <v>1441.589966</v>
      </c>
      <c r="C1837" s="125">
        <f t="shared" si="56"/>
        <v>5.601374668321446E-3</v>
      </c>
      <c r="D1837" s="130">
        <f t="shared" si="57"/>
        <v>5601.3746683214458</v>
      </c>
    </row>
    <row r="1838" spans="1:4" x14ac:dyDescent="0.3">
      <c r="A1838" s="73">
        <v>41176</v>
      </c>
      <c r="B1838" s="130">
        <v>1456.8900149999999</v>
      </c>
      <c r="C1838" s="125">
        <f t="shared" si="56"/>
        <v>1.9460114098752257E-2</v>
      </c>
      <c r="D1838" s="130">
        <f t="shared" si="57"/>
        <v>19460.114098752256</v>
      </c>
    </row>
    <row r="1839" spans="1:4" x14ac:dyDescent="0.3">
      <c r="A1839" s="73">
        <v>41173</v>
      </c>
      <c r="B1839" s="130">
        <v>1460.150024</v>
      </c>
      <c r="C1839" s="125">
        <f t="shared" si="56"/>
        <v>1.5459816484761468E-2</v>
      </c>
      <c r="D1839" s="130">
        <f t="shared" si="57"/>
        <v>15459.816484761468</v>
      </c>
    </row>
    <row r="1840" spans="1:4" x14ac:dyDescent="0.3">
      <c r="A1840" s="73">
        <v>41172</v>
      </c>
      <c r="B1840" s="130">
        <v>1460.26001</v>
      </c>
      <c r="C1840" s="125">
        <f t="shared" si="56"/>
        <v>1.9649201951125628E-2</v>
      </c>
      <c r="D1840" s="130">
        <f t="shared" si="57"/>
        <v>19649.201951125629</v>
      </c>
    </row>
    <row r="1841" spans="1:4" x14ac:dyDescent="0.3">
      <c r="A1841" s="73">
        <v>41171</v>
      </c>
      <c r="B1841" s="130">
        <v>1461.0500489999999</v>
      </c>
      <c r="C1841" s="125">
        <f t="shared" si="56"/>
        <v>4.1049215087145541E-2</v>
      </c>
      <c r="D1841" s="130">
        <f t="shared" si="57"/>
        <v>41049.215087145538</v>
      </c>
    </row>
    <row r="1842" spans="1:4" x14ac:dyDescent="0.3">
      <c r="A1842" s="73">
        <v>41170</v>
      </c>
      <c r="B1842" s="130">
        <v>1459.3199460000001</v>
      </c>
      <c r="C1842" s="125">
        <f t="shared" si="56"/>
        <v>3.8706284456041296E-2</v>
      </c>
      <c r="D1842" s="130">
        <f t="shared" si="57"/>
        <v>38706.284456041292</v>
      </c>
    </row>
    <row r="1843" spans="1:4" x14ac:dyDescent="0.3">
      <c r="A1843" s="73">
        <v>41169</v>
      </c>
      <c r="B1843" s="130">
        <v>1461.1899410000001</v>
      </c>
      <c r="C1843" s="125">
        <f t="shared" si="56"/>
        <v>3.882465747293784E-2</v>
      </c>
      <c r="D1843" s="130">
        <f t="shared" si="57"/>
        <v>38824.657472937841</v>
      </c>
    </row>
    <row r="1844" spans="1:4" x14ac:dyDescent="0.3">
      <c r="A1844" s="73">
        <v>41166</v>
      </c>
      <c r="B1844" s="130">
        <v>1465.7700199999999</v>
      </c>
      <c r="C1844" s="125">
        <f t="shared" si="56"/>
        <v>4.7367622936628218E-2</v>
      </c>
      <c r="D1844" s="130">
        <f t="shared" si="57"/>
        <v>47367.62293662822</v>
      </c>
    </row>
    <row r="1845" spans="1:4" x14ac:dyDescent="0.3">
      <c r="A1845" s="73">
        <v>41165</v>
      </c>
      <c r="B1845" s="130">
        <v>1459.98999</v>
      </c>
      <c r="C1845" s="125">
        <f t="shared" si="56"/>
        <v>3.5094187375268149E-2</v>
      </c>
      <c r="D1845" s="130">
        <f t="shared" si="57"/>
        <v>35094.187375268149</v>
      </c>
    </row>
    <row r="1846" spans="1:4" x14ac:dyDescent="0.3">
      <c r="A1846" s="73">
        <v>41164</v>
      </c>
      <c r="B1846" s="130">
        <v>1436.5600589999999</v>
      </c>
      <c r="C1846" s="125">
        <f t="shared" si="56"/>
        <v>1.9342942632651461E-2</v>
      </c>
      <c r="D1846" s="130">
        <f t="shared" si="57"/>
        <v>19342.942632651462</v>
      </c>
    </row>
    <row r="1847" spans="1:4" x14ac:dyDescent="0.3">
      <c r="A1847" s="73">
        <v>41163</v>
      </c>
      <c r="B1847" s="130">
        <v>1433.5600589999999</v>
      </c>
      <c r="C1847" s="125">
        <f t="shared" si="56"/>
        <v>1.6392132219120059E-2</v>
      </c>
      <c r="D1847" s="130">
        <f t="shared" si="57"/>
        <v>16392.13221912006</v>
      </c>
    </row>
    <row r="1848" spans="1:4" x14ac:dyDescent="0.3">
      <c r="A1848" s="73">
        <v>41162</v>
      </c>
      <c r="B1848" s="130">
        <v>1429.079956</v>
      </c>
      <c r="C1848" s="125">
        <f t="shared" si="56"/>
        <v>1.2720267400167851E-2</v>
      </c>
      <c r="D1848" s="130">
        <f t="shared" si="57"/>
        <v>12720.267400167852</v>
      </c>
    </row>
    <row r="1849" spans="1:4" x14ac:dyDescent="0.3">
      <c r="A1849" s="73">
        <v>41159</v>
      </c>
      <c r="B1849" s="130">
        <v>1437.920044</v>
      </c>
      <c r="C1849" s="125">
        <f t="shared" si="56"/>
        <v>2.5562085704618598E-2</v>
      </c>
      <c r="D1849" s="130">
        <f t="shared" si="57"/>
        <v>25562.085704618599</v>
      </c>
    </row>
    <row r="1850" spans="1:4" x14ac:dyDescent="0.3">
      <c r="A1850" s="73">
        <v>41158</v>
      </c>
      <c r="B1850" s="130">
        <v>1432.119995</v>
      </c>
      <c r="C1850" s="125">
        <f t="shared" si="56"/>
        <v>1.3180146397782311E-2</v>
      </c>
      <c r="D1850" s="130">
        <f t="shared" si="57"/>
        <v>13180.146397782311</v>
      </c>
    </row>
    <row r="1851" spans="1:4" x14ac:dyDescent="0.3">
      <c r="A1851" s="73">
        <v>41157</v>
      </c>
      <c r="B1851" s="130">
        <v>1403.4399410000001</v>
      </c>
      <c r="C1851" s="125">
        <f t="shared" si="56"/>
        <v>-6.8853023323779405E-3</v>
      </c>
      <c r="D1851" s="130">
        <f t="shared" si="57"/>
        <v>-6885.3023323779407</v>
      </c>
    </row>
    <row r="1852" spans="1:4" x14ac:dyDescent="0.3">
      <c r="A1852" s="73">
        <v>41156</v>
      </c>
      <c r="B1852" s="130">
        <v>1404.9399410000001</v>
      </c>
      <c r="C1852" s="125">
        <f t="shared" si="56"/>
        <v>-9.3010259662335004E-3</v>
      </c>
      <c r="D1852" s="130">
        <f t="shared" si="57"/>
        <v>-9301.0259662335011</v>
      </c>
    </row>
    <row r="1853" spans="1:4" x14ac:dyDescent="0.3">
      <c r="A1853" s="73">
        <v>41152</v>
      </c>
      <c r="B1853" s="130">
        <v>1406.579956</v>
      </c>
      <c r="C1853" s="125">
        <f t="shared" si="56"/>
        <v>-8.1655650436980309E-3</v>
      </c>
      <c r="D1853" s="130">
        <f t="shared" si="57"/>
        <v>-8165.5650436980313</v>
      </c>
    </row>
    <row r="1854" spans="1:4" x14ac:dyDescent="0.3">
      <c r="A1854" s="73">
        <v>41151</v>
      </c>
      <c r="B1854" s="130">
        <v>1399.4799800000001</v>
      </c>
      <c r="C1854" s="125">
        <f t="shared" si="56"/>
        <v>-1.132456138547544E-2</v>
      </c>
      <c r="D1854" s="130">
        <f t="shared" si="57"/>
        <v>-11324.561385475439</v>
      </c>
    </row>
    <row r="1855" spans="1:4" x14ac:dyDescent="0.3">
      <c r="A1855" s="73">
        <v>41150</v>
      </c>
      <c r="B1855" s="130">
        <v>1410.48999</v>
      </c>
      <c r="C1855" s="125">
        <f t="shared" si="56"/>
        <v>3.5288900967338499E-3</v>
      </c>
      <c r="D1855" s="130">
        <f t="shared" si="57"/>
        <v>3528.89009673385</v>
      </c>
    </row>
    <row r="1856" spans="1:4" x14ac:dyDescent="0.3">
      <c r="A1856" s="73">
        <v>41149</v>
      </c>
      <c r="B1856" s="130">
        <v>1409.3000489999999</v>
      </c>
      <c r="C1856" s="125">
        <f t="shared" si="56"/>
        <v>3.8249733202164737E-3</v>
      </c>
      <c r="D1856" s="130">
        <f t="shared" si="57"/>
        <v>3824.9733202164739</v>
      </c>
    </row>
    <row r="1857" spans="1:4" x14ac:dyDescent="0.3">
      <c r="A1857" s="73">
        <v>41148</v>
      </c>
      <c r="B1857" s="130">
        <v>1410.4399410000001</v>
      </c>
      <c r="C1857" s="125">
        <f t="shared" si="56"/>
        <v>4.5081625140641624E-3</v>
      </c>
      <c r="D1857" s="130">
        <f t="shared" si="57"/>
        <v>4508.1625140641627</v>
      </c>
    </row>
    <row r="1858" spans="1:4" x14ac:dyDescent="0.3">
      <c r="A1858" s="73">
        <v>41145</v>
      </c>
      <c r="B1858" s="130">
        <v>1411.130005</v>
      </c>
      <c r="C1858" s="125">
        <f t="shared" si="56"/>
        <v>3.7414625951952551E-3</v>
      </c>
      <c r="D1858" s="130">
        <f t="shared" si="57"/>
        <v>3741.4625951952553</v>
      </c>
    </row>
    <row r="1859" spans="1:4" x14ac:dyDescent="0.3">
      <c r="A1859" s="73">
        <v>41144</v>
      </c>
      <c r="B1859" s="130">
        <v>1402.079956</v>
      </c>
      <c r="C1859" s="125">
        <f t="shared" si="56"/>
        <v>-5.1332547394278283E-4</v>
      </c>
      <c r="D1859" s="130">
        <f t="shared" si="57"/>
        <v>-513.32547394278288</v>
      </c>
    </row>
    <row r="1860" spans="1:4" x14ac:dyDescent="0.3">
      <c r="A1860" s="73">
        <v>41143</v>
      </c>
      <c r="B1860" s="130">
        <v>1413.48999</v>
      </c>
      <c r="C1860" s="125">
        <f t="shared" si="56"/>
        <v>8.0372689257612873E-3</v>
      </c>
      <c r="D1860" s="130">
        <f t="shared" si="57"/>
        <v>8037.2689257612874</v>
      </c>
    </row>
    <row r="1861" spans="1:4" x14ac:dyDescent="0.3">
      <c r="A1861" s="73">
        <v>41142</v>
      </c>
      <c r="B1861" s="130">
        <v>1413.170044</v>
      </c>
      <c r="C1861" s="125">
        <f t="shared" si="56"/>
        <v>8.4347723284221576E-3</v>
      </c>
      <c r="D1861" s="130">
        <f t="shared" si="57"/>
        <v>8434.7723284221574</v>
      </c>
    </row>
    <row r="1862" spans="1:4" x14ac:dyDescent="0.3">
      <c r="A1862" s="73">
        <v>41141</v>
      </c>
      <c r="B1862" s="130">
        <v>1418.130005</v>
      </c>
      <c r="C1862" s="125">
        <f t="shared" si="56"/>
        <v>1.7142096600160528E-2</v>
      </c>
      <c r="D1862" s="130">
        <f t="shared" si="57"/>
        <v>17142.096600160527</v>
      </c>
    </row>
    <row r="1863" spans="1:4" x14ac:dyDescent="0.3">
      <c r="A1863" s="73">
        <v>41138</v>
      </c>
      <c r="B1863" s="130">
        <v>1418.160034</v>
      </c>
      <c r="C1863" s="125">
        <f t="shared" si="56"/>
        <v>1.9532882476027025E-2</v>
      </c>
      <c r="D1863" s="130">
        <f t="shared" si="57"/>
        <v>19532.882476027025</v>
      </c>
    </row>
    <row r="1864" spans="1:4" x14ac:dyDescent="0.3">
      <c r="A1864" s="73">
        <v>41137</v>
      </c>
      <c r="B1864" s="130">
        <v>1415.51001</v>
      </c>
      <c r="C1864" s="125">
        <f t="shared" ref="C1864:C1927" si="58">B1864/B1874-1</f>
        <v>3.7003670329670335E-2</v>
      </c>
      <c r="D1864" s="130">
        <f t="shared" ref="D1864:D1927" si="59">C1864*$B$5</f>
        <v>37003.670329670334</v>
      </c>
    </row>
    <row r="1865" spans="1:4" x14ac:dyDescent="0.3">
      <c r="A1865" s="73">
        <v>41136</v>
      </c>
      <c r="B1865" s="130">
        <v>1405.530029</v>
      </c>
      <c r="C1865" s="125">
        <f t="shared" si="58"/>
        <v>2.1965858262917859E-2</v>
      </c>
      <c r="D1865" s="130">
        <f t="shared" si="59"/>
        <v>21965.85826291786</v>
      </c>
    </row>
    <row r="1866" spans="1:4" x14ac:dyDescent="0.3">
      <c r="A1866" s="73">
        <v>41135</v>
      </c>
      <c r="B1866" s="130">
        <v>1403.9300539999999</v>
      </c>
      <c r="C1866" s="125">
        <f t="shared" si="58"/>
        <v>1.7842204103093451E-2</v>
      </c>
      <c r="D1866" s="130">
        <f t="shared" si="59"/>
        <v>17842.204103093452</v>
      </c>
    </row>
    <row r="1867" spans="1:4" x14ac:dyDescent="0.3">
      <c r="A1867" s="73">
        <v>41134</v>
      </c>
      <c r="B1867" s="130">
        <v>1404.1099850000001</v>
      </c>
      <c r="C1867" s="125">
        <f t="shared" si="58"/>
        <v>1.3578239612117571E-2</v>
      </c>
      <c r="D1867" s="130">
        <f t="shared" si="59"/>
        <v>13578.239612117572</v>
      </c>
    </row>
    <row r="1868" spans="1:4" x14ac:dyDescent="0.3">
      <c r="A1868" s="73">
        <v>41131</v>
      </c>
      <c r="B1868" s="130">
        <v>1405.869995</v>
      </c>
      <c r="C1868" s="125">
        <f t="shared" si="58"/>
        <v>1.4358192757698562E-2</v>
      </c>
      <c r="D1868" s="130">
        <f t="shared" si="59"/>
        <v>14358.192757698562</v>
      </c>
    </row>
    <row r="1869" spans="1:4" x14ac:dyDescent="0.3">
      <c r="A1869" s="73">
        <v>41130</v>
      </c>
      <c r="B1869" s="130">
        <v>1402.8000489999999</v>
      </c>
      <c r="C1869" s="125">
        <f t="shared" si="58"/>
        <v>3.1455440633881171E-2</v>
      </c>
      <c r="D1869" s="130">
        <f t="shared" si="59"/>
        <v>31455.440633881171</v>
      </c>
    </row>
    <row r="1870" spans="1:4" x14ac:dyDescent="0.3">
      <c r="A1870" s="73">
        <v>41129</v>
      </c>
      <c r="B1870" s="130">
        <v>1402.219971</v>
      </c>
      <c r="C1870" s="125">
        <f t="shared" si="58"/>
        <v>4.8083142320185512E-2</v>
      </c>
      <c r="D1870" s="130">
        <f t="shared" si="59"/>
        <v>48083.142320185514</v>
      </c>
    </row>
    <row r="1871" spans="1:4" x14ac:dyDescent="0.3">
      <c r="A1871" s="73">
        <v>41128</v>
      </c>
      <c r="B1871" s="130">
        <v>1401.349976</v>
      </c>
      <c r="C1871" s="125">
        <f t="shared" si="58"/>
        <v>4.7104119539461697E-2</v>
      </c>
      <c r="D1871" s="130">
        <f t="shared" si="59"/>
        <v>47104.119539461695</v>
      </c>
    </row>
    <row r="1872" spans="1:4" x14ac:dyDescent="0.3">
      <c r="A1872" s="73">
        <v>41127</v>
      </c>
      <c r="B1872" s="130">
        <v>1394.2299800000001</v>
      </c>
      <c r="C1872" s="125">
        <f t="shared" si="58"/>
        <v>3.2365281041890848E-2</v>
      </c>
      <c r="D1872" s="130">
        <f t="shared" si="59"/>
        <v>32365.281041890848</v>
      </c>
    </row>
    <row r="1873" spans="1:4" x14ac:dyDescent="0.3">
      <c r="A1873" s="73">
        <v>41124</v>
      </c>
      <c r="B1873" s="130">
        <v>1390.98999</v>
      </c>
      <c r="C1873" s="125">
        <f t="shared" si="58"/>
        <v>2.0790186321704374E-2</v>
      </c>
      <c r="D1873" s="130">
        <f t="shared" si="59"/>
        <v>20790.186321704372</v>
      </c>
    </row>
    <row r="1874" spans="1:4" x14ac:dyDescent="0.3">
      <c r="A1874" s="73">
        <v>41123</v>
      </c>
      <c r="B1874" s="130">
        <v>1365</v>
      </c>
      <c r="C1874" s="125">
        <f t="shared" si="58"/>
        <v>-8.3617335990168185E-3</v>
      </c>
      <c r="D1874" s="130">
        <f t="shared" si="59"/>
        <v>-8361.7335990168176</v>
      </c>
    </row>
    <row r="1875" spans="1:4" x14ac:dyDescent="0.3">
      <c r="A1875" s="73">
        <v>41122</v>
      </c>
      <c r="B1875" s="130">
        <v>1375.3199460000001</v>
      </c>
      <c r="C1875" s="125">
        <f t="shared" si="58"/>
        <v>1.8501995558970474E-3</v>
      </c>
      <c r="D1875" s="130">
        <f t="shared" si="59"/>
        <v>1850.1995558970475</v>
      </c>
    </row>
    <row r="1876" spans="1:4" x14ac:dyDescent="0.3">
      <c r="A1876" s="73">
        <v>41121</v>
      </c>
      <c r="B1876" s="130">
        <v>1379.3199460000001</v>
      </c>
      <c r="C1876" s="125">
        <f t="shared" si="58"/>
        <v>1.1476311347351276E-2</v>
      </c>
      <c r="D1876" s="130">
        <f t="shared" si="59"/>
        <v>11476.311347351275</v>
      </c>
    </row>
    <row r="1877" spans="1:4" x14ac:dyDescent="0.3">
      <c r="A1877" s="73">
        <v>41120</v>
      </c>
      <c r="B1877" s="130">
        <v>1385.3000489999999</v>
      </c>
      <c r="C1877" s="125">
        <f t="shared" si="58"/>
        <v>2.3388813605661696E-2</v>
      </c>
      <c r="D1877" s="130">
        <f t="shared" si="59"/>
        <v>23388.813605661697</v>
      </c>
    </row>
    <row r="1878" spans="1:4" x14ac:dyDescent="0.3">
      <c r="A1878" s="73">
        <v>41117</v>
      </c>
      <c r="B1878" s="130">
        <v>1385.969971</v>
      </c>
      <c r="C1878" s="125">
        <f t="shared" si="58"/>
        <v>2.1514130055049652E-2</v>
      </c>
      <c r="D1878" s="130">
        <f t="shared" si="59"/>
        <v>21514.130055049653</v>
      </c>
    </row>
    <row r="1879" spans="1:4" x14ac:dyDescent="0.3">
      <c r="A1879" s="73">
        <v>41116</v>
      </c>
      <c r="B1879" s="130">
        <v>1360.0200199999999</v>
      </c>
      <c r="C1879" s="125">
        <f t="shared" si="58"/>
        <v>1.8924757867146536E-2</v>
      </c>
      <c r="D1879" s="130">
        <f t="shared" si="59"/>
        <v>18924.757867146534</v>
      </c>
    </row>
    <row r="1880" spans="1:4" x14ac:dyDescent="0.3">
      <c r="A1880" s="73">
        <v>41115</v>
      </c>
      <c r="B1880" s="130">
        <v>1337.8900149999999</v>
      </c>
      <c r="C1880" s="125">
        <f t="shared" si="58"/>
        <v>-2.6537971076343592E-3</v>
      </c>
      <c r="D1880" s="130">
        <f t="shared" si="59"/>
        <v>-2653.7971076343592</v>
      </c>
    </row>
    <row r="1881" spans="1:4" x14ac:dyDescent="0.3">
      <c r="A1881" s="73">
        <v>41114</v>
      </c>
      <c r="B1881" s="130">
        <v>1338.3100589999999</v>
      </c>
      <c r="C1881" s="125">
        <f t="shared" si="58"/>
        <v>-2.355559250904804E-3</v>
      </c>
      <c r="D1881" s="130">
        <f t="shared" si="59"/>
        <v>-2355.5592509048038</v>
      </c>
    </row>
    <row r="1882" spans="1:4" x14ac:dyDescent="0.3">
      <c r="A1882" s="73">
        <v>41113</v>
      </c>
      <c r="B1882" s="130">
        <v>1350.5200199999999</v>
      </c>
      <c r="C1882" s="125">
        <f t="shared" si="58"/>
        <v>-1.4343796163589495E-3</v>
      </c>
      <c r="D1882" s="130">
        <f t="shared" si="59"/>
        <v>-1434.3796163589495</v>
      </c>
    </row>
    <row r="1883" spans="1:4" x14ac:dyDescent="0.3">
      <c r="A1883" s="73">
        <v>41110</v>
      </c>
      <c r="B1883" s="130">
        <v>1362.660034</v>
      </c>
      <c r="C1883" s="125">
        <f t="shared" si="58"/>
        <v>5.8906750538161301E-3</v>
      </c>
      <c r="D1883" s="130">
        <f t="shared" si="59"/>
        <v>5890.6750538161305</v>
      </c>
    </row>
    <row r="1884" spans="1:4" x14ac:dyDescent="0.3">
      <c r="A1884" s="73">
        <v>41109</v>
      </c>
      <c r="B1884" s="130">
        <v>1376.51001</v>
      </c>
      <c r="C1884" s="125">
        <f t="shared" si="58"/>
        <v>6.529822231468696E-3</v>
      </c>
      <c r="D1884" s="130">
        <f t="shared" si="59"/>
        <v>6529.8222314686964</v>
      </c>
    </row>
    <row r="1885" spans="1:4" x14ac:dyDescent="0.3">
      <c r="A1885" s="73">
        <v>41108</v>
      </c>
      <c r="B1885" s="130">
        <v>1372.780029</v>
      </c>
      <c r="C1885" s="125">
        <f t="shared" si="58"/>
        <v>-9.0245482740480831E-4</v>
      </c>
      <c r="D1885" s="130">
        <f t="shared" si="59"/>
        <v>-902.45482740480827</v>
      </c>
    </row>
    <row r="1886" spans="1:4" x14ac:dyDescent="0.3">
      <c r="A1886" s="73">
        <v>41107</v>
      </c>
      <c r="B1886" s="130">
        <v>1363.670044</v>
      </c>
      <c r="C1886" s="125">
        <f t="shared" si="58"/>
        <v>-1.3474569842223394E-3</v>
      </c>
      <c r="D1886" s="130">
        <f t="shared" si="59"/>
        <v>-1347.4569842223393</v>
      </c>
    </row>
    <row r="1887" spans="1:4" x14ac:dyDescent="0.3">
      <c r="A1887" s="73">
        <v>41106</v>
      </c>
      <c r="B1887" s="130">
        <v>1353.6400149999999</v>
      </c>
      <c r="C1887" s="125">
        <f t="shared" si="58"/>
        <v>-6.2547856252843648E-3</v>
      </c>
      <c r="D1887" s="130">
        <f t="shared" si="59"/>
        <v>-6254.7856252843649</v>
      </c>
    </row>
    <row r="1888" spans="1:4" x14ac:dyDescent="0.3">
      <c r="A1888" s="73">
        <v>41103</v>
      </c>
      <c r="B1888" s="130">
        <v>1356.780029</v>
      </c>
      <c r="C1888" s="125">
        <f t="shared" si="58"/>
        <v>2.0872200374694616E-2</v>
      </c>
      <c r="D1888" s="130">
        <f t="shared" si="59"/>
        <v>20872.200374694617</v>
      </c>
    </row>
    <row r="1889" spans="1:4" x14ac:dyDescent="0.3">
      <c r="A1889" s="73">
        <v>41102</v>
      </c>
      <c r="B1889" s="130">
        <v>1334.76001</v>
      </c>
      <c r="C1889" s="125">
        <f t="shared" si="58"/>
        <v>2.1849563032165786E-3</v>
      </c>
      <c r="D1889" s="130">
        <f t="shared" si="59"/>
        <v>2184.9563032165788</v>
      </c>
    </row>
    <row r="1890" spans="1:4" x14ac:dyDescent="0.3">
      <c r="A1890" s="73">
        <v>41101</v>
      </c>
      <c r="B1890" s="130">
        <v>1341.4499510000001</v>
      </c>
      <c r="C1890" s="125">
        <f t="shared" si="58"/>
        <v>1.6257669499448291E-2</v>
      </c>
      <c r="D1890" s="130">
        <f t="shared" si="59"/>
        <v>16257.669499448291</v>
      </c>
    </row>
    <row r="1891" spans="1:4" x14ac:dyDescent="0.3">
      <c r="A1891" s="73">
        <v>41100</v>
      </c>
      <c r="B1891" s="130">
        <v>1341.469971</v>
      </c>
      <c r="C1891" s="125">
        <f t="shared" si="58"/>
        <v>2.1123223070801611E-2</v>
      </c>
      <c r="D1891" s="130">
        <f t="shared" si="59"/>
        <v>21123.22307080161</v>
      </c>
    </row>
    <row r="1892" spans="1:4" x14ac:dyDescent="0.3">
      <c r="A1892" s="73">
        <v>41099</v>
      </c>
      <c r="B1892" s="130">
        <v>1352.459961</v>
      </c>
      <c r="C1892" s="125">
        <f t="shared" si="58"/>
        <v>1.3063430314700586E-2</v>
      </c>
      <c r="D1892" s="130">
        <f t="shared" si="59"/>
        <v>13063.430314700587</v>
      </c>
    </row>
    <row r="1893" spans="1:4" x14ac:dyDescent="0.3">
      <c r="A1893" s="73">
        <v>41096</v>
      </c>
      <c r="B1893" s="130">
        <v>1354.6800539999999</v>
      </c>
      <c r="C1893" s="125">
        <f t="shared" si="58"/>
        <v>2.2006656894277166E-2</v>
      </c>
      <c r="D1893" s="130">
        <f t="shared" si="59"/>
        <v>22006.656894277166</v>
      </c>
    </row>
    <row r="1894" spans="1:4" x14ac:dyDescent="0.3">
      <c r="A1894" s="73">
        <v>41095</v>
      </c>
      <c r="B1894" s="130">
        <v>1367.579956</v>
      </c>
      <c r="C1894" s="125">
        <f t="shared" si="58"/>
        <v>8.7704530663033076E-3</v>
      </c>
      <c r="D1894" s="130">
        <f t="shared" si="59"/>
        <v>8770.4530663033074</v>
      </c>
    </row>
    <row r="1895" spans="1:4" x14ac:dyDescent="0.3">
      <c r="A1895" s="73">
        <v>41093</v>
      </c>
      <c r="B1895" s="130">
        <v>1374.0200199999999</v>
      </c>
      <c r="C1895" s="125">
        <f t="shared" si="58"/>
        <v>1.1811691067787233E-2</v>
      </c>
      <c r="D1895" s="130">
        <f t="shared" si="59"/>
        <v>11811.691067787233</v>
      </c>
    </row>
    <row r="1896" spans="1:4" x14ac:dyDescent="0.3">
      <c r="A1896" s="73">
        <v>41092</v>
      </c>
      <c r="B1896" s="130">
        <v>1365.51001</v>
      </c>
      <c r="C1896" s="125">
        <f t="shared" si="58"/>
        <v>1.5415146383022327E-2</v>
      </c>
      <c r="D1896" s="130">
        <f t="shared" si="59"/>
        <v>15415.146383022327</v>
      </c>
    </row>
    <row r="1897" spans="1:4" x14ac:dyDescent="0.3">
      <c r="A1897" s="73">
        <v>41089</v>
      </c>
      <c r="B1897" s="130">
        <v>1362.160034</v>
      </c>
      <c r="C1897" s="125">
        <f t="shared" si="58"/>
        <v>1.4387468714943008E-2</v>
      </c>
      <c r="D1897" s="130">
        <f t="shared" si="59"/>
        <v>14387.468714943008</v>
      </c>
    </row>
    <row r="1898" spans="1:4" x14ac:dyDescent="0.3">
      <c r="A1898" s="73">
        <v>41088</v>
      </c>
      <c r="B1898" s="130">
        <v>1329.040039</v>
      </c>
      <c r="C1898" s="125">
        <f t="shared" si="58"/>
        <v>-4.509593039070392E-5</v>
      </c>
      <c r="D1898" s="130">
        <f t="shared" si="59"/>
        <v>-45.09593039070392</v>
      </c>
    </row>
    <row r="1899" spans="1:4" x14ac:dyDescent="0.3">
      <c r="A1899" s="73">
        <v>41087</v>
      </c>
      <c r="B1899" s="130">
        <v>1331.849976</v>
      </c>
      <c r="C1899" s="125">
        <f t="shared" si="58"/>
        <v>1.2906098606313421E-2</v>
      </c>
      <c r="D1899" s="130">
        <f t="shared" si="59"/>
        <v>12906.098606313421</v>
      </c>
    </row>
    <row r="1900" spans="1:4" x14ac:dyDescent="0.3">
      <c r="A1900" s="73">
        <v>41086</v>
      </c>
      <c r="B1900" s="130">
        <v>1319.98999</v>
      </c>
      <c r="C1900" s="125">
        <f t="shared" si="58"/>
        <v>-3.1642705894434631E-3</v>
      </c>
      <c r="D1900" s="130">
        <f t="shared" si="59"/>
        <v>-3164.270589443463</v>
      </c>
    </row>
    <row r="1901" spans="1:4" x14ac:dyDescent="0.3">
      <c r="A1901" s="73">
        <v>41085</v>
      </c>
      <c r="B1901" s="130">
        <v>1313.719971</v>
      </c>
      <c r="C1901" s="125">
        <f t="shared" si="58"/>
        <v>3.659414027023411E-3</v>
      </c>
      <c r="D1901" s="130">
        <f t="shared" si="59"/>
        <v>3659.4140270234111</v>
      </c>
    </row>
    <row r="1902" spans="1:4" x14ac:dyDescent="0.3">
      <c r="A1902" s="73">
        <v>41082</v>
      </c>
      <c r="B1902" s="130">
        <v>1335.0200199999999</v>
      </c>
      <c r="C1902" s="125">
        <f t="shared" si="58"/>
        <v>7.0606232065075769E-3</v>
      </c>
      <c r="D1902" s="130">
        <f t="shared" si="59"/>
        <v>7060.6232065075765</v>
      </c>
    </row>
    <row r="1903" spans="1:4" x14ac:dyDescent="0.3">
      <c r="A1903" s="73">
        <v>41081</v>
      </c>
      <c r="B1903" s="130">
        <v>1325.51001</v>
      </c>
      <c r="C1903" s="125">
        <f t="shared" si="58"/>
        <v>8.0000761070431192E-3</v>
      </c>
      <c r="D1903" s="130">
        <f t="shared" si="59"/>
        <v>8000.076107043119</v>
      </c>
    </row>
    <row r="1904" spans="1:4" x14ac:dyDescent="0.3">
      <c r="A1904" s="73">
        <v>41080</v>
      </c>
      <c r="B1904" s="130">
        <v>1355.6899410000001</v>
      </c>
      <c r="C1904" s="125">
        <f t="shared" si="58"/>
        <v>3.0841008756393062E-2</v>
      </c>
      <c r="D1904" s="130">
        <f t="shared" si="59"/>
        <v>30841.008756393061</v>
      </c>
    </row>
    <row r="1905" spans="1:4" x14ac:dyDescent="0.3">
      <c r="A1905" s="73">
        <v>41079</v>
      </c>
      <c r="B1905" s="130">
        <v>1357.9799800000001</v>
      </c>
      <c r="C1905" s="125">
        <f t="shared" si="58"/>
        <v>5.6382714896927366E-2</v>
      </c>
      <c r="D1905" s="130">
        <f t="shared" si="59"/>
        <v>56382.714896927369</v>
      </c>
    </row>
    <row r="1906" spans="1:4" x14ac:dyDescent="0.3">
      <c r="A1906" s="73">
        <v>41078</v>
      </c>
      <c r="B1906" s="130">
        <v>1344.780029</v>
      </c>
      <c r="C1906" s="125">
        <f t="shared" si="58"/>
        <v>5.2105315516056461E-2</v>
      </c>
      <c r="D1906" s="130">
        <f t="shared" si="59"/>
        <v>52105.315516056464</v>
      </c>
    </row>
    <row r="1907" spans="1:4" x14ac:dyDescent="0.3">
      <c r="A1907" s="73">
        <v>41075</v>
      </c>
      <c r="B1907" s="130">
        <v>1342.839966</v>
      </c>
      <c r="C1907" s="125">
        <f t="shared" si="58"/>
        <v>5.0702579749146715E-2</v>
      </c>
      <c r="D1907" s="130">
        <f t="shared" si="59"/>
        <v>50702.579749146716</v>
      </c>
    </row>
    <row r="1908" spans="1:4" x14ac:dyDescent="0.3">
      <c r="A1908" s="73">
        <v>41074</v>
      </c>
      <c r="B1908" s="130">
        <v>1329.099976</v>
      </c>
      <c r="C1908" s="125">
        <f t="shared" si="58"/>
        <v>1.4324651523115906E-2</v>
      </c>
      <c r="D1908" s="130">
        <f t="shared" si="59"/>
        <v>14324.651523115905</v>
      </c>
    </row>
    <row r="1909" spans="1:4" x14ac:dyDescent="0.3">
      <c r="A1909" s="73">
        <v>41073</v>
      </c>
      <c r="B1909" s="130">
        <v>1314.880005</v>
      </c>
      <c r="C1909" s="125">
        <f t="shared" si="58"/>
        <v>1.1878742912201368E-3</v>
      </c>
      <c r="D1909" s="130">
        <f t="shared" si="59"/>
        <v>1187.8742912201367</v>
      </c>
    </row>
    <row r="1910" spans="1:4" x14ac:dyDescent="0.3">
      <c r="A1910" s="73">
        <v>41072</v>
      </c>
      <c r="B1910" s="130">
        <v>1324.1800539999999</v>
      </c>
      <c r="C1910" s="125">
        <f t="shared" si="58"/>
        <v>-6.1842284924378266E-3</v>
      </c>
      <c r="D1910" s="130">
        <f t="shared" si="59"/>
        <v>-6184.2284924378264</v>
      </c>
    </row>
    <row r="1911" spans="1:4" x14ac:dyDescent="0.3">
      <c r="A1911" s="73">
        <v>41071</v>
      </c>
      <c r="B1911" s="130">
        <v>1308.9300539999999</v>
      </c>
      <c r="C1911" s="125">
        <f t="shared" si="58"/>
        <v>-6.7459079117627718E-3</v>
      </c>
      <c r="D1911" s="130">
        <f t="shared" si="59"/>
        <v>-6745.9079117627716</v>
      </c>
    </row>
    <row r="1912" spans="1:4" x14ac:dyDescent="0.3">
      <c r="A1912" s="73">
        <v>41068</v>
      </c>
      <c r="B1912" s="130">
        <v>1325.660034</v>
      </c>
      <c r="C1912" s="125">
        <f t="shared" si="58"/>
        <v>3.77076944935828E-3</v>
      </c>
      <c r="D1912" s="130">
        <f t="shared" si="59"/>
        <v>3770.7694493582799</v>
      </c>
    </row>
    <row r="1913" spans="1:4" x14ac:dyDescent="0.3">
      <c r="A1913" s="73">
        <v>41067</v>
      </c>
      <c r="B1913" s="130">
        <v>1314.98999</v>
      </c>
      <c r="C1913" s="125">
        <f t="shared" si="58"/>
        <v>-2.934348637471218E-3</v>
      </c>
      <c r="D1913" s="130">
        <f t="shared" si="59"/>
        <v>-2934.3486374712179</v>
      </c>
    </row>
    <row r="1914" spans="1:4" x14ac:dyDescent="0.3">
      <c r="A1914" s="73">
        <v>41066</v>
      </c>
      <c r="B1914" s="130">
        <v>1315.130005</v>
      </c>
      <c r="C1914" s="125">
        <f t="shared" si="58"/>
        <v>-1.139272228571131E-3</v>
      </c>
      <c r="D1914" s="130">
        <f t="shared" si="59"/>
        <v>-1139.2722285711309</v>
      </c>
    </row>
    <row r="1915" spans="1:4" x14ac:dyDescent="0.3">
      <c r="A1915" s="73">
        <v>41065</v>
      </c>
      <c r="B1915" s="130">
        <v>1285.5</v>
      </c>
      <c r="C1915" s="125">
        <f t="shared" si="58"/>
        <v>-2.3168861641569172E-2</v>
      </c>
      <c r="D1915" s="130">
        <f t="shared" si="59"/>
        <v>-23168.861641569172</v>
      </c>
    </row>
    <row r="1916" spans="1:4" x14ac:dyDescent="0.3">
      <c r="A1916" s="73">
        <v>41064</v>
      </c>
      <c r="B1916" s="130">
        <v>1278.1800539999999</v>
      </c>
      <c r="C1916" s="125">
        <f t="shared" si="58"/>
        <v>-1.3156002363709729E-2</v>
      </c>
      <c r="D1916" s="130">
        <f t="shared" si="59"/>
        <v>-13156.002363709729</v>
      </c>
    </row>
    <row r="1917" spans="1:4" x14ac:dyDescent="0.3">
      <c r="A1917" s="73">
        <v>41061</v>
      </c>
      <c r="B1917" s="130">
        <v>1278.040039</v>
      </c>
      <c r="C1917" s="125">
        <f t="shared" si="58"/>
        <v>-2.0553888009677945E-2</v>
      </c>
      <c r="D1917" s="130">
        <f t="shared" si="59"/>
        <v>-20553.888009677947</v>
      </c>
    </row>
    <row r="1918" spans="1:4" x14ac:dyDescent="0.3">
      <c r="A1918" s="73">
        <v>41060</v>
      </c>
      <c r="B1918" s="130">
        <v>1310.329956</v>
      </c>
      <c r="C1918" s="125">
        <f t="shared" si="58"/>
        <v>-1.0922473176931402E-2</v>
      </c>
      <c r="D1918" s="130">
        <f t="shared" si="59"/>
        <v>-10922.473176931402</v>
      </c>
    </row>
    <row r="1919" spans="1:4" x14ac:dyDescent="0.3">
      <c r="A1919" s="73">
        <v>41059</v>
      </c>
      <c r="B1919" s="130">
        <v>1313.3199460000001</v>
      </c>
      <c r="C1919" s="125">
        <f t="shared" si="58"/>
        <v>-1.3031193210090719E-2</v>
      </c>
      <c r="D1919" s="130">
        <f t="shared" si="59"/>
        <v>-13031.19321009072</v>
      </c>
    </row>
    <row r="1920" spans="1:4" x14ac:dyDescent="0.3">
      <c r="A1920" s="73">
        <v>41058</v>
      </c>
      <c r="B1920" s="130">
        <v>1332.420044</v>
      </c>
      <c r="C1920" s="125">
        <f t="shared" si="58"/>
        <v>-4.4307782764887449E-3</v>
      </c>
      <c r="D1920" s="130">
        <f t="shared" si="59"/>
        <v>-4430.7782764887452</v>
      </c>
    </row>
    <row r="1921" spans="1:4" x14ac:dyDescent="0.3">
      <c r="A1921" s="73">
        <v>41054</v>
      </c>
      <c r="B1921" s="130">
        <v>1317.8199460000001</v>
      </c>
      <c r="C1921" s="125">
        <f t="shared" si="58"/>
        <v>-2.6282201439176367E-2</v>
      </c>
      <c r="D1921" s="130">
        <f t="shared" si="59"/>
        <v>-26282.201439176366</v>
      </c>
    </row>
    <row r="1922" spans="1:4" x14ac:dyDescent="0.3">
      <c r="A1922" s="73">
        <v>41053</v>
      </c>
      <c r="B1922" s="130">
        <v>1320.6800539999999</v>
      </c>
      <c r="C1922" s="125">
        <f t="shared" si="58"/>
        <v>-2.7474382193347413E-2</v>
      </c>
      <c r="D1922" s="130">
        <f t="shared" si="59"/>
        <v>-27474.382193347414</v>
      </c>
    </row>
    <row r="1923" spans="1:4" x14ac:dyDescent="0.3">
      <c r="A1923" s="73">
        <v>41052</v>
      </c>
      <c r="B1923" s="130">
        <v>1318.8599850000001</v>
      </c>
      <c r="C1923" s="125">
        <f t="shared" si="58"/>
        <v>-2.6369776728041305E-2</v>
      </c>
      <c r="D1923" s="130">
        <f t="shared" si="59"/>
        <v>-26369.776728041306</v>
      </c>
    </row>
    <row r="1924" spans="1:4" x14ac:dyDescent="0.3">
      <c r="A1924" s="73">
        <v>41051</v>
      </c>
      <c r="B1924" s="130">
        <v>1316.630005</v>
      </c>
      <c r="C1924" s="125">
        <f t="shared" si="58"/>
        <v>-3.4530524595507317E-2</v>
      </c>
      <c r="D1924" s="130">
        <f t="shared" si="59"/>
        <v>-34530.524595507319</v>
      </c>
    </row>
    <row r="1925" spans="1:4" x14ac:dyDescent="0.3">
      <c r="A1925" s="73">
        <v>41050</v>
      </c>
      <c r="B1925" s="130">
        <v>1315.98999</v>
      </c>
      <c r="C1925" s="125">
        <f t="shared" si="58"/>
        <v>-3.9128760438722376E-2</v>
      </c>
      <c r="D1925" s="130">
        <f t="shared" si="59"/>
        <v>-39128.760438722376</v>
      </c>
    </row>
    <row r="1926" spans="1:4" x14ac:dyDescent="0.3">
      <c r="A1926" s="73">
        <v>41047</v>
      </c>
      <c r="B1926" s="130">
        <v>1295.219971</v>
      </c>
      <c r="C1926" s="125">
        <f t="shared" si="58"/>
        <v>-5.3962461686581698E-2</v>
      </c>
      <c r="D1926" s="130">
        <f t="shared" si="59"/>
        <v>-53962.461686581701</v>
      </c>
    </row>
    <row r="1927" spans="1:4" x14ac:dyDescent="0.3">
      <c r="A1927" s="73">
        <v>41046</v>
      </c>
      <c r="B1927" s="130">
        <v>1304.8599850000001</v>
      </c>
      <c r="C1927" s="125">
        <f t="shared" si="58"/>
        <v>-6.2310889401746228E-2</v>
      </c>
      <c r="D1927" s="130">
        <f t="shared" si="59"/>
        <v>-62310.88940174623</v>
      </c>
    </row>
    <row r="1928" spans="1:4" x14ac:dyDescent="0.3">
      <c r="A1928" s="73">
        <v>41045</v>
      </c>
      <c r="B1928" s="130">
        <v>1324.8000489999999</v>
      </c>
      <c r="C1928" s="125">
        <f t="shared" ref="C1928:C1991" si="60">B1928/B1938-1</f>
        <v>-5.5273089929393393E-2</v>
      </c>
      <c r="D1928" s="130">
        <f t="shared" ref="D1928:D1991" si="61">C1928*$B$5</f>
        <v>-55273.089929393391</v>
      </c>
    </row>
    <row r="1929" spans="1:4" x14ac:dyDescent="0.3">
      <c r="A1929" s="73">
        <v>41044</v>
      </c>
      <c r="B1929" s="130">
        <v>1330.660034</v>
      </c>
      <c r="C1929" s="125">
        <f t="shared" si="60"/>
        <v>-5.3463398505515403E-2</v>
      </c>
      <c r="D1929" s="130">
        <f t="shared" si="61"/>
        <v>-53463.398505515404</v>
      </c>
    </row>
    <row r="1930" spans="1:4" x14ac:dyDescent="0.3">
      <c r="A1930" s="73">
        <v>41043</v>
      </c>
      <c r="B1930" s="130">
        <v>1338.349976</v>
      </c>
      <c r="C1930" s="125">
        <f t="shared" si="60"/>
        <v>-4.2606502958973724E-2</v>
      </c>
      <c r="D1930" s="130">
        <f t="shared" si="61"/>
        <v>-42606.502958973724</v>
      </c>
    </row>
    <row r="1931" spans="1:4" x14ac:dyDescent="0.3">
      <c r="A1931" s="73">
        <v>41040</v>
      </c>
      <c r="B1931" s="130">
        <v>1353.3900149999999</v>
      </c>
      <c r="C1931" s="125">
        <f t="shared" si="60"/>
        <v>-3.5607378387663036E-2</v>
      </c>
      <c r="D1931" s="130">
        <f t="shared" si="61"/>
        <v>-35607.378387663033</v>
      </c>
    </row>
    <row r="1932" spans="1:4" x14ac:dyDescent="0.3">
      <c r="A1932" s="73">
        <v>41039</v>
      </c>
      <c r="B1932" s="130">
        <v>1357.98999</v>
      </c>
      <c r="C1932" s="125">
        <f t="shared" si="60"/>
        <v>-2.9993278903888365E-2</v>
      </c>
      <c r="D1932" s="130">
        <f t="shared" si="61"/>
        <v>-29993.278903888364</v>
      </c>
    </row>
    <row r="1933" spans="1:4" x14ac:dyDescent="0.3">
      <c r="A1933" s="73">
        <v>41038</v>
      </c>
      <c r="B1933" s="130">
        <v>1354.579956</v>
      </c>
      <c r="C1933" s="125">
        <f t="shared" si="60"/>
        <v>-2.5965518218988848E-2</v>
      </c>
      <c r="D1933" s="130">
        <f t="shared" si="61"/>
        <v>-25965.518218988847</v>
      </c>
    </row>
    <row r="1934" spans="1:4" x14ac:dyDescent="0.3">
      <c r="A1934" s="73">
        <v>41037</v>
      </c>
      <c r="B1934" s="130">
        <v>1363.719971</v>
      </c>
      <c r="C1934" s="125">
        <f t="shared" si="60"/>
        <v>-6.013251145713272E-3</v>
      </c>
      <c r="D1934" s="130">
        <f t="shared" si="61"/>
        <v>-6013.2511457132723</v>
      </c>
    </row>
    <row r="1935" spans="1:4" x14ac:dyDescent="0.3">
      <c r="A1935" s="73">
        <v>41036</v>
      </c>
      <c r="B1935" s="130">
        <v>1369.579956</v>
      </c>
      <c r="C1935" s="125">
        <f t="shared" si="60"/>
        <v>1.9313321096379177E-3</v>
      </c>
      <c r="D1935" s="130">
        <f t="shared" si="61"/>
        <v>1931.3321096379177</v>
      </c>
    </row>
    <row r="1936" spans="1:4" x14ac:dyDescent="0.3">
      <c r="A1936" s="73">
        <v>41033</v>
      </c>
      <c r="B1936" s="130">
        <v>1369.099976</v>
      </c>
      <c r="C1936" s="125">
        <f t="shared" si="60"/>
        <v>-6.8406583836557733E-3</v>
      </c>
      <c r="D1936" s="130">
        <f t="shared" si="61"/>
        <v>-6840.6583836557729</v>
      </c>
    </row>
    <row r="1937" spans="1:4" x14ac:dyDescent="0.3">
      <c r="A1937" s="73">
        <v>41032</v>
      </c>
      <c r="B1937" s="130">
        <v>1391.5699460000001</v>
      </c>
      <c r="C1937" s="125">
        <f t="shared" si="60"/>
        <v>1.0639617066973361E-2</v>
      </c>
      <c r="D1937" s="130">
        <f t="shared" si="61"/>
        <v>10639.617066973362</v>
      </c>
    </row>
    <row r="1938" spans="1:4" x14ac:dyDescent="0.3">
      <c r="A1938" s="73">
        <v>41031</v>
      </c>
      <c r="B1938" s="130">
        <v>1402.3100589999999</v>
      </c>
      <c r="C1938" s="125">
        <f t="shared" si="60"/>
        <v>1.239589053385326E-2</v>
      </c>
      <c r="D1938" s="130">
        <f t="shared" si="61"/>
        <v>12395.89053385326</v>
      </c>
    </row>
    <row r="1939" spans="1:4" x14ac:dyDescent="0.3">
      <c r="A1939" s="73">
        <v>41030</v>
      </c>
      <c r="B1939" s="130">
        <v>1405.8199460000001</v>
      </c>
      <c r="C1939" s="125">
        <f t="shared" si="60"/>
        <v>1.0814015650493669E-2</v>
      </c>
      <c r="D1939" s="130">
        <f t="shared" si="61"/>
        <v>10814.015650493669</v>
      </c>
    </row>
    <row r="1940" spans="1:4" x14ac:dyDescent="0.3">
      <c r="A1940" s="73">
        <v>41029</v>
      </c>
      <c r="B1940" s="130">
        <v>1397.910034</v>
      </c>
      <c r="C1940" s="125">
        <f t="shared" si="60"/>
        <v>2.0692691222358395E-2</v>
      </c>
      <c r="D1940" s="130">
        <f t="shared" si="61"/>
        <v>20692.691222358393</v>
      </c>
    </row>
    <row r="1941" spans="1:4" x14ac:dyDescent="0.3">
      <c r="A1941" s="73">
        <v>41026</v>
      </c>
      <c r="B1941" s="130">
        <v>1403.3599850000001</v>
      </c>
      <c r="C1941" s="125">
        <f t="shared" si="60"/>
        <v>2.4155981170318253E-2</v>
      </c>
      <c r="D1941" s="130">
        <f t="shared" si="61"/>
        <v>24155.981170318253</v>
      </c>
    </row>
    <row r="1942" spans="1:4" x14ac:dyDescent="0.3">
      <c r="A1942" s="73">
        <v>41025</v>
      </c>
      <c r="B1942" s="130">
        <v>1399.9799800000001</v>
      </c>
      <c r="C1942" s="125">
        <f t="shared" si="60"/>
        <v>8.9437177821376501E-3</v>
      </c>
      <c r="D1942" s="130">
        <f t="shared" si="61"/>
        <v>8943.7177821376499</v>
      </c>
    </row>
    <row r="1943" spans="1:4" x14ac:dyDescent="0.3">
      <c r="A1943" s="73">
        <v>41024</v>
      </c>
      <c r="B1943" s="130">
        <v>1390.6899410000001</v>
      </c>
      <c r="C1943" s="125">
        <f t="shared" si="60"/>
        <v>1.6058902635545325E-2</v>
      </c>
      <c r="D1943" s="130">
        <f t="shared" si="61"/>
        <v>16058.902635545324</v>
      </c>
    </row>
    <row r="1944" spans="1:4" x14ac:dyDescent="0.3">
      <c r="A1944" s="73">
        <v>41023</v>
      </c>
      <c r="B1944" s="130">
        <v>1371.969971</v>
      </c>
      <c r="C1944" s="125">
        <f t="shared" si="60"/>
        <v>9.8484497418995787E-3</v>
      </c>
      <c r="D1944" s="130">
        <f t="shared" si="61"/>
        <v>9848.4497418995779</v>
      </c>
    </row>
    <row r="1945" spans="1:4" x14ac:dyDescent="0.3">
      <c r="A1945" s="73">
        <v>41022</v>
      </c>
      <c r="B1945" s="130">
        <v>1366.9399410000001</v>
      </c>
      <c r="C1945" s="125">
        <f t="shared" si="60"/>
        <v>-1.1040378050194199E-2</v>
      </c>
      <c r="D1945" s="130">
        <f t="shared" si="61"/>
        <v>-11040.3780501942</v>
      </c>
    </row>
    <row r="1946" spans="1:4" x14ac:dyDescent="0.3">
      <c r="A1946" s="73">
        <v>41019</v>
      </c>
      <c r="B1946" s="130">
        <v>1378.530029</v>
      </c>
      <c r="C1946" s="125">
        <f t="shared" si="60"/>
        <v>-1.3983411260636069E-2</v>
      </c>
      <c r="D1946" s="130">
        <f t="shared" si="61"/>
        <v>-13983.411260636069</v>
      </c>
    </row>
    <row r="1947" spans="1:4" x14ac:dyDescent="0.3">
      <c r="A1947" s="73">
        <v>41018</v>
      </c>
      <c r="B1947" s="130">
        <v>1376.920044</v>
      </c>
      <c r="C1947" s="125">
        <f t="shared" si="60"/>
        <v>-1.5754501640093843E-2</v>
      </c>
      <c r="D1947" s="130">
        <f t="shared" si="61"/>
        <v>-15754.501640093844</v>
      </c>
    </row>
    <row r="1948" spans="1:4" x14ac:dyDescent="0.3">
      <c r="A1948" s="73">
        <v>41017</v>
      </c>
      <c r="B1948" s="130">
        <v>1385.1400149999999</v>
      </c>
      <c r="C1948" s="125">
        <f t="shared" si="60"/>
        <v>-1.9980465196973052E-2</v>
      </c>
      <c r="D1948" s="130">
        <f t="shared" si="61"/>
        <v>-19980.465196973051</v>
      </c>
    </row>
    <row r="1949" spans="1:4" x14ac:dyDescent="0.3">
      <c r="A1949" s="73">
        <v>41016</v>
      </c>
      <c r="B1949" s="130">
        <v>1390.780029</v>
      </c>
      <c r="C1949" s="125">
        <f t="shared" si="60"/>
        <v>-1.9914878525848279E-2</v>
      </c>
      <c r="D1949" s="130">
        <f t="shared" si="61"/>
        <v>-19914.878525848279</v>
      </c>
    </row>
    <row r="1950" spans="1:4" x14ac:dyDescent="0.3">
      <c r="A1950" s="73">
        <v>41015</v>
      </c>
      <c r="B1950" s="130">
        <v>1369.5699460000001</v>
      </c>
      <c r="C1950" s="125">
        <f t="shared" si="60"/>
        <v>-2.7618639943300494E-2</v>
      </c>
      <c r="D1950" s="130">
        <f t="shared" si="61"/>
        <v>-27618.639943300495</v>
      </c>
    </row>
    <row r="1951" spans="1:4" x14ac:dyDescent="0.3">
      <c r="A1951" s="73">
        <v>41012</v>
      </c>
      <c r="B1951" s="130">
        <v>1370.26001</v>
      </c>
      <c r="C1951" s="125">
        <f t="shared" si="60"/>
        <v>-2.3530598538860859E-2</v>
      </c>
      <c r="D1951" s="130">
        <f t="shared" si="61"/>
        <v>-23530.598538860857</v>
      </c>
    </row>
    <row r="1952" spans="1:4" x14ac:dyDescent="0.3">
      <c r="A1952" s="73">
        <v>41011</v>
      </c>
      <c r="B1952" s="130">
        <v>1387.5699460000001</v>
      </c>
      <c r="C1952" s="125">
        <f t="shared" si="60"/>
        <v>-1.2785187544557708E-2</v>
      </c>
      <c r="D1952" s="130">
        <f t="shared" si="61"/>
        <v>-12785.187544557708</v>
      </c>
    </row>
    <row r="1953" spans="1:4" x14ac:dyDescent="0.3">
      <c r="A1953" s="73">
        <v>41010</v>
      </c>
      <c r="B1953" s="130">
        <v>1368.709961</v>
      </c>
      <c r="C1953" s="125">
        <f t="shared" si="60"/>
        <v>-3.1015531376326955E-2</v>
      </c>
      <c r="D1953" s="130">
        <f t="shared" si="61"/>
        <v>-31015.531376326955</v>
      </c>
    </row>
    <row r="1954" spans="1:4" x14ac:dyDescent="0.3">
      <c r="A1954" s="73">
        <v>41009</v>
      </c>
      <c r="B1954" s="130">
        <v>1358.589966</v>
      </c>
      <c r="C1954" s="125">
        <f t="shared" si="60"/>
        <v>-4.0889258523489014E-2</v>
      </c>
      <c r="D1954" s="130">
        <f t="shared" si="61"/>
        <v>-40889.258523489014</v>
      </c>
    </row>
    <row r="1955" spans="1:4" x14ac:dyDescent="0.3">
      <c r="A1955" s="73">
        <v>41008</v>
      </c>
      <c r="B1955" s="130">
        <v>1382.1999510000001</v>
      </c>
      <c r="C1955" s="125">
        <f t="shared" si="60"/>
        <v>-1.0672054569848322E-2</v>
      </c>
      <c r="D1955" s="130">
        <f t="shared" si="61"/>
        <v>-10672.054569848322</v>
      </c>
    </row>
    <row r="1956" spans="1:4" x14ac:dyDescent="0.3">
      <c r="A1956" s="73">
        <v>41004</v>
      </c>
      <c r="B1956" s="130">
        <v>1398.079956</v>
      </c>
      <c r="C1956" s="125">
        <f t="shared" si="60"/>
        <v>3.8052864699713584E-3</v>
      </c>
      <c r="D1956" s="130">
        <f t="shared" si="61"/>
        <v>3805.2864699713587</v>
      </c>
    </row>
    <row r="1957" spans="1:4" x14ac:dyDescent="0.3">
      <c r="A1957" s="73">
        <v>41003</v>
      </c>
      <c r="B1957" s="130">
        <v>1398.959961</v>
      </c>
      <c r="C1957" s="125">
        <f t="shared" si="60"/>
        <v>-2.8013985116288609E-3</v>
      </c>
      <c r="D1957" s="130">
        <f t="shared" si="61"/>
        <v>-2801.3985116288609</v>
      </c>
    </row>
    <row r="1958" spans="1:4" x14ac:dyDescent="0.3">
      <c r="A1958" s="73">
        <v>41002</v>
      </c>
      <c r="B1958" s="130">
        <v>1413.380005</v>
      </c>
      <c r="C1958" s="125">
        <f t="shared" si="60"/>
        <v>5.5922255735638693E-3</v>
      </c>
      <c r="D1958" s="130">
        <f t="shared" si="61"/>
        <v>5592.2255735638691</v>
      </c>
    </row>
    <row r="1959" spans="1:4" x14ac:dyDescent="0.3">
      <c r="A1959" s="73">
        <v>41001</v>
      </c>
      <c r="B1959" s="130">
        <v>1419.040039</v>
      </c>
      <c r="C1959" s="125">
        <f t="shared" si="60"/>
        <v>6.5898485547082331E-3</v>
      </c>
      <c r="D1959" s="130">
        <f t="shared" si="61"/>
        <v>6589.8485547082328</v>
      </c>
    </row>
    <row r="1960" spans="1:4" x14ac:dyDescent="0.3">
      <c r="A1960" s="73">
        <v>40998</v>
      </c>
      <c r="B1960" s="130">
        <v>1408.469971</v>
      </c>
      <c r="C1960" s="125">
        <f t="shared" si="60"/>
        <v>3.0622551865235881E-3</v>
      </c>
      <c r="D1960" s="130">
        <f t="shared" si="61"/>
        <v>3062.2551865235882</v>
      </c>
    </row>
    <row r="1961" spans="1:4" x14ac:dyDescent="0.3">
      <c r="A1961" s="73">
        <v>40997</v>
      </c>
      <c r="B1961" s="130">
        <v>1403.280029</v>
      </c>
      <c r="C1961" s="125">
        <f t="shared" si="60"/>
        <v>4.8485171227463653E-4</v>
      </c>
      <c r="D1961" s="130">
        <f t="shared" si="61"/>
        <v>484.8517122746365</v>
      </c>
    </row>
    <row r="1962" spans="1:4" x14ac:dyDescent="0.3">
      <c r="A1962" s="73">
        <v>40996</v>
      </c>
      <c r="B1962" s="130">
        <v>1405.540039</v>
      </c>
      <c r="C1962" s="125">
        <f t="shared" si="60"/>
        <v>8.0758597740768767E-3</v>
      </c>
      <c r="D1962" s="130">
        <f t="shared" si="61"/>
        <v>8075.8597740768764</v>
      </c>
    </row>
    <row r="1963" spans="1:4" x14ac:dyDescent="0.3">
      <c r="A1963" s="73">
        <v>40995</v>
      </c>
      <c r="B1963" s="130">
        <v>1412.5200199999999</v>
      </c>
      <c r="C1963" s="125">
        <f t="shared" si="60"/>
        <v>1.1870102497678836E-2</v>
      </c>
      <c r="D1963" s="130">
        <f t="shared" si="61"/>
        <v>11870.102497678836</v>
      </c>
    </row>
    <row r="1964" spans="1:4" x14ac:dyDescent="0.3">
      <c r="A1964" s="73">
        <v>40994</v>
      </c>
      <c r="B1964" s="130">
        <v>1416.51001</v>
      </c>
      <c r="C1964" s="125">
        <f t="shared" si="60"/>
        <v>3.312696112313307E-2</v>
      </c>
      <c r="D1964" s="130">
        <f t="shared" si="61"/>
        <v>33126.961123133071</v>
      </c>
    </row>
    <row r="1965" spans="1:4" x14ac:dyDescent="0.3">
      <c r="A1965" s="73">
        <v>40991</v>
      </c>
      <c r="B1965" s="130">
        <v>1397.1099850000001</v>
      </c>
      <c r="C1965" s="125">
        <f t="shared" si="60"/>
        <v>1.9141122130986732E-2</v>
      </c>
      <c r="D1965" s="130">
        <f t="shared" si="61"/>
        <v>19141.122130986732</v>
      </c>
    </row>
    <row r="1966" spans="1:4" x14ac:dyDescent="0.3">
      <c r="A1966" s="73">
        <v>40990</v>
      </c>
      <c r="B1966" s="130">
        <v>1392.780029</v>
      </c>
      <c r="C1966" s="125">
        <f t="shared" si="60"/>
        <v>1.9671862956678554E-2</v>
      </c>
      <c r="D1966" s="130">
        <f t="shared" si="61"/>
        <v>19671.862956678553</v>
      </c>
    </row>
    <row r="1967" spans="1:4" x14ac:dyDescent="0.3">
      <c r="A1967" s="73">
        <v>40989</v>
      </c>
      <c r="B1967" s="130">
        <v>1402.8900149999999</v>
      </c>
      <c r="C1967" s="125">
        <f t="shared" si="60"/>
        <v>3.7157249073444865E-2</v>
      </c>
      <c r="D1967" s="130">
        <f t="shared" si="61"/>
        <v>37157.249073444866</v>
      </c>
    </row>
    <row r="1968" spans="1:4" x14ac:dyDescent="0.3">
      <c r="A1968" s="73">
        <v>40988</v>
      </c>
      <c r="B1968" s="130">
        <v>1405.5200199999999</v>
      </c>
      <c r="C1968" s="125">
        <f t="shared" si="60"/>
        <v>4.6272060872797116E-2</v>
      </c>
      <c r="D1968" s="130">
        <f t="shared" si="61"/>
        <v>46272.060872797119</v>
      </c>
    </row>
    <row r="1969" spans="1:4" x14ac:dyDescent="0.3">
      <c r="A1969" s="73">
        <v>40987</v>
      </c>
      <c r="B1969" s="130">
        <v>1409.75</v>
      </c>
      <c r="C1969" s="125">
        <f t="shared" si="60"/>
        <v>3.3291099268365043E-2</v>
      </c>
      <c r="D1969" s="130">
        <f t="shared" si="61"/>
        <v>33291.09926836504</v>
      </c>
    </row>
    <row r="1970" spans="1:4" x14ac:dyDescent="0.3">
      <c r="A1970" s="73">
        <v>40984</v>
      </c>
      <c r="B1970" s="130">
        <v>1404.170044</v>
      </c>
      <c r="C1970" s="125">
        <f t="shared" si="60"/>
        <v>2.521851804787234E-2</v>
      </c>
      <c r="D1970" s="130">
        <f t="shared" si="61"/>
        <v>25218.518047872341</v>
      </c>
    </row>
    <row r="1971" spans="1:4" x14ac:dyDescent="0.3">
      <c r="A1971" s="73">
        <v>40983</v>
      </c>
      <c r="B1971" s="130">
        <v>1402.599976</v>
      </c>
      <c r="C1971" s="125">
        <f t="shared" si="60"/>
        <v>2.0748284832464936E-2</v>
      </c>
      <c r="D1971" s="130">
        <f t="shared" si="61"/>
        <v>20748.284832464935</v>
      </c>
    </row>
    <row r="1972" spans="1:4" x14ac:dyDescent="0.3">
      <c r="A1972" s="73">
        <v>40982</v>
      </c>
      <c r="B1972" s="130">
        <v>1394.280029</v>
      </c>
      <c r="C1972" s="125">
        <f t="shared" si="60"/>
        <v>2.0941929199472797E-2</v>
      </c>
      <c r="D1972" s="130">
        <f t="shared" si="61"/>
        <v>20941.929199472797</v>
      </c>
    </row>
    <row r="1973" spans="1:4" x14ac:dyDescent="0.3">
      <c r="A1973" s="73">
        <v>40981</v>
      </c>
      <c r="B1973" s="130">
        <v>1395.9499510000001</v>
      </c>
      <c r="C1973" s="125">
        <f t="shared" si="60"/>
        <v>1.7322724470968165E-2</v>
      </c>
      <c r="D1973" s="130">
        <f t="shared" si="61"/>
        <v>17322.724470968165</v>
      </c>
    </row>
    <row r="1974" spans="1:4" x14ac:dyDescent="0.3">
      <c r="A1974" s="73">
        <v>40980</v>
      </c>
      <c r="B1974" s="130">
        <v>1371.089966</v>
      </c>
      <c r="C1974" s="125">
        <f t="shared" si="60"/>
        <v>2.5592466214394705E-3</v>
      </c>
      <c r="D1974" s="130">
        <f t="shared" si="61"/>
        <v>2559.2466214394703</v>
      </c>
    </row>
    <row r="1975" spans="1:4" x14ac:dyDescent="0.3">
      <c r="A1975" s="73">
        <v>40977</v>
      </c>
      <c r="B1975" s="130">
        <v>1370.869995</v>
      </c>
      <c r="C1975" s="125">
        <f t="shared" si="60"/>
        <v>3.7562091156164712E-3</v>
      </c>
      <c r="D1975" s="130">
        <f t="shared" si="61"/>
        <v>3756.2091156164711</v>
      </c>
    </row>
    <row r="1976" spans="1:4" x14ac:dyDescent="0.3">
      <c r="A1976" s="73">
        <v>40976</v>
      </c>
      <c r="B1976" s="130">
        <v>1365.910034</v>
      </c>
      <c r="C1976" s="125">
        <f t="shared" si="60"/>
        <v>1.796952657269868E-3</v>
      </c>
      <c r="D1976" s="130">
        <f t="shared" si="61"/>
        <v>1796.952657269868</v>
      </c>
    </row>
    <row r="1977" spans="1:4" x14ac:dyDescent="0.3">
      <c r="A1977" s="73">
        <v>40975</v>
      </c>
      <c r="B1977" s="130">
        <v>1352.630005</v>
      </c>
      <c r="C1977" s="125">
        <f t="shared" si="60"/>
        <v>-3.7049252935437149E-3</v>
      </c>
      <c r="D1977" s="130">
        <f t="shared" si="61"/>
        <v>-3704.9252935437148</v>
      </c>
    </row>
    <row r="1978" spans="1:4" x14ac:dyDescent="0.3">
      <c r="A1978" s="73">
        <v>40974</v>
      </c>
      <c r="B1978" s="130">
        <v>1343.3599850000001</v>
      </c>
      <c r="C1978" s="125">
        <f t="shared" si="60"/>
        <v>-1.3837790457913113E-2</v>
      </c>
      <c r="D1978" s="130">
        <f t="shared" si="61"/>
        <v>-13837.790457913114</v>
      </c>
    </row>
    <row r="1979" spans="1:4" x14ac:dyDescent="0.3">
      <c r="A1979" s="73">
        <v>40973</v>
      </c>
      <c r="B1979" s="130">
        <v>1364.329956</v>
      </c>
      <c r="C1979" s="125">
        <f t="shared" si="60"/>
        <v>2.2773345030204784E-3</v>
      </c>
      <c r="D1979" s="130">
        <f t="shared" si="61"/>
        <v>2277.3345030204782</v>
      </c>
    </row>
    <row r="1980" spans="1:4" x14ac:dyDescent="0.3">
      <c r="A1980" s="73">
        <v>40970</v>
      </c>
      <c r="B1980" s="130">
        <v>1369.630005</v>
      </c>
      <c r="C1980" s="125">
        <f t="shared" si="60"/>
        <v>8.5343330587912547E-3</v>
      </c>
      <c r="D1980" s="130">
        <f t="shared" si="61"/>
        <v>8534.3330587912551</v>
      </c>
    </row>
    <row r="1981" spans="1:4" x14ac:dyDescent="0.3">
      <c r="A1981" s="73">
        <v>40969</v>
      </c>
      <c r="B1981" s="130">
        <v>1374.089966</v>
      </c>
      <c r="C1981" s="125">
        <f t="shared" si="60"/>
        <v>2.2974461901155596E-2</v>
      </c>
      <c r="D1981" s="130">
        <f t="shared" si="61"/>
        <v>22974.461901155595</v>
      </c>
    </row>
    <row r="1982" spans="1:4" x14ac:dyDescent="0.3">
      <c r="A1982" s="73">
        <v>40968</v>
      </c>
      <c r="B1982" s="130">
        <v>1365.6800539999999</v>
      </c>
      <c r="C1982" s="125">
        <f t="shared" si="60"/>
        <v>1.1240321362458339E-2</v>
      </c>
      <c r="D1982" s="130">
        <f t="shared" si="61"/>
        <v>11240.321362458339</v>
      </c>
    </row>
    <row r="1983" spans="1:4" x14ac:dyDescent="0.3">
      <c r="A1983" s="73">
        <v>40967</v>
      </c>
      <c r="B1983" s="130">
        <v>1372.1800539999999</v>
      </c>
      <c r="C1983" s="125">
        <f t="shared" si="60"/>
        <v>1.5098747344611141E-2</v>
      </c>
      <c r="D1983" s="130">
        <f t="shared" si="61"/>
        <v>15098.747344611142</v>
      </c>
    </row>
    <row r="1984" spans="1:4" x14ac:dyDescent="0.3">
      <c r="A1984" s="73">
        <v>40966</v>
      </c>
      <c r="B1984" s="130">
        <v>1367.589966</v>
      </c>
      <c r="C1984" s="125">
        <f t="shared" si="60"/>
        <v>1.8582755408194762E-2</v>
      </c>
      <c r="D1984" s="130">
        <f t="shared" si="61"/>
        <v>18582.755408194764</v>
      </c>
    </row>
    <row r="1985" spans="1:4" x14ac:dyDescent="0.3">
      <c r="A1985" s="73">
        <v>40963</v>
      </c>
      <c r="B1985" s="130">
        <v>1365.73999</v>
      </c>
      <c r="C1985" s="125">
        <f t="shared" si="60"/>
        <v>1.0200110580868671E-2</v>
      </c>
      <c r="D1985" s="130">
        <f t="shared" si="61"/>
        <v>10200.110580868672</v>
      </c>
    </row>
    <row r="1986" spans="1:4" x14ac:dyDescent="0.3">
      <c r="A1986" s="73">
        <v>40962</v>
      </c>
      <c r="B1986" s="130">
        <v>1363.459961</v>
      </c>
      <c r="C1986" s="125">
        <f t="shared" si="60"/>
        <v>1.0000296593981828E-2</v>
      </c>
      <c r="D1986" s="130">
        <f t="shared" si="61"/>
        <v>10000.296593981828</v>
      </c>
    </row>
    <row r="1987" spans="1:4" x14ac:dyDescent="0.3">
      <c r="A1987" s="73">
        <v>40961</v>
      </c>
      <c r="B1987" s="130">
        <v>1357.660034</v>
      </c>
      <c r="C1987" s="125">
        <f t="shared" si="60"/>
        <v>7.876459384620782E-3</v>
      </c>
      <c r="D1987" s="130">
        <f t="shared" si="61"/>
        <v>7876.4593846207817</v>
      </c>
    </row>
    <row r="1988" spans="1:4" x14ac:dyDescent="0.3">
      <c r="A1988" s="73">
        <v>40960</v>
      </c>
      <c r="B1988" s="130">
        <v>1362.209961</v>
      </c>
      <c r="C1988" s="125">
        <f t="shared" si="60"/>
        <v>1.3300309883149009E-2</v>
      </c>
      <c r="D1988" s="130">
        <f t="shared" si="61"/>
        <v>13300.309883149008</v>
      </c>
    </row>
    <row r="1989" spans="1:4" x14ac:dyDescent="0.3">
      <c r="A1989" s="73">
        <v>40956</v>
      </c>
      <c r="B1989" s="130">
        <v>1361.2299800000001</v>
      </c>
      <c r="C1989" s="125">
        <f t="shared" si="60"/>
        <v>1.2142133770978392E-2</v>
      </c>
      <c r="D1989" s="130">
        <f t="shared" si="61"/>
        <v>12142.133770978391</v>
      </c>
    </row>
    <row r="1990" spans="1:4" x14ac:dyDescent="0.3">
      <c r="A1990" s="73">
        <v>40955</v>
      </c>
      <c r="B1990" s="130">
        <v>1358.040039</v>
      </c>
      <c r="C1990" s="125">
        <f t="shared" si="60"/>
        <v>2.4518308797762289E-2</v>
      </c>
      <c r="D1990" s="130">
        <f t="shared" si="61"/>
        <v>24518.308797762289</v>
      </c>
    </row>
    <row r="1991" spans="1:4" x14ac:dyDescent="0.3">
      <c r="A1991" s="73">
        <v>40954</v>
      </c>
      <c r="B1991" s="130">
        <v>1343.2299800000001</v>
      </c>
      <c r="C1991" s="125">
        <f t="shared" si="60"/>
        <v>1.4455221692994957E-2</v>
      </c>
      <c r="D1991" s="130">
        <f t="shared" si="61"/>
        <v>14455.221692994957</v>
      </c>
    </row>
    <row r="1992" spans="1:4" x14ac:dyDescent="0.3">
      <c r="A1992" s="73">
        <v>40953</v>
      </c>
      <c r="B1992" s="130">
        <v>1350.5</v>
      </c>
      <c r="C1992" s="125">
        <f t="shared" ref="C1992:C2055" si="62">B1992/B2002-1</f>
        <v>2.9022915867161103E-2</v>
      </c>
      <c r="D1992" s="130">
        <f t="shared" ref="D1992:D2055" si="63">C1992*$B$5</f>
        <v>29022.915867161104</v>
      </c>
    </row>
    <row r="1993" spans="1:4" x14ac:dyDescent="0.3">
      <c r="A1993" s="73">
        <v>40952</v>
      </c>
      <c r="B1993" s="130">
        <v>1351.7700199999999</v>
      </c>
      <c r="C1993" s="125">
        <f t="shared" si="62"/>
        <v>2.9519965350454536E-2</v>
      </c>
      <c r="D1993" s="130">
        <f t="shared" si="63"/>
        <v>29519.965350454535</v>
      </c>
    </row>
    <row r="1994" spans="1:4" x14ac:dyDescent="0.3">
      <c r="A1994" s="73">
        <v>40949</v>
      </c>
      <c r="B1994" s="130">
        <v>1342.6400149999999</v>
      </c>
      <c r="C1994" s="125">
        <f t="shared" si="62"/>
        <v>1.998743467021713E-2</v>
      </c>
      <c r="D1994" s="130">
        <f t="shared" si="63"/>
        <v>19987.434670217131</v>
      </c>
    </row>
    <row r="1995" spans="1:4" x14ac:dyDescent="0.3">
      <c r="A1995" s="73">
        <v>40948</v>
      </c>
      <c r="B1995" s="130">
        <v>1351.9499510000001</v>
      </c>
      <c r="C1995" s="125">
        <f t="shared" si="62"/>
        <v>2.5424099593530647E-2</v>
      </c>
      <c r="D1995" s="130">
        <f t="shared" si="63"/>
        <v>25424.099593530646</v>
      </c>
    </row>
    <row r="1996" spans="1:4" x14ac:dyDescent="0.3">
      <c r="A1996" s="73">
        <v>40947</v>
      </c>
      <c r="B1996" s="130">
        <v>1349.959961</v>
      </c>
      <c r="C1996" s="125">
        <f t="shared" si="62"/>
        <v>1.8023242490255997E-2</v>
      </c>
      <c r="D1996" s="130">
        <f t="shared" si="63"/>
        <v>18023.242490255998</v>
      </c>
    </row>
    <row r="1997" spans="1:4" x14ac:dyDescent="0.3">
      <c r="A1997" s="73">
        <v>40946</v>
      </c>
      <c r="B1997" s="130">
        <v>1347.0500489999999</v>
      </c>
      <c r="C1997" s="125">
        <f t="shared" si="62"/>
        <v>2.4645361433469848E-2</v>
      </c>
      <c r="D1997" s="130">
        <f t="shared" si="63"/>
        <v>24645.361433469847</v>
      </c>
    </row>
    <row r="1998" spans="1:4" x14ac:dyDescent="0.3">
      <c r="A1998" s="73">
        <v>40945</v>
      </c>
      <c r="B1998" s="130">
        <v>1344.329956</v>
      </c>
      <c r="C1998" s="125">
        <f t="shared" si="62"/>
        <v>2.1527322188449771E-2</v>
      </c>
      <c r="D1998" s="130">
        <f t="shared" si="63"/>
        <v>21527.322188449773</v>
      </c>
    </row>
    <row r="1999" spans="1:4" x14ac:dyDescent="0.3">
      <c r="A1999" s="73">
        <v>40942</v>
      </c>
      <c r="B1999" s="130">
        <v>1344.900024</v>
      </c>
      <c r="C1999" s="125">
        <f t="shared" si="62"/>
        <v>2.2442198366851462E-2</v>
      </c>
      <c r="D1999" s="130">
        <f t="shared" si="63"/>
        <v>22442.198366851462</v>
      </c>
    </row>
    <row r="2000" spans="1:4" x14ac:dyDescent="0.3">
      <c r="A2000" s="73">
        <v>40941</v>
      </c>
      <c r="B2000" s="130">
        <v>1325.540039</v>
      </c>
      <c r="C2000" s="125">
        <f t="shared" si="62"/>
        <v>8.3986603271206661E-3</v>
      </c>
      <c r="D2000" s="130">
        <f t="shared" si="63"/>
        <v>8398.6603271206659</v>
      </c>
    </row>
    <row r="2001" spans="1:4" x14ac:dyDescent="0.3">
      <c r="A2001" s="73">
        <v>40940</v>
      </c>
      <c r="B2001" s="130">
        <v>1324.089966</v>
      </c>
      <c r="C2001" s="125">
        <f t="shared" si="62"/>
        <v>1.2270210789778524E-2</v>
      </c>
      <c r="D2001" s="130">
        <f t="shared" si="63"/>
        <v>12270.210789778524</v>
      </c>
    </row>
    <row r="2002" spans="1:4" x14ac:dyDescent="0.3">
      <c r="A2002" s="73">
        <v>40939</v>
      </c>
      <c r="B2002" s="130">
        <v>1312.410034</v>
      </c>
      <c r="C2002" s="125">
        <f t="shared" si="62"/>
        <v>1.4485911679655405E-2</v>
      </c>
      <c r="D2002" s="130">
        <f t="shared" si="63"/>
        <v>14485.911679655406</v>
      </c>
    </row>
    <row r="2003" spans="1:4" x14ac:dyDescent="0.3">
      <c r="A2003" s="73">
        <v>40938</v>
      </c>
      <c r="B2003" s="130">
        <v>1313.01001</v>
      </c>
      <c r="C2003" s="125">
        <f t="shared" si="62"/>
        <v>1.8555759978663877E-2</v>
      </c>
      <c r="D2003" s="130">
        <f t="shared" si="63"/>
        <v>18555.759978663878</v>
      </c>
    </row>
    <row r="2004" spans="1:4" x14ac:dyDescent="0.3">
      <c r="A2004" s="73">
        <v>40935</v>
      </c>
      <c r="B2004" s="130">
        <v>1316.329956</v>
      </c>
      <c r="C2004" s="125">
        <f t="shared" si="62"/>
        <v>1.6078700115785383E-2</v>
      </c>
      <c r="D2004" s="130">
        <f t="shared" si="63"/>
        <v>16078.700115785383</v>
      </c>
    </row>
    <row r="2005" spans="1:4" x14ac:dyDescent="0.3">
      <c r="A2005" s="73">
        <v>40934</v>
      </c>
      <c r="B2005" s="130">
        <v>1318.4300539999999</v>
      </c>
      <c r="C2005" s="125">
        <f t="shared" si="62"/>
        <v>2.0077737683797503E-2</v>
      </c>
      <c r="D2005" s="130">
        <f t="shared" si="63"/>
        <v>20077.737683797503</v>
      </c>
    </row>
    <row r="2006" spans="1:4" x14ac:dyDescent="0.3">
      <c r="A2006" s="73">
        <v>40933</v>
      </c>
      <c r="B2006" s="130">
        <v>1326.0600589999999</v>
      </c>
      <c r="C2006" s="125">
        <f t="shared" si="62"/>
        <v>2.6298761808204896E-2</v>
      </c>
      <c r="D2006" s="130">
        <f t="shared" si="63"/>
        <v>26298.761808204898</v>
      </c>
    </row>
    <row r="2007" spans="1:4" x14ac:dyDescent="0.3">
      <c r="A2007" s="73">
        <v>40932</v>
      </c>
      <c r="B2007" s="130">
        <v>1314.650024</v>
      </c>
      <c r="C2007" s="125">
        <f t="shared" si="62"/>
        <v>2.6508998437527076E-2</v>
      </c>
      <c r="D2007" s="130">
        <f t="shared" si="63"/>
        <v>26508.998437527076</v>
      </c>
    </row>
    <row r="2008" spans="1:4" x14ac:dyDescent="0.3">
      <c r="A2008" s="73">
        <v>40931</v>
      </c>
      <c r="B2008" s="130">
        <v>1316</v>
      </c>
      <c r="C2008" s="125">
        <f t="shared" si="62"/>
        <v>2.9887024860241862E-2</v>
      </c>
      <c r="D2008" s="130">
        <f t="shared" si="63"/>
        <v>29887.024860241861</v>
      </c>
    </row>
    <row r="2009" spans="1:4" x14ac:dyDescent="0.3">
      <c r="A2009" s="73">
        <v>40928</v>
      </c>
      <c r="B2009" s="130">
        <v>1315.380005</v>
      </c>
      <c r="C2009" s="125">
        <f t="shared" si="62"/>
        <v>2.6790270884559764E-2</v>
      </c>
      <c r="D2009" s="130">
        <f t="shared" si="63"/>
        <v>26790.270884559763</v>
      </c>
    </row>
    <row r="2010" spans="1:4" x14ac:dyDescent="0.3">
      <c r="A2010" s="73">
        <v>40927</v>
      </c>
      <c r="B2010" s="130">
        <v>1314.5</v>
      </c>
      <c r="C2010" s="125">
        <f t="shared" si="62"/>
        <v>2.9123893817371904E-2</v>
      </c>
      <c r="D2010" s="130">
        <f t="shared" si="63"/>
        <v>29123.893817371903</v>
      </c>
    </row>
    <row r="2011" spans="1:4" x14ac:dyDescent="0.3">
      <c r="A2011" s="73">
        <v>40926</v>
      </c>
      <c r="B2011" s="130">
        <v>1308.040039</v>
      </c>
      <c r="C2011" s="125">
        <f t="shared" si="62"/>
        <v>2.4258827751812095E-2</v>
      </c>
      <c r="D2011" s="130">
        <f t="shared" si="63"/>
        <v>24258.827751812096</v>
      </c>
    </row>
    <row r="2012" spans="1:4" x14ac:dyDescent="0.3">
      <c r="A2012" s="73">
        <v>40925</v>
      </c>
      <c r="B2012" s="130">
        <v>1293.670044</v>
      </c>
      <c r="C2012" s="125">
        <f t="shared" si="62"/>
        <v>2.8681670394688386E-2</v>
      </c>
      <c r="D2012" s="130">
        <f t="shared" si="63"/>
        <v>28681.670394688386</v>
      </c>
    </row>
    <row r="2013" spans="1:4" x14ac:dyDescent="0.3">
      <c r="A2013" s="73">
        <v>40921</v>
      </c>
      <c r="B2013" s="130">
        <v>1289.089966</v>
      </c>
      <c r="C2013" s="125">
        <f t="shared" si="62"/>
        <v>2.0640960228009764E-2</v>
      </c>
      <c r="D2013" s="130">
        <f t="shared" si="63"/>
        <v>20640.960228009764</v>
      </c>
    </row>
    <row r="2014" spans="1:4" x14ac:dyDescent="0.3">
      <c r="A2014" s="73">
        <v>40920</v>
      </c>
      <c r="B2014" s="130">
        <v>1295.5</v>
      </c>
      <c r="C2014" s="125">
        <f t="shared" si="62"/>
        <v>3.669855674395972E-2</v>
      </c>
      <c r="D2014" s="130">
        <f t="shared" si="63"/>
        <v>36698.556743959722</v>
      </c>
    </row>
    <row r="2015" spans="1:4" x14ac:dyDescent="0.3">
      <c r="A2015" s="73">
        <v>40919</v>
      </c>
      <c r="B2015" s="130">
        <v>1292.4799800000001</v>
      </c>
      <c r="C2015" s="125">
        <f t="shared" si="62"/>
        <v>2.1376073623742275E-2</v>
      </c>
      <c r="D2015" s="130">
        <f t="shared" si="63"/>
        <v>21376.073623742275</v>
      </c>
    </row>
    <row r="2016" spans="1:4" x14ac:dyDescent="0.3">
      <c r="A2016" s="73">
        <v>40918</v>
      </c>
      <c r="B2016" s="130">
        <v>1292.079956</v>
      </c>
      <c r="C2016" s="125">
        <f t="shared" si="62"/>
        <v>2.1140730821360476E-2</v>
      </c>
      <c r="D2016" s="130">
        <f t="shared" si="63"/>
        <v>21140.730821360477</v>
      </c>
    </row>
    <row r="2017" spans="1:4" x14ac:dyDescent="0.3">
      <c r="A2017" s="73">
        <v>40917</v>
      </c>
      <c r="B2017" s="130">
        <v>1280.6999510000001</v>
      </c>
      <c r="C2017" s="125">
        <f t="shared" si="62"/>
        <v>2.1291826953748094E-2</v>
      </c>
      <c r="D2017" s="130">
        <f t="shared" si="63"/>
        <v>21291.826953748096</v>
      </c>
    </row>
    <row r="2018" spans="1:4" x14ac:dyDescent="0.3">
      <c r="A2018" s="73">
        <v>40914</v>
      </c>
      <c r="B2018" s="130">
        <v>1277.8100589999999</v>
      </c>
      <c r="C2018" s="125">
        <f t="shared" si="62"/>
        <v>2.7409777759369813E-2</v>
      </c>
      <c r="D2018" s="130">
        <f t="shared" si="63"/>
        <v>27409.777759369812</v>
      </c>
    </row>
    <row r="2019" spans="1:4" x14ac:dyDescent="0.3">
      <c r="A2019" s="73">
        <v>40913</v>
      </c>
      <c r="B2019" s="130">
        <v>1281.0600589999999</v>
      </c>
      <c r="C2019" s="125">
        <f t="shared" si="62"/>
        <v>3.2030942101412885E-2</v>
      </c>
      <c r="D2019" s="130">
        <f t="shared" si="63"/>
        <v>32030.942101412886</v>
      </c>
    </row>
    <row r="2020" spans="1:4" x14ac:dyDescent="0.3">
      <c r="A2020" s="73">
        <v>40912</v>
      </c>
      <c r="B2020" s="130">
        <v>1277.3000489999999</v>
      </c>
      <c r="C2020" s="125">
        <f t="shared" si="62"/>
        <v>5.9692267335308635E-2</v>
      </c>
      <c r="D2020" s="130">
        <f t="shared" si="63"/>
        <v>59692.267335308636</v>
      </c>
    </row>
    <row r="2021" spans="1:4" x14ac:dyDescent="0.3">
      <c r="A2021" s="73">
        <v>40911</v>
      </c>
      <c r="B2021" s="130">
        <v>1277.0600589999999</v>
      </c>
      <c r="C2021" s="125">
        <f t="shared" si="62"/>
        <v>4.7062315235296026E-2</v>
      </c>
      <c r="D2021" s="130">
        <f t="shared" si="63"/>
        <v>47062.315235296024</v>
      </c>
    </row>
    <row r="2022" spans="1:4" x14ac:dyDescent="0.3">
      <c r="A2022" s="73">
        <v>40907</v>
      </c>
      <c r="B2022" s="130">
        <v>1257.599976</v>
      </c>
      <c r="C2022" s="125">
        <f t="shared" si="62"/>
        <v>3.4423175817396734E-2</v>
      </c>
      <c r="D2022" s="130">
        <f t="shared" si="63"/>
        <v>34423.175817396732</v>
      </c>
    </row>
    <row r="2023" spans="1:4" x14ac:dyDescent="0.3">
      <c r="A2023" s="73">
        <v>40906</v>
      </c>
      <c r="B2023" s="130">
        <v>1263.0200199999999</v>
      </c>
      <c r="C2023" s="125">
        <f t="shared" si="62"/>
        <v>4.2250562196968433E-2</v>
      </c>
      <c r="D2023" s="130">
        <f t="shared" si="63"/>
        <v>42250.562196968436</v>
      </c>
    </row>
    <row r="2024" spans="1:4" x14ac:dyDescent="0.3">
      <c r="A2024" s="73">
        <v>40905</v>
      </c>
      <c r="B2024" s="130">
        <v>1249.6400149999999</v>
      </c>
      <c r="C2024" s="125">
        <f t="shared" si="62"/>
        <v>1.9506771793246003E-2</v>
      </c>
      <c r="D2024" s="130">
        <f t="shared" si="63"/>
        <v>19506.771793246004</v>
      </c>
    </row>
    <row r="2025" spans="1:4" x14ac:dyDescent="0.3">
      <c r="A2025" s="73">
        <v>40904</v>
      </c>
      <c r="B2025" s="130">
        <v>1265.4300539999999</v>
      </c>
      <c r="C2025" s="125">
        <f t="shared" si="62"/>
        <v>2.3421582148556608E-2</v>
      </c>
      <c r="D2025" s="130">
        <f t="shared" si="63"/>
        <v>23421.582148556608</v>
      </c>
    </row>
    <row r="2026" spans="1:4" x14ac:dyDescent="0.3">
      <c r="A2026" s="73">
        <v>40900</v>
      </c>
      <c r="B2026" s="130">
        <v>1265.329956</v>
      </c>
      <c r="C2026" s="125">
        <f t="shared" si="62"/>
        <v>8.0784705714909144E-3</v>
      </c>
      <c r="D2026" s="130">
        <f t="shared" si="63"/>
        <v>8078.4705714909142</v>
      </c>
    </row>
    <row r="2027" spans="1:4" x14ac:dyDescent="0.3">
      <c r="A2027" s="73">
        <v>40899</v>
      </c>
      <c r="B2027" s="130">
        <v>1254</v>
      </c>
      <c r="C2027" s="125">
        <f t="shared" si="62"/>
        <v>1.5919329511130398E-2</v>
      </c>
      <c r="D2027" s="130">
        <f t="shared" si="63"/>
        <v>15919.329511130398</v>
      </c>
    </row>
    <row r="2028" spans="1:4" x14ac:dyDescent="0.3">
      <c r="A2028" s="73">
        <v>40898</v>
      </c>
      <c r="B2028" s="130">
        <v>1243.719971</v>
      </c>
      <c r="C2028" s="125">
        <f t="shared" si="62"/>
        <v>-1.3711262292041559E-2</v>
      </c>
      <c r="D2028" s="130">
        <f t="shared" si="63"/>
        <v>-13711.26229204156</v>
      </c>
    </row>
    <row r="2029" spans="1:4" x14ac:dyDescent="0.3">
      <c r="A2029" s="73">
        <v>40897</v>
      </c>
      <c r="B2029" s="130">
        <v>1241.3000489999999</v>
      </c>
      <c r="C2029" s="125">
        <f t="shared" si="62"/>
        <v>-1.3643489630790762E-2</v>
      </c>
      <c r="D2029" s="130">
        <f t="shared" si="63"/>
        <v>-13643.489630790762</v>
      </c>
    </row>
    <row r="2030" spans="1:4" x14ac:dyDescent="0.3">
      <c r="A2030" s="73">
        <v>40896</v>
      </c>
      <c r="B2030" s="130">
        <v>1205.349976</v>
      </c>
      <c r="C2030" s="125">
        <f t="shared" si="62"/>
        <v>-4.1150906712890123E-2</v>
      </c>
      <c r="D2030" s="130">
        <f t="shared" si="63"/>
        <v>-41150.906712890122</v>
      </c>
    </row>
    <row r="2031" spans="1:4" x14ac:dyDescent="0.3">
      <c r="A2031" s="73">
        <v>40893</v>
      </c>
      <c r="B2031" s="130">
        <v>1219.660034</v>
      </c>
      <c r="C2031" s="125">
        <f t="shared" si="62"/>
        <v>-1.9786538742236792E-2</v>
      </c>
      <c r="D2031" s="130">
        <f t="shared" si="63"/>
        <v>-19786.538742236793</v>
      </c>
    </row>
    <row r="2032" spans="1:4" x14ac:dyDescent="0.3">
      <c r="A2032" s="73">
        <v>40892</v>
      </c>
      <c r="B2032" s="130">
        <v>1215.75</v>
      </c>
      <c r="C2032" s="125">
        <f t="shared" si="62"/>
        <v>-2.3164406481892663E-2</v>
      </c>
      <c r="D2032" s="130">
        <f t="shared" si="63"/>
        <v>-23164.406481892664</v>
      </c>
    </row>
    <row r="2033" spans="1:4" x14ac:dyDescent="0.3">
      <c r="A2033" s="73">
        <v>40891</v>
      </c>
      <c r="B2033" s="130">
        <v>1211.8199460000001</v>
      </c>
      <c r="C2033" s="125">
        <f t="shared" si="62"/>
        <v>-2.8180547971900727E-2</v>
      </c>
      <c r="D2033" s="130">
        <f t="shared" si="63"/>
        <v>-28180.547971900727</v>
      </c>
    </row>
    <row r="2034" spans="1:4" x14ac:dyDescent="0.3">
      <c r="A2034" s="73">
        <v>40890</v>
      </c>
      <c r="B2034" s="130">
        <v>1225.7299800000001</v>
      </c>
      <c r="C2034" s="125">
        <f t="shared" si="62"/>
        <v>2.5552456519544853E-2</v>
      </c>
      <c r="D2034" s="130">
        <f t="shared" si="63"/>
        <v>25552.456519544852</v>
      </c>
    </row>
    <row r="2035" spans="1:4" x14ac:dyDescent="0.3">
      <c r="A2035" s="73">
        <v>40889</v>
      </c>
      <c r="B2035" s="130">
        <v>1236.469971</v>
      </c>
      <c r="C2035" s="125">
        <f t="shared" si="62"/>
        <v>3.6828577581987876E-2</v>
      </c>
      <c r="D2035" s="130">
        <f t="shared" si="63"/>
        <v>36828.577581987876</v>
      </c>
    </row>
    <row r="2036" spans="1:4" x14ac:dyDescent="0.3">
      <c r="A2036" s="73">
        <v>40886</v>
      </c>
      <c r="B2036" s="130">
        <v>1255.1899410000001</v>
      </c>
      <c r="C2036" s="125">
        <f t="shared" si="62"/>
        <v>8.3302315011779315E-2</v>
      </c>
      <c r="D2036" s="130">
        <f t="shared" si="63"/>
        <v>83302.315011779312</v>
      </c>
    </row>
    <row r="2037" spans="1:4" x14ac:dyDescent="0.3">
      <c r="A2037" s="73">
        <v>40885</v>
      </c>
      <c r="B2037" s="130">
        <v>1234.349976</v>
      </c>
      <c r="C2037" s="125">
        <f t="shared" si="62"/>
        <v>6.2455292750190239E-2</v>
      </c>
      <c r="D2037" s="130">
        <f t="shared" si="63"/>
        <v>62455.292750190238</v>
      </c>
    </row>
    <row r="2038" spans="1:4" x14ac:dyDescent="0.3">
      <c r="A2038" s="73">
        <v>40884</v>
      </c>
      <c r="B2038" s="130">
        <v>1261.01001</v>
      </c>
      <c r="C2038" s="125">
        <f t="shared" si="62"/>
        <v>6.1420464466349411E-2</v>
      </c>
      <c r="D2038" s="130">
        <f t="shared" si="63"/>
        <v>61420.464466349411</v>
      </c>
    </row>
    <row r="2039" spans="1:4" x14ac:dyDescent="0.3">
      <c r="A2039" s="73">
        <v>40883</v>
      </c>
      <c r="B2039" s="130">
        <v>1258.469971</v>
      </c>
      <c r="C2039" s="125">
        <f t="shared" si="62"/>
        <v>5.4896135809420654E-2</v>
      </c>
      <c r="D2039" s="130">
        <f t="shared" si="63"/>
        <v>54896.135809420652</v>
      </c>
    </row>
    <row r="2040" spans="1:4" x14ac:dyDescent="0.3">
      <c r="A2040" s="73">
        <v>40882</v>
      </c>
      <c r="B2040" s="130">
        <v>1257.079956</v>
      </c>
      <c r="C2040" s="125">
        <f t="shared" si="62"/>
        <v>3.4080476438175911E-2</v>
      </c>
      <c r="D2040" s="130">
        <f t="shared" si="63"/>
        <v>34080.476438175909</v>
      </c>
    </row>
    <row r="2041" spans="1:4" x14ac:dyDescent="0.3">
      <c r="A2041" s="73">
        <v>40879</v>
      </c>
      <c r="B2041" s="130">
        <v>1244.280029</v>
      </c>
      <c r="C2041" s="125">
        <f t="shared" si="62"/>
        <v>2.3147216074156596E-2</v>
      </c>
      <c r="D2041" s="130">
        <f t="shared" si="63"/>
        <v>23147.216074156597</v>
      </c>
    </row>
    <row r="2042" spans="1:4" x14ac:dyDescent="0.3">
      <c r="A2042" s="73">
        <v>40878</v>
      </c>
      <c r="B2042" s="130">
        <v>1244.579956</v>
      </c>
      <c r="C2042" s="125">
        <f t="shared" si="62"/>
        <v>6.2008729731106715E-3</v>
      </c>
      <c r="D2042" s="130">
        <f t="shared" si="63"/>
        <v>6200.8729731106714</v>
      </c>
    </row>
    <row r="2043" spans="1:4" x14ac:dyDescent="0.3">
      <c r="A2043" s="73">
        <v>40877</v>
      </c>
      <c r="B2043" s="130">
        <v>1246.959961</v>
      </c>
      <c r="C2043" s="125">
        <f t="shared" si="62"/>
        <v>-8.6261816101439459E-3</v>
      </c>
      <c r="D2043" s="130">
        <f t="shared" si="63"/>
        <v>-8626.1816101439454</v>
      </c>
    </row>
    <row r="2044" spans="1:4" x14ac:dyDescent="0.3">
      <c r="A2044" s="73">
        <v>40876</v>
      </c>
      <c r="B2044" s="130">
        <v>1195.1899410000001</v>
      </c>
      <c r="C2044" s="125">
        <f t="shared" si="62"/>
        <v>-4.5207693595501475E-2</v>
      </c>
      <c r="D2044" s="130">
        <f t="shared" si="63"/>
        <v>-45207.693595501478</v>
      </c>
    </row>
    <row r="2045" spans="1:4" x14ac:dyDescent="0.3">
      <c r="A2045" s="73">
        <v>40875</v>
      </c>
      <c r="B2045" s="130">
        <v>1192.5500489999999</v>
      </c>
      <c r="C2045" s="125">
        <f t="shared" si="62"/>
        <v>-5.6414865968237415E-2</v>
      </c>
      <c r="D2045" s="130">
        <f t="shared" si="63"/>
        <v>-56414.865968237413</v>
      </c>
    </row>
    <row r="2046" spans="1:4" x14ac:dyDescent="0.3">
      <c r="A2046" s="73">
        <v>40872</v>
      </c>
      <c r="B2046" s="130">
        <v>1158.670044</v>
      </c>
      <c r="C2046" s="125">
        <f t="shared" si="62"/>
        <v>-6.5362515288185263E-2</v>
      </c>
      <c r="D2046" s="130">
        <f t="shared" si="63"/>
        <v>-65362.515288185263</v>
      </c>
    </row>
    <row r="2047" spans="1:4" x14ac:dyDescent="0.3">
      <c r="A2047" s="73">
        <v>40870</v>
      </c>
      <c r="B2047" s="130">
        <v>1161.790039</v>
      </c>
      <c r="C2047" s="125">
        <f t="shared" si="62"/>
        <v>-5.4763598010191483E-2</v>
      </c>
      <c r="D2047" s="130">
        <f t="shared" si="63"/>
        <v>-54763.598010191483</v>
      </c>
    </row>
    <row r="2048" spans="1:4" x14ac:dyDescent="0.3">
      <c r="A2048" s="73">
        <v>40869</v>
      </c>
      <c r="B2048" s="130">
        <v>1188.040039</v>
      </c>
      <c r="C2048" s="125">
        <f t="shared" si="62"/>
        <v>-6.8875793129244078E-2</v>
      </c>
      <c r="D2048" s="130">
        <f t="shared" si="63"/>
        <v>-68875.793129244077</v>
      </c>
    </row>
    <row r="2049" spans="1:4" x14ac:dyDescent="0.3">
      <c r="A2049" s="73">
        <v>40868</v>
      </c>
      <c r="B2049" s="130">
        <v>1192.9799800000001</v>
      </c>
      <c r="C2049" s="125">
        <f t="shared" si="62"/>
        <v>-5.4031349332463785E-2</v>
      </c>
      <c r="D2049" s="130">
        <f t="shared" si="63"/>
        <v>-54031.349332463782</v>
      </c>
    </row>
    <row r="2050" spans="1:4" x14ac:dyDescent="0.3">
      <c r="A2050" s="73">
        <v>40865</v>
      </c>
      <c r="B2050" s="130">
        <v>1215.650024</v>
      </c>
      <c r="C2050" s="125">
        <f t="shared" si="62"/>
        <v>-2.9986480214908351E-2</v>
      </c>
      <c r="D2050" s="130">
        <f t="shared" si="63"/>
        <v>-29986.480214908352</v>
      </c>
    </row>
    <row r="2051" spans="1:4" x14ac:dyDescent="0.3">
      <c r="A2051" s="73">
        <v>40864</v>
      </c>
      <c r="B2051" s="130">
        <v>1216.130005</v>
      </c>
      <c r="C2051" s="125">
        <f t="shared" si="62"/>
        <v>-3.5697591994019562E-2</v>
      </c>
      <c r="D2051" s="130">
        <f t="shared" si="63"/>
        <v>-35697.59199401956</v>
      </c>
    </row>
    <row r="2052" spans="1:4" x14ac:dyDescent="0.3">
      <c r="A2052" s="73">
        <v>40863</v>
      </c>
      <c r="B2052" s="130">
        <v>1236.910034</v>
      </c>
      <c r="C2052" s="125">
        <f t="shared" si="62"/>
        <v>-7.9973340399586146E-4</v>
      </c>
      <c r="D2052" s="130">
        <f t="shared" si="63"/>
        <v>-799.73340399586141</v>
      </c>
    </row>
    <row r="2053" spans="1:4" x14ac:dyDescent="0.3">
      <c r="A2053" s="73">
        <v>40862</v>
      </c>
      <c r="B2053" s="130">
        <v>1257.8100589999999</v>
      </c>
      <c r="C2053" s="125">
        <f t="shared" si="62"/>
        <v>3.2447408690140955E-2</v>
      </c>
      <c r="D2053" s="130">
        <f t="shared" si="63"/>
        <v>32447.408690140954</v>
      </c>
    </row>
    <row r="2054" spans="1:4" x14ac:dyDescent="0.3">
      <c r="A2054" s="73">
        <v>40861</v>
      </c>
      <c r="B2054" s="130">
        <v>1251.780029</v>
      </c>
      <c r="C2054" s="125">
        <f t="shared" si="62"/>
        <v>-1.2128141231724232E-3</v>
      </c>
      <c r="D2054" s="130">
        <f t="shared" si="63"/>
        <v>-1212.8141231724233</v>
      </c>
    </row>
    <row r="2055" spans="1:4" x14ac:dyDescent="0.3">
      <c r="A2055" s="73">
        <v>40858</v>
      </c>
      <c r="B2055" s="130">
        <v>1263.849976</v>
      </c>
      <c r="C2055" s="125">
        <f t="shared" si="62"/>
        <v>-1.6528017930224848E-2</v>
      </c>
      <c r="D2055" s="130">
        <f t="shared" si="63"/>
        <v>-16528.017930224847</v>
      </c>
    </row>
    <row r="2056" spans="1:4" x14ac:dyDescent="0.3">
      <c r="A2056" s="73">
        <v>40857</v>
      </c>
      <c r="B2056" s="130">
        <v>1239.6999510000001</v>
      </c>
      <c r="C2056" s="125">
        <f t="shared" ref="C2056:C2119" si="64">B2056/B2066-1</f>
        <v>-3.4945014509010996E-2</v>
      </c>
      <c r="D2056" s="130">
        <f t="shared" ref="D2056:D2119" si="65">C2056*$B$5</f>
        <v>-34945.014509010995</v>
      </c>
    </row>
    <row r="2057" spans="1:4" x14ac:dyDescent="0.3">
      <c r="A2057" s="73">
        <v>40856</v>
      </c>
      <c r="B2057" s="130">
        <v>1229.099976</v>
      </c>
      <c r="C2057" s="125">
        <f t="shared" si="64"/>
        <v>-1.0386492753623244E-2</v>
      </c>
      <c r="D2057" s="130">
        <f t="shared" si="65"/>
        <v>-10386.492753623244</v>
      </c>
    </row>
    <row r="2058" spans="1:4" x14ac:dyDescent="0.3">
      <c r="A2058" s="73">
        <v>40855</v>
      </c>
      <c r="B2058" s="130">
        <v>1275.920044</v>
      </c>
      <c r="C2058" s="125">
        <f t="shared" si="64"/>
        <v>3.8135139442152965E-2</v>
      </c>
      <c r="D2058" s="130">
        <f t="shared" si="65"/>
        <v>38135.139442152962</v>
      </c>
    </row>
    <row r="2059" spans="1:4" x14ac:dyDescent="0.3">
      <c r="A2059" s="73">
        <v>40854</v>
      </c>
      <c r="B2059" s="130">
        <v>1261.119995</v>
      </c>
      <c r="C2059" s="125">
        <f t="shared" si="64"/>
        <v>5.5255219113576892E-3</v>
      </c>
      <c r="D2059" s="130">
        <f t="shared" si="65"/>
        <v>5525.5219113576895</v>
      </c>
    </row>
    <row r="2060" spans="1:4" x14ac:dyDescent="0.3">
      <c r="A2060" s="73">
        <v>40851</v>
      </c>
      <c r="B2060" s="130">
        <v>1253.2299800000001</v>
      </c>
      <c r="C2060" s="125">
        <f t="shared" si="64"/>
        <v>1.2097702402584343E-2</v>
      </c>
      <c r="D2060" s="130">
        <f t="shared" si="65"/>
        <v>12097.702402584342</v>
      </c>
    </row>
    <row r="2061" spans="1:4" x14ac:dyDescent="0.3">
      <c r="A2061" s="73">
        <v>40850</v>
      </c>
      <c r="B2061" s="130">
        <v>1261.150024</v>
      </c>
      <c r="C2061" s="125">
        <f t="shared" si="64"/>
        <v>3.7650473045888866E-2</v>
      </c>
      <c r="D2061" s="130">
        <f t="shared" si="65"/>
        <v>37650.473045888866</v>
      </c>
    </row>
    <row r="2062" spans="1:4" x14ac:dyDescent="0.3">
      <c r="A2062" s="73">
        <v>40849</v>
      </c>
      <c r="B2062" s="130">
        <v>1237.900024</v>
      </c>
      <c r="C2062" s="125">
        <f t="shared" si="64"/>
        <v>2.3159337193939367E-2</v>
      </c>
      <c r="D2062" s="130">
        <f t="shared" si="65"/>
        <v>23159.337193939366</v>
      </c>
    </row>
    <row r="2063" spans="1:4" x14ac:dyDescent="0.3">
      <c r="A2063" s="73">
        <v>40848</v>
      </c>
      <c r="B2063" s="130">
        <v>1218.280029</v>
      </c>
      <c r="C2063" s="125">
        <f t="shared" si="64"/>
        <v>-5.7941013979577738E-3</v>
      </c>
      <c r="D2063" s="130">
        <f t="shared" si="65"/>
        <v>-5794.1013979577738</v>
      </c>
    </row>
    <row r="2064" spans="1:4" x14ac:dyDescent="0.3">
      <c r="A2064" s="73">
        <v>40847</v>
      </c>
      <c r="B2064" s="130">
        <v>1253.3000489999999</v>
      </c>
      <c r="C2064" s="125">
        <f t="shared" si="64"/>
        <v>4.3668757936005331E-2</v>
      </c>
      <c r="D2064" s="130">
        <f t="shared" si="65"/>
        <v>43668.757936005328</v>
      </c>
    </row>
    <row r="2065" spans="1:4" x14ac:dyDescent="0.3">
      <c r="A2065" s="73">
        <v>40844</v>
      </c>
      <c r="B2065" s="130">
        <v>1285.089966</v>
      </c>
      <c r="C2065" s="125">
        <f t="shared" si="64"/>
        <v>4.9412869860822717E-2</v>
      </c>
      <c r="D2065" s="130">
        <f t="shared" si="65"/>
        <v>49412.869860822713</v>
      </c>
    </row>
    <row r="2066" spans="1:4" x14ac:dyDescent="0.3">
      <c r="A2066" s="73">
        <v>40843</v>
      </c>
      <c r="B2066" s="130">
        <v>1284.589966</v>
      </c>
      <c r="C2066" s="125">
        <f t="shared" si="64"/>
        <v>6.723653665815732E-2</v>
      </c>
      <c r="D2066" s="130">
        <f t="shared" si="65"/>
        <v>67236.536658157318</v>
      </c>
    </row>
    <row r="2067" spans="1:4" x14ac:dyDescent="0.3">
      <c r="A2067" s="73">
        <v>40842</v>
      </c>
      <c r="B2067" s="130">
        <v>1242</v>
      </c>
      <c r="C2067" s="125">
        <f t="shared" si="64"/>
        <v>2.8784427417684721E-2</v>
      </c>
      <c r="D2067" s="130">
        <f t="shared" si="65"/>
        <v>28784.427417684721</v>
      </c>
    </row>
    <row r="2068" spans="1:4" x14ac:dyDescent="0.3">
      <c r="A2068" s="73">
        <v>40841</v>
      </c>
      <c r="B2068" s="130">
        <v>1229.0500489999999</v>
      </c>
      <c r="C2068" s="125">
        <f t="shared" si="64"/>
        <v>2.8029182550865617E-2</v>
      </c>
      <c r="D2068" s="130">
        <f t="shared" si="65"/>
        <v>28029.182550865618</v>
      </c>
    </row>
    <row r="2069" spans="1:4" x14ac:dyDescent="0.3">
      <c r="A2069" s="73">
        <v>40840</v>
      </c>
      <c r="B2069" s="130">
        <v>1254.1899410000001</v>
      </c>
      <c r="C2069" s="125">
        <f t="shared" si="64"/>
        <v>4.9627936676665652E-2</v>
      </c>
      <c r="D2069" s="130">
        <f t="shared" si="65"/>
        <v>49627.936676665653</v>
      </c>
    </row>
    <row r="2070" spans="1:4" x14ac:dyDescent="0.3">
      <c r="A2070" s="73">
        <v>40837</v>
      </c>
      <c r="B2070" s="130">
        <v>1238.25</v>
      </c>
      <c r="C2070" s="125">
        <f t="shared" si="64"/>
        <v>7.1651153475148499E-2</v>
      </c>
      <c r="D2070" s="130">
        <f t="shared" si="65"/>
        <v>71651.153475148501</v>
      </c>
    </row>
    <row r="2071" spans="1:4" x14ac:dyDescent="0.3">
      <c r="A2071" s="73">
        <v>40836</v>
      </c>
      <c r="B2071" s="130">
        <v>1215.3900149999999</v>
      </c>
      <c r="C2071" s="125">
        <f t="shared" si="64"/>
        <v>4.3280123312294361E-2</v>
      </c>
      <c r="D2071" s="130">
        <f t="shared" si="65"/>
        <v>43280.123312294359</v>
      </c>
    </row>
    <row r="2072" spans="1:4" x14ac:dyDescent="0.3">
      <c r="A2072" s="73">
        <v>40835</v>
      </c>
      <c r="B2072" s="130">
        <v>1209.880005</v>
      </c>
      <c r="C2072" s="125">
        <f t="shared" si="64"/>
        <v>5.7559656941487569E-2</v>
      </c>
      <c r="D2072" s="130">
        <f t="shared" si="65"/>
        <v>57559.65694148757</v>
      </c>
    </row>
    <row r="2073" spans="1:4" x14ac:dyDescent="0.3">
      <c r="A2073" s="73">
        <v>40834</v>
      </c>
      <c r="B2073" s="130">
        <v>1225.380005</v>
      </c>
      <c r="C2073" s="125">
        <f t="shared" si="64"/>
        <v>9.0244279925236537E-2</v>
      </c>
      <c r="D2073" s="130">
        <f t="shared" si="65"/>
        <v>90244.279925236537</v>
      </c>
    </row>
    <row r="2074" spans="1:4" x14ac:dyDescent="0.3">
      <c r="A2074" s="73">
        <v>40833</v>
      </c>
      <c r="B2074" s="130">
        <v>1200.8599850000001</v>
      </c>
      <c r="C2074" s="125">
        <f t="shared" si="64"/>
        <v>9.2455634261358055E-2</v>
      </c>
      <c r="D2074" s="130">
        <f t="shared" si="65"/>
        <v>92455.634261358049</v>
      </c>
    </row>
    <row r="2075" spans="1:4" x14ac:dyDescent="0.3">
      <c r="A2075" s="73">
        <v>40830</v>
      </c>
      <c r="B2075" s="130">
        <v>1224.579956</v>
      </c>
      <c r="C2075" s="125">
        <f t="shared" si="64"/>
        <v>8.2338926638284127E-2</v>
      </c>
      <c r="D2075" s="130">
        <f t="shared" si="65"/>
        <v>82338.926638284131</v>
      </c>
    </row>
    <row r="2076" spans="1:4" x14ac:dyDescent="0.3">
      <c r="A2076" s="73">
        <v>40829</v>
      </c>
      <c r="B2076" s="130">
        <v>1203.660034</v>
      </c>
      <c r="C2076" s="125">
        <f t="shared" si="64"/>
        <v>3.7280256036947401E-2</v>
      </c>
      <c r="D2076" s="130">
        <f t="shared" si="65"/>
        <v>37280.256036947401</v>
      </c>
    </row>
    <row r="2077" spans="1:4" x14ac:dyDescent="0.3">
      <c r="A2077" s="73">
        <v>40828</v>
      </c>
      <c r="B2077" s="130">
        <v>1207.25</v>
      </c>
      <c r="C2077" s="125">
        <f t="shared" si="64"/>
        <v>4.8815820304646707E-2</v>
      </c>
      <c r="D2077" s="130">
        <f t="shared" si="65"/>
        <v>48815.82030464671</v>
      </c>
    </row>
    <row r="2078" spans="1:4" x14ac:dyDescent="0.3">
      <c r="A2078" s="73">
        <v>40827</v>
      </c>
      <c r="B2078" s="130">
        <v>1195.540039</v>
      </c>
      <c r="C2078" s="125">
        <f t="shared" si="64"/>
        <v>1.7151928664976834E-2</v>
      </c>
      <c r="D2078" s="130">
        <f t="shared" si="65"/>
        <v>17151.928664976833</v>
      </c>
    </row>
    <row r="2079" spans="1:4" x14ac:dyDescent="0.3">
      <c r="A2079" s="73">
        <v>40826</v>
      </c>
      <c r="B2079" s="130">
        <v>1194.8900149999999</v>
      </c>
      <c r="C2079" s="125">
        <f t="shared" si="64"/>
        <v>2.7464693534347884E-2</v>
      </c>
      <c r="D2079" s="130">
        <f t="shared" si="65"/>
        <v>27464.693534347884</v>
      </c>
    </row>
    <row r="2080" spans="1:4" x14ac:dyDescent="0.3">
      <c r="A2080" s="73">
        <v>40823</v>
      </c>
      <c r="B2080" s="130">
        <v>1155.459961</v>
      </c>
      <c r="C2080" s="125">
        <f t="shared" si="64"/>
        <v>1.6745339436438522E-2</v>
      </c>
      <c r="D2080" s="130">
        <f t="shared" si="65"/>
        <v>16745.339436438524</v>
      </c>
    </row>
    <row r="2081" spans="1:4" x14ac:dyDescent="0.3">
      <c r="A2081" s="73">
        <v>40822</v>
      </c>
      <c r="B2081" s="130">
        <v>1164.969971</v>
      </c>
      <c r="C2081" s="125">
        <f t="shared" si="64"/>
        <v>3.1348410133542171E-2</v>
      </c>
      <c r="D2081" s="130">
        <f t="shared" si="65"/>
        <v>31348.410133542169</v>
      </c>
    </row>
    <row r="2082" spans="1:4" x14ac:dyDescent="0.3">
      <c r="A2082" s="73">
        <v>40821</v>
      </c>
      <c r="B2082" s="130">
        <v>1144.030029</v>
      </c>
      <c r="C2082" s="125">
        <f t="shared" si="64"/>
        <v>-1.948128218758538E-2</v>
      </c>
      <c r="D2082" s="130">
        <f t="shared" si="65"/>
        <v>-19481.282187585381</v>
      </c>
    </row>
    <row r="2083" spans="1:4" x14ac:dyDescent="0.3">
      <c r="A2083" s="73">
        <v>40820</v>
      </c>
      <c r="B2083" s="130">
        <v>1123.9499510000001</v>
      </c>
      <c r="C2083" s="125">
        <f t="shared" si="64"/>
        <v>-6.5003466637371443E-2</v>
      </c>
      <c r="D2083" s="130">
        <f t="shared" si="65"/>
        <v>-65003.466637371443</v>
      </c>
    </row>
    <row r="2084" spans="1:4" x14ac:dyDescent="0.3">
      <c r="A2084" s="73">
        <v>40819</v>
      </c>
      <c r="B2084" s="130">
        <v>1099.2299800000001</v>
      </c>
      <c r="C2084" s="125">
        <f t="shared" si="64"/>
        <v>-8.7086504298633072E-2</v>
      </c>
      <c r="D2084" s="130">
        <f t="shared" si="65"/>
        <v>-87086.504298633066</v>
      </c>
    </row>
    <row r="2085" spans="1:4" x14ac:dyDescent="0.3">
      <c r="A2085" s="73">
        <v>40816</v>
      </c>
      <c r="B2085" s="130">
        <v>1131.420044</v>
      </c>
      <c r="C2085" s="125">
        <f t="shared" si="64"/>
        <v>-6.9563544135627597E-2</v>
      </c>
      <c r="D2085" s="130">
        <f t="shared" si="65"/>
        <v>-69563.544135627599</v>
      </c>
    </row>
    <row r="2086" spans="1:4" x14ac:dyDescent="0.3">
      <c r="A2086" s="73">
        <v>40815</v>
      </c>
      <c r="B2086" s="130">
        <v>1160.400024</v>
      </c>
      <c r="C2086" s="125">
        <f t="shared" si="64"/>
        <v>-4.028579831800827E-2</v>
      </c>
      <c r="D2086" s="130">
        <f t="shared" si="65"/>
        <v>-40285.798318008274</v>
      </c>
    </row>
    <row r="2087" spans="1:4" x14ac:dyDescent="0.3">
      <c r="A2087" s="73">
        <v>40814</v>
      </c>
      <c r="B2087" s="130">
        <v>1151.0600589999999</v>
      </c>
      <c r="C2087" s="125">
        <f t="shared" si="64"/>
        <v>-3.1648545690159291E-2</v>
      </c>
      <c r="D2087" s="130">
        <f t="shared" si="65"/>
        <v>-31648.545690159292</v>
      </c>
    </row>
    <row r="2088" spans="1:4" x14ac:dyDescent="0.3">
      <c r="A2088" s="73">
        <v>40813</v>
      </c>
      <c r="B2088" s="130">
        <v>1175.380005</v>
      </c>
      <c r="C2088" s="125">
        <f t="shared" si="64"/>
        <v>2.1400581570849564E-3</v>
      </c>
      <c r="D2088" s="130">
        <f t="shared" si="65"/>
        <v>2140.0581570849563</v>
      </c>
    </row>
    <row r="2089" spans="1:4" x14ac:dyDescent="0.3">
      <c r="A2089" s="73">
        <v>40812</v>
      </c>
      <c r="B2089" s="130">
        <v>1162.9499510000001</v>
      </c>
      <c r="C2089" s="125">
        <f t="shared" si="64"/>
        <v>5.8500261410876497E-4</v>
      </c>
      <c r="D2089" s="130">
        <f t="shared" si="65"/>
        <v>585.00261410876499</v>
      </c>
    </row>
    <row r="2090" spans="1:4" x14ac:dyDescent="0.3">
      <c r="A2090" s="73">
        <v>40809</v>
      </c>
      <c r="B2090" s="130">
        <v>1136.4300539999999</v>
      </c>
      <c r="C2090" s="125">
        <f t="shared" si="64"/>
        <v>-1.5421472590757102E-2</v>
      </c>
      <c r="D2090" s="130">
        <f t="shared" si="65"/>
        <v>-15421.472590757101</v>
      </c>
    </row>
    <row r="2091" spans="1:4" x14ac:dyDescent="0.3">
      <c r="A2091" s="73">
        <v>40808</v>
      </c>
      <c r="B2091" s="130">
        <v>1129.5600589999999</v>
      </c>
      <c r="C2091" s="125">
        <f t="shared" si="64"/>
        <v>-4.7508191128934563E-2</v>
      </c>
      <c r="D2091" s="130">
        <f t="shared" si="65"/>
        <v>-47508.191128934566</v>
      </c>
    </row>
    <row r="2092" spans="1:4" x14ac:dyDescent="0.3">
      <c r="A2092" s="73">
        <v>40807</v>
      </c>
      <c r="B2092" s="130">
        <v>1166.76001</v>
      </c>
      <c r="C2092" s="125">
        <f t="shared" si="64"/>
        <v>-2.658055524928904E-2</v>
      </c>
      <c r="D2092" s="130">
        <f t="shared" si="65"/>
        <v>-26580.555249289038</v>
      </c>
    </row>
    <row r="2093" spans="1:4" x14ac:dyDescent="0.3">
      <c r="A2093" s="73">
        <v>40806</v>
      </c>
      <c r="B2093" s="130">
        <v>1202.089966</v>
      </c>
      <c r="C2093" s="125">
        <f t="shared" si="64"/>
        <v>3.162436606728547E-2</v>
      </c>
      <c r="D2093" s="130">
        <f t="shared" si="65"/>
        <v>31624.366067285471</v>
      </c>
    </row>
    <row r="2094" spans="1:4" x14ac:dyDescent="0.3">
      <c r="A2094" s="73">
        <v>40805</v>
      </c>
      <c r="B2094" s="130">
        <v>1204.089966</v>
      </c>
      <c r="C2094" s="125">
        <f t="shared" si="64"/>
        <v>2.5656529335536193E-2</v>
      </c>
      <c r="D2094" s="130">
        <f t="shared" si="65"/>
        <v>25656.529335536194</v>
      </c>
    </row>
    <row r="2095" spans="1:4" x14ac:dyDescent="0.3">
      <c r="A2095" s="73">
        <v>40802</v>
      </c>
      <c r="B2095" s="130">
        <v>1216.01001</v>
      </c>
      <c r="C2095" s="125">
        <f t="shared" si="64"/>
        <v>9.6228604445245391E-3</v>
      </c>
      <c r="D2095" s="130">
        <f t="shared" si="65"/>
        <v>9622.8604445245383</v>
      </c>
    </row>
    <row r="2096" spans="1:4" x14ac:dyDescent="0.3">
      <c r="A2096" s="73">
        <v>40801</v>
      </c>
      <c r="B2096" s="130">
        <v>1209.1099850000001</v>
      </c>
      <c r="C2096" s="125">
        <f t="shared" si="64"/>
        <v>-8.0237182023350506E-3</v>
      </c>
      <c r="D2096" s="130">
        <f t="shared" si="65"/>
        <v>-8023.7182023350506</v>
      </c>
    </row>
    <row r="2097" spans="1:4" x14ac:dyDescent="0.3">
      <c r="A2097" s="73">
        <v>40800</v>
      </c>
      <c r="B2097" s="130">
        <v>1188.6800539999999</v>
      </c>
      <c r="C2097" s="125">
        <f t="shared" si="64"/>
        <v>-1.9984821027493882E-2</v>
      </c>
      <c r="D2097" s="130">
        <f t="shared" si="65"/>
        <v>-19984.821027493883</v>
      </c>
    </row>
    <row r="2098" spans="1:4" x14ac:dyDescent="0.3">
      <c r="A2098" s="73">
        <v>40799</v>
      </c>
      <c r="B2098" s="130">
        <v>1172.869995</v>
      </c>
      <c r="C2098" s="125">
        <f t="shared" si="64"/>
        <v>-3.0750001944499616E-2</v>
      </c>
      <c r="D2098" s="130">
        <f t="shared" si="65"/>
        <v>-30750.001944499618</v>
      </c>
    </row>
    <row r="2099" spans="1:4" x14ac:dyDescent="0.3">
      <c r="A2099" s="73">
        <v>40798</v>
      </c>
      <c r="B2099" s="130">
        <v>1162.2700199999999</v>
      </c>
      <c r="C2099" s="125">
        <f t="shared" si="64"/>
        <v>-1.2347066956996722E-2</v>
      </c>
      <c r="D2099" s="130">
        <f t="shared" si="65"/>
        <v>-12347.066956996721</v>
      </c>
    </row>
    <row r="2100" spans="1:4" x14ac:dyDescent="0.3">
      <c r="A2100" s="73">
        <v>40795</v>
      </c>
      <c r="B2100" s="130">
        <v>1154.2299800000001</v>
      </c>
      <c r="C2100" s="125">
        <f t="shared" si="64"/>
        <v>-4.3475979823922595E-3</v>
      </c>
      <c r="D2100" s="130">
        <f t="shared" si="65"/>
        <v>-4347.5979823922598</v>
      </c>
    </row>
    <row r="2101" spans="1:4" x14ac:dyDescent="0.3">
      <c r="A2101" s="73">
        <v>40794</v>
      </c>
      <c r="B2101" s="130">
        <v>1185.900024</v>
      </c>
      <c r="C2101" s="125">
        <f t="shared" si="64"/>
        <v>7.0482746001687691E-3</v>
      </c>
      <c r="D2101" s="130">
        <f t="shared" si="65"/>
        <v>7048.2746001687692</v>
      </c>
    </row>
    <row r="2102" spans="1:4" x14ac:dyDescent="0.3">
      <c r="A2102" s="73">
        <v>40793</v>
      </c>
      <c r="B2102" s="130">
        <v>1198.619995</v>
      </c>
      <c r="C2102" s="125">
        <f t="shared" si="64"/>
        <v>3.1204043316468422E-2</v>
      </c>
      <c r="D2102" s="130">
        <f t="shared" si="65"/>
        <v>31204.043316468422</v>
      </c>
    </row>
    <row r="2103" spans="1:4" x14ac:dyDescent="0.3">
      <c r="A2103" s="73">
        <v>40792</v>
      </c>
      <c r="B2103" s="130">
        <v>1165.23999</v>
      </c>
      <c r="C2103" s="125">
        <f t="shared" si="64"/>
        <v>3.6856477007216171E-2</v>
      </c>
      <c r="D2103" s="130">
        <f t="shared" si="65"/>
        <v>36856.47700721617</v>
      </c>
    </row>
    <row r="2104" spans="1:4" x14ac:dyDescent="0.3">
      <c r="A2104" s="73">
        <v>40788</v>
      </c>
      <c r="B2104" s="130">
        <v>1173.969971</v>
      </c>
      <c r="C2104" s="125">
        <f t="shared" si="64"/>
        <v>4.4894164551074978E-2</v>
      </c>
      <c r="D2104" s="130">
        <f t="shared" si="65"/>
        <v>44894.16455107498</v>
      </c>
    </row>
    <row r="2105" spans="1:4" x14ac:dyDescent="0.3">
      <c r="A2105" s="73">
        <v>40787</v>
      </c>
      <c r="B2105" s="130">
        <v>1204.420044</v>
      </c>
      <c r="C2105" s="125">
        <f t="shared" si="64"/>
        <v>5.590673621026454E-2</v>
      </c>
      <c r="D2105" s="130">
        <f t="shared" si="65"/>
        <v>55906.736210264542</v>
      </c>
    </row>
    <row r="2106" spans="1:4" x14ac:dyDescent="0.3">
      <c r="A2106" s="73">
        <v>40786</v>
      </c>
      <c r="B2106" s="130">
        <v>1218.8900149999999</v>
      </c>
      <c r="C2106" s="125">
        <f t="shared" si="64"/>
        <v>2.0939952328858258E-2</v>
      </c>
      <c r="D2106" s="130">
        <f t="shared" si="65"/>
        <v>20939.952328858257</v>
      </c>
    </row>
    <row r="2107" spans="1:4" x14ac:dyDescent="0.3">
      <c r="A2107" s="73">
        <v>40785</v>
      </c>
      <c r="B2107" s="130">
        <v>1212.920044</v>
      </c>
      <c r="C2107" s="125">
        <f t="shared" si="64"/>
        <v>1.6902003614289507E-2</v>
      </c>
      <c r="D2107" s="130">
        <f t="shared" si="65"/>
        <v>16902.003614289508</v>
      </c>
    </row>
    <row r="2108" spans="1:4" x14ac:dyDescent="0.3">
      <c r="A2108" s="73">
        <v>40784</v>
      </c>
      <c r="B2108" s="130">
        <v>1210.079956</v>
      </c>
      <c r="C2108" s="125">
        <f t="shared" si="64"/>
        <v>4.6409401874729639E-3</v>
      </c>
      <c r="D2108" s="130">
        <f t="shared" si="65"/>
        <v>4640.9401874729638</v>
      </c>
    </row>
    <row r="2109" spans="1:4" x14ac:dyDescent="0.3">
      <c r="A2109" s="73">
        <v>40781</v>
      </c>
      <c r="B2109" s="130">
        <v>1176.8000489999999</v>
      </c>
      <c r="C2109" s="125">
        <f t="shared" si="64"/>
        <v>-1.7051177877673851E-3</v>
      </c>
      <c r="D2109" s="130">
        <f t="shared" si="65"/>
        <v>-1705.1177877673852</v>
      </c>
    </row>
    <row r="2110" spans="1:4" x14ac:dyDescent="0.3">
      <c r="A2110" s="73">
        <v>40780</v>
      </c>
      <c r="B2110" s="130">
        <v>1159.2700199999999</v>
      </c>
      <c r="C2110" s="125">
        <f t="shared" si="64"/>
        <v>-1.1401619276995234E-2</v>
      </c>
      <c r="D2110" s="130">
        <f t="shared" si="65"/>
        <v>-11401.619276995234</v>
      </c>
    </row>
    <row r="2111" spans="1:4" x14ac:dyDescent="0.3">
      <c r="A2111" s="73">
        <v>40779</v>
      </c>
      <c r="B2111" s="130">
        <v>1177.599976</v>
      </c>
      <c r="C2111" s="125">
        <f t="shared" si="64"/>
        <v>5.0715555063389539E-2</v>
      </c>
      <c r="D2111" s="130">
        <f t="shared" si="65"/>
        <v>50715.55506338954</v>
      </c>
    </row>
    <row r="2112" spans="1:4" x14ac:dyDescent="0.3">
      <c r="A2112" s="73">
        <v>40778</v>
      </c>
      <c r="B2112" s="130">
        <v>1162.349976</v>
      </c>
      <c r="C2112" s="125">
        <f t="shared" si="64"/>
        <v>-8.6821256157355586E-3</v>
      </c>
      <c r="D2112" s="130">
        <f t="shared" si="65"/>
        <v>-8682.1256157355583</v>
      </c>
    </row>
    <row r="2113" spans="1:4" x14ac:dyDescent="0.3">
      <c r="A2113" s="73">
        <v>40777</v>
      </c>
      <c r="B2113" s="130">
        <v>1123.8199460000001</v>
      </c>
      <c r="C2113" s="125">
        <f t="shared" si="64"/>
        <v>3.8947216978670873E-3</v>
      </c>
      <c r="D2113" s="130">
        <f t="shared" si="65"/>
        <v>3894.7216978670872</v>
      </c>
    </row>
    <row r="2114" spans="1:4" x14ac:dyDescent="0.3">
      <c r="A2114" s="73">
        <v>40774</v>
      </c>
      <c r="B2114" s="130">
        <v>1123.530029</v>
      </c>
      <c r="C2114" s="125">
        <f t="shared" si="64"/>
        <v>-6.32409875800789E-2</v>
      </c>
      <c r="D2114" s="130">
        <f t="shared" si="65"/>
        <v>-63240.987580078901</v>
      </c>
    </row>
    <row r="2115" spans="1:4" x14ac:dyDescent="0.3">
      <c r="A2115" s="73">
        <v>40773</v>
      </c>
      <c r="B2115" s="130">
        <v>1140.650024</v>
      </c>
      <c r="C2115" s="125">
        <f t="shared" si="64"/>
        <v>-4.9513715594707519E-2</v>
      </c>
      <c r="D2115" s="130">
        <f t="shared" si="65"/>
        <v>-49513.715594707523</v>
      </c>
    </row>
    <row r="2116" spans="1:4" x14ac:dyDescent="0.3">
      <c r="A2116" s="73">
        <v>40772</v>
      </c>
      <c r="B2116" s="130">
        <v>1193.8900149999999</v>
      </c>
      <c r="C2116" s="125">
        <f t="shared" si="64"/>
        <v>-5.2723830706484232E-2</v>
      </c>
      <c r="D2116" s="130">
        <f t="shared" si="65"/>
        <v>-52723.83070648423</v>
      </c>
    </row>
    <row r="2117" spans="1:4" x14ac:dyDescent="0.3">
      <c r="A2117" s="73">
        <v>40771</v>
      </c>
      <c r="B2117" s="130">
        <v>1192.76001</v>
      </c>
      <c r="C2117" s="125">
        <f t="shared" si="64"/>
        <v>-4.887367856559921E-2</v>
      </c>
      <c r="D2117" s="130">
        <f t="shared" si="65"/>
        <v>-48873.678565599213</v>
      </c>
    </row>
    <row r="2118" spans="1:4" x14ac:dyDescent="0.3">
      <c r="A2118" s="73">
        <v>40770</v>
      </c>
      <c r="B2118" s="130">
        <v>1204.48999</v>
      </c>
      <c r="C2118" s="125">
        <f t="shared" si="64"/>
        <v>-6.4066665718629734E-2</v>
      </c>
      <c r="D2118" s="130">
        <f t="shared" si="65"/>
        <v>-64066.665718629731</v>
      </c>
    </row>
    <row r="2119" spans="1:4" x14ac:dyDescent="0.3">
      <c r="A2119" s="73">
        <v>40767</v>
      </c>
      <c r="B2119" s="130">
        <v>1178.8100589999999</v>
      </c>
      <c r="C2119" s="125">
        <f t="shared" si="64"/>
        <v>-8.7806023039608605E-2</v>
      </c>
      <c r="D2119" s="130">
        <f t="shared" si="65"/>
        <v>-87806.023039608612</v>
      </c>
    </row>
    <row r="2120" spans="1:4" x14ac:dyDescent="0.3">
      <c r="A2120" s="73">
        <v>40766</v>
      </c>
      <c r="B2120" s="130">
        <v>1172.6400149999999</v>
      </c>
      <c r="C2120" s="125">
        <f t="shared" ref="C2120:C2183" si="66">B2120/B2130-1</f>
        <v>-9.8433903041438842E-2</v>
      </c>
      <c r="D2120" s="130">
        <f t="shared" ref="D2120:D2183" si="67">C2120*$B$5</f>
        <v>-98433.90304143884</v>
      </c>
    </row>
    <row r="2121" spans="1:4" x14ac:dyDescent="0.3">
      <c r="A2121" s="73">
        <v>40765</v>
      </c>
      <c r="B2121" s="130">
        <v>1120.76001</v>
      </c>
      <c r="C2121" s="125">
        <f t="shared" si="66"/>
        <v>-0.14110768178419997</v>
      </c>
      <c r="D2121" s="130">
        <f t="shared" si="67"/>
        <v>-141107.68178419996</v>
      </c>
    </row>
    <row r="2122" spans="1:4" x14ac:dyDescent="0.3">
      <c r="A2122" s="73">
        <v>40764</v>
      </c>
      <c r="B2122" s="130">
        <v>1172.530029</v>
      </c>
      <c r="C2122" s="125">
        <f t="shared" si="66"/>
        <v>-0.11968250751630549</v>
      </c>
      <c r="D2122" s="130">
        <f t="shared" si="67"/>
        <v>-119682.50751630549</v>
      </c>
    </row>
    <row r="2123" spans="1:4" x14ac:dyDescent="0.3">
      <c r="A2123" s="73">
        <v>40763</v>
      </c>
      <c r="B2123" s="130">
        <v>1119.459961</v>
      </c>
      <c r="C2123" s="125">
        <f t="shared" si="66"/>
        <v>-0.16297681687957633</v>
      </c>
      <c r="D2123" s="130">
        <f t="shared" si="67"/>
        <v>-162976.81687957633</v>
      </c>
    </row>
    <row r="2124" spans="1:4" x14ac:dyDescent="0.3">
      <c r="A2124" s="73">
        <v>40760</v>
      </c>
      <c r="B2124" s="130">
        <v>1199.380005</v>
      </c>
      <c r="C2124" s="125">
        <f t="shared" si="66"/>
        <v>-0.10828092729801897</v>
      </c>
      <c r="D2124" s="130">
        <f t="shared" si="67"/>
        <v>-108280.92729801897</v>
      </c>
    </row>
    <row r="2125" spans="1:4" x14ac:dyDescent="0.3">
      <c r="A2125" s="73">
        <v>40759</v>
      </c>
      <c r="B2125" s="130">
        <v>1200.0699460000001</v>
      </c>
      <c r="C2125" s="125">
        <f t="shared" si="66"/>
        <v>-0.10695795338522118</v>
      </c>
      <c r="D2125" s="130">
        <f t="shared" si="67"/>
        <v>-106957.95338522119</v>
      </c>
    </row>
    <row r="2126" spans="1:4" x14ac:dyDescent="0.3">
      <c r="A2126" s="73">
        <v>40758</v>
      </c>
      <c r="B2126" s="130">
        <v>1260.339966</v>
      </c>
      <c r="C2126" s="125">
        <f t="shared" si="66"/>
        <v>-4.9402644119720285E-2</v>
      </c>
      <c r="D2126" s="130">
        <f t="shared" si="67"/>
        <v>-49402.644119720288</v>
      </c>
    </row>
    <row r="2127" spans="1:4" x14ac:dyDescent="0.3">
      <c r="A2127" s="73">
        <v>40757</v>
      </c>
      <c r="B2127" s="130">
        <v>1254.0500489999999</v>
      </c>
      <c r="C2127" s="125">
        <f t="shared" si="66"/>
        <v>-5.4781253228332161E-2</v>
      </c>
      <c r="D2127" s="130">
        <f t="shared" si="67"/>
        <v>-54781.253228332163</v>
      </c>
    </row>
    <row r="2128" spans="1:4" x14ac:dyDescent="0.3">
      <c r="A2128" s="73">
        <v>40756</v>
      </c>
      <c r="B2128" s="130">
        <v>1286.9399410000001</v>
      </c>
      <c r="C2128" s="125">
        <f t="shared" si="66"/>
        <v>-1.4171467732041809E-2</v>
      </c>
      <c r="D2128" s="130">
        <f t="shared" si="67"/>
        <v>-14171.467732041809</v>
      </c>
    </row>
    <row r="2129" spans="1:4" x14ac:dyDescent="0.3">
      <c r="A2129" s="73">
        <v>40753</v>
      </c>
      <c r="B2129" s="130">
        <v>1292.280029</v>
      </c>
      <c r="C2129" s="125">
        <f t="shared" si="66"/>
        <v>-1.8128759651760862E-2</v>
      </c>
      <c r="D2129" s="130">
        <f t="shared" si="67"/>
        <v>-18128.759651760862</v>
      </c>
    </row>
    <row r="2130" spans="1:4" x14ac:dyDescent="0.3">
      <c r="A2130" s="73">
        <v>40752</v>
      </c>
      <c r="B2130" s="130">
        <v>1300.670044</v>
      </c>
      <c r="C2130" s="125">
        <f t="shared" si="66"/>
        <v>-6.2649086856025882E-3</v>
      </c>
      <c r="D2130" s="130">
        <f t="shared" si="67"/>
        <v>-6264.9086856025879</v>
      </c>
    </row>
    <row r="2131" spans="1:4" x14ac:dyDescent="0.3">
      <c r="A2131" s="73">
        <v>40751</v>
      </c>
      <c r="B2131" s="130">
        <v>1304.8900149999999</v>
      </c>
      <c r="C2131" s="125">
        <f t="shared" si="66"/>
        <v>-9.7364814090686869E-3</v>
      </c>
      <c r="D2131" s="130">
        <f t="shared" si="67"/>
        <v>-9736.4814090686868</v>
      </c>
    </row>
    <row r="2132" spans="1:4" x14ac:dyDescent="0.3">
      <c r="A2132" s="73">
        <v>40750</v>
      </c>
      <c r="B2132" s="130">
        <v>1331.9399410000001</v>
      </c>
      <c r="C2132" s="125">
        <f t="shared" si="66"/>
        <v>1.3930700794007267E-2</v>
      </c>
      <c r="D2132" s="130">
        <f t="shared" si="67"/>
        <v>13930.700794007267</v>
      </c>
    </row>
    <row r="2133" spans="1:4" x14ac:dyDescent="0.3">
      <c r="A2133" s="73">
        <v>40749</v>
      </c>
      <c r="B2133" s="130">
        <v>1337.4300539999999</v>
      </c>
      <c r="C2133" s="125">
        <f t="shared" si="66"/>
        <v>1.3596210760189242E-2</v>
      </c>
      <c r="D2133" s="130">
        <f t="shared" si="67"/>
        <v>13596.210760189242</v>
      </c>
    </row>
    <row r="2134" spans="1:4" x14ac:dyDescent="0.3">
      <c r="A2134" s="73">
        <v>40746</v>
      </c>
      <c r="B2134" s="130">
        <v>1345.0200199999999</v>
      </c>
      <c r="C2134" s="125">
        <f t="shared" si="66"/>
        <v>9.0785158172002056E-4</v>
      </c>
      <c r="D2134" s="130">
        <f t="shared" si="67"/>
        <v>907.85158172002059</v>
      </c>
    </row>
    <row r="2135" spans="1:4" x14ac:dyDescent="0.3">
      <c r="A2135" s="73">
        <v>40745</v>
      </c>
      <c r="B2135" s="130">
        <v>1343.8000489999999</v>
      </c>
      <c r="C2135" s="125">
        <f t="shared" si="66"/>
        <v>-6.9611165973547662E-3</v>
      </c>
      <c r="D2135" s="130">
        <f t="shared" si="67"/>
        <v>-6961.1165973547659</v>
      </c>
    </row>
    <row r="2136" spans="1:4" x14ac:dyDescent="0.3">
      <c r="A2136" s="73">
        <v>40744</v>
      </c>
      <c r="B2136" s="130">
        <v>1325.839966</v>
      </c>
      <c r="C2136" s="125">
        <f t="shared" si="66"/>
        <v>-9.9908941695433517E-3</v>
      </c>
      <c r="D2136" s="130">
        <f t="shared" si="67"/>
        <v>-9990.8941695433514</v>
      </c>
    </row>
    <row r="2137" spans="1:4" x14ac:dyDescent="0.3">
      <c r="A2137" s="73">
        <v>40743</v>
      </c>
      <c r="B2137" s="130">
        <v>1326.7299800000001</v>
      </c>
      <c r="C2137" s="125">
        <f t="shared" si="66"/>
        <v>-8.3340994396577939E-3</v>
      </c>
      <c r="D2137" s="130">
        <f t="shared" si="67"/>
        <v>-8334.0994396577935</v>
      </c>
    </row>
    <row r="2138" spans="1:4" x14ac:dyDescent="0.3">
      <c r="A2138" s="73">
        <v>40742</v>
      </c>
      <c r="B2138" s="130">
        <v>1305.4399410000001</v>
      </c>
      <c r="C2138" s="125">
        <f t="shared" si="66"/>
        <v>-2.5551144592138031E-2</v>
      </c>
      <c r="D2138" s="130">
        <f t="shared" si="67"/>
        <v>-25551.144592138029</v>
      </c>
    </row>
    <row r="2139" spans="1:4" x14ac:dyDescent="0.3">
      <c r="A2139" s="73">
        <v>40739</v>
      </c>
      <c r="B2139" s="130">
        <v>1316.1400149999999</v>
      </c>
      <c r="C2139" s="125">
        <f t="shared" si="66"/>
        <v>-3.4074387788408655E-3</v>
      </c>
      <c r="D2139" s="130">
        <f t="shared" si="67"/>
        <v>-3407.4387788408653</v>
      </c>
    </row>
    <row r="2140" spans="1:4" x14ac:dyDescent="0.3">
      <c r="A2140" s="73">
        <v>40738</v>
      </c>
      <c r="B2140" s="130">
        <v>1308.869995</v>
      </c>
      <c r="C2140" s="125">
        <f t="shared" si="66"/>
        <v>1.1166818075682983E-3</v>
      </c>
      <c r="D2140" s="130">
        <f t="shared" si="67"/>
        <v>1116.6818075682982</v>
      </c>
    </row>
    <row r="2141" spans="1:4" x14ac:dyDescent="0.3">
      <c r="A2141" s="73">
        <v>40737</v>
      </c>
      <c r="B2141" s="130">
        <v>1317.719971</v>
      </c>
      <c r="C2141" s="125">
        <f t="shared" si="66"/>
        <v>1.6233834580665407E-2</v>
      </c>
      <c r="D2141" s="130">
        <f t="shared" si="67"/>
        <v>16233.834580665407</v>
      </c>
    </row>
    <row r="2142" spans="1:4" x14ac:dyDescent="0.3">
      <c r="A2142" s="73">
        <v>40736</v>
      </c>
      <c r="B2142" s="130">
        <v>1313.6400149999999</v>
      </c>
      <c r="C2142" s="125">
        <f t="shared" si="66"/>
        <v>2.620110899838024E-2</v>
      </c>
      <c r="D2142" s="130">
        <f t="shared" si="67"/>
        <v>26201.108998380241</v>
      </c>
    </row>
    <row r="2143" spans="1:4" x14ac:dyDescent="0.3">
      <c r="A2143" s="73">
        <v>40735</v>
      </c>
      <c r="B2143" s="130">
        <v>1319.48999</v>
      </c>
      <c r="C2143" s="125">
        <f t="shared" si="66"/>
        <v>4.0238118153390179E-2</v>
      </c>
      <c r="D2143" s="130">
        <f t="shared" si="67"/>
        <v>40238.118153390176</v>
      </c>
    </row>
    <row r="2144" spans="1:4" x14ac:dyDescent="0.3">
      <c r="A2144" s="73">
        <v>40732</v>
      </c>
      <c r="B2144" s="130">
        <v>1343.8000489999999</v>
      </c>
      <c r="C2144" s="125">
        <f t="shared" si="66"/>
        <v>4.6980949746786127E-2</v>
      </c>
      <c r="D2144" s="130">
        <f t="shared" si="67"/>
        <v>46980.949746786129</v>
      </c>
    </row>
    <row r="2145" spans="1:4" x14ac:dyDescent="0.3">
      <c r="A2145" s="73">
        <v>40731</v>
      </c>
      <c r="B2145" s="130">
        <v>1353.219971</v>
      </c>
      <c r="C2145" s="125">
        <f t="shared" si="66"/>
        <v>5.1338591940209399E-2</v>
      </c>
      <c r="D2145" s="130">
        <f t="shared" si="67"/>
        <v>51338.5919402094</v>
      </c>
    </row>
    <row r="2146" spans="1:4" x14ac:dyDescent="0.3">
      <c r="A2146" s="73">
        <v>40730</v>
      </c>
      <c r="B2146" s="130">
        <v>1339.219971</v>
      </c>
      <c r="C2146" s="125">
        <f t="shared" si="66"/>
        <v>3.3731590655001975E-2</v>
      </c>
      <c r="D2146" s="130">
        <f t="shared" si="67"/>
        <v>33731.590655001972</v>
      </c>
    </row>
    <row r="2147" spans="1:4" x14ac:dyDescent="0.3">
      <c r="A2147" s="73">
        <v>40729</v>
      </c>
      <c r="B2147" s="130">
        <v>1337.880005</v>
      </c>
      <c r="C2147" s="125">
        <f t="shared" si="66"/>
        <v>4.6559670748767878E-2</v>
      </c>
      <c r="D2147" s="130">
        <f t="shared" si="67"/>
        <v>46559.67074876788</v>
      </c>
    </row>
    <row r="2148" spans="1:4" x14ac:dyDescent="0.3">
      <c r="A2148" s="73">
        <v>40725</v>
      </c>
      <c r="B2148" s="130">
        <v>1339.670044</v>
      </c>
      <c r="C2148" s="125">
        <f t="shared" si="66"/>
        <v>5.3613876523790793E-2</v>
      </c>
      <c r="D2148" s="130">
        <f t="shared" si="67"/>
        <v>53613.876523790794</v>
      </c>
    </row>
    <row r="2149" spans="1:4" x14ac:dyDescent="0.3">
      <c r="A2149" s="73">
        <v>40724</v>
      </c>
      <c r="B2149" s="130">
        <v>1320.6400149999999</v>
      </c>
      <c r="C2149" s="125">
        <f t="shared" si="66"/>
        <v>4.1809977101424867E-2</v>
      </c>
      <c r="D2149" s="130">
        <f t="shared" si="67"/>
        <v>41809.977101424869</v>
      </c>
    </row>
    <row r="2150" spans="1:4" x14ac:dyDescent="0.3">
      <c r="A2150" s="73">
        <v>40723</v>
      </c>
      <c r="B2150" s="130">
        <v>1307.410034</v>
      </c>
      <c r="C2150" s="125">
        <f t="shared" si="66"/>
        <v>3.3182649665694841E-2</v>
      </c>
      <c r="D2150" s="130">
        <f t="shared" si="67"/>
        <v>33182.649665694844</v>
      </c>
    </row>
    <row r="2151" spans="1:4" x14ac:dyDescent="0.3">
      <c r="A2151" s="73">
        <v>40722</v>
      </c>
      <c r="B2151" s="130">
        <v>1296.670044</v>
      </c>
      <c r="C2151" s="125">
        <f t="shared" si="66"/>
        <v>6.8330258754105699E-3</v>
      </c>
      <c r="D2151" s="130">
        <f t="shared" si="67"/>
        <v>6833.0258754105698</v>
      </c>
    </row>
    <row r="2152" spans="1:4" x14ac:dyDescent="0.3">
      <c r="A2152" s="73">
        <v>40721</v>
      </c>
      <c r="B2152" s="130">
        <v>1280.099976</v>
      </c>
      <c r="C2152" s="125">
        <f t="shared" si="66"/>
        <v>6.5024573143486197E-3</v>
      </c>
      <c r="D2152" s="130">
        <f t="shared" si="67"/>
        <v>6502.4573143486195</v>
      </c>
    </row>
    <row r="2153" spans="1:4" x14ac:dyDescent="0.3">
      <c r="A2153" s="73">
        <v>40718</v>
      </c>
      <c r="B2153" s="130">
        <v>1268.4499510000001</v>
      </c>
      <c r="C2153" s="125">
        <f t="shared" si="66"/>
        <v>-1.9906127868355439E-3</v>
      </c>
      <c r="D2153" s="130">
        <f t="shared" si="67"/>
        <v>-1990.6127868355438</v>
      </c>
    </row>
    <row r="2154" spans="1:4" x14ac:dyDescent="0.3">
      <c r="A2154" s="73">
        <v>40717</v>
      </c>
      <c r="B2154" s="130">
        <v>1283.5</v>
      </c>
      <c r="C2154" s="125">
        <f t="shared" si="66"/>
        <v>-4.2668735453840201E-3</v>
      </c>
      <c r="D2154" s="130">
        <f t="shared" si="67"/>
        <v>-4266.87354538402</v>
      </c>
    </row>
    <row r="2155" spans="1:4" x14ac:dyDescent="0.3">
      <c r="A2155" s="73">
        <v>40716</v>
      </c>
      <c r="B2155" s="130">
        <v>1287.1400149999999</v>
      </c>
      <c r="C2155" s="125">
        <f t="shared" si="66"/>
        <v>5.9238766845566282E-3</v>
      </c>
      <c r="D2155" s="130">
        <f t="shared" si="67"/>
        <v>5923.8766845566279</v>
      </c>
    </row>
    <row r="2156" spans="1:4" x14ac:dyDescent="0.3">
      <c r="A2156" s="73">
        <v>40715</v>
      </c>
      <c r="B2156" s="130">
        <v>1295.5200199999999</v>
      </c>
      <c r="C2156" s="125">
        <f t="shared" si="66"/>
        <v>8.2339093543670749E-3</v>
      </c>
      <c r="D2156" s="130">
        <f t="shared" si="67"/>
        <v>8233.9093543670751</v>
      </c>
    </row>
    <row r="2157" spans="1:4" x14ac:dyDescent="0.3">
      <c r="A2157" s="73">
        <v>40714</v>
      </c>
      <c r="B2157" s="130">
        <v>1278.3599850000001</v>
      </c>
      <c r="C2157" s="125">
        <f t="shared" si="66"/>
        <v>-6.0723378191196442E-3</v>
      </c>
      <c r="D2157" s="130">
        <f t="shared" si="67"/>
        <v>-6072.3378191196443</v>
      </c>
    </row>
    <row r="2158" spans="1:4" x14ac:dyDescent="0.3">
      <c r="A2158" s="73">
        <v>40711</v>
      </c>
      <c r="B2158" s="130">
        <v>1271.5</v>
      </c>
      <c r="C2158" s="125">
        <f t="shared" si="66"/>
        <v>-2.2043466381462373E-2</v>
      </c>
      <c r="D2158" s="130">
        <f t="shared" si="67"/>
        <v>-22043.466381462375</v>
      </c>
    </row>
    <row r="2159" spans="1:4" x14ac:dyDescent="0.3">
      <c r="A2159" s="73">
        <v>40710</v>
      </c>
      <c r="B2159" s="130">
        <v>1267.6400149999999</v>
      </c>
      <c r="C2159" s="125">
        <f t="shared" si="66"/>
        <v>-3.4502664276857553E-2</v>
      </c>
      <c r="D2159" s="130">
        <f t="shared" si="67"/>
        <v>-34502.664276857555</v>
      </c>
    </row>
    <row r="2160" spans="1:4" x14ac:dyDescent="0.3">
      <c r="A2160" s="73">
        <v>40709</v>
      </c>
      <c r="B2160" s="130">
        <v>1265.420044</v>
      </c>
      <c r="C2160" s="125">
        <f t="shared" si="66"/>
        <v>-3.7374008724410324E-2</v>
      </c>
      <c r="D2160" s="130">
        <f t="shared" si="67"/>
        <v>-37374.008724410327</v>
      </c>
    </row>
    <row r="2161" spans="1:4" x14ac:dyDescent="0.3">
      <c r="A2161" s="73">
        <v>40708</v>
      </c>
      <c r="B2161" s="130">
        <v>1287.869995</v>
      </c>
      <c r="C2161" s="125">
        <f t="shared" si="66"/>
        <v>-4.2618166880976971E-2</v>
      </c>
      <c r="D2161" s="130">
        <f t="shared" si="67"/>
        <v>-42618.166880976969</v>
      </c>
    </row>
    <row r="2162" spans="1:4" x14ac:dyDescent="0.3">
      <c r="A2162" s="73">
        <v>40707</v>
      </c>
      <c r="B2162" s="130">
        <v>1271.829956</v>
      </c>
      <c r="C2162" s="125">
        <f t="shared" si="66"/>
        <v>-4.4527098691796496E-2</v>
      </c>
      <c r="D2162" s="130">
        <f t="shared" si="67"/>
        <v>-44527.098691796498</v>
      </c>
    </row>
    <row r="2163" spans="1:4" x14ac:dyDescent="0.3">
      <c r="A2163" s="73">
        <v>40704</v>
      </c>
      <c r="B2163" s="130">
        <v>1270.9799800000001</v>
      </c>
      <c r="C2163" s="125">
        <f t="shared" si="66"/>
        <v>-4.1269047390320335E-2</v>
      </c>
      <c r="D2163" s="130">
        <f t="shared" si="67"/>
        <v>-41269.047390320338</v>
      </c>
    </row>
    <row r="2164" spans="1:4" x14ac:dyDescent="0.3">
      <c r="A2164" s="73">
        <v>40703</v>
      </c>
      <c r="B2164" s="130">
        <v>1289</v>
      </c>
      <c r="C2164" s="125">
        <f t="shared" si="66"/>
        <v>-2.3832401865350739E-2</v>
      </c>
      <c r="D2164" s="130">
        <f t="shared" si="67"/>
        <v>-23832.401865350737</v>
      </c>
    </row>
    <row r="2165" spans="1:4" x14ac:dyDescent="0.3">
      <c r="A2165" s="73">
        <v>40702</v>
      </c>
      <c r="B2165" s="130">
        <v>1279.5600589999999</v>
      </c>
      <c r="C2165" s="125">
        <f t="shared" si="66"/>
        <v>-2.7896776666813783E-2</v>
      </c>
      <c r="D2165" s="130">
        <f t="shared" si="67"/>
        <v>-27896.776666813785</v>
      </c>
    </row>
    <row r="2166" spans="1:4" x14ac:dyDescent="0.3">
      <c r="A2166" s="73">
        <v>40701</v>
      </c>
      <c r="B2166" s="130">
        <v>1284.9399410000001</v>
      </c>
      <c r="C2166" s="125">
        <f t="shared" si="66"/>
        <v>-2.4617270867779206E-2</v>
      </c>
      <c r="D2166" s="130">
        <f t="shared" si="67"/>
        <v>-24617.270867779207</v>
      </c>
    </row>
    <row r="2167" spans="1:4" x14ac:dyDescent="0.3">
      <c r="A2167" s="73">
        <v>40700</v>
      </c>
      <c r="B2167" s="130">
        <v>1286.170044</v>
      </c>
      <c r="C2167" s="125">
        <f t="shared" si="66"/>
        <v>-3.532665948642566E-2</v>
      </c>
      <c r="D2167" s="130">
        <f t="shared" si="67"/>
        <v>-35326.659486425662</v>
      </c>
    </row>
    <row r="2168" spans="1:4" x14ac:dyDescent="0.3">
      <c r="A2168" s="73">
        <v>40697</v>
      </c>
      <c r="B2168" s="130">
        <v>1300.160034</v>
      </c>
      <c r="C2168" s="125">
        <f t="shared" si="66"/>
        <v>-3.2331008317910248E-2</v>
      </c>
      <c r="D2168" s="130">
        <f t="shared" si="67"/>
        <v>-32331.008317910248</v>
      </c>
    </row>
    <row r="2169" spans="1:4" x14ac:dyDescent="0.3">
      <c r="A2169" s="73">
        <v>40696</v>
      </c>
      <c r="B2169" s="130">
        <v>1312.9399410000001</v>
      </c>
      <c r="C2169" s="125">
        <f t="shared" si="66"/>
        <v>-2.0691076082795079E-2</v>
      </c>
      <c r="D2169" s="130">
        <f t="shared" si="67"/>
        <v>-20691.07608279508</v>
      </c>
    </row>
    <row r="2170" spans="1:4" x14ac:dyDescent="0.3">
      <c r="A2170" s="73">
        <v>40695</v>
      </c>
      <c r="B2170" s="130">
        <v>1314.5500489999999</v>
      </c>
      <c r="C2170" s="125">
        <f t="shared" si="66"/>
        <v>-1.0857899454587816E-2</v>
      </c>
      <c r="D2170" s="130">
        <f t="shared" si="67"/>
        <v>-10857.899454587816</v>
      </c>
    </row>
    <row r="2171" spans="1:4" x14ac:dyDescent="0.3">
      <c r="A2171" s="73">
        <v>40694</v>
      </c>
      <c r="B2171" s="130">
        <v>1345.1999510000001</v>
      </c>
      <c r="C2171" s="125">
        <f t="shared" si="66"/>
        <v>1.1831767804554749E-2</v>
      </c>
      <c r="D2171" s="130">
        <f t="shared" si="67"/>
        <v>11831.767804554749</v>
      </c>
    </row>
    <row r="2172" spans="1:4" x14ac:dyDescent="0.3">
      <c r="A2172" s="73">
        <v>40690</v>
      </c>
      <c r="B2172" s="130">
        <v>1331.099976</v>
      </c>
      <c r="C2172" s="125">
        <f t="shared" si="66"/>
        <v>-4.9859422025319011E-3</v>
      </c>
      <c r="D2172" s="130">
        <f t="shared" si="67"/>
        <v>-4985.9422025319009</v>
      </c>
    </row>
    <row r="2173" spans="1:4" x14ac:dyDescent="0.3">
      <c r="A2173" s="73">
        <v>40689</v>
      </c>
      <c r="B2173" s="130">
        <v>1325.6899410000001</v>
      </c>
      <c r="C2173" s="125">
        <f t="shared" si="66"/>
        <v>-1.7024493079310532E-2</v>
      </c>
      <c r="D2173" s="130">
        <f t="shared" si="67"/>
        <v>-17024.49307931053</v>
      </c>
    </row>
    <row r="2174" spans="1:4" x14ac:dyDescent="0.3">
      <c r="A2174" s="73">
        <v>40688</v>
      </c>
      <c r="B2174" s="130">
        <v>1320.469971</v>
      </c>
      <c r="C2174" s="125">
        <f t="shared" si="66"/>
        <v>-1.6101861072724377E-2</v>
      </c>
      <c r="D2174" s="130">
        <f t="shared" si="67"/>
        <v>-16101.861072724378</v>
      </c>
    </row>
    <row r="2175" spans="1:4" x14ac:dyDescent="0.3">
      <c r="A2175" s="73">
        <v>40687</v>
      </c>
      <c r="B2175" s="130">
        <v>1316.280029</v>
      </c>
      <c r="C2175" s="125">
        <f t="shared" si="66"/>
        <v>-3.0121727707758339E-2</v>
      </c>
      <c r="D2175" s="130">
        <f t="shared" si="67"/>
        <v>-30121.727707758339</v>
      </c>
    </row>
    <row r="2176" spans="1:4" x14ac:dyDescent="0.3">
      <c r="A2176" s="73">
        <v>40686</v>
      </c>
      <c r="B2176" s="130">
        <v>1317.369995</v>
      </c>
      <c r="C2176" s="125">
        <f t="shared" si="66"/>
        <v>-2.1481287955960271E-2</v>
      </c>
      <c r="D2176" s="130">
        <f t="shared" si="67"/>
        <v>-21481.28795596027</v>
      </c>
    </row>
    <row r="2177" spans="1:4" x14ac:dyDescent="0.3">
      <c r="A2177" s="73">
        <v>40683</v>
      </c>
      <c r="B2177" s="130">
        <v>1333.2700199999999</v>
      </c>
      <c r="C2177" s="125">
        <f t="shared" si="66"/>
        <v>-5.1708187236011449E-3</v>
      </c>
      <c r="D2177" s="130">
        <f t="shared" si="67"/>
        <v>-5170.8187236011445</v>
      </c>
    </row>
    <row r="2178" spans="1:4" x14ac:dyDescent="0.3">
      <c r="A2178" s="73">
        <v>40682</v>
      </c>
      <c r="B2178" s="130">
        <v>1343.599976</v>
      </c>
      <c r="C2178" s="125">
        <f t="shared" si="66"/>
        <v>6.366564416745879E-3</v>
      </c>
      <c r="D2178" s="130">
        <f t="shared" si="67"/>
        <v>6366.5644167458786</v>
      </c>
    </row>
    <row r="2179" spans="1:4" x14ac:dyDescent="0.3">
      <c r="A2179" s="73">
        <v>40681</v>
      </c>
      <c r="B2179" s="130">
        <v>1340.6800539999999</v>
      </c>
      <c r="C2179" s="125">
        <f t="shared" si="66"/>
        <v>-4.9282221492474854E-3</v>
      </c>
      <c r="D2179" s="130">
        <f t="shared" si="67"/>
        <v>-4928.2221492474855</v>
      </c>
    </row>
    <row r="2180" spans="1:4" x14ac:dyDescent="0.3">
      <c r="A2180" s="73">
        <v>40680</v>
      </c>
      <c r="B2180" s="130">
        <v>1328.9799800000001</v>
      </c>
      <c r="C2180" s="125">
        <f t="shared" si="66"/>
        <v>-2.0374176336682925E-2</v>
      </c>
      <c r="D2180" s="130">
        <f t="shared" si="67"/>
        <v>-20374.176336682925</v>
      </c>
    </row>
    <row r="2181" spans="1:4" x14ac:dyDescent="0.3">
      <c r="A2181" s="73">
        <v>40679</v>
      </c>
      <c r="B2181" s="130">
        <v>1329.469971</v>
      </c>
      <c r="C2181" s="125">
        <f t="shared" si="66"/>
        <v>-2.3324665135992184E-2</v>
      </c>
      <c r="D2181" s="130">
        <f t="shared" si="67"/>
        <v>-23324.665135992185</v>
      </c>
    </row>
    <row r="2182" spans="1:4" x14ac:dyDescent="0.3">
      <c r="A2182" s="73">
        <v>40676</v>
      </c>
      <c r="B2182" s="130">
        <v>1337.7700199999999</v>
      </c>
      <c r="C2182" s="125">
        <f t="shared" si="66"/>
        <v>-1.8949674235481773E-2</v>
      </c>
      <c r="D2182" s="130">
        <f t="shared" si="67"/>
        <v>-18949.674235481772</v>
      </c>
    </row>
    <row r="2183" spans="1:4" x14ac:dyDescent="0.3">
      <c r="A2183" s="73">
        <v>40675</v>
      </c>
      <c r="B2183" s="130">
        <v>1348.650024</v>
      </c>
      <c r="C2183" s="125">
        <f t="shared" si="66"/>
        <v>-8.6954282120343951E-3</v>
      </c>
      <c r="D2183" s="130">
        <f t="shared" si="67"/>
        <v>-8695.428212034396</v>
      </c>
    </row>
    <row r="2184" spans="1:4" x14ac:dyDescent="0.3">
      <c r="A2184" s="73">
        <v>40674</v>
      </c>
      <c r="B2184" s="130">
        <v>1342.079956</v>
      </c>
      <c r="C2184" s="125">
        <f t="shared" ref="C2184:C2247" si="68">B2184/B2194-1</f>
        <v>-1.0017318250454488E-2</v>
      </c>
      <c r="D2184" s="130">
        <f t="shared" ref="D2184:D2247" si="69">C2184*$B$5</f>
        <v>-10017.318250454487</v>
      </c>
    </row>
    <row r="2185" spans="1:4" x14ac:dyDescent="0.3">
      <c r="A2185" s="73">
        <v>40673</v>
      </c>
      <c r="B2185" s="130">
        <v>1357.160034</v>
      </c>
      <c r="C2185" s="125">
        <f t="shared" si="68"/>
        <v>7.3632345191891879E-3</v>
      </c>
      <c r="D2185" s="130">
        <f t="shared" si="69"/>
        <v>7363.2345191891882</v>
      </c>
    </row>
    <row r="2186" spans="1:4" x14ac:dyDescent="0.3">
      <c r="A2186" s="73">
        <v>40672</v>
      </c>
      <c r="B2186" s="130">
        <v>1346.290039</v>
      </c>
      <c r="C2186" s="125">
        <f t="shared" si="68"/>
        <v>8.2681437932972113E-3</v>
      </c>
      <c r="D2186" s="130">
        <f t="shared" si="69"/>
        <v>8268.1437932972112</v>
      </c>
    </row>
    <row r="2187" spans="1:4" x14ac:dyDescent="0.3">
      <c r="A2187" s="73">
        <v>40669</v>
      </c>
      <c r="B2187" s="130">
        <v>1340.1999510000001</v>
      </c>
      <c r="C2187" s="125">
        <f t="shared" si="68"/>
        <v>2.1085600124550741E-3</v>
      </c>
      <c r="D2187" s="130">
        <f t="shared" si="69"/>
        <v>2108.5600124550742</v>
      </c>
    </row>
    <row r="2188" spans="1:4" x14ac:dyDescent="0.3">
      <c r="A2188" s="73">
        <v>40668</v>
      </c>
      <c r="B2188" s="130">
        <v>1335.099976</v>
      </c>
      <c r="C2188" s="125">
        <f t="shared" si="68"/>
        <v>3.5629386432574073E-3</v>
      </c>
      <c r="D2188" s="130">
        <f t="shared" si="69"/>
        <v>3562.9386432574074</v>
      </c>
    </row>
    <row r="2189" spans="1:4" x14ac:dyDescent="0.3">
      <c r="A2189" s="73">
        <v>40667</v>
      </c>
      <c r="B2189" s="130">
        <v>1347.3199460000001</v>
      </c>
      <c r="C2189" s="125">
        <f t="shared" si="68"/>
        <v>2.6435641032574786E-2</v>
      </c>
      <c r="D2189" s="130">
        <f t="shared" si="69"/>
        <v>26435.641032574786</v>
      </c>
    </row>
    <row r="2190" spans="1:4" x14ac:dyDescent="0.3">
      <c r="A2190" s="73">
        <v>40666</v>
      </c>
      <c r="B2190" s="130">
        <v>1356.619995</v>
      </c>
      <c r="C2190" s="125">
        <f t="shared" si="68"/>
        <v>3.9444028539727283E-2</v>
      </c>
      <c r="D2190" s="130">
        <f t="shared" si="69"/>
        <v>39444.028539727282</v>
      </c>
    </row>
    <row r="2191" spans="1:4" x14ac:dyDescent="0.3">
      <c r="A2191" s="73">
        <v>40665</v>
      </c>
      <c r="B2191" s="130">
        <v>1361.219971</v>
      </c>
      <c r="C2191" s="125">
        <f t="shared" si="68"/>
        <v>3.1477263654998033E-2</v>
      </c>
      <c r="D2191" s="130">
        <f t="shared" si="69"/>
        <v>31477.263654998034</v>
      </c>
    </row>
    <row r="2192" spans="1:4" x14ac:dyDescent="0.3">
      <c r="A2192" s="73">
        <v>40662</v>
      </c>
      <c r="B2192" s="130">
        <v>1363.6099850000001</v>
      </c>
      <c r="C2192" s="125">
        <f t="shared" si="68"/>
        <v>3.734440271210171E-2</v>
      </c>
      <c r="D2192" s="130">
        <f t="shared" si="69"/>
        <v>37344.402712101706</v>
      </c>
    </row>
    <row r="2193" spans="1:4" x14ac:dyDescent="0.3">
      <c r="A2193" s="73">
        <v>40661</v>
      </c>
      <c r="B2193" s="130">
        <v>1360.4799800000001</v>
      </c>
      <c r="C2193" s="125">
        <f t="shared" si="68"/>
        <v>3.5049904374056196E-2</v>
      </c>
      <c r="D2193" s="130">
        <f t="shared" si="69"/>
        <v>35049.904374056197</v>
      </c>
    </row>
    <row r="2194" spans="1:4" x14ac:dyDescent="0.3">
      <c r="A2194" s="73">
        <v>40660</v>
      </c>
      <c r="B2194" s="130">
        <v>1355.660034</v>
      </c>
      <c r="C2194" s="125">
        <f t="shared" si="68"/>
        <v>3.1579106749794805E-2</v>
      </c>
      <c r="D2194" s="130">
        <f t="shared" si="69"/>
        <v>31579.106749794806</v>
      </c>
    </row>
    <row r="2195" spans="1:4" x14ac:dyDescent="0.3">
      <c r="A2195" s="73">
        <v>40659</v>
      </c>
      <c r="B2195" s="130">
        <v>1347.23999</v>
      </c>
      <c r="C2195" s="125">
        <f t="shared" si="68"/>
        <v>1.7199484824592659E-2</v>
      </c>
      <c r="D2195" s="130">
        <f t="shared" si="69"/>
        <v>17199.484824592659</v>
      </c>
    </row>
    <row r="2196" spans="1:4" x14ac:dyDescent="0.3">
      <c r="A2196" s="73">
        <v>40658</v>
      </c>
      <c r="B2196" s="130">
        <v>1335.25</v>
      </c>
      <c r="C2196" s="125">
        <f t="shared" si="68"/>
        <v>5.3306096098038047E-3</v>
      </c>
      <c r="D2196" s="130">
        <f t="shared" si="69"/>
        <v>5330.6096098038051</v>
      </c>
    </row>
    <row r="2197" spans="1:4" x14ac:dyDescent="0.3">
      <c r="A2197" s="73">
        <v>40654</v>
      </c>
      <c r="B2197" s="130">
        <v>1337.380005</v>
      </c>
      <c r="C2197" s="125">
        <f t="shared" si="68"/>
        <v>2.9021116984342399E-3</v>
      </c>
      <c r="D2197" s="130">
        <f t="shared" si="69"/>
        <v>2902.1116984342398</v>
      </c>
    </row>
    <row r="2198" spans="1:4" x14ac:dyDescent="0.3">
      <c r="A2198" s="73">
        <v>40653</v>
      </c>
      <c r="B2198" s="130">
        <v>1330.3599850000001</v>
      </c>
      <c r="C2198" s="125">
        <f t="shared" si="68"/>
        <v>-3.8786212683511456E-3</v>
      </c>
      <c r="D2198" s="130">
        <f t="shared" si="69"/>
        <v>-3878.6212683511458</v>
      </c>
    </row>
    <row r="2199" spans="1:4" x14ac:dyDescent="0.3">
      <c r="A2199" s="73">
        <v>40652</v>
      </c>
      <c r="B2199" s="130">
        <v>1312.619995</v>
      </c>
      <c r="C2199" s="125">
        <f t="shared" si="68"/>
        <v>-1.50154280820054E-2</v>
      </c>
      <c r="D2199" s="130">
        <f t="shared" si="69"/>
        <v>-15015.428082005399</v>
      </c>
    </row>
    <row r="2200" spans="1:4" x14ac:dyDescent="0.3">
      <c r="A2200" s="73">
        <v>40651</v>
      </c>
      <c r="B2200" s="130">
        <v>1305.1400149999999</v>
      </c>
      <c r="C2200" s="125">
        <f t="shared" si="68"/>
        <v>-2.0804714716381678E-2</v>
      </c>
      <c r="D2200" s="130">
        <f t="shared" si="69"/>
        <v>-20804.714716381677</v>
      </c>
    </row>
    <row r="2201" spans="1:4" x14ac:dyDescent="0.3">
      <c r="A2201" s="73">
        <v>40648</v>
      </c>
      <c r="B2201" s="130">
        <v>1319.6800539999999</v>
      </c>
      <c r="C2201" s="125">
        <f t="shared" si="68"/>
        <v>-9.5541009712930558E-3</v>
      </c>
      <c r="D2201" s="130">
        <f t="shared" si="69"/>
        <v>-9554.1009712930554</v>
      </c>
    </row>
    <row r="2202" spans="1:4" x14ac:dyDescent="0.3">
      <c r="A2202" s="73">
        <v>40647</v>
      </c>
      <c r="B2202" s="130">
        <v>1314.5200199999999</v>
      </c>
      <c r="C2202" s="125">
        <f t="shared" si="68"/>
        <v>-8.5304574306964698E-3</v>
      </c>
      <c r="D2202" s="130">
        <f t="shared" si="69"/>
        <v>-8530.4574306964696</v>
      </c>
    </row>
    <row r="2203" spans="1:4" x14ac:dyDescent="0.3">
      <c r="A2203" s="73">
        <v>40646</v>
      </c>
      <c r="B2203" s="130">
        <v>1314.410034</v>
      </c>
      <c r="C2203" s="125">
        <f t="shared" si="68"/>
        <v>-1.0427157255152197E-2</v>
      </c>
      <c r="D2203" s="130">
        <f t="shared" si="69"/>
        <v>-10427.157255152197</v>
      </c>
    </row>
    <row r="2204" spans="1:4" x14ac:dyDescent="0.3">
      <c r="A2204" s="73">
        <v>40645</v>
      </c>
      <c r="B2204" s="130">
        <v>1314.160034</v>
      </c>
      <c r="C2204" s="125">
        <f t="shared" si="68"/>
        <v>-4.001627384417672E-3</v>
      </c>
      <c r="D2204" s="130">
        <f t="shared" si="69"/>
        <v>-4001.6273844176721</v>
      </c>
    </row>
    <row r="2205" spans="1:4" x14ac:dyDescent="0.3">
      <c r="A2205" s="73">
        <v>40644</v>
      </c>
      <c r="B2205" s="130">
        <v>1324.459961</v>
      </c>
      <c r="C2205" s="125">
        <f t="shared" si="68"/>
        <v>1.0891565835949191E-2</v>
      </c>
      <c r="D2205" s="130">
        <f t="shared" si="69"/>
        <v>10891.56583594919</v>
      </c>
    </row>
    <row r="2206" spans="1:4" x14ac:dyDescent="0.3">
      <c r="A2206" s="73">
        <v>40641</v>
      </c>
      <c r="B2206" s="130">
        <v>1328.170044</v>
      </c>
      <c r="C2206" s="125">
        <f t="shared" si="68"/>
        <v>1.093773364595152E-2</v>
      </c>
      <c r="D2206" s="130">
        <f t="shared" si="69"/>
        <v>10937.733645951519</v>
      </c>
    </row>
    <row r="2207" spans="1:4" x14ac:dyDescent="0.3">
      <c r="A2207" s="73">
        <v>40640</v>
      </c>
      <c r="B2207" s="130">
        <v>1333.51001</v>
      </c>
      <c r="C2207" s="125">
        <f t="shared" si="68"/>
        <v>1.8210814547922505E-2</v>
      </c>
      <c r="D2207" s="130">
        <f t="shared" si="69"/>
        <v>18210.814547922506</v>
      </c>
    </row>
    <row r="2208" spans="1:4" x14ac:dyDescent="0.3">
      <c r="A2208" s="73">
        <v>40639</v>
      </c>
      <c r="B2208" s="130">
        <v>1335.540039</v>
      </c>
      <c r="C2208" s="125">
        <f t="shared" si="68"/>
        <v>2.9286186828798133E-2</v>
      </c>
      <c r="D2208" s="130">
        <f t="shared" si="69"/>
        <v>29286.186828798134</v>
      </c>
    </row>
    <row r="2209" spans="1:4" x14ac:dyDescent="0.3">
      <c r="A2209" s="73">
        <v>40638</v>
      </c>
      <c r="B2209" s="130">
        <v>1332.630005</v>
      </c>
      <c r="C2209" s="125">
        <f t="shared" si="68"/>
        <v>3.0036238588988295E-2</v>
      </c>
      <c r="D2209" s="130">
        <f t="shared" si="69"/>
        <v>30036.238588988297</v>
      </c>
    </row>
    <row r="2210" spans="1:4" x14ac:dyDescent="0.3">
      <c r="A2210" s="73">
        <v>40637</v>
      </c>
      <c r="B2210" s="130">
        <v>1332.869995</v>
      </c>
      <c r="C2210" s="125">
        <f t="shared" si="68"/>
        <v>2.6563864097706835E-2</v>
      </c>
      <c r="D2210" s="130">
        <f t="shared" si="69"/>
        <v>26563.864097706835</v>
      </c>
    </row>
    <row r="2211" spans="1:4" x14ac:dyDescent="0.3">
      <c r="A2211" s="73">
        <v>40634</v>
      </c>
      <c r="B2211" s="130">
        <v>1332.410034</v>
      </c>
      <c r="C2211" s="125">
        <f t="shared" si="68"/>
        <v>4.1588226031645137E-2</v>
      </c>
      <c r="D2211" s="130">
        <f t="shared" si="69"/>
        <v>41588.226031645136</v>
      </c>
    </row>
    <row r="2212" spans="1:4" x14ac:dyDescent="0.3">
      <c r="A2212" s="73">
        <v>40633</v>
      </c>
      <c r="B2212" s="130">
        <v>1325.829956</v>
      </c>
      <c r="C2212" s="125">
        <f t="shared" si="68"/>
        <v>4.091164948845738E-2</v>
      </c>
      <c r="D2212" s="130">
        <f t="shared" si="69"/>
        <v>40911.649488457377</v>
      </c>
    </row>
    <row r="2213" spans="1:4" x14ac:dyDescent="0.3">
      <c r="A2213" s="73">
        <v>40632</v>
      </c>
      <c r="B2213" s="130">
        <v>1328.26001</v>
      </c>
      <c r="C2213" s="125">
        <f t="shared" si="68"/>
        <v>5.6791423776369143E-2</v>
      </c>
      <c r="D2213" s="130">
        <f t="shared" si="69"/>
        <v>56791.423776369142</v>
      </c>
    </row>
    <row r="2214" spans="1:4" x14ac:dyDescent="0.3">
      <c r="A2214" s="73">
        <v>40631</v>
      </c>
      <c r="B2214" s="130">
        <v>1319.4399410000001</v>
      </c>
      <c r="C2214" s="125">
        <f t="shared" si="68"/>
        <v>2.930870224480131E-2</v>
      </c>
      <c r="D2214" s="130">
        <f t="shared" si="69"/>
        <v>29308.702244801309</v>
      </c>
    </row>
    <row r="2215" spans="1:4" x14ac:dyDescent="0.3">
      <c r="A2215" s="73">
        <v>40630</v>
      </c>
      <c r="B2215" s="130">
        <v>1310.1899410000001</v>
      </c>
      <c r="C2215" s="125">
        <f t="shared" si="68"/>
        <v>1.064488760351967E-2</v>
      </c>
      <c r="D2215" s="130">
        <f t="shared" si="69"/>
        <v>10644.88760351967</v>
      </c>
    </row>
    <row r="2216" spans="1:4" x14ac:dyDescent="0.3">
      <c r="A2216" s="73">
        <v>40627</v>
      </c>
      <c r="B2216" s="130">
        <v>1313.8000489999999</v>
      </c>
      <c r="C2216" s="125">
        <f t="shared" si="68"/>
        <v>7.2990613889096778E-3</v>
      </c>
      <c r="D2216" s="130">
        <f t="shared" si="69"/>
        <v>7299.0613889096776</v>
      </c>
    </row>
    <row r="2217" spans="1:4" x14ac:dyDescent="0.3">
      <c r="A2217" s="73">
        <v>40626</v>
      </c>
      <c r="B2217" s="130">
        <v>1309.660034</v>
      </c>
      <c r="C2217" s="125">
        <f t="shared" si="68"/>
        <v>1.1234604912724766E-2</v>
      </c>
      <c r="D2217" s="130">
        <f t="shared" si="69"/>
        <v>11234.604912724766</v>
      </c>
    </row>
    <row r="2218" spans="1:4" x14ac:dyDescent="0.3">
      <c r="A2218" s="73">
        <v>40625</v>
      </c>
      <c r="B2218" s="130">
        <v>1297.540039</v>
      </c>
      <c r="C2218" s="125">
        <f t="shared" si="68"/>
        <v>-1.7030030347570002E-2</v>
      </c>
      <c r="D2218" s="130">
        <f t="shared" si="69"/>
        <v>-17030.030347570002</v>
      </c>
    </row>
    <row r="2219" spans="1:4" x14ac:dyDescent="0.3">
      <c r="A2219" s="73">
        <v>40624</v>
      </c>
      <c r="B2219" s="130">
        <v>1293.7700199999999</v>
      </c>
      <c r="C2219" s="125">
        <f t="shared" si="68"/>
        <v>-2.1220685982900278E-2</v>
      </c>
      <c r="D2219" s="130">
        <f t="shared" si="69"/>
        <v>-21220.685982900279</v>
      </c>
    </row>
    <row r="2220" spans="1:4" x14ac:dyDescent="0.3">
      <c r="A2220" s="73">
        <v>40623</v>
      </c>
      <c r="B2220" s="130">
        <v>1298.380005</v>
      </c>
      <c r="C2220" s="125">
        <f t="shared" si="68"/>
        <v>-8.9685756033043296E-3</v>
      </c>
      <c r="D2220" s="130">
        <f t="shared" si="69"/>
        <v>-8968.575603304329</v>
      </c>
    </row>
    <row r="2221" spans="1:4" x14ac:dyDescent="0.3">
      <c r="A2221" s="73">
        <v>40620</v>
      </c>
      <c r="B2221" s="130">
        <v>1279.209961</v>
      </c>
      <c r="C2221" s="125">
        <f t="shared" si="68"/>
        <v>-3.1745117691493907E-2</v>
      </c>
      <c r="D2221" s="130">
        <f t="shared" si="69"/>
        <v>-31745.117691493906</v>
      </c>
    </row>
    <row r="2222" spans="1:4" x14ac:dyDescent="0.3">
      <c r="A2222" s="73">
        <v>40619</v>
      </c>
      <c r="B2222" s="130">
        <v>1273.719971</v>
      </c>
      <c r="C2222" s="125">
        <f t="shared" si="68"/>
        <v>-4.3013742794652421E-2</v>
      </c>
      <c r="D2222" s="130">
        <f t="shared" si="69"/>
        <v>-43013.742794652419</v>
      </c>
    </row>
    <row r="2223" spans="1:4" x14ac:dyDescent="0.3">
      <c r="A2223" s="73">
        <v>40618</v>
      </c>
      <c r="B2223" s="130">
        <v>1256.880005</v>
      </c>
      <c r="C2223" s="125">
        <f t="shared" si="68"/>
        <v>-3.9405657366737401E-2</v>
      </c>
      <c r="D2223" s="130">
        <f t="shared" si="69"/>
        <v>-39405.657366737403</v>
      </c>
    </row>
    <row r="2224" spans="1:4" x14ac:dyDescent="0.3">
      <c r="A2224" s="73">
        <v>40617</v>
      </c>
      <c r="B2224" s="130">
        <v>1281.869995</v>
      </c>
      <c r="C2224" s="125">
        <f t="shared" si="68"/>
        <v>-1.872418288170985E-2</v>
      </c>
      <c r="D2224" s="130">
        <f t="shared" si="69"/>
        <v>-18724.18288170985</v>
      </c>
    </row>
    <row r="2225" spans="1:4" x14ac:dyDescent="0.3">
      <c r="A2225" s="73">
        <v>40616</v>
      </c>
      <c r="B2225" s="130">
        <v>1296.3900149999999</v>
      </c>
      <c r="C2225" s="125">
        <f t="shared" si="68"/>
        <v>-2.3228972343424803E-2</v>
      </c>
      <c r="D2225" s="130">
        <f t="shared" si="69"/>
        <v>-23228.972343424804</v>
      </c>
    </row>
    <row r="2226" spans="1:4" x14ac:dyDescent="0.3">
      <c r="A2226" s="73">
        <v>40613</v>
      </c>
      <c r="B2226" s="130">
        <v>1304.280029</v>
      </c>
      <c r="C2226" s="125">
        <f t="shared" si="68"/>
        <v>-1.1819238067781734E-2</v>
      </c>
      <c r="D2226" s="130">
        <f t="shared" si="69"/>
        <v>-11819.238067781735</v>
      </c>
    </row>
    <row r="2227" spans="1:4" x14ac:dyDescent="0.3">
      <c r="A2227" s="73">
        <v>40612</v>
      </c>
      <c r="B2227" s="130">
        <v>1295.1099850000001</v>
      </c>
      <c r="C2227" s="125">
        <f t="shared" si="68"/>
        <v>-8.4143566357434141E-3</v>
      </c>
      <c r="D2227" s="130">
        <f t="shared" si="69"/>
        <v>-8414.3566357434138</v>
      </c>
    </row>
    <row r="2228" spans="1:4" x14ac:dyDescent="0.3">
      <c r="A2228" s="73">
        <v>40611</v>
      </c>
      <c r="B2228" s="130">
        <v>1320.0200199999999</v>
      </c>
      <c r="C2228" s="125">
        <f t="shared" si="68"/>
        <v>9.6527426712054165E-3</v>
      </c>
      <c r="D2228" s="130">
        <f t="shared" si="69"/>
        <v>9652.7426712054166</v>
      </c>
    </row>
    <row r="2229" spans="1:4" x14ac:dyDescent="0.3">
      <c r="A2229" s="73">
        <v>40610</v>
      </c>
      <c r="B2229" s="130">
        <v>1321.8199460000001</v>
      </c>
      <c r="C2229" s="125">
        <f t="shared" si="68"/>
        <v>4.8500922019669712E-3</v>
      </c>
      <c r="D2229" s="130">
        <f t="shared" si="69"/>
        <v>4850.0922019669715</v>
      </c>
    </row>
    <row r="2230" spans="1:4" x14ac:dyDescent="0.3">
      <c r="A2230" s="73">
        <v>40609</v>
      </c>
      <c r="B2230" s="130">
        <v>1310.130005</v>
      </c>
      <c r="C2230" s="125">
        <f t="shared" si="68"/>
        <v>-2.4482323106437609E-2</v>
      </c>
      <c r="D2230" s="130">
        <f t="shared" si="69"/>
        <v>-24482.323106437609</v>
      </c>
    </row>
    <row r="2231" spans="1:4" x14ac:dyDescent="0.3">
      <c r="A2231" s="73">
        <v>40606</v>
      </c>
      <c r="B2231" s="130">
        <v>1321.150024</v>
      </c>
      <c r="C2231" s="125">
        <f t="shared" si="68"/>
        <v>-1.438346592010975E-2</v>
      </c>
      <c r="D2231" s="130">
        <f t="shared" si="69"/>
        <v>-14383.465920109751</v>
      </c>
    </row>
    <row r="2232" spans="1:4" x14ac:dyDescent="0.3">
      <c r="A2232" s="73">
        <v>40605</v>
      </c>
      <c r="B2232" s="130">
        <v>1330.969971</v>
      </c>
      <c r="C2232" s="125">
        <f t="shared" si="68"/>
        <v>-4.0035135418087231E-3</v>
      </c>
      <c r="D2232" s="130">
        <f t="shared" si="69"/>
        <v>-4003.5135418087229</v>
      </c>
    </row>
    <row r="2233" spans="1:4" x14ac:dyDescent="0.3">
      <c r="A2233" s="73">
        <v>40604</v>
      </c>
      <c r="B2233" s="130">
        <v>1308.4399410000001</v>
      </c>
      <c r="C2233" s="125">
        <f t="shared" si="68"/>
        <v>-1.4736386663229961E-2</v>
      </c>
      <c r="D2233" s="130">
        <f t="shared" si="69"/>
        <v>-14736.386663229961</v>
      </c>
    </row>
    <row r="2234" spans="1:4" x14ac:dyDescent="0.3">
      <c r="A2234" s="73">
        <v>40603</v>
      </c>
      <c r="B2234" s="130">
        <v>1306.329956</v>
      </c>
      <c r="C2234" s="125">
        <f t="shared" si="68"/>
        <v>-1.9507318852374222E-2</v>
      </c>
      <c r="D2234" s="130">
        <f t="shared" si="69"/>
        <v>-19507.318852374221</v>
      </c>
    </row>
    <row r="2235" spans="1:4" x14ac:dyDescent="0.3">
      <c r="A2235" s="73">
        <v>40602</v>
      </c>
      <c r="B2235" s="130">
        <v>1327.219971</v>
      </c>
      <c r="C2235" s="125">
        <f t="shared" si="68"/>
        <v>-1.4520956740395885E-3</v>
      </c>
      <c r="D2235" s="130">
        <f t="shared" si="69"/>
        <v>-1452.0956740395884</v>
      </c>
    </row>
    <row r="2236" spans="1:4" x14ac:dyDescent="0.3">
      <c r="A2236" s="73">
        <v>40599</v>
      </c>
      <c r="B2236" s="130">
        <v>1319.880005</v>
      </c>
      <c r="C2236" s="125">
        <f t="shared" si="68"/>
        <v>-1.5054354872470199E-3</v>
      </c>
      <c r="D2236" s="130">
        <f t="shared" si="69"/>
        <v>-1505.4354872470199</v>
      </c>
    </row>
    <row r="2237" spans="1:4" x14ac:dyDescent="0.3">
      <c r="A2237" s="73">
        <v>40598</v>
      </c>
      <c r="B2237" s="130">
        <v>1306.099976</v>
      </c>
      <c r="C2237" s="125">
        <f t="shared" si="68"/>
        <v>-1.1189531936324548E-2</v>
      </c>
      <c r="D2237" s="130">
        <f t="shared" si="69"/>
        <v>-11189.531936324549</v>
      </c>
    </row>
    <row r="2238" spans="1:4" x14ac:dyDescent="0.3">
      <c r="A2238" s="73">
        <v>40597</v>
      </c>
      <c r="B2238" s="130">
        <v>1307.400024</v>
      </c>
      <c r="C2238" s="125">
        <f t="shared" si="68"/>
        <v>-1.2962638969614693E-2</v>
      </c>
      <c r="D2238" s="130">
        <f t="shared" si="69"/>
        <v>-12962.638969614693</v>
      </c>
    </row>
    <row r="2239" spans="1:4" x14ac:dyDescent="0.3">
      <c r="A2239" s="73">
        <v>40596</v>
      </c>
      <c r="B2239" s="130">
        <v>1315.4399410000001</v>
      </c>
      <c r="C2239" s="125">
        <f t="shared" si="68"/>
        <v>-2.7368999400263494E-3</v>
      </c>
      <c r="D2239" s="130">
        <f t="shared" si="69"/>
        <v>-2736.8999400263492</v>
      </c>
    </row>
    <row r="2240" spans="1:4" x14ac:dyDescent="0.3">
      <c r="A2240" s="73">
        <v>40592</v>
      </c>
      <c r="B2240" s="130">
        <v>1343.01001</v>
      </c>
      <c r="C2240" s="125">
        <f t="shared" si="68"/>
        <v>2.4518079689511918E-2</v>
      </c>
      <c r="D2240" s="130">
        <f t="shared" si="69"/>
        <v>24518.079689511917</v>
      </c>
    </row>
    <row r="2241" spans="1:4" x14ac:dyDescent="0.3">
      <c r="A2241" s="73">
        <v>40591</v>
      </c>
      <c r="B2241" s="130">
        <v>1340.4300539999999</v>
      </c>
      <c r="C2241" s="125">
        <f t="shared" si="68"/>
        <v>2.5499256837259621E-2</v>
      </c>
      <c r="D2241" s="130">
        <f t="shared" si="69"/>
        <v>25499.256837259622</v>
      </c>
    </row>
    <row r="2242" spans="1:4" x14ac:dyDescent="0.3">
      <c r="A2242" s="73">
        <v>40590</v>
      </c>
      <c r="B2242" s="130">
        <v>1336.3199460000001</v>
      </c>
      <c r="C2242" s="125">
        <f t="shared" si="68"/>
        <v>2.476163606812154E-2</v>
      </c>
      <c r="D2242" s="130">
        <f t="shared" si="69"/>
        <v>24761.636068121541</v>
      </c>
    </row>
    <row r="2243" spans="1:4" x14ac:dyDescent="0.3">
      <c r="A2243" s="73">
        <v>40589</v>
      </c>
      <c r="B2243" s="130">
        <v>1328.01001</v>
      </c>
      <c r="C2243" s="125">
        <f t="shared" si="68"/>
        <v>1.5616549936113611E-2</v>
      </c>
      <c r="D2243" s="130">
        <f t="shared" si="69"/>
        <v>15616.54993611361</v>
      </c>
    </row>
    <row r="2244" spans="1:4" x14ac:dyDescent="0.3">
      <c r="A2244" s="73">
        <v>40588</v>
      </c>
      <c r="B2244" s="130">
        <v>1332.3199460000001</v>
      </c>
      <c r="C2244" s="125">
        <f t="shared" si="68"/>
        <v>3.5921959987878171E-2</v>
      </c>
      <c r="D2244" s="130">
        <f t="shared" si="69"/>
        <v>35921.959987878174</v>
      </c>
    </row>
    <row r="2245" spans="1:4" x14ac:dyDescent="0.3">
      <c r="A2245" s="73">
        <v>40585</v>
      </c>
      <c r="B2245" s="130">
        <v>1329.150024</v>
      </c>
      <c r="C2245" s="125">
        <f t="shared" si="68"/>
        <v>4.1376168894487142E-2</v>
      </c>
      <c r="D2245" s="130">
        <f t="shared" si="69"/>
        <v>41376.168894487142</v>
      </c>
    </row>
    <row r="2246" spans="1:4" x14ac:dyDescent="0.3">
      <c r="A2246" s="73">
        <v>40584</v>
      </c>
      <c r="B2246" s="130">
        <v>1321.869995</v>
      </c>
      <c r="C2246" s="125">
        <f t="shared" si="68"/>
        <v>1.718296884271675E-2</v>
      </c>
      <c r="D2246" s="130">
        <f t="shared" si="69"/>
        <v>17182.968842716749</v>
      </c>
    </row>
    <row r="2247" spans="1:4" x14ac:dyDescent="0.3">
      <c r="A2247" s="73">
        <v>40583</v>
      </c>
      <c r="B2247" s="130">
        <v>1320.880005</v>
      </c>
      <c r="C2247" s="125">
        <f t="shared" si="68"/>
        <v>1.8702328271356095E-2</v>
      </c>
      <c r="D2247" s="130">
        <f t="shared" si="69"/>
        <v>18702.328271356095</v>
      </c>
    </row>
    <row r="2248" spans="1:4" x14ac:dyDescent="0.3">
      <c r="A2248" s="73">
        <v>40582</v>
      </c>
      <c r="B2248" s="130">
        <v>1324.5699460000001</v>
      </c>
      <c r="C2248" s="125">
        <f t="shared" ref="C2248:C2311" si="70">B2248/B2258-1</f>
        <v>2.5859981260212495E-2</v>
      </c>
      <c r="D2248" s="130">
        <f t="shared" ref="D2248:D2311" si="71">C2248*$B$5</f>
        <v>25859.981260212495</v>
      </c>
    </row>
    <row r="2249" spans="1:4" x14ac:dyDescent="0.3">
      <c r="A2249" s="73">
        <v>40581</v>
      </c>
      <c r="B2249" s="130">
        <v>1319.0500489999999</v>
      </c>
      <c r="C2249" s="125">
        <f t="shared" si="70"/>
        <v>2.1854051426232202E-2</v>
      </c>
      <c r="D2249" s="130">
        <f t="shared" si="71"/>
        <v>21854.051426232203</v>
      </c>
    </row>
    <row r="2250" spans="1:4" x14ac:dyDescent="0.3">
      <c r="A2250" s="73">
        <v>40578</v>
      </c>
      <c r="B2250" s="130">
        <v>1310.869995</v>
      </c>
      <c r="C2250" s="125">
        <f t="shared" si="70"/>
        <v>2.1443892558268285E-2</v>
      </c>
      <c r="D2250" s="130">
        <f t="shared" si="71"/>
        <v>21443.892558268286</v>
      </c>
    </row>
    <row r="2251" spans="1:4" x14ac:dyDescent="0.3">
      <c r="A2251" s="73">
        <v>40577</v>
      </c>
      <c r="B2251" s="130">
        <v>1307.099976</v>
      </c>
      <c r="C2251" s="125">
        <f t="shared" si="70"/>
        <v>2.0964464866789045E-2</v>
      </c>
      <c r="D2251" s="130">
        <f t="shared" si="71"/>
        <v>20964.464866789047</v>
      </c>
    </row>
    <row r="2252" spans="1:4" x14ac:dyDescent="0.3">
      <c r="A2252" s="73">
        <v>40576</v>
      </c>
      <c r="B2252" s="130">
        <v>1304.030029</v>
      </c>
      <c r="C2252" s="125">
        <f t="shared" si="70"/>
        <v>1.7247553857578923E-2</v>
      </c>
      <c r="D2252" s="130">
        <f t="shared" si="71"/>
        <v>17247.553857578925</v>
      </c>
    </row>
    <row r="2253" spans="1:4" x14ac:dyDescent="0.3">
      <c r="A2253" s="73">
        <v>40575</v>
      </c>
      <c r="B2253" s="130">
        <v>1307.589966</v>
      </c>
      <c r="C2253" s="125">
        <f t="shared" si="70"/>
        <v>9.7063719524583814E-3</v>
      </c>
      <c r="D2253" s="130">
        <f t="shared" si="71"/>
        <v>9706.3719524583812</v>
      </c>
    </row>
    <row r="2254" spans="1:4" x14ac:dyDescent="0.3">
      <c r="A2254" s="73">
        <v>40574</v>
      </c>
      <c r="B2254" s="130">
        <v>1286.119995</v>
      </c>
      <c r="C2254" s="125">
        <f t="shared" si="70"/>
        <v>-5.5055481233611259E-3</v>
      </c>
      <c r="D2254" s="130">
        <f t="shared" si="71"/>
        <v>-5505.5481233611263</v>
      </c>
    </row>
    <row r="2255" spans="1:4" x14ac:dyDescent="0.3">
      <c r="A2255" s="73">
        <v>40571</v>
      </c>
      <c r="B2255" s="130">
        <v>1276.339966</v>
      </c>
      <c r="C2255" s="125">
        <f t="shared" si="70"/>
        <v>-5.7799307831687408E-3</v>
      </c>
      <c r="D2255" s="130">
        <f t="shared" si="71"/>
        <v>-5779.9307831687411</v>
      </c>
    </row>
    <row r="2256" spans="1:4" x14ac:dyDescent="0.3">
      <c r="A2256" s="73">
        <v>40570</v>
      </c>
      <c r="B2256" s="130">
        <v>1299.540039</v>
      </c>
      <c r="C2256" s="125">
        <f t="shared" si="70"/>
        <v>1.0560265025234328E-2</v>
      </c>
      <c r="D2256" s="130">
        <f t="shared" si="71"/>
        <v>10560.265025234328</v>
      </c>
    </row>
    <row r="2257" spans="1:4" x14ac:dyDescent="0.3">
      <c r="A2257" s="73">
        <v>40569</v>
      </c>
      <c r="B2257" s="130">
        <v>1296.630005</v>
      </c>
      <c r="C2257" s="125">
        <f t="shared" si="70"/>
        <v>1.7379657073938404E-2</v>
      </c>
      <c r="D2257" s="130">
        <f t="shared" si="71"/>
        <v>17379.657073938404</v>
      </c>
    </row>
    <row r="2258" spans="1:4" x14ac:dyDescent="0.3">
      <c r="A2258" s="73">
        <v>40568</v>
      </c>
      <c r="B2258" s="130">
        <v>1291.1800539999999</v>
      </c>
      <c r="C2258" s="125">
        <f t="shared" si="70"/>
        <v>1.6877380586729718E-2</v>
      </c>
      <c r="D2258" s="130">
        <f t="shared" si="71"/>
        <v>16877.380586729716</v>
      </c>
    </row>
    <row r="2259" spans="1:4" x14ac:dyDescent="0.3">
      <c r="A2259" s="73">
        <v>40567</v>
      </c>
      <c r="B2259" s="130">
        <v>1290.839966</v>
      </c>
      <c r="C2259" s="125">
        <f t="shared" si="70"/>
        <v>1.52103546991742E-2</v>
      </c>
      <c r="D2259" s="130">
        <f t="shared" si="71"/>
        <v>15210.354699174201</v>
      </c>
    </row>
    <row r="2260" spans="1:4" x14ac:dyDescent="0.3">
      <c r="A2260" s="73">
        <v>40564</v>
      </c>
      <c r="B2260" s="130">
        <v>1283.349976</v>
      </c>
      <c r="C2260" s="125">
        <f t="shared" si="70"/>
        <v>7.4577070918750987E-3</v>
      </c>
      <c r="D2260" s="130">
        <f t="shared" si="71"/>
        <v>7457.7070918750987</v>
      </c>
    </row>
    <row r="2261" spans="1:4" x14ac:dyDescent="0.3">
      <c r="A2261" s="73">
        <v>40563</v>
      </c>
      <c r="B2261" s="130">
        <v>1280.26001</v>
      </c>
      <c r="C2261" s="125">
        <f t="shared" si="70"/>
        <v>2.8983759705738521E-3</v>
      </c>
      <c r="D2261" s="130">
        <f t="shared" si="71"/>
        <v>2898.3759705738521</v>
      </c>
    </row>
    <row r="2262" spans="1:4" x14ac:dyDescent="0.3">
      <c r="A2262" s="73">
        <v>40562</v>
      </c>
      <c r="B2262" s="130">
        <v>1281.920044</v>
      </c>
      <c r="C2262" s="125">
        <f t="shared" si="70"/>
        <v>9.2269669753750616E-3</v>
      </c>
      <c r="D2262" s="130">
        <f t="shared" si="71"/>
        <v>9226.9669753750622</v>
      </c>
    </row>
    <row r="2263" spans="1:4" x14ac:dyDescent="0.3">
      <c r="A2263" s="73">
        <v>40561</v>
      </c>
      <c r="B2263" s="130">
        <v>1295.0200199999999</v>
      </c>
      <c r="C2263" s="125">
        <f t="shared" si="70"/>
        <v>1.820156548311358E-2</v>
      </c>
      <c r="D2263" s="130">
        <f t="shared" si="71"/>
        <v>18201.56548311358</v>
      </c>
    </row>
    <row r="2264" spans="1:4" x14ac:dyDescent="0.3">
      <c r="A2264" s="73">
        <v>40557</v>
      </c>
      <c r="B2264" s="130">
        <v>1293.23999</v>
      </c>
      <c r="C2264" s="125">
        <f t="shared" si="70"/>
        <v>2.8306967475108635E-2</v>
      </c>
      <c r="D2264" s="130">
        <f t="shared" si="71"/>
        <v>28306.967475108635</v>
      </c>
    </row>
    <row r="2265" spans="1:4" x14ac:dyDescent="0.3">
      <c r="A2265" s="73">
        <v>40556</v>
      </c>
      <c r="B2265" s="130">
        <v>1283.76001</v>
      </c>
      <c r="C2265" s="125">
        <f t="shared" si="70"/>
        <v>2.0574303508385849E-2</v>
      </c>
      <c r="D2265" s="130">
        <f t="shared" si="71"/>
        <v>20574.303508385849</v>
      </c>
    </row>
    <row r="2266" spans="1:4" x14ac:dyDescent="0.3">
      <c r="A2266" s="73">
        <v>40555</v>
      </c>
      <c r="B2266" s="130">
        <v>1285.959961</v>
      </c>
      <c r="C2266" s="125">
        <f t="shared" si="70"/>
        <v>2.0781351821223426E-2</v>
      </c>
      <c r="D2266" s="130">
        <f t="shared" si="71"/>
        <v>20781.351821223427</v>
      </c>
    </row>
    <row r="2267" spans="1:4" x14ac:dyDescent="0.3">
      <c r="A2267" s="73">
        <v>40554</v>
      </c>
      <c r="B2267" s="130">
        <v>1274.4799800000001</v>
      </c>
      <c r="C2267" s="125">
        <f t="shared" si="70"/>
        <v>1.2689585202425357E-2</v>
      </c>
      <c r="D2267" s="130">
        <f t="shared" si="71"/>
        <v>12689.585202425358</v>
      </c>
    </row>
    <row r="2268" spans="1:4" x14ac:dyDescent="0.3">
      <c r="A2268" s="73">
        <v>40553</v>
      </c>
      <c r="B2268" s="130">
        <v>1269.75</v>
      </c>
      <c r="C2268" s="125">
        <f t="shared" si="70"/>
        <v>9.7094013878948893E-3</v>
      </c>
      <c r="D2268" s="130">
        <f t="shared" si="71"/>
        <v>9709.4013878948899</v>
      </c>
    </row>
    <row r="2269" spans="1:4" x14ac:dyDescent="0.3">
      <c r="A2269" s="73">
        <v>40550</v>
      </c>
      <c r="B2269" s="130">
        <v>1271.5</v>
      </c>
      <c r="C2269" s="125">
        <f t="shared" si="70"/>
        <v>1.1720505554389415E-2</v>
      </c>
      <c r="D2269" s="130">
        <f t="shared" si="71"/>
        <v>11720.505554389416</v>
      </c>
    </row>
    <row r="2270" spans="1:4" x14ac:dyDescent="0.3">
      <c r="A2270" s="73">
        <v>40549</v>
      </c>
      <c r="B2270" s="130">
        <v>1273.849976</v>
      </c>
      <c r="C2270" s="125">
        <f t="shared" si="70"/>
        <v>1.1923684030857862E-2</v>
      </c>
      <c r="D2270" s="130">
        <f t="shared" si="71"/>
        <v>11923.684030857861</v>
      </c>
    </row>
    <row r="2271" spans="1:4" x14ac:dyDescent="0.3">
      <c r="A2271" s="73">
        <v>40548</v>
      </c>
      <c r="B2271" s="130">
        <v>1276.5600589999999</v>
      </c>
      <c r="C2271" s="125">
        <f t="shared" si="70"/>
        <v>1.750365329195569E-2</v>
      </c>
      <c r="D2271" s="130">
        <f t="shared" si="71"/>
        <v>17503.653291955688</v>
      </c>
    </row>
    <row r="2272" spans="1:4" x14ac:dyDescent="0.3">
      <c r="A2272" s="73">
        <v>40547</v>
      </c>
      <c r="B2272" s="130">
        <v>1270.1999510000001</v>
      </c>
      <c r="C2272" s="125">
        <f t="shared" si="70"/>
        <v>1.8539304467820372E-2</v>
      </c>
      <c r="D2272" s="130">
        <f t="shared" si="71"/>
        <v>18539.304467820373</v>
      </c>
    </row>
    <row r="2273" spans="1:4" x14ac:dyDescent="0.3">
      <c r="A2273" s="73">
        <v>40546</v>
      </c>
      <c r="B2273" s="130">
        <v>1271.869995</v>
      </c>
      <c r="C2273" s="125">
        <f t="shared" si="70"/>
        <v>2.2477478463687639E-2</v>
      </c>
      <c r="D2273" s="130">
        <f t="shared" si="71"/>
        <v>22477.478463687639</v>
      </c>
    </row>
    <row r="2274" spans="1:4" x14ac:dyDescent="0.3">
      <c r="A2274" s="73">
        <v>40543</v>
      </c>
      <c r="B2274" s="130">
        <v>1257.6400149999999</v>
      </c>
      <c r="C2274" s="125">
        <f t="shared" si="70"/>
        <v>1.1883801249864323E-2</v>
      </c>
      <c r="D2274" s="130">
        <f t="shared" si="71"/>
        <v>11883.801249864324</v>
      </c>
    </row>
    <row r="2275" spans="1:4" x14ac:dyDescent="0.3">
      <c r="A2275" s="73">
        <v>40542</v>
      </c>
      <c r="B2275" s="130">
        <v>1257.880005</v>
      </c>
      <c r="C2275" s="125">
        <f t="shared" si="70"/>
        <v>1.833668658204024E-2</v>
      </c>
      <c r="D2275" s="130">
        <f t="shared" si="71"/>
        <v>18336.686582040242</v>
      </c>
    </row>
    <row r="2276" spans="1:4" x14ac:dyDescent="0.3">
      <c r="A2276" s="73">
        <v>40541</v>
      </c>
      <c r="B2276" s="130">
        <v>1259.780029</v>
      </c>
      <c r="C2276" s="125">
        <f t="shared" si="70"/>
        <v>1.4650620171007489E-2</v>
      </c>
      <c r="D2276" s="130">
        <f t="shared" si="71"/>
        <v>14650.620171007489</v>
      </c>
    </row>
    <row r="2277" spans="1:4" x14ac:dyDescent="0.3">
      <c r="A2277" s="73">
        <v>40540</v>
      </c>
      <c r="B2277" s="130">
        <v>1258.51001</v>
      </c>
      <c r="C2277" s="125">
        <f t="shared" si="70"/>
        <v>1.4551093600351894E-2</v>
      </c>
      <c r="D2277" s="130">
        <f t="shared" si="71"/>
        <v>14551.093600351895</v>
      </c>
    </row>
    <row r="2278" spans="1:4" x14ac:dyDescent="0.3">
      <c r="A2278" s="73">
        <v>40539</v>
      </c>
      <c r="B2278" s="130">
        <v>1257.540039</v>
      </c>
      <c r="C2278" s="125">
        <f t="shared" si="70"/>
        <v>1.381813501158069E-2</v>
      </c>
      <c r="D2278" s="130">
        <f t="shared" si="71"/>
        <v>13818.135011580691</v>
      </c>
    </row>
    <row r="2279" spans="1:4" x14ac:dyDescent="0.3">
      <c r="A2279" s="73">
        <v>40535</v>
      </c>
      <c r="B2279" s="130">
        <v>1256.7700199999999</v>
      </c>
      <c r="C2279" s="125">
        <f t="shared" si="70"/>
        <v>1.9278199513381944E-2</v>
      </c>
      <c r="D2279" s="130">
        <f t="shared" si="71"/>
        <v>19278.199513381944</v>
      </c>
    </row>
    <row r="2280" spans="1:4" x14ac:dyDescent="0.3">
      <c r="A2280" s="73">
        <v>40534</v>
      </c>
      <c r="B2280" s="130">
        <v>1258.839966</v>
      </c>
      <c r="C2280" s="125">
        <f t="shared" si="70"/>
        <v>2.4880268569440256E-2</v>
      </c>
      <c r="D2280" s="130">
        <f t="shared" si="71"/>
        <v>24880.268569440257</v>
      </c>
    </row>
    <row r="2281" spans="1:4" x14ac:dyDescent="0.3">
      <c r="A2281" s="73">
        <v>40533</v>
      </c>
      <c r="B2281" s="130">
        <v>1254.599976</v>
      </c>
      <c r="C2281" s="125">
        <f t="shared" si="70"/>
        <v>2.5209377732379856E-2</v>
      </c>
      <c r="D2281" s="130">
        <f t="shared" si="71"/>
        <v>25209.377732379857</v>
      </c>
    </row>
    <row r="2282" spans="1:4" x14ac:dyDescent="0.3">
      <c r="A2282" s="73">
        <v>40532</v>
      </c>
      <c r="B2282" s="130">
        <v>1247.079956</v>
      </c>
      <c r="C2282" s="125">
        <f t="shared" si="70"/>
        <v>1.9589215365578339E-2</v>
      </c>
      <c r="D2282" s="130">
        <f t="shared" si="71"/>
        <v>19589.215365578337</v>
      </c>
    </row>
    <row r="2283" spans="1:4" x14ac:dyDescent="0.3">
      <c r="A2283" s="73">
        <v>40529</v>
      </c>
      <c r="B2283" s="130">
        <v>1243.910034</v>
      </c>
      <c r="C2283" s="125">
        <f t="shared" si="70"/>
        <v>1.5677240825511696E-2</v>
      </c>
      <c r="D2283" s="130">
        <f t="shared" si="71"/>
        <v>15677.240825511695</v>
      </c>
    </row>
    <row r="2284" spans="1:4" x14ac:dyDescent="0.3">
      <c r="A2284" s="73">
        <v>40528</v>
      </c>
      <c r="B2284" s="130">
        <v>1242.869995</v>
      </c>
      <c r="C2284" s="125">
        <f t="shared" si="70"/>
        <v>1.7469866064176776E-2</v>
      </c>
      <c r="D2284" s="130">
        <f t="shared" si="71"/>
        <v>17469.866064176775</v>
      </c>
    </row>
    <row r="2285" spans="1:4" x14ac:dyDescent="0.3">
      <c r="A2285" s="73">
        <v>40527</v>
      </c>
      <c r="B2285" s="130">
        <v>1235.2299800000001</v>
      </c>
      <c r="C2285" s="125">
        <f t="shared" si="70"/>
        <v>2.4177730401715891E-2</v>
      </c>
      <c r="D2285" s="130">
        <f t="shared" si="71"/>
        <v>24177.730401715889</v>
      </c>
    </row>
    <row r="2286" spans="1:4" x14ac:dyDescent="0.3">
      <c r="A2286" s="73">
        <v>40526</v>
      </c>
      <c r="B2286" s="130">
        <v>1241.589966</v>
      </c>
      <c r="C2286" s="125">
        <f t="shared" si="70"/>
        <v>5.1704641452265943E-2</v>
      </c>
      <c r="D2286" s="130">
        <f t="shared" si="71"/>
        <v>51704.64145226594</v>
      </c>
    </row>
    <row r="2287" spans="1:4" x14ac:dyDescent="0.3">
      <c r="A2287" s="73">
        <v>40525</v>
      </c>
      <c r="B2287" s="130">
        <v>1240.459961</v>
      </c>
      <c r="C2287" s="125">
        <f t="shared" si="70"/>
        <v>4.4369191213972536E-2</v>
      </c>
      <c r="D2287" s="130">
        <f t="shared" si="71"/>
        <v>44369.191213972539</v>
      </c>
    </row>
    <row r="2288" spans="1:4" x14ac:dyDescent="0.3">
      <c r="A2288" s="73">
        <v>40522</v>
      </c>
      <c r="B2288" s="130">
        <v>1240.400024</v>
      </c>
      <c r="C2288" s="125">
        <f t="shared" si="70"/>
        <v>4.2878761535992682E-2</v>
      </c>
      <c r="D2288" s="130">
        <f t="shared" si="71"/>
        <v>42878.761535992679</v>
      </c>
    </row>
    <row r="2289" spans="1:4" x14ac:dyDescent="0.3">
      <c r="A2289" s="73">
        <v>40521</v>
      </c>
      <c r="B2289" s="130">
        <v>1233</v>
      </c>
      <c r="C2289" s="125">
        <f t="shared" si="70"/>
        <v>2.8914778398593688E-2</v>
      </c>
      <c r="D2289" s="130">
        <f t="shared" si="71"/>
        <v>28914.778398593688</v>
      </c>
    </row>
    <row r="2290" spans="1:4" x14ac:dyDescent="0.3">
      <c r="A2290" s="73">
        <v>40520</v>
      </c>
      <c r="B2290" s="130">
        <v>1228.280029</v>
      </c>
      <c r="C2290" s="125">
        <f t="shared" si="70"/>
        <v>4.027173850536081E-2</v>
      </c>
      <c r="D2290" s="130">
        <f t="shared" si="71"/>
        <v>40271.738505360809</v>
      </c>
    </row>
    <row r="2291" spans="1:4" x14ac:dyDescent="0.3">
      <c r="A2291" s="73">
        <v>40519</v>
      </c>
      <c r="B2291" s="130">
        <v>1223.75</v>
      </c>
      <c r="C2291" s="125">
        <f t="shared" si="70"/>
        <v>2.1630630748214585E-2</v>
      </c>
      <c r="D2291" s="130">
        <f t="shared" si="71"/>
        <v>21630.630748214586</v>
      </c>
    </row>
    <row r="2292" spans="1:4" x14ac:dyDescent="0.3">
      <c r="A2292" s="73">
        <v>40518</v>
      </c>
      <c r="B2292" s="130">
        <v>1223.119995</v>
      </c>
      <c r="C2292" s="125">
        <f t="shared" si="70"/>
        <v>1.9496066106474919E-2</v>
      </c>
      <c r="D2292" s="130">
        <f t="shared" si="71"/>
        <v>19496.066106474918</v>
      </c>
    </row>
    <row r="2293" spans="1:4" x14ac:dyDescent="0.3">
      <c r="A2293" s="73">
        <v>40515</v>
      </c>
      <c r="B2293" s="130">
        <v>1224.709961</v>
      </c>
      <c r="C2293" s="125">
        <f t="shared" si="70"/>
        <v>2.3414603098096842E-2</v>
      </c>
      <c r="D2293" s="130">
        <f t="shared" si="71"/>
        <v>23414.603098096843</v>
      </c>
    </row>
    <row r="2294" spans="1:4" x14ac:dyDescent="0.3">
      <c r="A2294" s="73">
        <v>40514</v>
      </c>
      <c r="B2294" s="130">
        <v>1221.530029</v>
      </c>
      <c r="C2294" s="125">
        <f t="shared" si="70"/>
        <v>3.6433419797161193E-2</v>
      </c>
      <c r="D2294" s="130">
        <f t="shared" si="71"/>
        <v>36433.419797161194</v>
      </c>
    </row>
    <row r="2295" spans="1:4" x14ac:dyDescent="0.3">
      <c r="A2295" s="73">
        <v>40513</v>
      </c>
      <c r="B2295" s="130">
        <v>1206.0699460000001</v>
      </c>
      <c r="C2295" s="125">
        <f t="shared" si="70"/>
        <v>2.3533089600730861E-2</v>
      </c>
      <c r="D2295" s="130">
        <f t="shared" si="71"/>
        <v>23533.089600730862</v>
      </c>
    </row>
    <row r="2296" spans="1:4" x14ac:dyDescent="0.3">
      <c r="A2296" s="73">
        <v>40512</v>
      </c>
      <c r="B2296" s="130">
        <v>1180.5500489999999</v>
      </c>
      <c r="C2296" s="125">
        <f t="shared" si="70"/>
        <v>-1.4360217908578665E-2</v>
      </c>
      <c r="D2296" s="130">
        <f t="shared" si="71"/>
        <v>-14360.217908578665</v>
      </c>
    </row>
    <row r="2297" spans="1:4" x14ac:dyDescent="0.3">
      <c r="A2297" s="73">
        <v>40511</v>
      </c>
      <c r="B2297" s="130">
        <v>1187.76001</v>
      </c>
      <c r="C2297" s="125">
        <f t="shared" si="70"/>
        <v>-9.5479118522765472E-3</v>
      </c>
      <c r="D2297" s="130">
        <f t="shared" si="71"/>
        <v>-9547.9118522765475</v>
      </c>
    </row>
    <row r="2298" spans="1:4" x14ac:dyDescent="0.3">
      <c r="A2298" s="73">
        <v>40508</v>
      </c>
      <c r="B2298" s="130">
        <v>1189.400024</v>
      </c>
      <c r="C2298" s="125">
        <f t="shared" si="70"/>
        <v>-1.9892227882231328E-2</v>
      </c>
      <c r="D2298" s="130">
        <f t="shared" si="71"/>
        <v>-19892.227882231327</v>
      </c>
    </row>
    <row r="2299" spans="1:4" x14ac:dyDescent="0.3">
      <c r="A2299" s="73">
        <v>40506</v>
      </c>
      <c r="B2299" s="130">
        <v>1198.349976</v>
      </c>
      <c r="C2299" s="125">
        <f t="shared" si="70"/>
        <v>-1.670617755786119E-2</v>
      </c>
      <c r="D2299" s="130">
        <f t="shared" si="71"/>
        <v>-16706.177557861189</v>
      </c>
    </row>
    <row r="2300" spans="1:4" x14ac:dyDescent="0.3">
      <c r="A2300" s="73">
        <v>40505</v>
      </c>
      <c r="B2300" s="130">
        <v>1180.7299800000001</v>
      </c>
      <c r="C2300" s="125">
        <f t="shared" si="70"/>
        <v>-2.6924380545421789E-2</v>
      </c>
      <c r="D2300" s="130">
        <f t="shared" si="71"/>
        <v>-26924.380545421787</v>
      </c>
    </row>
    <row r="2301" spans="1:4" x14ac:dyDescent="0.3">
      <c r="A2301" s="73">
        <v>40504</v>
      </c>
      <c r="B2301" s="130">
        <v>1197.839966</v>
      </c>
      <c r="C2301" s="125">
        <f t="shared" si="70"/>
        <v>-2.077255998365013E-2</v>
      </c>
      <c r="D2301" s="130">
        <f t="shared" si="71"/>
        <v>-20772.559983650128</v>
      </c>
    </row>
    <row r="2302" spans="1:4" x14ac:dyDescent="0.3">
      <c r="A2302" s="73">
        <v>40501</v>
      </c>
      <c r="B2302" s="130">
        <v>1199.7299800000001</v>
      </c>
      <c r="C2302" s="125">
        <f t="shared" si="70"/>
        <v>-2.1307661223953778E-2</v>
      </c>
      <c r="D2302" s="130">
        <f t="shared" si="71"/>
        <v>-21307.661223953779</v>
      </c>
    </row>
    <row r="2303" spans="1:4" x14ac:dyDescent="0.3">
      <c r="A2303" s="73">
        <v>40500</v>
      </c>
      <c r="B2303" s="130">
        <v>1196.6899410000001</v>
      </c>
      <c r="C2303" s="125">
        <f t="shared" si="70"/>
        <v>-1.9958164891543451E-2</v>
      </c>
      <c r="D2303" s="130">
        <f t="shared" si="71"/>
        <v>-19958.164891543449</v>
      </c>
    </row>
    <row r="2304" spans="1:4" x14ac:dyDescent="0.3">
      <c r="A2304" s="73">
        <v>40499</v>
      </c>
      <c r="B2304" s="130">
        <v>1178.589966</v>
      </c>
      <c r="C2304" s="125">
        <f t="shared" si="70"/>
        <v>-1.6169150581485936E-2</v>
      </c>
      <c r="D2304" s="130">
        <f t="shared" si="71"/>
        <v>-16169.150581485936</v>
      </c>
    </row>
    <row r="2305" spans="1:4" x14ac:dyDescent="0.3">
      <c r="A2305" s="73">
        <v>40498</v>
      </c>
      <c r="B2305" s="130">
        <v>1178.339966</v>
      </c>
      <c r="C2305" s="125">
        <f t="shared" si="70"/>
        <v>-1.2760023030941925E-2</v>
      </c>
      <c r="D2305" s="130">
        <f t="shared" si="71"/>
        <v>-12760.023030941926</v>
      </c>
    </row>
    <row r="2306" spans="1:4" x14ac:dyDescent="0.3">
      <c r="A2306" s="73">
        <v>40497</v>
      </c>
      <c r="B2306" s="130">
        <v>1197.75</v>
      </c>
      <c r="C2306" s="125">
        <f t="shared" si="70"/>
        <v>1.128860242790064E-2</v>
      </c>
      <c r="D2306" s="130">
        <f t="shared" si="71"/>
        <v>11288.60242790064</v>
      </c>
    </row>
    <row r="2307" spans="1:4" x14ac:dyDescent="0.3">
      <c r="A2307" s="73">
        <v>40494</v>
      </c>
      <c r="B2307" s="130">
        <v>1199.209961</v>
      </c>
      <c r="C2307" s="125">
        <f t="shared" si="70"/>
        <v>1.3479667076723212E-2</v>
      </c>
      <c r="D2307" s="130">
        <f t="shared" si="71"/>
        <v>13479.667076723212</v>
      </c>
    </row>
    <row r="2308" spans="1:4" x14ac:dyDescent="0.3">
      <c r="A2308" s="73">
        <v>40493</v>
      </c>
      <c r="B2308" s="130">
        <v>1213.540039</v>
      </c>
      <c r="C2308" s="125">
        <f t="shared" si="70"/>
        <v>2.5139814214588219E-2</v>
      </c>
      <c r="D2308" s="130">
        <f t="shared" si="71"/>
        <v>25139.814214588219</v>
      </c>
    </row>
    <row r="2309" spans="1:4" x14ac:dyDescent="0.3">
      <c r="A2309" s="73">
        <v>40492</v>
      </c>
      <c r="B2309" s="130">
        <v>1218.709961</v>
      </c>
      <c r="C2309" s="125">
        <f t="shared" si="70"/>
        <v>3.0665154131331196E-2</v>
      </c>
      <c r="D2309" s="130">
        <f t="shared" si="71"/>
        <v>30665.154131331197</v>
      </c>
    </row>
    <row r="2310" spans="1:4" x14ac:dyDescent="0.3">
      <c r="A2310" s="73">
        <v>40491</v>
      </c>
      <c r="B2310" s="130">
        <v>1213.400024</v>
      </c>
      <c r="C2310" s="125">
        <f t="shared" si="70"/>
        <v>2.3413522358217698E-2</v>
      </c>
      <c r="D2310" s="130">
        <f t="shared" si="71"/>
        <v>23413.522358217699</v>
      </c>
    </row>
    <row r="2311" spans="1:4" x14ac:dyDescent="0.3">
      <c r="A2311" s="73">
        <v>40490</v>
      </c>
      <c r="B2311" s="130">
        <v>1223.25</v>
      </c>
      <c r="C2311" s="125">
        <f t="shared" si="70"/>
        <v>3.1738672727090744E-2</v>
      </c>
      <c r="D2311" s="130">
        <f t="shared" si="71"/>
        <v>31738.672727090743</v>
      </c>
    </row>
    <row r="2312" spans="1:4" x14ac:dyDescent="0.3">
      <c r="A2312" s="73">
        <v>40487</v>
      </c>
      <c r="B2312" s="130">
        <v>1225.849976</v>
      </c>
      <c r="C2312" s="125">
        <f t="shared" ref="C2312:C2375" si="72">B2312/B2322-1</f>
        <v>3.6151419676321517E-2</v>
      </c>
      <c r="D2312" s="130">
        <f t="shared" ref="D2312:D2375" si="73">C2312*$B$5</f>
        <v>36151.419676321515</v>
      </c>
    </row>
    <row r="2313" spans="1:4" x14ac:dyDescent="0.3">
      <c r="A2313" s="73">
        <v>40486</v>
      </c>
      <c r="B2313" s="130">
        <v>1221.0600589999999</v>
      </c>
      <c r="C2313" s="125">
        <f t="shared" si="72"/>
        <v>3.4568695587678056E-2</v>
      </c>
      <c r="D2313" s="130">
        <f t="shared" si="73"/>
        <v>34568.695587678056</v>
      </c>
    </row>
    <row r="2314" spans="1:4" x14ac:dyDescent="0.3">
      <c r="A2314" s="73">
        <v>40485</v>
      </c>
      <c r="B2314" s="130">
        <v>1197.959961</v>
      </c>
      <c r="C2314" s="125">
        <f t="shared" si="72"/>
        <v>1.6797165316486451E-2</v>
      </c>
      <c r="D2314" s="130">
        <f t="shared" si="73"/>
        <v>16797.165316486451</v>
      </c>
    </row>
    <row r="2315" spans="1:4" x14ac:dyDescent="0.3">
      <c r="A2315" s="73">
        <v>40484</v>
      </c>
      <c r="B2315" s="130">
        <v>1193.5699460000001</v>
      </c>
      <c r="C2315" s="125">
        <f t="shared" si="72"/>
        <v>2.3732671267189254E-2</v>
      </c>
      <c r="D2315" s="130">
        <f t="shared" si="73"/>
        <v>23732.671267189253</v>
      </c>
    </row>
    <row r="2316" spans="1:4" x14ac:dyDescent="0.3">
      <c r="A2316" s="73">
        <v>40483</v>
      </c>
      <c r="B2316" s="130">
        <v>1184.380005</v>
      </c>
      <c r="C2316" s="125">
        <f t="shared" si="72"/>
        <v>-2.7851205008988522E-4</v>
      </c>
      <c r="D2316" s="130">
        <f t="shared" si="73"/>
        <v>-278.51205008988524</v>
      </c>
    </row>
    <row r="2317" spans="1:4" x14ac:dyDescent="0.3">
      <c r="A2317" s="73">
        <v>40480</v>
      </c>
      <c r="B2317" s="130">
        <v>1183.26001</v>
      </c>
      <c r="C2317" s="125">
        <f t="shared" si="72"/>
        <v>6.0109925731799407E-3</v>
      </c>
      <c r="D2317" s="130">
        <f t="shared" si="73"/>
        <v>6010.9925731799403</v>
      </c>
    </row>
    <row r="2318" spans="1:4" x14ac:dyDescent="0.3">
      <c r="A2318" s="73">
        <v>40479</v>
      </c>
      <c r="B2318" s="130">
        <v>1183.780029</v>
      </c>
      <c r="C2318" s="125">
        <f t="shared" si="72"/>
        <v>8.4936825370995894E-3</v>
      </c>
      <c r="D2318" s="130">
        <f t="shared" si="73"/>
        <v>8493.6825370995903</v>
      </c>
    </row>
    <row r="2319" spans="1:4" x14ac:dyDescent="0.3">
      <c r="A2319" s="73">
        <v>40478</v>
      </c>
      <c r="B2319" s="130">
        <v>1182.4499510000001</v>
      </c>
      <c r="C2319" s="125">
        <f t="shared" si="72"/>
        <v>3.69236489993785E-3</v>
      </c>
      <c r="D2319" s="130">
        <f t="shared" si="73"/>
        <v>3692.3648999378502</v>
      </c>
    </row>
    <row r="2320" spans="1:4" x14ac:dyDescent="0.3">
      <c r="A2320" s="73">
        <v>40477</v>
      </c>
      <c r="B2320" s="130">
        <v>1185.6400149999999</v>
      </c>
      <c r="C2320" s="125">
        <f t="shared" si="72"/>
        <v>1.3566765029590977E-2</v>
      </c>
      <c r="D2320" s="130">
        <f t="shared" si="73"/>
        <v>13566.765029590977</v>
      </c>
    </row>
    <row r="2321" spans="1:4" x14ac:dyDescent="0.3">
      <c r="A2321" s="73">
        <v>40476</v>
      </c>
      <c r="B2321" s="130">
        <v>1185.619995</v>
      </c>
      <c r="C2321" s="125">
        <f t="shared" si="72"/>
        <v>1.7420150637325493E-2</v>
      </c>
      <c r="D2321" s="130">
        <f t="shared" si="73"/>
        <v>17420.150637325492</v>
      </c>
    </row>
    <row r="2322" spans="1:4" x14ac:dyDescent="0.3">
      <c r="A2322" s="73">
        <v>40473</v>
      </c>
      <c r="B2322" s="130">
        <v>1183.079956</v>
      </c>
      <c r="C2322" s="125">
        <f t="shared" si="72"/>
        <v>1.5388517899562748E-2</v>
      </c>
      <c r="D2322" s="130">
        <f t="shared" si="73"/>
        <v>15388.517899562748</v>
      </c>
    </row>
    <row r="2323" spans="1:4" x14ac:dyDescent="0.3">
      <c r="A2323" s="73">
        <v>40472</v>
      </c>
      <c r="B2323" s="130">
        <v>1180.26001</v>
      </c>
      <c r="C2323" s="125">
        <f t="shared" si="72"/>
        <v>1.9169947903366902E-2</v>
      </c>
      <c r="D2323" s="130">
        <f t="shared" si="73"/>
        <v>19169.947903366901</v>
      </c>
    </row>
    <row r="2324" spans="1:4" x14ac:dyDescent="0.3">
      <c r="A2324" s="73">
        <v>40471</v>
      </c>
      <c r="B2324" s="130">
        <v>1178.170044</v>
      </c>
      <c r="C2324" s="125">
        <f t="shared" si="72"/>
        <v>1.569012427477734E-2</v>
      </c>
      <c r="D2324" s="130">
        <f t="shared" si="73"/>
        <v>15690.124274777339</v>
      </c>
    </row>
    <row r="2325" spans="1:4" x14ac:dyDescent="0.3">
      <c r="A2325" s="73">
        <v>40470</v>
      </c>
      <c r="B2325" s="130">
        <v>1165.900024</v>
      </c>
      <c r="C2325" s="125">
        <f t="shared" si="72"/>
        <v>4.4368072367004796E-3</v>
      </c>
      <c r="D2325" s="130">
        <f t="shared" si="73"/>
        <v>4436.8072367004797</v>
      </c>
    </row>
    <row r="2326" spans="1:4" x14ac:dyDescent="0.3">
      <c r="A2326" s="73">
        <v>40469</v>
      </c>
      <c r="B2326" s="130">
        <v>1184.709961</v>
      </c>
      <c r="C2326" s="125">
        <f t="shared" si="72"/>
        <v>4.1933749139355436E-2</v>
      </c>
      <c r="D2326" s="130">
        <f t="shared" si="73"/>
        <v>41933.749139355437</v>
      </c>
    </row>
    <row r="2327" spans="1:4" x14ac:dyDescent="0.3">
      <c r="A2327" s="73">
        <v>40466</v>
      </c>
      <c r="B2327" s="130">
        <v>1176.1899410000001</v>
      </c>
      <c r="C2327" s="125">
        <f t="shared" si="72"/>
        <v>2.6128865910532539E-2</v>
      </c>
      <c r="D2327" s="130">
        <f t="shared" si="73"/>
        <v>26128.865910532539</v>
      </c>
    </row>
    <row r="2328" spans="1:4" x14ac:dyDescent="0.3">
      <c r="A2328" s="73">
        <v>40465</v>
      </c>
      <c r="B2328" s="130">
        <v>1173.8100589999999</v>
      </c>
      <c r="C2328" s="125">
        <f t="shared" si="72"/>
        <v>2.8575279880992399E-2</v>
      </c>
      <c r="D2328" s="130">
        <f t="shared" si="73"/>
        <v>28575.279880992399</v>
      </c>
    </row>
    <row r="2329" spans="1:4" x14ac:dyDescent="0.3">
      <c r="A2329" s="73">
        <v>40464</v>
      </c>
      <c r="B2329" s="130">
        <v>1178.099976</v>
      </c>
      <c r="C2329" s="125">
        <f t="shared" si="72"/>
        <v>2.9150975848470262E-2</v>
      </c>
      <c r="D2329" s="130">
        <f t="shared" si="73"/>
        <v>29150.975848470262</v>
      </c>
    </row>
    <row r="2330" spans="1:4" x14ac:dyDescent="0.3">
      <c r="A2330" s="73">
        <v>40463</v>
      </c>
      <c r="B2330" s="130">
        <v>1169.7700199999999</v>
      </c>
      <c r="C2330" s="125">
        <f t="shared" si="72"/>
        <v>1.9229824816817453E-2</v>
      </c>
      <c r="D2330" s="130">
        <f t="shared" si="73"/>
        <v>19229.824816817454</v>
      </c>
    </row>
    <row r="2331" spans="1:4" x14ac:dyDescent="0.3">
      <c r="A2331" s="73">
        <v>40462</v>
      </c>
      <c r="B2331" s="130">
        <v>1165.3199460000001</v>
      </c>
      <c r="C2331" s="125">
        <f t="shared" si="72"/>
        <v>2.027729154459279E-2</v>
      </c>
      <c r="D2331" s="130">
        <f t="shared" si="73"/>
        <v>20277.29154459279</v>
      </c>
    </row>
    <row r="2332" spans="1:4" x14ac:dyDescent="0.3">
      <c r="A2332" s="73">
        <v>40459</v>
      </c>
      <c r="B2332" s="130">
        <v>1165.150024</v>
      </c>
      <c r="C2332" s="125">
        <f t="shared" si="72"/>
        <v>1.4347009470719652E-2</v>
      </c>
      <c r="D2332" s="130">
        <f t="shared" si="73"/>
        <v>14347.009470719651</v>
      </c>
    </row>
    <row r="2333" spans="1:4" x14ac:dyDescent="0.3">
      <c r="A2333" s="73">
        <v>40458</v>
      </c>
      <c r="B2333" s="130">
        <v>1158.0600589999999</v>
      </c>
      <c r="C2333" s="125">
        <f t="shared" si="72"/>
        <v>2.9542334663782643E-2</v>
      </c>
      <c r="D2333" s="130">
        <f t="shared" si="73"/>
        <v>29542.334663782643</v>
      </c>
    </row>
    <row r="2334" spans="1:4" x14ac:dyDescent="0.3">
      <c r="A2334" s="73">
        <v>40457</v>
      </c>
      <c r="B2334" s="130">
        <v>1159.969971</v>
      </c>
      <c r="C2334" s="125">
        <f t="shared" si="72"/>
        <v>2.2648676996145811E-2</v>
      </c>
      <c r="D2334" s="130">
        <f t="shared" si="73"/>
        <v>22648.676996145812</v>
      </c>
    </row>
    <row r="2335" spans="1:4" x14ac:dyDescent="0.3">
      <c r="A2335" s="73">
        <v>40456</v>
      </c>
      <c r="B2335" s="130">
        <v>1160.75</v>
      </c>
      <c r="C2335" s="125">
        <f t="shared" si="72"/>
        <v>1.8398261477171385E-2</v>
      </c>
      <c r="D2335" s="130">
        <f t="shared" si="73"/>
        <v>18398.261477171385</v>
      </c>
    </row>
    <row r="2336" spans="1:4" x14ac:dyDescent="0.3">
      <c r="A2336" s="73">
        <v>40455</v>
      </c>
      <c r="B2336" s="130">
        <v>1137.030029</v>
      </c>
      <c r="C2336" s="125">
        <f t="shared" si="72"/>
        <v>-4.970580631877386E-3</v>
      </c>
      <c r="D2336" s="130">
        <f t="shared" si="73"/>
        <v>-4970.5806318773857</v>
      </c>
    </row>
    <row r="2337" spans="1:4" x14ac:dyDescent="0.3">
      <c r="A2337" s="73">
        <v>40452</v>
      </c>
      <c r="B2337" s="130">
        <v>1146.23999</v>
      </c>
      <c r="C2337" s="125">
        <f t="shared" si="72"/>
        <v>1.8345956008637643E-2</v>
      </c>
      <c r="D2337" s="130">
        <f t="shared" si="73"/>
        <v>18345.956008637644</v>
      </c>
    </row>
    <row r="2338" spans="1:4" x14ac:dyDescent="0.3">
      <c r="A2338" s="73">
        <v>40451</v>
      </c>
      <c r="B2338" s="130">
        <v>1141.1999510000001</v>
      </c>
      <c r="C2338" s="125">
        <f t="shared" si="72"/>
        <v>1.4706592659093243E-2</v>
      </c>
      <c r="D2338" s="130">
        <f t="shared" si="73"/>
        <v>14706.592659093243</v>
      </c>
    </row>
    <row r="2339" spans="1:4" x14ac:dyDescent="0.3">
      <c r="A2339" s="73">
        <v>40450</v>
      </c>
      <c r="B2339" s="130">
        <v>1144.7299800000001</v>
      </c>
      <c r="C2339" s="125">
        <f t="shared" si="72"/>
        <v>1.7474499314374281E-2</v>
      </c>
      <c r="D2339" s="130">
        <f t="shared" si="73"/>
        <v>17474.499314374279</v>
      </c>
    </row>
    <row r="2340" spans="1:4" x14ac:dyDescent="0.3">
      <c r="A2340" s="73">
        <v>40449</v>
      </c>
      <c r="B2340" s="130">
        <v>1147.6999510000001</v>
      </c>
      <c r="C2340" s="125">
        <f t="shared" si="72"/>
        <v>2.372667520242655E-2</v>
      </c>
      <c r="D2340" s="130">
        <f t="shared" si="73"/>
        <v>23726.675202426552</v>
      </c>
    </row>
    <row r="2341" spans="1:4" x14ac:dyDescent="0.3">
      <c r="A2341" s="73">
        <v>40448</v>
      </c>
      <c r="B2341" s="130">
        <v>1142.160034</v>
      </c>
      <c r="C2341" s="125">
        <f t="shared" si="72"/>
        <v>1.8058659030744328E-2</v>
      </c>
      <c r="D2341" s="130">
        <f t="shared" si="73"/>
        <v>18058.659030744329</v>
      </c>
    </row>
    <row r="2342" spans="1:4" x14ac:dyDescent="0.3">
      <c r="A2342" s="73">
        <v>40445</v>
      </c>
      <c r="B2342" s="130">
        <v>1148.670044</v>
      </c>
      <c r="C2342" s="125">
        <f t="shared" si="72"/>
        <v>3.5257530775883117E-2</v>
      </c>
      <c r="D2342" s="130">
        <f t="shared" si="73"/>
        <v>35257.530775883119</v>
      </c>
    </row>
    <row r="2343" spans="1:4" x14ac:dyDescent="0.3">
      <c r="A2343" s="73">
        <v>40444</v>
      </c>
      <c r="B2343" s="130">
        <v>1124.829956</v>
      </c>
      <c r="C2343" s="125">
        <f t="shared" si="72"/>
        <v>1.8701571292828456E-2</v>
      </c>
      <c r="D2343" s="130">
        <f t="shared" si="73"/>
        <v>18701.571292828456</v>
      </c>
    </row>
    <row r="2344" spans="1:4" x14ac:dyDescent="0.3">
      <c r="A2344" s="73">
        <v>40443</v>
      </c>
      <c r="B2344" s="130">
        <v>1134.280029</v>
      </c>
      <c r="C2344" s="125">
        <f t="shared" si="72"/>
        <v>3.2224043027037075E-2</v>
      </c>
      <c r="D2344" s="130">
        <f t="shared" si="73"/>
        <v>32224.043027037074</v>
      </c>
    </row>
    <row r="2345" spans="1:4" x14ac:dyDescent="0.3">
      <c r="A2345" s="73">
        <v>40442</v>
      </c>
      <c r="B2345" s="130">
        <v>1139.780029</v>
      </c>
      <c r="C2345" s="125">
        <f t="shared" si="72"/>
        <v>4.3907591307204452E-2</v>
      </c>
      <c r="D2345" s="130">
        <f t="shared" si="73"/>
        <v>43907.59130720445</v>
      </c>
    </row>
    <row r="2346" spans="1:4" x14ac:dyDescent="0.3">
      <c r="A2346" s="73">
        <v>40441</v>
      </c>
      <c r="B2346" s="130">
        <v>1142.709961</v>
      </c>
      <c r="C2346" s="125">
        <f t="shared" si="72"/>
        <v>3.4585427614187036E-2</v>
      </c>
      <c r="D2346" s="130">
        <f t="shared" si="73"/>
        <v>34585.427614187036</v>
      </c>
    </row>
    <row r="2347" spans="1:4" x14ac:dyDescent="0.3">
      <c r="A2347" s="73">
        <v>40438</v>
      </c>
      <c r="B2347" s="130">
        <v>1125.589966</v>
      </c>
      <c r="C2347" s="125">
        <f t="shared" si="72"/>
        <v>3.2556637722557014E-2</v>
      </c>
      <c r="D2347" s="130">
        <f t="shared" si="73"/>
        <v>32556.637722557014</v>
      </c>
    </row>
    <row r="2348" spans="1:4" x14ac:dyDescent="0.3">
      <c r="A2348" s="73">
        <v>40437</v>
      </c>
      <c r="B2348" s="130">
        <v>1124.660034</v>
      </c>
      <c r="C2348" s="125">
        <f t="shared" si="72"/>
        <v>4.1072298547779162E-2</v>
      </c>
      <c r="D2348" s="130">
        <f t="shared" si="73"/>
        <v>41072.298547779159</v>
      </c>
    </row>
    <row r="2349" spans="1:4" x14ac:dyDescent="0.3">
      <c r="A2349" s="73">
        <v>40436</v>
      </c>
      <c r="B2349" s="130">
        <v>1125.0699460000001</v>
      </c>
      <c r="C2349" s="125">
        <f t="shared" si="72"/>
        <v>7.2179384155502069E-2</v>
      </c>
      <c r="D2349" s="130">
        <f t="shared" si="73"/>
        <v>72179.384155502063</v>
      </c>
    </row>
    <row r="2350" spans="1:4" x14ac:dyDescent="0.3">
      <c r="A2350" s="73">
        <v>40435</v>
      </c>
      <c r="B2350" s="130">
        <v>1121.099976</v>
      </c>
      <c r="C2350" s="125">
        <f t="shared" si="72"/>
        <v>6.8813569168480804E-2</v>
      </c>
      <c r="D2350" s="130">
        <f t="shared" si="73"/>
        <v>68813.569168480797</v>
      </c>
    </row>
    <row r="2351" spans="1:4" x14ac:dyDescent="0.3">
      <c r="A2351" s="73">
        <v>40434</v>
      </c>
      <c r="B2351" s="130">
        <v>1121.900024</v>
      </c>
      <c r="C2351" s="125">
        <f t="shared" si="72"/>
        <v>5.3832987187857784E-2</v>
      </c>
      <c r="D2351" s="130">
        <f t="shared" si="73"/>
        <v>53832.987187857783</v>
      </c>
    </row>
    <row r="2352" spans="1:4" x14ac:dyDescent="0.3">
      <c r="A2352" s="73">
        <v>40431</v>
      </c>
      <c r="B2352" s="130">
        <v>1109.5500489999999</v>
      </c>
      <c r="C2352" s="125">
        <f t="shared" si="72"/>
        <v>5.951956582768414E-2</v>
      </c>
      <c r="D2352" s="130">
        <f t="shared" si="73"/>
        <v>59519.565827684142</v>
      </c>
    </row>
    <row r="2353" spans="1:4" x14ac:dyDescent="0.3">
      <c r="A2353" s="73">
        <v>40430</v>
      </c>
      <c r="B2353" s="130">
        <v>1104.1800539999999</v>
      </c>
      <c r="C2353" s="125">
        <f t="shared" si="72"/>
        <v>4.6288933354223794E-2</v>
      </c>
      <c r="D2353" s="130">
        <f t="shared" si="73"/>
        <v>46288.933354223795</v>
      </c>
    </row>
    <row r="2354" spans="1:4" x14ac:dyDescent="0.3">
      <c r="A2354" s="73">
        <v>40429</v>
      </c>
      <c r="B2354" s="130">
        <v>1098.869995</v>
      </c>
      <c r="C2354" s="125">
        <f t="shared" si="72"/>
        <v>4.4682327876459649E-2</v>
      </c>
      <c r="D2354" s="130">
        <f t="shared" si="73"/>
        <v>44682.327876459647</v>
      </c>
    </row>
    <row r="2355" spans="1:4" x14ac:dyDescent="0.3">
      <c r="A2355" s="73">
        <v>40428</v>
      </c>
      <c r="B2355" s="130">
        <v>1091.839966</v>
      </c>
      <c r="C2355" s="125">
        <f t="shared" si="72"/>
        <v>2.2935074711462056E-2</v>
      </c>
      <c r="D2355" s="130">
        <f t="shared" si="73"/>
        <v>22935.074711462057</v>
      </c>
    </row>
    <row r="2356" spans="1:4" x14ac:dyDescent="0.3">
      <c r="A2356" s="73">
        <v>40424</v>
      </c>
      <c r="B2356" s="130">
        <v>1104.51001</v>
      </c>
      <c r="C2356" s="125">
        <f t="shared" si="72"/>
        <v>3.062459368553494E-2</v>
      </c>
      <c r="D2356" s="130">
        <f t="shared" si="73"/>
        <v>30624.593685534939</v>
      </c>
    </row>
    <row r="2357" spans="1:4" x14ac:dyDescent="0.3">
      <c r="A2357" s="73">
        <v>40423</v>
      </c>
      <c r="B2357" s="130">
        <v>1090.099976</v>
      </c>
      <c r="C2357" s="125">
        <f t="shared" si="72"/>
        <v>1.3452554254471449E-2</v>
      </c>
      <c r="D2357" s="130">
        <f t="shared" si="73"/>
        <v>13452.55425447145</v>
      </c>
    </row>
    <row r="2358" spans="1:4" x14ac:dyDescent="0.3">
      <c r="A2358" s="73">
        <v>40422</v>
      </c>
      <c r="B2358" s="130">
        <v>1080.290039</v>
      </c>
      <c r="C2358" s="125">
        <f t="shared" si="72"/>
        <v>-1.2676386057800415E-2</v>
      </c>
      <c r="D2358" s="130">
        <f t="shared" si="73"/>
        <v>-12676.386057800415</v>
      </c>
    </row>
    <row r="2359" spans="1:4" x14ac:dyDescent="0.3">
      <c r="A2359" s="73">
        <v>40421</v>
      </c>
      <c r="B2359" s="130">
        <v>1049.329956</v>
      </c>
      <c r="C2359" s="125">
        <f t="shared" si="72"/>
        <v>-3.9550113915779339E-2</v>
      </c>
      <c r="D2359" s="130">
        <f t="shared" si="73"/>
        <v>-39550.113915779337</v>
      </c>
    </row>
    <row r="2360" spans="1:4" x14ac:dyDescent="0.3">
      <c r="A2360" s="73">
        <v>40420</v>
      </c>
      <c r="B2360" s="130">
        <v>1048.920044</v>
      </c>
      <c r="C2360" s="125">
        <f t="shared" si="72"/>
        <v>-2.8219867756397843E-2</v>
      </c>
      <c r="D2360" s="130">
        <f t="shared" si="73"/>
        <v>-28219.867756397842</v>
      </c>
    </row>
    <row r="2361" spans="1:4" x14ac:dyDescent="0.3">
      <c r="A2361" s="73">
        <v>40417</v>
      </c>
      <c r="B2361" s="130">
        <v>1064.589966</v>
      </c>
      <c r="C2361" s="125">
        <f t="shared" si="72"/>
        <v>-1.3583538568450293E-2</v>
      </c>
      <c r="D2361" s="130">
        <f t="shared" si="73"/>
        <v>-13583.538568450293</v>
      </c>
    </row>
    <row r="2362" spans="1:4" x14ac:dyDescent="0.3">
      <c r="A2362" s="73">
        <v>40416</v>
      </c>
      <c r="B2362" s="130">
        <v>1047.219971</v>
      </c>
      <c r="C2362" s="125">
        <f t="shared" si="72"/>
        <v>-3.3582206240006185E-2</v>
      </c>
      <c r="D2362" s="130">
        <f t="shared" si="73"/>
        <v>-33582.206240006184</v>
      </c>
    </row>
    <row r="2363" spans="1:4" x14ac:dyDescent="0.3">
      <c r="A2363" s="73">
        <v>40415</v>
      </c>
      <c r="B2363" s="130">
        <v>1055.329956</v>
      </c>
      <c r="C2363" s="125">
        <f t="shared" si="72"/>
        <v>-3.1336352454637728E-2</v>
      </c>
      <c r="D2363" s="130">
        <f t="shared" si="73"/>
        <v>-31336.352454637727</v>
      </c>
    </row>
    <row r="2364" spans="1:4" x14ac:dyDescent="0.3">
      <c r="A2364" s="73">
        <v>40414</v>
      </c>
      <c r="B2364" s="130">
        <v>1051.869995</v>
      </c>
      <c r="C2364" s="125">
        <f t="shared" si="72"/>
        <v>-6.171842752271306E-2</v>
      </c>
      <c r="D2364" s="130">
        <f t="shared" si="73"/>
        <v>-61718.427522713057</v>
      </c>
    </row>
    <row r="2365" spans="1:4" x14ac:dyDescent="0.3">
      <c r="A2365" s="73">
        <v>40413</v>
      </c>
      <c r="B2365" s="130">
        <v>1067.3599850000001</v>
      </c>
      <c r="C2365" s="125">
        <f t="shared" si="72"/>
        <v>-5.358271656095015E-2</v>
      </c>
      <c r="D2365" s="130">
        <f t="shared" si="73"/>
        <v>-53582.716560950154</v>
      </c>
    </row>
    <row r="2366" spans="1:4" x14ac:dyDescent="0.3">
      <c r="A2366" s="73">
        <v>40410</v>
      </c>
      <c r="B2366" s="130">
        <v>1071.6899410000001</v>
      </c>
      <c r="C2366" s="125">
        <f t="shared" si="72"/>
        <v>-4.4533070621593174E-2</v>
      </c>
      <c r="D2366" s="130">
        <f t="shared" si="73"/>
        <v>-44533.070621593171</v>
      </c>
    </row>
    <row r="2367" spans="1:4" x14ac:dyDescent="0.3">
      <c r="A2367" s="73">
        <v>40409</v>
      </c>
      <c r="B2367" s="130">
        <v>1075.630005</v>
      </c>
      <c r="C2367" s="125">
        <f t="shared" si="72"/>
        <v>-4.4572397980323863E-2</v>
      </c>
      <c r="D2367" s="130">
        <f t="shared" si="73"/>
        <v>-44572.397980323862</v>
      </c>
    </row>
    <row r="2368" spans="1:4" x14ac:dyDescent="0.3">
      <c r="A2368" s="73">
        <v>40408</v>
      </c>
      <c r="B2368" s="130">
        <v>1094.160034</v>
      </c>
      <c r="C2368" s="125">
        <f t="shared" si="72"/>
        <v>-2.9345974498296568E-2</v>
      </c>
      <c r="D2368" s="130">
        <f t="shared" si="73"/>
        <v>-29345.974498296568</v>
      </c>
    </row>
    <row r="2369" spans="1:4" x14ac:dyDescent="0.3">
      <c r="A2369" s="73">
        <v>40407</v>
      </c>
      <c r="B2369" s="130">
        <v>1092.540039</v>
      </c>
      <c r="C2369" s="125">
        <f t="shared" si="72"/>
        <v>-2.4918268364611418E-2</v>
      </c>
      <c r="D2369" s="130">
        <f t="shared" si="73"/>
        <v>-24918.268364611416</v>
      </c>
    </row>
    <row r="2370" spans="1:4" x14ac:dyDescent="0.3">
      <c r="A2370" s="73">
        <v>40406</v>
      </c>
      <c r="B2370" s="130">
        <v>1079.380005</v>
      </c>
      <c r="C2370" s="125">
        <f t="shared" si="72"/>
        <v>-4.1283979019824613E-2</v>
      </c>
      <c r="D2370" s="130">
        <f t="shared" si="73"/>
        <v>-41283.979019824612</v>
      </c>
    </row>
    <row r="2371" spans="1:4" x14ac:dyDescent="0.3">
      <c r="A2371" s="73">
        <v>40403</v>
      </c>
      <c r="B2371" s="130">
        <v>1079.25</v>
      </c>
      <c r="C2371" s="125">
        <f t="shared" si="72"/>
        <v>-2.0288649679491289E-2</v>
      </c>
      <c r="D2371" s="130">
        <f t="shared" si="73"/>
        <v>-20288.649679491289</v>
      </c>
    </row>
    <row r="2372" spans="1:4" x14ac:dyDescent="0.3">
      <c r="A2372" s="73">
        <v>40402</v>
      </c>
      <c r="B2372" s="130">
        <v>1083.6099850000001</v>
      </c>
      <c r="C2372" s="125">
        <f t="shared" si="72"/>
        <v>-1.6268320906574152E-2</v>
      </c>
      <c r="D2372" s="130">
        <f t="shared" si="73"/>
        <v>-16268.320906574152</v>
      </c>
    </row>
    <row r="2373" spans="1:4" x14ac:dyDescent="0.3">
      <c r="A2373" s="73">
        <v>40401</v>
      </c>
      <c r="B2373" s="130">
        <v>1089.469971</v>
      </c>
      <c r="C2373" s="125">
        <f t="shared" si="72"/>
        <v>-1.5061551467451584E-2</v>
      </c>
      <c r="D2373" s="130">
        <f t="shared" si="73"/>
        <v>-15061.551467451583</v>
      </c>
    </row>
    <row r="2374" spans="1:4" x14ac:dyDescent="0.3">
      <c r="A2374" s="73">
        <v>40400</v>
      </c>
      <c r="B2374" s="130">
        <v>1121.0600589999999</v>
      </c>
      <c r="C2374" s="125">
        <f t="shared" si="72"/>
        <v>6.4821637042964397E-3</v>
      </c>
      <c r="D2374" s="130">
        <f t="shared" si="73"/>
        <v>6482.1637042964394</v>
      </c>
    </row>
    <row r="2375" spans="1:4" x14ac:dyDescent="0.3">
      <c r="A2375" s="73">
        <v>40399</v>
      </c>
      <c r="B2375" s="130">
        <v>1127.790039</v>
      </c>
      <c r="C2375" s="125">
        <f t="shared" si="72"/>
        <v>1.1461806517772954E-2</v>
      </c>
      <c r="D2375" s="130">
        <f t="shared" si="73"/>
        <v>11461.806517772955</v>
      </c>
    </row>
    <row r="2376" spans="1:4" x14ac:dyDescent="0.3">
      <c r="A2376" s="73">
        <v>40396</v>
      </c>
      <c r="B2376" s="130">
        <v>1121.6400149999999</v>
      </c>
      <c r="C2376" s="125">
        <f t="shared" ref="C2376:C2439" si="74">B2376/B2386-1</f>
        <v>1.7212903718971662E-2</v>
      </c>
      <c r="D2376" s="130">
        <f t="shared" ref="D2376:D2439" si="75">C2376*$B$5</f>
        <v>17212.903718971662</v>
      </c>
    </row>
    <row r="2377" spans="1:4" x14ac:dyDescent="0.3">
      <c r="A2377" s="73">
        <v>40395</v>
      </c>
      <c r="B2377" s="130">
        <v>1125.8100589999999</v>
      </c>
      <c r="C2377" s="125">
        <f t="shared" si="74"/>
        <v>2.9387304860660546E-2</v>
      </c>
      <c r="D2377" s="130">
        <f t="shared" si="75"/>
        <v>29387.304860660544</v>
      </c>
    </row>
    <row r="2378" spans="1:4" x14ac:dyDescent="0.3">
      <c r="A2378" s="73">
        <v>40394</v>
      </c>
      <c r="B2378" s="130">
        <v>1127.23999</v>
      </c>
      <c r="C2378" s="125">
        <f t="shared" si="74"/>
        <v>5.3899181772989913E-2</v>
      </c>
      <c r="D2378" s="130">
        <f t="shared" si="75"/>
        <v>53899.181772989912</v>
      </c>
    </row>
    <row r="2379" spans="1:4" x14ac:dyDescent="0.3">
      <c r="A2379" s="73">
        <v>40393</v>
      </c>
      <c r="B2379" s="130">
        <v>1120.459961</v>
      </c>
      <c r="C2379" s="125">
        <f t="shared" si="74"/>
        <v>3.4130746928983324E-2</v>
      </c>
      <c r="D2379" s="130">
        <f t="shared" si="75"/>
        <v>34130.746928983324</v>
      </c>
    </row>
    <row r="2380" spans="1:4" x14ac:dyDescent="0.3">
      <c r="A2380" s="73">
        <v>40392</v>
      </c>
      <c r="B2380" s="130">
        <v>1125.8599850000001</v>
      </c>
      <c r="C2380" s="125">
        <f t="shared" si="74"/>
        <v>5.0977815635939283E-2</v>
      </c>
      <c r="D2380" s="130">
        <f t="shared" si="75"/>
        <v>50977.815635939281</v>
      </c>
    </row>
    <row r="2381" spans="1:4" x14ac:dyDescent="0.3">
      <c r="A2381" s="73">
        <v>40389</v>
      </c>
      <c r="B2381" s="130">
        <v>1101.599976</v>
      </c>
      <c r="C2381" s="125">
        <f t="shared" si="74"/>
        <v>3.4482731225665253E-2</v>
      </c>
      <c r="D2381" s="130">
        <f t="shared" si="75"/>
        <v>34482.731225665251</v>
      </c>
    </row>
    <row r="2382" spans="1:4" x14ac:dyDescent="0.3">
      <c r="A2382" s="73">
        <v>40388</v>
      </c>
      <c r="B2382" s="130">
        <v>1101.530029</v>
      </c>
      <c r="C2382" s="125">
        <f t="shared" si="74"/>
        <v>4.6056919342931657E-3</v>
      </c>
      <c r="D2382" s="130">
        <f t="shared" si="75"/>
        <v>4605.691934293166</v>
      </c>
    </row>
    <row r="2383" spans="1:4" x14ac:dyDescent="0.3">
      <c r="A2383" s="73">
        <v>40387</v>
      </c>
      <c r="B2383" s="130">
        <v>1106.130005</v>
      </c>
      <c r="C2383" s="125">
        <f t="shared" si="74"/>
        <v>1.0007542719092211E-2</v>
      </c>
      <c r="D2383" s="130">
        <f t="shared" si="75"/>
        <v>10007.542719092211</v>
      </c>
    </row>
    <row r="2384" spans="1:4" x14ac:dyDescent="0.3">
      <c r="A2384" s="73">
        <v>40386</v>
      </c>
      <c r="B2384" s="130">
        <v>1113.839966</v>
      </c>
      <c r="C2384" s="125">
        <f t="shared" si="74"/>
        <v>1.6889733392600359E-2</v>
      </c>
      <c r="D2384" s="130">
        <f t="shared" si="75"/>
        <v>16889.733392600359</v>
      </c>
    </row>
    <row r="2385" spans="1:4" x14ac:dyDescent="0.3">
      <c r="A2385" s="73">
        <v>40385</v>
      </c>
      <c r="B2385" s="130">
        <v>1115.01001</v>
      </c>
      <c r="C2385" s="125">
        <f t="shared" si="74"/>
        <v>3.3612987253765825E-2</v>
      </c>
      <c r="D2385" s="130">
        <f t="shared" si="75"/>
        <v>33612.987253765823</v>
      </c>
    </row>
    <row r="2386" spans="1:4" x14ac:dyDescent="0.3">
      <c r="A2386" s="73">
        <v>40382</v>
      </c>
      <c r="B2386" s="130">
        <v>1102.660034</v>
      </c>
      <c r="C2386" s="125">
        <f t="shared" si="74"/>
        <v>2.2913720262008885E-2</v>
      </c>
      <c r="D2386" s="130">
        <f t="shared" si="75"/>
        <v>22913.720262008886</v>
      </c>
    </row>
    <row r="2387" spans="1:4" x14ac:dyDescent="0.3">
      <c r="A2387" s="73">
        <v>40381</v>
      </c>
      <c r="B2387" s="130">
        <v>1093.670044</v>
      </c>
      <c r="C2387" s="125">
        <f t="shared" si="74"/>
        <v>2.1882778790002222E-2</v>
      </c>
      <c r="D2387" s="130">
        <f t="shared" si="75"/>
        <v>21882.778790002223</v>
      </c>
    </row>
    <row r="2388" spans="1:4" x14ac:dyDescent="0.3">
      <c r="A2388" s="73">
        <v>40380</v>
      </c>
      <c r="B2388" s="130">
        <v>1069.589966</v>
      </c>
      <c r="C2388" s="125">
        <f t="shared" si="74"/>
        <v>8.7901627172293217E-3</v>
      </c>
      <c r="D2388" s="130">
        <f t="shared" si="75"/>
        <v>8790.1627172293211</v>
      </c>
    </row>
    <row r="2389" spans="1:4" x14ac:dyDescent="0.3">
      <c r="A2389" s="73">
        <v>40379</v>
      </c>
      <c r="B2389" s="130">
        <v>1083.4799800000001</v>
      </c>
      <c r="C2389" s="125">
        <f t="shared" si="74"/>
        <v>5.3907279555153176E-2</v>
      </c>
      <c r="D2389" s="130">
        <f t="shared" si="75"/>
        <v>53907.279555153174</v>
      </c>
    </row>
    <row r="2390" spans="1:4" x14ac:dyDescent="0.3">
      <c r="A2390" s="73">
        <v>40378</v>
      </c>
      <c r="B2390" s="130">
        <v>1071.25</v>
      </c>
      <c r="C2390" s="125">
        <f t="shared" si="74"/>
        <v>4.7595280751511204E-2</v>
      </c>
      <c r="D2390" s="130">
        <f t="shared" si="75"/>
        <v>47595.280751511207</v>
      </c>
    </row>
    <row r="2391" spans="1:4" x14ac:dyDescent="0.3">
      <c r="A2391" s="73">
        <v>40375</v>
      </c>
      <c r="B2391" s="130">
        <v>1064.880005</v>
      </c>
      <c r="C2391" s="125">
        <f t="shared" si="74"/>
        <v>3.6510711995243694E-2</v>
      </c>
      <c r="D2391" s="130">
        <f t="shared" si="75"/>
        <v>36510.711995243691</v>
      </c>
    </row>
    <row r="2392" spans="1:4" x14ac:dyDescent="0.3">
      <c r="A2392" s="73">
        <v>40374</v>
      </c>
      <c r="B2392" s="130">
        <v>1096.4799800000001</v>
      </c>
      <c r="C2392" s="125">
        <f t="shared" si="74"/>
        <v>6.3810403982309083E-2</v>
      </c>
      <c r="D2392" s="130">
        <f t="shared" si="75"/>
        <v>63810.403982309086</v>
      </c>
    </row>
    <row r="2393" spans="1:4" x14ac:dyDescent="0.3">
      <c r="A2393" s="73">
        <v>40373</v>
      </c>
      <c r="B2393" s="130">
        <v>1095.170044</v>
      </c>
      <c r="C2393" s="125">
        <f t="shared" si="74"/>
        <v>5.1794067187142856E-2</v>
      </c>
      <c r="D2393" s="130">
        <f t="shared" si="75"/>
        <v>51794.067187142857</v>
      </c>
    </row>
    <row r="2394" spans="1:4" x14ac:dyDescent="0.3">
      <c r="A2394" s="73">
        <v>40372</v>
      </c>
      <c r="B2394" s="130">
        <v>1095.339966</v>
      </c>
      <c r="C2394" s="125">
        <f t="shared" si="74"/>
        <v>1.9328681280650573E-2</v>
      </c>
      <c r="D2394" s="130">
        <f t="shared" si="75"/>
        <v>19328.681280650573</v>
      </c>
    </row>
    <row r="2395" spans="1:4" x14ac:dyDescent="0.3">
      <c r="A2395" s="73">
        <v>40371</v>
      </c>
      <c r="B2395" s="130">
        <v>1078.75</v>
      </c>
      <c r="C2395" s="125">
        <f t="shared" si="74"/>
        <v>1.8481276993189688E-3</v>
      </c>
      <c r="D2395" s="130">
        <f t="shared" si="75"/>
        <v>1848.1276993189688</v>
      </c>
    </row>
    <row r="2396" spans="1:4" x14ac:dyDescent="0.3">
      <c r="A2396" s="73">
        <v>40368</v>
      </c>
      <c r="B2396" s="130">
        <v>1077.959961</v>
      </c>
      <c r="C2396" s="125">
        <f t="shared" si="74"/>
        <v>3.976958185919921E-3</v>
      </c>
      <c r="D2396" s="130">
        <f t="shared" si="75"/>
        <v>3976.9581859199211</v>
      </c>
    </row>
    <row r="2397" spans="1:4" x14ac:dyDescent="0.3">
      <c r="A2397" s="73">
        <v>40367</v>
      </c>
      <c r="B2397" s="130">
        <v>1070.25</v>
      </c>
      <c r="C2397" s="125">
        <f t="shared" si="74"/>
        <v>-1.9953516557830175E-2</v>
      </c>
      <c r="D2397" s="130">
        <f t="shared" si="75"/>
        <v>-19953.516557830175</v>
      </c>
    </row>
    <row r="2398" spans="1:4" x14ac:dyDescent="0.3">
      <c r="A2398" s="73">
        <v>40366</v>
      </c>
      <c r="B2398" s="130">
        <v>1060.2700199999999</v>
      </c>
      <c r="C2398" s="125">
        <f t="shared" si="74"/>
        <v>-3.1990977086425176E-2</v>
      </c>
      <c r="D2398" s="130">
        <f t="shared" si="75"/>
        <v>-31990.977086425177</v>
      </c>
    </row>
    <row r="2399" spans="1:4" x14ac:dyDescent="0.3">
      <c r="A2399" s="73">
        <v>40365</v>
      </c>
      <c r="B2399" s="130">
        <v>1028.0600589999999</v>
      </c>
      <c r="C2399" s="125">
        <f t="shared" si="74"/>
        <v>-7.6482119787660841E-2</v>
      </c>
      <c r="D2399" s="130">
        <f t="shared" si="75"/>
        <v>-76482.119787660835</v>
      </c>
    </row>
    <row r="2400" spans="1:4" x14ac:dyDescent="0.3">
      <c r="A2400" s="73">
        <v>40361</v>
      </c>
      <c r="B2400" s="130">
        <v>1022.580017</v>
      </c>
      <c r="C2400" s="125">
        <f t="shared" si="74"/>
        <v>-8.4947778678063024E-2</v>
      </c>
      <c r="D2400" s="130">
        <f t="shared" si="75"/>
        <v>-84947.778678063027</v>
      </c>
    </row>
    <row r="2401" spans="1:4" x14ac:dyDescent="0.3">
      <c r="A2401" s="73">
        <v>40360</v>
      </c>
      <c r="B2401" s="130">
        <v>1027.369995</v>
      </c>
      <c r="C2401" s="125">
        <f t="shared" si="74"/>
        <v>-7.9450593976404749E-2</v>
      </c>
      <c r="D2401" s="130">
        <f t="shared" si="75"/>
        <v>-79450.593976404751</v>
      </c>
    </row>
    <row r="2402" spans="1:4" x14ac:dyDescent="0.3">
      <c r="A2402" s="73">
        <v>40359</v>
      </c>
      <c r="B2402" s="130">
        <v>1030.709961</v>
      </c>
      <c r="C2402" s="125">
        <f t="shared" si="74"/>
        <v>-7.5272987977045624E-2</v>
      </c>
      <c r="D2402" s="130">
        <f t="shared" si="75"/>
        <v>-75272.987977045617</v>
      </c>
    </row>
    <row r="2403" spans="1:4" x14ac:dyDescent="0.3">
      <c r="A2403" s="73">
        <v>40358</v>
      </c>
      <c r="B2403" s="130">
        <v>1041.23999</v>
      </c>
      <c r="C2403" s="125">
        <f t="shared" si="74"/>
        <v>-6.6345051089821028E-2</v>
      </c>
      <c r="D2403" s="130">
        <f t="shared" si="75"/>
        <v>-66345.051089821034</v>
      </c>
    </row>
    <row r="2404" spans="1:4" x14ac:dyDescent="0.3">
      <c r="A2404" s="73">
        <v>40357</v>
      </c>
      <c r="B2404" s="130">
        <v>1074.5699460000001</v>
      </c>
      <c r="C2404" s="125">
        <f t="shared" si="74"/>
        <v>-1.3821259446687106E-2</v>
      </c>
      <c r="D2404" s="130">
        <f t="shared" si="75"/>
        <v>-13821.259446687107</v>
      </c>
    </row>
    <row r="2405" spans="1:4" x14ac:dyDescent="0.3">
      <c r="A2405" s="73">
        <v>40354</v>
      </c>
      <c r="B2405" s="130">
        <v>1076.76001</v>
      </c>
      <c r="C2405" s="125">
        <f t="shared" si="74"/>
        <v>-1.3594692493837157E-2</v>
      </c>
      <c r="D2405" s="130">
        <f t="shared" si="75"/>
        <v>-13594.692493837158</v>
      </c>
    </row>
    <row r="2406" spans="1:4" x14ac:dyDescent="0.3">
      <c r="A2406" s="73">
        <v>40353</v>
      </c>
      <c r="B2406" s="130">
        <v>1073.6899410000001</v>
      </c>
      <c r="C2406" s="125">
        <f t="shared" si="74"/>
        <v>-1.2099320425616344E-2</v>
      </c>
      <c r="D2406" s="130">
        <f t="shared" si="75"/>
        <v>-12099.320425616344</v>
      </c>
    </row>
    <row r="2407" spans="1:4" x14ac:dyDescent="0.3">
      <c r="A2407" s="73">
        <v>40352</v>
      </c>
      <c r="B2407" s="130">
        <v>1092.040039</v>
      </c>
      <c r="C2407" s="125">
        <f t="shared" si="74"/>
        <v>3.4432551252280952E-2</v>
      </c>
      <c r="D2407" s="130">
        <f t="shared" si="75"/>
        <v>34432.551252280951</v>
      </c>
    </row>
    <row r="2408" spans="1:4" x14ac:dyDescent="0.3">
      <c r="A2408" s="73">
        <v>40351</v>
      </c>
      <c r="B2408" s="130">
        <v>1095.3100589999999</v>
      </c>
      <c r="C2408" s="125">
        <f t="shared" si="74"/>
        <v>3.136540395480214E-2</v>
      </c>
      <c r="D2408" s="130">
        <f t="shared" si="75"/>
        <v>31365.403954802139</v>
      </c>
    </row>
    <row r="2409" spans="1:4" x14ac:dyDescent="0.3">
      <c r="A2409" s="73">
        <v>40350</v>
      </c>
      <c r="B2409" s="130">
        <v>1113.1999510000001</v>
      </c>
      <c r="C2409" s="125">
        <f t="shared" si="74"/>
        <v>5.9716109676399398E-2</v>
      </c>
      <c r="D2409" s="130">
        <f t="shared" si="75"/>
        <v>59716.109676399399</v>
      </c>
    </row>
    <row r="2410" spans="1:4" x14ac:dyDescent="0.3">
      <c r="A2410" s="73">
        <v>40347</v>
      </c>
      <c r="B2410" s="130">
        <v>1117.51001</v>
      </c>
      <c r="C2410" s="125">
        <f t="shared" si="74"/>
        <v>4.9423413673731265E-2</v>
      </c>
      <c r="D2410" s="130">
        <f t="shared" si="75"/>
        <v>49423.413673731266</v>
      </c>
    </row>
    <row r="2411" spans="1:4" x14ac:dyDescent="0.3">
      <c r="A2411" s="73">
        <v>40346</v>
      </c>
      <c r="B2411" s="130">
        <v>1116.040039</v>
      </c>
      <c r="C2411" s="125">
        <f t="shared" si="74"/>
        <v>1.1978349815517708E-2</v>
      </c>
      <c r="D2411" s="130">
        <f t="shared" si="75"/>
        <v>11978.349815517708</v>
      </c>
    </row>
    <row r="2412" spans="1:4" x14ac:dyDescent="0.3">
      <c r="A2412" s="73">
        <v>40345</v>
      </c>
      <c r="B2412" s="130">
        <v>1114.6099850000001</v>
      </c>
      <c r="C2412" s="125">
        <f t="shared" si="74"/>
        <v>1.4776288648845171E-2</v>
      </c>
      <c r="D2412" s="130">
        <f t="shared" si="75"/>
        <v>14776.288648845171</v>
      </c>
    </row>
    <row r="2413" spans="1:4" x14ac:dyDescent="0.3">
      <c r="A2413" s="73">
        <v>40344</v>
      </c>
      <c r="B2413" s="130">
        <v>1115.2299800000001</v>
      </c>
      <c r="C2413" s="125">
        <f t="shared" si="74"/>
        <v>4.1579905503466241E-2</v>
      </c>
      <c r="D2413" s="130">
        <f t="shared" si="75"/>
        <v>41579.905503466238</v>
      </c>
    </row>
    <row r="2414" spans="1:4" x14ac:dyDescent="0.3">
      <c r="A2414" s="73">
        <v>40343</v>
      </c>
      <c r="B2414" s="130">
        <v>1089.630005</v>
      </c>
      <c r="C2414" s="125">
        <f t="shared" si="74"/>
        <v>2.0191754540044293E-4</v>
      </c>
      <c r="D2414" s="130">
        <f t="shared" si="75"/>
        <v>201.91754540044292</v>
      </c>
    </row>
    <row r="2415" spans="1:4" x14ac:dyDescent="0.3">
      <c r="A2415" s="73">
        <v>40340</v>
      </c>
      <c r="B2415" s="130">
        <v>1091.599976</v>
      </c>
      <c r="C2415" s="125">
        <f t="shared" si="74"/>
        <v>-1.0389355417681712E-2</v>
      </c>
      <c r="D2415" s="130">
        <f t="shared" si="75"/>
        <v>-10389.355417681712</v>
      </c>
    </row>
    <row r="2416" spans="1:4" x14ac:dyDescent="0.3">
      <c r="A2416" s="73">
        <v>40339</v>
      </c>
      <c r="B2416" s="130">
        <v>1086.839966</v>
      </c>
      <c r="C2416" s="125">
        <f t="shared" si="74"/>
        <v>1.7688108869064356E-2</v>
      </c>
      <c r="D2416" s="130">
        <f t="shared" si="75"/>
        <v>17688.108869064356</v>
      </c>
    </row>
    <row r="2417" spans="1:4" x14ac:dyDescent="0.3">
      <c r="A2417" s="73">
        <v>40338</v>
      </c>
      <c r="B2417" s="130">
        <v>1055.6899410000001</v>
      </c>
      <c r="C2417" s="125">
        <f t="shared" si="74"/>
        <v>-1.7075954586740827E-2</v>
      </c>
      <c r="D2417" s="130">
        <f t="shared" si="75"/>
        <v>-17075.954586740827</v>
      </c>
    </row>
    <row r="2418" spans="1:4" x14ac:dyDescent="0.3">
      <c r="A2418" s="73">
        <v>40337</v>
      </c>
      <c r="B2418" s="130">
        <v>1062</v>
      </c>
      <c r="C2418" s="125">
        <f t="shared" si="74"/>
        <v>-1.0850858044595069E-2</v>
      </c>
      <c r="D2418" s="130">
        <f t="shared" si="75"/>
        <v>-10850.858044595068</v>
      </c>
    </row>
    <row r="2419" spans="1:4" x14ac:dyDescent="0.3">
      <c r="A2419" s="73">
        <v>40336</v>
      </c>
      <c r="B2419" s="130">
        <v>1050.469971</v>
      </c>
      <c r="C2419" s="125">
        <f t="shared" si="74"/>
        <v>-3.4219283085196839E-2</v>
      </c>
      <c r="D2419" s="130">
        <f t="shared" si="75"/>
        <v>-34219.283085196839</v>
      </c>
    </row>
    <row r="2420" spans="1:4" x14ac:dyDescent="0.3">
      <c r="A2420" s="73">
        <v>40333</v>
      </c>
      <c r="B2420" s="130">
        <v>1064.880005</v>
      </c>
      <c r="C2420" s="125">
        <f t="shared" si="74"/>
        <v>-6.2616870378572331E-3</v>
      </c>
      <c r="D2420" s="130">
        <f t="shared" si="75"/>
        <v>-6261.687037857233</v>
      </c>
    </row>
    <row r="2421" spans="1:4" x14ac:dyDescent="0.3">
      <c r="A2421" s="73">
        <v>40332</v>
      </c>
      <c r="B2421" s="130">
        <v>1102.829956</v>
      </c>
      <c r="C2421" s="125">
        <f t="shared" si="74"/>
        <v>-1.095923273664634E-2</v>
      </c>
      <c r="D2421" s="130">
        <f t="shared" si="75"/>
        <v>-10959.23273664634</v>
      </c>
    </row>
    <row r="2422" spans="1:4" x14ac:dyDescent="0.3">
      <c r="A2422" s="73">
        <v>40331</v>
      </c>
      <c r="B2422" s="130">
        <v>1098.380005</v>
      </c>
      <c r="C2422" s="125">
        <f t="shared" si="74"/>
        <v>-2.0003607262511824E-2</v>
      </c>
      <c r="D2422" s="130">
        <f t="shared" si="75"/>
        <v>-20003.607262511825</v>
      </c>
    </row>
    <row r="2423" spans="1:4" x14ac:dyDescent="0.3">
      <c r="A2423" s="73">
        <v>40330</v>
      </c>
      <c r="B2423" s="130">
        <v>1070.709961</v>
      </c>
      <c r="C2423" s="125">
        <f t="shared" si="74"/>
        <v>-5.8252839584250315E-2</v>
      </c>
      <c r="D2423" s="130">
        <f t="shared" si="75"/>
        <v>-58252.839584250316</v>
      </c>
    </row>
    <row r="2424" spans="1:4" x14ac:dyDescent="0.3">
      <c r="A2424" s="73">
        <v>40326</v>
      </c>
      <c r="B2424" s="130">
        <v>1089.410034</v>
      </c>
      <c r="C2424" s="125">
        <f t="shared" si="74"/>
        <v>-4.0742126127012113E-2</v>
      </c>
      <c r="D2424" s="130">
        <f t="shared" si="75"/>
        <v>-40742.12612701211</v>
      </c>
    </row>
    <row r="2425" spans="1:4" x14ac:dyDescent="0.3">
      <c r="A2425" s="73">
        <v>40325</v>
      </c>
      <c r="B2425" s="130">
        <v>1103.0600589999999</v>
      </c>
      <c r="C2425" s="125">
        <f t="shared" si="74"/>
        <v>-4.6982897404609369E-2</v>
      </c>
      <c r="D2425" s="130">
        <f t="shared" si="75"/>
        <v>-46982.897404609372</v>
      </c>
    </row>
    <row r="2426" spans="1:4" x14ac:dyDescent="0.3">
      <c r="A2426" s="73">
        <v>40324</v>
      </c>
      <c r="B2426" s="130">
        <v>1067.9499510000001</v>
      </c>
      <c r="C2426" s="125">
        <f t="shared" si="74"/>
        <v>-8.852329504465839E-2</v>
      </c>
      <c r="D2426" s="130">
        <f t="shared" si="75"/>
        <v>-88523.295044658385</v>
      </c>
    </row>
    <row r="2427" spans="1:4" x14ac:dyDescent="0.3">
      <c r="A2427" s="73">
        <v>40323</v>
      </c>
      <c r="B2427" s="130">
        <v>1074.030029</v>
      </c>
      <c r="C2427" s="125">
        <f t="shared" si="74"/>
        <v>-7.0739500463889993E-2</v>
      </c>
      <c r="D2427" s="130">
        <f t="shared" si="75"/>
        <v>-70739.500463889999</v>
      </c>
    </row>
    <row r="2428" spans="1:4" x14ac:dyDescent="0.3">
      <c r="A2428" s="73">
        <v>40322</v>
      </c>
      <c r="B2428" s="130">
        <v>1073.650024</v>
      </c>
      <c r="C2428" s="125">
        <f t="shared" si="74"/>
        <v>-7.422413620798185E-2</v>
      </c>
      <c r="D2428" s="130">
        <f t="shared" si="75"/>
        <v>-74224.13620798185</v>
      </c>
    </row>
    <row r="2429" spans="1:4" x14ac:dyDescent="0.3">
      <c r="A2429" s="73">
        <v>40319</v>
      </c>
      <c r="B2429" s="130">
        <v>1087.6899410000001</v>
      </c>
      <c r="C2429" s="125">
        <f t="shared" si="74"/>
        <v>-2.087539958917517E-2</v>
      </c>
      <c r="D2429" s="130">
        <f t="shared" si="75"/>
        <v>-20875.399589175169</v>
      </c>
    </row>
    <row r="2430" spans="1:4" x14ac:dyDescent="0.3">
      <c r="A2430" s="73">
        <v>40318</v>
      </c>
      <c r="B2430" s="130">
        <v>1071.589966</v>
      </c>
      <c r="C2430" s="125">
        <f t="shared" si="74"/>
        <v>-5.0135227404826122E-2</v>
      </c>
      <c r="D2430" s="130">
        <f t="shared" si="75"/>
        <v>-50135.227404826124</v>
      </c>
    </row>
    <row r="2431" spans="1:4" x14ac:dyDescent="0.3">
      <c r="A2431" s="73">
        <v>40317</v>
      </c>
      <c r="B2431" s="130">
        <v>1115.0500489999999</v>
      </c>
      <c r="C2431" s="125">
        <f t="shared" si="74"/>
        <v>-4.3589719452382103E-2</v>
      </c>
      <c r="D2431" s="130">
        <f t="shared" si="75"/>
        <v>-43589.719452382102</v>
      </c>
    </row>
    <row r="2432" spans="1:4" x14ac:dyDescent="0.3">
      <c r="A2432" s="73">
        <v>40316</v>
      </c>
      <c r="B2432" s="130">
        <v>1120.8000489999999</v>
      </c>
      <c r="C2432" s="125">
        <f t="shared" si="74"/>
        <v>-4.498971376938754E-2</v>
      </c>
      <c r="D2432" s="130">
        <f t="shared" si="75"/>
        <v>-44989.713769387541</v>
      </c>
    </row>
    <row r="2433" spans="1:4" x14ac:dyDescent="0.3">
      <c r="A2433" s="73">
        <v>40315</v>
      </c>
      <c r="B2433" s="130">
        <v>1136.9399410000001</v>
      </c>
      <c r="C2433" s="125">
        <f t="shared" si="74"/>
        <v>-5.4331066871300071E-2</v>
      </c>
      <c r="D2433" s="130">
        <f t="shared" si="75"/>
        <v>-54331.06687130007</v>
      </c>
    </row>
    <row r="2434" spans="1:4" x14ac:dyDescent="0.3">
      <c r="A2434" s="73">
        <v>40312</v>
      </c>
      <c r="B2434" s="130">
        <v>1135.6800539999999</v>
      </c>
      <c r="C2434" s="125">
        <f t="shared" si="74"/>
        <v>-4.2985016757633554E-2</v>
      </c>
      <c r="D2434" s="130">
        <f t="shared" si="75"/>
        <v>-42985.016757633552</v>
      </c>
    </row>
    <row r="2435" spans="1:4" x14ac:dyDescent="0.3">
      <c r="A2435" s="73">
        <v>40311</v>
      </c>
      <c r="B2435" s="130">
        <v>1157.4399410000001</v>
      </c>
      <c r="C2435" s="125">
        <f t="shared" si="74"/>
        <v>-4.0885734611373792E-2</v>
      </c>
      <c r="D2435" s="130">
        <f t="shared" si="75"/>
        <v>-40885.734611373795</v>
      </c>
    </row>
    <row r="2436" spans="1:4" x14ac:dyDescent="0.3">
      <c r="A2436" s="73">
        <v>40310</v>
      </c>
      <c r="B2436" s="130">
        <v>1171.670044</v>
      </c>
      <c r="C2436" s="125">
        <f t="shared" si="74"/>
        <v>-1.6527280794981669E-2</v>
      </c>
      <c r="D2436" s="130">
        <f t="shared" si="75"/>
        <v>-16527.280794981671</v>
      </c>
    </row>
    <row r="2437" spans="1:4" x14ac:dyDescent="0.3">
      <c r="A2437" s="73">
        <v>40309</v>
      </c>
      <c r="B2437" s="130">
        <v>1155.790039</v>
      </c>
      <c r="C2437" s="125">
        <f t="shared" si="74"/>
        <v>-2.3586793150252139E-2</v>
      </c>
      <c r="D2437" s="130">
        <f t="shared" si="75"/>
        <v>-23586.793150252139</v>
      </c>
    </row>
    <row r="2438" spans="1:4" x14ac:dyDescent="0.3">
      <c r="A2438" s="73">
        <v>40308</v>
      </c>
      <c r="B2438" s="130">
        <v>1159.7299800000001</v>
      </c>
      <c r="C2438" s="125">
        <f t="shared" si="74"/>
        <v>-4.3166591217224437E-2</v>
      </c>
      <c r="D2438" s="130">
        <f t="shared" si="75"/>
        <v>-43166.591217224435</v>
      </c>
    </row>
    <row r="2439" spans="1:4" x14ac:dyDescent="0.3">
      <c r="A2439" s="73">
        <v>40305</v>
      </c>
      <c r="B2439" s="130">
        <v>1110.880005</v>
      </c>
      <c r="C2439" s="125">
        <f t="shared" si="74"/>
        <v>-8.7408009221516592E-2</v>
      </c>
      <c r="D2439" s="130">
        <f t="shared" si="75"/>
        <v>-87408.009221516593</v>
      </c>
    </row>
    <row r="2440" spans="1:4" x14ac:dyDescent="0.3">
      <c r="A2440" s="73">
        <v>40304</v>
      </c>
      <c r="B2440" s="130">
        <v>1128.150024</v>
      </c>
      <c r="C2440" s="125">
        <f t="shared" ref="C2440:C2503" si="76">B2440/B2450-1</f>
        <v>-6.661869415868471E-2</v>
      </c>
      <c r="D2440" s="130">
        <f t="shared" ref="D2440:D2503" si="77">C2440*$B$5</f>
        <v>-66618.69415868471</v>
      </c>
    </row>
    <row r="2441" spans="1:4" x14ac:dyDescent="0.3">
      <c r="A2441" s="73">
        <v>40303</v>
      </c>
      <c r="B2441" s="130">
        <v>1165.869995</v>
      </c>
      <c r="C2441" s="125">
        <f t="shared" si="76"/>
        <v>-3.3227148913214433E-2</v>
      </c>
      <c r="D2441" s="130">
        <f t="shared" si="77"/>
        <v>-33227.148913214434</v>
      </c>
    </row>
    <row r="2442" spans="1:4" x14ac:dyDescent="0.3">
      <c r="A2442" s="73">
        <v>40302</v>
      </c>
      <c r="B2442" s="130">
        <v>1173.599976</v>
      </c>
      <c r="C2442" s="125">
        <f t="shared" si="76"/>
        <v>-2.7808897484536965E-2</v>
      </c>
      <c r="D2442" s="130">
        <f t="shared" si="77"/>
        <v>-27808.897484536967</v>
      </c>
    </row>
    <row r="2443" spans="1:4" x14ac:dyDescent="0.3">
      <c r="A2443" s="73">
        <v>40301</v>
      </c>
      <c r="B2443" s="130">
        <v>1202.26001</v>
      </c>
      <c r="C2443" s="125">
        <f t="shared" si="76"/>
        <v>3.9581718224634965E-3</v>
      </c>
      <c r="D2443" s="130">
        <f t="shared" si="77"/>
        <v>3958.1718224634965</v>
      </c>
    </row>
    <row r="2444" spans="1:4" x14ac:dyDescent="0.3">
      <c r="A2444" s="73">
        <v>40298</v>
      </c>
      <c r="B2444" s="130">
        <v>1186.6899410000001</v>
      </c>
      <c r="C2444" s="125">
        <f t="shared" si="76"/>
        <v>-4.5633143844910906E-3</v>
      </c>
      <c r="D2444" s="130">
        <f t="shared" si="77"/>
        <v>-4563.314384491091</v>
      </c>
    </row>
    <row r="2445" spans="1:4" x14ac:dyDescent="0.3">
      <c r="A2445" s="73">
        <v>40297</v>
      </c>
      <c r="B2445" s="130">
        <v>1206.780029</v>
      </c>
      <c r="C2445" s="125">
        <f t="shared" si="76"/>
        <v>-4.0357645418523935E-3</v>
      </c>
      <c r="D2445" s="130">
        <f t="shared" si="77"/>
        <v>-4035.7645418523934</v>
      </c>
    </row>
    <row r="2446" spans="1:4" x14ac:dyDescent="0.3">
      <c r="A2446" s="73">
        <v>40296</v>
      </c>
      <c r="B2446" s="130">
        <v>1191.3599850000001</v>
      </c>
      <c r="C2446" s="125">
        <f t="shared" si="76"/>
        <v>-1.5933621292357869E-2</v>
      </c>
      <c r="D2446" s="130">
        <f t="shared" si="77"/>
        <v>-15933.62129235787</v>
      </c>
    </row>
    <row r="2447" spans="1:4" x14ac:dyDescent="0.3">
      <c r="A2447" s="73">
        <v>40295</v>
      </c>
      <c r="B2447" s="130">
        <v>1183.709961</v>
      </c>
      <c r="C2447" s="125">
        <f t="shared" si="76"/>
        <v>-1.1350611746279049E-2</v>
      </c>
      <c r="D2447" s="130">
        <f t="shared" si="77"/>
        <v>-11350.61174627905</v>
      </c>
    </row>
    <row r="2448" spans="1:4" x14ac:dyDescent="0.3">
      <c r="A2448" s="73">
        <v>40294</v>
      </c>
      <c r="B2448" s="130">
        <v>1212.0500489999999</v>
      </c>
      <c r="C2448" s="125">
        <f t="shared" si="76"/>
        <v>1.3013229857803177E-2</v>
      </c>
      <c r="D2448" s="130">
        <f t="shared" si="77"/>
        <v>13013.229857803177</v>
      </c>
    </row>
    <row r="2449" spans="1:4" x14ac:dyDescent="0.3">
      <c r="A2449" s="73">
        <v>40291</v>
      </c>
      <c r="B2449" s="130">
        <v>1217.280029</v>
      </c>
      <c r="C2449" s="125">
        <f t="shared" si="76"/>
        <v>1.9181689171620553E-2</v>
      </c>
      <c r="D2449" s="130">
        <f t="shared" si="77"/>
        <v>19181.689171620554</v>
      </c>
    </row>
    <row r="2450" spans="1:4" x14ac:dyDescent="0.3">
      <c r="A2450" s="73">
        <v>40290</v>
      </c>
      <c r="B2450" s="130">
        <v>1208.670044</v>
      </c>
      <c r="C2450" s="125">
        <f t="shared" si="76"/>
        <v>1.8736812738505026E-2</v>
      </c>
      <c r="D2450" s="130">
        <f t="shared" si="77"/>
        <v>18736.812738505025</v>
      </c>
    </row>
    <row r="2451" spans="1:4" x14ac:dyDescent="0.3">
      <c r="A2451" s="73">
        <v>40289</v>
      </c>
      <c r="B2451" s="130">
        <v>1205.9399410000001</v>
      </c>
      <c r="C2451" s="125">
        <f t="shared" si="76"/>
        <v>1.9865525792558403E-2</v>
      </c>
      <c r="D2451" s="130">
        <f t="shared" si="77"/>
        <v>19865.525792558401</v>
      </c>
    </row>
    <row r="2452" spans="1:4" x14ac:dyDescent="0.3">
      <c r="A2452" s="73">
        <v>40288</v>
      </c>
      <c r="B2452" s="130">
        <v>1207.170044</v>
      </c>
      <c r="C2452" s="125">
        <f t="shared" si="76"/>
        <v>1.4906261668910847E-2</v>
      </c>
      <c r="D2452" s="130">
        <f t="shared" si="77"/>
        <v>14906.261668910847</v>
      </c>
    </row>
    <row r="2453" spans="1:4" x14ac:dyDescent="0.3">
      <c r="A2453" s="73">
        <v>40287</v>
      </c>
      <c r="B2453" s="130">
        <v>1197.5200199999999</v>
      </c>
      <c r="C2453" s="125">
        <f t="shared" si="76"/>
        <v>8.488916914409117E-3</v>
      </c>
      <c r="D2453" s="130">
        <f t="shared" si="77"/>
        <v>8488.9169144091175</v>
      </c>
    </row>
    <row r="2454" spans="1:4" x14ac:dyDescent="0.3">
      <c r="A2454" s="73">
        <v>40284</v>
      </c>
      <c r="B2454" s="130">
        <v>1192.130005</v>
      </c>
      <c r="C2454" s="125">
        <f t="shared" si="76"/>
        <v>1.190903088516837E-2</v>
      </c>
      <c r="D2454" s="130">
        <f t="shared" si="77"/>
        <v>11909.030885168369</v>
      </c>
    </row>
    <row r="2455" spans="1:4" x14ac:dyDescent="0.3">
      <c r="A2455" s="73">
        <v>40283</v>
      </c>
      <c r="B2455" s="130">
        <v>1211.670044</v>
      </c>
      <c r="C2455" s="125">
        <f t="shared" si="76"/>
        <v>3.6120150885056823E-2</v>
      </c>
      <c r="D2455" s="130">
        <f t="shared" si="77"/>
        <v>36120.150885056821</v>
      </c>
    </row>
    <row r="2456" spans="1:4" x14ac:dyDescent="0.3">
      <c r="A2456" s="73">
        <v>40282</v>
      </c>
      <c r="B2456" s="130">
        <v>1210.650024</v>
      </c>
      <c r="C2456" s="125">
        <f t="shared" si="76"/>
        <v>3.1859677109963291E-2</v>
      </c>
      <c r="D2456" s="130">
        <f t="shared" si="77"/>
        <v>31859.67710996329</v>
      </c>
    </row>
    <row r="2457" spans="1:4" x14ac:dyDescent="0.3">
      <c r="A2457" s="73">
        <v>40281</v>
      </c>
      <c r="B2457" s="130">
        <v>1197.3000489999999</v>
      </c>
      <c r="C2457" s="125">
        <f t="shared" si="76"/>
        <v>2.0524776764135E-2</v>
      </c>
      <c r="D2457" s="130">
        <f t="shared" si="77"/>
        <v>20524.776764135</v>
      </c>
    </row>
    <row r="2458" spans="1:4" x14ac:dyDescent="0.3">
      <c r="A2458" s="73">
        <v>40280</v>
      </c>
      <c r="B2458" s="130">
        <v>1196.4799800000001</v>
      </c>
      <c r="C2458" s="125">
        <f t="shared" si="76"/>
        <v>2.5621696458171028E-2</v>
      </c>
      <c r="D2458" s="130">
        <f t="shared" si="77"/>
        <v>25621.696458171027</v>
      </c>
    </row>
    <row r="2459" spans="1:4" x14ac:dyDescent="0.3">
      <c r="A2459" s="73">
        <v>40277</v>
      </c>
      <c r="B2459" s="130">
        <v>1194.369995</v>
      </c>
      <c r="C2459" s="125">
        <f t="shared" si="76"/>
        <v>2.4568309549695133E-2</v>
      </c>
      <c r="D2459" s="130">
        <f t="shared" si="77"/>
        <v>24568.309549695132</v>
      </c>
    </row>
    <row r="2460" spans="1:4" x14ac:dyDescent="0.3">
      <c r="A2460" s="73">
        <v>40276</v>
      </c>
      <c r="B2460" s="130">
        <v>1186.4399410000001</v>
      </c>
      <c r="C2460" s="125">
        <f t="shared" si="76"/>
        <v>1.6031215072881633E-2</v>
      </c>
      <c r="D2460" s="130">
        <f t="shared" si="77"/>
        <v>16031.215072881632</v>
      </c>
    </row>
    <row r="2461" spans="1:4" x14ac:dyDescent="0.3">
      <c r="A2461" s="73">
        <v>40275</v>
      </c>
      <c r="B2461" s="130">
        <v>1182.4499510000001</v>
      </c>
      <c r="C2461" s="125">
        <f t="shared" si="76"/>
        <v>7.05171030576901E-3</v>
      </c>
      <c r="D2461" s="130">
        <f t="shared" si="77"/>
        <v>7051.7103057690101</v>
      </c>
    </row>
    <row r="2462" spans="1:4" x14ac:dyDescent="0.3">
      <c r="A2462" s="73">
        <v>40274</v>
      </c>
      <c r="B2462" s="130">
        <v>1189.4399410000001</v>
      </c>
      <c r="C2462" s="125">
        <f t="shared" si="76"/>
        <v>2.0269066832610205E-2</v>
      </c>
      <c r="D2462" s="130">
        <f t="shared" si="77"/>
        <v>20269.066832610206</v>
      </c>
    </row>
    <row r="2463" spans="1:4" x14ac:dyDescent="0.3">
      <c r="A2463" s="73">
        <v>40273</v>
      </c>
      <c r="B2463" s="130">
        <v>1187.4399410000001</v>
      </c>
      <c r="C2463" s="125">
        <f t="shared" si="76"/>
        <v>2.3743354108250347E-2</v>
      </c>
      <c r="D2463" s="130">
        <f t="shared" si="77"/>
        <v>23743.354108250347</v>
      </c>
    </row>
    <row r="2464" spans="1:4" x14ac:dyDescent="0.3">
      <c r="A2464" s="73">
        <v>40269</v>
      </c>
      <c r="B2464" s="130">
        <v>1178.099976</v>
      </c>
      <c r="C2464" s="125">
        <f t="shared" si="76"/>
        <v>1.0524708116180781E-2</v>
      </c>
      <c r="D2464" s="130">
        <f t="shared" si="77"/>
        <v>10524.70811618078</v>
      </c>
    </row>
    <row r="2465" spans="1:4" x14ac:dyDescent="0.3">
      <c r="A2465" s="73">
        <v>40268</v>
      </c>
      <c r="B2465" s="130">
        <v>1169.4300539999999</v>
      </c>
      <c r="C2465" s="125">
        <f t="shared" si="76"/>
        <v>2.7611606037378778E-3</v>
      </c>
      <c r="D2465" s="130">
        <f t="shared" si="77"/>
        <v>2761.1606037378779</v>
      </c>
    </row>
    <row r="2466" spans="1:4" x14ac:dyDescent="0.3">
      <c r="A2466" s="73">
        <v>40267</v>
      </c>
      <c r="B2466" s="130">
        <v>1173.2700199999999</v>
      </c>
      <c r="C2466" s="125">
        <f t="shared" si="76"/>
        <v>1.1910768344332689E-2</v>
      </c>
      <c r="D2466" s="130">
        <f t="shared" si="77"/>
        <v>11910.76834433269</v>
      </c>
    </row>
    <row r="2467" spans="1:4" x14ac:dyDescent="0.3">
      <c r="A2467" s="73">
        <v>40266</v>
      </c>
      <c r="B2467" s="130">
        <v>1173.219971</v>
      </c>
      <c r="C2467" s="125">
        <f t="shared" si="76"/>
        <v>1.9739038167951195E-2</v>
      </c>
      <c r="D2467" s="130">
        <f t="shared" si="77"/>
        <v>19739.038167951196</v>
      </c>
    </row>
    <row r="2468" spans="1:4" x14ac:dyDescent="0.3">
      <c r="A2468" s="73">
        <v>40263</v>
      </c>
      <c r="B2468" s="130">
        <v>1166.589966</v>
      </c>
      <c r="C2468" s="125">
        <f t="shared" si="76"/>
        <v>1.4434887385410988E-2</v>
      </c>
      <c r="D2468" s="130">
        <f t="shared" si="77"/>
        <v>14434.887385410988</v>
      </c>
    </row>
    <row r="2469" spans="1:4" x14ac:dyDescent="0.3">
      <c r="A2469" s="73">
        <v>40262</v>
      </c>
      <c r="B2469" s="130">
        <v>1165.7299800000001</v>
      </c>
      <c r="C2469" s="125">
        <f t="shared" si="76"/>
        <v>1.346674618746313E-2</v>
      </c>
      <c r="D2469" s="130">
        <f t="shared" si="77"/>
        <v>13466.74618746313</v>
      </c>
    </row>
    <row r="2470" spans="1:4" x14ac:dyDescent="0.3">
      <c r="A2470" s="73">
        <v>40261</v>
      </c>
      <c r="B2470" s="130">
        <v>1167.719971</v>
      </c>
      <c r="C2470" s="125">
        <f t="shared" si="76"/>
        <v>1.9299749731144233E-2</v>
      </c>
      <c r="D2470" s="130">
        <f t="shared" si="77"/>
        <v>19299.749731144235</v>
      </c>
    </row>
    <row r="2471" spans="1:4" x14ac:dyDescent="0.3">
      <c r="A2471" s="73">
        <v>40260</v>
      </c>
      <c r="B2471" s="130">
        <v>1174.170044</v>
      </c>
      <c r="C2471" s="125">
        <f t="shared" si="76"/>
        <v>2.9567358892367501E-2</v>
      </c>
      <c r="D2471" s="130">
        <f t="shared" si="77"/>
        <v>29567.358892367502</v>
      </c>
    </row>
    <row r="2472" spans="1:4" x14ac:dyDescent="0.3">
      <c r="A2472" s="73">
        <v>40259</v>
      </c>
      <c r="B2472" s="130">
        <v>1165.8100589999999</v>
      </c>
      <c r="C2472" s="125">
        <f t="shared" si="76"/>
        <v>2.3987754940711481E-2</v>
      </c>
      <c r="D2472" s="130">
        <f t="shared" si="77"/>
        <v>23987.754940711482</v>
      </c>
    </row>
    <row r="2473" spans="1:4" x14ac:dyDescent="0.3">
      <c r="A2473" s="73">
        <v>40256</v>
      </c>
      <c r="B2473" s="130">
        <v>1159.900024</v>
      </c>
      <c r="C2473" s="125">
        <f t="shared" si="76"/>
        <v>1.8617786872987985E-2</v>
      </c>
      <c r="D2473" s="130">
        <f t="shared" si="77"/>
        <v>18617.786872987985</v>
      </c>
    </row>
    <row r="2474" spans="1:4" x14ac:dyDescent="0.3">
      <c r="A2474" s="73">
        <v>40255</v>
      </c>
      <c r="B2474" s="130">
        <v>1165.829956</v>
      </c>
      <c r="C2474" s="125">
        <f t="shared" si="76"/>
        <v>3.8166635000785876E-2</v>
      </c>
      <c r="D2474" s="130">
        <f t="shared" si="77"/>
        <v>38166.635000785878</v>
      </c>
    </row>
    <row r="2475" spans="1:4" x14ac:dyDescent="0.3">
      <c r="A2475" s="73">
        <v>40254</v>
      </c>
      <c r="B2475" s="130">
        <v>1166.209961</v>
      </c>
      <c r="C2475" s="125">
        <f t="shared" si="76"/>
        <v>4.238500553900626E-2</v>
      </c>
      <c r="D2475" s="130">
        <f t="shared" si="77"/>
        <v>42385.005539006263</v>
      </c>
    </row>
    <row r="2476" spans="1:4" x14ac:dyDescent="0.3">
      <c r="A2476" s="73">
        <v>40253</v>
      </c>
      <c r="B2476" s="130">
        <v>1159.459961</v>
      </c>
      <c r="C2476" s="125">
        <f t="shared" si="76"/>
        <v>3.6796505288342551E-2</v>
      </c>
      <c r="D2476" s="130">
        <f t="shared" si="77"/>
        <v>36796.505288342552</v>
      </c>
    </row>
    <row r="2477" spans="1:4" x14ac:dyDescent="0.3">
      <c r="A2477" s="73">
        <v>40252</v>
      </c>
      <c r="B2477" s="130">
        <v>1150.51001</v>
      </c>
      <c r="C2477" s="125">
        <f t="shared" si="76"/>
        <v>3.1190945869846942E-2</v>
      </c>
      <c r="D2477" s="130">
        <f t="shared" si="77"/>
        <v>31190.945869846943</v>
      </c>
    </row>
    <row r="2478" spans="1:4" x14ac:dyDescent="0.3">
      <c r="A2478" s="73">
        <v>40249</v>
      </c>
      <c r="B2478" s="130">
        <v>1149.98999</v>
      </c>
      <c r="C2478" s="125">
        <f t="shared" si="76"/>
        <v>4.1195484261473458E-2</v>
      </c>
      <c r="D2478" s="130">
        <f t="shared" si="77"/>
        <v>41195.484261473459</v>
      </c>
    </row>
    <row r="2479" spans="1:4" x14ac:dyDescent="0.3">
      <c r="A2479" s="73">
        <v>40248</v>
      </c>
      <c r="B2479" s="130">
        <v>1150.23999</v>
      </c>
      <c r="C2479" s="125">
        <f t="shared" si="76"/>
        <v>4.288542579853849E-2</v>
      </c>
      <c r="D2479" s="130">
        <f t="shared" si="77"/>
        <v>42885.42579853849</v>
      </c>
    </row>
    <row r="2480" spans="1:4" x14ac:dyDescent="0.3">
      <c r="A2480" s="73">
        <v>40247</v>
      </c>
      <c r="B2480" s="130">
        <v>1145.6099850000001</v>
      </c>
      <c r="C2480" s="125">
        <f t="shared" si="76"/>
        <v>3.652599920855204E-2</v>
      </c>
      <c r="D2480" s="130">
        <f t="shared" si="77"/>
        <v>36525.999208552043</v>
      </c>
    </row>
    <row r="2481" spans="1:4" x14ac:dyDescent="0.3">
      <c r="A2481" s="73">
        <v>40246</v>
      </c>
      <c r="B2481" s="130">
        <v>1140.4499510000001</v>
      </c>
      <c r="C2481" s="125">
        <f t="shared" si="76"/>
        <v>4.1887425548418067E-2</v>
      </c>
      <c r="D2481" s="130">
        <f t="shared" si="77"/>
        <v>41887.425548418069</v>
      </c>
    </row>
    <row r="2482" spans="1:4" x14ac:dyDescent="0.3">
      <c r="A2482" s="73">
        <v>40245</v>
      </c>
      <c r="B2482" s="130">
        <v>1138.5</v>
      </c>
      <c r="C2482" s="125">
        <f t="shared" si="76"/>
        <v>2.751779291235823E-2</v>
      </c>
      <c r="D2482" s="130">
        <f t="shared" si="77"/>
        <v>27517.792912358229</v>
      </c>
    </row>
    <row r="2483" spans="1:4" x14ac:dyDescent="0.3">
      <c r="A2483" s="73">
        <v>40242</v>
      </c>
      <c r="B2483" s="130">
        <v>1138.6999510000001</v>
      </c>
      <c r="C2483" s="125">
        <f t="shared" si="76"/>
        <v>2.6623426371583658E-2</v>
      </c>
      <c r="D2483" s="130">
        <f t="shared" si="77"/>
        <v>26623.426371583657</v>
      </c>
    </row>
    <row r="2484" spans="1:4" x14ac:dyDescent="0.3">
      <c r="A2484" s="73">
        <v>40241</v>
      </c>
      <c r="B2484" s="130">
        <v>1122.969971</v>
      </c>
      <c r="C2484" s="125">
        <f t="shared" si="76"/>
        <v>1.4655496724644168E-2</v>
      </c>
      <c r="D2484" s="130">
        <f t="shared" si="77"/>
        <v>14655.496724644168</v>
      </c>
    </row>
    <row r="2485" spans="1:4" x14ac:dyDescent="0.3">
      <c r="A2485" s="73">
        <v>40240</v>
      </c>
      <c r="B2485" s="130">
        <v>1118.790039</v>
      </c>
      <c r="C2485" s="125">
        <f t="shared" si="76"/>
        <v>1.7535110025965084E-2</v>
      </c>
      <c r="D2485" s="130">
        <f t="shared" si="77"/>
        <v>17535.110025965085</v>
      </c>
    </row>
    <row r="2486" spans="1:4" x14ac:dyDescent="0.3">
      <c r="A2486" s="73">
        <v>40239</v>
      </c>
      <c r="B2486" s="130">
        <v>1118.3100589999999</v>
      </c>
      <c r="C2486" s="125">
        <f t="shared" si="76"/>
        <v>2.140899294623555E-2</v>
      </c>
      <c r="D2486" s="130">
        <f t="shared" si="77"/>
        <v>21408.99294623555</v>
      </c>
    </row>
    <row r="2487" spans="1:4" x14ac:dyDescent="0.3">
      <c r="A2487" s="73">
        <v>40238</v>
      </c>
      <c r="B2487" s="130">
        <v>1115.709961</v>
      </c>
      <c r="C2487" s="125">
        <f t="shared" si="76"/>
        <v>3.7377570293371853E-2</v>
      </c>
      <c r="D2487" s="130">
        <f t="shared" si="77"/>
        <v>37377.570293371857</v>
      </c>
    </row>
    <row r="2488" spans="1:4" x14ac:dyDescent="0.3">
      <c r="A2488" s="73">
        <v>40235</v>
      </c>
      <c r="B2488" s="130">
        <v>1104.48999</v>
      </c>
      <c r="C2488" s="125">
        <f t="shared" si="76"/>
        <v>2.4126790452842384E-2</v>
      </c>
      <c r="D2488" s="130">
        <f t="shared" si="77"/>
        <v>24126.790452842382</v>
      </c>
    </row>
    <row r="2489" spans="1:4" x14ac:dyDescent="0.3">
      <c r="A2489" s="73">
        <v>40234</v>
      </c>
      <c r="B2489" s="130">
        <v>1102.9399410000001</v>
      </c>
      <c r="C2489" s="125">
        <f t="shared" si="76"/>
        <v>3.2589605981530489E-2</v>
      </c>
      <c r="D2489" s="130">
        <f t="shared" si="77"/>
        <v>32589.605981530491</v>
      </c>
    </row>
    <row r="2490" spans="1:4" x14ac:dyDescent="0.3">
      <c r="A2490" s="73">
        <v>40233</v>
      </c>
      <c r="B2490" s="130">
        <v>1105.23999</v>
      </c>
      <c r="C2490" s="125">
        <f t="shared" si="76"/>
        <v>3.2432807748892012E-2</v>
      </c>
      <c r="D2490" s="130">
        <f t="shared" si="77"/>
        <v>32432.807748892013</v>
      </c>
    </row>
    <row r="2491" spans="1:4" x14ac:dyDescent="0.3">
      <c r="A2491" s="73">
        <v>40232</v>
      </c>
      <c r="B2491" s="130">
        <v>1094.599976</v>
      </c>
      <c r="C2491" s="125">
        <f t="shared" si="76"/>
        <v>3.5827153659624411E-2</v>
      </c>
      <c r="D2491" s="130">
        <f t="shared" si="77"/>
        <v>35827.153659624411</v>
      </c>
    </row>
    <row r="2492" spans="1:4" x14ac:dyDescent="0.3">
      <c r="A2492" s="73">
        <v>40231</v>
      </c>
      <c r="B2492" s="130">
        <v>1108.01001</v>
      </c>
      <c r="C2492" s="125">
        <f t="shared" si="76"/>
        <v>3.9223845012808845E-2</v>
      </c>
      <c r="D2492" s="130">
        <f t="shared" si="77"/>
        <v>39223.845012808844</v>
      </c>
    </row>
    <row r="2493" spans="1:4" x14ac:dyDescent="0.3">
      <c r="A2493" s="73">
        <v>40228</v>
      </c>
      <c r="B2493" s="130">
        <v>1109.170044</v>
      </c>
      <c r="C2493" s="125">
        <f t="shared" si="76"/>
        <v>4.332577028706952E-2</v>
      </c>
      <c r="D2493" s="130">
        <f t="shared" si="77"/>
        <v>43325.770287069521</v>
      </c>
    </row>
    <row r="2494" spans="1:4" x14ac:dyDescent="0.3">
      <c r="A2494" s="73">
        <v>40227</v>
      </c>
      <c r="B2494" s="130">
        <v>1106.75</v>
      </c>
      <c r="C2494" s="125">
        <f t="shared" si="76"/>
        <v>8.6304049556340523E-3</v>
      </c>
      <c r="D2494" s="130">
        <f t="shared" si="77"/>
        <v>8630.4049556340524</v>
      </c>
    </row>
    <row r="2495" spans="1:4" x14ac:dyDescent="0.3">
      <c r="A2495" s="73">
        <v>40226</v>
      </c>
      <c r="B2495" s="130">
        <v>1099.51001</v>
      </c>
      <c r="C2495" s="125">
        <f t="shared" si="76"/>
        <v>-3.4531560983853682E-3</v>
      </c>
      <c r="D2495" s="130">
        <f t="shared" si="77"/>
        <v>-3453.1560983853683</v>
      </c>
    </row>
    <row r="2496" spans="1:4" x14ac:dyDescent="0.3">
      <c r="A2496" s="73">
        <v>40225</v>
      </c>
      <c r="B2496" s="130">
        <v>1094.869995</v>
      </c>
      <c r="C2496" s="125">
        <f t="shared" si="76"/>
        <v>5.2149343160339257E-3</v>
      </c>
      <c r="D2496" s="130">
        <f t="shared" si="77"/>
        <v>5214.9343160339258</v>
      </c>
    </row>
    <row r="2497" spans="1:4" x14ac:dyDescent="0.3">
      <c r="A2497" s="73">
        <v>40221</v>
      </c>
      <c r="B2497" s="130">
        <v>1075.51001</v>
      </c>
      <c r="C2497" s="125">
        <f t="shared" si="76"/>
        <v>1.5272006924822445E-3</v>
      </c>
      <c r="D2497" s="130">
        <f t="shared" si="77"/>
        <v>1527.2006924822444</v>
      </c>
    </row>
    <row r="2498" spans="1:4" x14ac:dyDescent="0.3">
      <c r="A2498" s="73">
        <v>40220</v>
      </c>
      <c r="B2498" s="130">
        <v>1078.469971</v>
      </c>
      <c r="C2498" s="125">
        <f t="shared" si="76"/>
        <v>-5.5877272532396383E-3</v>
      </c>
      <c r="D2498" s="130">
        <f t="shared" si="77"/>
        <v>-5587.7272532396382</v>
      </c>
    </row>
    <row r="2499" spans="1:4" x14ac:dyDescent="0.3">
      <c r="A2499" s="73">
        <v>40219</v>
      </c>
      <c r="B2499" s="130">
        <v>1068.130005</v>
      </c>
      <c r="C2499" s="125">
        <f t="shared" si="76"/>
        <v>-2.6760815489749401E-2</v>
      </c>
      <c r="D2499" s="130">
        <f t="shared" si="77"/>
        <v>-26760.815489749402</v>
      </c>
    </row>
    <row r="2500" spans="1:4" x14ac:dyDescent="0.3">
      <c r="A2500" s="73">
        <v>40218</v>
      </c>
      <c r="B2500" s="130">
        <v>1070.5200199999999</v>
      </c>
      <c r="C2500" s="125">
        <f t="shared" si="76"/>
        <v>-1.9822942516083186E-2</v>
      </c>
      <c r="D2500" s="130">
        <f t="shared" si="77"/>
        <v>-19822.942516083185</v>
      </c>
    </row>
    <row r="2501" spans="1:4" x14ac:dyDescent="0.3">
      <c r="A2501" s="73">
        <v>40217</v>
      </c>
      <c r="B2501" s="130">
        <v>1056.73999</v>
      </c>
      <c r="C2501" s="125">
        <f t="shared" si="76"/>
        <v>-3.6506900145243271E-2</v>
      </c>
      <c r="D2501" s="130">
        <f t="shared" si="77"/>
        <v>-36506.900145243271</v>
      </c>
    </row>
    <row r="2502" spans="1:4" x14ac:dyDescent="0.3">
      <c r="A2502" s="73">
        <v>40214</v>
      </c>
      <c r="B2502" s="130">
        <v>1066.1899410000001</v>
      </c>
      <c r="C2502" s="125">
        <f t="shared" si="76"/>
        <v>-2.3420961352119796E-2</v>
      </c>
      <c r="D2502" s="130">
        <f t="shared" si="77"/>
        <v>-23420.961352119797</v>
      </c>
    </row>
    <row r="2503" spans="1:4" x14ac:dyDescent="0.3">
      <c r="A2503" s="73">
        <v>40213</v>
      </c>
      <c r="B2503" s="130">
        <v>1063.1099850000001</v>
      </c>
      <c r="C2503" s="125">
        <f t="shared" si="76"/>
        <v>-4.7802017014223597E-2</v>
      </c>
      <c r="D2503" s="130">
        <f t="shared" si="77"/>
        <v>-47802.017014223595</v>
      </c>
    </row>
    <row r="2504" spans="1:4" x14ac:dyDescent="0.3">
      <c r="A2504" s="73">
        <v>40212</v>
      </c>
      <c r="B2504" s="130">
        <v>1097.280029</v>
      </c>
      <c r="C2504" s="125">
        <f t="shared" ref="C2504:C2567" si="78">B2504/B2514-1</f>
        <v>-3.5815971849123995E-2</v>
      </c>
      <c r="D2504" s="130">
        <f t="shared" ref="D2504:D2567" si="79">C2504*$B$5</f>
        <v>-35815.971849123998</v>
      </c>
    </row>
    <row r="2505" spans="1:4" x14ac:dyDescent="0.3">
      <c r="A2505" s="73">
        <v>40211</v>
      </c>
      <c r="B2505" s="130">
        <v>1103.3199460000001</v>
      </c>
      <c r="C2505" s="125">
        <f t="shared" si="78"/>
        <v>-4.0783177986718822E-2</v>
      </c>
      <c r="D2505" s="130">
        <f t="shared" si="79"/>
        <v>-40783.177986718823</v>
      </c>
    </row>
    <row r="2506" spans="1:4" x14ac:dyDescent="0.3">
      <c r="A2506" s="73">
        <v>40210</v>
      </c>
      <c r="B2506" s="130">
        <v>1089.1899410000001</v>
      </c>
      <c r="C2506" s="125">
        <f t="shared" si="78"/>
        <v>-4.1231381921507215E-2</v>
      </c>
      <c r="D2506" s="130">
        <f t="shared" si="79"/>
        <v>-41231.381921507214</v>
      </c>
    </row>
    <row r="2507" spans="1:4" x14ac:dyDescent="0.3">
      <c r="A2507" s="73">
        <v>40207</v>
      </c>
      <c r="B2507" s="130">
        <v>1073.869995</v>
      </c>
      <c r="C2507" s="125">
        <f t="shared" si="78"/>
        <v>-6.4947815799387687E-2</v>
      </c>
      <c r="D2507" s="130">
        <f t="shared" si="79"/>
        <v>-64947.815799387688</v>
      </c>
    </row>
    <row r="2508" spans="1:4" x14ac:dyDescent="0.3">
      <c r="A2508" s="73">
        <v>40206</v>
      </c>
      <c r="B2508" s="130">
        <v>1084.530029</v>
      </c>
      <c r="C2508" s="125">
        <f t="shared" si="78"/>
        <v>-5.3374434499843249E-2</v>
      </c>
      <c r="D2508" s="130">
        <f t="shared" si="79"/>
        <v>-53374.43449984325</v>
      </c>
    </row>
    <row r="2509" spans="1:4" x14ac:dyDescent="0.3">
      <c r="A2509" s="73">
        <v>40205</v>
      </c>
      <c r="B2509" s="130">
        <v>1097.5</v>
      </c>
      <c r="C2509" s="125">
        <f t="shared" si="78"/>
        <v>-3.4077882794052772E-2</v>
      </c>
      <c r="D2509" s="130">
        <f t="shared" si="79"/>
        <v>-34077.88279405277</v>
      </c>
    </row>
    <row r="2510" spans="1:4" x14ac:dyDescent="0.3">
      <c r="A2510" s="73">
        <v>40204</v>
      </c>
      <c r="B2510" s="130">
        <v>1092.170044</v>
      </c>
      <c r="C2510" s="125">
        <f t="shared" si="78"/>
        <v>-4.7786305738309443E-2</v>
      </c>
      <c r="D2510" s="130">
        <f t="shared" si="79"/>
        <v>-47786.305738309442</v>
      </c>
    </row>
    <row r="2511" spans="1:4" x14ac:dyDescent="0.3">
      <c r="A2511" s="73">
        <v>40203</v>
      </c>
      <c r="B2511" s="130">
        <v>1096.780029</v>
      </c>
      <c r="C2511" s="125">
        <f t="shared" si="78"/>
        <v>-4.2096763124190195E-2</v>
      </c>
      <c r="D2511" s="130">
        <f t="shared" si="79"/>
        <v>-42096.763124190198</v>
      </c>
    </row>
    <row r="2512" spans="1:4" x14ac:dyDescent="0.3">
      <c r="A2512" s="73">
        <v>40200</v>
      </c>
      <c r="B2512" s="130">
        <v>1091.76001</v>
      </c>
      <c r="C2512" s="125">
        <f t="shared" si="78"/>
        <v>-4.3733354571090288E-2</v>
      </c>
      <c r="D2512" s="130">
        <f t="shared" si="79"/>
        <v>-43733.354571090291</v>
      </c>
    </row>
    <row r="2513" spans="1:4" x14ac:dyDescent="0.3">
      <c r="A2513" s="73">
        <v>40199</v>
      </c>
      <c r="B2513" s="130">
        <v>1116.4799800000001</v>
      </c>
      <c r="C2513" s="125">
        <f t="shared" si="78"/>
        <v>-1.8168417897069467E-2</v>
      </c>
      <c r="D2513" s="130">
        <f t="shared" si="79"/>
        <v>-18168.417897069467</v>
      </c>
    </row>
    <row r="2514" spans="1:4" x14ac:dyDescent="0.3">
      <c r="A2514" s="73">
        <v>40198</v>
      </c>
      <c r="B2514" s="130">
        <v>1138.040039</v>
      </c>
      <c r="C2514" s="125">
        <f t="shared" si="78"/>
        <v>1.3374326657265012E-3</v>
      </c>
      <c r="D2514" s="130">
        <f t="shared" si="79"/>
        <v>1337.4326657265012</v>
      </c>
    </row>
    <row r="2515" spans="1:4" x14ac:dyDescent="0.3">
      <c r="A2515" s="73">
        <v>40197</v>
      </c>
      <c r="B2515" s="130">
        <v>1150.2299800000001</v>
      </c>
      <c r="C2515" s="125">
        <f t="shared" si="78"/>
        <v>1.5216365680335908E-2</v>
      </c>
      <c r="D2515" s="130">
        <f t="shared" si="79"/>
        <v>15216.365680335908</v>
      </c>
    </row>
    <row r="2516" spans="1:4" x14ac:dyDescent="0.3">
      <c r="A2516" s="73">
        <v>40193</v>
      </c>
      <c r="B2516" s="130">
        <v>1136.030029</v>
      </c>
      <c r="C2516" s="125">
        <f t="shared" si="78"/>
        <v>1.8769665008045999E-2</v>
      </c>
      <c r="D2516" s="130">
        <f t="shared" si="79"/>
        <v>18769.665008045999</v>
      </c>
    </row>
    <row r="2517" spans="1:4" x14ac:dyDescent="0.3">
      <c r="A2517" s="73">
        <v>40192</v>
      </c>
      <c r="B2517" s="130">
        <v>1148.459961</v>
      </c>
      <c r="C2517" s="125">
        <f t="shared" si="78"/>
        <v>1.9566339499548224E-2</v>
      </c>
      <c r="D2517" s="130">
        <f t="shared" si="79"/>
        <v>19566.339499548223</v>
      </c>
    </row>
    <row r="2518" spans="1:4" x14ac:dyDescent="0.3">
      <c r="A2518" s="73">
        <v>40191</v>
      </c>
      <c r="B2518" s="130">
        <v>1145.6800539999999</v>
      </c>
      <c r="C2518" s="125">
        <f t="shared" si="78"/>
        <v>1.7297197520478091E-2</v>
      </c>
      <c r="D2518" s="130">
        <f t="shared" si="79"/>
        <v>17297.19752047809</v>
      </c>
    </row>
    <row r="2519" spans="1:4" x14ac:dyDescent="0.3">
      <c r="A2519" s="73">
        <v>40190</v>
      </c>
      <c r="B2519" s="130">
        <v>1136.219971</v>
      </c>
      <c r="C2519" s="125">
        <f t="shared" si="78"/>
        <v>7.4836774751931845E-3</v>
      </c>
      <c r="D2519" s="130">
        <f t="shared" si="79"/>
        <v>7483.6774751931844</v>
      </c>
    </row>
    <row r="2520" spans="1:4" x14ac:dyDescent="0.3">
      <c r="A2520" s="73">
        <v>40189</v>
      </c>
      <c r="B2520" s="130">
        <v>1146.9799800000001</v>
      </c>
      <c r="C2520" s="125">
        <f t="shared" si="78"/>
        <v>1.8198281695161578E-2</v>
      </c>
      <c r="D2520" s="130">
        <f t="shared" si="79"/>
        <v>18198.281695161579</v>
      </c>
    </row>
    <row r="2521" spans="1:4" x14ac:dyDescent="0.3">
      <c r="A2521" s="73">
        <v>40186</v>
      </c>
      <c r="B2521" s="130">
        <v>1144.9799800000001</v>
      </c>
      <c r="C2521" s="125">
        <f t="shared" si="78"/>
        <v>2.1765333208418225E-2</v>
      </c>
      <c r="D2521" s="130">
        <f t="shared" si="79"/>
        <v>21765.333208418226</v>
      </c>
    </row>
    <row r="2522" spans="1:4" x14ac:dyDescent="0.3">
      <c r="A2522" s="73">
        <v>40185</v>
      </c>
      <c r="B2522" s="130">
        <v>1141.6899410000001</v>
      </c>
      <c r="C2522" s="125">
        <f t="shared" si="78"/>
        <v>2.1171285465890088E-2</v>
      </c>
      <c r="D2522" s="130">
        <f t="shared" si="79"/>
        <v>21171.285465890087</v>
      </c>
    </row>
    <row r="2523" spans="1:4" x14ac:dyDescent="0.3">
      <c r="A2523" s="73">
        <v>40184</v>
      </c>
      <c r="B2523" s="130">
        <v>1137.1400149999999</v>
      </c>
      <c r="C2523" s="125">
        <f t="shared" si="78"/>
        <v>2.0726147824979835E-2</v>
      </c>
      <c r="D2523" s="130">
        <f t="shared" si="79"/>
        <v>20726.147824979835</v>
      </c>
    </row>
    <row r="2524" spans="1:4" x14ac:dyDescent="0.3">
      <c r="A2524" s="73">
        <v>40183</v>
      </c>
      <c r="B2524" s="130">
        <v>1136.5200199999999</v>
      </c>
      <c r="C2524" s="125">
        <f t="shared" si="78"/>
        <v>3.0885239413019683E-2</v>
      </c>
      <c r="D2524" s="130">
        <f t="shared" si="79"/>
        <v>30885.239413019684</v>
      </c>
    </row>
    <row r="2525" spans="1:4" x14ac:dyDescent="0.3">
      <c r="A2525" s="73">
        <v>40182</v>
      </c>
      <c r="B2525" s="130">
        <v>1132.98999</v>
      </c>
      <c r="C2525" s="125">
        <f t="shared" si="78"/>
        <v>3.3674581674404847E-2</v>
      </c>
      <c r="D2525" s="130">
        <f t="shared" si="79"/>
        <v>33674.58167440485</v>
      </c>
    </row>
    <row r="2526" spans="1:4" x14ac:dyDescent="0.3">
      <c r="A2526" s="73">
        <v>40178</v>
      </c>
      <c r="B2526" s="130">
        <v>1115.099976</v>
      </c>
      <c r="C2526" s="125">
        <f t="shared" si="78"/>
        <v>5.337205603951567E-3</v>
      </c>
      <c r="D2526" s="130">
        <f t="shared" si="79"/>
        <v>5337.2056039515674</v>
      </c>
    </row>
    <row r="2527" spans="1:4" x14ac:dyDescent="0.3">
      <c r="A2527" s="73">
        <v>40177</v>
      </c>
      <c r="B2527" s="130">
        <v>1126.420044</v>
      </c>
      <c r="C2527" s="125">
        <f t="shared" si="78"/>
        <v>1.6688770137830433E-2</v>
      </c>
      <c r="D2527" s="130">
        <f t="shared" si="79"/>
        <v>16688.770137830434</v>
      </c>
    </row>
    <row r="2528" spans="1:4" x14ac:dyDescent="0.3">
      <c r="A2528" s="73">
        <v>40176</v>
      </c>
      <c r="B2528" s="130">
        <v>1126.1999510000001</v>
      </c>
      <c r="C2528" s="125">
        <f t="shared" si="78"/>
        <v>1.0851680859856883E-2</v>
      </c>
      <c r="D2528" s="130">
        <f t="shared" si="79"/>
        <v>10851.680859856882</v>
      </c>
    </row>
    <row r="2529" spans="1:4" x14ac:dyDescent="0.3">
      <c r="A2529" s="73">
        <v>40175</v>
      </c>
      <c r="B2529" s="130">
        <v>1127.780029</v>
      </c>
      <c r="C2529" s="125">
        <f t="shared" si="78"/>
        <v>1.9314715470123867E-2</v>
      </c>
      <c r="D2529" s="130">
        <f t="shared" si="79"/>
        <v>19314.715470123865</v>
      </c>
    </row>
    <row r="2530" spans="1:4" x14ac:dyDescent="0.3">
      <c r="A2530" s="73">
        <v>40171</v>
      </c>
      <c r="B2530" s="130">
        <v>1126.4799800000001</v>
      </c>
      <c r="C2530" s="125">
        <f t="shared" si="78"/>
        <v>2.1889603597179397E-2</v>
      </c>
      <c r="D2530" s="130">
        <f t="shared" si="79"/>
        <v>21889.603597179397</v>
      </c>
    </row>
    <row r="2531" spans="1:4" x14ac:dyDescent="0.3">
      <c r="A2531" s="73">
        <v>40170</v>
      </c>
      <c r="B2531" s="130">
        <v>1120.589966</v>
      </c>
      <c r="C2531" s="125">
        <f t="shared" si="78"/>
        <v>2.2482792190936518E-2</v>
      </c>
      <c r="D2531" s="130">
        <f t="shared" si="79"/>
        <v>22482.792190936518</v>
      </c>
    </row>
    <row r="2532" spans="1:4" x14ac:dyDescent="0.3">
      <c r="A2532" s="73">
        <v>40169</v>
      </c>
      <c r="B2532" s="130">
        <v>1118.0200199999999</v>
      </c>
      <c r="C2532" s="125">
        <f t="shared" si="78"/>
        <v>2.3884169834575086E-2</v>
      </c>
      <c r="D2532" s="130">
        <f t="shared" si="79"/>
        <v>23884.169834575085</v>
      </c>
    </row>
    <row r="2533" spans="1:4" x14ac:dyDescent="0.3">
      <c r="A2533" s="73">
        <v>40168</v>
      </c>
      <c r="B2533" s="130">
        <v>1114.0500489999999</v>
      </c>
      <c r="C2533" s="125">
        <f t="shared" si="78"/>
        <v>9.7893034217084729E-3</v>
      </c>
      <c r="D2533" s="130">
        <f t="shared" si="79"/>
        <v>9789.3034217084733</v>
      </c>
    </row>
    <row r="2534" spans="1:4" x14ac:dyDescent="0.3">
      <c r="A2534" s="73">
        <v>40165</v>
      </c>
      <c r="B2534" s="130">
        <v>1102.469971</v>
      </c>
      <c r="C2534" s="125">
        <f t="shared" si="78"/>
        <v>-3.173664138115817E-3</v>
      </c>
      <c r="D2534" s="130">
        <f t="shared" si="79"/>
        <v>-3173.664138115817</v>
      </c>
    </row>
    <row r="2535" spans="1:4" x14ac:dyDescent="0.3">
      <c r="A2535" s="73">
        <v>40164</v>
      </c>
      <c r="B2535" s="130">
        <v>1096.079956</v>
      </c>
      <c r="C2535" s="125">
        <f t="shared" si="78"/>
        <v>-3.4912428598309342E-3</v>
      </c>
      <c r="D2535" s="130">
        <f t="shared" si="79"/>
        <v>-3491.2428598309343</v>
      </c>
    </row>
    <row r="2536" spans="1:4" x14ac:dyDescent="0.3">
      <c r="A2536" s="73">
        <v>40163</v>
      </c>
      <c r="B2536" s="130">
        <v>1109.1800539999999</v>
      </c>
      <c r="C2536" s="125">
        <f t="shared" si="78"/>
        <v>-5.403339271969898E-5</v>
      </c>
      <c r="D2536" s="130">
        <f t="shared" si="79"/>
        <v>-54.03339271969898</v>
      </c>
    </row>
    <row r="2537" spans="1:4" x14ac:dyDescent="0.3">
      <c r="A2537" s="73">
        <v>40162</v>
      </c>
      <c r="B2537" s="130">
        <v>1107.9300539999999</v>
      </c>
      <c r="C2537" s="125">
        <f t="shared" si="78"/>
        <v>-8.3863698986319513E-4</v>
      </c>
      <c r="D2537" s="130">
        <f t="shared" si="79"/>
        <v>-838.63698986319514</v>
      </c>
    </row>
    <row r="2538" spans="1:4" x14ac:dyDescent="0.3">
      <c r="A2538" s="73">
        <v>40161</v>
      </c>
      <c r="B2538" s="130">
        <v>1114.1099850000001</v>
      </c>
      <c r="C2538" s="125">
        <f t="shared" si="78"/>
        <v>1.6866989691469936E-2</v>
      </c>
      <c r="D2538" s="130">
        <f t="shared" si="79"/>
        <v>16866.989691469935</v>
      </c>
    </row>
    <row r="2539" spans="1:4" x14ac:dyDescent="0.3">
      <c r="A2539" s="73">
        <v>40158</v>
      </c>
      <c r="B2539" s="130">
        <v>1106.410034</v>
      </c>
      <c r="C2539" s="125">
        <f t="shared" si="78"/>
        <v>1.3669428154810648E-2</v>
      </c>
      <c r="D2539" s="130">
        <f t="shared" si="79"/>
        <v>13669.428154810648</v>
      </c>
    </row>
    <row r="2540" spans="1:4" x14ac:dyDescent="0.3">
      <c r="A2540" s="73">
        <v>40157</v>
      </c>
      <c r="B2540" s="130">
        <v>1102.349976</v>
      </c>
      <c r="C2540" s="125">
        <f t="shared" si="78"/>
        <v>-7.4552541915162696E-3</v>
      </c>
      <c r="D2540" s="130">
        <f t="shared" si="79"/>
        <v>-7455.2541915162692</v>
      </c>
    </row>
    <row r="2541" spans="1:4" x14ac:dyDescent="0.3">
      <c r="A2541" s="73">
        <v>40156</v>
      </c>
      <c r="B2541" s="130">
        <v>1095.9499510000001</v>
      </c>
      <c r="C2541" s="125">
        <f t="shared" si="78"/>
        <v>-8.7731857183046547E-3</v>
      </c>
      <c r="D2541" s="130">
        <f t="shared" si="79"/>
        <v>-8773.1857183046541</v>
      </c>
    </row>
    <row r="2542" spans="1:4" x14ac:dyDescent="0.3">
      <c r="A2542" s="73">
        <v>40155</v>
      </c>
      <c r="B2542" s="130">
        <v>1091.9399410000001</v>
      </c>
      <c r="C2542" s="125">
        <f t="shared" si="78"/>
        <v>-1.2926714934613726E-2</v>
      </c>
      <c r="D2542" s="130">
        <f t="shared" si="79"/>
        <v>-12926.714934613725</v>
      </c>
    </row>
    <row r="2543" spans="1:4" x14ac:dyDescent="0.3">
      <c r="A2543" s="73">
        <v>40154</v>
      </c>
      <c r="B2543" s="130">
        <v>1103.25</v>
      </c>
      <c r="C2543" s="125">
        <f t="shared" si="78"/>
        <v>1.0876133835711954E-2</v>
      </c>
      <c r="D2543" s="130">
        <f t="shared" si="79"/>
        <v>10876.133835711955</v>
      </c>
    </row>
    <row r="2544" spans="1:4" x14ac:dyDescent="0.3">
      <c r="A2544" s="73">
        <v>40151</v>
      </c>
      <c r="B2544" s="130">
        <v>1105.9799800000001</v>
      </c>
      <c r="C2544" s="125">
        <f t="shared" si="78"/>
        <v>1.0119605221599715E-2</v>
      </c>
      <c r="D2544" s="130">
        <f t="shared" si="79"/>
        <v>10119.605221599715</v>
      </c>
    </row>
    <row r="2545" spans="1:4" x14ac:dyDescent="0.3">
      <c r="A2545" s="73">
        <v>40150</v>
      </c>
      <c r="B2545" s="130">
        <v>1099.920044</v>
      </c>
      <c r="C2545" s="125">
        <f t="shared" si="78"/>
        <v>-8.9025090680996399E-3</v>
      </c>
      <c r="D2545" s="130">
        <f t="shared" si="79"/>
        <v>-8902.50906809964</v>
      </c>
    </row>
    <row r="2546" spans="1:4" x14ac:dyDescent="0.3">
      <c r="A2546" s="73">
        <v>40149</v>
      </c>
      <c r="B2546" s="130">
        <v>1109.23999</v>
      </c>
      <c r="C2546" s="125">
        <f t="shared" si="78"/>
        <v>-9.7265297618998048E-4</v>
      </c>
      <c r="D2546" s="130">
        <f t="shared" si="79"/>
        <v>-972.65297618998045</v>
      </c>
    </row>
    <row r="2547" spans="1:4" x14ac:dyDescent="0.3">
      <c r="A2547" s="73">
        <v>40148</v>
      </c>
      <c r="B2547" s="130">
        <v>1108.8599850000001</v>
      </c>
      <c r="C2547" s="125">
        <f t="shared" si="78"/>
        <v>-3.9670421036819281E-4</v>
      </c>
      <c r="D2547" s="130">
        <f t="shared" si="79"/>
        <v>-396.70421036819283</v>
      </c>
    </row>
    <row r="2548" spans="1:4" x14ac:dyDescent="0.3">
      <c r="A2548" s="73">
        <v>40147</v>
      </c>
      <c r="B2548" s="130">
        <v>1095.630005</v>
      </c>
      <c r="C2548" s="125">
        <f t="shared" si="78"/>
        <v>1.9662225548928713E-3</v>
      </c>
      <c r="D2548" s="130">
        <f t="shared" si="79"/>
        <v>1966.2225548928714</v>
      </c>
    </row>
    <row r="2549" spans="1:4" x14ac:dyDescent="0.3">
      <c r="A2549" s="73">
        <v>40144</v>
      </c>
      <c r="B2549" s="130">
        <v>1091.48999</v>
      </c>
      <c r="C2549" s="125">
        <f t="shared" si="78"/>
        <v>3.9089805738290462E-3</v>
      </c>
      <c r="D2549" s="130">
        <f t="shared" si="79"/>
        <v>3908.9805738290461</v>
      </c>
    </row>
    <row r="2550" spans="1:4" x14ac:dyDescent="0.3">
      <c r="A2550" s="73">
        <v>40142</v>
      </c>
      <c r="B2550" s="130">
        <v>1110.630005</v>
      </c>
      <c r="C2550" s="125">
        <f t="shared" si="78"/>
        <v>1.1033122037731768E-2</v>
      </c>
      <c r="D2550" s="130">
        <f t="shared" si="79"/>
        <v>11033.122037731768</v>
      </c>
    </row>
    <row r="2551" spans="1:4" x14ac:dyDescent="0.3">
      <c r="A2551" s="73">
        <v>40141</v>
      </c>
      <c r="B2551" s="130">
        <v>1105.650024</v>
      </c>
      <c r="C2551" s="125">
        <f t="shared" si="78"/>
        <v>1.1564408271064197E-2</v>
      </c>
      <c r="D2551" s="130">
        <f t="shared" si="79"/>
        <v>11564.408271064198</v>
      </c>
    </row>
    <row r="2552" spans="1:4" x14ac:dyDescent="0.3">
      <c r="A2552" s="73">
        <v>40140</v>
      </c>
      <c r="B2552" s="130">
        <v>1106.23999</v>
      </c>
      <c r="C2552" s="125">
        <f t="shared" si="78"/>
        <v>1.2039406566521915E-2</v>
      </c>
      <c r="D2552" s="130">
        <f t="shared" si="79"/>
        <v>12039.406566521915</v>
      </c>
    </row>
    <row r="2553" spans="1:4" x14ac:dyDescent="0.3">
      <c r="A2553" s="73">
        <v>40137</v>
      </c>
      <c r="B2553" s="130">
        <v>1091.380005</v>
      </c>
      <c r="C2553" s="125">
        <f t="shared" si="78"/>
        <v>2.0648980630505909E-2</v>
      </c>
      <c r="D2553" s="130">
        <f t="shared" si="79"/>
        <v>20648.98063050591</v>
      </c>
    </row>
    <row r="2554" spans="1:4" x14ac:dyDescent="0.3">
      <c r="A2554" s="73">
        <v>40136</v>
      </c>
      <c r="B2554" s="130">
        <v>1094.900024</v>
      </c>
      <c r="C2554" s="125">
        <f t="shared" si="78"/>
        <v>2.6504053765110447E-2</v>
      </c>
      <c r="D2554" s="130">
        <f t="shared" si="79"/>
        <v>26504.053765110446</v>
      </c>
    </row>
    <row r="2555" spans="1:4" x14ac:dyDescent="0.3">
      <c r="A2555" s="73">
        <v>40135</v>
      </c>
      <c r="B2555" s="130">
        <v>1109.8000489999999</v>
      </c>
      <c r="C2555" s="125">
        <f t="shared" si="78"/>
        <v>6.048738557095068E-2</v>
      </c>
      <c r="D2555" s="130">
        <f t="shared" si="79"/>
        <v>60487.385570950682</v>
      </c>
    </row>
    <row r="2556" spans="1:4" x14ac:dyDescent="0.3">
      <c r="A2556" s="73">
        <v>40134</v>
      </c>
      <c r="B2556" s="130">
        <v>1110.3199460000001</v>
      </c>
      <c r="C2556" s="125">
        <f t="shared" si="78"/>
        <v>6.2090385484094179E-2</v>
      </c>
      <c r="D2556" s="130">
        <f t="shared" si="79"/>
        <v>62090.385484094179</v>
      </c>
    </row>
    <row r="2557" spans="1:4" x14ac:dyDescent="0.3">
      <c r="A2557" s="73">
        <v>40133</v>
      </c>
      <c r="B2557" s="130">
        <v>1109.3000489999999</v>
      </c>
      <c r="C2557" s="125">
        <f t="shared" si="78"/>
        <v>6.3689056920791076E-2</v>
      </c>
      <c r="D2557" s="130">
        <f t="shared" si="79"/>
        <v>63689.056920791074</v>
      </c>
    </row>
    <row r="2558" spans="1:4" x14ac:dyDescent="0.3">
      <c r="A2558" s="73">
        <v>40130</v>
      </c>
      <c r="B2558" s="130">
        <v>1093.4799800000001</v>
      </c>
      <c r="C2558" s="125">
        <f t="shared" si="78"/>
        <v>5.5289128694600898E-2</v>
      </c>
      <c r="D2558" s="130">
        <f t="shared" si="79"/>
        <v>55289.128694600899</v>
      </c>
    </row>
    <row r="2559" spans="1:4" x14ac:dyDescent="0.3">
      <c r="A2559" s="73">
        <v>40129</v>
      </c>
      <c r="B2559" s="130">
        <v>1087.23999</v>
      </c>
      <c r="C2559" s="125">
        <f t="shared" si="78"/>
        <v>1.9819723384356003E-2</v>
      </c>
      <c r="D2559" s="130">
        <f t="shared" si="79"/>
        <v>19819.723384356002</v>
      </c>
    </row>
    <row r="2560" spans="1:4" x14ac:dyDescent="0.3">
      <c r="A2560" s="73">
        <v>40128</v>
      </c>
      <c r="B2560" s="130">
        <v>1098.51001</v>
      </c>
      <c r="C2560" s="125">
        <f t="shared" si="78"/>
        <v>5.3595239665100491E-2</v>
      </c>
      <c r="D2560" s="130">
        <f t="shared" si="79"/>
        <v>53595.239665100489</v>
      </c>
    </row>
    <row r="2561" spans="1:4" x14ac:dyDescent="0.3">
      <c r="A2561" s="73">
        <v>40127</v>
      </c>
      <c r="B2561" s="130">
        <v>1093.01001</v>
      </c>
      <c r="C2561" s="125">
        <f t="shared" si="78"/>
        <v>2.7834960225699756E-2</v>
      </c>
      <c r="D2561" s="130">
        <f t="shared" si="79"/>
        <v>27834.960225699757</v>
      </c>
    </row>
    <row r="2562" spans="1:4" x14ac:dyDescent="0.3">
      <c r="A2562" s="73">
        <v>40126</v>
      </c>
      <c r="B2562" s="130">
        <v>1093.079956</v>
      </c>
      <c r="C2562" s="125">
        <f t="shared" si="78"/>
        <v>2.4490375556519339E-2</v>
      </c>
      <c r="D2562" s="130">
        <f t="shared" si="79"/>
        <v>24490.375556519339</v>
      </c>
    </row>
    <row r="2563" spans="1:4" x14ac:dyDescent="0.3">
      <c r="A2563" s="73">
        <v>40123</v>
      </c>
      <c r="B2563" s="130">
        <v>1069.3000489999999</v>
      </c>
      <c r="C2563" s="125">
        <f t="shared" si="78"/>
        <v>-9.5405031761505166E-3</v>
      </c>
      <c r="D2563" s="130">
        <f t="shared" si="79"/>
        <v>-9540.5031761505161</v>
      </c>
    </row>
    <row r="2564" spans="1:4" x14ac:dyDescent="0.3">
      <c r="A2564" s="73">
        <v>40122</v>
      </c>
      <c r="B2564" s="130">
        <v>1066.630005</v>
      </c>
      <c r="C2564" s="125">
        <f t="shared" si="78"/>
        <v>-2.4045921606023035E-2</v>
      </c>
      <c r="D2564" s="130">
        <f t="shared" si="79"/>
        <v>-24045.921606023036</v>
      </c>
    </row>
    <row r="2565" spans="1:4" x14ac:dyDescent="0.3">
      <c r="A2565" s="73">
        <v>40121</v>
      </c>
      <c r="B2565" s="130">
        <v>1046.5</v>
      </c>
      <c r="C2565" s="125">
        <f t="shared" si="78"/>
        <v>-3.2273000948259689E-2</v>
      </c>
      <c r="D2565" s="130">
        <f t="shared" si="79"/>
        <v>-32273.000948259691</v>
      </c>
    </row>
    <row r="2566" spans="1:4" x14ac:dyDescent="0.3">
      <c r="A2566" s="73">
        <v>40120</v>
      </c>
      <c r="B2566" s="130">
        <v>1045.410034</v>
      </c>
      <c r="C2566" s="125">
        <f t="shared" si="78"/>
        <v>-4.1840066111337615E-2</v>
      </c>
      <c r="D2566" s="130">
        <f t="shared" si="79"/>
        <v>-41840.066111337612</v>
      </c>
    </row>
    <row r="2567" spans="1:4" x14ac:dyDescent="0.3">
      <c r="A2567" s="73">
        <v>40119</v>
      </c>
      <c r="B2567" s="130">
        <v>1042.880005</v>
      </c>
      <c r="C2567" s="125">
        <f t="shared" si="78"/>
        <v>-5.0122530349331007E-2</v>
      </c>
      <c r="D2567" s="130">
        <f t="shared" si="79"/>
        <v>-50122.530349331006</v>
      </c>
    </row>
    <row r="2568" spans="1:4" x14ac:dyDescent="0.3">
      <c r="A2568" s="73">
        <v>40116</v>
      </c>
      <c r="B2568" s="130">
        <v>1036.1899410000001</v>
      </c>
      <c r="C2568" s="125">
        <f t="shared" ref="C2568:C2631" si="80">B2568/B2578-1</f>
        <v>-4.7339392508525147E-2</v>
      </c>
      <c r="D2568" s="130">
        <f t="shared" ref="D2568:D2631" si="81">C2568*$B$5</f>
        <v>-47339.392508525147</v>
      </c>
    </row>
    <row r="2569" spans="1:4" x14ac:dyDescent="0.3">
      <c r="A2569" s="73">
        <v>40115</v>
      </c>
      <c r="B2569" s="130">
        <v>1066.1099850000001</v>
      </c>
      <c r="C2569" s="125">
        <f t="shared" si="80"/>
        <v>-2.7768724339429784E-2</v>
      </c>
      <c r="D2569" s="130">
        <f t="shared" si="81"/>
        <v>-27768.724339429784</v>
      </c>
    </row>
    <row r="2570" spans="1:4" x14ac:dyDescent="0.3">
      <c r="A2570" s="73">
        <v>40114</v>
      </c>
      <c r="B2570" s="130">
        <v>1042.630005</v>
      </c>
      <c r="C2570" s="125">
        <f t="shared" si="80"/>
        <v>-4.5228122282959582E-2</v>
      </c>
      <c r="D2570" s="130">
        <f t="shared" si="81"/>
        <v>-45228.122282959579</v>
      </c>
    </row>
    <row r="2571" spans="1:4" x14ac:dyDescent="0.3">
      <c r="A2571" s="73">
        <v>40113</v>
      </c>
      <c r="B2571" s="130">
        <v>1063.410034</v>
      </c>
      <c r="C2571" s="125">
        <f t="shared" si="80"/>
        <v>-9.1129320415426207E-3</v>
      </c>
      <c r="D2571" s="130">
        <f t="shared" si="81"/>
        <v>-9112.9320415426209</v>
      </c>
    </row>
    <row r="2572" spans="1:4" x14ac:dyDescent="0.3">
      <c r="A2572" s="73">
        <v>40112</v>
      </c>
      <c r="B2572" s="130">
        <v>1066.9499510000001</v>
      </c>
      <c r="C2572" s="125">
        <f t="shared" si="80"/>
        <v>-8.585835685672949E-3</v>
      </c>
      <c r="D2572" s="130">
        <f t="shared" si="81"/>
        <v>-8585.8356856729497</v>
      </c>
    </row>
    <row r="2573" spans="1:4" x14ac:dyDescent="0.3">
      <c r="A2573" s="73">
        <v>40109</v>
      </c>
      <c r="B2573" s="130">
        <v>1079.599976</v>
      </c>
      <c r="C2573" s="125">
        <f t="shared" si="80"/>
        <v>7.5688863878233814E-3</v>
      </c>
      <c r="D2573" s="130">
        <f t="shared" si="81"/>
        <v>7568.8863878233815</v>
      </c>
    </row>
    <row r="2574" spans="1:4" x14ac:dyDescent="0.3">
      <c r="A2574" s="73">
        <v>40108</v>
      </c>
      <c r="B2574" s="130">
        <v>1092.910034</v>
      </c>
      <c r="C2574" s="125">
        <f t="shared" si="80"/>
        <v>2.5744316659989996E-2</v>
      </c>
      <c r="D2574" s="130">
        <f t="shared" si="81"/>
        <v>25744.316659989996</v>
      </c>
    </row>
    <row r="2575" spans="1:4" x14ac:dyDescent="0.3">
      <c r="A2575" s="73">
        <v>40107</v>
      </c>
      <c r="B2575" s="130">
        <v>1081.400024</v>
      </c>
      <c r="C2575" s="125">
        <f t="shared" si="80"/>
        <v>2.2523184053234724E-2</v>
      </c>
      <c r="D2575" s="130">
        <f t="shared" si="81"/>
        <v>22523.184053234723</v>
      </c>
    </row>
    <row r="2576" spans="1:4" x14ac:dyDescent="0.3">
      <c r="A2576" s="73">
        <v>40106</v>
      </c>
      <c r="B2576" s="130">
        <v>1091.0600589999999</v>
      </c>
      <c r="C2576" s="125">
        <f t="shared" si="80"/>
        <v>3.4454726372105338E-2</v>
      </c>
      <c r="D2576" s="130">
        <f t="shared" si="81"/>
        <v>34454.726372105339</v>
      </c>
    </row>
    <row r="2577" spans="1:4" x14ac:dyDescent="0.3">
      <c r="A2577" s="73">
        <v>40105</v>
      </c>
      <c r="B2577" s="130">
        <v>1097.910034</v>
      </c>
      <c r="C2577" s="125">
        <f t="shared" si="80"/>
        <v>5.5216034401539105E-2</v>
      </c>
      <c r="D2577" s="130">
        <f t="shared" si="81"/>
        <v>55216.034401539102</v>
      </c>
    </row>
    <row r="2578" spans="1:4" x14ac:dyDescent="0.3">
      <c r="A2578" s="73">
        <v>40102</v>
      </c>
      <c r="B2578" s="130">
        <v>1087.6800539999999</v>
      </c>
      <c r="C2578" s="125">
        <f t="shared" si="80"/>
        <v>6.0933950484704624E-2</v>
      </c>
      <c r="D2578" s="130">
        <f t="shared" si="81"/>
        <v>60933.950484704626</v>
      </c>
    </row>
    <row r="2579" spans="1:4" x14ac:dyDescent="0.3">
      <c r="A2579" s="73">
        <v>40101</v>
      </c>
      <c r="B2579" s="130">
        <v>1096.5600589999999</v>
      </c>
      <c r="C2579" s="125">
        <f t="shared" si="80"/>
        <v>6.477650585486816E-2</v>
      </c>
      <c r="D2579" s="130">
        <f t="shared" si="81"/>
        <v>64776.505854868163</v>
      </c>
    </row>
    <row r="2580" spans="1:4" x14ac:dyDescent="0.3">
      <c r="A2580" s="73">
        <v>40100</v>
      </c>
      <c r="B2580" s="130">
        <v>1092.0200199999999</v>
      </c>
      <c r="C2580" s="125">
        <f t="shared" si="80"/>
        <v>3.3053378603651984E-2</v>
      </c>
      <c r="D2580" s="130">
        <f t="shared" si="81"/>
        <v>33053.378603651981</v>
      </c>
    </row>
    <row r="2581" spans="1:4" x14ac:dyDescent="0.3">
      <c r="A2581" s="73">
        <v>40099</v>
      </c>
      <c r="B2581" s="130">
        <v>1073.1899410000001</v>
      </c>
      <c r="C2581" s="125">
        <f t="shared" si="80"/>
        <v>1.186105748382138E-2</v>
      </c>
      <c r="D2581" s="130">
        <f t="shared" si="81"/>
        <v>11861.05748382138</v>
      </c>
    </row>
    <row r="2582" spans="1:4" x14ac:dyDescent="0.3">
      <c r="A2582" s="73">
        <v>40098</v>
      </c>
      <c r="B2582" s="130">
        <v>1076.1899410000001</v>
      </c>
      <c r="C2582" s="125">
        <f t="shared" si="80"/>
        <v>1.2427290493279175E-2</v>
      </c>
      <c r="D2582" s="130">
        <f t="shared" si="81"/>
        <v>12427.290493279175</v>
      </c>
    </row>
    <row r="2583" spans="1:4" x14ac:dyDescent="0.3">
      <c r="A2583" s="73">
        <v>40095</v>
      </c>
      <c r="B2583" s="130">
        <v>1071.48999</v>
      </c>
      <c r="C2583" s="125">
        <f t="shared" si="80"/>
        <v>2.5957970154742771E-2</v>
      </c>
      <c r="D2583" s="130">
        <f t="shared" si="81"/>
        <v>25957.970154742772</v>
      </c>
    </row>
    <row r="2584" spans="1:4" x14ac:dyDescent="0.3">
      <c r="A2584" s="73">
        <v>40094</v>
      </c>
      <c r="B2584" s="130">
        <v>1065.4799800000001</v>
      </c>
      <c r="C2584" s="125">
        <f t="shared" si="80"/>
        <v>1.3989560701862302E-2</v>
      </c>
      <c r="D2584" s="130">
        <f t="shared" si="81"/>
        <v>13989.560701862303</v>
      </c>
    </row>
    <row r="2585" spans="1:4" x14ac:dyDescent="0.3">
      <c r="A2585" s="73">
        <v>40093</v>
      </c>
      <c r="B2585" s="130">
        <v>1057.579956</v>
      </c>
      <c r="C2585" s="125">
        <f t="shared" si="80"/>
        <v>-3.1012650140981313E-3</v>
      </c>
      <c r="D2585" s="130">
        <f t="shared" si="81"/>
        <v>-3101.2650140981314</v>
      </c>
    </row>
    <row r="2586" spans="1:4" x14ac:dyDescent="0.3">
      <c r="A2586" s="73">
        <v>40092</v>
      </c>
      <c r="B2586" s="130">
        <v>1054.719971</v>
      </c>
      <c r="C2586" s="125">
        <f t="shared" si="80"/>
        <v>-1.5807310585961409E-2</v>
      </c>
      <c r="D2586" s="130">
        <f t="shared" si="81"/>
        <v>-15807.31058596141</v>
      </c>
    </row>
    <row r="2587" spans="1:4" x14ac:dyDescent="0.3">
      <c r="A2587" s="73">
        <v>40091</v>
      </c>
      <c r="B2587" s="130">
        <v>1040.459961</v>
      </c>
      <c r="C2587" s="125">
        <f t="shared" si="80"/>
        <v>-2.27303291446741E-2</v>
      </c>
      <c r="D2587" s="130">
        <f t="shared" si="81"/>
        <v>-22730.329144674099</v>
      </c>
    </row>
    <row r="2588" spans="1:4" x14ac:dyDescent="0.3">
      <c r="A2588" s="73">
        <v>40088</v>
      </c>
      <c r="B2588" s="130">
        <v>1025.209961</v>
      </c>
      <c r="C2588" s="125">
        <f t="shared" si="80"/>
        <v>-4.0335192383764373E-2</v>
      </c>
      <c r="D2588" s="130">
        <f t="shared" si="81"/>
        <v>-40335.19238376437</v>
      </c>
    </row>
    <row r="2589" spans="1:4" x14ac:dyDescent="0.3">
      <c r="A2589" s="73">
        <v>40087</v>
      </c>
      <c r="B2589" s="130">
        <v>1029.849976</v>
      </c>
      <c r="C2589" s="125">
        <f t="shared" si="80"/>
        <v>-3.3449412321555516E-2</v>
      </c>
      <c r="D2589" s="130">
        <f t="shared" si="81"/>
        <v>-33449.412321555516</v>
      </c>
    </row>
    <row r="2590" spans="1:4" x14ac:dyDescent="0.3">
      <c r="A2590" s="73">
        <v>40086</v>
      </c>
      <c r="B2590" s="130">
        <v>1057.079956</v>
      </c>
      <c r="C2590" s="125">
        <f t="shared" si="80"/>
        <v>-1.0928603138884219E-2</v>
      </c>
      <c r="D2590" s="130">
        <f t="shared" si="81"/>
        <v>-10928.603138884218</v>
      </c>
    </row>
    <row r="2591" spans="1:4" x14ac:dyDescent="0.3">
      <c r="A2591" s="73">
        <v>40085</v>
      </c>
      <c r="B2591" s="130">
        <v>1060.6099850000001</v>
      </c>
      <c r="C2591" s="125">
        <f t="shared" si="80"/>
        <v>7.58099233547882E-3</v>
      </c>
      <c r="D2591" s="130">
        <f t="shared" si="81"/>
        <v>7580.9923354788198</v>
      </c>
    </row>
    <row r="2592" spans="1:4" x14ac:dyDescent="0.3">
      <c r="A2592" s="73">
        <v>40084</v>
      </c>
      <c r="B2592" s="130">
        <v>1062.9799800000001</v>
      </c>
      <c r="C2592" s="125">
        <f t="shared" si="80"/>
        <v>1.2998660531338357E-2</v>
      </c>
      <c r="D2592" s="130">
        <f t="shared" si="81"/>
        <v>12998.660531338357</v>
      </c>
    </row>
    <row r="2593" spans="1:4" x14ac:dyDescent="0.3">
      <c r="A2593" s="73">
        <v>40081</v>
      </c>
      <c r="B2593" s="130">
        <v>1044.380005</v>
      </c>
      <c r="C2593" s="125">
        <f t="shared" si="80"/>
        <v>1.5824087075735349E-3</v>
      </c>
      <c r="D2593" s="130">
        <f t="shared" si="81"/>
        <v>1582.4087075735349</v>
      </c>
    </row>
    <row r="2594" spans="1:4" x14ac:dyDescent="0.3">
      <c r="A2594" s="73">
        <v>40080</v>
      </c>
      <c r="B2594" s="130">
        <v>1050.780029</v>
      </c>
      <c r="C2594" s="125">
        <f t="shared" si="80"/>
        <v>6.3593137937540956E-3</v>
      </c>
      <c r="D2594" s="130">
        <f t="shared" si="81"/>
        <v>6359.313793754096</v>
      </c>
    </row>
    <row r="2595" spans="1:4" x14ac:dyDescent="0.3">
      <c r="A2595" s="73">
        <v>40079</v>
      </c>
      <c r="B2595" s="130">
        <v>1060.869995</v>
      </c>
      <c r="C2595" s="125">
        <f t="shared" si="80"/>
        <v>2.6611959059252621E-2</v>
      </c>
      <c r="D2595" s="130">
        <f t="shared" si="81"/>
        <v>26611.959059252622</v>
      </c>
    </row>
    <row r="2596" spans="1:4" x14ac:dyDescent="0.3">
      <c r="A2596" s="73">
        <v>40078</v>
      </c>
      <c r="B2596" s="130">
        <v>1071.660034</v>
      </c>
      <c r="C2596" s="125">
        <f t="shared" si="80"/>
        <v>4.5124312040428771E-2</v>
      </c>
      <c r="D2596" s="130">
        <f t="shared" si="81"/>
        <v>45124.312040428769</v>
      </c>
    </row>
    <row r="2597" spans="1:4" x14ac:dyDescent="0.3">
      <c r="A2597" s="73">
        <v>40077</v>
      </c>
      <c r="B2597" s="130">
        <v>1064.660034</v>
      </c>
      <c r="C2597" s="125">
        <f t="shared" si="80"/>
        <v>4.7481315289697346E-2</v>
      </c>
      <c r="D2597" s="130">
        <f t="shared" si="81"/>
        <v>47481.315289697348</v>
      </c>
    </row>
    <row r="2598" spans="1:4" x14ac:dyDescent="0.3">
      <c r="A2598" s="73">
        <v>40074</v>
      </c>
      <c r="B2598" s="130">
        <v>1068.3000489999999</v>
      </c>
      <c r="C2598" s="125">
        <f t="shared" si="80"/>
        <v>6.4849945824029476E-2</v>
      </c>
      <c r="D2598" s="130">
        <f t="shared" si="81"/>
        <v>64849.945824029477</v>
      </c>
    </row>
    <row r="2599" spans="1:4" x14ac:dyDescent="0.3">
      <c r="A2599" s="73">
        <v>40073</v>
      </c>
      <c r="B2599" s="130">
        <v>1065.48999</v>
      </c>
      <c r="C2599" s="125">
        <f t="shared" si="80"/>
        <v>7.1113335008796241E-2</v>
      </c>
      <c r="D2599" s="130">
        <f t="shared" si="81"/>
        <v>71113.335008796246</v>
      </c>
    </row>
    <row r="2600" spans="1:4" x14ac:dyDescent="0.3">
      <c r="A2600" s="73">
        <v>40072</v>
      </c>
      <c r="B2600" s="130">
        <v>1068.76001</v>
      </c>
      <c r="C2600" s="125">
        <f t="shared" si="80"/>
        <v>7.0858917036287217E-2</v>
      </c>
      <c r="D2600" s="130">
        <f t="shared" si="81"/>
        <v>70858.91703628721</v>
      </c>
    </row>
    <row r="2601" spans="1:4" x14ac:dyDescent="0.3">
      <c r="A2601" s="73">
        <v>40071</v>
      </c>
      <c r="B2601" s="130">
        <v>1052.630005</v>
      </c>
      <c r="C2601" s="125">
        <f t="shared" si="80"/>
        <v>3.1363298932821637E-2</v>
      </c>
      <c r="D2601" s="130">
        <f t="shared" si="81"/>
        <v>31363.298932821635</v>
      </c>
    </row>
    <row r="2602" spans="1:4" x14ac:dyDescent="0.3">
      <c r="A2602" s="73">
        <v>40070</v>
      </c>
      <c r="B2602" s="130">
        <v>1049.339966</v>
      </c>
      <c r="C2602" s="125">
        <f t="shared" si="80"/>
        <v>1.9836053889820571E-2</v>
      </c>
      <c r="D2602" s="130">
        <f t="shared" si="81"/>
        <v>19836.05388982057</v>
      </c>
    </row>
    <row r="2603" spans="1:4" x14ac:dyDescent="0.3">
      <c r="A2603" s="73">
        <v>40067</v>
      </c>
      <c r="B2603" s="130">
        <v>1042.7299800000001</v>
      </c>
      <c r="C2603" s="125">
        <f t="shared" si="80"/>
        <v>1.1396923536769465E-2</v>
      </c>
      <c r="D2603" s="130">
        <f t="shared" si="81"/>
        <v>11396.923536769465</v>
      </c>
    </row>
    <row r="2604" spans="1:4" x14ac:dyDescent="0.3">
      <c r="A2604" s="73">
        <v>40066</v>
      </c>
      <c r="B2604" s="130">
        <v>1044.1400149999999</v>
      </c>
      <c r="C2604" s="125">
        <f t="shared" si="80"/>
        <v>1.5581858224632539E-2</v>
      </c>
      <c r="D2604" s="130">
        <f t="shared" si="81"/>
        <v>15581.858224632539</v>
      </c>
    </row>
    <row r="2605" spans="1:4" x14ac:dyDescent="0.3">
      <c r="A2605" s="73">
        <v>40065</v>
      </c>
      <c r="B2605" s="130">
        <v>1033.369995</v>
      </c>
      <c r="C2605" s="125">
        <f t="shared" si="80"/>
        <v>5.2237305447471183E-3</v>
      </c>
      <c r="D2605" s="130">
        <f t="shared" si="81"/>
        <v>5223.7305447471181</v>
      </c>
    </row>
    <row r="2606" spans="1:4" x14ac:dyDescent="0.3">
      <c r="A2606" s="73">
        <v>40064</v>
      </c>
      <c r="B2606" s="130">
        <v>1025.3900149999999</v>
      </c>
      <c r="C2606" s="125">
        <f t="shared" si="80"/>
        <v>-1.7544488379550582E-4</v>
      </c>
      <c r="D2606" s="130">
        <f t="shared" si="81"/>
        <v>-175.44488379550583</v>
      </c>
    </row>
    <row r="2607" spans="1:4" x14ac:dyDescent="0.3">
      <c r="A2607" s="73">
        <v>40060</v>
      </c>
      <c r="B2607" s="130">
        <v>1016.400024</v>
      </c>
      <c r="C2607" s="125">
        <f t="shared" si="80"/>
        <v>-9.4822107847825077E-3</v>
      </c>
      <c r="D2607" s="130">
        <f t="shared" si="81"/>
        <v>-9482.2107847825082</v>
      </c>
    </row>
    <row r="2608" spans="1:4" x14ac:dyDescent="0.3">
      <c r="A2608" s="73">
        <v>40059</v>
      </c>
      <c r="B2608" s="130">
        <v>1003.23999</v>
      </c>
      <c r="C2608" s="125">
        <f t="shared" si="80"/>
        <v>-4.0997895713580368E-3</v>
      </c>
      <c r="D2608" s="130">
        <f t="shared" si="81"/>
        <v>-4099.7895713580365</v>
      </c>
    </row>
    <row r="2609" spans="1:4" x14ac:dyDescent="0.3">
      <c r="A2609" s="73">
        <v>40058</v>
      </c>
      <c r="B2609" s="130">
        <v>994.75</v>
      </c>
      <c r="C2609" s="125">
        <f t="shared" si="80"/>
        <v>-1.7160969454327324E-3</v>
      </c>
      <c r="D2609" s="130">
        <f t="shared" si="81"/>
        <v>-1716.0969454327324</v>
      </c>
    </row>
    <row r="2610" spans="1:4" x14ac:dyDescent="0.3">
      <c r="A2610" s="73">
        <v>40057</v>
      </c>
      <c r="B2610" s="130">
        <v>998.03997800000002</v>
      </c>
      <c r="C2610" s="125">
        <f t="shared" si="80"/>
        <v>8.4573596691575048E-3</v>
      </c>
      <c r="D2610" s="130">
        <f t="shared" si="81"/>
        <v>8457.359669157504</v>
      </c>
    </row>
    <row r="2611" spans="1:4" x14ac:dyDescent="0.3">
      <c r="A2611" s="73">
        <v>40056</v>
      </c>
      <c r="B2611" s="130">
        <v>1020.619995</v>
      </c>
      <c r="C2611" s="125">
        <f t="shared" si="80"/>
        <v>4.173600464895455E-2</v>
      </c>
      <c r="D2611" s="130">
        <f t="shared" si="81"/>
        <v>41736.004648954549</v>
      </c>
    </row>
    <row r="2612" spans="1:4" x14ac:dyDescent="0.3">
      <c r="A2612" s="73">
        <v>40053</v>
      </c>
      <c r="B2612" s="130">
        <v>1028.9300539999999</v>
      </c>
      <c r="C2612" s="125">
        <f t="shared" si="80"/>
        <v>2.4738844458217057E-2</v>
      </c>
      <c r="D2612" s="130">
        <f t="shared" si="81"/>
        <v>24738.844458217056</v>
      </c>
    </row>
    <row r="2613" spans="1:4" x14ac:dyDescent="0.3">
      <c r="A2613" s="73">
        <v>40052</v>
      </c>
      <c r="B2613" s="130">
        <v>1030.9799800000001</v>
      </c>
      <c r="C2613" s="125">
        <f t="shared" si="80"/>
        <v>1.8020598146013311E-2</v>
      </c>
      <c r="D2613" s="130">
        <f t="shared" si="81"/>
        <v>18020.598146013312</v>
      </c>
    </row>
    <row r="2614" spans="1:4" x14ac:dyDescent="0.3">
      <c r="A2614" s="73">
        <v>40051</v>
      </c>
      <c r="B2614" s="130">
        <v>1028.119995</v>
      </c>
      <c r="C2614" s="125">
        <f t="shared" si="80"/>
        <v>2.2181124709798494E-2</v>
      </c>
      <c r="D2614" s="130">
        <f t="shared" si="81"/>
        <v>22181.124709798496</v>
      </c>
    </row>
    <row r="2615" spans="1:4" x14ac:dyDescent="0.3">
      <c r="A2615" s="73">
        <v>40050</v>
      </c>
      <c r="B2615" s="130">
        <v>1028</v>
      </c>
      <c r="C2615" s="125">
        <f t="shared" si="80"/>
        <v>3.3841227748971248E-2</v>
      </c>
      <c r="D2615" s="130">
        <f t="shared" si="81"/>
        <v>33841.227748971251</v>
      </c>
    </row>
    <row r="2616" spans="1:4" x14ac:dyDescent="0.3">
      <c r="A2616" s="73">
        <v>40049</v>
      </c>
      <c r="B2616" s="130">
        <v>1025.5699460000001</v>
      </c>
      <c r="C2616" s="125">
        <f t="shared" si="80"/>
        <v>1.8339758157237984E-2</v>
      </c>
      <c r="D2616" s="130">
        <f t="shared" si="81"/>
        <v>18339.758157237986</v>
      </c>
    </row>
    <row r="2617" spans="1:4" x14ac:dyDescent="0.3">
      <c r="A2617" s="73">
        <v>40046</v>
      </c>
      <c r="B2617" s="130">
        <v>1026.130005</v>
      </c>
      <c r="C2617" s="125">
        <f t="shared" si="80"/>
        <v>1.5487714066338976E-2</v>
      </c>
      <c r="D2617" s="130">
        <f t="shared" si="81"/>
        <v>15487.714066338976</v>
      </c>
    </row>
    <row r="2618" spans="1:4" x14ac:dyDescent="0.3">
      <c r="A2618" s="73">
        <v>40045</v>
      </c>
      <c r="B2618" s="130">
        <v>1007.369995</v>
      </c>
      <c r="C2618" s="125">
        <f t="shared" si="80"/>
        <v>1.0320112553213523E-2</v>
      </c>
      <c r="D2618" s="130">
        <f t="shared" si="81"/>
        <v>10320.112553213523</v>
      </c>
    </row>
    <row r="2619" spans="1:4" x14ac:dyDescent="0.3">
      <c r="A2619" s="73">
        <v>40044</v>
      </c>
      <c r="B2619" s="130">
        <v>996.46002199999998</v>
      </c>
      <c r="C2619" s="125">
        <f t="shared" si="80"/>
        <v>-6.2429683072503517E-3</v>
      </c>
      <c r="D2619" s="130">
        <f t="shared" si="81"/>
        <v>-6242.9683072503512</v>
      </c>
    </row>
    <row r="2620" spans="1:4" x14ac:dyDescent="0.3">
      <c r="A2620" s="73">
        <v>40043</v>
      </c>
      <c r="B2620" s="130">
        <v>989.669983</v>
      </c>
      <c r="C2620" s="125">
        <f t="shared" si="80"/>
        <v>-1.5890260645983978E-2</v>
      </c>
      <c r="D2620" s="130">
        <f t="shared" si="81"/>
        <v>-15890.260645983977</v>
      </c>
    </row>
    <row r="2621" spans="1:4" x14ac:dyDescent="0.3">
      <c r="A2621" s="73">
        <v>40042</v>
      </c>
      <c r="B2621" s="130">
        <v>979.72997999999995</v>
      </c>
      <c r="C2621" s="125">
        <f t="shared" si="80"/>
        <v>-2.2839955802040901E-2</v>
      </c>
      <c r="D2621" s="130">
        <f t="shared" si="81"/>
        <v>-22839.955802040902</v>
      </c>
    </row>
    <row r="2622" spans="1:4" x14ac:dyDescent="0.3">
      <c r="A2622" s="73">
        <v>40039</v>
      </c>
      <c r="B2622" s="130">
        <v>1004.090027</v>
      </c>
      <c r="C2622" s="125">
        <f t="shared" si="80"/>
        <v>1.6820641771390754E-2</v>
      </c>
      <c r="D2622" s="130">
        <f t="shared" si="81"/>
        <v>16820.641771390754</v>
      </c>
    </row>
    <row r="2623" spans="1:4" x14ac:dyDescent="0.3">
      <c r="A2623" s="73">
        <v>40038</v>
      </c>
      <c r="B2623" s="130">
        <v>1012.72998</v>
      </c>
      <c r="C2623" s="125">
        <f t="shared" si="80"/>
        <v>2.6328837091461832E-2</v>
      </c>
      <c r="D2623" s="130">
        <f t="shared" si="81"/>
        <v>26328.837091461832</v>
      </c>
    </row>
    <row r="2624" spans="1:4" x14ac:dyDescent="0.3">
      <c r="A2624" s="73">
        <v>40037</v>
      </c>
      <c r="B2624" s="130">
        <v>1005.809998</v>
      </c>
      <c r="C2624" s="125">
        <f t="shared" si="80"/>
        <v>3.1441289284119378E-2</v>
      </c>
      <c r="D2624" s="130">
        <f t="shared" si="81"/>
        <v>31441.289284119379</v>
      </c>
    </row>
    <row r="2625" spans="1:4" x14ac:dyDescent="0.3">
      <c r="A2625" s="73">
        <v>40036</v>
      </c>
      <c r="B2625" s="130">
        <v>994.34997599999997</v>
      </c>
      <c r="C2625" s="125">
        <f t="shared" si="80"/>
        <v>1.5036423383742781E-2</v>
      </c>
      <c r="D2625" s="130">
        <f t="shared" si="81"/>
        <v>15036.42338374278</v>
      </c>
    </row>
    <row r="2626" spans="1:4" x14ac:dyDescent="0.3">
      <c r="A2626" s="73">
        <v>40035</v>
      </c>
      <c r="B2626" s="130">
        <v>1007.099976</v>
      </c>
      <c r="C2626" s="125">
        <f t="shared" si="80"/>
        <v>2.5372114253604083E-2</v>
      </c>
      <c r="D2626" s="130">
        <f t="shared" si="81"/>
        <v>25372.114253604082</v>
      </c>
    </row>
    <row r="2627" spans="1:4" x14ac:dyDescent="0.3">
      <c r="A2627" s="73">
        <v>40032</v>
      </c>
      <c r="B2627" s="130">
        <v>1010.47998</v>
      </c>
      <c r="C2627" s="125">
        <f t="shared" si="80"/>
        <v>3.1881185467790063E-2</v>
      </c>
      <c r="D2627" s="130">
        <f t="shared" si="81"/>
        <v>31881.185467790063</v>
      </c>
    </row>
    <row r="2628" spans="1:4" x14ac:dyDescent="0.3">
      <c r="A2628" s="73">
        <v>40031</v>
      </c>
      <c r="B2628" s="130">
        <v>997.080017</v>
      </c>
      <c r="C2628" s="125">
        <f t="shared" si="80"/>
        <v>2.1294942556503438E-2</v>
      </c>
      <c r="D2628" s="130">
        <f t="shared" si="81"/>
        <v>21294.942556503436</v>
      </c>
    </row>
    <row r="2629" spans="1:4" x14ac:dyDescent="0.3">
      <c r="A2629" s="73">
        <v>40030</v>
      </c>
      <c r="B2629" s="130">
        <v>1002.719971</v>
      </c>
      <c r="C2629" s="125">
        <f t="shared" si="80"/>
        <v>5.0992027464500156E-2</v>
      </c>
      <c r="D2629" s="130">
        <f t="shared" si="81"/>
        <v>50992.027464500155</v>
      </c>
    </row>
    <row r="2630" spans="1:4" x14ac:dyDescent="0.3">
      <c r="A2630" s="73">
        <v>40029</v>
      </c>
      <c r="B2630" s="130">
        <v>1005.650024</v>
      </c>
      <c r="C2630" s="125">
        <f t="shared" si="80"/>
        <v>5.3499974952859297E-2</v>
      </c>
      <c r="D2630" s="130">
        <f t="shared" si="81"/>
        <v>53499.974952859295</v>
      </c>
    </row>
    <row r="2631" spans="1:4" x14ac:dyDescent="0.3">
      <c r="A2631" s="73">
        <v>40028</v>
      </c>
      <c r="B2631" s="130">
        <v>1002.630005</v>
      </c>
      <c r="C2631" s="125">
        <f t="shared" si="80"/>
        <v>5.4146120645200302E-2</v>
      </c>
      <c r="D2631" s="130">
        <f t="shared" si="81"/>
        <v>54146.120645200303</v>
      </c>
    </row>
    <row r="2632" spans="1:4" x14ac:dyDescent="0.3">
      <c r="A2632" s="73">
        <v>40025</v>
      </c>
      <c r="B2632" s="130">
        <v>987.47997999999995</v>
      </c>
      <c r="C2632" s="125">
        <f t="shared" ref="C2632:C2695" si="82">B2632/B2642-1</f>
        <v>5.0086108540770224E-2</v>
      </c>
      <c r="D2632" s="130">
        <f t="shared" ref="D2632:D2695" si="83">C2632*$B$5</f>
        <v>50086.108540770227</v>
      </c>
    </row>
    <row r="2633" spans="1:4" x14ac:dyDescent="0.3">
      <c r="A2633" s="73">
        <v>40024</v>
      </c>
      <c r="B2633" s="130">
        <v>986.75</v>
      </c>
      <c r="C2633" s="125">
        <f t="shared" si="82"/>
        <v>4.890831737683432E-2</v>
      </c>
      <c r="D2633" s="130">
        <f t="shared" si="83"/>
        <v>48908.317376834319</v>
      </c>
    </row>
    <row r="2634" spans="1:4" x14ac:dyDescent="0.3">
      <c r="A2634" s="73">
        <v>40023</v>
      </c>
      <c r="B2634" s="130">
        <v>975.15002400000003</v>
      </c>
      <c r="C2634" s="125">
        <f t="shared" si="82"/>
        <v>4.5535479820247415E-2</v>
      </c>
      <c r="D2634" s="130">
        <f t="shared" si="83"/>
        <v>45535.479820247412</v>
      </c>
    </row>
    <row r="2635" spans="1:4" x14ac:dyDescent="0.3">
      <c r="A2635" s="73">
        <v>40022</v>
      </c>
      <c r="B2635" s="130">
        <v>979.61999500000002</v>
      </c>
      <c r="C2635" s="125">
        <f t="shared" si="82"/>
        <v>8.1449224808874732E-2</v>
      </c>
      <c r="D2635" s="130">
        <f t="shared" si="83"/>
        <v>81449.224808874729</v>
      </c>
    </row>
    <row r="2636" spans="1:4" x14ac:dyDescent="0.3">
      <c r="A2636" s="73">
        <v>40021</v>
      </c>
      <c r="B2636" s="130">
        <v>982.17999299999997</v>
      </c>
      <c r="C2636" s="125">
        <f t="shared" si="82"/>
        <v>9.0039405227759772E-2</v>
      </c>
      <c r="D2636" s="130">
        <f t="shared" si="83"/>
        <v>90039.405227759766</v>
      </c>
    </row>
    <row r="2637" spans="1:4" x14ac:dyDescent="0.3">
      <c r="A2637" s="73">
        <v>40018</v>
      </c>
      <c r="B2637" s="130">
        <v>979.26000999999997</v>
      </c>
      <c r="C2637" s="125">
        <f t="shared" si="82"/>
        <v>0.1138966983614671</v>
      </c>
      <c r="D2637" s="130">
        <f t="shared" si="83"/>
        <v>113896.69836146709</v>
      </c>
    </row>
    <row r="2638" spans="1:4" x14ac:dyDescent="0.3">
      <c r="A2638" s="73">
        <v>40017</v>
      </c>
      <c r="B2638" s="130">
        <v>976.28997800000002</v>
      </c>
      <c r="C2638" s="125">
        <f t="shared" si="82"/>
        <v>0.10605200723066588</v>
      </c>
      <c r="D2638" s="130">
        <f t="shared" si="83"/>
        <v>106052.00723066588</v>
      </c>
    </row>
    <row r="2639" spans="1:4" x14ac:dyDescent="0.3">
      <c r="A2639" s="73">
        <v>40016</v>
      </c>
      <c r="B2639" s="130">
        <v>954.07000700000003</v>
      </c>
      <c r="C2639" s="125">
        <f t="shared" si="82"/>
        <v>8.4712821375944491E-2</v>
      </c>
      <c r="D2639" s="130">
        <f t="shared" si="83"/>
        <v>84712.821375944492</v>
      </c>
    </row>
    <row r="2640" spans="1:4" x14ac:dyDescent="0.3">
      <c r="A2640" s="73">
        <v>40015</v>
      </c>
      <c r="B2640" s="130">
        <v>954.580017</v>
      </c>
      <c r="C2640" s="125">
        <f t="shared" si="82"/>
        <v>8.3481817394444269E-2</v>
      </c>
      <c r="D2640" s="130">
        <f t="shared" si="83"/>
        <v>83481.817394444268</v>
      </c>
    </row>
    <row r="2641" spans="1:4" x14ac:dyDescent="0.3">
      <c r="A2641" s="73">
        <v>40014</v>
      </c>
      <c r="B2641" s="130">
        <v>951.13000499999998</v>
      </c>
      <c r="C2641" s="125">
        <f t="shared" si="82"/>
        <v>5.8316311744673666E-2</v>
      </c>
      <c r="D2641" s="130">
        <f t="shared" si="83"/>
        <v>58316.311744673665</v>
      </c>
    </row>
    <row r="2642" spans="1:4" x14ac:dyDescent="0.3">
      <c r="A2642" s="73">
        <v>40011</v>
      </c>
      <c r="B2642" s="130">
        <v>940.38000499999998</v>
      </c>
      <c r="C2642" s="125">
        <f t="shared" si="82"/>
        <v>4.9039538200477573E-2</v>
      </c>
      <c r="D2642" s="130">
        <f t="shared" si="83"/>
        <v>49039.538200477575</v>
      </c>
    </row>
    <row r="2643" spans="1:4" x14ac:dyDescent="0.3">
      <c r="A2643" s="73">
        <v>40010</v>
      </c>
      <c r="B2643" s="130">
        <v>940.73999000000003</v>
      </c>
      <c r="C2643" s="125">
        <f t="shared" si="82"/>
        <v>1.8855634149712808E-2</v>
      </c>
      <c r="D2643" s="130">
        <f t="shared" si="83"/>
        <v>18855.634149712809</v>
      </c>
    </row>
    <row r="2644" spans="1:4" x14ac:dyDescent="0.3">
      <c r="A2644" s="73">
        <v>40009</v>
      </c>
      <c r="B2644" s="130">
        <v>932.67999299999997</v>
      </c>
      <c r="C2644" s="125">
        <f t="shared" si="82"/>
        <v>1.453246518978446E-2</v>
      </c>
      <c r="D2644" s="130">
        <f t="shared" si="83"/>
        <v>14532.46518978446</v>
      </c>
    </row>
    <row r="2645" spans="1:4" x14ac:dyDescent="0.3">
      <c r="A2645" s="73">
        <v>40008</v>
      </c>
      <c r="B2645" s="130">
        <v>905.84002699999996</v>
      </c>
      <c r="C2645" s="125">
        <f t="shared" si="82"/>
        <v>-2.3068659837767513E-2</v>
      </c>
      <c r="D2645" s="130">
        <f t="shared" si="83"/>
        <v>-23068.659837767515</v>
      </c>
    </row>
    <row r="2646" spans="1:4" x14ac:dyDescent="0.3">
      <c r="A2646" s="73">
        <v>40007</v>
      </c>
      <c r="B2646" s="130">
        <v>901.04998799999998</v>
      </c>
      <c r="C2646" s="125">
        <f t="shared" si="82"/>
        <v>-1.9425438604624534E-2</v>
      </c>
      <c r="D2646" s="130">
        <f t="shared" si="83"/>
        <v>-19425.438604624534</v>
      </c>
    </row>
    <row r="2647" spans="1:4" x14ac:dyDescent="0.3">
      <c r="A2647" s="73">
        <v>40004</v>
      </c>
      <c r="B2647" s="130">
        <v>879.13000499999998</v>
      </c>
      <c r="C2647" s="125">
        <f t="shared" si="82"/>
        <v>-4.4693895804512884E-2</v>
      </c>
      <c r="D2647" s="130">
        <f t="shared" si="83"/>
        <v>-44693.895804512882</v>
      </c>
    </row>
    <row r="2648" spans="1:4" x14ac:dyDescent="0.3">
      <c r="A2648" s="73">
        <v>40003</v>
      </c>
      <c r="B2648" s="130">
        <v>882.67999299999997</v>
      </c>
      <c r="C2648" s="125">
        <f t="shared" si="82"/>
        <v>-2.0267730325509548E-2</v>
      </c>
      <c r="D2648" s="130">
        <f t="shared" si="83"/>
        <v>-20267.730325509547</v>
      </c>
    </row>
    <row r="2649" spans="1:4" x14ac:dyDescent="0.3">
      <c r="A2649" s="73">
        <v>40002</v>
      </c>
      <c r="B2649" s="130">
        <v>879.55999799999995</v>
      </c>
      <c r="C2649" s="125">
        <f t="shared" si="82"/>
        <v>-1.7361164581240041E-2</v>
      </c>
      <c r="D2649" s="130">
        <f t="shared" si="83"/>
        <v>-17361.164581240042</v>
      </c>
    </row>
    <row r="2650" spans="1:4" x14ac:dyDescent="0.3">
      <c r="A2650" s="73">
        <v>40001</v>
      </c>
      <c r="B2650" s="130">
        <v>881.03002900000001</v>
      </c>
      <c r="C2650" s="125">
        <f t="shared" si="82"/>
        <v>-1.344838898130496E-2</v>
      </c>
      <c r="D2650" s="130">
        <f t="shared" si="83"/>
        <v>-13448.388981304959</v>
      </c>
    </row>
    <row r="2651" spans="1:4" x14ac:dyDescent="0.3">
      <c r="A2651" s="73">
        <v>40000</v>
      </c>
      <c r="B2651" s="130">
        <v>898.71997099999999</v>
      </c>
      <c r="C2651" s="125">
        <f t="shared" si="82"/>
        <v>-2.4434733441914269E-2</v>
      </c>
      <c r="D2651" s="130">
        <f t="shared" si="83"/>
        <v>-24434.733441914268</v>
      </c>
    </row>
    <row r="2652" spans="1:4" x14ac:dyDescent="0.3">
      <c r="A2652" s="73">
        <v>39996</v>
      </c>
      <c r="B2652" s="130">
        <v>896.419983</v>
      </c>
      <c r="C2652" s="125">
        <f t="shared" si="82"/>
        <v>-2.3901055260412751E-2</v>
      </c>
      <c r="D2652" s="130">
        <f t="shared" si="83"/>
        <v>-23901.055260412752</v>
      </c>
    </row>
    <row r="2653" spans="1:4" x14ac:dyDescent="0.3">
      <c r="A2653" s="73">
        <v>39995</v>
      </c>
      <c r="B2653" s="130">
        <v>923.330017</v>
      </c>
      <c r="C2653" s="125">
        <f t="shared" si="82"/>
        <v>1.3857314287906153E-2</v>
      </c>
      <c r="D2653" s="130">
        <f t="shared" si="83"/>
        <v>13857.314287906152</v>
      </c>
    </row>
    <row r="2654" spans="1:4" x14ac:dyDescent="0.3">
      <c r="A2654" s="73">
        <v>39994</v>
      </c>
      <c r="B2654" s="130">
        <v>919.32000700000003</v>
      </c>
      <c r="C2654" s="125">
        <f t="shared" si="82"/>
        <v>8.0595153719156265E-3</v>
      </c>
      <c r="D2654" s="130">
        <f t="shared" si="83"/>
        <v>8059.5153719156269</v>
      </c>
    </row>
    <row r="2655" spans="1:4" x14ac:dyDescent="0.3">
      <c r="A2655" s="73">
        <v>39993</v>
      </c>
      <c r="B2655" s="130">
        <v>927.22997999999995</v>
      </c>
      <c r="C2655" s="125">
        <f t="shared" si="82"/>
        <v>3.7998626317454764E-3</v>
      </c>
      <c r="D2655" s="130">
        <f t="shared" si="83"/>
        <v>3799.8626317454764</v>
      </c>
    </row>
    <row r="2656" spans="1:4" x14ac:dyDescent="0.3">
      <c r="A2656" s="73">
        <v>39990</v>
      </c>
      <c r="B2656" s="130">
        <v>918.90002400000003</v>
      </c>
      <c r="C2656" s="125">
        <f t="shared" si="82"/>
        <v>-2.8862511878995911E-2</v>
      </c>
      <c r="D2656" s="130">
        <f t="shared" si="83"/>
        <v>-28862.511878995912</v>
      </c>
    </row>
    <row r="2657" spans="1:4" x14ac:dyDescent="0.3">
      <c r="A2657" s="73">
        <v>39989</v>
      </c>
      <c r="B2657" s="130">
        <v>920.26000999999997</v>
      </c>
      <c r="C2657" s="125">
        <f t="shared" si="82"/>
        <v>-2.6066531140134797E-2</v>
      </c>
      <c r="D2657" s="130">
        <f t="shared" si="83"/>
        <v>-26066.531140134797</v>
      </c>
    </row>
    <row r="2658" spans="1:4" x14ac:dyDescent="0.3">
      <c r="A2658" s="73">
        <v>39988</v>
      </c>
      <c r="B2658" s="130">
        <v>900.94000200000005</v>
      </c>
      <c r="C2658" s="125">
        <f t="shared" si="82"/>
        <v>-4.0685748840485592E-2</v>
      </c>
      <c r="D2658" s="130">
        <f t="shared" si="83"/>
        <v>-40685.74884048559</v>
      </c>
    </row>
    <row r="2659" spans="1:4" x14ac:dyDescent="0.3">
      <c r="A2659" s="73">
        <v>39987</v>
      </c>
      <c r="B2659" s="130">
        <v>895.09997599999997</v>
      </c>
      <c r="C2659" s="125">
        <f t="shared" si="82"/>
        <v>-5.0221255002014797E-2</v>
      </c>
      <c r="D2659" s="130">
        <f t="shared" si="83"/>
        <v>-50221.255002014797</v>
      </c>
    </row>
    <row r="2660" spans="1:4" x14ac:dyDescent="0.3">
      <c r="A2660" s="73">
        <v>39986</v>
      </c>
      <c r="B2660" s="130">
        <v>893.03997800000002</v>
      </c>
      <c r="C2660" s="125">
        <f t="shared" si="82"/>
        <v>-4.9087501611780326E-2</v>
      </c>
      <c r="D2660" s="130">
        <f t="shared" si="83"/>
        <v>-49087.501611780324</v>
      </c>
    </row>
    <row r="2661" spans="1:4" x14ac:dyDescent="0.3">
      <c r="A2661" s="73">
        <v>39983</v>
      </c>
      <c r="B2661" s="130">
        <v>921.22997999999995</v>
      </c>
      <c r="C2661" s="125">
        <f t="shared" si="82"/>
        <v>-2.0061958385183432E-2</v>
      </c>
      <c r="D2661" s="130">
        <f t="shared" si="83"/>
        <v>-20061.958385183432</v>
      </c>
    </row>
    <row r="2662" spans="1:4" x14ac:dyDescent="0.3">
      <c r="A2662" s="73">
        <v>39982</v>
      </c>
      <c r="B2662" s="130">
        <v>918.36999500000002</v>
      </c>
      <c r="C2662" s="125">
        <f t="shared" si="82"/>
        <v>-2.5560794556440003E-2</v>
      </c>
      <c r="D2662" s="130">
        <f t="shared" si="83"/>
        <v>-25560.794556440003</v>
      </c>
    </row>
    <row r="2663" spans="1:4" x14ac:dyDescent="0.3">
      <c r="A2663" s="73">
        <v>39981</v>
      </c>
      <c r="B2663" s="130">
        <v>910.71002199999998</v>
      </c>
      <c r="C2663" s="125">
        <f t="shared" si="82"/>
        <v>-2.2591641381990657E-2</v>
      </c>
      <c r="D2663" s="130">
        <f t="shared" si="83"/>
        <v>-22591.641381990656</v>
      </c>
    </row>
    <row r="2664" spans="1:4" x14ac:dyDescent="0.3">
      <c r="A2664" s="73">
        <v>39980</v>
      </c>
      <c r="B2664" s="130">
        <v>911.96997099999999</v>
      </c>
      <c r="C2664" s="125">
        <f t="shared" si="82"/>
        <v>-3.468681261179607E-2</v>
      </c>
      <c r="D2664" s="130">
        <f t="shared" si="83"/>
        <v>-34686.812611796071</v>
      </c>
    </row>
    <row r="2665" spans="1:4" x14ac:dyDescent="0.3">
      <c r="A2665" s="73">
        <v>39979</v>
      </c>
      <c r="B2665" s="130">
        <v>923.71997099999999</v>
      </c>
      <c r="C2665" s="125">
        <f t="shared" si="82"/>
        <v>-2.0310354663476193E-2</v>
      </c>
      <c r="D2665" s="130">
        <f t="shared" si="83"/>
        <v>-20310.354663476195</v>
      </c>
    </row>
    <row r="2666" spans="1:4" x14ac:dyDescent="0.3">
      <c r="A2666" s="73">
        <v>39976</v>
      </c>
      <c r="B2666" s="130">
        <v>946.21002199999998</v>
      </c>
      <c r="C2666" s="125">
        <f t="shared" si="82"/>
        <v>2.9451450876067042E-2</v>
      </c>
      <c r="D2666" s="130">
        <f t="shared" si="83"/>
        <v>29451.450876067043</v>
      </c>
    </row>
    <row r="2667" spans="1:4" x14ac:dyDescent="0.3">
      <c r="A2667" s="73">
        <v>39975</v>
      </c>
      <c r="B2667" s="130">
        <v>944.89001499999995</v>
      </c>
      <c r="C2667" s="125">
        <f t="shared" si="82"/>
        <v>4.1970377343607534E-2</v>
      </c>
      <c r="D2667" s="130">
        <f t="shared" si="83"/>
        <v>41970.377343607535</v>
      </c>
    </row>
    <row r="2668" spans="1:4" x14ac:dyDescent="0.3">
      <c r="A2668" s="73">
        <v>39974</v>
      </c>
      <c r="B2668" s="130">
        <v>939.15002400000003</v>
      </c>
      <c r="C2668" s="125">
        <f t="shared" si="82"/>
        <v>5.1609103647255905E-2</v>
      </c>
      <c r="D2668" s="130">
        <f t="shared" si="83"/>
        <v>51609.103647255906</v>
      </c>
    </row>
    <row r="2669" spans="1:4" x14ac:dyDescent="0.3">
      <c r="A2669" s="73">
        <v>39973</v>
      </c>
      <c r="B2669" s="130">
        <v>942.42999299999997</v>
      </c>
      <c r="C2669" s="125">
        <f t="shared" si="82"/>
        <v>3.5261910955969311E-2</v>
      </c>
      <c r="D2669" s="130">
        <f t="shared" si="83"/>
        <v>35261.91095596931</v>
      </c>
    </row>
    <row r="2670" spans="1:4" x14ac:dyDescent="0.3">
      <c r="A2670" s="73">
        <v>39972</v>
      </c>
      <c r="B2670" s="130">
        <v>939.14001499999995</v>
      </c>
      <c r="C2670" s="125">
        <f t="shared" si="82"/>
        <v>5.8782429537767689E-2</v>
      </c>
      <c r="D2670" s="130">
        <f t="shared" si="83"/>
        <v>58782.42953776769</v>
      </c>
    </row>
    <row r="2671" spans="1:4" x14ac:dyDescent="0.3">
      <c r="A2671" s="73">
        <v>39969</v>
      </c>
      <c r="B2671" s="130">
        <v>940.09002699999996</v>
      </c>
      <c r="C2671" s="125">
        <f t="shared" si="82"/>
        <v>5.8266645288875818E-2</v>
      </c>
      <c r="D2671" s="130">
        <f t="shared" si="83"/>
        <v>58266.645288875821</v>
      </c>
    </row>
    <row r="2672" spans="1:4" x14ac:dyDescent="0.3">
      <c r="A2672" s="73">
        <v>39968</v>
      </c>
      <c r="B2672" s="130">
        <v>942.46002199999998</v>
      </c>
      <c r="C2672" s="125">
        <f t="shared" si="82"/>
        <v>4.3155890346686432E-2</v>
      </c>
      <c r="D2672" s="130">
        <f t="shared" si="83"/>
        <v>43155.890346686429</v>
      </c>
    </row>
    <row r="2673" spans="1:4" x14ac:dyDescent="0.3">
      <c r="A2673" s="73">
        <v>39967</v>
      </c>
      <c r="B2673" s="130">
        <v>931.76000999999997</v>
      </c>
      <c r="C2673" s="125">
        <f t="shared" si="82"/>
        <v>2.6020509034937023E-2</v>
      </c>
      <c r="D2673" s="130">
        <f t="shared" si="83"/>
        <v>26020.509034937022</v>
      </c>
    </row>
    <row r="2674" spans="1:4" x14ac:dyDescent="0.3">
      <c r="A2674" s="73">
        <v>39966</v>
      </c>
      <c r="B2674" s="130">
        <v>944.73999000000003</v>
      </c>
      <c r="C2674" s="125">
        <f t="shared" si="82"/>
        <v>3.8506740777667359E-2</v>
      </c>
      <c r="D2674" s="130">
        <f t="shared" si="83"/>
        <v>38506.740777667357</v>
      </c>
    </row>
    <row r="2675" spans="1:4" x14ac:dyDescent="0.3">
      <c r="A2675" s="73">
        <v>39965</v>
      </c>
      <c r="B2675" s="130">
        <v>942.86999500000002</v>
      </c>
      <c r="C2675" s="125">
        <f t="shared" si="82"/>
        <v>6.7948067302758819E-2</v>
      </c>
      <c r="D2675" s="130">
        <f t="shared" si="83"/>
        <v>67948.06730275882</v>
      </c>
    </row>
    <row r="2676" spans="1:4" x14ac:dyDescent="0.3">
      <c r="A2676" s="73">
        <v>39962</v>
      </c>
      <c r="B2676" s="130">
        <v>919.14001499999995</v>
      </c>
      <c r="C2676" s="125">
        <f t="shared" si="82"/>
        <v>2.9191449489580634E-2</v>
      </c>
      <c r="D2676" s="130">
        <f t="shared" si="83"/>
        <v>29191.449489580635</v>
      </c>
    </row>
    <row r="2677" spans="1:4" x14ac:dyDescent="0.3">
      <c r="A2677" s="73">
        <v>39961</v>
      </c>
      <c r="B2677" s="130">
        <v>906.830017</v>
      </c>
      <c r="C2677" s="125">
        <f t="shared" si="82"/>
        <v>2.5918674134104203E-2</v>
      </c>
      <c r="D2677" s="130">
        <f t="shared" si="83"/>
        <v>25918.674134104203</v>
      </c>
    </row>
    <row r="2678" spans="1:4" x14ac:dyDescent="0.3">
      <c r="A2678" s="73">
        <v>39960</v>
      </c>
      <c r="B2678" s="130">
        <v>893.05999799999995</v>
      </c>
      <c r="C2678" s="125">
        <f t="shared" si="82"/>
        <v>-1.6832694890719146E-2</v>
      </c>
      <c r="D2678" s="130">
        <f t="shared" si="83"/>
        <v>-16832.694890719147</v>
      </c>
    </row>
    <row r="2679" spans="1:4" x14ac:dyDescent="0.3">
      <c r="A2679" s="73">
        <v>39959</v>
      </c>
      <c r="B2679" s="130">
        <v>910.330017</v>
      </c>
      <c r="C2679" s="125">
        <f t="shared" si="82"/>
        <v>1.1988331045580392E-3</v>
      </c>
      <c r="D2679" s="130">
        <f t="shared" si="83"/>
        <v>1198.8331045580392</v>
      </c>
    </row>
    <row r="2680" spans="1:4" x14ac:dyDescent="0.3">
      <c r="A2680" s="73">
        <v>39955</v>
      </c>
      <c r="B2680" s="130">
        <v>887</v>
      </c>
      <c r="C2680" s="125">
        <f t="shared" si="82"/>
        <v>-4.5446209128982229E-2</v>
      </c>
      <c r="D2680" s="130">
        <f t="shared" si="83"/>
        <v>-45446.209128982227</v>
      </c>
    </row>
    <row r="2681" spans="1:4" x14ac:dyDescent="0.3">
      <c r="A2681" s="73">
        <v>39954</v>
      </c>
      <c r="B2681" s="130">
        <v>888.330017</v>
      </c>
      <c r="C2681" s="125">
        <f t="shared" si="82"/>
        <v>-2.1005298366656544E-2</v>
      </c>
      <c r="D2681" s="130">
        <f t="shared" si="83"/>
        <v>-21005.298366656545</v>
      </c>
    </row>
    <row r="2682" spans="1:4" x14ac:dyDescent="0.3">
      <c r="A2682" s="73">
        <v>39953</v>
      </c>
      <c r="B2682" s="130">
        <v>903.46997099999999</v>
      </c>
      <c r="C2682" s="125">
        <f t="shared" si="82"/>
        <v>-1.7465506827945121E-2</v>
      </c>
      <c r="D2682" s="130">
        <f t="shared" si="83"/>
        <v>-17465.506827945122</v>
      </c>
    </row>
    <row r="2683" spans="1:4" x14ac:dyDescent="0.3">
      <c r="A2683" s="73">
        <v>39952</v>
      </c>
      <c r="B2683" s="130">
        <v>908.13000499999998</v>
      </c>
      <c r="C2683" s="125">
        <f t="shared" si="82"/>
        <v>4.7909018117844315E-3</v>
      </c>
      <c r="D2683" s="130">
        <f t="shared" si="83"/>
        <v>4790.9018117844316</v>
      </c>
    </row>
    <row r="2684" spans="1:4" x14ac:dyDescent="0.3">
      <c r="A2684" s="73">
        <v>39951</v>
      </c>
      <c r="B2684" s="130">
        <v>909.71002199999998</v>
      </c>
      <c r="C2684" s="125">
        <f t="shared" si="82"/>
        <v>2.7225783995699082E-3</v>
      </c>
      <c r="D2684" s="130">
        <f t="shared" si="83"/>
        <v>2722.578399569908</v>
      </c>
    </row>
    <row r="2685" spans="1:4" x14ac:dyDescent="0.3">
      <c r="A2685" s="73">
        <v>39948</v>
      </c>
      <c r="B2685" s="130">
        <v>882.88000499999998</v>
      </c>
      <c r="C2685" s="125">
        <f t="shared" si="82"/>
        <v>6.1081056589453731E-3</v>
      </c>
      <c r="D2685" s="130">
        <f t="shared" si="83"/>
        <v>6108.1056589453729</v>
      </c>
    </row>
    <row r="2686" spans="1:4" x14ac:dyDescent="0.3">
      <c r="A2686" s="73">
        <v>39947</v>
      </c>
      <c r="B2686" s="130">
        <v>893.07000700000003</v>
      </c>
      <c r="C2686" s="125">
        <f t="shared" si="82"/>
        <v>2.3212393357574745E-2</v>
      </c>
      <c r="D2686" s="130">
        <f t="shared" si="83"/>
        <v>23212.393357574747</v>
      </c>
    </row>
    <row r="2687" spans="1:4" x14ac:dyDescent="0.3">
      <c r="A2687" s="73">
        <v>39946</v>
      </c>
      <c r="B2687" s="130">
        <v>883.919983</v>
      </c>
      <c r="C2687" s="125">
        <f t="shared" si="82"/>
        <v>1.1766823661345294E-2</v>
      </c>
      <c r="D2687" s="130">
        <f t="shared" si="83"/>
        <v>11766.823661345294</v>
      </c>
    </row>
    <row r="2688" spans="1:4" x14ac:dyDescent="0.3">
      <c r="A2688" s="73">
        <v>39945</v>
      </c>
      <c r="B2688" s="130">
        <v>908.34997599999997</v>
      </c>
      <c r="C2688" s="125">
        <f t="shared" si="82"/>
        <v>6.2198892229957004E-2</v>
      </c>
      <c r="D2688" s="130">
        <f t="shared" si="83"/>
        <v>62198.892229957004</v>
      </c>
    </row>
    <row r="2689" spans="1:4" x14ac:dyDescent="0.3">
      <c r="A2689" s="73">
        <v>39944</v>
      </c>
      <c r="B2689" s="130">
        <v>909.23999000000003</v>
      </c>
      <c r="C2689" s="125">
        <f t="shared" si="82"/>
        <v>6.0325803077214246E-2</v>
      </c>
      <c r="D2689" s="130">
        <f t="shared" si="83"/>
        <v>60325.803077214245</v>
      </c>
    </row>
    <row r="2690" spans="1:4" x14ac:dyDescent="0.3">
      <c r="A2690" s="73">
        <v>39941</v>
      </c>
      <c r="B2690" s="130">
        <v>929.22997999999995</v>
      </c>
      <c r="C2690" s="125">
        <f t="shared" si="82"/>
        <v>7.2728953574199728E-2</v>
      </c>
      <c r="D2690" s="130">
        <f t="shared" si="83"/>
        <v>72728.953574199724</v>
      </c>
    </row>
    <row r="2691" spans="1:4" x14ac:dyDescent="0.3">
      <c r="A2691" s="73">
        <v>39940</v>
      </c>
      <c r="B2691" s="130">
        <v>907.39001499999995</v>
      </c>
      <c r="C2691" s="125">
        <f t="shared" si="82"/>
        <v>6.511178644344584E-2</v>
      </c>
      <c r="D2691" s="130">
        <f t="shared" si="83"/>
        <v>65111.786443445839</v>
      </c>
    </row>
    <row r="2692" spans="1:4" x14ac:dyDescent="0.3">
      <c r="A2692" s="73">
        <v>39939</v>
      </c>
      <c r="B2692" s="130">
        <v>919.53002900000001</v>
      </c>
      <c r="C2692" s="125">
        <f t="shared" si="82"/>
        <v>9.0071770589605027E-2</v>
      </c>
      <c r="D2692" s="130">
        <f t="shared" si="83"/>
        <v>90071.770589605032</v>
      </c>
    </row>
    <row r="2693" spans="1:4" x14ac:dyDescent="0.3">
      <c r="A2693" s="73">
        <v>39938</v>
      </c>
      <c r="B2693" s="130">
        <v>903.79998799999998</v>
      </c>
      <c r="C2693" s="125">
        <f t="shared" si="82"/>
        <v>6.3194016946289455E-2</v>
      </c>
      <c r="D2693" s="130">
        <f t="shared" si="83"/>
        <v>63194.016946289456</v>
      </c>
    </row>
    <row r="2694" spans="1:4" x14ac:dyDescent="0.3">
      <c r="A2694" s="73">
        <v>39937</v>
      </c>
      <c r="B2694" s="130">
        <v>907.23999000000003</v>
      </c>
      <c r="C2694" s="125">
        <f t="shared" si="82"/>
        <v>8.9921759813517355E-2</v>
      </c>
      <c r="D2694" s="130">
        <f t="shared" si="83"/>
        <v>89921.759813517361</v>
      </c>
    </row>
    <row r="2695" spans="1:4" x14ac:dyDescent="0.3">
      <c r="A2695" s="73">
        <v>39934</v>
      </c>
      <c r="B2695" s="130">
        <v>877.52002000000005</v>
      </c>
      <c r="C2695" s="125">
        <f t="shared" si="82"/>
        <v>9.107686543910587E-3</v>
      </c>
      <c r="D2695" s="130">
        <f t="shared" si="83"/>
        <v>9107.6865439105877</v>
      </c>
    </row>
    <row r="2696" spans="1:4" x14ac:dyDescent="0.3">
      <c r="A2696" s="73">
        <v>39933</v>
      </c>
      <c r="B2696" s="130">
        <v>872.80999799999995</v>
      </c>
      <c r="C2696" s="125">
        <f t="shared" ref="C2696:C2759" si="84">B2696/B2706-1</f>
        <v>8.6790825195295351E-3</v>
      </c>
      <c r="D2696" s="130">
        <f t="shared" ref="D2696:D2759" si="85">C2696*$B$5</f>
        <v>8679.0825195295347</v>
      </c>
    </row>
    <row r="2697" spans="1:4" x14ac:dyDescent="0.3">
      <c r="A2697" s="73">
        <v>39932</v>
      </c>
      <c r="B2697" s="130">
        <v>873.64001499999995</v>
      </c>
      <c r="C2697" s="125">
        <f t="shared" si="84"/>
        <v>2.5326874927415588E-2</v>
      </c>
      <c r="D2697" s="130">
        <f t="shared" si="85"/>
        <v>25326.874927415589</v>
      </c>
    </row>
    <row r="2698" spans="1:4" x14ac:dyDescent="0.3">
      <c r="A2698" s="73">
        <v>39931</v>
      </c>
      <c r="B2698" s="130">
        <v>855.15997300000004</v>
      </c>
      <c r="C2698" s="125">
        <f t="shared" si="84"/>
        <v>1.6232885323826496E-2</v>
      </c>
      <c r="D2698" s="130">
        <f t="shared" si="85"/>
        <v>16232.885323826496</v>
      </c>
    </row>
    <row r="2699" spans="1:4" x14ac:dyDescent="0.3">
      <c r="A2699" s="73">
        <v>39930</v>
      </c>
      <c r="B2699" s="130">
        <v>857.51000999999997</v>
      </c>
      <c r="C2699" s="125">
        <f t="shared" si="84"/>
        <v>-1.4206677633404885E-3</v>
      </c>
      <c r="D2699" s="130">
        <f t="shared" si="85"/>
        <v>-1420.6677633404886</v>
      </c>
    </row>
    <row r="2700" spans="1:4" x14ac:dyDescent="0.3">
      <c r="A2700" s="73">
        <v>39927</v>
      </c>
      <c r="B2700" s="130">
        <v>866.22997999999995</v>
      </c>
      <c r="C2700" s="125">
        <f t="shared" si="84"/>
        <v>1.1289322432262328E-2</v>
      </c>
      <c r="D2700" s="130">
        <f t="shared" si="85"/>
        <v>11289.322432262328</v>
      </c>
    </row>
    <row r="2701" spans="1:4" x14ac:dyDescent="0.3">
      <c r="A2701" s="73">
        <v>39926</v>
      </c>
      <c r="B2701" s="130">
        <v>851.919983</v>
      </c>
      <c r="C2701" s="125">
        <f t="shared" si="84"/>
        <v>3.2430087347438574E-2</v>
      </c>
      <c r="D2701" s="130">
        <f t="shared" si="85"/>
        <v>32430.087347438573</v>
      </c>
    </row>
    <row r="2702" spans="1:4" x14ac:dyDescent="0.3">
      <c r="A2702" s="73">
        <v>39925</v>
      </c>
      <c r="B2702" s="130">
        <v>843.54998799999998</v>
      </c>
      <c r="C2702" s="125">
        <f t="shared" si="84"/>
        <v>3.4332659446989044E-2</v>
      </c>
      <c r="D2702" s="130">
        <f t="shared" si="85"/>
        <v>34332.659446989048</v>
      </c>
    </row>
    <row r="2703" spans="1:4" x14ac:dyDescent="0.3">
      <c r="A2703" s="73">
        <v>39924</v>
      </c>
      <c r="B2703" s="130">
        <v>850.080017</v>
      </c>
      <c r="C2703" s="125">
        <f t="shared" si="84"/>
        <v>1.7475029144324861E-2</v>
      </c>
      <c r="D2703" s="130">
        <f t="shared" si="85"/>
        <v>17475.029144324861</v>
      </c>
    </row>
    <row r="2704" spans="1:4" x14ac:dyDescent="0.3">
      <c r="A2704" s="73">
        <v>39923</v>
      </c>
      <c r="B2704" s="130">
        <v>832.39001499999995</v>
      </c>
      <c r="C2704" s="125">
        <f t="shared" si="84"/>
        <v>-1.1999982195845749E-2</v>
      </c>
      <c r="D2704" s="130">
        <f t="shared" si="85"/>
        <v>-11999.982195845749</v>
      </c>
    </row>
    <row r="2705" spans="1:4" x14ac:dyDescent="0.3">
      <c r="A2705" s="73">
        <v>39920</v>
      </c>
      <c r="B2705" s="130">
        <v>869.59997599999997</v>
      </c>
      <c r="C2705" s="125">
        <f t="shared" si="84"/>
        <v>4.2210947996051296E-2</v>
      </c>
      <c r="D2705" s="130">
        <f t="shared" si="85"/>
        <v>42210.947996051298</v>
      </c>
    </row>
    <row r="2706" spans="1:4" x14ac:dyDescent="0.3">
      <c r="A2706" s="73">
        <v>39919</v>
      </c>
      <c r="B2706" s="130">
        <v>865.29998799999998</v>
      </c>
      <c r="C2706" s="125">
        <f t="shared" si="84"/>
        <v>6.6849102263112359E-2</v>
      </c>
      <c r="D2706" s="130">
        <f t="shared" si="85"/>
        <v>66849.102263112363</v>
      </c>
    </row>
    <row r="2707" spans="1:4" x14ac:dyDescent="0.3">
      <c r="A2707" s="73">
        <v>39918</v>
      </c>
      <c r="B2707" s="130">
        <v>852.05999799999995</v>
      </c>
      <c r="C2707" s="125">
        <f t="shared" si="84"/>
        <v>6.7918336746076058E-2</v>
      </c>
      <c r="D2707" s="130">
        <f t="shared" si="85"/>
        <v>67918.336746076064</v>
      </c>
    </row>
    <row r="2708" spans="1:4" x14ac:dyDescent="0.3">
      <c r="A2708" s="73">
        <v>39917</v>
      </c>
      <c r="B2708" s="130">
        <v>841.5</v>
      </c>
      <c r="C2708" s="125">
        <f t="shared" si="84"/>
        <v>6.8530683291569972E-2</v>
      </c>
      <c r="D2708" s="130">
        <f t="shared" si="85"/>
        <v>68530.683291569978</v>
      </c>
    </row>
    <row r="2709" spans="1:4" x14ac:dyDescent="0.3">
      <c r="A2709" s="73">
        <v>39916</v>
      </c>
      <c r="B2709" s="130">
        <v>858.72997999999995</v>
      </c>
      <c r="C2709" s="125">
        <f t="shared" si="84"/>
        <v>5.2442554471057612E-2</v>
      </c>
      <c r="D2709" s="130">
        <f t="shared" si="85"/>
        <v>52442.554471057614</v>
      </c>
    </row>
    <row r="2710" spans="1:4" x14ac:dyDescent="0.3">
      <c r="A2710" s="73">
        <v>39912</v>
      </c>
      <c r="B2710" s="130">
        <v>856.55999799999995</v>
      </c>
      <c r="C2710" s="125">
        <f t="shared" si="84"/>
        <v>2.845617922200927E-2</v>
      </c>
      <c r="D2710" s="130">
        <f t="shared" si="85"/>
        <v>28456.179222009268</v>
      </c>
    </row>
    <row r="2711" spans="1:4" x14ac:dyDescent="0.3">
      <c r="A2711" s="73">
        <v>39911</v>
      </c>
      <c r="B2711" s="130">
        <v>825.15997300000004</v>
      </c>
      <c r="C2711" s="125">
        <f t="shared" si="84"/>
        <v>1.3859497629506334E-2</v>
      </c>
      <c r="D2711" s="130">
        <f t="shared" si="85"/>
        <v>13859.497629506335</v>
      </c>
    </row>
    <row r="2712" spans="1:4" x14ac:dyDescent="0.3">
      <c r="A2712" s="73">
        <v>39910</v>
      </c>
      <c r="B2712" s="130">
        <v>815.54998799999998</v>
      </c>
      <c r="C2712" s="125">
        <f t="shared" si="84"/>
        <v>1.1698001610789932E-2</v>
      </c>
      <c r="D2712" s="130">
        <f t="shared" si="85"/>
        <v>11698.001610789932</v>
      </c>
    </row>
    <row r="2713" spans="1:4" x14ac:dyDescent="0.3">
      <c r="A2713" s="73">
        <v>39909</v>
      </c>
      <c r="B2713" s="130">
        <v>835.47997999999995</v>
      </c>
      <c r="C2713" s="125">
        <f t="shared" si="84"/>
        <v>1.5262719656183199E-2</v>
      </c>
      <c r="D2713" s="130">
        <f t="shared" si="85"/>
        <v>15262.719656183199</v>
      </c>
    </row>
    <row r="2714" spans="1:4" x14ac:dyDescent="0.3">
      <c r="A2714" s="73">
        <v>39906</v>
      </c>
      <c r="B2714" s="130">
        <v>842.5</v>
      </c>
      <c r="C2714" s="125">
        <f t="shared" si="84"/>
        <v>9.6234449888304985E-2</v>
      </c>
      <c r="D2714" s="130">
        <f t="shared" si="85"/>
        <v>96234.449888304982</v>
      </c>
    </row>
    <row r="2715" spans="1:4" x14ac:dyDescent="0.3">
      <c r="A2715" s="73">
        <v>39905</v>
      </c>
      <c r="B2715" s="130">
        <v>834.38000499999998</v>
      </c>
      <c r="C2715" s="125">
        <f t="shared" si="84"/>
        <v>6.4205944100467649E-2</v>
      </c>
      <c r="D2715" s="130">
        <f t="shared" si="85"/>
        <v>64205.944100467648</v>
      </c>
    </row>
    <row r="2716" spans="1:4" x14ac:dyDescent="0.3">
      <c r="A2716" s="73">
        <v>39904</v>
      </c>
      <c r="B2716" s="130">
        <v>811.080017</v>
      </c>
      <c r="C2716" s="125">
        <f t="shared" si="84"/>
        <v>2.1061297293977654E-2</v>
      </c>
      <c r="D2716" s="130">
        <f t="shared" si="85"/>
        <v>21061.297293977655</v>
      </c>
    </row>
    <row r="2717" spans="1:4" x14ac:dyDescent="0.3">
      <c r="A2717" s="73">
        <v>39903</v>
      </c>
      <c r="B2717" s="130">
        <v>797.86999500000002</v>
      </c>
      <c r="C2717" s="125">
        <f t="shared" si="84"/>
        <v>2.5381689362705462E-2</v>
      </c>
      <c r="D2717" s="130">
        <f t="shared" si="85"/>
        <v>25381.689362705463</v>
      </c>
    </row>
    <row r="2718" spans="1:4" x14ac:dyDescent="0.3">
      <c r="A2718" s="73">
        <v>39902</v>
      </c>
      <c r="B2718" s="130">
        <v>787.53002900000001</v>
      </c>
      <c r="C2718" s="125">
        <f t="shared" si="84"/>
        <v>4.462191212334865E-2</v>
      </c>
      <c r="D2718" s="130">
        <f t="shared" si="85"/>
        <v>44621.912123348651</v>
      </c>
    </row>
    <row r="2719" spans="1:4" x14ac:dyDescent="0.3">
      <c r="A2719" s="73">
        <v>39899</v>
      </c>
      <c r="B2719" s="130">
        <v>815.94000200000005</v>
      </c>
      <c r="C2719" s="125">
        <f t="shared" si="84"/>
        <v>7.8501110226704585E-2</v>
      </c>
      <c r="D2719" s="130">
        <f t="shared" si="85"/>
        <v>78501.110226704579</v>
      </c>
    </row>
    <row r="2720" spans="1:4" x14ac:dyDescent="0.3">
      <c r="A2720" s="73">
        <v>39898</v>
      </c>
      <c r="B2720" s="130">
        <v>832.85998500000005</v>
      </c>
      <c r="C2720" s="125">
        <f t="shared" si="84"/>
        <v>0.10938540119595874</v>
      </c>
      <c r="D2720" s="130">
        <f t="shared" si="85"/>
        <v>109385.40119595874</v>
      </c>
    </row>
    <row r="2721" spans="1:4" x14ac:dyDescent="0.3">
      <c r="A2721" s="73">
        <v>39897</v>
      </c>
      <c r="B2721" s="130">
        <v>813.88000499999998</v>
      </c>
      <c r="C2721" s="125">
        <f t="shared" si="84"/>
        <v>0.12825776578111681</v>
      </c>
      <c r="D2721" s="130">
        <f t="shared" si="85"/>
        <v>128257.7657811168</v>
      </c>
    </row>
    <row r="2722" spans="1:4" x14ac:dyDescent="0.3">
      <c r="A2722" s="73">
        <v>39896</v>
      </c>
      <c r="B2722" s="130">
        <v>806.11999500000002</v>
      </c>
      <c r="C2722" s="125">
        <f t="shared" si="84"/>
        <v>0.12023349344858802</v>
      </c>
      <c r="D2722" s="130">
        <f t="shared" si="85"/>
        <v>120233.49344858802</v>
      </c>
    </row>
    <row r="2723" spans="1:4" x14ac:dyDescent="0.3">
      <c r="A2723" s="73">
        <v>39895</v>
      </c>
      <c r="B2723" s="130">
        <v>822.919983</v>
      </c>
      <c r="C2723" s="125">
        <f t="shared" si="84"/>
        <v>0.21638352730089983</v>
      </c>
      <c r="D2723" s="130">
        <f t="shared" si="85"/>
        <v>216383.52730089982</v>
      </c>
    </row>
    <row r="2724" spans="1:4" x14ac:dyDescent="0.3">
      <c r="A2724" s="73">
        <v>39892</v>
      </c>
      <c r="B2724" s="130">
        <v>768.53997800000002</v>
      </c>
      <c r="C2724" s="125">
        <f t="shared" si="84"/>
        <v>0.12461583946987154</v>
      </c>
      <c r="D2724" s="130">
        <f t="shared" si="85"/>
        <v>124615.83946987154</v>
      </c>
    </row>
    <row r="2725" spans="1:4" x14ac:dyDescent="0.3">
      <c r="A2725" s="73">
        <v>39891</v>
      </c>
      <c r="B2725" s="130">
        <v>784.03997800000002</v>
      </c>
      <c r="C2725" s="125">
        <f t="shared" si="84"/>
        <v>0.148692391450163</v>
      </c>
      <c r="D2725" s="130">
        <f t="shared" si="85"/>
        <v>148692.39145016301</v>
      </c>
    </row>
    <row r="2726" spans="1:4" x14ac:dyDescent="0.3">
      <c r="A2726" s="73">
        <v>39890</v>
      </c>
      <c r="B2726" s="130">
        <v>794.34997599999997</v>
      </c>
      <c r="C2726" s="125">
        <f t="shared" si="84"/>
        <v>0.11429851385454914</v>
      </c>
      <c r="D2726" s="130">
        <f t="shared" si="85"/>
        <v>114298.51385454915</v>
      </c>
    </row>
    <row r="2727" spans="1:4" x14ac:dyDescent="0.3">
      <c r="A2727" s="73">
        <v>39889</v>
      </c>
      <c r="B2727" s="130">
        <v>778.11999500000002</v>
      </c>
      <c r="C2727" s="125">
        <f t="shared" si="84"/>
        <v>0.11745864174055853</v>
      </c>
      <c r="D2727" s="130">
        <f t="shared" si="85"/>
        <v>117458.64174055854</v>
      </c>
    </row>
    <row r="2728" spans="1:4" x14ac:dyDescent="0.3">
      <c r="A2728" s="73">
        <v>39888</v>
      </c>
      <c r="B2728" s="130">
        <v>753.89001499999995</v>
      </c>
      <c r="C2728" s="125">
        <f t="shared" si="84"/>
        <v>7.5725589266745885E-2</v>
      </c>
      <c r="D2728" s="130">
        <f t="shared" si="85"/>
        <v>75725.589266745883</v>
      </c>
    </row>
    <row r="2729" spans="1:4" x14ac:dyDescent="0.3">
      <c r="A2729" s="73">
        <v>39885</v>
      </c>
      <c r="B2729" s="130">
        <v>756.54998799999998</v>
      </c>
      <c r="C2729" s="125">
        <f t="shared" si="84"/>
        <v>2.9193650045261865E-2</v>
      </c>
      <c r="D2729" s="130">
        <f t="shared" si="85"/>
        <v>29193.650045261864</v>
      </c>
    </row>
    <row r="2730" spans="1:4" x14ac:dyDescent="0.3">
      <c r="A2730" s="73">
        <v>39884</v>
      </c>
      <c r="B2730" s="130">
        <v>750.73999000000003</v>
      </c>
      <c r="C2730" s="125">
        <f t="shared" si="84"/>
        <v>-2.7762269739570744E-3</v>
      </c>
      <c r="D2730" s="130">
        <f t="shared" si="85"/>
        <v>-2776.2269739570743</v>
      </c>
    </row>
    <row r="2731" spans="1:4" x14ac:dyDescent="0.3">
      <c r="A2731" s="73">
        <v>39883</v>
      </c>
      <c r="B2731" s="130">
        <v>721.35998500000005</v>
      </c>
      <c r="C2731" s="125">
        <f t="shared" si="84"/>
        <v>-5.6922522726970071E-2</v>
      </c>
      <c r="D2731" s="130">
        <f t="shared" si="85"/>
        <v>-56922.52272697007</v>
      </c>
    </row>
    <row r="2732" spans="1:4" x14ac:dyDescent="0.3">
      <c r="A2732" s="73">
        <v>39882</v>
      </c>
      <c r="B2732" s="130">
        <v>719.59997599999997</v>
      </c>
      <c r="C2732" s="125">
        <f t="shared" si="84"/>
        <v>-6.9250120238570245E-2</v>
      </c>
      <c r="D2732" s="130">
        <f t="shared" si="85"/>
        <v>-69250.120238570249</v>
      </c>
    </row>
    <row r="2733" spans="1:4" x14ac:dyDescent="0.3">
      <c r="A2733" s="73">
        <v>39881</v>
      </c>
      <c r="B2733" s="130">
        <v>676.53002900000001</v>
      </c>
      <c r="C2733" s="125">
        <f t="shared" si="84"/>
        <v>-8.9865855639191805E-2</v>
      </c>
      <c r="D2733" s="130">
        <f t="shared" si="85"/>
        <v>-89865.85563919181</v>
      </c>
    </row>
    <row r="2734" spans="1:4" x14ac:dyDescent="0.3">
      <c r="A2734" s="73">
        <v>39878</v>
      </c>
      <c r="B2734" s="130">
        <v>683.38000499999998</v>
      </c>
      <c r="C2734" s="125">
        <f t="shared" si="84"/>
        <v>-0.1125511127207498</v>
      </c>
      <c r="D2734" s="130">
        <f t="shared" si="85"/>
        <v>-112551.11272074981</v>
      </c>
    </row>
    <row r="2735" spans="1:4" x14ac:dyDescent="0.3">
      <c r="A2735" s="73">
        <v>39877</v>
      </c>
      <c r="B2735" s="130">
        <v>682.54998799999998</v>
      </c>
      <c r="C2735" s="125">
        <f t="shared" si="84"/>
        <v>-0.12374510713599229</v>
      </c>
      <c r="D2735" s="130">
        <f t="shared" si="85"/>
        <v>-123745.10713599229</v>
      </c>
    </row>
    <row r="2736" spans="1:4" x14ac:dyDescent="0.3">
      <c r="A2736" s="73">
        <v>39876</v>
      </c>
      <c r="B2736" s="130">
        <v>712.86999500000002</v>
      </c>
      <c r="C2736" s="125">
        <f t="shared" si="84"/>
        <v>-9.5824547359297463E-2</v>
      </c>
      <c r="D2736" s="130">
        <f t="shared" si="85"/>
        <v>-95824.547359297459</v>
      </c>
    </row>
    <row r="2737" spans="1:4" x14ac:dyDescent="0.3">
      <c r="A2737" s="73">
        <v>39875</v>
      </c>
      <c r="B2737" s="130">
        <v>696.330017</v>
      </c>
      <c r="C2737" s="125">
        <f t="shared" si="84"/>
        <v>-0.11764254596591772</v>
      </c>
      <c r="D2737" s="130">
        <f t="shared" si="85"/>
        <v>-117642.54596591773</v>
      </c>
    </row>
    <row r="2738" spans="1:4" x14ac:dyDescent="0.3">
      <c r="A2738" s="73">
        <v>39874</v>
      </c>
      <c r="B2738" s="130">
        <v>700.82000700000003</v>
      </c>
      <c r="C2738" s="125">
        <f t="shared" si="84"/>
        <v>-0.15241161032955164</v>
      </c>
      <c r="D2738" s="130">
        <f t="shared" si="85"/>
        <v>-152411.61032955165</v>
      </c>
    </row>
    <row r="2739" spans="1:4" x14ac:dyDescent="0.3">
      <c r="A2739" s="73">
        <v>39871</v>
      </c>
      <c r="B2739" s="130">
        <v>735.09002699999996</v>
      </c>
      <c r="C2739" s="125">
        <f t="shared" si="84"/>
        <v>-0.11985293736789737</v>
      </c>
      <c r="D2739" s="130">
        <f t="shared" si="85"/>
        <v>-119852.93736789738</v>
      </c>
    </row>
    <row r="2740" spans="1:4" x14ac:dyDescent="0.3">
      <c r="A2740" s="73">
        <v>39870</v>
      </c>
      <c r="B2740" s="130">
        <v>752.830017</v>
      </c>
      <c r="C2740" s="125">
        <f t="shared" si="84"/>
        <v>-9.7044610994370117E-2</v>
      </c>
      <c r="D2740" s="130">
        <f t="shared" si="85"/>
        <v>-97044.610994370116</v>
      </c>
    </row>
    <row r="2741" spans="1:4" x14ac:dyDescent="0.3">
      <c r="A2741" s="73">
        <v>39869</v>
      </c>
      <c r="B2741" s="130">
        <v>764.90002400000003</v>
      </c>
      <c r="C2741" s="125">
        <f t="shared" si="84"/>
        <v>-7.5269537976059731E-2</v>
      </c>
      <c r="D2741" s="130">
        <f t="shared" si="85"/>
        <v>-75269.537976059728</v>
      </c>
    </row>
    <row r="2742" spans="1:4" x14ac:dyDescent="0.3">
      <c r="A2742" s="73">
        <v>39868</v>
      </c>
      <c r="B2742" s="130">
        <v>773.14001499999995</v>
      </c>
      <c r="C2742" s="125">
        <f t="shared" si="84"/>
        <v>-0.11122095705397883</v>
      </c>
      <c r="D2742" s="130">
        <f t="shared" si="85"/>
        <v>-111220.95705397883</v>
      </c>
    </row>
    <row r="2743" spans="1:4" x14ac:dyDescent="0.3">
      <c r="A2743" s="73">
        <v>39867</v>
      </c>
      <c r="B2743" s="130">
        <v>743.330017</v>
      </c>
      <c r="C2743" s="125">
        <f t="shared" si="84"/>
        <v>-0.14422054163169806</v>
      </c>
      <c r="D2743" s="130">
        <f t="shared" si="85"/>
        <v>-144220.54163169806</v>
      </c>
    </row>
    <row r="2744" spans="1:4" x14ac:dyDescent="0.3">
      <c r="A2744" s="73">
        <v>39864</v>
      </c>
      <c r="B2744" s="130">
        <v>770.04998799999998</v>
      </c>
      <c r="C2744" s="125">
        <f t="shared" si="84"/>
        <v>-8.9613986109517874E-2</v>
      </c>
      <c r="D2744" s="130">
        <f t="shared" si="85"/>
        <v>-89613.986109517879</v>
      </c>
    </row>
    <row r="2745" spans="1:4" x14ac:dyDescent="0.3">
      <c r="A2745" s="73">
        <v>39863</v>
      </c>
      <c r="B2745" s="130">
        <v>778.94000200000005</v>
      </c>
      <c r="C2745" s="125">
        <f t="shared" si="84"/>
        <v>-6.4032754503749012E-2</v>
      </c>
      <c r="D2745" s="130">
        <f t="shared" si="85"/>
        <v>-64032.754503749013</v>
      </c>
    </row>
    <row r="2746" spans="1:4" x14ac:dyDescent="0.3">
      <c r="A2746" s="73">
        <v>39862</v>
      </c>
      <c r="B2746" s="130">
        <v>788.419983</v>
      </c>
      <c r="C2746" s="125">
        <f t="shared" si="84"/>
        <v>-5.9736945775996086E-2</v>
      </c>
      <c r="D2746" s="130">
        <f t="shared" si="85"/>
        <v>-59736.945775996086</v>
      </c>
    </row>
    <row r="2747" spans="1:4" x14ac:dyDescent="0.3">
      <c r="A2747" s="73">
        <v>39861</v>
      </c>
      <c r="B2747" s="130">
        <v>789.169983</v>
      </c>
      <c r="C2747" s="125">
        <f t="shared" si="84"/>
        <v>-4.39402245010172E-2</v>
      </c>
      <c r="D2747" s="130">
        <f t="shared" si="85"/>
        <v>-43940.224501017197</v>
      </c>
    </row>
    <row r="2748" spans="1:4" x14ac:dyDescent="0.3">
      <c r="A2748" s="73">
        <v>39857</v>
      </c>
      <c r="B2748" s="130">
        <v>826.84002699999996</v>
      </c>
      <c r="C2748" s="125">
        <f t="shared" si="84"/>
        <v>1.1624231052791423E-3</v>
      </c>
      <c r="D2748" s="130">
        <f t="shared" si="85"/>
        <v>1162.4231052791422</v>
      </c>
    </row>
    <row r="2749" spans="1:4" x14ac:dyDescent="0.3">
      <c r="A2749" s="73">
        <v>39856</v>
      </c>
      <c r="B2749" s="130">
        <v>835.19000200000005</v>
      </c>
      <c r="C2749" s="125">
        <f t="shared" si="84"/>
        <v>-1.1773212513195075E-2</v>
      </c>
      <c r="D2749" s="130">
        <f t="shared" si="85"/>
        <v>-11773.212513195074</v>
      </c>
    </row>
    <row r="2750" spans="1:4" x14ac:dyDescent="0.3">
      <c r="A2750" s="73">
        <v>39855</v>
      </c>
      <c r="B2750" s="130">
        <v>833.73999000000003</v>
      </c>
      <c r="C2750" s="125">
        <f t="shared" si="84"/>
        <v>-4.6162335404382748E-2</v>
      </c>
      <c r="D2750" s="130">
        <f t="shared" si="85"/>
        <v>-46162.335404382749</v>
      </c>
    </row>
    <row r="2751" spans="1:4" x14ac:dyDescent="0.3">
      <c r="A2751" s="73">
        <v>39854</v>
      </c>
      <c r="B2751" s="130">
        <v>827.15997300000004</v>
      </c>
      <c r="C2751" s="125">
        <f t="shared" si="84"/>
        <v>-2.193429014372017E-2</v>
      </c>
      <c r="D2751" s="130">
        <f t="shared" si="85"/>
        <v>-21934.290143720169</v>
      </c>
    </row>
    <row r="2752" spans="1:4" x14ac:dyDescent="0.3">
      <c r="A2752" s="73">
        <v>39853</v>
      </c>
      <c r="B2752" s="130">
        <v>869.89001499999995</v>
      </c>
      <c r="C2752" s="125">
        <f t="shared" si="84"/>
        <v>3.9829312216783652E-2</v>
      </c>
      <c r="D2752" s="130">
        <f t="shared" si="85"/>
        <v>39829.312216783655</v>
      </c>
    </row>
    <row r="2753" spans="1:4" x14ac:dyDescent="0.3">
      <c r="A2753" s="73">
        <v>39850</v>
      </c>
      <c r="B2753" s="130">
        <v>868.59997599999997</v>
      </c>
      <c r="C2753" s="125">
        <f t="shared" si="84"/>
        <v>4.4053084285549549E-2</v>
      </c>
      <c r="D2753" s="130">
        <f t="shared" si="85"/>
        <v>44053.08428554955</v>
      </c>
    </row>
    <row r="2754" spans="1:4" x14ac:dyDescent="0.3">
      <c r="A2754" s="73">
        <v>39849</v>
      </c>
      <c r="B2754" s="130">
        <v>845.84997599999997</v>
      </c>
      <c r="C2754" s="125">
        <f t="shared" si="84"/>
        <v>2.2175197583081507E-2</v>
      </c>
      <c r="D2754" s="130">
        <f t="shared" si="85"/>
        <v>22175.197583081506</v>
      </c>
    </row>
    <row r="2755" spans="1:4" x14ac:dyDescent="0.3">
      <c r="A2755" s="73">
        <v>39848</v>
      </c>
      <c r="B2755" s="130">
        <v>832.22997999999995</v>
      </c>
      <c r="C2755" s="125">
        <f t="shared" si="84"/>
        <v>-9.5330025889389658E-3</v>
      </c>
      <c r="D2755" s="130">
        <f t="shared" si="85"/>
        <v>-9533.0025889389653</v>
      </c>
    </row>
    <row r="2756" spans="1:4" x14ac:dyDescent="0.3">
      <c r="A2756" s="73">
        <v>39847</v>
      </c>
      <c r="B2756" s="130">
        <v>838.51000999999997</v>
      </c>
      <c r="C2756" s="125">
        <f t="shared" si="84"/>
        <v>4.1342788553365262E-2</v>
      </c>
      <c r="D2756" s="130">
        <f t="shared" si="85"/>
        <v>41342.788553365259</v>
      </c>
    </row>
    <row r="2757" spans="1:4" x14ac:dyDescent="0.3">
      <c r="A2757" s="73">
        <v>39846</v>
      </c>
      <c r="B2757" s="130">
        <v>825.44000200000005</v>
      </c>
      <c r="C2757" s="125">
        <f t="shared" si="84"/>
        <v>-2.9031187532531755E-2</v>
      </c>
      <c r="D2757" s="130">
        <f t="shared" si="85"/>
        <v>-29031.187532531756</v>
      </c>
    </row>
    <row r="2758" spans="1:4" x14ac:dyDescent="0.3">
      <c r="A2758" s="73">
        <v>39843</v>
      </c>
      <c r="B2758" s="130">
        <v>825.88000499999998</v>
      </c>
      <c r="C2758" s="125">
        <f t="shared" si="84"/>
        <v>-2.1167640756247774E-2</v>
      </c>
      <c r="D2758" s="130">
        <f t="shared" si="85"/>
        <v>-21167.640756247773</v>
      </c>
    </row>
    <row r="2759" spans="1:4" x14ac:dyDescent="0.3">
      <c r="A2759" s="73">
        <v>39842</v>
      </c>
      <c r="B2759" s="130">
        <v>845.14001499999995</v>
      </c>
      <c r="C2759" s="125">
        <f t="shared" si="84"/>
        <v>2.990695705007429E-3</v>
      </c>
      <c r="D2759" s="130">
        <f t="shared" si="85"/>
        <v>2990.6957050074288</v>
      </c>
    </row>
    <row r="2760" spans="1:4" x14ac:dyDescent="0.3">
      <c r="A2760" s="73">
        <v>39841</v>
      </c>
      <c r="B2760" s="130">
        <v>874.09002699999996</v>
      </c>
      <c r="C2760" s="125">
        <f t="shared" ref="C2760:C2823" si="86">B2760/B2770-1</f>
        <v>2.6383063100547943E-3</v>
      </c>
      <c r="D2760" s="130">
        <f t="shared" ref="D2760:D2823" si="87">C2760*$B$5</f>
        <v>2638.3063100547943</v>
      </c>
    </row>
    <row r="2761" spans="1:4" x14ac:dyDescent="0.3">
      <c r="A2761" s="73">
        <v>39840</v>
      </c>
      <c r="B2761" s="130">
        <v>845.71002199999998</v>
      </c>
      <c r="C2761" s="125">
        <f t="shared" si="86"/>
        <v>-2.8209946128628816E-2</v>
      </c>
      <c r="D2761" s="130">
        <f t="shared" si="87"/>
        <v>-28209.946128628817</v>
      </c>
    </row>
    <row r="2762" spans="1:4" x14ac:dyDescent="0.3">
      <c r="A2762" s="73">
        <v>39839</v>
      </c>
      <c r="B2762" s="130">
        <v>836.57000700000003</v>
      </c>
      <c r="C2762" s="125">
        <f t="shared" si="86"/>
        <v>-6.0403179030354637E-2</v>
      </c>
      <c r="D2762" s="130">
        <f t="shared" si="87"/>
        <v>-60403.179030354637</v>
      </c>
    </row>
    <row r="2763" spans="1:4" x14ac:dyDescent="0.3">
      <c r="A2763" s="73">
        <v>39836</v>
      </c>
      <c r="B2763" s="130">
        <v>831.95001200000002</v>
      </c>
      <c r="C2763" s="125">
        <f t="shared" si="86"/>
        <v>-8.5497861684188936E-2</v>
      </c>
      <c r="D2763" s="130">
        <f t="shared" si="87"/>
        <v>-85497.861684188931</v>
      </c>
    </row>
    <row r="2764" spans="1:4" x14ac:dyDescent="0.3">
      <c r="A2764" s="73">
        <v>39835</v>
      </c>
      <c r="B2764" s="130">
        <v>827.5</v>
      </c>
      <c r="C2764" s="125">
        <f t="shared" si="86"/>
        <v>-8.7299423046174218E-2</v>
      </c>
      <c r="D2764" s="130">
        <f t="shared" si="87"/>
        <v>-87299.423046174212</v>
      </c>
    </row>
    <row r="2765" spans="1:4" x14ac:dyDescent="0.3">
      <c r="A2765" s="73">
        <v>39834</v>
      </c>
      <c r="B2765" s="130">
        <v>840.23999000000003</v>
      </c>
      <c r="C2765" s="125">
        <f t="shared" si="86"/>
        <v>-0.10105918560745664</v>
      </c>
      <c r="D2765" s="130">
        <f t="shared" si="87"/>
        <v>-101059.18560745663</v>
      </c>
    </row>
    <row r="2766" spans="1:4" x14ac:dyDescent="0.3">
      <c r="A2766" s="73">
        <v>39833</v>
      </c>
      <c r="B2766" s="130">
        <v>805.21997099999999</v>
      </c>
      <c r="C2766" s="125">
        <f t="shared" si="86"/>
        <v>-0.13179151374036535</v>
      </c>
      <c r="D2766" s="130">
        <f t="shared" si="87"/>
        <v>-131791.51374036536</v>
      </c>
    </row>
    <row r="2767" spans="1:4" x14ac:dyDescent="0.3">
      <c r="A2767" s="73">
        <v>39829</v>
      </c>
      <c r="B2767" s="130">
        <v>850.11999500000002</v>
      </c>
      <c r="C2767" s="125">
        <f t="shared" si="86"/>
        <v>-8.7658289388172883E-2</v>
      </c>
      <c r="D2767" s="130">
        <f t="shared" si="87"/>
        <v>-87658.289388172881</v>
      </c>
    </row>
    <row r="2768" spans="1:4" x14ac:dyDescent="0.3">
      <c r="A2768" s="73">
        <v>39828</v>
      </c>
      <c r="B2768" s="130">
        <v>843.73999000000003</v>
      </c>
      <c r="C2768" s="125">
        <f t="shared" si="86"/>
        <v>-6.5884317741489062E-2</v>
      </c>
      <c r="D2768" s="130">
        <f t="shared" si="87"/>
        <v>-65884.317741489067</v>
      </c>
    </row>
    <row r="2769" spans="1:4" x14ac:dyDescent="0.3">
      <c r="A2769" s="73">
        <v>39827</v>
      </c>
      <c r="B2769" s="130">
        <v>842.61999500000002</v>
      </c>
      <c r="C2769" s="125">
        <f t="shared" si="86"/>
        <v>-5.3916306466423425E-2</v>
      </c>
      <c r="D2769" s="130">
        <f t="shared" si="87"/>
        <v>-53916.306466423426</v>
      </c>
    </row>
    <row r="2770" spans="1:4" x14ac:dyDescent="0.3">
      <c r="A2770" s="73">
        <v>39826</v>
      </c>
      <c r="B2770" s="130">
        <v>871.78997800000002</v>
      </c>
      <c r="C2770" s="125">
        <f t="shared" si="86"/>
        <v>2.7259495368650022E-3</v>
      </c>
      <c r="D2770" s="130">
        <f t="shared" si="87"/>
        <v>2725.9495368650023</v>
      </c>
    </row>
    <row r="2771" spans="1:4" x14ac:dyDescent="0.3">
      <c r="A2771" s="73">
        <v>39825</v>
      </c>
      <c r="B2771" s="130">
        <v>870.26000999999997</v>
      </c>
      <c r="C2771" s="125">
        <f t="shared" si="86"/>
        <v>-2.9101489859324481E-3</v>
      </c>
      <c r="D2771" s="130">
        <f t="shared" si="87"/>
        <v>-2910.1489859324479</v>
      </c>
    </row>
    <row r="2772" spans="1:4" x14ac:dyDescent="0.3">
      <c r="A2772" s="73">
        <v>39822</v>
      </c>
      <c r="B2772" s="130">
        <v>890.34997599999997</v>
      </c>
      <c r="C2772" s="125">
        <f t="shared" si="86"/>
        <v>2.5571561811072341E-2</v>
      </c>
      <c r="D2772" s="130">
        <f t="shared" si="87"/>
        <v>25571.561811072341</v>
      </c>
    </row>
    <row r="2773" spans="1:4" x14ac:dyDescent="0.3">
      <c r="A2773" s="73">
        <v>39821</v>
      </c>
      <c r="B2773" s="130">
        <v>909.72997999999995</v>
      </c>
      <c r="C2773" s="125">
        <f t="shared" si="86"/>
        <v>5.3952926985412875E-2</v>
      </c>
      <c r="D2773" s="130">
        <f t="shared" si="87"/>
        <v>53952.926985412872</v>
      </c>
    </row>
    <row r="2774" spans="1:4" x14ac:dyDescent="0.3">
      <c r="A2774" s="73">
        <v>39820</v>
      </c>
      <c r="B2774" s="130">
        <v>906.65002400000003</v>
      </c>
      <c r="C2774" s="125">
        <f t="shared" si="86"/>
        <v>4.0177619860619629E-2</v>
      </c>
      <c r="D2774" s="130">
        <f t="shared" si="87"/>
        <v>40177.619860619627</v>
      </c>
    </row>
    <row r="2775" spans="1:4" x14ac:dyDescent="0.3">
      <c r="A2775" s="73">
        <v>39819</v>
      </c>
      <c r="B2775" s="130">
        <v>934.70001200000002</v>
      </c>
      <c r="C2775" s="125">
        <f t="shared" si="86"/>
        <v>5.273235880562499E-2</v>
      </c>
      <c r="D2775" s="130">
        <f t="shared" si="87"/>
        <v>52732.358805624994</v>
      </c>
    </row>
    <row r="2776" spans="1:4" x14ac:dyDescent="0.3">
      <c r="A2776" s="73">
        <v>39818</v>
      </c>
      <c r="B2776" s="130">
        <v>927.45001200000002</v>
      </c>
      <c r="C2776" s="125">
        <f t="shared" si="86"/>
        <v>4.7634625902082783E-2</v>
      </c>
      <c r="D2776" s="130">
        <f t="shared" si="87"/>
        <v>47634.625902082786</v>
      </c>
    </row>
    <row r="2777" spans="1:4" x14ac:dyDescent="0.3">
      <c r="A2777" s="73">
        <v>39815</v>
      </c>
      <c r="B2777" s="130">
        <v>931.79998799999998</v>
      </c>
      <c r="C2777" s="125">
        <f t="shared" si="86"/>
        <v>3.0273551574103053E-2</v>
      </c>
      <c r="D2777" s="130">
        <f t="shared" si="87"/>
        <v>30273.551574103054</v>
      </c>
    </row>
    <row r="2778" spans="1:4" x14ac:dyDescent="0.3">
      <c r="A2778" s="73">
        <v>39813</v>
      </c>
      <c r="B2778" s="130">
        <v>903.25</v>
      </c>
      <c r="C2778" s="125">
        <f t="shared" si="86"/>
        <v>-1.0874080768433991E-2</v>
      </c>
      <c r="D2778" s="130">
        <f t="shared" si="87"/>
        <v>-10874.080768433991</v>
      </c>
    </row>
    <row r="2779" spans="1:4" x14ac:dyDescent="0.3">
      <c r="A2779" s="73">
        <v>39812</v>
      </c>
      <c r="B2779" s="130">
        <v>890.64001499999995</v>
      </c>
      <c r="C2779" s="125">
        <f t="shared" si="86"/>
        <v>2.5409590271518345E-2</v>
      </c>
      <c r="D2779" s="130">
        <f t="shared" si="87"/>
        <v>25409.590271518344</v>
      </c>
    </row>
    <row r="2780" spans="1:4" x14ac:dyDescent="0.3">
      <c r="A2780" s="73">
        <v>39811</v>
      </c>
      <c r="B2780" s="130">
        <v>869.419983</v>
      </c>
      <c r="C2780" s="125">
        <f t="shared" si="86"/>
        <v>-1.171950170437519E-2</v>
      </c>
      <c r="D2780" s="130">
        <f t="shared" si="87"/>
        <v>-11719.50170437519</v>
      </c>
    </row>
    <row r="2781" spans="1:4" x14ac:dyDescent="0.3">
      <c r="A2781" s="73">
        <v>39808</v>
      </c>
      <c r="B2781" s="130">
        <v>872.79998799999998</v>
      </c>
      <c r="C2781" s="125">
        <f t="shared" si="86"/>
        <v>-9.0435899630525451E-4</v>
      </c>
      <c r="D2781" s="130">
        <f t="shared" si="87"/>
        <v>-904.35899630525455</v>
      </c>
    </row>
    <row r="2782" spans="1:4" x14ac:dyDescent="0.3">
      <c r="A2782" s="73">
        <v>39806</v>
      </c>
      <c r="B2782" s="130">
        <v>868.15002400000003</v>
      </c>
      <c r="C2782" s="125">
        <f t="shared" si="86"/>
        <v>-3.4573602537404935E-2</v>
      </c>
      <c r="D2782" s="130">
        <f t="shared" si="87"/>
        <v>-34573.602537404935</v>
      </c>
    </row>
    <row r="2783" spans="1:4" x14ac:dyDescent="0.3">
      <c r="A2783" s="73">
        <v>39805</v>
      </c>
      <c r="B2783" s="130">
        <v>863.15997300000004</v>
      </c>
      <c r="C2783" s="125">
        <f t="shared" si="86"/>
        <v>-2.8705830609786598E-2</v>
      </c>
      <c r="D2783" s="130">
        <f t="shared" si="87"/>
        <v>-28705.830609786597</v>
      </c>
    </row>
    <row r="2784" spans="1:4" x14ac:dyDescent="0.3">
      <c r="A2784" s="73">
        <v>39804</v>
      </c>
      <c r="B2784" s="130">
        <v>871.63000499999998</v>
      </c>
      <c r="C2784" s="125">
        <f t="shared" si="86"/>
        <v>-4.1848968338806691E-2</v>
      </c>
      <c r="D2784" s="130">
        <f t="shared" si="87"/>
        <v>-41848.968338806691</v>
      </c>
    </row>
    <row r="2785" spans="1:4" x14ac:dyDescent="0.3">
      <c r="A2785" s="73">
        <v>39801</v>
      </c>
      <c r="B2785" s="130">
        <v>887.88000499999998</v>
      </c>
      <c r="C2785" s="125">
        <f t="shared" si="86"/>
        <v>1.3480655547656317E-2</v>
      </c>
      <c r="D2785" s="130">
        <f t="shared" si="87"/>
        <v>13480.655547656317</v>
      </c>
    </row>
    <row r="2786" spans="1:4" x14ac:dyDescent="0.3">
      <c r="A2786" s="73">
        <v>39800</v>
      </c>
      <c r="B2786" s="130">
        <v>885.28002900000001</v>
      </c>
      <c r="C2786" s="125">
        <f t="shared" si="86"/>
        <v>4.7396014498573669E-2</v>
      </c>
      <c r="D2786" s="130">
        <f t="shared" si="87"/>
        <v>47396.01449857367</v>
      </c>
    </row>
    <row r="2787" spans="1:4" x14ac:dyDescent="0.3">
      <c r="A2787" s="73">
        <v>39799</v>
      </c>
      <c r="B2787" s="130">
        <v>904.419983</v>
      </c>
      <c r="C2787" s="125">
        <f t="shared" si="86"/>
        <v>3.8679736071384418E-2</v>
      </c>
      <c r="D2787" s="130">
        <f t="shared" si="87"/>
        <v>38679.736071384417</v>
      </c>
    </row>
    <row r="2788" spans="1:4" x14ac:dyDescent="0.3">
      <c r="A2788" s="73">
        <v>39798</v>
      </c>
      <c r="B2788" s="130">
        <v>913.17999299999997</v>
      </c>
      <c r="C2788" s="125">
        <f t="shared" si="86"/>
        <v>7.5835575867003513E-2</v>
      </c>
      <c r="D2788" s="130">
        <f t="shared" si="87"/>
        <v>75835.575867003514</v>
      </c>
    </row>
    <row r="2789" spans="1:4" x14ac:dyDescent="0.3">
      <c r="A2789" s="73">
        <v>39797</v>
      </c>
      <c r="B2789" s="130">
        <v>868.57000700000003</v>
      </c>
      <c r="C2789" s="125">
        <f t="shared" si="86"/>
        <v>6.4150137328257362E-2</v>
      </c>
      <c r="D2789" s="130">
        <f t="shared" si="87"/>
        <v>64150.137328257362</v>
      </c>
    </row>
    <row r="2790" spans="1:4" x14ac:dyDescent="0.3">
      <c r="A2790" s="73">
        <v>39794</v>
      </c>
      <c r="B2790" s="130">
        <v>879.72997999999995</v>
      </c>
      <c r="C2790" s="125">
        <f t="shared" si="86"/>
        <v>-1.842141634407557E-2</v>
      </c>
      <c r="D2790" s="130">
        <f t="shared" si="87"/>
        <v>-18421.416344075569</v>
      </c>
    </row>
    <row r="2791" spans="1:4" x14ac:dyDescent="0.3">
      <c r="A2791" s="73">
        <v>39793</v>
      </c>
      <c r="B2791" s="130">
        <v>873.59002699999996</v>
      </c>
      <c r="C2791" s="125">
        <f t="shared" si="86"/>
        <v>-1.5872798881477079E-2</v>
      </c>
      <c r="D2791" s="130">
        <f t="shared" si="87"/>
        <v>-15872.79888147708</v>
      </c>
    </row>
    <row r="2792" spans="1:4" x14ac:dyDescent="0.3">
      <c r="A2792" s="73">
        <v>39792</v>
      </c>
      <c r="B2792" s="130">
        <v>899.23999000000003</v>
      </c>
      <c r="C2792" s="125">
        <f t="shared" si="86"/>
        <v>4.8810896170746965E-2</v>
      </c>
      <c r="D2792" s="130">
        <f t="shared" si="87"/>
        <v>48810.896170746964</v>
      </c>
    </row>
    <row r="2793" spans="1:4" x14ac:dyDescent="0.3">
      <c r="A2793" s="73">
        <v>39791</v>
      </c>
      <c r="B2793" s="130">
        <v>888.669983</v>
      </c>
      <c r="C2793" s="125">
        <f t="shared" si="86"/>
        <v>4.3272543274374797E-2</v>
      </c>
      <c r="D2793" s="130">
        <f t="shared" si="87"/>
        <v>43272.543274374795</v>
      </c>
    </row>
    <row r="2794" spans="1:4" x14ac:dyDescent="0.3">
      <c r="A2794" s="73">
        <v>39790</v>
      </c>
      <c r="B2794" s="130">
        <v>909.70001200000002</v>
      </c>
      <c r="C2794" s="125">
        <f t="shared" si="86"/>
        <v>0.13708233319327068</v>
      </c>
      <c r="D2794" s="130">
        <f t="shared" si="87"/>
        <v>137082.33319327066</v>
      </c>
    </row>
    <row r="2795" spans="1:4" x14ac:dyDescent="0.3">
      <c r="A2795" s="73">
        <v>39787</v>
      </c>
      <c r="B2795" s="130">
        <v>876.07000700000003</v>
      </c>
      <c r="C2795" s="125">
        <f t="shared" si="86"/>
        <v>0.16430546577984839</v>
      </c>
      <c r="D2795" s="130">
        <f t="shared" si="87"/>
        <v>164305.4657798484</v>
      </c>
    </row>
    <row r="2796" spans="1:4" x14ac:dyDescent="0.3">
      <c r="A2796" s="73">
        <v>39786</v>
      </c>
      <c r="B2796" s="130">
        <v>845.21997099999999</v>
      </c>
      <c r="C2796" s="125">
        <f t="shared" si="86"/>
        <v>4.7905915328422921E-2</v>
      </c>
      <c r="D2796" s="130">
        <f t="shared" si="87"/>
        <v>47905.915328422918</v>
      </c>
    </row>
    <row r="2797" spans="1:4" x14ac:dyDescent="0.3">
      <c r="A2797" s="73">
        <v>39785</v>
      </c>
      <c r="B2797" s="130">
        <v>870.73999000000003</v>
      </c>
      <c r="C2797" s="125">
        <f t="shared" si="86"/>
        <v>1.3525462179471148E-2</v>
      </c>
      <c r="D2797" s="130">
        <f t="shared" si="87"/>
        <v>13525.462179471147</v>
      </c>
    </row>
    <row r="2798" spans="1:4" x14ac:dyDescent="0.3">
      <c r="A2798" s="73">
        <v>39784</v>
      </c>
      <c r="B2798" s="130">
        <v>848.80999799999995</v>
      </c>
      <c r="C2798" s="125">
        <f t="shared" si="86"/>
        <v>-2.280343226564896E-3</v>
      </c>
      <c r="D2798" s="130">
        <f t="shared" si="87"/>
        <v>-2280.3432265648958</v>
      </c>
    </row>
    <row r="2799" spans="1:4" x14ac:dyDescent="0.3">
      <c r="A2799" s="73">
        <v>39783</v>
      </c>
      <c r="B2799" s="130">
        <v>816.21002199999998</v>
      </c>
      <c r="C2799" s="125">
        <f t="shared" si="86"/>
        <v>-6.5361973042131982E-2</v>
      </c>
      <c r="D2799" s="130">
        <f t="shared" si="87"/>
        <v>-65361.973042131984</v>
      </c>
    </row>
    <row r="2800" spans="1:4" x14ac:dyDescent="0.3">
      <c r="A2800" s="73">
        <v>39780</v>
      </c>
      <c r="B2800" s="130">
        <v>896.23999000000003</v>
      </c>
      <c r="C2800" s="125">
        <f t="shared" si="86"/>
        <v>-1.6515037324376203E-2</v>
      </c>
      <c r="D2800" s="130">
        <f t="shared" si="87"/>
        <v>-16515.037324376204</v>
      </c>
    </row>
    <row r="2801" spans="1:4" x14ac:dyDescent="0.3">
      <c r="A2801" s="73">
        <v>39778</v>
      </c>
      <c r="B2801" s="130">
        <v>887.67999299999997</v>
      </c>
      <c r="C2801" s="125">
        <f t="shared" si="86"/>
        <v>4.1511211425712125E-2</v>
      </c>
      <c r="D2801" s="130">
        <f t="shared" si="87"/>
        <v>41511.211425712121</v>
      </c>
    </row>
    <row r="2802" spans="1:4" x14ac:dyDescent="0.3">
      <c r="A2802" s="73">
        <v>39777</v>
      </c>
      <c r="B2802" s="130">
        <v>857.39001499999995</v>
      </c>
      <c r="C2802" s="125">
        <f t="shared" si="86"/>
        <v>-4.623171082398303E-2</v>
      </c>
      <c r="D2802" s="130">
        <f t="shared" si="87"/>
        <v>-46231.710823983027</v>
      </c>
    </row>
    <row r="2803" spans="1:4" x14ac:dyDescent="0.3">
      <c r="A2803" s="73">
        <v>39776</v>
      </c>
      <c r="B2803" s="130">
        <v>851.80999799999995</v>
      </c>
      <c r="C2803" s="125">
        <f t="shared" si="86"/>
        <v>-7.3323856775791341E-2</v>
      </c>
      <c r="D2803" s="130">
        <f t="shared" si="87"/>
        <v>-73323.856775791341</v>
      </c>
    </row>
    <row r="2804" spans="1:4" x14ac:dyDescent="0.3">
      <c r="A2804" s="73">
        <v>39773</v>
      </c>
      <c r="B2804" s="130">
        <v>800.03002900000001</v>
      </c>
      <c r="C2804" s="125">
        <f t="shared" si="86"/>
        <v>-0.14066742113951192</v>
      </c>
      <c r="D2804" s="130">
        <f t="shared" si="87"/>
        <v>-140667.42113951192</v>
      </c>
    </row>
    <row r="2805" spans="1:4" x14ac:dyDescent="0.3">
      <c r="A2805" s="73">
        <v>39772</v>
      </c>
      <c r="B2805" s="130">
        <v>752.44000200000005</v>
      </c>
      <c r="C2805" s="125">
        <f t="shared" si="86"/>
        <v>-0.16846432914605058</v>
      </c>
      <c r="D2805" s="130">
        <f t="shared" si="87"/>
        <v>-168464.32914605059</v>
      </c>
    </row>
    <row r="2806" spans="1:4" x14ac:dyDescent="0.3">
      <c r="A2806" s="73">
        <v>39771</v>
      </c>
      <c r="B2806" s="130">
        <v>806.580017</v>
      </c>
      <c r="C2806" s="125">
        <f t="shared" si="86"/>
        <v>-0.15343682098645384</v>
      </c>
      <c r="D2806" s="130">
        <f t="shared" si="87"/>
        <v>-153436.82098645385</v>
      </c>
    </row>
    <row r="2807" spans="1:4" x14ac:dyDescent="0.3">
      <c r="A2807" s="73">
        <v>39770</v>
      </c>
      <c r="B2807" s="130">
        <v>859.11999500000002</v>
      </c>
      <c r="C2807" s="125">
        <f t="shared" si="86"/>
        <v>-0.14579170270942077</v>
      </c>
      <c r="D2807" s="130">
        <f t="shared" si="87"/>
        <v>-145791.70270942076</v>
      </c>
    </row>
    <row r="2808" spans="1:4" x14ac:dyDescent="0.3">
      <c r="A2808" s="73">
        <v>39769</v>
      </c>
      <c r="B2808" s="130">
        <v>850.75</v>
      </c>
      <c r="C2808" s="125">
        <f t="shared" si="86"/>
        <v>-0.11957982969570313</v>
      </c>
      <c r="D2808" s="130">
        <f t="shared" si="87"/>
        <v>-119579.82969570313</v>
      </c>
    </row>
    <row r="2809" spans="1:4" x14ac:dyDescent="0.3">
      <c r="A2809" s="73">
        <v>39766</v>
      </c>
      <c r="B2809" s="130">
        <v>873.28997800000002</v>
      </c>
      <c r="C2809" s="125">
        <f t="shared" si="86"/>
        <v>-9.8539377548387042E-2</v>
      </c>
      <c r="D2809" s="130">
        <f t="shared" si="87"/>
        <v>-98539.377548387041</v>
      </c>
    </row>
    <row r="2810" spans="1:4" x14ac:dyDescent="0.3">
      <c r="A2810" s="73">
        <v>39765</v>
      </c>
      <c r="B2810" s="130">
        <v>911.28997800000002</v>
      </c>
      <c r="C2810" s="125">
        <f t="shared" si="86"/>
        <v>-4.4859549716265823E-2</v>
      </c>
      <c r="D2810" s="130">
        <f t="shared" si="87"/>
        <v>-44859.549716265821</v>
      </c>
    </row>
    <row r="2811" spans="1:4" x14ac:dyDescent="0.3">
      <c r="A2811" s="73">
        <v>39764</v>
      </c>
      <c r="B2811" s="130">
        <v>852.29998799999998</v>
      </c>
      <c r="C2811" s="125">
        <f t="shared" si="86"/>
        <v>-8.3637106884062895E-2</v>
      </c>
      <c r="D2811" s="130">
        <f t="shared" si="87"/>
        <v>-83637.106884062901</v>
      </c>
    </row>
    <row r="2812" spans="1:4" x14ac:dyDescent="0.3">
      <c r="A2812" s="73">
        <v>39763</v>
      </c>
      <c r="B2812" s="130">
        <v>898.95001200000002</v>
      </c>
      <c r="C2812" s="125">
        <f t="shared" si="86"/>
        <v>-4.4188788591415396E-2</v>
      </c>
      <c r="D2812" s="130">
        <f t="shared" si="87"/>
        <v>-44188.788591415396</v>
      </c>
    </row>
    <row r="2813" spans="1:4" x14ac:dyDescent="0.3">
      <c r="A2813" s="73">
        <v>39762</v>
      </c>
      <c r="B2813" s="130">
        <v>919.21002199999998</v>
      </c>
      <c r="C2813" s="125">
        <f t="shared" si="86"/>
        <v>8.279936908965424E-2</v>
      </c>
      <c r="D2813" s="130">
        <f t="shared" si="87"/>
        <v>82799.369089654239</v>
      </c>
    </row>
    <row r="2814" spans="1:4" x14ac:dyDescent="0.3">
      <c r="A2814" s="73">
        <v>39759</v>
      </c>
      <c r="B2814" s="130">
        <v>930.98999000000003</v>
      </c>
      <c r="C2814" s="125">
        <f t="shared" si="86"/>
        <v>6.1840583919600789E-2</v>
      </c>
      <c r="D2814" s="130">
        <f t="shared" si="87"/>
        <v>61840.583919600787</v>
      </c>
    </row>
    <row r="2815" spans="1:4" x14ac:dyDescent="0.3">
      <c r="A2815" s="73">
        <v>39758</v>
      </c>
      <c r="B2815" s="130">
        <v>904.88000499999998</v>
      </c>
      <c r="C2815" s="125">
        <f t="shared" si="86"/>
        <v>-3.556815863003715E-3</v>
      </c>
      <c r="D2815" s="130">
        <f t="shared" si="87"/>
        <v>-3556.8158630037151</v>
      </c>
    </row>
    <row r="2816" spans="1:4" x14ac:dyDescent="0.3">
      <c r="A2816" s="73">
        <v>39757</v>
      </c>
      <c r="B2816" s="130">
        <v>952.77002000000005</v>
      </c>
      <c r="C2816" s="125">
        <f t="shared" si="86"/>
        <v>6.2434475779344245E-2</v>
      </c>
      <c r="D2816" s="130">
        <f t="shared" si="87"/>
        <v>62434.475779344248</v>
      </c>
    </row>
    <row r="2817" spans="1:4" x14ac:dyDescent="0.3">
      <c r="A2817" s="73">
        <v>39756</v>
      </c>
      <c r="B2817" s="130">
        <v>1005.75</v>
      </c>
      <c r="C2817" s="125">
        <f t="shared" si="86"/>
        <v>5.3086239083854236E-2</v>
      </c>
      <c r="D2817" s="130">
        <f t="shared" si="87"/>
        <v>53086.239083854234</v>
      </c>
    </row>
    <row r="2818" spans="1:4" x14ac:dyDescent="0.3">
      <c r="A2818" s="73">
        <v>39755</v>
      </c>
      <c r="B2818" s="130">
        <v>966.29998799999998</v>
      </c>
      <c r="C2818" s="125">
        <f t="shared" si="86"/>
        <v>-1.93830277398086E-2</v>
      </c>
      <c r="D2818" s="130">
        <f t="shared" si="87"/>
        <v>-19383.0277398086</v>
      </c>
    </row>
    <row r="2819" spans="1:4" x14ac:dyDescent="0.3">
      <c r="A2819" s="73">
        <v>39752</v>
      </c>
      <c r="B2819" s="130">
        <v>968.75</v>
      </c>
      <c r="C2819" s="125">
        <f t="shared" si="86"/>
        <v>2.9982470214012791E-2</v>
      </c>
      <c r="D2819" s="130">
        <f t="shared" si="87"/>
        <v>29982.470214012792</v>
      </c>
    </row>
    <row r="2820" spans="1:4" x14ac:dyDescent="0.3">
      <c r="A2820" s="73">
        <v>39751</v>
      </c>
      <c r="B2820" s="130">
        <v>954.09002699999996</v>
      </c>
      <c r="C2820" s="125">
        <f t="shared" si="86"/>
        <v>8.0936086732830148E-3</v>
      </c>
      <c r="D2820" s="130">
        <f t="shared" si="87"/>
        <v>8093.6086732830145</v>
      </c>
    </row>
    <row r="2821" spans="1:4" x14ac:dyDescent="0.3">
      <c r="A2821" s="73">
        <v>39750</v>
      </c>
      <c r="B2821" s="130">
        <v>930.09002699999996</v>
      </c>
      <c r="C2821" s="125">
        <f t="shared" si="86"/>
        <v>2.4508723275317834E-2</v>
      </c>
      <c r="D2821" s="130">
        <f t="shared" si="87"/>
        <v>24508.723275317832</v>
      </c>
    </row>
    <row r="2822" spans="1:4" x14ac:dyDescent="0.3">
      <c r="A2822" s="73">
        <v>39749</v>
      </c>
      <c r="B2822" s="130">
        <v>940.51000999999997</v>
      </c>
      <c r="C2822" s="125">
        <f t="shared" si="86"/>
        <v>-5.7614652582492654E-2</v>
      </c>
      <c r="D2822" s="130">
        <f t="shared" si="87"/>
        <v>-57614.65258249265</v>
      </c>
    </row>
    <row r="2823" spans="1:4" x14ac:dyDescent="0.3">
      <c r="A2823" s="73">
        <v>39748</v>
      </c>
      <c r="B2823" s="130">
        <v>848.919983</v>
      </c>
      <c r="C2823" s="125">
        <f t="shared" si="86"/>
        <v>-0.1539143835091894</v>
      </c>
      <c r="D2823" s="130">
        <f t="shared" si="87"/>
        <v>-153914.38350918941</v>
      </c>
    </row>
    <row r="2824" spans="1:4" x14ac:dyDescent="0.3">
      <c r="A2824" s="73">
        <v>39745</v>
      </c>
      <c r="B2824" s="130">
        <v>876.77002000000005</v>
      </c>
      <c r="C2824" s="125">
        <f t="shared" ref="C2824:C2887" si="88">B2824/B2834-1</f>
        <v>-2.4966028028752474E-2</v>
      </c>
      <c r="D2824" s="130">
        <f t="shared" ref="D2824:D2887" si="89">C2824*$B$5</f>
        <v>-24966.028028752473</v>
      </c>
    </row>
    <row r="2825" spans="1:4" x14ac:dyDescent="0.3">
      <c r="A2825" s="73">
        <v>39744</v>
      </c>
      <c r="B2825" s="130">
        <v>908.10998500000005</v>
      </c>
      <c r="C2825" s="125">
        <f t="shared" si="88"/>
        <v>-1.9891837016617897E-3</v>
      </c>
      <c r="D2825" s="130">
        <f t="shared" si="89"/>
        <v>-1989.1837016617897</v>
      </c>
    </row>
    <row r="2826" spans="1:4" x14ac:dyDescent="0.3">
      <c r="A2826" s="73">
        <v>39743</v>
      </c>
      <c r="B2826" s="130">
        <v>896.78002900000001</v>
      </c>
      <c r="C2826" s="125">
        <f t="shared" si="88"/>
        <v>-8.9507962739846181E-2</v>
      </c>
      <c r="D2826" s="130">
        <f t="shared" si="89"/>
        <v>-89507.962739846174</v>
      </c>
    </row>
    <row r="2827" spans="1:4" x14ac:dyDescent="0.3">
      <c r="A2827" s="73">
        <v>39742</v>
      </c>
      <c r="B2827" s="130">
        <v>955.04998799999998</v>
      </c>
      <c r="C2827" s="125">
        <f t="shared" si="88"/>
        <v>-4.1335828901675864E-2</v>
      </c>
      <c r="D2827" s="130">
        <f t="shared" si="89"/>
        <v>-41335.828901675864</v>
      </c>
    </row>
    <row r="2828" spans="1:4" x14ac:dyDescent="0.3">
      <c r="A2828" s="73">
        <v>39741</v>
      </c>
      <c r="B2828" s="130">
        <v>985.40002400000003</v>
      </c>
      <c r="C2828" s="125">
        <f t="shared" si="88"/>
        <v>-6.7641845400535749E-2</v>
      </c>
      <c r="D2828" s="130">
        <f t="shared" si="89"/>
        <v>-67641.845400535749</v>
      </c>
    </row>
    <row r="2829" spans="1:4" x14ac:dyDescent="0.3">
      <c r="A2829" s="73">
        <v>39738</v>
      </c>
      <c r="B2829" s="130">
        <v>940.54998799999998</v>
      </c>
      <c r="C2829" s="125">
        <f t="shared" si="88"/>
        <v>-0.14435558971926887</v>
      </c>
      <c r="D2829" s="130">
        <f t="shared" si="89"/>
        <v>-144355.58971926887</v>
      </c>
    </row>
    <row r="2830" spans="1:4" x14ac:dyDescent="0.3">
      <c r="A2830" s="73">
        <v>39737</v>
      </c>
      <c r="B2830" s="130">
        <v>946.42999299999997</v>
      </c>
      <c r="C2830" s="125">
        <f t="shared" si="88"/>
        <v>-0.15063541626123866</v>
      </c>
      <c r="D2830" s="130">
        <f t="shared" si="89"/>
        <v>-150635.41626123866</v>
      </c>
    </row>
    <row r="2831" spans="1:4" x14ac:dyDescent="0.3">
      <c r="A2831" s="73">
        <v>39736</v>
      </c>
      <c r="B2831" s="130">
        <v>907.84002699999996</v>
      </c>
      <c r="C2831" s="125">
        <f t="shared" si="88"/>
        <v>-0.21809382730648219</v>
      </c>
      <c r="D2831" s="130">
        <f t="shared" si="89"/>
        <v>-218093.82730648218</v>
      </c>
    </row>
    <row r="2832" spans="1:4" x14ac:dyDescent="0.3">
      <c r="A2832" s="73">
        <v>39735</v>
      </c>
      <c r="B2832" s="130">
        <v>998.01000999999997</v>
      </c>
      <c r="C2832" s="125">
        <f t="shared" si="88"/>
        <v>-0.144337920680638</v>
      </c>
      <c r="D2832" s="130">
        <f t="shared" si="89"/>
        <v>-144337.920680638</v>
      </c>
    </row>
    <row r="2833" spans="1:4" x14ac:dyDescent="0.3">
      <c r="A2833" s="73">
        <v>39734</v>
      </c>
      <c r="B2833" s="130">
        <v>1003.349976</v>
      </c>
      <c r="C2833" s="125">
        <f t="shared" si="88"/>
        <v>-9.3156363678458476E-2</v>
      </c>
      <c r="D2833" s="130">
        <f t="shared" si="89"/>
        <v>-93156.363678458481</v>
      </c>
    </row>
    <row r="2834" spans="1:4" x14ac:dyDescent="0.3">
      <c r="A2834" s="73">
        <v>39731</v>
      </c>
      <c r="B2834" s="130">
        <v>899.21997099999999</v>
      </c>
      <c r="C2834" s="125">
        <f t="shared" si="88"/>
        <v>-0.25884596489081624</v>
      </c>
      <c r="D2834" s="130">
        <f t="shared" si="89"/>
        <v>-258845.96489081625</v>
      </c>
    </row>
    <row r="2835" spans="1:4" x14ac:dyDescent="0.3">
      <c r="A2835" s="73">
        <v>39730</v>
      </c>
      <c r="B2835" s="130">
        <v>909.919983</v>
      </c>
      <c r="C2835" s="125">
        <f t="shared" si="88"/>
        <v>-0.24749008223385727</v>
      </c>
      <c r="D2835" s="130">
        <f t="shared" si="89"/>
        <v>-247490.08223385728</v>
      </c>
    </row>
    <row r="2836" spans="1:4" x14ac:dyDescent="0.3">
      <c r="A2836" s="73">
        <v>39729</v>
      </c>
      <c r="B2836" s="130">
        <v>984.94000200000005</v>
      </c>
      <c r="C2836" s="125">
        <f t="shared" si="88"/>
        <v>-0.16943677961933756</v>
      </c>
      <c r="D2836" s="130">
        <f t="shared" si="89"/>
        <v>-169436.77961933755</v>
      </c>
    </row>
    <row r="2837" spans="1:4" x14ac:dyDescent="0.3">
      <c r="A2837" s="73">
        <v>39728</v>
      </c>
      <c r="B2837" s="130">
        <v>996.22997999999995</v>
      </c>
      <c r="C2837" s="125">
        <f t="shared" si="88"/>
        <v>-0.16157781865795628</v>
      </c>
      <c r="D2837" s="130">
        <f t="shared" si="89"/>
        <v>-161577.81865795629</v>
      </c>
    </row>
    <row r="2838" spans="1:4" x14ac:dyDescent="0.3">
      <c r="A2838" s="73">
        <v>39727</v>
      </c>
      <c r="B2838" s="130">
        <v>1056.8900149999999</v>
      </c>
      <c r="C2838" s="125">
        <f t="shared" si="88"/>
        <v>-0.12443144689349528</v>
      </c>
      <c r="D2838" s="130">
        <f t="shared" si="89"/>
        <v>-124431.44689349527</v>
      </c>
    </row>
    <row r="2839" spans="1:4" x14ac:dyDescent="0.3">
      <c r="A2839" s="73">
        <v>39724</v>
      </c>
      <c r="B2839" s="130">
        <v>1099.2299800000001</v>
      </c>
      <c r="C2839" s="125">
        <f t="shared" si="88"/>
        <v>-0.12417533660301716</v>
      </c>
      <c r="D2839" s="130">
        <f t="shared" si="89"/>
        <v>-124175.33660301716</v>
      </c>
    </row>
    <row r="2840" spans="1:4" x14ac:dyDescent="0.3">
      <c r="A2840" s="73">
        <v>39723</v>
      </c>
      <c r="B2840" s="130">
        <v>1114.280029</v>
      </c>
      <c r="C2840" s="125">
        <f t="shared" si="88"/>
        <v>-7.6443610277216023E-2</v>
      </c>
      <c r="D2840" s="130">
        <f t="shared" si="89"/>
        <v>-76443.610277216023</v>
      </c>
    </row>
    <row r="2841" spans="1:4" x14ac:dyDescent="0.3">
      <c r="A2841" s="73">
        <v>39722</v>
      </c>
      <c r="B2841" s="130">
        <v>1161.0600589999999</v>
      </c>
      <c r="C2841" s="125">
        <f t="shared" si="88"/>
        <v>4.0384679385181421E-3</v>
      </c>
      <c r="D2841" s="130">
        <f t="shared" si="89"/>
        <v>4038.4679385181421</v>
      </c>
    </row>
    <row r="2842" spans="1:4" x14ac:dyDescent="0.3">
      <c r="A2842" s="73">
        <v>39721</v>
      </c>
      <c r="B2842" s="130">
        <v>1166.3599850000001</v>
      </c>
      <c r="C2842" s="125">
        <f t="shared" si="88"/>
        <v>-3.8925504230563623E-2</v>
      </c>
      <c r="D2842" s="130">
        <f t="shared" si="89"/>
        <v>-38925.504230563623</v>
      </c>
    </row>
    <row r="2843" spans="1:4" x14ac:dyDescent="0.3">
      <c r="A2843" s="73">
        <v>39720</v>
      </c>
      <c r="B2843" s="130">
        <v>1106.420044</v>
      </c>
      <c r="C2843" s="125">
        <f t="shared" si="88"/>
        <v>-7.2339993749190756E-2</v>
      </c>
      <c r="D2843" s="130">
        <f t="shared" si="89"/>
        <v>-72339.993749190762</v>
      </c>
    </row>
    <row r="2844" spans="1:4" x14ac:dyDescent="0.3">
      <c r="A2844" s="73">
        <v>39717</v>
      </c>
      <c r="B2844" s="130">
        <v>1213.2700199999999</v>
      </c>
      <c r="C2844" s="125">
        <f t="shared" si="88"/>
        <v>-3.0702191023733727E-2</v>
      </c>
      <c r="D2844" s="130">
        <f t="shared" si="89"/>
        <v>-30702.191023733729</v>
      </c>
    </row>
    <row r="2845" spans="1:4" x14ac:dyDescent="0.3">
      <c r="A2845" s="73">
        <v>39716</v>
      </c>
      <c r="B2845" s="130">
        <v>1209.1800539999999</v>
      </c>
      <c r="C2845" s="125">
        <f t="shared" si="88"/>
        <v>-3.1920254141873827E-2</v>
      </c>
      <c r="D2845" s="130">
        <f t="shared" si="89"/>
        <v>-31920.254141873826</v>
      </c>
    </row>
    <row r="2846" spans="1:4" x14ac:dyDescent="0.3">
      <c r="A2846" s="73">
        <v>39715</v>
      </c>
      <c r="B2846" s="130">
        <v>1185.869995</v>
      </c>
      <c r="C2846" s="125">
        <f t="shared" si="88"/>
        <v>-3.7474467175169446E-2</v>
      </c>
      <c r="D2846" s="130">
        <f t="shared" si="89"/>
        <v>-37474.467175169448</v>
      </c>
    </row>
    <row r="2847" spans="1:4" x14ac:dyDescent="0.3">
      <c r="A2847" s="73">
        <v>39714</v>
      </c>
      <c r="B2847" s="130">
        <v>1188.219971</v>
      </c>
      <c r="C2847" s="125">
        <f t="shared" si="88"/>
        <v>-2.9636375941099913E-2</v>
      </c>
      <c r="D2847" s="130">
        <f t="shared" si="89"/>
        <v>-29636.375941099912</v>
      </c>
    </row>
    <row r="2848" spans="1:4" x14ac:dyDescent="0.3">
      <c r="A2848" s="73">
        <v>39713</v>
      </c>
      <c r="B2848" s="130">
        <v>1207.089966</v>
      </c>
      <c r="C2848" s="125">
        <f t="shared" si="88"/>
        <v>-4.7878647988020662E-2</v>
      </c>
      <c r="D2848" s="130">
        <f t="shared" si="89"/>
        <v>-47878.647988020661</v>
      </c>
    </row>
    <row r="2849" spans="1:4" x14ac:dyDescent="0.3">
      <c r="A2849" s="73">
        <v>39710</v>
      </c>
      <c r="B2849" s="130">
        <v>1255.079956</v>
      </c>
      <c r="C2849" s="125">
        <f t="shared" si="88"/>
        <v>1.0279154473142871E-2</v>
      </c>
      <c r="D2849" s="130">
        <f t="shared" si="89"/>
        <v>10279.154473142871</v>
      </c>
    </row>
    <row r="2850" spans="1:4" x14ac:dyDescent="0.3">
      <c r="A2850" s="73">
        <v>39709</v>
      </c>
      <c r="B2850" s="130">
        <v>1206.51001</v>
      </c>
      <c r="C2850" s="125">
        <f t="shared" si="88"/>
        <v>-2.4514239692299378E-2</v>
      </c>
      <c r="D2850" s="130">
        <f t="shared" si="89"/>
        <v>-24514.239692299379</v>
      </c>
    </row>
    <row r="2851" spans="1:4" x14ac:dyDescent="0.3">
      <c r="A2851" s="73">
        <v>39708</v>
      </c>
      <c r="B2851" s="130">
        <v>1156.3900149999999</v>
      </c>
      <c r="C2851" s="125">
        <f t="shared" si="88"/>
        <v>-9.3013197744485465E-2</v>
      </c>
      <c r="D2851" s="130">
        <f t="shared" si="89"/>
        <v>-93013.197744485471</v>
      </c>
    </row>
    <row r="2852" spans="1:4" x14ac:dyDescent="0.3">
      <c r="A2852" s="73">
        <v>39707</v>
      </c>
      <c r="B2852" s="130">
        <v>1213.599976</v>
      </c>
      <c r="C2852" s="125">
        <f t="shared" si="88"/>
        <v>-5.0079041784841571E-2</v>
      </c>
      <c r="D2852" s="130">
        <f t="shared" si="89"/>
        <v>-50079.041784841575</v>
      </c>
    </row>
    <row r="2853" spans="1:4" x14ac:dyDescent="0.3">
      <c r="A2853" s="73">
        <v>39706</v>
      </c>
      <c r="B2853" s="130">
        <v>1192.6999510000001</v>
      </c>
      <c r="C2853" s="125">
        <f t="shared" si="88"/>
        <v>-7.0258731157974319E-2</v>
      </c>
      <c r="D2853" s="130">
        <f t="shared" si="89"/>
        <v>-70258.731157974325</v>
      </c>
    </row>
    <row r="2854" spans="1:4" x14ac:dyDescent="0.3">
      <c r="A2854" s="73">
        <v>39703</v>
      </c>
      <c r="B2854" s="130">
        <v>1251.6999510000001</v>
      </c>
      <c r="C2854" s="125">
        <f t="shared" si="88"/>
        <v>-3.76573030772408E-2</v>
      </c>
      <c r="D2854" s="130">
        <f t="shared" si="89"/>
        <v>-37657.303077240802</v>
      </c>
    </row>
    <row r="2855" spans="1:4" x14ac:dyDescent="0.3">
      <c r="A2855" s="73">
        <v>39702</v>
      </c>
      <c r="B2855" s="130">
        <v>1249.0500489999999</v>
      </c>
      <c r="C2855" s="125">
        <f t="shared" si="88"/>
        <v>-2.5443552997611918E-2</v>
      </c>
      <c r="D2855" s="130">
        <f t="shared" si="89"/>
        <v>-25443.552997611918</v>
      </c>
    </row>
    <row r="2856" spans="1:4" x14ac:dyDescent="0.3">
      <c r="A2856" s="73">
        <v>39701</v>
      </c>
      <c r="B2856" s="130">
        <v>1232.040039</v>
      </c>
      <c r="C2856" s="125">
        <f t="shared" si="88"/>
        <v>-3.1041809100661344E-2</v>
      </c>
      <c r="D2856" s="130">
        <f t="shared" si="89"/>
        <v>-31041.809100661343</v>
      </c>
    </row>
    <row r="2857" spans="1:4" x14ac:dyDescent="0.3">
      <c r="A2857" s="73">
        <v>39700</v>
      </c>
      <c r="B2857" s="130">
        <v>1224.51001</v>
      </c>
      <c r="C2857" s="125">
        <f t="shared" si="88"/>
        <v>-3.341381479592509E-2</v>
      </c>
      <c r="D2857" s="130">
        <f t="shared" si="89"/>
        <v>-33413.814795925093</v>
      </c>
    </row>
    <row r="2858" spans="1:4" x14ac:dyDescent="0.3">
      <c r="A2858" s="73">
        <v>39699</v>
      </c>
      <c r="B2858" s="130">
        <v>1267.790039</v>
      </c>
      <c r="C2858" s="125">
        <f t="shared" si="88"/>
        <v>-1.8890197280312493E-2</v>
      </c>
      <c r="D2858" s="130">
        <f t="shared" si="89"/>
        <v>-18890.197280312492</v>
      </c>
    </row>
    <row r="2859" spans="1:4" x14ac:dyDescent="0.3">
      <c r="A2859" s="73">
        <v>39696</v>
      </c>
      <c r="B2859" s="130">
        <v>1242.3100589999999</v>
      </c>
      <c r="C2859" s="125">
        <f t="shared" si="88"/>
        <v>-2.7713358798240217E-2</v>
      </c>
      <c r="D2859" s="130">
        <f t="shared" si="89"/>
        <v>-27713.358798240217</v>
      </c>
    </row>
    <row r="2860" spans="1:4" x14ac:dyDescent="0.3">
      <c r="A2860" s="73">
        <v>39695</v>
      </c>
      <c r="B2860" s="130">
        <v>1236.829956</v>
      </c>
      <c r="C2860" s="125">
        <f t="shared" si="88"/>
        <v>-2.9587209382285984E-2</v>
      </c>
      <c r="D2860" s="130">
        <f t="shared" si="89"/>
        <v>-29587.209382285982</v>
      </c>
    </row>
    <row r="2861" spans="1:4" x14ac:dyDescent="0.3">
      <c r="A2861" s="73">
        <v>39694</v>
      </c>
      <c r="B2861" s="130">
        <v>1274.9799800000001</v>
      </c>
      <c r="C2861" s="125">
        <f t="shared" si="88"/>
        <v>6.54464737712801E-3</v>
      </c>
      <c r="D2861" s="130">
        <f t="shared" si="89"/>
        <v>6544.6473771280098</v>
      </c>
    </row>
    <row r="2862" spans="1:4" x14ac:dyDescent="0.3">
      <c r="A2862" s="73">
        <v>39693</v>
      </c>
      <c r="B2862" s="130">
        <v>1277.579956</v>
      </c>
      <c r="C2862" s="125">
        <f t="shared" si="88"/>
        <v>-7.9776319345081781E-4</v>
      </c>
      <c r="D2862" s="130">
        <f t="shared" si="89"/>
        <v>-797.76319345081777</v>
      </c>
    </row>
    <row r="2863" spans="1:4" x14ac:dyDescent="0.3">
      <c r="A2863" s="73">
        <v>39689</v>
      </c>
      <c r="B2863" s="130">
        <v>1282.829956</v>
      </c>
      <c r="C2863" s="125">
        <f t="shared" si="88"/>
        <v>-1.1839466630822582E-2</v>
      </c>
      <c r="D2863" s="130">
        <f t="shared" si="89"/>
        <v>-11839.466630822582</v>
      </c>
    </row>
    <row r="2864" spans="1:4" x14ac:dyDescent="0.3">
      <c r="A2864" s="73">
        <v>39688</v>
      </c>
      <c r="B2864" s="130">
        <v>1300.6800539999999</v>
      </c>
      <c r="C2864" s="125">
        <f t="shared" si="88"/>
        <v>5.9941370966074548E-3</v>
      </c>
      <c r="D2864" s="130">
        <f t="shared" si="89"/>
        <v>5994.1370966074546</v>
      </c>
    </row>
    <row r="2865" spans="1:4" x14ac:dyDescent="0.3">
      <c r="A2865" s="73">
        <v>39687</v>
      </c>
      <c r="B2865" s="130">
        <v>1281.660034</v>
      </c>
      <c r="C2865" s="125">
        <f t="shared" si="88"/>
        <v>-3.2429809093669215E-3</v>
      </c>
      <c r="D2865" s="130">
        <f t="shared" si="89"/>
        <v>-3242.9809093669214</v>
      </c>
    </row>
    <row r="2866" spans="1:4" x14ac:dyDescent="0.3">
      <c r="A2866" s="73">
        <v>39686</v>
      </c>
      <c r="B2866" s="130">
        <v>1271.51001</v>
      </c>
      <c r="C2866" s="125">
        <f t="shared" si="88"/>
        <v>-1.4019926082458389E-2</v>
      </c>
      <c r="D2866" s="130">
        <f t="shared" si="89"/>
        <v>-14019.926082458389</v>
      </c>
    </row>
    <row r="2867" spans="1:4" x14ac:dyDescent="0.3">
      <c r="A2867" s="73">
        <v>39685</v>
      </c>
      <c r="B2867" s="130">
        <v>1266.839966</v>
      </c>
      <c r="C2867" s="125">
        <f t="shared" si="88"/>
        <v>-2.9479347280272128E-2</v>
      </c>
      <c r="D2867" s="130">
        <f t="shared" si="89"/>
        <v>-29479.347280272126</v>
      </c>
    </row>
    <row r="2868" spans="1:4" x14ac:dyDescent="0.3">
      <c r="A2868" s="73">
        <v>39682</v>
      </c>
      <c r="B2868" s="130">
        <v>1292.1999510000001</v>
      </c>
      <c r="C2868" s="125">
        <f t="shared" si="88"/>
        <v>-3.1782238734449075E-3</v>
      </c>
      <c r="D2868" s="130">
        <f t="shared" si="89"/>
        <v>-3178.2238734449074</v>
      </c>
    </row>
    <row r="2869" spans="1:4" x14ac:dyDescent="0.3">
      <c r="A2869" s="73">
        <v>39681</v>
      </c>
      <c r="B2869" s="130">
        <v>1277.719971</v>
      </c>
      <c r="C2869" s="125">
        <f t="shared" si="88"/>
        <v>9.2017230460346155E-3</v>
      </c>
      <c r="D2869" s="130">
        <f t="shared" si="89"/>
        <v>9201.7230460346163</v>
      </c>
    </row>
    <row r="2870" spans="1:4" x14ac:dyDescent="0.3">
      <c r="A2870" s="73">
        <v>39680</v>
      </c>
      <c r="B2870" s="130">
        <v>1274.540039</v>
      </c>
      <c r="C2870" s="125">
        <f t="shared" si="88"/>
        <v>-1.1363649012523624E-2</v>
      </c>
      <c r="D2870" s="130">
        <f t="shared" si="89"/>
        <v>-11363.649012523625</v>
      </c>
    </row>
    <row r="2871" spans="1:4" x14ac:dyDescent="0.3">
      <c r="A2871" s="73">
        <v>39679</v>
      </c>
      <c r="B2871" s="130">
        <v>1266.6899410000001</v>
      </c>
      <c r="C2871" s="125">
        <f t="shared" si="88"/>
        <v>-1.4157013829474208E-2</v>
      </c>
      <c r="D2871" s="130">
        <f t="shared" si="89"/>
        <v>-14157.013829474208</v>
      </c>
    </row>
    <row r="2872" spans="1:4" x14ac:dyDescent="0.3">
      <c r="A2872" s="73">
        <v>39678</v>
      </c>
      <c r="B2872" s="130">
        <v>1278.599976</v>
      </c>
      <c r="C2872" s="125">
        <f t="shared" si="88"/>
        <v>2.3690735673127294E-2</v>
      </c>
      <c r="D2872" s="130">
        <f t="shared" si="89"/>
        <v>23690.735673127296</v>
      </c>
    </row>
    <row r="2873" spans="1:4" x14ac:dyDescent="0.3">
      <c r="A2873" s="73">
        <v>39675</v>
      </c>
      <c r="B2873" s="130">
        <v>1298.1999510000001</v>
      </c>
      <c r="C2873" s="125">
        <f t="shared" si="88"/>
        <v>3.0063944764563866E-2</v>
      </c>
      <c r="D2873" s="130">
        <f t="shared" si="89"/>
        <v>30063.944764563865</v>
      </c>
    </row>
    <row r="2874" spans="1:4" x14ac:dyDescent="0.3">
      <c r="A2874" s="73">
        <v>39674</v>
      </c>
      <c r="B2874" s="130">
        <v>1292.9300539999999</v>
      </c>
      <c r="C2874" s="125">
        <f t="shared" si="88"/>
        <v>2.0159738120533177E-2</v>
      </c>
      <c r="D2874" s="130">
        <f t="shared" si="89"/>
        <v>20159.738120533177</v>
      </c>
    </row>
    <row r="2875" spans="1:4" x14ac:dyDescent="0.3">
      <c r="A2875" s="73">
        <v>39673</v>
      </c>
      <c r="B2875" s="130">
        <v>1285.829956</v>
      </c>
      <c r="C2875" s="125">
        <f t="shared" si="88"/>
        <v>1.2224518304513321E-3</v>
      </c>
      <c r="D2875" s="130">
        <f t="shared" si="89"/>
        <v>1222.4518304513322</v>
      </c>
    </row>
    <row r="2876" spans="1:4" x14ac:dyDescent="0.3">
      <c r="A2876" s="73">
        <v>39672</v>
      </c>
      <c r="B2876" s="130">
        <v>1289.589966</v>
      </c>
      <c r="C2876" s="125">
        <f t="shared" si="88"/>
        <v>2.0891399638757635E-2</v>
      </c>
      <c r="D2876" s="130">
        <f t="shared" si="89"/>
        <v>20891.399638757634</v>
      </c>
    </row>
    <row r="2877" spans="1:4" x14ac:dyDescent="0.3">
      <c r="A2877" s="73">
        <v>39671</v>
      </c>
      <c r="B2877" s="130">
        <v>1305.3199460000001</v>
      </c>
      <c r="C2877" s="125">
        <f t="shared" si="88"/>
        <v>5.7478674374290772E-2</v>
      </c>
      <c r="D2877" s="130">
        <f t="shared" si="89"/>
        <v>57478.674374290771</v>
      </c>
    </row>
    <row r="2878" spans="1:4" x14ac:dyDescent="0.3">
      <c r="A2878" s="73">
        <v>39668</v>
      </c>
      <c r="B2878" s="130">
        <v>1296.3199460000001</v>
      </c>
      <c r="C2878" s="125">
        <f t="shared" si="88"/>
        <v>3.0657626012453809E-2</v>
      </c>
      <c r="D2878" s="130">
        <f t="shared" si="89"/>
        <v>30657.626012453809</v>
      </c>
    </row>
    <row r="2879" spans="1:4" x14ac:dyDescent="0.3">
      <c r="A2879" s="73">
        <v>39667</v>
      </c>
      <c r="B2879" s="130">
        <v>1266.0699460000001</v>
      </c>
      <c r="C2879" s="125">
        <f t="shared" si="88"/>
        <v>1.0801975648460749E-2</v>
      </c>
      <c r="D2879" s="130">
        <f t="shared" si="89"/>
        <v>10801.97564846075</v>
      </c>
    </row>
    <row r="2880" spans="1:4" x14ac:dyDescent="0.3">
      <c r="A2880" s="73">
        <v>39666</v>
      </c>
      <c r="B2880" s="130">
        <v>1289.1899410000001</v>
      </c>
      <c r="C2880" s="125">
        <f t="shared" si="88"/>
        <v>5.459409543129512E-3</v>
      </c>
      <c r="D2880" s="130">
        <f t="shared" si="89"/>
        <v>5459.4095431295118</v>
      </c>
    </row>
    <row r="2881" spans="1:4" x14ac:dyDescent="0.3">
      <c r="A2881" s="73">
        <v>39665</v>
      </c>
      <c r="B2881" s="130">
        <v>1284.880005</v>
      </c>
      <c r="C2881" s="125">
        <f t="shared" si="88"/>
        <v>6.170716523101083E-3</v>
      </c>
      <c r="D2881" s="130">
        <f t="shared" si="89"/>
        <v>6170.7165231010831</v>
      </c>
    </row>
    <row r="2882" spans="1:4" x14ac:dyDescent="0.3">
      <c r="A2882" s="73">
        <v>39664</v>
      </c>
      <c r="B2882" s="130">
        <v>1249.01001</v>
      </c>
      <c r="C2882" s="125">
        <f t="shared" si="88"/>
        <v>-8.7222142857142915E-3</v>
      </c>
      <c r="D2882" s="130">
        <f t="shared" si="89"/>
        <v>-8722.2142857142917</v>
      </c>
    </row>
    <row r="2883" spans="1:4" x14ac:dyDescent="0.3">
      <c r="A2883" s="73">
        <v>39661</v>
      </c>
      <c r="B2883" s="130">
        <v>1260.3100589999999</v>
      </c>
      <c r="C2883" s="125">
        <f t="shared" si="88"/>
        <v>-2.9348842224163896E-4</v>
      </c>
      <c r="D2883" s="130">
        <f t="shared" si="89"/>
        <v>-293.48842224163894</v>
      </c>
    </row>
    <row r="2884" spans="1:4" x14ac:dyDescent="0.3">
      <c r="A2884" s="73">
        <v>39660</v>
      </c>
      <c r="B2884" s="130">
        <v>1267.380005</v>
      </c>
      <c r="C2884" s="125">
        <f t="shared" si="88"/>
        <v>5.6017989895400522E-3</v>
      </c>
      <c r="D2884" s="130">
        <f t="shared" si="89"/>
        <v>5601.7989895400524</v>
      </c>
    </row>
    <row r="2885" spans="1:4" x14ac:dyDescent="0.3">
      <c r="A2885" s="73">
        <v>39659</v>
      </c>
      <c r="B2885" s="130">
        <v>1284.26001</v>
      </c>
      <c r="C2885" s="125">
        <f t="shared" si="88"/>
        <v>3.1235968289120786E-2</v>
      </c>
      <c r="D2885" s="130">
        <f t="shared" si="89"/>
        <v>31235.968289120785</v>
      </c>
    </row>
    <row r="2886" spans="1:4" x14ac:dyDescent="0.3">
      <c r="A2886" s="73">
        <v>39658</v>
      </c>
      <c r="B2886" s="130">
        <v>1263.1999510000001</v>
      </c>
      <c r="C2886" s="125">
        <f t="shared" si="88"/>
        <v>3.9747730818395777E-2</v>
      </c>
      <c r="D2886" s="130">
        <f t="shared" si="89"/>
        <v>39747.730818395779</v>
      </c>
    </row>
    <row r="2887" spans="1:4" x14ac:dyDescent="0.3">
      <c r="A2887" s="73">
        <v>39657</v>
      </c>
      <c r="B2887" s="130">
        <v>1234.369995</v>
      </c>
      <c r="C2887" s="125">
        <f t="shared" si="88"/>
        <v>4.9417453047744253E-3</v>
      </c>
      <c r="D2887" s="130">
        <f t="shared" si="89"/>
        <v>4941.7453047744257</v>
      </c>
    </row>
    <row r="2888" spans="1:4" x14ac:dyDescent="0.3">
      <c r="A2888" s="73">
        <v>39654</v>
      </c>
      <c r="B2888" s="130">
        <v>1257.76001</v>
      </c>
      <c r="C2888" s="125">
        <f t="shared" ref="C2888:C2951" si="90">B2888/B2898-1</f>
        <v>1.4739949614276382E-2</v>
      </c>
      <c r="D2888" s="130">
        <f t="shared" ref="D2888:D2951" si="91">C2888*$B$5</f>
        <v>14739.949614276382</v>
      </c>
    </row>
    <row r="2889" spans="1:4" x14ac:dyDescent="0.3">
      <c r="A2889" s="73">
        <v>39653</v>
      </c>
      <c r="B2889" s="130">
        <v>1252.540039</v>
      </c>
      <c r="C2889" s="125">
        <f t="shared" si="90"/>
        <v>-6.7814167164881312E-4</v>
      </c>
      <c r="D2889" s="130">
        <f t="shared" si="91"/>
        <v>-678.14167164881314</v>
      </c>
    </row>
    <row r="2890" spans="1:4" x14ac:dyDescent="0.3">
      <c r="A2890" s="73">
        <v>39652</v>
      </c>
      <c r="B2890" s="130">
        <v>1282.1899410000001</v>
      </c>
      <c r="C2890" s="125">
        <f t="shared" si="90"/>
        <v>3.0127985102757382E-2</v>
      </c>
      <c r="D2890" s="130">
        <f t="shared" si="91"/>
        <v>30127.985102757382</v>
      </c>
    </row>
    <row r="2891" spans="1:4" x14ac:dyDescent="0.3">
      <c r="A2891" s="73">
        <v>39651</v>
      </c>
      <c r="B2891" s="130">
        <v>1277</v>
      </c>
      <c r="C2891" s="125">
        <f t="shared" si="90"/>
        <v>2.5909155428709418E-3</v>
      </c>
      <c r="D2891" s="130">
        <f t="shared" si="91"/>
        <v>2590.9155428709419</v>
      </c>
    </row>
    <row r="2892" spans="1:4" x14ac:dyDescent="0.3">
      <c r="A2892" s="73">
        <v>39650</v>
      </c>
      <c r="B2892" s="130">
        <v>1260</v>
      </c>
      <c r="C2892" s="125">
        <f t="shared" si="90"/>
        <v>6.140604672728367E-3</v>
      </c>
      <c r="D2892" s="130">
        <f t="shared" si="91"/>
        <v>6140.6046727283674</v>
      </c>
    </row>
    <row r="2893" spans="1:4" x14ac:dyDescent="0.3">
      <c r="A2893" s="73">
        <v>39647</v>
      </c>
      <c r="B2893" s="130">
        <v>1260.6800539999999</v>
      </c>
      <c r="C2893" s="125">
        <f t="shared" si="90"/>
        <v>-1.7578351079357013E-3</v>
      </c>
      <c r="D2893" s="130">
        <f t="shared" si="91"/>
        <v>-1757.8351079357012</v>
      </c>
    </row>
    <row r="2894" spans="1:4" x14ac:dyDescent="0.3">
      <c r="A2894" s="73">
        <v>39646</v>
      </c>
      <c r="B2894" s="130">
        <v>1260.3199460000001</v>
      </c>
      <c r="C2894" s="125">
        <f t="shared" si="90"/>
        <v>-9.5129207699762297E-4</v>
      </c>
      <c r="D2894" s="130">
        <f t="shared" si="91"/>
        <v>-951.29207699762298</v>
      </c>
    </row>
    <row r="2895" spans="1:4" x14ac:dyDescent="0.3">
      <c r="A2895" s="73">
        <v>39645</v>
      </c>
      <c r="B2895" s="130">
        <v>1245.3599850000001</v>
      </c>
      <c r="C2895" s="125">
        <f t="shared" si="90"/>
        <v>-3.0780403260513345E-2</v>
      </c>
      <c r="D2895" s="130">
        <f t="shared" si="91"/>
        <v>-30780.403260513343</v>
      </c>
    </row>
    <row r="2896" spans="1:4" x14ac:dyDescent="0.3">
      <c r="A2896" s="73">
        <v>39644</v>
      </c>
      <c r="B2896" s="130">
        <v>1214.910034</v>
      </c>
      <c r="C2896" s="125">
        <f t="shared" si="90"/>
        <v>-5.0851535937500025E-2</v>
      </c>
      <c r="D2896" s="130">
        <f t="shared" si="91"/>
        <v>-50851.535937500026</v>
      </c>
    </row>
    <row r="2897" spans="1:4" x14ac:dyDescent="0.3">
      <c r="A2897" s="73">
        <v>39643</v>
      </c>
      <c r="B2897" s="130">
        <v>1228.3000489999999</v>
      </c>
      <c r="C2897" s="125">
        <f t="shared" si="90"/>
        <v>-3.917454575644741E-2</v>
      </c>
      <c r="D2897" s="130">
        <f t="shared" si="91"/>
        <v>-39174.545756447413</v>
      </c>
    </row>
    <row r="2898" spans="1:4" x14ac:dyDescent="0.3">
      <c r="A2898" s="73">
        <v>39640</v>
      </c>
      <c r="B2898" s="130">
        <v>1239.48999</v>
      </c>
      <c r="C2898" s="125">
        <f t="shared" si="90"/>
        <v>-3.4025665887374101E-2</v>
      </c>
      <c r="D2898" s="130">
        <f t="shared" si="91"/>
        <v>-34025.665887374103</v>
      </c>
    </row>
    <row r="2899" spans="1:4" x14ac:dyDescent="0.3">
      <c r="A2899" s="73">
        <v>39639</v>
      </c>
      <c r="B2899" s="130">
        <v>1253.3900149999999</v>
      </c>
      <c r="C2899" s="125">
        <f t="shared" si="90"/>
        <v>-5.1877090633248635E-2</v>
      </c>
      <c r="D2899" s="130">
        <f t="shared" si="91"/>
        <v>-51877.090633248634</v>
      </c>
    </row>
    <row r="2900" spans="1:4" x14ac:dyDescent="0.3">
      <c r="A2900" s="73">
        <v>39638</v>
      </c>
      <c r="B2900" s="130">
        <v>1244.6899410000001</v>
      </c>
      <c r="C2900" s="125">
        <f t="shared" si="90"/>
        <v>-5.2956422048938578E-2</v>
      </c>
      <c r="D2900" s="130">
        <f t="shared" si="91"/>
        <v>-52956.422048938577</v>
      </c>
    </row>
    <row r="2901" spans="1:4" x14ac:dyDescent="0.3">
      <c r="A2901" s="73">
        <v>39637</v>
      </c>
      <c r="B2901" s="130">
        <v>1273.6999510000001</v>
      </c>
      <c r="C2901" s="125">
        <f t="shared" si="90"/>
        <v>-3.3611569802731389E-2</v>
      </c>
      <c r="D2901" s="130">
        <f t="shared" si="91"/>
        <v>-33611.569802731392</v>
      </c>
    </row>
    <row r="2902" spans="1:4" x14ac:dyDescent="0.3">
      <c r="A2902" s="73">
        <v>39636</v>
      </c>
      <c r="B2902" s="130">
        <v>1252.3100589999999</v>
      </c>
      <c r="C2902" s="125">
        <f t="shared" si="90"/>
        <v>-4.9790195466625331E-2</v>
      </c>
      <c r="D2902" s="130">
        <f t="shared" si="91"/>
        <v>-49790.19546662533</v>
      </c>
    </row>
    <row r="2903" spans="1:4" x14ac:dyDescent="0.3">
      <c r="A2903" s="73">
        <v>39632</v>
      </c>
      <c r="B2903" s="130">
        <v>1262.900024</v>
      </c>
      <c r="C2903" s="125">
        <f t="shared" si="90"/>
        <v>-5.952349487204911E-2</v>
      </c>
      <c r="D2903" s="130">
        <f t="shared" si="91"/>
        <v>-59523.494872049108</v>
      </c>
    </row>
    <row r="2904" spans="1:4" x14ac:dyDescent="0.3">
      <c r="A2904" s="73">
        <v>39631</v>
      </c>
      <c r="B2904" s="130">
        <v>1261.5200199999999</v>
      </c>
      <c r="C2904" s="125">
        <f t="shared" si="90"/>
        <v>-5.7026061724357202E-2</v>
      </c>
      <c r="D2904" s="130">
        <f t="shared" si="91"/>
        <v>-57026.061724357205</v>
      </c>
    </row>
    <row r="2905" spans="1:4" x14ac:dyDescent="0.3">
      <c r="A2905" s="73">
        <v>39630</v>
      </c>
      <c r="B2905" s="130">
        <v>1284.910034</v>
      </c>
      <c r="C2905" s="125">
        <f t="shared" si="90"/>
        <v>-4.8870050528907694E-2</v>
      </c>
      <c r="D2905" s="130">
        <f t="shared" si="91"/>
        <v>-48870.05052890769</v>
      </c>
    </row>
    <row r="2906" spans="1:4" x14ac:dyDescent="0.3">
      <c r="A2906" s="73">
        <v>39629</v>
      </c>
      <c r="B2906" s="130">
        <v>1280</v>
      </c>
      <c r="C2906" s="125">
        <f t="shared" si="90"/>
        <v>-5.8920415630886347E-2</v>
      </c>
      <c r="D2906" s="130">
        <f t="shared" si="91"/>
        <v>-58920.415630886346</v>
      </c>
    </row>
    <row r="2907" spans="1:4" x14ac:dyDescent="0.3">
      <c r="A2907" s="73">
        <v>39626</v>
      </c>
      <c r="B2907" s="130">
        <v>1278.380005</v>
      </c>
      <c r="C2907" s="125">
        <f t="shared" si="90"/>
        <v>-6.0035456761227124E-2</v>
      </c>
      <c r="D2907" s="130">
        <f t="shared" si="91"/>
        <v>-60035.45676122712</v>
      </c>
    </row>
    <row r="2908" spans="1:4" x14ac:dyDescent="0.3">
      <c r="A2908" s="73">
        <v>39625</v>
      </c>
      <c r="B2908" s="130">
        <v>1283.150024</v>
      </c>
      <c r="C2908" s="125">
        <f t="shared" si="90"/>
        <v>-4.2332443603978143E-2</v>
      </c>
      <c r="D2908" s="130">
        <f t="shared" si="91"/>
        <v>-42332.443603978143</v>
      </c>
    </row>
    <row r="2909" spans="1:4" x14ac:dyDescent="0.3">
      <c r="A2909" s="73">
        <v>39624</v>
      </c>
      <c r="B2909" s="130">
        <v>1321.969971</v>
      </c>
      <c r="C2909" s="125">
        <f t="shared" si="90"/>
        <v>-1.0123639339296053E-2</v>
      </c>
      <c r="D2909" s="130">
        <f t="shared" si="91"/>
        <v>-10123.639339296053</v>
      </c>
    </row>
    <row r="2910" spans="1:4" x14ac:dyDescent="0.3">
      <c r="A2910" s="73">
        <v>39623</v>
      </c>
      <c r="B2910" s="130">
        <v>1314.290039</v>
      </c>
      <c r="C2910" s="125">
        <f t="shared" si="90"/>
        <v>-3.2500444566949116E-2</v>
      </c>
      <c r="D2910" s="130">
        <f t="shared" si="91"/>
        <v>-32500.444566949114</v>
      </c>
    </row>
    <row r="2911" spans="1:4" x14ac:dyDescent="0.3">
      <c r="A2911" s="73">
        <v>39622</v>
      </c>
      <c r="B2911" s="130">
        <v>1318</v>
      </c>
      <c r="C2911" s="125">
        <f t="shared" si="90"/>
        <v>-3.2134891374875907E-2</v>
      </c>
      <c r="D2911" s="130">
        <f t="shared" si="91"/>
        <v>-32134.891374875908</v>
      </c>
    </row>
    <row r="2912" spans="1:4" x14ac:dyDescent="0.3">
      <c r="A2912" s="73">
        <v>39619</v>
      </c>
      <c r="B2912" s="130">
        <v>1317.9300539999999</v>
      </c>
      <c r="C2912" s="125">
        <f t="shared" si="90"/>
        <v>-3.1418113225315181E-2</v>
      </c>
      <c r="D2912" s="130">
        <f t="shared" si="91"/>
        <v>-31418.113225315181</v>
      </c>
    </row>
    <row r="2913" spans="1:4" x14ac:dyDescent="0.3">
      <c r="A2913" s="73">
        <v>39618</v>
      </c>
      <c r="B2913" s="130">
        <v>1342.829956</v>
      </c>
      <c r="C2913" s="125">
        <f t="shared" si="90"/>
        <v>-4.3602500525962262E-2</v>
      </c>
      <c r="D2913" s="130">
        <f t="shared" si="91"/>
        <v>-43602.500525962263</v>
      </c>
    </row>
    <row r="2914" spans="1:4" x14ac:dyDescent="0.3">
      <c r="A2914" s="73">
        <v>39617</v>
      </c>
      <c r="B2914" s="130">
        <v>1337.8100589999999</v>
      </c>
      <c r="C2914" s="125">
        <f t="shared" si="90"/>
        <v>-2.860143290841588E-2</v>
      </c>
      <c r="D2914" s="130">
        <f t="shared" si="91"/>
        <v>-28601.432908415882</v>
      </c>
    </row>
    <row r="2915" spans="1:4" x14ac:dyDescent="0.3">
      <c r="A2915" s="73">
        <v>39616</v>
      </c>
      <c r="B2915" s="130">
        <v>1350.9300539999999</v>
      </c>
      <c r="C2915" s="125">
        <f t="shared" si="90"/>
        <v>-1.9395325035032385E-2</v>
      </c>
      <c r="D2915" s="130">
        <f t="shared" si="91"/>
        <v>-19395.325035032383</v>
      </c>
    </row>
    <row r="2916" spans="1:4" x14ac:dyDescent="0.3">
      <c r="A2916" s="73">
        <v>39615</v>
      </c>
      <c r="B2916" s="130">
        <v>1360.1400149999999</v>
      </c>
      <c r="C2916" s="125">
        <f t="shared" si="90"/>
        <v>-1.8424320501511882E-2</v>
      </c>
      <c r="D2916" s="130">
        <f t="shared" si="91"/>
        <v>-18424.32050151188</v>
      </c>
    </row>
    <row r="2917" spans="1:4" x14ac:dyDescent="0.3">
      <c r="A2917" s="73">
        <v>39612</v>
      </c>
      <c r="B2917" s="130">
        <v>1360.030029</v>
      </c>
      <c r="C2917" s="125">
        <f t="shared" si="90"/>
        <v>-2.8813590493960262E-2</v>
      </c>
      <c r="D2917" s="130">
        <f t="shared" si="91"/>
        <v>-28813.590493960262</v>
      </c>
    </row>
    <row r="2918" spans="1:4" x14ac:dyDescent="0.3">
      <c r="A2918" s="73">
        <v>39611</v>
      </c>
      <c r="B2918" s="130">
        <v>1339.869995</v>
      </c>
      <c r="C2918" s="125">
        <f t="shared" si="90"/>
        <v>-4.1759053811458058E-2</v>
      </c>
      <c r="D2918" s="130">
        <f t="shared" si="91"/>
        <v>-41759.053811458056</v>
      </c>
    </row>
    <row r="2919" spans="1:4" x14ac:dyDescent="0.3">
      <c r="A2919" s="73">
        <v>39610</v>
      </c>
      <c r="B2919" s="130">
        <v>1335.48999</v>
      </c>
      <c r="C2919" s="125">
        <f t="shared" si="90"/>
        <v>-3.9796078163603754E-2</v>
      </c>
      <c r="D2919" s="130">
        <f t="shared" si="91"/>
        <v>-39796.078163603757</v>
      </c>
    </row>
    <row r="2920" spans="1:4" x14ac:dyDescent="0.3">
      <c r="A2920" s="73">
        <v>39609</v>
      </c>
      <c r="B2920" s="130">
        <v>1358.4399410000001</v>
      </c>
      <c r="C2920" s="125">
        <f t="shared" si="90"/>
        <v>-1.9424719721509498E-2</v>
      </c>
      <c r="D2920" s="130">
        <f t="shared" si="91"/>
        <v>-19424.719721509497</v>
      </c>
    </row>
    <row r="2921" spans="1:4" x14ac:dyDescent="0.3">
      <c r="A2921" s="73">
        <v>39608</v>
      </c>
      <c r="B2921" s="130">
        <v>1361.76001</v>
      </c>
      <c r="C2921" s="125">
        <f t="shared" si="90"/>
        <v>-1.0298520596163985E-2</v>
      </c>
      <c r="D2921" s="130">
        <f t="shared" si="91"/>
        <v>-10298.520596163984</v>
      </c>
    </row>
    <row r="2922" spans="1:4" x14ac:dyDescent="0.3">
      <c r="A2922" s="73">
        <v>39605</v>
      </c>
      <c r="B2922" s="130">
        <v>1360.6800539999999</v>
      </c>
      <c r="C2922" s="125">
        <f t="shared" si="90"/>
        <v>-2.4147396693468326E-2</v>
      </c>
      <c r="D2922" s="130">
        <f t="shared" si="91"/>
        <v>-24147.396693468327</v>
      </c>
    </row>
    <row r="2923" spans="1:4" x14ac:dyDescent="0.3">
      <c r="A2923" s="73">
        <v>39604</v>
      </c>
      <c r="B2923" s="130">
        <v>1404.0500489999999</v>
      </c>
      <c r="C2923" s="125">
        <f t="shared" si="90"/>
        <v>9.5922862236548223E-3</v>
      </c>
      <c r="D2923" s="130">
        <f t="shared" si="91"/>
        <v>9592.2862236548226</v>
      </c>
    </row>
    <row r="2924" spans="1:4" x14ac:dyDescent="0.3">
      <c r="A2924" s="73">
        <v>39603</v>
      </c>
      <c r="B2924" s="130">
        <v>1377.1999510000001</v>
      </c>
      <c r="C2924" s="125">
        <f t="shared" si="90"/>
        <v>-2.5612050647594975E-2</v>
      </c>
      <c r="D2924" s="130">
        <f t="shared" si="91"/>
        <v>-25612.050647594973</v>
      </c>
    </row>
    <row r="2925" spans="1:4" x14ac:dyDescent="0.3">
      <c r="A2925" s="73">
        <v>39602</v>
      </c>
      <c r="B2925" s="130">
        <v>1377.650024</v>
      </c>
      <c r="C2925" s="125">
        <f t="shared" si="90"/>
        <v>-3.4332644643906729E-2</v>
      </c>
      <c r="D2925" s="130">
        <f t="shared" si="91"/>
        <v>-34332.644643906729</v>
      </c>
    </row>
    <row r="2926" spans="1:4" x14ac:dyDescent="0.3">
      <c r="A2926" s="73">
        <v>39601</v>
      </c>
      <c r="B2926" s="130">
        <v>1385.670044</v>
      </c>
      <c r="C2926" s="125">
        <f t="shared" si="90"/>
        <v>-2.7838729202041224E-2</v>
      </c>
      <c r="D2926" s="130">
        <f t="shared" si="91"/>
        <v>-27838.729202041224</v>
      </c>
    </row>
    <row r="2927" spans="1:4" x14ac:dyDescent="0.3">
      <c r="A2927" s="73">
        <v>39598</v>
      </c>
      <c r="B2927" s="130">
        <v>1400.380005</v>
      </c>
      <c r="C2927" s="125">
        <f t="shared" si="90"/>
        <v>-1.6289990572756929E-2</v>
      </c>
      <c r="D2927" s="130">
        <f t="shared" si="91"/>
        <v>-16289.990572756929</v>
      </c>
    </row>
    <row r="2928" spans="1:4" x14ac:dyDescent="0.3">
      <c r="A2928" s="73">
        <v>39597</v>
      </c>
      <c r="B2928" s="130">
        <v>1398.26001</v>
      </c>
      <c r="C2928" s="125">
        <f t="shared" si="90"/>
        <v>-7.3829197599000196E-3</v>
      </c>
      <c r="D2928" s="130">
        <f t="shared" si="91"/>
        <v>-7382.9197599000199</v>
      </c>
    </row>
    <row r="2929" spans="1:4" x14ac:dyDescent="0.3">
      <c r="A2929" s="73">
        <v>39596</v>
      </c>
      <c r="B2929" s="130">
        <v>1390.839966</v>
      </c>
      <c r="C2929" s="125">
        <f t="shared" si="90"/>
        <v>-8.6954560531967706E-3</v>
      </c>
      <c r="D2929" s="130">
        <f t="shared" si="91"/>
        <v>-8695.4560531967709</v>
      </c>
    </row>
    <row r="2930" spans="1:4" x14ac:dyDescent="0.3">
      <c r="A2930" s="73">
        <v>39595</v>
      </c>
      <c r="B2930" s="130">
        <v>1385.349976</v>
      </c>
      <c r="C2930" s="125">
        <f t="shared" si="90"/>
        <v>-1.2988202005928429E-2</v>
      </c>
      <c r="D2930" s="130">
        <f t="shared" si="91"/>
        <v>-12988.20200592843</v>
      </c>
    </row>
    <row r="2931" spans="1:4" x14ac:dyDescent="0.3">
      <c r="A2931" s="73">
        <v>39591</v>
      </c>
      <c r="B2931" s="130">
        <v>1375.9300539999999</v>
      </c>
      <c r="C2931" s="125">
        <f t="shared" si="90"/>
        <v>-8.8958817688215008E-3</v>
      </c>
      <c r="D2931" s="130">
        <f t="shared" si="91"/>
        <v>-8895.8817688215004</v>
      </c>
    </row>
    <row r="2932" spans="1:4" x14ac:dyDescent="0.3">
      <c r="A2932" s="73">
        <v>39590</v>
      </c>
      <c r="B2932" s="130">
        <v>1394.349976</v>
      </c>
      <c r="C2932" s="125">
        <f t="shared" si="90"/>
        <v>-2.3825753186286214E-3</v>
      </c>
      <c r="D2932" s="130">
        <f t="shared" si="91"/>
        <v>-2382.5753186286215</v>
      </c>
    </row>
    <row r="2933" spans="1:4" x14ac:dyDescent="0.3">
      <c r="A2933" s="73">
        <v>39589</v>
      </c>
      <c r="B2933" s="130">
        <v>1390.709961</v>
      </c>
      <c r="C2933" s="125">
        <f t="shared" si="90"/>
        <v>-1.3356492471653381E-3</v>
      </c>
      <c r="D2933" s="130">
        <f t="shared" si="91"/>
        <v>-1335.649247165338</v>
      </c>
    </row>
    <row r="2934" spans="1:4" x14ac:dyDescent="0.3">
      <c r="A2934" s="73">
        <v>39588</v>
      </c>
      <c r="B2934" s="130">
        <v>1413.400024</v>
      </c>
      <c r="C2934" s="125">
        <f t="shared" si="90"/>
        <v>-3.4267242718067914E-3</v>
      </c>
      <c r="D2934" s="130">
        <f t="shared" si="91"/>
        <v>-3426.7242718067914</v>
      </c>
    </row>
    <row r="2935" spans="1:4" x14ac:dyDescent="0.3">
      <c r="A2935" s="73">
        <v>39587</v>
      </c>
      <c r="B2935" s="130">
        <v>1426.630005</v>
      </c>
      <c r="C2935" s="125">
        <f t="shared" si="90"/>
        <v>1.3598686410551286E-2</v>
      </c>
      <c r="D2935" s="130">
        <f t="shared" si="91"/>
        <v>13598.686410551287</v>
      </c>
    </row>
    <row r="2936" spans="1:4" x14ac:dyDescent="0.3">
      <c r="A2936" s="73">
        <v>39584</v>
      </c>
      <c r="B2936" s="130">
        <v>1425.349976</v>
      </c>
      <c r="C2936" s="125">
        <f t="shared" si="90"/>
        <v>8.0981341011703289E-3</v>
      </c>
      <c r="D2936" s="130">
        <f t="shared" si="91"/>
        <v>8098.1341011703289</v>
      </c>
    </row>
    <row r="2937" spans="1:4" x14ac:dyDescent="0.3">
      <c r="A2937" s="73">
        <v>39583</v>
      </c>
      <c r="B2937" s="130">
        <v>1423.5699460000001</v>
      </c>
      <c r="C2937" s="125">
        <f t="shared" si="90"/>
        <v>1.0096910854226149E-2</v>
      </c>
      <c r="D2937" s="130">
        <f t="shared" si="91"/>
        <v>10096.910854226149</v>
      </c>
    </row>
    <row r="2938" spans="1:4" x14ac:dyDescent="0.3">
      <c r="A2938" s="73">
        <v>39582</v>
      </c>
      <c r="B2938" s="130">
        <v>1408.660034</v>
      </c>
      <c r="C2938" s="125">
        <f t="shared" si="90"/>
        <v>1.6649996439134229E-2</v>
      </c>
      <c r="D2938" s="130">
        <f t="shared" si="91"/>
        <v>16649.996439134229</v>
      </c>
    </row>
    <row r="2939" spans="1:4" x14ac:dyDescent="0.3">
      <c r="A2939" s="73">
        <v>39581</v>
      </c>
      <c r="B2939" s="130">
        <v>1403.040039</v>
      </c>
      <c r="C2939" s="125">
        <f t="shared" si="90"/>
        <v>8.6992239156642448E-3</v>
      </c>
      <c r="D2939" s="130">
        <f t="shared" si="91"/>
        <v>8699.2239156642445</v>
      </c>
    </row>
    <row r="2940" spans="1:4" x14ac:dyDescent="0.3">
      <c r="A2940" s="73">
        <v>39580</v>
      </c>
      <c r="B2940" s="130">
        <v>1403.579956</v>
      </c>
      <c r="C2940" s="125">
        <f t="shared" si="90"/>
        <v>5.1633600161968829E-3</v>
      </c>
      <c r="D2940" s="130">
        <f t="shared" si="91"/>
        <v>5163.3600161968825</v>
      </c>
    </row>
    <row r="2941" spans="1:4" x14ac:dyDescent="0.3">
      <c r="A2941" s="73">
        <v>39577</v>
      </c>
      <c r="B2941" s="130">
        <v>1388.280029</v>
      </c>
      <c r="C2941" s="125">
        <f t="shared" si="90"/>
        <v>-6.839078315492908E-3</v>
      </c>
      <c r="D2941" s="130">
        <f t="shared" si="91"/>
        <v>-6839.0783154929077</v>
      </c>
    </row>
    <row r="2942" spans="1:4" x14ac:dyDescent="0.3">
      <c r="A2942" s="73">
        <v>39576</v>
      </c>
      <c r="B2942" s="130">
        <v>1397.6800539999999</v>
      </c>
      <c r="C2942" s="125">
        <f t="shared" si="90"/>
        <v>6.3795944359226198E-3</v>
      </c>
      <c r="D2942" s="130">
        <f t="shared" si="91"/>
        <v>6379.5944359226196</v>
      </c>
    </row>
    <row r="2943" spans="1:4" x14ac:dyDescent="0.3">
      <c r="A2943" s="73">
        <v>39575</v>
      </c>
      <c r="B2943" s="130">
        <v>1392.5699460000001</v>
      </c>
      <c r="C2943" s="125">
        <f t="shared" si="90"/>
        <v>9.1598062984141748E-3</v>
      </c>
      <c r="D2943" s="130">
        <f t="shared" si="91"/>
        <v>9159.8062984141743</v>
      </c>
    </row>
    <row r="2944" spans="1:4" x14ac:dyDescent="0.3">
      <c r="A2944" s="73">
        <v>39574</v>
      </c>
      <c r="B2944" s="130">
        <v>1418.26001</v>
      </c>
      <c r="C2944" s="125">
        <f t="shared" si="90"/>
        <v>3.0757206574905105E-2</v>
      </c>
      <c r="D2944" s="130">
        <f t="shared" si="91"/>
        <v>30757.206574905103</v>
      </c>
    </row>
    <row r="2945" spans="1:4" x14ac:dyDescent="0.3">
      <c r="A2945" s="73">
        <v>39573</v>
      </c>
      <c r="B2945" s="130">
        <v>1407.48999</v>
      </c>
      <c r="C2945" s="125">
        <f t="shared" si="90"/>
        <v>1.391756441043035E-2</v>
      </c>
      <c r="D2945" s="130">
        <f t="shared" si="91"/>
        <v>13917.56441043035</v>
      </c>
    </row>
    <row r="2946" spans="1:4" x14ac:dyDescent="0.3">
      <c r="A2946" s="73">
        <v>39570</v>
      </c>
      <c r="B2946" s="130">
        <v>1413.900024</v>
      </c>
      <c r="C2946" s="125">
        <f t="shared" si="90"/>
        <v>1.6952859210349835E-2</v>
      </c>
      <c r="D2946" s="130">
        <f t="shared" si="91"/>
        <v>16952.859210349834</v>
      </c>
    </row>
    <row r="2947" spans="1:4" x14ac:dyDescent="0.3">
      <c r="A2947" s="73">
        <v>39569</v>
      </c>
      <c r="B2947" s="130">
        <v>1409.339966</v>
      </c>
      <c r="C2947" s="125">
        <f t="shared" si="90"/>
        <v>3.2060037719659151E-2</v>
      </c>
      <c r="D2947" s="130">
        <f t="shared" si="91"/>
        <v>32060.037719659151</v>
      </c>
    </row>
    <row r="2948" spans="1:4" x14ac:dyDescent="0.3">
      <c r="A2948" s="73">
        <v>39568</v>
      </c>
      <c r="B2948" s="130">
        <v>1385.589966</v>
      </c>
      <c r="C2948" s="125">
        <f t="shared" si="90"/>
        <v>1.5299957937362718E-2</v>
      </c>
      <c r="D2948" s="130">
        <f t="shared" si="91"/>
        <v>15299.957937362718</v>
      </c>
    </row>
    <row r="2949" spans="1:4" x14ac:dyDescent="0.3">
      <c r="A2949" s="73">
        <v>39567</v>
      </c>
      <c r="B2949" s="130">
        <v>1390.9399410000001</v>
      </c>
      <c r="C2949" s="125">
        <f t="shared" si="90"/>
        <v>4.2347582648194937E-2</v>
      </c>
      <c r="D2949" s="130">
        <f t="shared" si="91"/>
        <v>42347.582648194933</v>
      </c>
    </row>
    <row r="2950" spans="1:4" x14ac:dyDescent="0.3">
      <c r="A2950" s="73">
        <v>39566</v>
      </c>
      <c r="B2950" s="130">
        <v>1396.369995</v>
      </c>
      <c r="C2950" s="125">
        <f t="shared" si="90"/>
        <v>5.1230164242372922E-2</v>
      </c>
      <c r="D2950" s="130">
        <f t="shared" si="91"/>
        <v>51230.164242372921</v>
      </c>
    </row>
    <row r="2951" spans="1:4" x14ac:dyDescent="0.3">
      <c r="A2951" s="73">
        <v>39563</v>
      </c>
      <c r="B2951" s="130">
        <v>1397.839966</v>
      </c>
      <c r="C2951" s="125">
        <f t="shared" si="90"/>
        <v>4.8775922020168005E-2</v>
      </c>
      <c r="D2951" s="130">
        <f t="shared" si="91"/>
        <v>48775.922020168007</v>
      </c>
    </row>
    <row r="2952" spans="1:4" x14ac:dyDescent="0.3">
      <c r="A2952" s="73">
        <v>39562</v>
      </c>
      <c r="B2952" s="130">
        <v>1388.8199460000001</v>
      </c>
      <c r="C2952" s="125">
        <f t="shared" ref="C2952:C3015" si="92">B2952/B2962-1</f>
        <v>2.0778285238957972E-2</v>
      </c>
      <c r="D2952" s="130">
        <f t="shared" ref="D2952:D3015" si="93">C2952*$B$5</f>
        <v>20778.285238957971</v>
      </c>
    </row>
    <row r="2953" spans="1:4" x14ac:dyDescent="0.3">
      <c r="A2953" s="73">
        <v>39561</v>
      </c>
      <c r="B2953" s="130">
        <v>1379.9300539999999</v>
      </c>
      <c r="C2953" s="125">
        <f t="shared" si="92"/>
        <v>1.8782024369186967E-2</v>
      </c>
      <c r="D2953" s="130">
        <f t="shared" si="93"/>
        <v>18782.024369186965</v>
      </c>
    </row>
    <row r="2954" spans="1:4" x14ac:dyDescent="0.3">
      <c r="A2954" s="73">
        <v>39560</v>
      </c>
      <c r="B2954" s="130">
        <v>1375.9399410000001</v>
      </c>
      <c r="C2954" s="125">
        <f t="shared" si="92"/>
        <v>7.6159626982568174E-3</v>
      </c>
      <c r="D2954" s="130">
        <f t="shared" si="93"/>
        <v>7615.962698256817</v>
      </c>
    </row>
    <row r="2955" spans="1:4" x14ac:dyDescent="0.3">
      <c r="A2955" s="73">
        <v>39559</v>
      </c>
      <c r="B2955" s="130">
        <v>1388.170044</v>
      </c>
      <c r="C2955" s="125">
        <f t="shared" si="92"/>
        <v>1.1387649580982373E-2</v>
      </c>
      <c r="D2955" s="130">
        <f t="shared" si="93"/>
        <v>11387.649580982374</v>
      </c>
    </row>
    <row r="2956" spans="1:4" x14ac:dyDescent="0.3">
      <c r="A2956" s="73">
        <v>39556</v>
      </c>
      <c r="B2956" s="130">
        <v>1390.329956</v>
      </c>
      <c r="C2956" s="125">
        <f t="shared" si="92"/>
        <v>1.4543149190721305E-2</v>
      </c>
      <c r="D2956" s="130">
        <f t="shared" si="93"/>
        <v>14543.149190721306</v>
      </c>
    </row>
    <row r="2957" spans="1:4" x14ac:dyDescent="0.3">
      <c r="A2957" s="73">
        <v>39555</v>
      </c>
      <c r="B2957" s="130">
        <v>1365.5600589999999</v>
      </c>
      <c r="C2957" s="125">
        <f t="shared" si="92"/>
        <v>-2.7386054570712748E-3</v>
      </c>
      <c r="D2957" s="130">
        <f t="shared" si="93"/>
        <v>-2738.6054570712749</v>
      </c>
    </row>
    <row r="2958" spans="1:4" x14ac:dyDescent="0.3">
      <c r="A2958" s="73">
        <v>39554</v>
      </c>
      <c r="B2958" s="130">
        <v>1364.709961</v>
      </c>
      <c r="C2958" s="125">
        <f t="shared" si="92"/>
        <v>-2.0621616638737406E-3</v>
      </c>
      <c r="D2958" s="130">
        <f t="shared" si="93"/>
        <v>-2062.1616638737405</v>
      </c>
    </row>
    <row r="2959" spans="1:4" x14ac:dyDescent="0.3">
      <c r="A2959" s="73">
        <v>39553</v>
      </c>
      <c r="B2959" s="130">
        <v>1334.4300539999999</v>
      </c>
      <c r="C2959" s="125">
        <f t="shared" si="92"/>
        <v>-2.6091461407304894E-2</v>
      </c>
      <c r="D2959" s="130">
        <f t="shared" si="93"/>
        <v>-26091.461407304894</v>
      </c>
    </row>
    <row r="2960" spans="1:4" x14ac:dyDescent="0.3">
      <c r="A2960" s="73">
        <v>39552</v>
      </c>
      <c r="B2960" s="130">
        <v>1328.3199460000001</v>
      </c>
      <c r="C2960" s="125">
        <f t="shared" si="92"/>
        <v>4.2488812339873672E-3</v>
      </c>
      <c r="D2960" s="130">
        <f t="shared" si="93"/>
        <v>4248.8812339873675</v>
      </c>
    </row>
    <row r="2961" spans="1:4" x14ac:dyDescent="0.3">
      <c r="A2961" s="73">
        <v>39549</v>
      </c>
      <c r="B2961" s="130">
        <v>1332.829956</v>
      </c>
      <c r="C2961" s="125">
        <f t="shared" si="92"/>
        <v>1.3389383820419543E-2</v>
      </c>
      <c r="D2961" s="130">
        <f t="shared" si="93"/>
        <v>13389.383820419542</v>
      </c>
    </row>
    <row r="2962" spans="1:4" x14ac:dyDescent="0.3">
      <c r="A2962" s="73">
        <v>39548</v>
      </c>
      <c r="B2962" s="130">
        <v>1360.5500489999999</v>
      </c>
      <c r="C2962" s="125">
        <f t="shared" si="92"/>
        <v>2.6241581234600631E-2</v>
      </c>
      <c r="D2962" s="130">
        <f t="shared" si="93"/>
        <v>26241.581234600631</v>
      </c>
    </row>
    <row r="2963" spans="1:4" x14ac:dyDescent="0.3">
      <c r="A2963" s="73">
        <v>39547</v>
      </c>
      <c r="B2963" s="130">
        <v>1354.48999</v>
      </c>
      <c r="C2963" s="125">
        <f t="shared" si="92"/>
        <v>9.9617374528877534E-3</v>
      </c>
      <c r="D2963" s="130">
        <f t="shared" si="93"/>
        <v>9961.7374528877535</v>
      </c>
    </row>
    <row r="2964" spans="1:4" x14ac:dyDescent="0.3">
      <c r="A2964" s="73">
        <v>39546</v>
      </c>
      <c r="B2964" s="130">
        <v>1365.540039</v>
      </c>
      <c r="C2964" s="125">
        <f t="shared" si="92"/>
        <v>9.2757885074965518E-3</v>
      </c>
      <c r="D2964" s="130">
        <f t="shared" si="93"/>
        <v>9275.7885074965525</v>
      </c>
    </row>
    <row r="2965" spans="1:4" x14ac:dyDescent="0.3">
      <c r="A2965" s="73">
        <v>39545</v>
      </c>
      <c r="B2965" s="130">
        <v>1372.540039</v>
      </c>
      <c r="C2965" s="125">
        <f t="shared" si="92"/>
        <v>1.6786702459527181E-2</v>
      </c>
      <c r="D2965" s="130">
        <f t="shared" si="93"/>
        <v>16786.70245952718</v>
      </c>
    </row>
    <row r="2966" spans="1:4" x14ac:dyDescent="0.3">
      <c r="A2966" s="73">
        <v>39542</v>
      </c>
      <c r="B2966" s="130">
        <v>1370.400024</v>
      </c>
      <c r="C2966" s="125">
        <f t="shared" si="92"/>
        <v>3.0755702245521377E-2</v>
      </c>
      <c r="D2966" s="130">
        <f t="shared" si="93"/>
        <v>30755.702245521377</v>
      </c>
    </row>
    <row r="2967" spans="1:4" x14ac:dyDescent="0.3">
      <c r="A2967" s="73">
        <v>39541</v>
      </c>
      <c r="B2967" s="130">
        <v>1369.3100589999999</v>
      </c>
      <c r="C2967" s="125">
        <f t="shared" si="92"/>
        <v>5.4597135439785172E-2</v>
      </c>
      <c r="D2967" s="130">
        <f t="shared" si="93"/>
        <v>54597.135439785168</v>
      </c>
    </row>
    <row r="2968" spans="1:4" x14ac:dyDescent="0.3">
      <c r="A2968" s="73">
        <v>39540</v>
      </c>
      <c r="B2968" s="130">
        <v>1367.530029</v>
      </c>
      <c r="C2968" s="125">
        <f t="shared" si="92"/>
        <v>2.7646301513791549E-2</v>
      </c>
      <c r="D2968" s="130">
        <f t="shared" si="93"/>
        <v>27646.30151379155</v>
      </c>
    </row>
    <row r="2969" spans="1:4" x14ac:dyDescent="0.3">
      <c r="A2969" s="73">
        <v>39539</v>
      </c>
      <c r="B2969" s="130">
        <v>1370.1800539999999</v>
      </c>
      <c r="C2969" s="125">
        <f t="shared" si="92"/>
        <v>7.3304151464279821E-2</v>
      </c>
      <c r="D2969" s="130">
        <f t="shared" si="93"/>
        <v>73304.151464279814</v>
      </c>
    </row>
    <row r="2970" spans="1:4" x14ac:dyDescent="0.3">
      <c r="A2970" s="73">
        <v>39538</v>
      </c>
      <c r="B2970" s="130">
        <v>1322.6999510000001</v>
      </c>
      <c r="C2970" s="125">
        <f t="shared" si="92"/>
        <v>2.6829331903023057E-2</v>
      </c>
      <c r="D2970" s="130">
        <f t="shared" si="93"/>
        <v>26829.331903023056</v>
      </c>
    </row>
    <row r="2971" spans="1:4" x14ac:dyDescent="0.3">
      <c r="A2971" s="73">
        <v>39535</v>
      </c>
      <c r="B2971" s="130">
        <v>1315.219971</v>
      </c>
      <c r="C2971" s="125">
        <f t="shared" si="92"/>
        <v>-1.9765333106791516E-4</v>
      </c>
      <c r="D2971" s="130">
        <f t="shared" si="93"/>
        <v>-197.65333106791516</v>
      </c>
    </row>
    <row r="2972" spans="1:4" x14ac:dyDescent="0.3">
      <c r="A2972" s="73">
        <v>39534</v>
      </c>
      <c r="B2972" s="130">
        <v>1325.76001</v>
      </c>
      <c r="C2972" s="125">
        <f t="shared" si="92"/>
        <v>1.2981646691448523E-2</v>
      </c>
      <c r="D2972" s="130">
        <f t="shared" si="93"/>
        <v>12981.646691448523</v>
      </c>
    </row>
    <row r="2973" spans="1:4" x14ac:dyDescent="0.3">
      <c r="A2973" s="73">
        <v>39533</v>
      </c>
      <c r="B2973" s="130">
        <v>1341.130005</v>
      </c>
      <c r="C2973" s="125">
        <f t="shared" si="92"/>
        <v>1.5507500570037358E-2</v>
      </c>
      <c r="D2973" s="130">
        <f t="shared" si="93"/>
        <v>15507.500570037359</v>
      </c>
    </row>
    <row r="2974" spans="1:4" x14ac:dyDescent="0.3">
      <c r="A2974" s="73">
        <v>39532</v>
      </c>
      <c r="B2974" s="130">
        <v>1352.98999</v>
      </c>
      <c r="C2974" s="125">
        <f t="shared" si="92"/>
        <v>6.2526991614876293E-2</v>
      </c>
      <c r="D2974" s="130">
        <f t="shared" si="93"/>
        <v>62526.991614876293</v>
      </c>
    </row>
    <row r="2975" spans="1:4" x14ac:dyDescent="0.3">
      <c r="A2975" s="73">
        <v>39531</v>
      </c>
      <c r="B2975" s="130">
        <v>1349.880005</v>
      </c>
      <c r="C2975" s="125">
        <f t="shared" si="92"/>
        <v>4.369206817728899E-2</v>
      </c>
      <c r="D2975" s="130">
        <f t="shared" si="93"/>
        <v>43692.068177288987</v>
      </c>
    </row>
    <row r="2976" spans="1:4" x14ac:dyDescent="0.3">
      <c r="A2976" s="73">
        <v>39527</v>
      </c>
      <c r="B2976" s="130">
        <v>1329.51001</v>
      </c>
      <c r="C2976" s="125">
        <f t="shared" si="92"/>
        <v>1.9297150019245812E-2</v>
      </c>
      <c r="D2976" s="130">
        <f t="shared" si="93"/>
        <v>19297.150019245812</v>
      </c>
    </row>
    <row r="2977" spans="1:4" x14ac:dyDescent="0.3">
      <c r="A2977" s="73">
        <v>39526</v>
      </c>
      <c r="B2977" s="130">
        <v>1298.420044</v>
      </c>
      <c r="C2977" s="125">
        <f t="shared" si="92"/>
        <v>-2.64526567415313E-2</v>
      </c>
      <c r="D2977" s="130">
        <f t="shared" si="93"/>
        <v>-26452.6567415313</v>
      </c>
    </row>
    <row r="2978" spans="1:4" x14ac:dyDescent="0.3">
      <c r="A2978" s="73">
        <v>39525</v>
      </c>
      <c r="B2978" s="130">
        <v>1330.73999</v>
      </c>
      <c r="C2978" s="125">
        <f t="shared" si="92"/>
        <v>3.0073412474092009E-3</v>
      </c>
      <c r="D2978" s="130">
        <f t="shared" si="93"/>
        <v>3007.3412474092011</v>
      </c>
    </row>
    <row r="2979" spans="1:4" x14ac:dyDescent="0.3">
      <c r="A2979" s="73">
        <v>39524</v>
      </c>
      <c r="B2979" s="130">
        <v>1276.599976</v>
      </c>
      <c r="C2979" s="125">
        <f t="shared" si="92"/>
        <v>-4.1116462660146791E-2</v>
      </c>
      <c r="D2979" s="130">
        <f t="shared" si="93"/>
        <v>-41116.46266014679</v>
      </c>
    </row>
    <row r="2980" spans="1:4" x14ac:dyDescent="0.3">
      <c r="A2980" s="73">
        <v>39521</v>
      </c>
      <c r="B2980" s="130">
        <v>1288.1400149999999</v>
      </c>
      <c r="C2980" s="125">
        <f t="shared" si="92"/>
        <v>-3.1932234986689623E-2</v>
      </c>
      <c r="D2980" s="130">
        <f t="shared" si="93"/>
        <v>-31932.234986689622</v>
      </c>
    </row>
    <row r="2981" spans="1:4" x14ac:dyDescent="0.3">
      <c r="A2981" s="73">
        <v>39520</v>
      </c>
      <c r="B2981" s="130">
        <v>1315.4799800000001</v>
      </c>
      <c r="C2981" s="125">
        <f t="shared" si="92"/>
        <v>-3.8166875247856669E-2</v>
      </c>
      <c r="D2981" s="130">
        <f t="shared" si="93"/>
        <v>-38166.875247856668</v>
      </c>
    </row>
    <row r="2982" spans="1:4" x14ac:dyDescent="0.3">
      <c r="A2982" s="73">
        <v>39519</v>
      </c>
      <c r="B2982" s="130">
        <v>1308.7700199999999</v>
      </c>
      <c r="C2982" s="125">
        <f t="shared" si="92"/>
        <v>-5.1629685778036727E-2</v>
      </c>
      <c r="D2982" s="130">
        <f t="shared" si="93"/>
        <v>-51629.685778036728</v>
      </c>
    </row>
    <row r="2983" spans="1:4" x14ac:dyDescent="0.3">
      <c r="A2983" s="73">
        <v>39518</v>
      </c>
      <c r="B2983" s="130">
        <v>1320.650024</v>
      </c>
      <c r="C2983" s="125">
        <f t="shared" si="92"/>
        <v>-4.390100072241232E-2</v>
      </c>
      <c r="D2983" s="130">
        <f t="shared" si="93"/>
        <v>-43901.000722412318</v>
      </c>
    </row>
    <row r="2984" spans="1:4" x14ac:dyDescent="0.3">
      <c r="A2984" s="73">
        <v>39517</v>
      </c>
      <c r="B2984" s="130">
        <v>1273.369995</v>
      </c>
      <c r="C2984" s="125">
        <f t="shared" si="92"/>
        <v>-7.1752478848322254E-2</v>
      </c>
      <c r="D2984" s="130">
        <f t="shared" si="93"/>
        <v>-71752.478848322251</v>
      </c>
    </row>
    <row r="2985" spans="1:4" x14ac:dyDescent="0.3">
      <c r="A2985" s="73">
        <v>39514</v>
      </c>
      <c r="B2985" s="130">
        <v>1293.369995</v>
      </c>
      <c r="C2985" s="125">
        <f t="shared" si="92"/>
        <v>-4.4150136102942161E-2</v>
      </c>
      <c r="D2985" s="130">
        <f t="shared" si="93"/>
        <v>-44150.136102942161</v>
      </c>
    </row>
    <row r="2986" spans="1:4" x14ac:dyDescent="0.3">
      <c r="A2986" s="73">
        <v>39513</v>
      </c>
      <c r="B2986" s="130">
        <v>1304.339966</v>
      </c>
      <c r="C2986" s="125">
        <f t="shared" si="92"/>
        <v>-2.8446338014834871E-2</v>
      </c>
      <c r="D2986" s="130">
        <f t="shared" si="93"/>
        <v>-28446.33801483487</v>
      </c>
    </row>
    <row r="2987" spans="1:4" x14ac:dyDescent="0.3">
      <c r="A2987" s="73">
        <v>39512</v>
      </c>
      <c r="B2987" s="130">
        <v>1333.6999510000001</v>
      </c>
      <c r="C2987" s="125">
        <f t="shared" si="92"/>
        <v>-1.9359924000619255E-2</v>
      </c>
      <c r="D2987" s="130">
        <f t="shared" si="93"/>
        <v>-19359.924000619256</v>
      </c>
    </row>
    <row r="2988" spans="1:4" x14ac:dyDescent="0.3">
      <c r="A2988" s="73">
        <v>39511</v>
      </c>
      <c r="B2988" s="130">
        <v>1326.75</v>
      </c>
      <c r="C2988" s="125">
        <f t="shared" si="92"/>
        <v>-1.6333300112942317E-2</v>
      </c>
      <c r="D2988" s="130">
        <f t="shared" si="93"/>
        <v>-16333.300112942317</v>
      </c>
    </row>
    <row r="2989" spans="1:4" x14ac:dyDescent="0.3">
      <c r="A2989" s="73">
        <v>39510</v>
      </c>
      <c r="B2989" s="130">
        <v>1331.339966</v>
      </c>
      <c r="C2989" s="125">
        <f t="shared" si="92"/>
        <v>-1.3814935027777531E-2</v>
      </c>
      <c r="D2989" s="130">
        <f t="shared" si="93"/>
        <v>-13814.93502777753</v>
      </c>
    </row>
    <row r="2990" spans="1:4" x14ac:dyDescent="0.3">
      <c r="A2990" s="73">
        <v>39507</v>
      </c>
      <c r="B2990" s="130">
        <v>1330.630005</v>
      </c>
      <c r="C2990" s="125">
        <f t="shared" si="92"/>
        <v>-1.3515101791680806E-2</v>
      </c>
      <c r="D2990" s="130">
        <f t="shared" si="93"/>
        <v>-13515.101791680805</v>
      </c>
    </row>
    <row r="2991" spans="1:4" x14ac:dyDescent="0.3">
      <c r="A2991" s="73">
        <v>39506</v>
      </c>
      <c r="B2991" s="130">
        <v>1367.6800539999999</v>
      </c>
      <c r="C2991" s="125">
        <f t="shared" si="92"/>
        <v>3.438338027146326E-4</v>
      </c>
      <c r="D2991" s="130">
        <f t="shared" si="93"/>
        <v>343.83380271463261</v>
      </c>
    </row>
    <row r="2992" spans="1:4" x14ac:dyDescent="0.3">
      <c r="A2992" s="73">
        <v>39505</v>
      </c>
      <c r="B2992" s="130">
        <v>1380.0200199999999</v>
      </c>
      <c r="C2992" s="125">
        <f t="shared" si="92"/>
        <v>2.3101015188021767E-2</v>
      </c>
      <c r="D2992" s="130">
        <f t="shared" si="93"/>
        <v>23101.015188021767</v>
      </c>
    </row>
    <row r="2993" spans="1:4" x14ac:dyDescent="0.3">
      <c r="A2993" s="73">
        <v>39504</v>
      </c>
      <c r="B2993" s="130">
        <v>1381.290039</v>
      </c>
      <c r="C2993" s="125">
        <f t="shared" si="92"/>
        <v>3.1483152376979184E-2</v>
      </c>
      <c r="D2993" s="130">
        <f t="shared" si="93"/>
        <v>31483.152376979186</v>
      </c>
    </row>
    <row r="2994" spans="1:4" x14ac:dyDescent="0.3">
      <c r="A2994" s="73">
        <v>39503</v>
      </c>
      <c r="B2994" s="130">
        <v>1371.8000489999999</v>
      </c>
      <c r="C2994" s="125">
        <f t="shared" si="92"/>
        <v>3.0429139265872651E-2</v>
      </c>
      <c r="D2994" s="130">
        <f t="shared" si="93"/>
        <v>30429.139265872651</v>
      </c>
    </row>
    <row r="2995" spans="1:4" x14ac:dyDescent="0.3">
      <c r="A2995" s="73">
        <v>39500</v>
      </c>
      <c r="B2995" s="130">
        <v>1353.1099850000001</v>
      </c>
      <c r="C2995" s="125">
        <f t="shared" si="92"/>
        <v>1.2117457860294722E-2</v>
      </c>
      <c r="D2995" s="130">
        <f t="shared" si="93"/>
        <v>12117.457860294722</v>
      </c>
    </row>
    <row r="2996" spans="1:4" x14ac:dyDescent="0.3">
      <c r="A2996" s="73">
        <v>39499</v>
      </c>
      <c r="B2996" s="130">
        <v>1342.530029</v>
      </c>
      <c r="C2996" s="125">
        <f t="shared" si="92"/>
        <v>1.2122642085272251E-2</v>
      </c>
      <c r="D2996" s="130">
        <f t="shared" si="93"/>
        <v>12122.642085272251</v>
      </c>
    </row>
    <row r="2997" spans="1:4" x14ac:dyDescent="0.3">
      <c r="A2997" s="73">
        <v>39498</v>
      </c>
      <c r="B2997" s="130">
        <v>1360.030029</v>
      </c>
      <c r="C2997" s="125">
        <f t="shared" si="92"/>
        <v>1.7499112504124836E-2</v>
      </c>
      <c r="D2997" s="130">
        <f t="shared" si="93"/>
        <v>17499.112504124838</v>
      </c>
    </row>
    <row r="2998" spans="1:4" x14ac:dyDescent="0.3">
      <c r="A2998" s="73">
        <v>39497</v>
      </c>
      <c r="B2998" s="130">
        <v>1348.780029</v>
      </c>
      <c r="C2998" s="125">
        <f t="shared" si="92"/>
        <v>-2.3203544454013847E-2</v>
      </c>
      <c r="D2998" s="130">
        <f t="shared" si="93"/>
        <v>-23203.544454013845</v>
      </c>
    </row>
    <row r="2999" spans="1:4" x14ac:dyDescent="0.3">
      <c r="A2999" s="73">
        <v>39493</v>
      </c>
      <c r="B2999" s="130">
        <v>1349.98999</v>
      </c>
      <c r="C2999" s="125">
        <f t="shared" si="92"/>
        <v>-3.255654395630847E-2</v>
      </c>
      <c r="D2999" s="130">
        <f t="shared" si="93"/>
        <v>-32556.543956308469</v>
      </c>
    </row>
    <row r="3000" spans="1:4" x14ac:dyDescent="0.3">
      <c r="A3000" s="73">
        <v>39492</v>
      </c>
      <c r="B3000" s="130">
        <v>1348.8599850000001</v>
      </c>
      <c r="C3000" s="125">
        <f t="shared" si="92"/>
        <v>-2.1537167998751383E-2</v>
      </c>
      <c r="D3000" s="130">
        <f t="shared" si="93"/>
        <v>-21537.167998751382</v>
      </c>
    </row>
    <row r="3001" spans="1:4" x14ac:dyDescent="0.3">
      <c r="A3001" s="73">
        <v>39491</v>
      </c>
      <c r="B3001" s="130">
        <v>1367.209961</v>
      </c>
      <c r="C3001" s="125">
        <f t="shared" si="92"/>
        <v>8.4081851468251756E-3</v>
      </c>
      <c r="D3001" s="130">
        <f t="shared" si="93"/>
        <v>8408.1851468251753</v>
      </c>
    </row>
    <row r="3002" spans="1:4" x14ac:dyDescent="0.3">
      <c r="A3002" s="73">
        <v>39490</v>
      </c>
      <c r="B3002" s="130">
        <v>1348.8599850000001</v>
      </c>
      <c r="C3002" s="125">
        <f t="shared" si="92"/>
        <v>-9.8657149795051691E-3</v>
      </c>
      <c r="D3002" s="130">
        <f t="shared" si="93"/>
        <v>-9865.7149795051682</v>
      </c>
    </row>
    <row r="3003" spans="1:4" x14ac:dyDescent="0.3">
      <c r="A3003" s="73">
        <v>39489</v>
      </c>
      <c r="B3003" s="130">
        <v>1339.130005</v>
      </c>
      <c r="C3003" s="125">
        <f t="shared" si="92"/>
        <v>-1.0953024038500403E-2</v>
      </c>
      <c r="D3003" s="130">
        <f t="shared" si="93"/>
        <v>-10953.024038500404</v>
      </c>
    </row>
    <row r="3004" spans="1:4" x14ac:dyDescent="0.3">
      <c r="A3004" s="73">
        <v>39486</v>
      </c>
      <c r="B3004" s="130">
        <v>1331.290039</v>
      </c>
      <c r="C3004" s="125">
        <f t="shared" si="92"/>
        <v>5.1108439562774777E-4</v>
      </c>
      <c r="D3004" s="130">
        <f t="shared" si="93"/>
        <v>511.08439562774777</v>
      </c>
    </row>
    <row r="3005" spans="1:4" x14ac:dyDescent="0.3">
      <c r="A3005" s="73">
        <v>39485</v>
      </c>
      <c r="B3005" s="130">
        <v>1336.910034</v>
      </c>
      <c r="C3005" s="125">
        <f t="shared" si="92"/>
        <v>-1.1212372588303987E-2</v>
      </c>
      <c r="D3005" s="130">
        <f t="shared" si="93"/>
        <v>-11212.372588303988</v>
      </c>
    </row>
    <row r="3006" spans="1:4" x14ac:dyDescent="0.3">
      <c r="A3006" s="73">
        <v>39484</v>
      </c>
      <c r="B3006" s="130">
        <v>1326.4499510000001</v>
      </c>
      <c r="C3006" s="125">
        <f t="shared" si="92"/>
        <v>-9.0766660823545786E-3</v>
      </c>
      <c r="D3006" s="130">
        <f t="shared" si="93"/>
        <v>-9076.666082354579</v>
      </c>
    </row>
    <row r="3007" spans="1:4" x14ac:dyDescent="0.3">
      <c r="A3007" s="73">
        <v>39483</v>
      </c>
      <c r="B3007" s="130">
        <v>1336.6400149999999</v>
      </c>
      <c r="C3007" s="125">
        <f t="shared" si="92"/>
        <v>1.9946596718809495E-2</v>
      </c>
      <c r="D3007" s="130">
        <f t="shared" si="93"/>
        <v>19946.596718809495</v>
      </c>
    </row>
    <row r="3008" spans="1:4" x14ac:dyDescent="0.3">
      <c r="A3008" s="73">
        <v>39482</v>
      </c>
      <c r="B3008" s="130">
        <v>1380.8199460000001</v>
      </c>
      <c r="C3008" s="125">
        <f t="shared" si="92"/>
        <v>4.1978891688553732E-2</v>
      </c>
      <c r="D3008" s="130">
        <f t="shared" si="93"/>
        <v>41978.891688553733</v>
      </c>
    </row>
    <row r="3009" spans="1:4" x14ac:dyDescent="0.3">
      <c r="A3009" s="73">
        <v>39479</v>
      </c>
      <c r="B3009" s="130">
        <v>1395.420044</v>
      </c>
      <c r="C3009" s="125">
        <f t="shared" si="92"/>
        <v>4.6630447402962627E-2</v>
      </c>
      <c r="D3009" s="130">
        <f t="shared" si="93"/>
        <v>46630.447402962629</v>
      </c>
    </row>
    <row r="3010" spans="1:4" x14ac:dyDescent="0.3">
      <c r="A3010" s="73">
        <v>39478</v>
      </c>
      <c r="B3010" s="130">
        <v>1378.5500489999999</v>
      </c>
      <c r="C3010" s="125">
        <f t="shared" si="92"/>
        <v>3.8960808264694169E-3</v>
      </c>
      <c r="D3010" s="130">
        <f t="shared" si="93"/>
        <v>3896.0808264694169</v>
      </c>
    </row>
    <row r="3011" spans="1:4" x14ac:dyDescent="0.3">
      <c r="A3011" s="73">
        <v>39477</v>
      </c>
      <c r="B3011" s="130">
        <v>1355.8100589999999</v>
      </c>
      <c r="C3011" s="125">
        <f t="shared" si="92"/>
        <v>-1.8204781412820448E-2</v>
      </c>
      <c r="D3011" s="130">
        <f t="shared" si="93"/>
        <v>-18204.781412820448</v>
      </c>
    </row>
    <row r="3012" spans="1:4" x14ac:dyDescent="0.3">
      <c r="A3012" s="73">
        <v>39476</v>
      </c>
      <c r="B3012" s="130">
        <v>1362.3000489999999</v>
      </c>
      <c r="C3012" s="125">
        <f t="shared" si="92"/>
        <v>-3.8093522330097107E-2</v>
      </c>
      <c r="D3012" s="130">
        <f t="shared" si="93"/>
        <v>-38093.522330097105</v>
      </c>
    </row>
    <row r="3013" spans="1:4" x14ac:dyDescent="0.3">
      <c r="A3013" s="73">
        <v>39475</v>
      </c>
      <c r="B3013" s="130">
        <v>1353.959961</v>
      </c>
      <c r="C3013" s="125">
        <f t="shared" si="92"/>
        <v>-3.3589854768813265E-2</v>
      </c>
      <c r="D3013" s="130">
        <f t="shared" si="93"/>
        <v>-33589.854768813268</v>
      </c>
    </row>
    <row r="3014" spans="1:4" x14ac:dyDescent="0.3">
      <c r="A3014" s="73">
        <v>39472</v>
      </c>
      <c r="B3014" s="130">
        <v>1330.6099850000001</v>
      </c>
      <c r="C3014" s="125">
        <f t="shared" si="92"/>
        <v>-6.3168400146029202E-2</v>
      </c>
      <c r="D3014" s="130">
        <f t="shared" si="93"/>
        <v>-63168.400146029206</v>
      </c>
    </row>
    <row r="3015" spans="1:4" x14ac:dyDescent="0.3">
      <c r="A3015" s="73">
        <v>39471</v>
      </c>
      <c r="B3015" s="130">
        <v>1352.0699460000001</v>
      </c>
      <c r="C3015" s="125">
        <f t="shared" si="92"/>
        <v>-4.0493111918371127E-2</v>
      </c>
      <c r="D3015" s="130">
        <f t="shared" si="93"/>
        <v>-40493.111918371127</v>
      </c>
    </row>
    <row r="3016" spans="1:4" x14ac:dyDescent="0.3">
      <c r="A3016" s="73">
        <v>39470</v>
      </c>
      <c r="B3016" s="130">
        <v>1338.599976</v>
      </c>
      <c r="C3016" s="125">
        <f t="shared" ref="C3016:C3079" si="94">B3016/B3026-1</f>
        <v>-3.7110011717456426E-2</v>
      </c>
      <c r="D3016" s="130">
        <f t="shared" ref="D3016:D3079" si="95">C3016*$B$5</f>
        <v>-37110.011717456429</v>
      </c>
    </row>
    <row r="3017" spans="1:4" x14ac:dyDescent="0.3">
      <c r="A3017" s="73">
        <v>39469</v>
      </c>
      <c r="B3017" s="130">
        <v>1310.5</v>
      </c>
      <c r="C3017" s="125">
        <f t="shared" si="94"/>
        <v>-7.462331763641683E-2</v>
      </c>
      <c r="D3017" s="130">
        <f t="shared" si="95"/>
        <v>-74623.317636416832</v>
      </c>
    </row>
    <row r="3018" spans="1:4" x14ac:dyDescent="0.3">
      <c r="A3018" s="73">
        <v>39465</v>
      </c>
      <c r="B3018" s="130">
        <v>1325.1899410000001</v>
      </c>
      <c r="C3018" s="125">
        <f t="shared" si="94"/>
        <v>-6.1234221215069717E-2</v>
      </c>
      <c r="D3018" s="130">
        <f t="shared" si="95"/>
        <v>-61234.221215069716</v>
      </c>
    </row>
    <row r="3019" spans="1:4" x14ac:dyDescent="0.3">
      <c r="A3019" s="73">
        <v>39464</v>
      </c>
      <c r="B3019" s="130">
        <v>1333.25</v>
      </c>
      <c r="C3019" s="125">
        <f t="shared" si="94"/>
        <v>-7.8712810832087921E-2</v>
      </c>
      <c r="D3019" s="130">
        <f t="shared" si="95"/>
        <v>-78712.810832087926</v>
      </c>
    </row>
    <row r="3020" spans="1:4" x14ac:dyDescent="0.3">
      <c r="A3020" s="73">
        <v>39463</v>
      </c>
      <c r="B3020" s="130">
        <v>1373.1999510000001</v>
      </c>
      <c r="C3020" s="125">
        <f t="shared" si="94"/>
        <v>-5.1107051924016766E-2</v>
      </c>
      <c r="D3020" s="130">
        <f t="shared" si="95"/>
        <v>-51107.051924016763</v>
      </c>
    </row>
    <row r="3021" spans="1:4" x14ac:dyDescent="0.3">
      <c r="A3021" s="73">
        <v>39462</v>
      </c>
      <c r="B3021" s="130">
        <v>1380.9499510000001</v>
      </c>
      <c r="C3021" s="125">
        <f t="shared" si="94"/>
        <v>-5.9529022101484141E-2</v>
      </c>
      <c r="D3021" s="130">
        <f t="shared" si="95"/>
        <v>-59529.022101484145</v>
      </c>
    </row>
    <row r="3022" spans="1:4" x14ac:dyDescent="0.3">
      <c r="A3022" s="73">
        <v>39461</v>
      </c>
      <c r="B3022" s="130">
        <v>1416.25</v>
      </c>
      <c r="C3022" s="125">
        <f t="shared" si="94"/>
        <v>-4.2096997897158595E-2</v>
      </c>
      <c r="D3022" s="130">
        <f t="shared" si="95"/>
        <v>-42096.997897158595</v>
      </c>
    </row>
    <row r="3023" spans="1:4" x14ac:dyDescent="0.3">
      <c r="A3023" s="73">
        <v>39458</v>
      </c>
      <c r="B3023" s="130">
        <v>1401.0200199999999</v>
      </c>
      <c r="C3023" s="125">
        <f t="shared" si="94"/>
        <v>-5.0973059792950304E-2</v>
      </c>
      <c r="D3023" s="130">
        <f t="shared" si="95"/>
        <v>-50973.059792950306</v>
      </c>
    </row>
    <row r="3024" spans="1:4" x14ac:dyDescent="0.3">
      <c r="A3024" s="73">
        <v>39457</v>
      </c>
      <c r="B3024" s="130">
        <v>1420.329956</v>
      </c>
      <c r="C3024" s="125">
        <f t="shared" si="94"/>
        <v>-5.1633933098597984E-2</v>
      </c>
      <c r="D3024" s="130">
        <f t="shared" si="95"/>
        <v>-51633.933098597983</v>
      </c>
    </row>
    <row r="3025" spans="1:4" x14ac:dyDescent="0.3">
      <c r="A3025" s="73">
        <v>39456</v>
      </c>
      <c r="B3025" s="130">
        <v>1409.130005</v>
      </c>
      <c r="C3025" s="125">
        <f t="shared" si="94"/>
        <v>-5.8351397547006911E-2</v>
      </c>
      <c r="D3025" s="130">
        <f t="shared" si="95"/>
        <v>-58351.397547006913</v>
      </c>
    </row>
    <row r="3026" spans="1:4" x14ac:dyDescent="0.3">
      <c r="A3026" s="73">
        <v>39455</v>
      </c>
      <c r="B3026" s="130">
        <v>1390.1899410000001</v>
      </c>
      <c r="C3026" s="125">
        <f t="shared" si="94"/>
        <v>-6.3504589195181316E-2</v>
      </c>
      <c r="D3026" s="130">
        <f t="shared" si="95"/>
        <v>-63504.589195181317</v>
      </c>
    </row>
    <row r="3027" spans="1:4" x14ac:dyDescent="0.3">
      <c r="A3027" s="73">
        <v>39454</v>
      </c>
      <c r="B3027" s="130">
        <v>1416.1800539999999</v>
      </c>
      <c r="C3027" s="125">
        <f t="shared" si="94"/>
        <v>-3.0093376674839689E-2</v>
      </c>
      <c r="D3027" s="130">
        <f t="shared" si="95"/>
        <v>-30093.376674839688</v>
      </c>
    </row>
    <row r="3028" spans="1:4" x14ac:dyDescent="0.3">
      <c r="A3028" s="73">
        <v>39451</v>
      </c>
      <c r="B3028" s="130">
        <v>1411.630005</v>
      </c>
      <c r="C3028" s="125">
        <f t="shared" si="94"/>
        <v>-2.8472123193392984E-2</v>
      </c>
      <c r="D3028" s="130">
        <f t="shared" si="95"/>
        <v>-28472.123193392985</v>
      </c>
    </row>
    <row r="3029" spans="1:4" x14ac:dyDescent="0.3">
      <c r="A3029" s="73">
        <v>39450</v>
      </c>
      <c r="B3029" s="130">
        <v>1447.160034</v>
      </c>
      <c r="C3029" s="125">
        <f t="shared" si="94"/>
        <v>-5.3746072849745197E-3</v>
      </c>
      <c r="D3029" s="130">
        <f t="shared" si="95"/>
        <v>-5374.6072849745196</v>
      </c>
    </row>
    <row r="3030" spans="1:4" x14ac:dyDescent="0.3">
      <c r="A3030" s="73">
        <v>39449</v>
      </c>
      <c r="B3030" s="130">
        <v>1447.160034</v>
      </c>
      <c r="C3030" s="125">
        <f t="shared" si="94"/>
        <v>8.714364610868941E-4</v>
      </c>
      <c r="D3030" s="130">
        <f t="shared" si="95"/>
        <v>871.43646108689404</v>
      </c>
    </row>
    <row r="3031" spans="1:4" x14ac:dyDescent="0.3">
      <c r="A3031" s="73">
        <v>39447</v>
      </c>
      <c r="B3031" s="130">
        <v>1468.3599850000001</v>
      </c>
      <c r="C3031" s="125">
        <f t="shared" si="94"/>
        <v>2.7932423698828757E-4</v>
      </c>
      <c r="D3031" s="130">
        <f t="shared" si="95"/>
        <v>279.32423698828757</v>
      </c>
    </row>
    <row r="3032" spans="1:4" x14ac:dyDescent="0.3">
      <c r="A3032" s="73">
        <v>39444</v>
      </c>
      <c r="B3032" s="130">
        <v>1478.48999</v>
      </c>
      <c r="C3032" s="125">
        <f t="shared" si="94"/>
        <v>-6.6648596646049496E-3</v>
      </c>
      <c r="D3032" s="130">
        <f t="shared" si="95"/>
        <v>-6664.85966460495</v>
      </c>
    </row>
    <row r="3033" spans="1:4" x14ac:dyDescent="0.3">
      <c r="A3033" s="73">
        <v>39443</v>
      </c>
      <c r="B3033" s="130">
        <v>1476.2700199999999</v>
      </c>
      <c r="C3033" s="125">
        <f t="shared" si="94"/>
        <v>-6.9420258686180292E-3</v>
      </c>
      <c r="D3033" s="130">
        <f t="shared" si="95"/>
        <v>-6942.0258686180296</v>
      </c>
    </row>
    <row r="3034" spans="1:4" x14ac:dyDescent="0.3">
      <c r="A3034" s="73">
        <v>39442</v>
      </c>
      <c r="B3034" s="130">
        <v>1497.660034</v>
      </c>
      <c r="C3034" s="125">
        <f t="shared" si="94"/>
        <v>1.3541778956449368E-2</v>
      </c>
      <c r="D3034" s="130">
        <f t="shared" si="95"/>
        <v>13541.778956449369</v>
      </c>
    </row>
    <row r="3035" spans="1:4" x14ac:dyDescent="0.3">
      <c r="A3035" s="73">
        <v>39440</v>
      </c>
      <c r="B3035" s="130">
        <v>1496.4499510000001</v>
      </c>
      <c r="C3035" s="125">
        <f t="shared" si="94"/>
        <v>-1.2869739638196154E-2</v>
      </c>
      <c r="D3035" s="130">
        <f t="shared" si="95"/>
        <v>-12869.739638196153</v>
      </c>
    </row>
    <row r="3036" spans="1:4" x14ac:dyDescent="0.3">
      <c r="A3036" s="73">
        <v>39437</v>
      </c>
      <c r="B3036" s="130">
        <v>1484.459961</v>
      </c>
      <c r="C3036" s="125">
        <f t="shared" si="94"/>
        <v>-1.3425008004166905E-2</v>
      </c>
      <c r="D3036" s="130">
        <f t="shared" si="95"/>
        <v>-13425.008004166904</v>
      </c>
    </row>
    <row r="3037" spans="1:4" x14ac:dyDescent="0.3">
      <c r="A3037" s="73">
        <v>39436</v>
      </c>
      <c r="B3037" s="130">
        <v>1460.119995</v>
      </c>
      <c r="C3037" s="125">
        <f t="shared" si="94"/>
        <v>-3.1326689443063604E-2</v>
      </c>
      <c r="D3037" s="130">
        <f t="shared" si="95"/>
        <v>-31326.689443063606</v>
      </c>
    </row>
    <row r="3038" spans="1:4" x14ac:dyDescent="0.3">
      <c r="A3038" s="73">
        <v>39435</v>
      </c>
      <c r="B3038" s="130">
        <v>1453</v>
      </c>
      <c r="C3038" s="125">
        <f t="shared" si="94"/>
        <v>-2.1555416990084786E-2</v>
      </c>
      <c r="D3038" s="130">
        <f t="shared" si="95"/>
        <v>-21555.416990084785</v>
      </c>
    </row>
    <row r="3039" spans="1:4" x14ac:dyDescent="0.3">
      <c r="A3039" s="73">
        <v>39434</v>
      </c>
      <c r="B3039" s="130">
        <v>1454.9799800000001</v>
      </c>
      <c r="C3039" s="125">
        <f t="shared" si="94"/>
        <v>-5.3391524359429621E-3</v>
      </c>
      <c r="D3039" s="130">
        <f t="shared" si="95"/>
        <v>-5339.1524359429623</v>
      </c>
    </row>
    <row r="3040" spans="1:4" x14ac:dyDescent="0.3">
      <c r="A3040" s="73">
        <v>39433</v>
      </c>
      <c r="B3040" s="130">
        <v>1445.900024</v>
      </c>
      <c r="C3040" s="125">
        <f t="shared" si="94"/>
        <v>-1.8011178337368428E-2</v>
      </c>
      <c r="D3040" s="130">
        <f t="shared" si="95"/>
        <v>-18011.178337368427</v>
      </c>
    </row>
    <row r="3041" spans="1:4" x14ac:dyDescent="0.3">
      <c r="A3041" s="73">
        <v>39430</v>
      </c>
      <c r="B3041" s="130">
        <v>1467.9499510000001</v>
      </c>
      <c r="C3041" s="125">
        <f t="shared" si="94"/>
        <v>-8.9053457920383883E-3</v>
      </c>
      <c r="D3041" s="130">
        <f t="shared" si="95"/>
        <v>-8905.345792038388</v>
      </c>
    </row>
    <row r="3042" spans="1:4" x14ac:dyDescent="0.3">
      <c r="A3042" s="73">
        <v>39429</v>
      </c>
      <c r="B3042" s="130">
        <v>1488.410034</v>
      </c>
      <c r="C3042" s="125">
        <f t="shared" si="94"/>
        <v>1.2716751060600551E-2</v>
      </c>
      <c r="D3042" s="130">
        <f t="shared" si="95"/>
        <v>12716.751060600551</v>
      </c>
    </row>
    <row r="3043" spans="1:4" x14ac:dyDescent="0.3">
      <c r="A3043" s="73">
        <v>39428</v>
      </c>
      <c r="B3043" s="130">
        <v>1486.589966</v>
      </c>
      <c r="C3043" s="125">
        <f t="shared" si="94"/>
        <v>1.1960317600028469E-2</v>
      </c>
      <c r="D3043" s="130">
        <f t="shared" si="95"/>
        <v>11960.317600028469</v>
      </c>
    </row>
    <row r="3044" spans="1:4" x14ac:dyDescent="0.3">
      <c r="A3044" s="73">
        <v>39427</v>
      </c>
      <c r="B3044" s="130">
        <v>1477.650024</v>
      </c>
      <c r="C3044" s="125">
        <f t="shared" si="94"/>
        <v>3.4602301234427202E-2</v>
      </c>
      <c r="D3044" s="130">
        <f t="shared" si="95"/>
        <v>34602.301234427199</v>
      </c>
    </row>
    <row r="3045" spans="1:4" x14ac:dyDescent="0.3">
      <c r="A3045" s="73">
        <v>39426</v>
      </c>
      <c r="B3045" s="130">
        <v>1515.959961</v>
      </c>
      <c r="C3045" s="125">
        <f t="shared" si="94"/>
        <v>7.7272915564669864E-2</v>
      </c>
      <c r="D3045" s="130">
        <f t="shared" si="95"/>
        <v>77272.915564669864</v>
      </c>
    </row>
    <row r="3046" spans="1:4" x14ac:dyDescent="0.3">
      <c r="A3046" s="73">
        <v>39423</v>
      </c>
      <c r="B3046" s="130">
        <v>1504.660034</v>
      </c>
      <c r="C3046" s="125">
        <f t="shared" si="94"/>
        <v>4.4395144843035972E-2</v>
      </c>
      <c r="D3046" s="130">
        <f t="shared" si="95"/>
        <v>44395.144843035974</v>
      </c>
    </row>
    <row r="3047" spans="1:4" x14ac:dyDescent="0.3">
      <c r="A3047" s="73">
        <v>39422</v>
      </c>
      <c r="B3047" s="130">
        <v>1507.339966</v>
      </c>
      <c r="C3047" s="125">
        <f t="shared" si="94"/>
        <v>6.392706277056881E-2</v>
      </c>
      <c r="D3047" s="130">
        <f t="shared" si="95"/>
        <v>63927.062770568809</v>
      </c>
    </row>
    <row r="3048" spans="1:4" x14ac:dyDescent="0.3">
      <c r="A3048" s="73">
        <v>39421</v>
      </c>
      <c r="B3048" s="130">
        <v>1485.01001</v>
      </c>
      <c r="C3048" s="125">
        <f t="shared" si="94"/>
        <v>3.147187646184757E-2</v>
      </c>
      <c r="D3048" s="130">
        <f t="shared" si="95"/>
        <v>31471.876461847569</v>
      </c>
    </row>
    <row r="3049" spans="1:4" x14ac:dyDescent="0.3">
      <c r="A3049" s="73">
        <v>39420</v>
      </c>
      <c r="B3049" s="130">
        <v>1462.790039</v>
      </c>
      <c r="C3049" s="125">
        <f t="shared" si="94"/>
        <v>2.059627187346047E-2</v>
      </c>
      <c r="D3049" s="130">
        <f t="shared" si="95"/>
        <v>20596.271873460471</v>
      </c>
    </row>
    <row r="3050" spans="1:4" x14ac:dyDescent="0.3">
      <c r="A3050" s="73">
        <v>39419</v>
      </c>
      <c r="B3050" s="130">
        <v>1472.420044</v>
      </c>
      <c r="C3050" s="125">
        <f t="shared" si="94"/>
        <v>9.377993401003426E-3</v>
      </c>
      <c r="D3050" s="130">
        <f t="shared" si="95"/>
        <v>9377.9934010034267</v>
      </c>
    </row>
    <row r="3051" spans="1:4" x14ac:dyDescent="0.3">
      <c r="A3051" s="73">
        <v>39416</v>
      </c>
      <c r="B3051" s="130">
        <v>1481.1400149999999</v>
      </c>
      <c r="C3051" s="125">
        <f t="shared" si="94"/>
        <v>2.0666361509152908E-2</v>
      </c>
      <c r="D3051" s="130">
        <f t="shared" si="95"/>
        <v>20666.36150915291</v>
      </c>
    </row>
    <row r="3052" spans="1:4" x14ac:dyDescent="0.3">
      <c r="A3052" s="73">
        <v>39415</v>
      </c>
      <c r="B3052" s="130">
        <v>1469.719971</v>
      </c>
      <c r="C3052" s="125">
        <f t="shared" si="94"/>
        <v>-5.8479309233838705E-4</v>
      </c>
      <c r="D3052" s="130">
        <f t="shared" si="95"/>
        <v>-584.79309233838705</v>
      </c>
    </row>
    <row r="3053" spans="1:4" x14ac:dyDescent="0.3">
      <c r="A3053" s="73">
        <v>39414</v>
      </c>
      <c r="B3053" s="130">
        <v>1469.0200199999999</v>
      </c>
      <c r="C3053" s="125">
        <f t="shared" si="94"/>
        <v>-8.1226350237945111E-3</v>
      </c>
      <c r="D3053" s="130">
        <f t="shared" si="95"/>
        <v>-8122.6350237945107</v>
      </c>
    </row>
    <row r="3054" spans="1:4" x14ac:dyDescent="0.3">
      <c r="A3054" s="73">
        <v>39413</v>
      </c>
      <c r="B3054" s="130">
        <v>1428.2299800000001</v>
      </c>
      <c r="C3054" s="125">
        <f t="shared" si="94"/>
        <v>-7.6085504170000373E-3</v>
      </c>
      <c r="D3054" s="130">
        <f t="shared" si="95"/>
        <v>-7608.5504170000377</v>
      </c>
    </row>
    <row r="3055" spans="1:4" x14ac:dyDescent="0.3">
      <c r="A3055" s="73">
        <v>39412</v>
      </c>
      <c r="B3055" s="130">
        <v>1407.219971</v>
      </c>
      <c r="C3055" s="125">
        <f t="shared" si="94"/>
        <v>-3.1973571965814851E-2</v>
      </c>
      <c r="D3055" s="130">
        <f t="shared" si="95"/>
        <v>-31973.571965814852</v>
      </c>
    </row>
    <row r="3056" spans="1:4" x14ac:dyDescent="0.3">
      <c r="A3056" s="73">
        <v>39409</v>
      </c>
      <c r="B3056" s="130">
        <v>1440.6999510000001</v>
      </c>
      <c r="C3056" s="125">
        <f t="shared" si="94"/>
        <v>-2.3101953889732463E-2</v>
      </c>
      <c r="D3056" s="130">
        <f t="shared" si="95"/>
        <v>-23101.953889732464</v>
      </c>
    </row>
    <row r="3057" spans="1:4" x14ac:dyDescent="0.3">
      <c r="A3057" s="73">
        <v>39407</v>
      </c>
      <c r="B3057" s="130">
        <v>1416.7700199999999</v>
      </c>
      <c r="C3057" s="125">
        <f t="shared" si="94"/>
        <v>-3.9881524511329314E-2</v>
      </c>
      <c r="D3057" s="130">
        <f t="shared" si="95"/>
        <v>-39881.524511329313</v>
      </c>
    </row>
    <row r="3058" spans="1:4" x14ac:dyDescent="0.3">
      <c r="A3058" s="73">
        <v>39406</v>
      </c>
      <c r="B3058" s="130">
        <v>1439.6999510000001</v>
      </c>
      <c r="C3058" s="125">
        <f t="shared" si="94"/>
        <v>-5.2997209666740597E-2</v>
      </c>
      <c r="D3058" s="130">
        <f t="shared" si="95"/>
        <v>-52997.2096667406</v>
      </c>
    </row>
    <row r="3059" spans="1:4" x14ac:dyDescent="0.3">
      <c r="A3059" s="73">
        <v>39405</v>
      </c>
      <c r="B3059" s="130">
        <v>1433.2700199999999</v>
      </c>
      <c r="C3059" s="125">
        <f t="shared" si="94"/>
        <v>-4.5866993736962014E-2</v>
      </c>
      <c r="D3059" s="130">
        <f t="shared" si="95"/>
        <v>-45866.993736962017</v>
      </c>
    </row>
    <row r="3060" spans="1:4" x14ac:dyDescent="0.3">
      <c r="A3060" s="73">
        <v>39402</v>
      </c>
      <c r="B3060" s="130">
        <v>1458.73999</v>
      </c>
      <c r="C3060" s="125">
        <f t="shared" si="94"/>
        <v>-3.3723070374355846E-2</v>
      </c>
      <c r="D3060" s="130">
        <f t="shared" si="95"/>
        <v>-33723.070374355848</v>
      </c>
    </row>
    <row r="3061" spans="1:4" x14ac:dyDescent="0.3">
      <c r="A3061" s="73">
        <v>39401</v>
      </c>
      <c r="B3061" s="130">
        <v>1451.150024</v>
      </c>
      <c r="C3061" s="125">
        <f t="shared" si="94"/>
        <v>-3.7979581051149069E-2</v>
      </c>
      <c r="D3061" s="130">
        <f t="shared" si="95"/>
        <v>-37979.581051149071</v>
      </c>
    </row>
    <row r="3062" spans="1:4" x14ac:dyDescent="0.3">
      <c r="A3062" s="73">
        <v>39400</v>
      </c>
      <c r="B3062" s="130">
        <v>1470.579956</v>
      </c>
      <c r="C3062" s="125">
        <f t="shared" si="94"/>
        <v>-5.0859084760165096E-2</v>
      </c>
      <c r="D3062" s="130">
        <f t="shared" si="95"/>
        <v>-50859.084760165097</v>
      </c>
    </row>
    <row r="3063" spans="1:4" x14ac:dyDescent="0.3">
      <c r="A3063" s="73">
        <v>39399</v>
      </c>
      <c r="B3063" s="130">
        <v>1481.0500489999999</v>
      </c>
      <c r="C3063" s="125">
        <f t="shared" si="94"/>
        <v>-3.2638352436436424E-2</v>
      </c>
      <c r="D3063" s="130">
        <f t="shared" si="95"/>
        <v>-32638.352436436424</v>
      </c>
    </row>
    <row r="3064" spans="1:4" x14ac:dyDescent="0.3">
      <c r="A3064" s="73">
        <v>39398</v>
      </c>
      <c r="B3064" s="130">
        <v>1439.1800539999999</v>
      </c>
      <c r="C3064" s="125">
        <f t="shared" si="94"/>
        <v>-6.6061809576526853E-2</v>
      </c>
      <c r="D3064" s="130">
        <f t="shared" si="95"/>
        <v>-66061.809576526852</v>
      </c>
    </row>
    <row r="3065" spans="1:4" x14ac:dyDescent="0.3">
      <c r="A3065" s="73">
        <v>39395</v>
      </c>
      <c r="B3065" s="130">
        <v>1453.6999510000001</v>
      </c>
      <c r="C3065" s="125">
        <f t="shared" si="94"/>
        <v>-5.3136936883844466E-2</v>
      </c>
      <c r="D3065" s="130">
        <f t="shared" si="95"/>
        <v>-53136.936883844464</v>
      </c>
    </row>
    <row r="3066" spans="1:4" x14ac:dyDescent="0.3">
      <c r="A3066" s="73">
        <v>39394</v>
      </c>
      <c r="B3066" s="130">
        <v>1474.7700199999999</v>
      </c>
      <c r="C3066" s="125">
        <f t="shared" si="94"/>
        <v>-2.6168781941329433E-2</v>
      </c>
      <c r="D3066" s="130">
        <f t="shared" si="95"/>
        <v>-26168.781941329435</v>
      </c>
    </row>
    <row r="3067" spans="1:4" x14ac:dyDescent="0.3">
      <c r="A3067" s="73">
        <v>39393</v>
      </c>
      <c r="B3067" s="130">
        <v>1475.619995</v>
      </c>
      <c r="C3067" s="125">
        <f t="shared" si="94"/>
        <v>-2.6558837023514914E-2</v>
      </c>
      <c r="D3067" s="130">
        <f t="shared" si="95"/>
        <v>-26558.837023514912</v>
      </c>
    </row>
    <row r="3068" spans="1:4" x14ac:dyDescent="0.3">
      <c r="A3068" s="73">
        <v>39392</v>
      </c>
      <c r="B3068" s="130">
        <v>1520.2700199999999</v>
      </c>
      <c r="C3068" s="125">
        <f t="shared" si="94"/>
        <v>4.4752467127029405E-4</v>
      </c>
      <c r="D3068" s="130">
        <f t="shared" si="95"/>
        <v>447.52467127029405</v>
      </c>
    </row>
    <row r="3069" spans="1:4" x14ac:dyDescent="0.3">
      <c r="A3069" s="73">
        <v>39391</v>
      </c>
      <c r="B3069" s="130">
        <v>1502.170044</v>
      </c>
      <c r="C3069" s="125">
        <f t="shared" si="94"/>
        <v>-2.7616207082853395E-3</v>
      </c>
      <c r="D3069" s="130">
        <f t="shared" si="95"/>
        <v>-2761.6207082853393</v>
      </c>
    </row>
    <row r="3070" spans="1:4" x14ac:dyDescent="0.3">
      <c r="A3070" s="73">
        <v>39388</v>
      </c>
      <c r="B3070" s="130">
        <v>1509.650024</v>
      </c>
      <c r="C3070" s="125">
        <f t="shared" si="94"/>
        <v>6.0108214349612332E-3</v>
      </c>
      <c r="D3070" s="130">
        <f t="shared" si="95"/>
        <v>6010.8214349612335</v>
      </c>
    </row>
    <row r="3071" spans="1:4" x14ac:dyDescent="0.3">
      <c r="A3071" s="73">
        <v>39387</v>
      </c>
      <c r="B3071" s="130">
        <v>1508.4399410000001</v>
      </c>
      <c r="C3071" s="125">
        <f t="shared" si="94"/>
        <v>-2.0544397631261702E-2</v>
      </c>
      <c r="D3071" s="130">
        <f t="shared" si="95"/>
        <v>-20544.397631261701</v>
      </c>
    </row>
    <row r="3072" spans="1:4" x14ac:dyDescent="0.3">
      <c r="A3072" s="73">
        <v>39386</v>
      </c>
      <c r="B3072" s="130">
        <v>1549.380005</v>
      </c>
      <c r="C3072" s="125">
        <f t="shared" si="94"/>
        <v>5.2814714468965018E-3</v>
      </c>
      <c r="D3072" s="130">
        <f t="shared" si="95"/>
        <v>5281.4714468965021</v>
      </c>
    </row>
    <row r="3073" spans="1:4" x14ac:dyDescent="0.3">
      <c r="A3073" s="73">
        <v>39385</v>
      </c>
      <c r="B3073" s="130">
        <v>1531.0200199999999</v>
      </c>
      <c r="C3073" s="125">
        <f t="shared" si="94"/>
        <v>-4.8812885406477324E-3</v>
      </c>
      <c r="D3073" s="130">
        <f t="shared" si="95"/>
        <v>-4881.2885406477326</v>
      </c>
    </row>
    <row r="3074" spans="1:4" x14ac:dyDescent="0.3">
      <c r="A3074" s="73">
        <v>39384</v>
      </c>
      <c r="B3074" s="130">
        <v>1540.9799800000001</v>
      </c>
      <c r="C3074" s="125">
        <f t="shared" si="94"/>
        <v>-4.9912386403253572E-3</v>
      </c>
      <c r="D3074" s="130">
        <f t="shared" si="95"/>
        <v>-4991.2386403253577</v>
      </c>
    </row>
    <row r="3075" spans="1:4" x14ac:dyDescent="0.3">
      <c r="A3075" s="73">
        <v>39381</v>
      </c>
      <c r="B3075" s="130">
        <v>1535.280029</v>
      </c>
      <c r="C3075" s="125">
        <f t="shared" si="94"/>
        <v>-1.6980419495427945E-2</v>
      </c>
      <c r="D3075" s="130">
        <f t="shared" si="95"/>
        <v>-16980.419495427945</v>
      </c>
    </row>
    <row r="3076" spans="1:4" x14ac:dyDescent="0.3">
      <c r="A3076" s="73">
        <v>39380</v>
      </c>
      <c r="B3076" s="130">
        <v>1514.400024</v>
      </c>
      <c r="C3076" s="125">
        <f t="shared" si="94"/>
        <v>-2.573967558420942E-2</v>
      </c>
      <c r="D3076" s="130">
        <f t="shared" si="95"/>
        <v>-25739.675584209421</v>
      </c>
    </row>
    <row r="3077" spans="1:4" x14ac:dyDescent="0.3">
      <c r="A3077" s="73">
        <v>39379</v>
      </c>
      <c r="B3077" s="130">
        <v>1515.880005</v>
      </c>
      <c r="C3077" s="125">
        <f t="shared" si="94"/>
        <v>-2.9818151301929885E-2</v>
      </c>
      <c r="D3077" s="130">
        <f t="shared" si="95"/>
        <v>-29818.151301929884</v>
      </c>
    </row>
    <row r="3078" spans="1:4" x14ac:dyDescent="0.3">
      <c r="A3078" s="73">
        <v>39378</v>
      </c>
      <c r="B3078" s="130">
        <v>1519.589966</v>
      </c>
      <c r="C3078" s="125">
        <f t="shared" si="94"/>
        <v>-2.9109067694075619E-2</v>
      </c>
      <c r="D3078" s="130">
        <f t="shared" si="95"/>
        <v>-29109.06769407562</v>
      </c>
    </row>
    <row r="3079" spans="1:4" x14ac:dyDescent="0.3">
      <c r="A3079" s="73">
        <v>39377</v>
      </c>
      <c r="B3079" s="130">
        <v>1506.329956</v>
      </c>
      <c r="C3079" s="125">
        <f t="shared" si="94"/>
        <v>-2.9789126042279013E-2</v>
      </c>
      <c r="D3079" s="130">
        <f t="shared" si="95"/>
        <v>-29789.126042279011</v>
      </c>
    </row>
    <row r="3080" spans="1:4" x14ac:dyDescent="0.3">
      <c r="A3080" s="73">
        <v>39374</v>
      </c>
      <c r="B3080" s="130">
        <v>1500.630005</v>
      </c>
      <c r="C3080" s="125">
        <f t="shared" ref="C3080:C3143" si="96">B3080/B3090-1</f>
        <v>-3.6569291176340335E-2</v>
      </c>
      <c r="D3080" s="130">
        <f t="shared" ref="D3080:D3143" si="97">C3080*$B$5</f>
        <v>-36569.291176340332</v>
      </c>
    </row>
    <row r="3081" spans="1:4" x14ac:dyDescent="0.3">
      <c r="A3081" s="73">
        <v>39373</v>
      </c>
      <c r="B3081" s="130">
        <v>1540.079956</v>
      </c>
      <c r="C3081" s="125">
        <f t="shared" si="96"/>
        <v>-1.7889152866292779E-3</v>
      </c>
      <c r="D3081" s="130">
        <f t="shared" si="97"/>
        <v>-1788.9152866292779</v>
      </c>
    </row>
    <row r="3082" spans="1:4" x14ac:dyDescent="0.3">
      <c r="A3082" s="73">
        <v>39372</v>
      </c>
      <c r="B3082" s="130">
        <v>1541.23999</v>
      </c>
      <c r="C3082" s="125">
        <f t="shared" si="96"/>
        <v>1.0717295100894919E-3</v>
      </c>
      <c r="D3082" s="130">
        <f t="shared" si="97"/>
        <v>1071.7295100894919</v>
      </c>
    </row>
    <row r="3083" spans="1:4" x14ac:dyDescent="0.3">
      <c r="A3083" s="73">
        <v>39371</v>
      </c>
      <c r="B3083" s="130">
        <v>1538.530029</v>
      </c>
      <c r="C3083" s="125">
        <f t="shared" si="96"/>
        <v>-5.2371775885726723E-3</v>
      </c>
      <c r="D3083" s="130">
        <f t="shared" si="97"/>
        <v>-5237.177588572672</v>
      </c>
    </row>
    <row r="3084" spans="1:4" x14ac:dyDescent="0.3">
      <c r="A3084" s="73">
        <v>39370</v>
      </c>
      <c r="B3084" s="130">
        <v>1548.709961</v>
      </c>
      <c r="C3084" s="125">
        <f t="shared" si="96"/>
        <v>1.0794303688994589E-3</v>
      </c>
      <c r="D3084" s="130">
        <f t="shared" si="97"/>
        <v>1079.4303688994589</v>
      </c>
    </row>
    <row r="3085" spans="1:4" x14ac:dyDescent="0.3">
      <c r="A3085" s="73">
        <v>39367</v>
      </c>
      <c r="B3085" s="130">
        <v>1561.8000489999999</v>
      </c>
      <c r="C3085" s="125">
        <f t="shared" si="96"/>
        <v>2.2957294252497151E-2</v>
      </c>
      <c r="D3085" s="130">
        <f t="shared" si="97"/>
        <v>22957.294252497151</v>
      </c>
    </row>
    <row r="3086" spans="1:4" x14ac:dyDescent="0.3">
      <c r="A3086" s="73">
        <v>39366</v>
      </c>
      <c r="B3086" s="130">
        <v>1554.410034</v>
      </c>
      <c r="C3086" s="125">
        <f t="shared" si="96"/>
        <v>1.5038742131153748E-2</v>
      </c>
      <c r="D3086" s="130">
        <f t="shared" si="97"/>
        <v>15038.742131153749</v>
      </c>
    </row>
    <row r="3087" spans="1:4" x14ac:dyDescent="0.3">
      <c r="A3087" s="73">
        <v>39365</v>
      </c>
      <c r="B3087" s="130">
        <v>1562.469971</v>
      </c>
      <c r="C3087" s="125">
        <f t="shared" si="96"/>
        <v>2.4288344148701846E-2</v>
      </c>
      <c r="D3087" s="130">
        <f t="shared" si="97"/>
        <v>24288.344148701846</v>
      </c>
    </row>
    <row r="3088" spans="1:4" x14ac:dyDescent="0.3">
      <c r="A3088" s="73">
        <v>39364</v>
      </c>
      <c r="B3088" s="130">
        <v>1565.150024</v>
      </c>
      <c r="C3088" s="125">
        <f t="shared" si="96"/>
        <v>3.1597514010784922E-2</v>
      </c>
      <c r="D3088" s="130">
        <f t="shared" si="97"/>
        <v>31597.514010784922</v>
      </c>
    </row>
    <row r="3089" spans="1:4" x14ac:dyDescent="0.3">
      <c r="A3089" s="73">
        <v>39363</v>
      </c>
      <c r="B3089" s="130">
        <v>1552.579956</v>
      </c>
      <c r="C3089" s="125">
        <f t="shared" si="96"/>
        <v>2.296190788825303E-2</v>
      </c>
      <c r="D3089" s="130">
        <f t="shared" si="97"/>
        <v>22961.90788825303</v>
      </c>
    </row>
    <row r="3090" spans="1:4" x14ac:dyDescent="0.3">
      <c r="A3090" s="73">
        <v>39360</v>
      </c>
      <c r="B3090" s="130">
        <v>1557.589966</v>
      </c>
      <c r="C3090" s="125">
        <f t="shared" si="96"/>
        <v>2.0868403080452236E-2</v>
      </c>
      <c r="D3090" s="130">
        <f t="shared" si="97"/>
        <v>20868.403080452237</v>
      </c>
    </row>
    <row r="3091" spans="1:4" x14ac:dyDescent="0.3">
      <c r="A3091" s="73">
        <v>39359</v>
      </c>
      <c r="B3091" s="130">
        <v>1542.839966</v>
      </c>
      <c r="C3091" s="125">
        <f t="shared" si="96"/>
        <v>1.5861706008230447E-2</v>
      </c>
      <c r="D3091" s="130">
        <f t="shared" si="97"/>
        <v>15861.706008230447</v>
      </c>
    </row>
    <row r="3092" spans="1:4" x14ac:dyDescent="0.3">
      <c r="A3092" s="73">
        <v>39358</v>
      </c>
      <c r="B3092" s="130">
        <v>1539.589966</v>
      </c>
      <c r="C3092" s="125">
        <f t="shared" si="96"/>
        <v>6.9062979795802004E-3</v>
      </c>
      <c r="D3092" s="130">
        <f t="shared" si="97"/>
        <v>6906.2979795802003</v>
      </c>
    </row>
    <row r="3093" spans="1:4" x14ac:dyDescent="0.3">
      <c r="A3093" s="73">
        <v>39357</v>
      </c>
      <c r="B3093" s="130">
        <v>1546.630005</v>
      </c>
      <c r="C3093" s="125">
        <f t="shared" si="96"/>
        <v>1.7667014625575073E-2</v>
      </c>
      <c r="D3093" s="130">
        <f t="shared" si="97"/>
        <v>17667.014625575073</v>
      </c>
    </row>
    <row r="3094" spans="1:4" x14ac:dyDescent="0.3">
      <c r="A3094" s="73">
        <v>39356</v>
      </c>
      <c r="B3094" s="130">
        <v>1547.040039</v>
      </c>
      <c r="C3094" s="125">
        <f t="shared" si="96"/>
        <v>4.7668718962483148E-2</v>
      </c>
      <c r="D3094" s="130">
        <f t="shared" si="97"/>
        <v>47668.718962483144</v>
      </c>
    </row>
    <row r="3095" spans="1:4" x14ac:dyDescent="0.3">
      <c r="A3095" s="73">
        <v>39353</v>
      </c>
      <c r="B3095" s="130">
        <v>1526.75</v>
      </c>
      <c r="C3095" s="125">
        <f t="shared" si="96"/>
        <v>2.863399023075619E-2</v>
      </c>
      <c r="D3095" s="130">
        <f t="shared" si="97"/>
        <v>28633.99023075619</v>
      </c>
    </row>
    <row r="3096" spans="1:4" x14ac:dyDescent="0.3">
      <c r="A3096" s="73">
        <v>39352</v>
      </c>
      <c r="B3096" s="130">
        <v>1531.380005</v>
      </c>
      <c r="C3096" s="125">
        <f t="shared" si="96"/>
        <v>3.19620307733679E-2</v>
      </c>
      <c r="D3096" s="130">
        <f t="shared" si="97"/>
        <v>31962.0307733679</v>
      </c>
    </row>
    <row r="3097" spans="1:4" x14ac:dyDescent="0.3">
      <c r="A3097" s="73">
        <v>39351</v>
      </c>
      <c r="B3097" s="130">
        <v>1525.420044</v>
      </c>
      <c r="C3097" s="125">
        <f t="shared" si="96"/>
        <v>3.6600602653350522E-2</v>
      </c>
      <c r="D3097" s="130">
        <f t="shared" si="97"/>
        <v>36600.602653350521</v>
      </c>
    </row>
    <row r="3098" spans="1:4" x14ac:dyDescent="0.3">
      <c r="A3098" s="73">
        <v>39350</v>
      </c>
      <c r="B3098" s="130">
        <v>1517.209961</v>
      </c>
      <c r="C3098" s="125">
        <f t="shared" si="96"/>
        <v>3.1070528043483314E-2</v>
      </c>
      <c r="D3098" s="130">
        <f t="shared" si="97"/>
        <v>31070.528043483315</v>
      </c>
    </row>
    <row r="3099" spans="1:4" x14ac:dyDescent="0.3">
      <c r="A3099" s="73">
        <v>39349</v>
      </c>
      <c r="B3099" s="130">
        <v>1517.7299800000001</v>
      </c>
      <c r="C3099" s="125">
        <f t="shared" si="96"/>
        <v>4.548462576892387E-2</v>
      </c>
      <c r="D3099" s="130">
        <f t="shared" si="97"/>
        <v>45484.62576892387</v>
      </c>
    </row>
    <row r="3100" spans="1:4" x14ac:dyDescent="0.3">
      <c r="A3100" s="73">
        <v>39346</v>
      </c>
      <c r="B3100" s="130">
        <v>1525.75</v>
      </c>
      <c r="C3100" s="125">
        <f t="shared" si="96"/>
        <v>4.9671458543633529E-2</v>
      </c>
      <c r="D3100" s="130">
        <f t="shared" si="97"/>
        <v>49671.458543633526</v>
      </c>
    </row>
    <row r="3101" spans="1:4" x14ac:dyDescent="0.3">
      <c r="A3101" s="73">
        <v>39345</v>
      </c>
      <c r="B3101" s="130">
        <v>1518.75</v>
      </c>
      <c r="C3101" s="125">
        <f t="shared" si="96"/>
        <v>2.7188765796050562E-2</v>
      </c>
      <c r="D3101" s="130">
        <f t="shared" si="97"/>
        <v>27188.765796050564</v>
      </c>
    </row>
    <row r="3102" spans="1:4" x14ac:dyDescent="0.3">
      <c r="A3102" s="73">
        <v>39344</v>
      </c>
      <c r="B3102" s="130">
        <v>1529.030029</v>
      </c>
      <c r="C3102" s="125">
        <f t="shared" si="96"/>
        <v>3.8538595315457336E-2</v>
      </c>
      <c r="D3102" s="130">
        <f t="shared" si="97"/>
        <v>38538.595315457336</v>
      </c>
    </row>
    <row r="3103" spans="1:4" x14ac:dyDescent="0.3">
      <c r="A3103" s="73">
        <v>39343</v>
      </c>
      <c r="B3103" s="130">
        <v>1519.780029</v>
      </c>
      <c r="C3103" s="125">
        <f t="shared" si="96"/>
        <v>2.0383762876230005E-2</v>
      </c>
      <c r="D3103" s="130">
        <f t="shared" si="97"/>
        <v>20383.762876230005</v>
      </c>
    </row>
    <row r="3104" spans="1:4" x14ac:dyDescent="0.3">
      <c r="A3104" s="73">
        <v>39342</v>
      </c>
      <c r="B3104" s="130">
        <v>1476.650024</v>
      </c>
      <c r="C3104" s="125">
        <f t="shared" si="96"/>
        <v>1.8046486190859135E-3</v>
      </c>
      <c r="D3104" s="130">
        <f t="shared" si="97"/>
        <v>1804.6486190859134</v>
      </c>
    </row>
    <row r="3105" spans="1:4" x14ac:dyDescent="0.3">
      <c r="A3105" s="73">
        <v>39339</v>
      </c>
      <c r="B3105" s="130">
        <v>1484.25</v>
      </c>
      <c r="C3105" s="125">
        <f t="shared" si="96"/>
        <v>1.8255525867955757E-2</v>
      </c>
      <c r="D3105" s="130">
        <f t="shared" si="97"/>
        <v>18255.525867955759</v>
      </c>
    </row>
    <row r="3106" spans="1:4" x14ac:dyDescent="0.3">
      <c r="A3106" s="73">
        <v>39338</v>
      </c>
      <c r="B3106" s="130">
        <v>1483.9499510000001</v>
      </c>
      <c r="C3106" s="125">
        <f t="shared" si="96"/>
        <v>1.3793204392843039E-2</v>
      </c>
      <c r="D3106" s="130">
        <f t="shared" si="97"/>
        <v>13793.204392843039</v>
      </c>
    </row>
    <row r="3107" spans="1:4" x14ac:dyDescent="0.3">
      <c r="A3107" s="73">
        <v>39337</v>
      </c>
      <c r="B3107" s="130">
        <v>1471.5600589999999</v>
      </c>
      <c r="C3107" s="125">
        <f t="shared" si="96"/>
        <v>2.7367473547510457E-2</v>
      </c>
      <c r="D3107" s="130">
        <f t="shared" si="97"/>
        <v>27367.473547510457</v>
      </c>
    </row>
    <row r="3108" spans="1:4" x14ac:dyDescent="0.3">
      <c r="A3108" s="73">
        <v>39336</v>
      </c>
      <c r="B3108" s="130">
        <v>1471.48999</v>
      </c>
      <c r="C3108" s="125">
        <f t="shared" si="96"/>
        <v>3.2042425125851093E-3</v>
      </c>
      <c r="D3108" s="130">
        <f t="shared" si="97"/>
        <v>3204.2425125851091</v>
      </c>
    </row>
    <row r="3109" spans="1:4" x14ac:dyDescent="0.3">
      <c r="A3109" s="73">
        <v>39335</v>
      </c>
      <c r="B3109" s="130">
        <v>1451.6999510000001</v>
      </c>
      <c r="C3109" s="125">
        <f t="shared" si="96"/>
        <v>-1.8703937550119121E-2</v>
      </c>
      <c r="D3109" s="130">
        <f t="shared" si="97"/>
        <v>-18703.937550119121</v>
      </c>
    </row>
    <row r="3110" spans="1:4" x14ac:dyDescent="0.3">
      <c r="A3110" s="73">
        <v>39332</v>
      </c>
      <c r="B3110" s="130">
        <v>1453.5500489999999</v>
      </c>
      <c r="C3110" s="125">
        <f t="shared" si="96"/>
        <v>-6.1196246153846223E-3</v>
      </c>
      <c r="D3110" s="130">
        <f t="shared" si="97"/>
        <v>-6119.6246153846223</v>
      </c>
    </row>
    <row r="3111" spans="1:4" x14ac:dyDescent="0.3">
      <c r="A3111" s="73">
        <v>39331</v>
      </c>
      <c r="B3111" s="130">
        <v>1478.5500489999999</v>
      </c>
      <c r="C3111" s="125">
        <f t="shared" si="96"/>
        <v>9.8903082052610447E-3</v>
      </c>
      <c r="D3111" s="130">
        <f t="shared" si="97"/>
        <v>9890.3082052610443</v>
      </c>
    </row>
    <row r="3112" spans="1:4" x14ac:dyDescent="0.3">
      <c r="A3112" s="73">
        <v>39330</v>
      </c>
      <c r="B3112" s="130">
        <v>1472.290039</v>
      </c>
      <c r="C3112" s="125">
        <f t="shared" si="96"/>
        <v>1.7393197583452702E-2</v>
      </c>
      <c r="D3112" s="130">
        <f t="shared" si="97"/>
        <v>17393.1975834527</v>
      </c>
    </row>
    <row r="3113" spans="1:4" x14ac:dyDescent="0.3">
      <c r="A3113" s="73">
        <v>39329</v>
      </c>
      <c r="B3113" s="130">
        <v>1489.420044</v>
      </c>
      <c r="C3113" s="125">
        <f t="shared" si="96"/>
        <v>3.0348305844096091E-2</v>
      </c>
      <c r="D3113" s="130">
        <f t="shared" si="97"/>
        <v>30348.305844096092</v>
      </c>
    </row>
    <row r="3114" spans="1:4" x14ac:dyDescent="0.3">
      <c r="A3114" s="73">
        <v>39325</v>
      </c>
      <c r="B3114" s="130">
        <v>1473.98999</v>
      </c>
      <c r="C3114" s="125">
        <f t="shared" si="96"/>
        <v>1.9399179872298777E-2</v>
      </c>
      <c r="D3114" s="130">
        <f t="shared" si="97"/>
        <v>19399.179872298777</v>
      </c>
    </row>
    <row r="3115" spans="1:4" x14ac:dyDescent="0.3">
      <c r="A3115" s="73">
        <v>39324</v>
      </c>
      <c r="B3115" s="130">
        <v>1457.6400149999999</v>
      </c>
      <c r="C3115" s="125">
        <f t="shared" si="96"/>
        <v>3.2856926274108744E-2</v>
      </c>
      <c r="D3115" s="130">
        <f t="shared" si="97"/>
        <v>32856.926274108744</v>
      </c>
    </row>
    <row r="3116" spans="1:4" x14ac:dyDescent="0.3">
      <c r="A3116" s="73">
        <v>39323</v>
      </c>
      <c r="B3116" s="130">
        <v>1463.76001</v>
      </c>
      <c r="C3116" s="125">
        <f t="shared" si="96"/>
        <v>4.0563063188732595E-2</v>
      </c>
      <c r="D3116" s="130">
        <f t="shared" si="97"/>
        <v>40563.063188732594</v>
      </c>
    </row>
    <row r="3117" spans="1:4" x14ac:dyDescent="0.3">
      <c r="A3117" s="73">
        <v>39322</v>
      </c>
      <c r="B3117" s="130">
        <v>1432.3599850000001</v>
      </c>
      <c r="C3117" s="125">
        <f t="shared" si="96"/>
        <v>4.0797635123370757E-3</v>
      </c>
      <c r="D3117" s="130">
        <f t="shared" si="97"/>
        <v>4079.7635123370756</v>
      </c>
    </row>
    <row r="3118" spans="1:4" x14ac:dyDescent="0.3">
      <c r="A3118" s="73">
        <v>39321</v>
      </c>
      <c r="B3118" s="130">
        <v>1466.790039</v>
      </c>
      <c r="C3118" s="125">
        <f t="shared" si="96"/>
        <v>9.5462892519637688E-3</v>
      </c>
      <c r="D3118" s="130">
        <f t="shared" si="97"/>
        <v>9546.289251963768</v>
      </c>
    </row>
    <row r="3119" spans="1:4" x14ac:dyDescent="0.3">
      <c r="A3119" s="73">
        <v>39318</v>
      </c>
      <c r="B3119" s="130">
        <v>1479.369995</v>
      </c>
      <c r="C3119" s="125">
        <f t="shared" si="96"/>
        <v>1.7700379553737156E-2</v>
      </c>
      <c r="D3119" s="130">
        <f t="shared" si="97"/>
        <v>17700.379553737155</v>
      </c>
    </row>
    <row r="3120" spans="1:4" x14ac:dyDescent="0.3">
      <c r="A3120" s="73">
        <v>39317</v>
      </c>
      <c r="B3120" s="130">
        <v>1462.5</v>
      </c>
      <c r="C3120" s="125">
        <f t="shared" si="96"/>
        <v>6.4758784522498392E-3</v>
      </c>
      <c r="D3120" s="130">
        <f t="shared" si="97"/>
        <v>6475.878452249839</v>
      </c>
    </row>
    <row r="3121" spans="1:4" x14ac:dyDescent="0.3">
      <c r="A3121" s="73">
        <v>39316</v>
      </c>
      <c r="B3121" s="130">
        <v>1464.0699460000001</v>
      </c>
      <c r="C3121" s="125">
        <f t="shared" si="96"/>
        <v>-2.2317373887754677E-2</v>
      </c>
      <c r="D3121" s="130">
        <f t="shared" si="97"/>
        <v>-22317.373887754678</v>
      </c>
    </row>
    <row r="3122" spans="1:4" x14ac:dyDescent="0.3">
      <c r="A3122" s="73">
        <v>39315</v>
      </c>
      <c r="B3122" s="130">
        <v>1447.119995</v>
      </c>
      <c r="C3122" s="125">
        <f t="shared" si="96"/>
        <v>-2.0037764206562447E-2</v>
      </c>
      <c r="D3122" s="130">
        <f t="shared" si="97"/>
        <v>-20037.764206562446</v>
      </c>
    </row>
    <row r="3123" spans="1:4" x14ac:dyDescent="0.3">
      <c r="A3123" s="73">
        <v>39314</v>
      </c>
      <c r="B3123" s="130">
        <v>1445.5500489999999</v>
      </c>
      <c r="C3123" s="125">
        <f t="shared" si="96"/>
        <v>-1.5071504041680894E-2</v>
      </c>
      <c r="D3123" s="130">
        <f t="shared" si="97"/>
        <v>-15071.504041680895</v>
      </c>
    </row>
    <row r="3124" spans="1:4" x14ac:dyDescent="0.3">
      <c r="A3124" s="73">
        <v>39311</v>
      </c>
      <c r="B3124" s="130">
        <v>1445.9399410000001</v>
      </c>
      <c r="C3124" s="125">
        <f t="shared" si="96"/>
        <v>8.9876777453332668E-3</v>
      </c>
      <c r="D3124" s="130">
        <f t="shared" si="97"/>
        <v>8987.677745333267</v>
      </c>
    </row>
    <row r="3125" spans="1:4" x14ac:dyDescent="0.3">
      <c r="A3125" s="73">
        <v>39310</v>
      </c>
      <c r="B3125" s="130">
        <v>1411.2700199999999</v>
      </c>
      <c r="C3125" s="125">
        <f t="shared" si="96"/>
        <v>-4.1386994313247438E-2</v>
      </c>
      <c r="D3125" s="130">
        <f t="shared" si="97"/>
        <v>-41386.994313247436</v>
      </c>
    </row>
    <row r="3126" spans="1:4" x14ac:dyDescent="0.3">
      <c r="A3126" s="73">
        <v>39309</v>
      </c>
      <c r="B3126" s="130">
        <v>1406.6999510000001</v>
      </c>
      <c r="C3126" s="125">
        <f t="shared" si="96"/>
        <v>-4.0325898732285759E-2</v>
      </c>
      <c r="D3126" s="130">
        <f t="shared" si="97"/>
        <v>-40325.898732285757</v>
      </c>
    </row>
    <row r="3127" spans="1:4" x14ac:dyDescent="0.3">
      <c r="A3127" s="73">
        <v>39308</v>
      </c>
      <c r="B3127" s="130">
        <v>1426.540039</v>
      </c>
      <c r="C3127" s="125">
        <f t="shared" si="96"/>
        <v>-1.9742027668514739E-2</v>
      </c>
      <c r="D3127" s="130">
        <f t="shared" si="97"/>
        <v>-19742.02766851474</v>
      </c>
    </row>
    <row r="3128" spans="1:4" x14ac:dyDescent="0.3">
      <c r="A3128" s="73">
        <v>39307</v>
      </c>
      <c r="B3128" s="130">
        <v>1452.920044</v>
      </c>
      <c r="C3128" s="125">
        <f t="shared" si="96"/>
        <v>-1.4241025242928806E-2</v>
      </c>
      <c r="D3128" s="130">
        <f t="shared" si="97"/>
        <v>-14241.025242928807</v>
      </c>
    </row>
    <row r="3129" spans="1:4" x14ac:dyDescent="0.3">
      <c r="A3129" s="73">
        <v>39304</v>
      </c>
      <c r="B3129" s="130">
        <v>1453.6400149999999</v>
      </c>
      <c r="C3129" s="125">
        <f t="shared" si="96"/>
        <v>-3.6395600797413108E-3</v>
      </c>
      <c r="D3129" s="130">
        <f t="shared" si="97"/>
        <v>-3639.5600797413108</v>
      </c>
    </row>
    <row r="3130" spans="1:4" x14ac:dyDescent="0.3">
      <c r="A3130" s="73">
        <v>39303</v>
      </c>
      <c r="B3130" s="130">
        <v>1453.089966</v>
      </c>
      <c r="C3130" s="125">
        <f t="shared" si="96"/>
        <v>-1.994393004593531E-2</v>
      </c>
      <c r="D3130" s="130">
        <f t="shared" si="97"/>
        <v>-19943.930045935311</v>
      </c>
    </row>
    <row r="3131" spans="1:4" x14ac:dyDescent="0.3">
      <c r="A3131" s="73">
        <v>39302</v>
      </c>
      <c r="B3131" s="130">
        <v>1497.48999</v>
      </c>
      <c r="C3131" s="125">
        <f t="shared" si="96"/>
        <v>-1.3569667451447942E-2</v>
      </c>
      <c r="D3131" s="130">
        <f t="shared" si="97"/>
        <v>-13569.667451447942</v>
      </c>
    </row>
    <row r="3132" spans="1:4" x14ac:dyDescent="0.3">
      <c r="A3132" s="73">
        <v>39301</v>
      </c>
      <c r="B3132" s="130">
        <v>1476.709961</v>
      </c>
      <c r="C3132" s="125">
        <f t="shared" si="96"/>
        <v>-2.2719502537285163E-2</v>
      </c>
      <c r="D3132" s="130">
        <f t="shared" si="97"/>
        <v>-22719.502537285163</v>
      </c>
    </row>
    <row r="3133" spans="1:4" x14ac:dyDescent="0.3">
      <c r="A3133" s="73">
        <v>39300</v>
      </c>
      <c r="B3133" s="130">
        <v>1467.670044</v>
      </c>
      <c r="C3133" s="125">
        <f t="shared" si="96"/>
        <v>-4.7938079093817643E-2</v>
      </c>
      <c r="D3133" s="130">
        <f t="shared" si="97"/>
        <v>-47938.079093817643</v>
      </c>
    </row>
    <row r="3134" spans="1:4" x14ac:dyDescent="0.3">
      <c r="A3134" s="73">
        <v>39297</v>
      </c>
      <c r="B3134" s="130">
        <v>1433.0600589999999</v>
      </c>
      <c r="C3134" s="125">
        <f t="shared" si="96"/>
        <v>-6.5862667740501979E-2</v>
      </c>
      <c r="D3134" s="130">
        <f t="shared" si="97"/>
        <v>-65862.667740501973</v>
      </c>
    </row>
    <row r="3135" spans="1:4" x14ac:dyDescent="0.3">
      <c r="A3135" s="73">
        <v>39296</v>
      </c>
      <c r="B3135" s="130">
        <v>1472.1999510000001</v>
      </c>
      <c r="C3135" s="125">
        <f t="shared" si="96"/>
        <v>-5.2077167493880139E-2</v>
      </c>
      <c r="D3135" s="130">
        <f t="shared" si="97"/>
        <v>-52077.167493880137</v>
      </c>
    </row>
    <row r="3136" spans="1:4" x14ac:dyDescent="0.3">
      <c r="A3136" s="73">
        <v>39295</v>
      </c>
      <c r="B3136" s="130">
        <v>1465.8100589999999</v>
      </c>
      <c r="C3136" s="125">
        <f t="shared" si="96"/>
        <v>-5.1973575165190633E-2</v>
      </c>
      <c r="D3136" s="130">
        <f t="shared" si="97"/>
        <v>-51973.575165190632</v>
      </c>
    </row>
    <row r="3137" spans="1:4" x14ac:dyDescent="0.3">
      <c r="A3137" s="73">
        <v>39294</v>
      </c>
      <c r="B3137" s="130">
        <v>1455.2700199999999</v>
      </c>
      <c r="C3137" s="125">
        <f t="shared" si="96"/>
        <v>-6.0734347059560823E-2</v>
      </c>
      <c r="D3137" s="130">
        <f t="shared" si="97"/>
        <v>-60734.347059560823</v>
      </c>
    </row>
    <row r="3138" spans="1:4" x14ac:dyDescent="0.3">
      <c r="A3138" s="73">
        <v>39293</v>
      </c>
      <c r="B3138" s="130">
        <v>1473.910034</v>
      </c>
      <c r="C3138" s="125">
        <f t="shared" si="96"/>
        <v>-4.879574644024276E-2</v>
      </c>
      <c r="D3138" s="130">
        <f t="shared" si="97"/>
        <v>-48795.746440242758</v>
      </c>
    </row>
    <row r="3139" spans="1:4" x14ac:dyDescent="0.3">
      <c r="A3139" s="73">
        <v>39290</v>
      </c>
      <c r="B3139" s="130">
        <v>1458.9499510000001</v>
      </c>
      <c r="C3139" s="125">
        <f t="shared" si="96"/>
        <v>-6.0257680515297896E-2</v>
      </c>
      <c r="D3139" s="130">
        <f t="shared" si="97"/>
        <v>-60257.680515297892</v>
      </c>
    </row>
    <row r="3140" spans="1:4" x14ac:dyDescent="0.3">
      <c r="A3140" s="73">
        <v>39289</v>
      </c>
      <c r="B3140" s="130">
        <v>1482.660034</v>
      </c>
      <c r="C3140" s="125">
        <f t="shared" si="96"/>
        <v>-4.2023595696295324E-2</v>
      </c>
      <c r="D3140" s="130">
        <f t="shared" si="97"/>
        <v>-42023.595696295321</v>
      </c>
    </row>
    <row r="3141" spans="1:4" x14ac:dyDescent="0.3">
      <c r="A3141" s="73">
        <v>39288</v>
      </c>
      <c r="B3141" s="130">
        <v>1518.089966</v>
      </c>
      <c r="C3141" s="125">
        <f t="shared" si="96"/>
        <v>-4.4117832678514102E-4</v>
      </c>
      <c r="D3141" s="130">
        <f t="shared" si="97"/>
        <v>-441.178326785141</v>
      </c>
    </row>
    <row r="3142" spans="1:4" x14ac:dyDescent="0.3">
      <c r="A3142" s="73">
        <v>39287</v>
      </c>
      <c r="B3142" s="130">
        <v>1511.040039</v>
      </c>
      <c r="C3142" s="125">
        <f t="shared" si="96"/>
        <v>6.0925224687191637E-4</v>
      </c>
      <c r="D3142" s="130">
        <f t="shared" si="97"/>
        <v>609.25224687191633</v>
      </c>
    </row>
    <row r="3143" spans="1:4" x14ac:dyDescent="0.3">
      <c r="A3143" s="73">
        <v>39286</v>
      </c>
      <c r="B3143" s="130">
        <v>1541.5699460000001</v>
      </c>
      <c r="C3143" s="125">
        <f t="shared" si="96"/>
        <v>6.3452493078866024E-3</v>
      </c>
      <c r="D3143" s="130">
        <f t="shared" si="97"/>
        <v>6345.2493078866028</v>
      </c>
    </row>
    <row r="3144" spans="1:4" x14ac:dyDescent="0.3">
      <c r="A3144" s="73">
        <v>39283</v>
      </c>
      <c r="B3144" s="130">
        <v>1534.099976</v>
      </c>
      <c r="C3144" s="125">
        <f t="shared" ref="C3144:C3207" si="98">B3144/B3154-1</f>
        <v>2.3914920814263052E-3</v>
      </c>
      <c r="D3144" s="130">
        <f t="shared" ref="D3144:D3207" si="99">C3144*$B$5</f>
        <v>2391.492081426305</v>
      </c>
    </row>
    <row r="3145" spans="1:4" x14ac:dyDescent="0.3">
      <c r="A3145" s="73">
        <v>39282</v>
      </c>
      <c r="B3145" s="130">
        <v>1553.079956</v>
      </c>
      <c r="C3145" s="125">
        <f t="shared" si="98"/>
        <v>1.8146015185850128E-2</v>
      </c>
      <c r="D3145" s="130">
        <f t="shared" si="99"/>
        <v>18146.015185850127</v>
      </c>
    </row>
    <row r="3146" spans="1:4" x14ac:dyDescent="0.3">
      <c r="A3146" s="73">
        <v>39281</v>
      </c>
      <c r="B3146" s="130">
        <v>1546.170044</v>
      </c>
      <c r="C3146" s="125">
        <f t="shared" si="98"/>
        <v>1.3968436043624743E-2</v>
      </c>
      <c r="D3146" s="130">
        <f t="shared" si="99"/>
        <v>13968.436043624744</v>
      </c>
    </row>
    <row r="3147" spans="1:4" x14ac:dyDescent="0.3">
      <c r="A3147" s="73">
        <v>39280</v>
      </c>
      <c r="B3147" s="130">
        <v>1549.369995</v>
      </c>
      <c r="C3147" s="125">
        <f t="shared" si="98"/>
        <v>1.9704718174542668E-2</v>
      </c>
      <c r="D3147" s="130">
        <f t="shared" si="99"/>
        <v>19704.718174542668</v>
      </c>
    </row>
    <row r="3148" spans="1:4" x14ac:dyDescent="0.3">
      <c r="A3148" s="73">
        <v>39279</v>
      </c>
      <c r="B3148" s="130">
        <v>1549.5200199999999</v>
      </c>
      <c r="C3148" s="125">
        <f t="shared" si="98"/>
        <v>3.0711440939950485E-2</v>
      </c>
      <c r="D3148" s="130">
        <f t="shared" si="99"/>
        <v>30711.440939950484</v>
      </c>
    </row>
    <row r="3149" spans="1:4" x14ac:dyDescent="0.3">
      <c r="A3149" s="73">
        <v>39276</v>
      </c>
      <c r="B3149" s="130">
        <v>1552.5</v>
      </c>
      <c r="C3149" s="125">
        <f t="shared" si="98"/>
        <v>3.1075067716842986E-2</v>
      </c>
      <c r="D3149" s="130">
        <f t="shared" si="99"/>
        <v>31075.067716842987</v>
      </c>
    </row>
    <row r="3150" spans="1:4" x14ac:dyDescent="0.3">
      <c r="A3150" s="73">
        <v>39275</v>
      </c>
      <c r="B3150" s="130">
        <v>1547.6999510000001</v>
      </c>
      <c r="C3150" s="125">
        <f t="shared" si="98"/>
        <v>2.7457271222663726E-2</v>
      </c>
      <c r="D3150" s="130">
        <f t="shared" si="99"/>
        <v>27457.271222663727</v>
      </c>
    </row>
    <row r="3151" spans="1:4" x14ac:dyDescent="0.3">
      <c r="A3151" s="73">
        <v>39274</v>
      </c>
      <c r="B3151" s="130">
        <v>1518.76001</v>
      </c>
      <c r="C3151" s="125">
        <f t="shared" si="98"/>
        <v>1.732880168000861E-2</v>
      </c>
      <c r="D3151" s="130">
        <f t="shared" si="99"/>
        <v>17328.801680008612</v>
      </c>
    </row>
    <row r="3152" spans="1:4" x14ac:dyDescent="0.3">
      <c r="A3152" s="73">
        <v>39273</v>
      </c>
      <c r="B3152" s="130">
        <v>1510.119995</v>
      </c>
      <c r="C3152" s="125">
        <f t="shared" si="98"/>
        <v>8.2657905128111775E-3</v>
      </c>
      <c r="D3152" s="130">
        <f t="shared" si="99"/>
        <v>8265.7905128111779</v>
      </c>
    </row>
    <row r="3153" spans="1:4" x14ac:dyDescent="0.3">
      <c r="A3153" s="73">
        <v>39272</v>
      </c>
      <c r="B3153" s="130">
        <v>1531.849976</v>
      </c>
      <c r="C3153" s="125">
        <f t="shared" si="98"/>
        <v>1.9493341929701868E-2</v>
      </c>
      <c r="D3153" s="130">
        <f t="shared" si="99"/>
        <v>19493.34192970187</v>
      </c>
    </row>
    <row r="3154" spans="1:4" x14ac:dyDescent="0.3">
      <c r="A3154" s="73">
        <v>39269</v>
      </c>
      <c r="B3154" s="130">
        <v>1530.4399410000001</v>
      </c>
      <c r="C3154" s="125">
        <f t="shared" si="98"/>
        <v>5.4198229654442986E-3</v>
      </c>
      <c r="D3154" s="130">
        <f t="shared" si="99"/>
        <v>5419.8229654442985</v>
      </c>
    </row>
    <row r="3155" spans="1:4" x14ac:dyDescent="0.3">
      <c r="A3155" s="73">
        <v>39268</v>
      </c>
      <c r="B3155" s="130">
        <v>1525.400024</v>
      </c>
      <c r="C3155" s="125">
        <f t="shared" si="98"/>
        <v>8.3023044619909836E-3</v>
      </c>
      <c r="D3155" s="130">
        <f t="shared" si="99"/>
        <v>8302.3044619909833</v>
      </c>
    </row>
    <row r="3156" spans="1:4" x14ac:dyDescent="0.3">
      <c r="A3156" s="73">
        <v>39266</v>
      </c>
      <c r="B3156" s="130">
        <v>1524.869995</v>
      </c>
      <c r="C3156" s="125">
        <f t="shared" si="98"/>
        <v>-5.7572903971488953E-3</v>
      </c>
      <c r="D3156" s="130">
        <f t="shared" si="99"/>
        <v>-5757.290397148895</v>
      </c>
    </row>
    <row r="3157" spans="1:4" x14ac:dyDescent="0.3">
      <c r="A3157" s="73">
        <v>39265</v>
      </c>
      <c r="B3157" s="130">
        <v>1519.4300539999999</v>
      </c>
      <c r="C3157" s="125">
        <f t="shared" si="98"/>
        <v>-7.5895592097655618E-3</v>
      </c>
      <c r="D3157" s="130">
        <f t="shared" si="99"/>
        <v>-7589.5592097655617</v>
      </c>
    </row>
    <row r="3158" spans="1:4" x14ac:dyDescent="0.3">
      <c r="A3158" s="73">
        <v>39262</v>
      </c>
      <c r="B3158" s="130">
        <v>1503.349976</v>
      </c>
      <c r="C3158" s="125">
        <f t="shared" si="98"/>
        <v>-1.9283622224629537E-2</v>
      </c>
      <c r="D3158" s="130">
        <f t="shared" si="99"/>
        <v>-19283.622224629537</v>
      </c>
    </row>
    <row r="3159" spans="1:4" x14ac:dyDescent="0.3">
      <c r="A3159" s="73">
        <v>39261</v>
      </c>
      <c r="B3159" s="130">
        <v>1505.709961</v>
      </c>
      <c r="C3159" s="125">
        <f t="shared" si="98"/>
        <v>-1.1333125622080886E-2</v>
      </c>
      <c r="D3159" s="130">
        <f t="shared" si="99"/>
        <v>-11333.125622080886</v>
      </c>
    </row>
    <row r="3160" spans="1:4" x14ac:dyDescent="0.3">
      <c r="A3160" s="73">
        <v>39260</v>
      </c>
      <c r="B3160" s="130">
        <v>1506.339966</v>
      </c>
      <c r="C3160" s="125">
        <f t="shared" si="98"/>
        <v>-6.1557448053647379E-3</v>
      </c>
      <c r="D3160" s="130">
        <f t="shared" si="99"/>
        <v>-6155.7448053647377</v>
      </c>
    </row>
    <row r="3161" spans="1:4" x14ac:dyDescent="0.3">
      <c r="A3161" s="73">
        <v>39259</v>
      </c>
      <c r="B3161" s="130">
        <v>1492.8900149999999</v>
      </c>
      <c r="C3161" s="125">
        <f t="shared" si="98"/>
        <v>-7.3667113194897382E-5</v>
      </c>
      <c r="D3161" s="130">
        <f t="shared" si="99"/>
        <v>-73.667113194897382</v>
      </c>
    </row>
    <row r="3162" spans="1:4" x14ac:dyDescent="0.3">
      <c r="A3162" s="73">
        <v>39258</v>
      </c>
      <c r="B3162" s="130">
        <v>1497.73999</v>
      </c>
      <c r="C3162" s="125">
        <f t="shared" si="98"/>
        <v>-7.5408218284193085E-3</v>
      </c>
      <c r="D3162" s="130">
        <f t="shared" si="99"/>
        <v>-7540.8218284193081</v>
      </c>
    </row>
    <row r="3163" spans="1:4" x14ac:dyDescent="0.3">
      <c r="A3163" s="73">
        <v>39255</v>
      </c>
      <c r="B3163" s="130">
        <v>1502.5600589999999</v>
      </c>
      <c r="C3163" s="125">
        <f t="shared" si="98"/>
        <v>-3.3893258145812899E-3</v>
      </c>
      <c r="D3163" s="130">
        <f t="shared" si="99"/>
        <v>-3389.3258145812897</v>
      </c>
    </row>
    <row r="3164" spans="1:4" x14ac:dyDescent="0.3">
      <c r="A3164" s="73">
        <v>39254</v>
      </c>
      <c r="B3164" s="130">
        <v>1522.1899410000001</v>
      </c>
      <c r="C3164" s="125">
        <f t="shared" si="98"/>
        <v>2.1110584557936463E-2</v>
      </c>
      <c r="D3164" s="130">
        <f t="shared" si="99"/>
        <v>21110.584557936461</v>
      </c>
    </row>
    <row r="3165" spans="1:4" x14ac:dyDescent="0.3">
      <c r="A3165" s="73">
        <v>39253</v>
      </c>
      <c r="B3165" s="130">
        <v>1512.839966</v>
      </c>
      <c r="C3165" s="125">
        <f t="shared" si="98"/>
        <v>-2.9920250596685571E-3</v>
      </c>
      <c r="D3165" s="130">
        <f t="shared" si="99"/>
        <v>-2992.0250596685573</v>
      </c>
    </row>
    <row r="3166" spans="1:4" x14ac:dyDescent="0.3">
      <c r="A3166" s="73">
        <v>39252</v>
      </c>
      <c r="B3166" s="130">
        <v>1533.6999510000001</v>
      </c>
      <c r="C3166" s="125">
        <f t="shared" si="98"/>
        <v>1.7962703471812169E-3</v>
      </c>
      <c r="D3166" s="130">
        <f t="shared" si="99"/>
        <v>1796.2703471812169</v>
      </c>
    </row>
    <row r="3167" spans="1:4" x14ac:dyDescent="0.3">
      <c r="A3167" s="73">
        <v>39251</v>
      </c>
      <c r="B3167" s="130">
        <v>1531.0500489999999</v>
      </c>
      <c r="C3167" s="125">
        <f t="shared" si="98"/>
        <v>-5.2820363536233428E-3</v>
      </c>
      <c r="D3167" s="130">
        <f t="shared" si="99"/>
        <v>-5282.0363536233426</v>
      </c>
    </row>
    <row r="3168" spans="1:4" x14ac:dyDescent="0.3">
      <c r="A3168" s="73">
        <v>39248</v>
      </c>
      <c r="B3168" s="130">
        <v>1532.910034</v>
      </c>
      <c r="C3168" s="125">
        <f t="shared" si="98"/>
        <v>-2.2325345144343922E-3</v>
      </c>
      <c r="D3168" s="130">
        <f t="shared" si="99"/>
        <v>-2232.5345144343923</v>
      </c>
    </row>
    <row r="3169" spans="1:4" x14ac:dyDescent="0.3">
      <c r="A3169" s="73">
        <v>39247</v>
      </c>
      <c r="B3169" s="130">
        <v>1522.969971</v>
      </c>
      <c r="C3169" s="125">
        <f t="shared" si="98"/>
        <v>-4.9979903731756092E-3</v>
      </c>
      <c r="D3169" s="130">
        <f t="shared" si="99"/>
        <v>-4997.9903731756094</v>
      </c>
    </row>
    <row r="3170" spans="1:4" x14ac:dyDescent="0.3">
      <c r="A3170" s="73">
        <v>39246</v>
      </c>
      <c r="B3170" s="130">
        <v>1515.670044</v>
      </c>
      <c r="C3170" s="125">
        <f t="shared" si="98"/>
        <v>-9.5148678239855844E-3</v>
      </c>
      <c r="D3170" s="130">
        <f t="shared" si="99"/>
        <v>-9514.8678239855835</v>
      </c>
    </row>
    <row r="3171" spans="1:4" x14ac:dyDescent="0.3">
      <c r="A3171" s="73">
        <v>39245</v>
      </c>
      <c r="B3171" s="130">
        <v>1493</v>
      </c>
      <c r="C3171" s="125">
        <f t="shared" si="98"/>
        <v>-1.6540293686297058E-2</v>
      </c>
      <c r="D3171" s="130">
        <f t="shared" si="99"/>
        <v>-16540.29368629706</v>
      </c>
    </row>
    <row r="3172" spans="1:4" x14ac:dyDescent="0.3">
      <c r="A3172" s="73">
        <v>39244</v>
      </c>
      <c r="B3172" s="130">
        <v>1509.119995</v>
      </c>
      <c r="C3172" s="125">
        <f t="shared" si="98"/>
        <v>-4.3609251563395679E-3</v>
      </c>
      <c r="D3172" s="130">
        <f t="shared" si="99"/>
        <v>-4360.9251563395683</v>
      </c>
    </row>
    <row r="3173" spans="1:4" x14ac:dyDescent="0.3">
      <c r="A3173" s="73">
        <v>39241</v>
      </c>
      <c r="B3173" s="130">
        <v>1507.670044</v>
      </c>
      <c r="C3173" s="125">
        <f t="shared" si="98"/>
        <v>1.0615783572798243E-4</v>
      </c>
      <c r="D3173" s="130">
        <f t="shared" si="99"/>
        <v>106.15783572798243</v>
      </c>
    </row>
    <row r="3174" spans="1:4" x14ac:dyDescent="0.3">
      <c r="A3174" s="73">
        <v>39240</v>
      </c>
      <c r="B3174" s="130">
        <v>1490.719971</v>
      </c>
      <c r="C3174" s="125">
        <f t="shared" si="98"/>
        <v>-2.0732097510818726E-2</v>
      </c>
      <c r="D3174" s="130">
        <f t="shared" si="99"/>
        <v>-20732.097510818727</v>
      </c>
    </row>
    <row r="3175" spans="1:4" x14ac:dyDescent="0.3">
      <c r="A3175" s="73">
        <v>39239</v>
      </c>
      <c r="B3175" s="130">
        <v>1517.380005</v>
      </c>
      <c r="C3175" s="125">
        <f t="shared" si="98"/>
        <v>-4.4222174252099844E-3</v>
      </c>
      <c r="D3175" s="130">
        <f t="shared" si="99"/>
        <v>-4422.217425209984</v>
      </c>
    </row>
    <row r="3176" spans="1:4" x14ac:dyDescent="0.3">
      <c r="A3176" s="73">
        <v>39238</v>
      </c>
      <c r="B3176" s="130">
        <v>1530.9499510000001</v>
      </c>
      <c r="C3176" s="125">
        <f t="shared" si="98"/>
        <v>3.8357977129757082E-3</v>
      </c>
      <c r="D3176" s="130">
        <f t="shared" si="99"/>
        <v>3835.7977129757082</v>
      </c>
    </row>
    <row r="3177" spans="1:4" x14ac:dyDescent="0.3">
      <c r="A3177" s="73">
        <v>39237</v>
      </c>
      <c r="B3177" s="130">
        <v>1539.1800539999999</v>
      </c>
      <c r="C3177" s="125">
        <f t="shared" si="98"/>
        <v>1.0789725168280917E-2</v>
      </c>
      <c r="D3177" s="130">
        <f t="shared" si="99"/>
        <v>10789.725168280916</v>
      </c>
    </row>
    <row r="3178" spans="1:4" x14ac:dyDescent="0.3">
      <c r="A3178" s="73">
        <v>39234</v>
      </c>
      <c r="B3178" s="130">
        <v>1536.339966</v>
      </c>
      <c r="C3178" s="125">
        <f t="shared" si="98"/>
        <v>1.5594094199305797E-2</v>
      </c>
      <c r="D3178" s="130">
        <f t="shared" si="99"/>
        <v>15594.094199305797</v>
      </c>
    </row>
    <row r="3179" spans="1:4" x14ac:dyDescent="0.3">
      <c r="A3179" s="73">
        <v>39233</v>
      </c>
      <c r="B3179" s="130">
        <v>1530.619995</v>
      </c>
      <c r="C3179" s="125">
        <f t="shared" si="98"/>
        <v>1.088405288595462E-2</v>
      </c>
      <c r="D3179" s="130">
        <f t="shared" si="99"/>
        <v>10884.052885954621</v>
      </c>
    </row>
    <row r="3180" spans="1:4" x14ac:dyDescent="0.3">
      <c r="A3180" s="73">
        <v>39232</v>
      </c>
      <c r="B3180" s="130">
        <v>1530.2299800000001</v>
      </c>
      <c r="C3180" s="125">
        <f t="shared" si="98"/>
        <v>1.9344679981438739E-2</v>
      </c>
      <c r="D3180" s="130">
        <f t="shared" si="99"/>
        <v>19344.679981438738</v>
      </c>
    </row>
    <row r="3181" spans="1:4" x14ac:dyDescent="0.3">
      <c r="A3181" s="73">
        <v>39231</v>
      </c>
      <c r="B3181" s="130">
        <v>1518.1099850000001</v>
      </c>
      <c r="C3181" s="125">
        <f t="shared" si="98"/>
        <v>9.9524071191445795E-3</v>
      </c>
      <c r="D3181" s="130">
        <f t="shared" si="99"/>
        <v>9952.4071191445801</v>
      </c>
    </row>
    <row r="3182" spans="1:4" x14ac:dyDescent="0.3">
      <c r="A3182" s="73">
        <v>39227</v>
      </c>
      <c r="B3182" s="130">
        <v>1515.7299800000001</v>
      </c>
      <c r="C3182" s="125">
        <f t="shared" si="98"/>
        <v>6.5610812215466385E-3</v>
      </c>
      <c r="D3182" s="130">
        <f t="shared" si="99"/>
        <v>6561.0812215466385</v>
      </c>
    </row>
    <row r="3183" spans="1:4" x14ac:dyDescent="0.3">
      <c r="A3183" s="73">
        <v>39226</v>
      </c>
      <c r="B3183" s="130">
        <v>1507.51001</v>
      </c>
      <c r="C3183" s="125">
        <f t="shared" si="98"/>
        <v>1.0754516893991095E-2</v>
      </c>
      <c r="D3183" s="130">
        <f t="shared" si="99"/>
        <v>10754.516893991095</v>
      </c>
    </row>
    <row r="3184" spans="1:4" x14ac:dyDescent="0.3">
      <c r="A3184" s="73">
        <v>39225</v>
      </c>
      <c r="B3184" s="130">
        <v>1522.280029</v>
      </c>
      <c r="C3184" s="125">
        <f t="shared" si="98"/>
        <v>6.4129323950925521E-3</v>
      </c>
      <c r="D3184" s="130">
        <f t="shared" si="99"/>
        <v>6412.9323950925518</v>
      </c>
    </row>
    <row r="3185" spans="1:4" x14ac:dyDescent="0.3">
      <c r="A3185" s="73">
        <v>39224</v>
      </c>
      <c r="B3185" s="130">
        <v>1524.119995</v>
      </c>
      <c r="C3185" s="125">
        <f t="shared" si="98"/>
        <v>1.0877367359618306E-2</v>
      </c>
      <c r="D3185" s="130">
        <f t="shared" si="99"/>
        <v>10877.367359618307</v>
      </c>
    </row>
    <row r="3186" spans="1:4" x14ac:dyDescent="0.3">
      <c r="A3186" s="73">
        <v>39223</v>
      </c>
      <c r="B3186" s="130">
        <v>1525.099976</v>
      </c>
      <c r="C3186" s="125">
        <f t="shared" si="98"/>
        <v>1.0347931875187788E-2</v>
      </c>
      <c r="D3186" s="130">
        <f t="shared" si="99"/>
        <v>10347.931875187787</v>
      </c>
    </row>
    <row r="3187" spans="1:4" x14ac:dyDescent="0.3">
      <c r="A3187" s="73">
        <v>39220</v>
      </c>
      <c r="B3187" s="130">
        <v>1522.75</v>
      </c>
      <c r="C3187" s="125">
        <f t="shared" si="98"/>
        <v>1.1377376135337514E-2</v>
      </c>
      <c r="D3187" s="130">
        <f t="shared" si="99"/>
        <v>11377.376135337514</v>
      </c>
    </row>
    <row r="3188" spans="1:4" x14ac:dyDescent="0.3">
      <c r="A3188" s="73">
        <v>39219</v>
      </c>
      <c r="B3188" s="130">
        <v>1512.75</v>
      </c>
      <c r="C3188" s="125">
        <f t="shared" si="98"/>
        <v>6.8956694976438637E-3</v>
      </c>
      <c r="D3188" s="130">
        <f t="shared" si="99"/>
        <v>6895.6694976438639</v>
      </c>
    </row>
    <row r="3189" spans="1:4" x14ac:dyDescent="0.3">
      <c r="A3189" s="73">
        <v>39218</v>
      </c>
      <c r="B3189" s="130">
        <v>1514.1400149999999</v>
      </c>
      <c r="C3189" s="125">
        <f t="shared" si="98"/>
        <v>1.2179775966689288E-2</v>
      </c>
      <c r="D3189" s="130">
        <f t="shared" si="99"/>
        <v>12179.775966689287</v>
      </c>
    </row>
    <row r="3190" spans="1:4" x14ac:dyDescent="0.3">
      <c r="A3190" s="73">
        <v>39217</v>
      </c>
      <c r="B3190" s="130">
        <v>1501.1899410000001</v>
      </c>
      <c r="C3190" s="125">
        <f t="shared" si="98"/>
        <v>1.0018092921424637E-2</v>
      </c>
      <c r="D3190" s="130">
        <f t="shared" si="99"/>
        <v>10018.092921424637</v>
      </c>
    </row>
    <row r="3191" spans="1:4" x14ac:dyDescent="0.3">
      <c r="A3191" s="73">
        <v>39216</v>
      </c>
      <c r="B3191" s="130">
        <v>1503.150024</v>
      </c>
      <c r="C3191" s="125">
        <f t="shared" si="98"/>
        <v>1.4018112259483573E-2</v>
      </c>
      <c r="D3191" s="130">
        <f t="shared" si="99"/>
        <v>14018.112259483572</v>
      </c>
    </row>
    <row r="3192" spans="1:4" x14ac:dyDescent="0.3">
      <c r="A3192" s="73">
        <v>39213</v>
      </c>
      <c r="B3192" s="130">
        <v>1505.849976</v>
      </c>
      <c r="C3192" s="125">
        <f t="shared" si="98"/>
        <v>7.8845237678049074E-3</v>
      </c>
      <c r="D3192" s="130">
        <f t="shared" si="99"/>
        <v>7884.523767804907</v>
      </c>
    </row>
    <row r="3193" spans="1:4" x14ac:dyDescent="0.3">
      <c r="A3193" s="73">
        <v>39212</v>
      </c>
      <c r="B3193" s="130">
        <v>1491.469971</v>
      </c>
      <c r="C3193" s="125">
        <f t="shared" si="98"/>
        <v>-1.8604845240086654E-3</v>
      </c>
      <c r="D3193" s="130">
        <f t="shared" si="99"/>
        <v>-1860.4845240086654</v>
      </c>
    </row>
    <row r="3194" spans="1:4" x14ac:dyDescent="0.3">
      <c r="A3194" s="73">
        <v>39211</v>
      </c>
      <c r="B3194" s="130">
        <v>1512.579956</v>
      </c>
      <c r="C3194" s="125">
        <f t="shared" si="98"/>
        <v>1.1474977929345043E-2</v>
      </c>
      <c r="D3194" s="130">
        <f t="shared" si="99"/>
        <v>11474.977929345043</v>
      </c>
    </row>
    <row r="3195" spans="1:4" x14ac:dyDescent="0.3">
      <c r="A3195" s="73">
        <v>39210</v>
      </c>
      <c r="B3195" s="130">
        <v>1507.719971</v>
      </c>
      <c r="C3195" s="125">
        <f t="shared" si="98"/>
        <v>1.8447549241617844E-2</v>
      </c>
      <c r="D3195" s="130">
        <f t="shared" si="99"/>
        <v>18447.549241617846</v>
      </c>
    </row>
    <row r="3196" spans="1:4" x14ac:dyDescent="0.3">
      <c r="A3196" s="73">
        <v>39209</v>
      </c>
      <c r="B3196" s="130">
        <v>1509.4799800000001</v>
      </c>
      <c r="C3196" s="125">
        <f t="shared" si="98"/>
        <v>1.9278375722665997E-2</v>
      </c>
      <c r="D3196" s="130">
        <f t="shared" si="99"/>
        <v>19278.375722665998</v>
      </c>
    </row>
    <row r="3197" spans="1:4" x14ac:dyDescent="0.3">
      <c r="A3197" s="73">
        <v>39206</v>
      </c>
      <c r="B3197" s="130">
        <v>1505.619995</v>
      </c>
      <c r="C3197" s="125">
        <f t="shared" si="98"/>
        <v>1.4329517528822944E-2</v>
      </c>
      <c r="D3197" s="130">
        <f t="shared" si="99"/>
        <v>14329.517528822944</v>
      </c>
    </row>
    <row r="3198" spans="1:4" x14ac:dyDescent="0.3">
      <c r="A3198" s="73">
        <v>39205</v>
      </c>
      <c r="B3198" s="130">
        <v>1502.3900149999999</v>
      </c>
      <c r="C3198" s="125">
        <f t="shared" si="98"/>
        <v>2.1526748914168392E-2</v>
      </c>
      <c r="D3198" s="130">
        <f t="shared" si="99"/>
        <v>21526.748914168391</v>
      </c>
    </row>
    <row r="3199" spans="1:4" x14ac:dyDescent="0.3">
      <c r="A3199" s="73">
        <v>39204</v>
      </c>
      <c r="B3199" s="130">
        <v>1495.920044</v>
      </c>
      <c r="C3199" s="125">
        <f t="shared" si="98"/>
        <v>1.5904953480475381E-2</v>
      </c>
      <c r="D3199" s="130">
        <f t="shared" si="99"/>
        <v>15904.95348047538</v>
      </c>
    </row>
    <row r="3200" spans="1:4" x14ac:dyDescent="0.3">
      <c r="A3200" s="73">
        <v>39203</v>
      </c>
      <c r="B3200" s="130">
        <v>1486.3000489999999</v>
      </c>
      <c r="C3200" s="125">
        <f t="shared" si="98"/>
        <v>1.0071539675313712E-2</v>
      </c>
      <c r="D3200" s="130">
        <f t="shared" si="99"/>
        <v>10071.539675313712</v>
      </c>
    </row>
    <row r="3201" spans="1:4" x14ac:dyDescent="0.3">
      <c r="A3201" s="73">
        <v>39202</v>
      </c>
      <c r="B3201" s="130">
        <v>1482.369995</v>
      </c>
      <c r="C3201" s="125">
        <f t="shared" si="98"/>
        <v>9.5619100752037944E-3</v>
      </c>
      <c r="D3201" s="130">
        <f t="shared" si="99"/>
        <v>9561.9100752037939</v>
      </c>
    </row>
    <row r="3202" spans="1:4" x14ac:dyDescent="0.3">
      <c r="A3202" s="73">
        <v>39199</v>
      </c>
      <c r="B3202" s="130">
        <v>1494.0699460000001</v>
      </c>
      <c r="C3202" s="125">
        <f t="shared" si="98"/>
        <v>2.837180072335288E-2</v>
      </c>
      <c r="D3202" s="130">
        <f t="shared" si="99"/>
        <v>28371.800723352881</v>
      </c>
    </row>
    <row r="3203" spans="1:4" x14ac:dyDescent="0.3">
      <c r="A3203" s="73">
        <v>39198</v>
      </c>
      <c r="B3203" s="130">
        <v>1494.25</v>
      </c>
      <c r="C3203" s="125">
        <f t="shared" si="98"/>
        <v>3.208312572726002E-2</v>
      </c>
      <c r="D3203" s="130">
        <f t="shared" si="99"/>
        <v>32083.12572726002</v>
      </c>
    </row>
    <row r="3204" spans="1:4" x14ac:dyDescent="0.3">
      <c r="A3204" s="73">
        <v>39197</v>
      </c>
      <c r="B3204" s="130">
        <v>1495.420044</v>
      </c>
      <c r="C3204" s="125">
        <f t="shared" si="98"/>
        <v>3.9301708421545012E-2</v>
      </c>
      <c r="D3204" s="130">
        <f t="shared" si="99"/>
        <v>39301.708421545009</v>
      </c>
    </row>
    <row r="3205" spans="1:4" x14ac:dyDescent="0.3">
      <c r="A3205" s="73">
        <v>39196</v>
      </c>
      <c r="B3205" s="130">
        <v>1480.410034</v>
      </c>
      <c r="C3205" s="125">
        <f t="shared" si="98"/>
        <v>2.2107318241903373E-2</v>
      </c>
      <c r="D3205" s="130">
        <f t="shared" si="99"/>
        <v>22107.318241903373</v>
      </c>
    </row>
    <row r="3206" spans="1:4" x14ac:dyDescent="0.3">
      <c r="A3206" s="73">
        <v>39195</v>
      </c>
      <c r="B3206" s="130">
        <v>1480.9300539999999</v>
      </c>
      <c r="C3206" s="125">
        <f t="shared" si="98"/>
        <v>2.5141781779945083E-2</v>
      </c>
      <c r="D3206" s="130">
        <f t="shared" si="99"/>
        <v>25141.781779945082</v>
      </c>
    </row>
    <row r="3207" spans="1:4" x14ac:dyDescent="0.3">
      <c r="A3207" s="73">
        <v>39192</v>
      </c>
      <c r="B3207" s="130">
        <v>1484.349976</v>
      </c>
      <c r="C3207" s="125">
        <f t="shared" si="98"/>
        <v>2.8114067240302631E-2</v>
      </c>
      <c r="D3207" s="130">
        <f t="shared" si="99"/>
        <v>28114.067240302633</v>
      </c>
    </row>
    <row r="3208" spans="1:4" x14ac:dyDescent="0.3">
      <c r="A3208" s="73">
        <v>39191</v>
      </c>
      <c r="B3208" s="130">
        <v>1470.7299800000001</v>
      </c>
      <c r="C3208" s="125">
        <f t="shared" ref="C3208:C3271" si="100">B3208/B3218-1</f>
        <v>2.1787299380240377E-2</v>
      </c>
      <c r="D3208" s="130">
        <f t="shared" ref="D3208:D3271" si="101">C3208*$B$5</f>
        <v>21787.299380240376</v>
      </c>
    </row>
    <row r="3209" spans="1:4" x14ac:dyDescent="0.3">
      <c r="A3209" s="73">
        <v>39190</v>
      </c>
      <c r="B3209" s="130">
        <v>1472.5</v>
      </c>
      <c r="C3209" s="125">
        <f t="shared" si="100"/>
        <v>2.4155448727467554E-2</v>
      </c>
      <c r="D3209" s="130">
        <f t="shared" si="101"/>
        <v>24155.448727467556</v>
      </c>
    </row>
    <row r="3210" spans="1:4" x14ac:dyDescent="0.3">
      <c r="A3210" s="73">
        <v>39189</v>
      </c>
      <c r="B3210" s="130">
        <v>1471.4799800000001</v>
      </c>
      <c r="C3210" s="125">
        <f t="shared" si="100"/>
        <v>3.2943687049074688E-2</v>
      </c>
      <c r="D3210" s="130">
        <f t="shared" si="101"/>
        <v>32943.687049074688</v>
      </c>
    </row>
    <row r="3211" spans="1:4" x14ac:dyDescent="0.3">
      <c r="A3211" s="73">
        <v>39188</v>
      </c>
      <c r="B3211" s="130">
        <v>1468.329956</v>
      </c>
      <c r="C3211" s="125">
        <f t="shared" si="100"/>
        <v>3.3409323579479899E-2</v>
      </c>
      <c r="D3211" s="130">
        <f t="shared" si="101"/>
        <v>33409.323579479897</v>
      </c>
    </row>
    <row r="3212" spans="1:4" x14ac:dyDescent="0.3">
      <c r="A3212" s="73">
        <v>39185</v>
      </c>
      <c r="B3212" s="130">
        <v>1452.849976</v>
      </c>
      <c r="C3212" s="125">
        <f t="shared" si="100"/>
        <v>2.1314099795358254E-2</v>
      </c>
      <c r="D3212" s="130">
        <f t="shared" si="101"/>
        <v>21314.099795358256</v>
      </c>
    </row>
    <row r="3213" spans="1:4" x14ac:dyDescent="0.3">
      <c r="A3213" s="73">
        <v>39184</v>
      </c>
      <c r="B3213" s="130">
        <v>1447.8000489999999</v>
      </c>
      <c r="C3213" s="125">
        <f t="shared" si="100"/>
        <v>2.1570295175381338E-2</v>
      </c>
      <c r="D3213" s="130">
        <f t="shared" si="101"/>
        <v>21570.295175381336</v>
      </c>
    </row>
    <row r="3214" spans="1:4" x14ac:dyDescent="0.3">
      <c r="A3214" s="73">
        <v>39183</v>
      </c>
      <c r="B3214" s="130">
        <v>1438.869995</v>
      </c>
      <c r="C3214" s="125">
        <f t="shared" si="100"/>
        <v>7.18181316645361E-3</v>
      </c>
      <c r="D3214" s="130">
        <f t="shared" si="101"/>
        <v>7181.8131664536104</v>
      </c>
    </row>
    <row r="3215" spans="1:4" x14ac:dyDescent="0.3">
      <c r="A3215" s="73">
        <v>39182</v>
      </c>
      <c r="B3215" s="130">
        <v>1448.3900149999999</v>
      </c>
      <c r="C3215" s="125">
        <f t="shared" si="100"/>
        <v>7.5756626086955769E-3</v>
      </c>
      <c r="D3215" s="130">
        <f t="shared" si="101"/>
        <v>7575.6626086955766</v>
      </c>
    </row>
    <row r="3216" spans="1:4" x14ac:dyDescent="0.3">
      <c r="A3216" s="73">
        <v>39181</v>
      </c>
      <c r="B3216" s="130">
        <v>1444.6099850000001</v>
      </c>
      <c r="C3216" s="125">
        <f t="shared" si="100"/>
        <v>5.9187667301121571E-3</v>
      </c>
      <c r="D3216" s="130">
        <f t="shared" si="101"/>
        <v>5918.7667301121573</v>
      </c>
    </row>
    <row r="3217" spans="1:4" x14ac:dyDescent="0.3">
      <c r="A3217" s="73">
        <v>39177</v>
      </c>
      <c r="B3217" s="130">
        <v>1443.76001</v>
      </c>
      <c r="C3217" s="125">
        <f t="shared" si="100"/>
        <v>6.4271269879836446E-3</v>
      </c>
      <c r="D3217" s="130">
        <f t="shared" si="101"/>
        <v>6427.1269879836445</v>
      </c>
    </row>
    <row r="3218" spans="1:4" x14ac:dyDescent="0.3">
      <c r="A3218" s="73">
        <v>39176</v>
      </c>
      <c r="B3218" s="130">
        <v>1439.369995</v>
      </c>
      <c r="C3218" s="125">
        <f t="shared" si="100"/>
        <v>3.0173067526515496E-3</v>
      </c>
      <c r="D3218" s="130">
        <f t="shared" si="101"/>
        <v>3017.3067526515497</v>
      </c>
    </row>
    <row r="3219" spans="1:4" x14ac:dyDescent="0.3">
      <c r="A3219" s="73">
        <v>39175</v>
      </c>
      <c r="B3219" s="130">
        <v>1437.7700199999999</v>
      </c>
      <c r="C3219" s="125">
        <f t="shared" si="100"/>
        <v>1.9015748452754222E-2</v>
      </c>
      <c r="D3219" s="130">
        <f t="shared" si="101"/>
        <v>19015.748452754222</v>
      </c>
    </row>
    <row r="3220" spans="1:4" x14ac:dyDescent="0.3">
      <c r="A3220" s="73">
        <v>39174</v>
      </c>
      <c r="B3220" s="130">
        <v>1424.5500489999999</v>
      </c>
      <c r="C3220" s="125">
        <f t="shared" si="100"/>
        <v>1.6040675187652509E-2</v>
      </c>
      <c r="D3220" s="130">
        <f t="shared" si="101"/>
        <v>16040.675187652509</v>
      </c>
    </row>
    <row r="3221" spans="1:4" x14ac:dyDescent="0.3">
      <c r="A3221" s="73">
        <v>39171</v>
      </c>
      <c r="B3221" s="130">
        <v>1420.8599850000001</v>
      </c>
      <c r="C3221" s="125">
        <f t="shared" si="100"/>
        <v>2.4449356644449027E-2</v>
      </c>
      <c r="D3221" s="130">
        <f t="shared" si="101"/>
        <v>24449.356644449028</v>
      </c>
    </row>
    <row r="3222" spans="1:4" x14ac:dyDescent="0.3">
      <c r="A3222" s="73">
        <v>39170</v>
      </c>
      <c r="B3222" s="130">
        <v>1422.530029</v>
      </c>
      <c r="C3222" s="125">
        <f t="shared" si="100"/>
        <v>2.1726951022724261E-2</v>
      </c>
      <c r="D3222" s="130">
        <f t="shared" si="101"/>
        <v>21726.951022724261</v>
      </c>
    </row>
    <row r="3223" spans="1:4" x14ac:dyDescent="0.3">
      <c r="A3223" s="73">
        <v>39169</v>
      </c>
      <c r="B3223" s="130">
        <v>1417.2299800000001</v>
      </c>
      <c r="C3223" s="125">
        <f t="shared" si="100"/>
        <v>2.1669971990831316E-2</v>
      </c>
      <c r="D3223" s="130">
        <f t="shared" si="101"/>
        <v>21669.971990831316</v>
      </c>
    </row>
    <row r="3224" spans="1:4" x14ac:dyDescent="0.3">
      <c r="A3224" s="73">
        <v>39168</v>
      </c>
      <c r="B3224" s="130">
        <v>1428.6099850000001</v>
      </c>
      <c r="C3224" s="125">
        <f t="shared" si="100"/>
        <v>3.6764785225497532E-2</v>
      </c>
      <c r="D3224" s="130">
        <f t="shared" si="101"/>
        <v>36764.78522549753</v>
      </c>
    </row>
    <row r="3225" spans="1:4" x14ac:dyDescent="0.3">
      <c r="A3225" s="73">
        <v>39167</v>
      </c>
      <c r="B3225" s="130">
        <v>1437.5</v>
      </c>
      <c r="C3225" s="125">
        <f t="shared" si="100"/>
        <v>2.1967883212874462E-2</v>
      </c>
      <c r="D3225" s="130">
        <f t="shared" si="101"/>
        <v>21967.883212874462</v>
      </c>
    </row>
    <row r="3226" spans="1:4" x14ac:dyDescent="0.3">
      <c r="A3226" s="73">
        <v>39164</v>
      </c>
      <c r="B3226" s="130">
        <v>1436.1099850000001</v>
      </c>
      <c r="C3226" s="125">
        <f t="shared" si="100"/>
        <v>2.3716189876500815E-2</v>
      </c>
      <c r="D3226" s="130">
        <f t="shared" si="101"/>
        <v>23716.189876500815</v>
      </c>
    </row>
    <row r="3227" spans="1:4" x14ac:dyDescent="0.3">
      <c r="A3227" s="73">
        <v>39163</v>
      </c>
      <c r="B3227" s="130">
        <v>1434.540039</v>
      </c>
      <c r="C3227" s="125">
        <f t="shared" si="100"/>
        <v>2.3290003959404837E-2</v>
      </c>
      <c r="D3227" s="130">
        <f t="shared" si="101"/>
        <v>23290.003959404836</v>
      </c>
    </row>
    <row r="3228" spans="1:4" x14ac:dyDescent="0.3">
      <c r="A3228" s="73">
        <v>39162</v>
      </c>
      <c r="B3228" s="130">
        <v>1435.040039</v>
      </c>
      <c r="C3228" s="125">
        <f t="shared" si="100"/>
        <v>3.0941808298535545E-2</v>
      </c>
      <c r="D3228" s="130">
        <f t="shared" si="101"/>
        <v>30941.808298535543</v>
      </c>
    </row>
    <row r="3229" spans="1:4" x14ac:dyDescent="0.3">
      <c r="A3229" s="73">
        <v>39161</v>
      </c>
      <c r="B3229" s="130">
        <v>1410.9399410000001</v>
      </c>
      <c r="C3229" s="125">
        <f t="shared" si="100"/>
        <v>1.1129278578772217E-2</v>
      </c>
      <c r="D3229" s="130">
        <f t="shared" si="101"/>
        <v>11129.278578772217</v>
      </c>
    </row>
    <row r="3230" spans="1:4" x14ac:dyDescent="0.3">
      <c r="A3230" s="73">
        <v>39160</v>
      </c>
      <c r="B3230" s="130">
        <v>1402.0600589999999</v>
      </c>
      <c r="C3230" s="125">
        <f t="shared" si="100"/>
        <v>2.0333059777650542E-2</v>
      </c>
      <c r="D3230" s="130">
        <f t="shared" si="101"/>
        <v>20333.059777650542</v>
      </c>
    </row>
    <row r="3231" spans="1:4" x14ac:dyDescent="0.3">
      <c r="A3231" s="73">
        <v>39157</v>
      </c>
      <c r="B3231" s="130">
        <v>1386.9499510000001</v>
      </c>
      <c r="C3231" s="125">
        <f t="shared" si="100"/>
        <v>-1.5866331669422973E-4</v>
      </c>
      <c r="D3231" s="130">
        <f t="shared" si="101"/>
        <v>-158.66331669422974</v>
      </c>
    </row>
    <row r="3232" spans="1:4" x14ac:dyDescent="0.3">
      <c r="A3232" s="73">
        <v>39156</v>
      </c>
      <c r="B3232" s="130">
        <v>1392.280029</v>
      </c>
      <c r="C3232" s="125">
        <f t="shared" si="100"/>
        <v>-7.7610087576812647E-3</v>
      </c>
      <c r="D3232" s="130">
        <f t="shared" si="101"/>
        <v>-7761.0087576812648</v>
      </c>
    </row>
    <row r="3233" spans="1:4" x14ac:dyDescent="0.3">
      <c r="A3233" s="73">
        <v>39155</v>
      </c>
      <c r="B3233" s="130">
        <v>1387.170044</v>
      </c>
      <c r="C3233" s="125">
        <f t="shared" si="100"/>
        <v>-1.3967602645861388E-2</v>
      </c>
      <c r="D3233" s="130">
        <f t="shared" si="101"/>
        <v>-13967.602645861387</v>
      </c>
    </row>
    <row r="3234" spans="1:4" x14ac:dyDescent="0.3">
      <c r="A3234" s="73">
        <v>39154</v>
      </c>
      <c r="B3234" s="130">
        <v>1377.9499510000001</v>
      </c>
      <c r="C3234" s="125">
        <f t="shared" si="100"/>
        <v>-1.5074685078401817E-2</v>
      </c>
      <c r="D3234" s="130">
        <f t="shared" si="101"/>
        <v>-15074.685078401817</v>
      </c>
    </row>
    <row r="3235" spans="1:4" x14ac:dyDescent="0.3">
      <c r="A3235" s="73">
        <v>39153</v>
      </c>
      <c r="B3235" s="130">
        <v>1406.599976</v>
      </c>
      <c r="C3235" s="125">
        <f t="shared" si="100"/>
        <v>-2.9509386248885328E-2</v>
      </c>
      <c r="D3235" s="130">
        <f t="shared" si="101"/>
        <v>-29509.386248885326</v>
      </c>
    </row>
    <row r="3236" spans="1:4" x14ac:dyDescent="0.3">
      <c r="A3236" s="73">
        <v>39150</v>
      </c>
      <c r="B3236" s="130">
        <v>1402.839966</v>
      </c>
      <c r="C3236" s="125">
        <f t="shared" si="100"/>
        <v>-3.3317468398852523E-2</v>
      </c>
      <c r="D3236" s="130">
        <f t="shared" si="101"/>
        <v>-33317.468398852521</v>
      </c>
    </row>
    <row r="3237" spans="1:4" x14ac:dyDescent="0.3">
      <c r="A3237" s="73">
        <v>39149</v>
      </c>
      <c r="B3237" s="130">
        <v>1401.8900149999999</v>
      </c>
      <c r="C3237" s="125">
        <f t="shared" si="100"/>
        <v>-3.7414678732835327E-2</v>
      </c>
      <c r="D3237" s="130">
        <f t="shared" si="101"/>
        <v>-37414.678732835324</v>
      </c>
    </row>
    <row r="3238" spans="1:4" x14ac:dyDescent="0.3">
      <c r="A3238" s="73">
        <v>39148</v>
      </c>
      <c r="B3238" s="130">
        <v>1391.969971</v>
      </c>
      <c r="C3238" s="125">
        <f t="shared" si="100"/>
        <v>-4.5045748080631776E-2</v>
      </c>
      <c r="D3238" s="130">
        <f t="shared" si="101"/>
        <v>-45045.748080631776</v>
      </c>
    </row>
    <row r="3239" spans="1:4" x14ac:dyDescent="0.3">
      <c r="A3239" s="73">
        <v>39147</v>
      </c>
      <c r="B3239" s="130">
        <v>1395.410034</v>
      </c>
      <c r="C3239" s="125">
        <f t="shared" si="100"/>
        <v>-4.4030210472410736E-2</v>
      </c>
      <c r="D3239" s="130">
        <f t="shared" si="101"/>
        <v>-44030.210472410734</v>
      </c>
    </row>
    <row r="3240" spans="1:4" x14ac:dyDescent="0.3">
      <c r="A3240" s="73">
        <v>39146</v>
      </c>
      <c r="B3240" s="130">
        <v>1374.119995</v>
      </c>
      <c r="C3240" s="125">
        <f t="shared" si="100"/>
        <v>-5.5938031121382292E-2</v>
      </c>
      <c r="D3240" s="130">
        <f t="shared" si="101"/>
        <v>-55938.031121382293</v>
      </c>
    </row>
    <row r="3241" spans="1:4" x14ac:dyDescent="0.3">
      <c r="A3241" s="73">
        <v>39143</v>
      </c>
      <c r="B3241" s="130">
        <v>1387.170044</v>
      </c>
      <c r="C3241" s="125">
        <f t="shared" si="100"/>
        <v>-4.7803084945612584E-2</v>
      </c>
      <c r="D3241" s="130">
        <f t="shared" si="101"/>
        <v>-47803.084945612587</v>
      </c>
    </row>
    <row r="3242" spans="1:4" x14ac:dyDescent="0.3">
      <c r="A3242" s="73">
        <v>39142</v>
      </c>
      <c r="B3242" s="130">
        <v>1403.170044</v>
      </c>
      <c r="C3242" s="125">
        <f t="shared" si="100"/>
        <v>-3.5820795193280408E-2</v>
      </c>
      <c r="D3242" s="130">
        <f t="shared" si="101"/>
        <v>-35820.795193280406</v>
      </c>
    </row>
    <row r="3243" spans="1:4" x14ac:dyDescent="0.3">
      <c r="A3243" s="73">
        <v>39141</v>
      </c>
      <c r="B3243" s="130">
        <v>1406.8199460000001</v>
      </c>
      <c r="C3243" s="125">
        <f t="shared" si="100"/>
        <v>-2.5923354341161775E-2</v>
      </c>
      <c r="D3243" s="130">
        <f t="shared" si="101"/>
        <v>-25923.354341161776</v>
      </c>
    </row>
    <row r="3244" spans="1:4" x14ac:dyDescent="0.3">
      <c r="A3244" s="73">
        <v>39140</v>
      </c>
      <c r="B3244" s="130">
        <v>1399.040039</v>
      </c>
      <c r="C3244" s="125">
        <f t="shared" si="100"/>
        <v>-2.3950519488863731E-2</v>
      </c>
      <c r="D3244" s="130">
        <f t="shared" si="101"/>
        <v>-23950.519488863731</v>
      </c>
    </row>
    <row r="3245" spans="1:4" x14ac:dyDescent="0.3">
      <c r="A3245" s="73">
        <v>39139</v>
      </c>
      <c r="B3245" s="130">
        <v>1449.369995</v>
      </c>
      <c r="C3245" s="125">
        <f t="shared" si="100"/>
        <v>7.8647174220698446E-3</v>
      </c>
      <c r="D3245" s="130">
        <f t="shared" si="101"/>
        <v>7864.7174220698444</v>
      </c>
    </row>
    <row r="3246" spans="1:4" x14ac:dyDescent="0.3">
      <c r="A3246" s="73">
        <v>39136</v>
      </c>
      <c r="B3246" s="130">
        <v>1451.1899410000001</v>
      </c>
      <c r="C3246" s="125">
        <f t="shared" si="100"/>
        <v>1.9884430009335929E-3</v>
      </c>
      <c r="D3246" s="130">
        <f t="shared" si="101"/>
        <v>1988.4430009335929</v>
      </c>
    </row>
    <row r="3247" spans="1:4" x14ac:dyDescent="0.3">
      <c r="A3247" s="73">
        <v>39135</v>
      </c>
      <c r="B3247" s="130">
        <v>1456.380005</v>
      </c>
      <c r="C3247" s="125">
        <f t="shared" si="100"/>
        <v>4.3861359927983568E-3</v>
      </c>
      <c r="D3247" s="130">
        <f t="shared" si="101"/>
        <v>4386.1359927983567</v>
      </c>
    </row>
    <row r="3248" spans="1:4" x14ac:dyDescent="0.3">
      <c r="A3248" s="73">
        <v>39134</v>
      </c>
      <c r="B3248" s="130">
        <v>1457.630005</v>
      </c>
      <c r="C3248" s="125">
        <f t="shared" si="100"/>
        <v>6.6505559392264768E-3</v>
      </c>
      <c r="D3248" s="130">
        <f t="shared" si="101"/>
        <v>6650.5559392264768</v>
      </c>
    </row>
    <row r="3249" spans="1:4" x14ac:dyDescent="0.3">
      <c r="A3249" s="73">
        <v>39133</v>
      </c>
      <c r="B3249" s="130">
        <v>1459.6800539999999</v>
      </c>
      <c r="C3249" s="125">
        <f t="shared" si="100"/>
        <v>8.7699735918698174E-3</v>
      </c>
      <c r="D3249" s="130">
        <f t="shared" si="101"/>
        <v>8769.973591869817</v>
      </c>
    </row>
    <row r="3250" spans="1:4" x14ac:dyDescent="0.3">
      <c r="A3250" s="73">
        <v>39129</v>
      </c>
      <c r="B3250" s="130">
        <v>1455.540039</v>
      </c>
      <c r="C3250" s="125">
        <f t="shared" si="100"/>
        <v>4.9365322364500752E-3</v>
      </c>
      <c r="D3250" s="130">
        <f t="shared" si="101"/>
        <v>4936.5322364500753</v>
      </c>
    </row>
    <row r="3251" spans="1:4" x14ac:dyDescent="0.3">
      <c r="A3251" s="73">
        <v>39128</v>
      </c>
      <c r="B3251" s="130">
        <v>1456.8100589999999</v>
      </c>
      <c r="C3251" s="125">
        <f t="shared" si="100"/>
        <v>7.517682921520441E-3</v>
      </c>
      <c r="D3251" s="130">
        <f t="shared" si="101"/>
        <v>7517.6829215204407</v>
      </c>
    </row>
    <row r="3252" spans="1:4" x14ac:dyDescent="0.3">
      <c r="A3252" s="73">
        <v>39127</v>
      </c>
      <c r="B3252" s="130">
        <v>1455.3000489999999</v>
      </c>
      <c r="C3252" s="125">
        <f t="shared" si="100"/>
        <v>1.186176098468783E-2</v>
      </c>
      <c r="D3252" s="130">
        <f t="shared" si="101"/>
        <v>11861.760984687829</v>
      </c>
    </row>
    <row r="3253" spans="1:4" x14ac:dyDescent="0.3">
      <c r="A3253" s="73">
        <v>39126</v>
      </c>
      <c r="B3253" s="130">
        <v>1444.26001</v>
      </c>
      <c r="C3253" s="125">
        <f t="shared" si="100"/>
        <v>1.0806164935774243E-2</v>
      </c>
      <c r="D3253" s="130">
        <f t="shared" si="101"/>
        <v>10806.164935774243</v>
      </c>
    </row>
    <row r="3254" spans="1:4" x14ac:dyDescent="0.3">
      <c r="A3254" s="73">
        <v>39125</v>
      </c>
      <c r="B3254" s="130">
        <v>1433.369995</v>
      </c>
      <c r="C3254" s="125">
        <f t="shared" si="100"/>
        <v>8.9749546288766524E-3</v>
      </c>
      <c r="D3254" s="130">
        <f t="shared" si="101"/>
        <v>8974.9546288766524</v>
      </c>
    </row>
    <row r="3255" spans="1:4" x14ac:dyDescent="0.3">
      <c r="A3255" s="73">
        <v>39122</v>
      </c>
      <c r="B3255" s="130">
        <v>1438.0600589999999</v>
      </c>
      <c r="C3255" s="125">
        <f t="shared" si="100"/>
        <v>1.1165959581092455E-2</v>
      </c>
      <c r="D3255" s="130">
        <f t="shared" si="101"/>
        <v>11165.959581092455</v>
      </c>
    </row>
    <row r="3256" spans="1:4" x14ac:dyDescent="0.3">
      <c r="A3256" s="73">
        <v>39121</v>
      </c>
      <c r="B3256" s="130">
        <v>1448.3100589999999</v>
      </c>
      <c r="C3256" s="125">
        <f t="shared" si="100"/>
        <v>1.7143082090431916E-2</v>
      </c>
      <c r="D3256" s="130">
        <f t="shared" si="101"/>
        <v>17143.082090431915</v>
      </c>
    </row>
    <row r="3257" spans="1:4" x14ac:dyDescent="0.3">
      <c r="A3257" s="73">
        <v>39120</v>
      </c>
      <c r="B3257" s="130">
        <v>1450.0200199999999</v>
      </c>
      <c r="C3257" s="125">
        <f t="shared" si="100"/>
        <v>6.8674459706157265E-3</v>
      </c>
      <c r="D3257" s="130">
        <f t="shared" si="101"/>
        <v>6867.4459706157268</v>
      </c>
    </row>
    <row r="3258" spans="1:4" x14ac:dyDescent="0.3">
      <c r="A3258" s="73">
        <v>39119</v>
      </c>
      <c r="B3258" s="130">
        <v>1448</v>
      </c>
      <c r="C3258" s="125">
        <f t="shared" si="100"/>
        <v>1.4012710271169349E-2</v>
      </c>
      <c r="D3258" s="130">
        <f t="shared" si="101"/>
        <v>14012.710271169348</v>
      </c>
    </row>
    <row r="3259" spans="1:4" x14ac:dyDescent="0.3">
      <c r="A3259" s="73">
        <v>39118</v>
      </c>
      <c r="B3259" s="130">
        <v>1446.98999</v>
      </c>
      <c r="C3259" s="125">
        <f t="shared" si="100"/>
        <v>1.6894507767546862E-2</v>
      </c>
      <c r="D3259" s="130">
        <f t="shared" si="101"/>
        <v>16894.507767546864</v>
      </c>
    </row>
    <row r="3260" spans="1:4" x14ac:dyDescent="0.3">
      <c r="A3260" s="73">
        <v>39115</v>
      </c>
      <c r="B3260" s="130">
        <v>1448.3900149999999</v>
      </c>
      <c r="C3260" s="125">
        <f t="shared" si="100"/>
        <v>1.2506127228241848E-2</v>
      </c>
      <c r="D3260" s="130">
        <f t="shared" si="101"/>
        <v>12506.127228241849</v>
      </c>
    </row>
    <row r="3261" spans="1:4" x14ac:dyDescent="0.3">
      <c r="A3261" s="73">
        <v>39114</v>
      </c>
      <c r="B3261" s="130">
        <v>1445.9399410000001</v>
      </c>
      <c r="C3261" s="125">
        <f t="shared" si="100"/>
        <v>1.3720104929717092E-2</v>
      </c>
      <c r="D3261" s="130">
        <f t="shared" si="101"/>
        <v>13720.104929717092</v>
      </c>
    </row>
    <row r="3262" spans="1:4" x14ac:dyDescent="0.3">
      <c r="A3262" s="73">
        <v>39113</v>
      </c>
      <c r="B3262" s="130">
        <v>1438.23999</v>
      </c>
      <c r="C3262" s="125">
        <f t="shared" si="100"/>
        <v>5.3263585205238773E-3</v>
      </c>
      <c r="D3262" s="130">
        <f t="shared" si="101"/>
        <v>5326.3585205238769</v>
      </c>
    </row>
    <row r="3263" spans="1:4" x14ac:dyDescent="0.3">
      <c r="A3263" s="73">
        <v>39112</v>
      </c>
      <c r="B3263" s="130">
        <v>1428.8199460000001</v>
      </c>
      <c r="C3263" s="125">
        <f t="shared" si="100"/>
        <v>-2.1510426345240363E-3</v>
      </c>
      <c r="D3263" s="130">
        <f t="shared" si="101"/>
        <v>-2151.0426345240362</v>
      </c>
    </row>
    <row r="3264" spans="1:4" x14ac:dyDescent="0.3">
      <c r="A3264" s="73">
        <v>39111</v>
      </c>
      <c r="B3264" s="130">
        <v>1420.619995</v>
      </c>
      <c r="C3264" s="125">
        <f t="shared" si="100"/>
        <v>-7.0663124008906175E-3</v>
      </c>
      <c r="D3264" s="130">
        <f t="shared" si="101"/>
        <v>-7066.3124008906179</v>
      </c>
    </row>
    <row r="3265" spans="1:4" x14ac:dyDescent="0.3">
      <c r="A3265" s="73">
        <v>39108</v>
      </c>
      <c r="B3265" s="130">
        <v>1422.1800539999999</v>
      </c>
      <c r="C3265" s="125">
        <f t="shared" si="100"/>
        <v>-1.1517551812693094E-3</v>
      </c>
      <c r="D3265" s="130">
        <f t="shared" si="101"/>
        <v>-1151.7551812693093</v>
      </c>
    </row>
    <row r="3266" spans="1:4" x14ac:dyDescent="0.3">
      <c r="A3266" s="73">
        <v>39107</v>
      </c>
      <c r="B3266" s="130">
        <v>1423.900024</v>
      </c>
      <c r="C3266" s="125">
        <f t="shared" si="100"/>
        <v>6.3964718192850434E-3</v>
      </c>
      <c r="D3266" s="130">
        <f t="shared" si="101"/>
        <v>6396.4718192850432</v>
      </c>
    </row>
    <row r="3267" spans="1:4" x14ac:dyDescent="0.3">
      <c r="A3267" s="73">
        <v>39106</v>
      </c>
      <c r="B3267" s="130">
        <v>1440.130005</v>
      </c>
      <c r="C3267" s="125">
        <f t="shared" si="100"/>
        <v>1.9842661193278044E-2</v>
      </c>
      <c r="D3267" s="130">
        <f t="shared" si="101"/>
        <v>19842.661193278043</v>
      </c>
    </row>
    <row r="3268" spans="1:4" x14ac:dyDescent="0.3">
      <c r="A3268" s="73">
        <v>39105</v>
      </c>
      <c r="B3268" s="130">
        <v>1427.98999</v>
      </c>
      <c r="C3268" s="125">
        <f t="shared" si="100"/>
        <v>1.0723099830543648E-2</v>
      </c>
      <c r="D3268" s="130">
        <f t="shared" si="101"/>
        <v>10723.099830543648</v>
      </c>
    </row>
    <row r="3269" spans="1:4" x14ac:dyDescent="0.3">
      <c r="A3269" s="73">
        <v>39104</v>
      </c>
      <c r="B3269" s="130">
        <v>1422.9499510000001</v>
      </c>
      <c r="C3269" s="125">
        <f t="shared" si="100"/>
        <v>9.391995776640405E-3</v>
      </c>
      <c r="D3269" s="130">
        <f t="shared" si="101"/>
        <v>9391.9957766404041</v>
      </c>
    </row>
    <row r="3270" spans="1:4" x14ac:dyDescent="0.3">
      <c r="A3270" s="73">
        <v>39101</v>
      </c>
      <c r="B3270" s="130">
        <v>1430.5</v>
      </c>
      <c r="C3270" s="125">
        <f t="shared" si="100"/>
        <v>8.5734268874151365E-3</v>
      </c>
      <c r="D3270" s="130">
        <f t="shared" si="101"/>
        <v>8573.4268874151367</v>
      </c>
    </row>
    <row r="3271" spans="1:4" x14ac:dyDescent="0.3">
      <c r="A3271" s="73">
        <v>39100</v>
      </c>
      <c r="B3271" s="130">
        <v>1426.369995</v>
      </c>
      <c r="C3271" s="125">
        <f t="shared" si="100"/>
        <v>6.8968086725422761E-3</v>
      </c>
      <c r="D3271" s="130">
        <f t="shared" si="101"/>
        <v>6896.8086725422763</v>
      </c>
    </row>
    <row r="3272" spans="1:4" x14ac:dyDescent="0.3">
      <c r="A3272" s="73">
        <v>39099</v>
      </c>
      <c r="B3272" s="130">
        <v>1430.619995</v>
      </c>
      <c r="C3272" s="125" t="e">
        <f t="shared" ref="C3272:C3281" si="102">B3272/B3282-1</f>
        <v>#DIV/0!</v>
      </c>
      <c r="D3272" s="130" t="e">
        <f t="shared" ref="D3272:D3281" si="103">C3272*$B$5</f>
        <v>#DIV/0!</v>
      </c>
    </row>
    <row r="3273" spans="1:4" x14ac:dyDescent="0.3">
      <c r="A3273" s="73">
        <v>39098</v>
      </c>
      <c r="B3273" s="130">
        <v>1431.900024</v>
      </c>
      <c r="C3273" s="125" t="e">
        <f t="shared" si="102"/>
        <v>#DIV/0!</v>
      </c>
      <c r="D3273" s="130" t="e">
        <f t="shared" si="103"/>
        <v>#DIV/0!</v>
      </c>
    </row>
    <row r="3274" spans="1:4" x14ac:dyDescent="0.3">
      <c r="A3274" s="73">
        <v>39094</v>
      </c>
      <c r="B3274" s="130">
        <v>1430.7299800000001</v>
      </c>
      <c r="C3274" s="125" t="e">
        <f t="shared" si="102"/>
        <v>#DIV/0!</v>
      </c>
      <c r="D3274" s="130" t="e">
        <f t="shared" si="103"/>
        <v>#DIV/0!</v>
      </c>
    </row>
    <row r="3275" spans="1:4" x14ac:dyDescent="0.3">
      <c r="A3275" s="73">
        <v>39093</v>
      </c>
      <c r="B3275" s="130">
        <v>1423.8199460000001</v>
      </c>
      <c r="C3275" s="125" t="e">
        <f t="shared" si="102"/>
        <v>#DIV/0!</v>
      </c>
      <c r="D3275" s="130" t="e">
        <f t="shared" si="103"/>
        <v>#DIV/0!</v>
      </c>
    </row>
    <row r="3276" spans="1:4" x14ac:dyDescent="0.3">
      <c r="A3276" s="73">
        <v>39092</v>
      </c>
      <c r="B3276" s="130">
        <v>1414.849976</v>
      </c>
      <c r="C3276" s="125" t="e">
        <f t="shared" si="102"/>
        <v>#DIV/0!</v>
      </c>
      <c r="D3276" s="130" t="e">
        <f t="shared" si="103"/>
        <v>#DIV/0!</v>
      </c>
    </row>
    <row r="3277" spans="1:4" x14ac:dyDescent="0.3">
      <c r="A3277" s="73">
        <v>39091</v>
      </c>
      <c r="B3277" s="130">
        <v>1412.1099850000001</v>
      </c>
      <c r="C3277" s="125" t="e">
        <f t="shared" si="102"/>
        <v>#DIV/0!</v>
      </c>
      <c r="D3277" s="130" t="e">
        <f t="shared" si="103"/>
        <v>#DIV/0!</v>
      </c>
    </row>
    <row r="3278" spans="1:4" x14ac:dyDescent="0.3">
      <c r="A3278" s="73">
        <v>39090</v>
      </c>
      <c r="B3278" s="130">
        <v>1412.839966</v>
      </c>
      <c r="C3278" s="125" t="e">
        <f t="shared" si="102"/>
        <v>#DIV/0!</v>
      </c>
      <c r="D3278" s="130" t="e">
        <f t="shared" si="103"/>
        <v>#DIV/0!</v>
      </c>
    </row>
    <row r="3279" spans="1:4" x14ac:dyDescent="0.3">
      <c r="A3279" s="73">
        <v>39087</v>
      </c>
      <c r="B3279" s="130">
        <v>1409.709961</v>
      </c>
      <c r="C3279" s="125" t="e">
        <f t="shared" si="102"/>
        <v>#DIV/0!</v>
      </c>
      <c r="D3279" s="130" t="e">
        <f t="shared" si="103"/>
        <v>#DIV/0!</v>
      </c>
    </row>
    <row r="3280" spans="1:4" x14ac:dyDescent="0.3">
      <c r="A3280" s="73">
        <v>39086</v>
      </c>
      <c r="B3280" s="130">
        <v>1418.339966</v>
      </c>
      <c r="C3280" s="125" t="e">
        <f t="shared" si="102"/>
        <v>#DIV/0!</v>
      </c>
      <c r="D3280" s="130" t="e">
        <f t="shared" si="103"/>
        <v>#DIV/0!</v>
      </c>
    </row>
    <row r="3281" spans="1:4" x14ac:dyDescent="0.3">
      <c r="A3281" s="73">
        <v>39085</v>
      </c>
      <c r="B3281" s="130">
        <v>1416.599976</v>
      </c>
      <c r="C3281" s="125" t="e">
        <f t="shared" si="102"/>
        <v>#DIV/0!</v>
      </c>
      <c r="D3281" s="130" t="e">
        <f t="shared" si="103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288</v>
      </c>
    </row>
    <row r="2" spans="1:5" x14ac:dyDescent="0.3">
      <c r="E2" s="112">
        <v>250</v>
      </c>
    </row>
    <row r="3" spans="1:5" x14ac:dyDescent="0.3">
      <c r="B3" s="70"/>
    </row>
    <row r="4" spans="1:5" x14ac:dyDescent="0.3">
      <c r="A4" s="1" t="s">
        <v>285</v>
      </c>
      <c r="B4" s="105" t="s">
        <v>184</v>
      </c>
      <c r="E4" s="1" t="s">
        <v>287</v>
      </c>
    </row>
    <row r="5" spans="1:5" x14ac:dyDescent="0.3">
      <c r="A5" s="1" t="s">
        <v>284</v>
      </c>
      <c r="B5" s="70">
        <v>1000000</v>
      </c>
      <c r="E5" s="131">
        <v>0.99</v>
      </c>
    </row>
    <row r="7" spans="1:5" s="105" customFormat="1" x14ac:dyDescent="0.3">
      <c r="A7" s="105" t="s">
        <v>24</v>
      </c>
      <c r="B7" s="105" t="s">
        <v>284</v>
      </c>
      <c r="C7" s="105" t="s">
        <v>276</v>
      </c>
      <c r="D7" s="105" t="s">
        <v>283</v>
      </c>
      <c r="E7" s="105" t="s">
        <v>286</v>
      </c>
    </row>
    <row r="8" spans="1:5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</row>
    <row r="9" spans="1:5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</row>
    <row r="10" spans="1:5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</row>
    <row r="11" spans="1:5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</row>
    <row r="12" spans="1:5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</row>
    <row r="13" spans="1:5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</row>
    <row r="14" spans="1:5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</row>
    <row r="15" spans="1:5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</row>
    <row r="16" spans="1:5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</row>
    <row r="17" spans="1:5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</row>
    <row r="18" spans="1:5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</row>
    <row r="19" spans="1:5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</row>
    <row r="20" spans="1:5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</row>
    <row r="21" spans="1:5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</row>
    <row r="22" spans="1:5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</row>
    <row r="23" spans="1:5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</row>
    <row r="24" spans="1:5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</row>
    <row r="25" spans="1:5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</row>
    <row r="26" spans="1:5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</row>
    <row r="27" spans="1:5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</row>
    <row r="28" spans="1:5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</row>
    <row r="29" spans="1:5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</row>
    <row r="30" spans="1:5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</row>
    <row r="31" spans="1:5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</row>
    <row r="32" spans="1:5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</row>
    <row r="33" spans="1:5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</row>
    <row r="34" spans="1:5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</row>
    <row r="35" spans="1:5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</row>
    <row r="36" spans="1:5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</row>
    <row r="37" spans="1:5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</row>
    <row r="38" spans="1:5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</row>
    <row r="39" spans="1:5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</row>
    <row r="40" spans="1:5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</row>
    <row r="41" spans="1:5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</row>
    <row r="42" spans="1:5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</row>
    <row r="43" spans="1:5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</row>
    <row r="44" spans="1:5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</row>
    <row r="45" spans="1:5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</row>
    <row r="46" spans="1:5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</row>
    <row r="47" spans="1:5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</row>
    <row r="48" spans="1:5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</row>
    <row r="49" spans="1:5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</row>
    <row r="50" spans="1:5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</row>
    <row r="51" spans="1:5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</row>
    <row r="52" spans="1:5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</row>
    <row r="53" spans="1:5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</row>
    <row r="54" spans="1:5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</row>
    <row r="55" spans="1:5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</row>
    <row r="56" spans="1:5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</row>
    <row r="57" spans="1:5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</row>
    <row r="58" spans="1:5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</row>
    <row r="59" spans="1:5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</row>
    <row r="60" spans="1:5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</row>
    <row r="61" spans="1:5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</row>
    <row r="62" spans="1:5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</row>
    <row r="63" spans="1:5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</row>
    <row r="64" spans="1:5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</row>
    <row r="65" spans="1:5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</row>
    <row r="66" spans="1:5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</row>
    <row r="67" spans="1:5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</row>
    <row r="68" spans="1:5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</row>
    <row r="69" spans="1:5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</row>
    <row r="70" spans="1:5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</row>
    <row r="71" spans="1:5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</row>
    <row r="72" spans="1:5" x14ac:dyDescent="0.3">
      <c r="A72" s="73">
        <v>43747</v>
      </c>
      <c r="B72" s="130">
        <v>2919.3999020000001</v>
      </c>
      <c r="C72" s="125">
        <f t="shared" ref="C72:C135" si="3">B72/B82-1</f>
        <v>-2.1934024742691904E-2</v>
      </c>
      <c r="D72" s="128">
        <f t="shared" ref="D72:D135" si="4">C72*$B$5</f>
        <v>-21934.024742691905</v>
      </c>
      <c r="E72" s="128">
        <f t="shared" ref="E72:E135" ca="1" si="5">ABS(_xlfn.PERCENTILE.INC(OFFSET(D72,0,0,Window),1-VaRLevel))</f>
        <v>79957.266748767404</v>
      </c>
    </row>
    <row r="73" spans="1:5" x14ac:dyDescent="0.3">
      <c r="A73" s="73">
        <v>43746</v>
      </c>
      <c r="B73" s="130">
        <v>2893.0600589999999</v>
      </c>
      <c r="C73" s="125">
        <f t="shared" si="3"/>
        <v>-2.4789333435800365E-2</v>
      </c>
      <c r="D73" s="128">
        <f t="shared" si="4"/>
        <v>-24789.333435800363</v>
      </c>
      <c r="E73" s="128">
        <f t="shared" ca="1" si="5"/>
        <v>79957.266748767404</v>
      </c>
    </row>
    <row r="74" spans="1:5" x14ac:dyDescent="0.3">
      <c r="A74" s="73">
        <v>43745</v>
      </c>
      <c r="B74" s="130">
        <v>2938.790039</v>
      </c>
      <c r="C74" s="125">
        <f t="shared" si="3"/>
        <v>-1.7711860326078854E-2</v>
      </c>
      <c r="D74" s="128">
        <f t="shared" si="4"/>
        <v>-17711.860326078855</v>
      </c>
      <c r="E74" s="128">
        <f t="shared" ca="1" si="5"/>
        <v>79957.266748767404</v>
      </c>
    </row>
    <row r="75" spans="1:5" x14ac:dyDescent="0.3">
      <c r="A75" s="73">
        <v>43742</v>
      </c>
      <c r="B75" s="130">
        <v>2952.01001</v>
      </c>
      <c r="C75" s="125">
        <f t="shared" si="3"/>
        <v>-1.3388743274577619E-2</v>
      </c>
      <c r="D75" s="128">
        <f t="shared" si="4"/>
        <v>-13388.743274577619</v>
      </c>
      <c r="E75" s="128">
        <f t="shared" ca="1" si="5"/>
        <v>79957.266748767404</v>
      </c>
    </row>
    <row r="76" spans="1:5" x14ac:dyDescent="0.3">
      <c r="A76" s="73">
        <v>43741</v>
      </c>
      <c r="B76" s="130">
        <v>2910.6298830000001</v>
      </c>
      <c r="C76" s="125">
        <f t="shared" si="3"/>
        <v>-3.1981001251414565E-2</v>
      </c>
      <c r="D76" s="128">
        <f t="shared" si="4"/>
        <v>-31981.001251414564</v>
      </c>
      <c r="E76" s="128">
        <f t="shared" ca="1" si="5"/>
        <v>79957.266748767404</v>
      </c>
    </row>
    <row r="77" spans="1:5" x14ac:dyDescent="0.3">
      <c r="A77" s="73">
        <v>43740</v>
      </c>
      <c r="B77" s="130">
        <v>2887.610107</v>
      </c>
      <c r="C77" s="125">
        <f t="shared" si="3"/>
        <v>-3.9617748781019646E-2</v>
      </c>
      <c r="D77" s="128">
        <f t="shared" si="4"/>
        <v>-39617.748781019647</v>
      </c>
      <c r="E77" s="128">
        <f t="shared" ca="1" si="5"/>
        <v>79957.266748767404</v>
      </c>
    </row>
    <row r="78" spans="1:5" x14ac:dyDescent="0.3">
      <c r="A78" s="73">
        <v>43739</v>
      </c>
      <c r="B78" s="130">
        <v>2940.25</v>
      </c>
      <c r="C78" s="125">
        <f t="shared" si="3"/>
        <v>-2.1775277661439496E-2</v>
      </c>
      <c r="D78" s="128">
        <f t="shared" si="4"/>
        <v>-21775.277661439497</v>
      </c>
      <c r="E78" s="128">
        <f t="shared" ca="1" si="5"/>
        <v>79957.266748767404</v>
      </c>
    </row>
    <row r="79" spans="1:5" x14ac:dyDescent="0.3">
      <c r="A79" s="73">
        <v>43738</v>
      </c>
      <c r="B79" s="130">
        <v>2976.73999</v>
      </c>
      <c r="C79" s="125">
        <f t="shared" si="3"/>
        <v>-7.0781368917688381E-3</v>
      </c>
      <c r="D79" s="128">
        <f t="shared" si="4"/>
        <v>-7078.1368917688378</v>
      </c>
      <c r="E79" s="128">
        <f t="shared" ca="1" si="5"/>
        <v>79957.266748767404</v>
      </c>
    </row>
    <row r="80" spans="1:5" x14ac:dyDescent="0.3">
      <c r="A80" s="73">
        <v>43735</v>
      </c>
      <c r="B80" s="130">
        <v>2961.790039</v>
      </c>
      <c r="C80" s="125">
        <f t="shared" si="3"/>
        <v>-1.5162601332849523E-2</v>
      </c>
      <c r="D80" s="128">
        <f t="shared" si="4"/>
        <v>-15162.601332849523</v>
      </c>
      <c r="E80" s="128">
        <f t="shared" ca="1" si="5"/>
        <v>79957.266748767404</v>
      </c>
    </row>
    <row r="81" spans="1:5" x14ac:dyDescent="0.3">
      <c r="A81" s="73">
        <v>43734</v>
      </c>
      <c r="B81" s="130">
        <v>2977.6201169999999</v>
      </c>
      <c r="C81" s="125">
        <f t="shared" si="3"/>
        <v>-1.0616118009584063E-2</v>
      </c>
      <c r="D81" s="128">
        <f t="shared" si="4"/>
        <v>-10616.118009584063</v>
      </c>
      <c r="E81" s="128">
        <f t="shared" ca="1" si="5"/>
        <v>79957.266748767404</v>
      </c>
    </row>
    <row r="82" spans="1:5" x14ac:dyDescent="0.3">
      <c r="A82" s="73">
        <v>43733</v>
      </c>
      <c r="B82" s="130">
        <v>2984.8701169999999</v>
      </c>
      <c r="C82" s="125">
        <f t="shared" si="3"/>
        <v>-5.3516127880056663E-3</v>
      </c>
      <c r="D82" s="128">
        <f t="shared" si="4"/>
        <v>-5351.6127880056665</v>
      </c>
      <c r="E82" s="128">
        <f t="shared" ca="1" si="5"/>
        <v>79957.266748767404</v>
      </c>
    </row>
    <row r="83" spans="1:5" x14ac:dyDescent="0.3">
      <c r="A83" s="73">
        <v>43732</v>
      </c>
      <c r="B83" s="130">
        <v>2966.6000979999999</v>
      </c>
      <c r="C83" s="125">
        <f t="shared" si="3"/>
        <v>-4.2927563895042153E-3</v>
      </c>
      <c r="D83" s="128">
        <f t="shared" si="4"/>
        <v>-4292.7563895042149</v>
      </c>
      <c r="E83" s="128">
        <f t="shared" ca="1" si="5"/>
        <v>79957.266748767404</v>
      </c>
    </row>
    <row r="84" spans="1:5" x14ac:dyDescent="0.3">
      <c r="A84" s="73">
        <v>43731</v>
      </c>
      <c r="B84" s="130">
        <v>2991.780029</v>
      </c>
      <c r="C84" s="125">
        <f t="shared" si="3"/>
        <v>4.482259883493489E-3</v>
      </c>
      <c r="D84" s="128">
        <f t="shared" si="4"/>
        <v>4482.2598834934888</v>
      </c>
      <c r="E84" s="128">
        <f t="shared" ca="1" si="5"/>
        <v>79957.266748767404</v>
      </c>
    </row>
    <row r="85" spans="1:5" x14ac:dyDescent="0.3">
      <c r="A85" s="73">
        <v>43728</v>
      </c>
      <c r="B85" s="130">
        <v>2992.070068</v>
      </c>
      <c r="C85" s="125">
        <f t="shared" si="3"/>
        <v>4.4851990206911108E-3</v>
      </c>
      <c r="D85" s="128">
        <f t="shared" si="4"/>
        <v>4485.1990206911105</v>
      </c>
      <c r="E85" s="128">
        <f t="shared" ca="1" si="5"/>
        <v>79957.266748767404</v>
      </c>
    </row>
    <row r="86" spans="1:5" x14ac:dyDescent="0.3">
      <c r="A86" s="73">
        <v>43727</v>
      </c>
      <c r="B86" s="130">
        <v>3006.790039</v>
      </c>
      <c r="C86" s="125">
        <f t="shared" si="3"/>
        <v>1.034611525537632E-2</v>
      </c>
      <c r="D86" s="128">
        <f t="shared" si="4"/>
        <v>10346.11525537632</v>
      </c>
      <c r="E86" s="128">
        <f t="shared" ca="1" si="5"/>
        <v>79957.266748767404</v>
      </c>
    </row>
    <row r="87" spans="1:5" x14ac:dyDescent="0.3">
      <c r="A87" s="73">
        <v>43726</v>
      </c>
      <c r="B87" s="130">
        <v>3006.7299800000001</v>
      </c>
      <c r="C87" s="125">
        <f t="shared" si="3"/>
        <v>2.3470086364318465E-2</v>
      </c>
      <c r="D87" s="128">
        <f t="shared" si="4"/>
        <v>23470.086364318464</v>
      </c>
      <c r="E87" s="128">
        <f t="shared" ca="1" si="5"/>
        <v>79957.266748767404</v>
      </c>
    </row>
    <row r="88" spans="1:5" x14ac:dyDescent="0.3">
      <c r="A88" s="73">
        <v>43725</v>
      </c>
      <c r="B88" s="130">
        <v>3005.6999510000001</v>
      </c>
      <c r="C88" s="125">
        <f t="shared" si="3"/>
        <v>3.4212213702015326E-2</v>
      </c>
      <c r="D88" s="128">
        <f t="shared" si="4"/>
        <v>34212.213702015324</v>
      </c>
      <c r="E88" s="128">
        <f t="shared" ca="1" si="5"/>
        <v>79957.266748767404</v>
      </c>
    </row>
    <row r="89" spans="1:5" x14ac:dyDescent="0.3">
      <c r="A89" s="73">
        <v>43724</v>
      </c>
      <c r="B89" s="130">
        <v>2997.959961</v>
      </c>
      <c r="C89" s="125">
        <f t="shared" si="3"/>
        <v>2.4432249527708505E-2</v>
      </c>
      <c r="D89" s="128">
        <f t="shared" si="4"/>
        <v>24432.249527708504</v>
      </c>
      <c r="E89" s="128">
        <f t="shared" ca="1" si="5"/>
        <v>79957.266748767404</v>
      </c>
    </row>
    <row r="90" spans="1:5" x14ac:dyDescent="0.3">
      <c r="A90" s="73">
        <v>43721</v>
      </c>
      <c r="B90" s="130">
        <v>3007.389893</v>
      </c>
      <c r="C90" s="125">
        <f t="shared" si="3"/>
        <v>2.8315112867974612E-2</v>
      </c>
      <c r="D90" s="128">
        <f t="shared" si="4"/>
        <v>28315.112867974611</v>
      </c>
      <c r="E90" s="128">
        <f t="shared" ca="1" si="5"/>
        <v>79957.266748767404</v>
      </c>
    </row>
    <row r="91" spans="1:5" x14ac:dyDescent="0.3">
      <c r="A91" s="73">
        <v>43720</v>
      </c>
      <c r="B91" s="130">
        <v>3009.570068</v>
      </c>
      <c r="C91" s="125">
        <f t="shared" si="3"/>
        <v>4.2116570803021336E-2</v>
      </c>
      <c r="D91" s="128">
        <f t="shared" si="4"/>
        <v>42116.570803021335</v>
      </c>
      <c r="E91" s="128">
        <f t="shared" ca="1" si="5"/>
        <v>79957.266748767404</v>
      </c>
    </row>
    <row r="92" spans="1:5" x14ac:dyDescent="0.3">
      <c r="A92" s="73">
        <v>43719</v>
      </c>
      <c r="B92" s="130">
        <v>3000.929932</v>
      </c>
      <c r="C92" s="125">
        <f t="shared" si="3"/>
        <v>4.592634221915759E-2</v>
      </c>
      <c r="D92" s="128">
        <f t="shared" si="4"/>
        <v>45926.342219157588</v>
      </c>
      <c r="E92" s="128">
        <f t="shared" ca="1" si="5"/>
        <v>79957.266748767404</v>
      </c>
    </row>
    <row r="93" spans="1:5" x14ac:dyDescent="0.3">
      <c r="A93" s="73">
        <v>43718</v>
      </c>
      <c r="B93" s="130">
        <v>2979.389893</v>
      </c>
      <c r="C93" s="125">
        <f t="shared" si="3"/>
        <v>3.5092661186445717E-2</v>
      </c>
      <c r="D93" s="128">
        <f t="shared" si="4"/>
        <v>35092.661186445715</v>
      </c>
      <c r="E93" s="128">
        <f t="shared" ca="1" si="5"/>
        <v>79957.266748767404</v>
      </c>
    </row>
    <row r="94" spans="1:5" x14ac:dyDescent="0.3">
      <c r="A94" s="73">
        <v>43717</v>
      </c>
      <c r="B94" s="130">
        <v>2978.429932</v>
      </c>
      <c r="C94" s="125">
        <f t="shared" si="3"/>
        <v>4.6123901101377429E-2</v>
      </c>
      <c r="D94" s="128">
        <f t="shared" si="4"/>
        <v>46123.901101377429</v>
      </c>
      <c r="E94" s="128">
        <f t="shared" ca="1" si="5"/>
        <v>79957.266748767404</v>
      </c>
    </row>
    <row r="95" spans="1:5" x14ac:dyDescent="0.3">
      <c r="A95" s="73">
        <v>43714</v>
      </c>
      <c r="B95" s="130">
        <v>2978.709961</v>
      </c>
      <c r="C95" s="125">
        <f t="shared" si="3"/>
        <v>1.9076621541509242E-2</v>
      </c>
      <c r="D95" s="128">
        <f t="shared" si="4"/>
        <v>19076.621541509241</v>
      </c>
      <c r="E95" s="128">
        <f t="shared" ca="1" si="5"/>
        <v>79957.266748767404</v>
      </c>
    </row>
    <row r="96" spans="1:5" x14ac:dyDescent="0.3">
      <c r="A96" s="73">
        <v>43713</v>
      </c>
      <c r="B96" s="130">
        <v>2976</v>
      </c>
      <c r="C96" s="125">
        <f t="shared" si="3"/>
        <v>1.7634229302506021E-2</v>
      </c>
      <c r="D96" s="128">
        <f t="shared" si="4"/>
        <v>17634.229302506021</v>
      </c>
      <c r="E96" s="128">
        <f t="shared" ca="1" si="5"/>
        <v>79957.266748767404</v>
      </c>
    </row>
    <row r="97" spans="1:5" x14ac:dyDescent="0.3">
      <c r="A97" s="73">
        <v>43712</v>
      </c>
      <c r="B97" s="130">
        <v>2937.780029</v>
      </c>
      <c r="C97" s="125">
        <f t="shared" si="3"/>
        <v>1.2849470910807126E-2</v>
      </c>
      <c r="D97" s="128">
        <f t="shared" si="4"/>
        <v>12849.470910807126</v>
      </c>
      <c r="E97" s="128">
        <f t="shared" ca="1" si="5"/>
        <v>79957.266748767404</v>
      </c>
    </row>
    <row r="98" spans="1:5" x14ac:dyDescent="0.3">
      <c r="A98" s="73">
        <v>43711</v>
      </c>
      <c r="B98" s="130">
        <v>2906.2700199999999</v>
      </c>
      <c r="C98" s="125">
        <f t="shared" si="3"/>
        <v>-5.9445838532551365E-3</v>
      </c>
      <c r="D98" s="128">
        <f t="shared" si="4"/>
        <v>-5944.5838532551361</v>
      </c>
      <c r="E98" s="128">
        <f t="shared" ca="1" si="5"/>
        <v>79957.266748767404</v>
      </c>
    </row>
    <row r="99" spans="1:5" x14ac:dyDescent="0.3">
      <c r="A99" s="73">
        <v>43707</v>
      </c>
      <c r="B99" s="130">
        <v>2926.459961</v>
      </c>
      <c r="C99" s="125">
        <f t="shared" si="3"/>
        <v>1.3078648340885124E-2</v>
      </c>
      <c r="D99" s="128">
        <f t="shared" si="4"/>
        <v>13078.648340885124</v>
      </c>
      <c r="E99" s="128">
        <f t="shared" ca="1" si="5"/>
        <v>79957.266748767404</v>
      </c>
    </row>
    <row r="100" spans="1:5" x14ac:dyDescent="0.3">
      <c r="A100" s="73">
        <v>43706</v>
      </c>
      <c r="B100" s="130">
        <v>2924.580078</v>
      </c>
      <c r="C100" s="125">
        <f t="shared" si="3"/>
        <v>2.7033283238775851E-2</v>
      </c>
      <c r="D100" s="128">
        <f t="shared" si="4"/>
        <v>27033.28323877585</v>
      </c>
      <c r="E100" s="128">
        <f t="shared" ca="1" si="5"/>
        <v>79957.266748767404</v>
      </c>
    </row>
    <row r="101" spans="1:5" x14ac:dyDescent="0.3">
      <c r="A101" s="73">
        <v>43705</v>
      </c>
      <c r="B101" s="130">
        <v>2887.9399410000001</v>
      </c>
      <c r="C101" s="125">
        <f t="shared" si="3"/>
        <v>1.6665437360694035E-2</v>
      </c>
      <c r="D101" s="128">
        <f t="shared" si="4"/>
        <v>16665.437360694035</v>
      </c>
      <c r="E101" s="128">
        <f t="shared" ca="1" si="5"/>
        <v>79957.266748767404</v>
      </c>
    </row>
    <row r="102" spans="1:5" x14ac:dyDescent="0.3">
      <c r="A102" s="73">
        <v>43704</v>
      </c>
      <c r="B102" s="130">
        <v>2869.1599120000001</v>
      </c>
      <c r="C102" s="125">
        <f t="shared" si="3"/>
        <v>-1.9533118275427142E-2</v>
      </c>
      <c r="D102" s="128">
        <f t="shared" si="4"/>
        <v>-19533.118275427143</v>
      </c>
      <c r="E102" s="128">
        <f t="shared" ca="1" si="5"/>
        <v>79957.266748767404</v>
      </c>
    </row>
    <row r="103" spans="1:5" x14ac:dyDescent="0.3">
      <c r="A103" s="73">
        <v>43703</v>
      </c>
      <c r="B103" s="130">
        <v>2878.3798830000001</v>
      </c>
      <c r="C103" s="125">
        <f t="shared" si="3"/>
        <v>-1.4986186815943991E-3</v>
      </c>
      <c r="D103" s="128">
        <f t="shared" si="4"/>
        <v>-1498.618681594399</v>
      </c>
      <c r="E103" s="128">
        <f t="shared" ca="1" si="5"/>
        <v>79957.266748767404</v>
      </c>
    </row>
    <row r="104" spans="1:5" x14ac:dyDescent="0.3">
      <c r="A104" s="73">
        <v>43700</v>
      </c>
      <c r="B104" s="130">
        <v>2847.110107</v>
      </c>
      <c r="C104" s="125">
        <f t="shared" si="3"/>
        <v>-2.4511262879106432E-2</v>
      </c>
      <c r="D104" s="128">
        <f t="shared" si="4"/>
        <v>-24511.262879106431</v>
      </c>
      <c r="E104" s="128">
        <f t="shared" ca="1" si="5"/>
        <v>79957.266748767404</v>
      </c>
    </row>
    <row r="105" spans="1:5" x14ac:dyDescent="0.3">
      <c r="A105" s="73">
        <v>43699</v>
      </c>
      <c r="B105" s="130">
        <v>2922.9499510000001</v>
      </c>
      <c r="C105" s="125">
        <f t="shared" si="3"/>
        <v>-5.1530540407309644E-3</v>
      </c>
      <c r="D105" s="128">
        <f t="shared" si="4"/>
        <v>-5153.0540407309645</v>
      </c>
      <c r="E105" s="128">
        <f t="shared" ca="1" si="5"/>
        <v>79957.266748767404</v>
      </c>
    </row>
    <row r="106" spans="1:5" x14ac:dyDescent="0.3">
      <c r="A106" s="73">
        <v>43698</v>
      </c>
      <c r="B106" s="130">
        <v>2924.429932</v>
      </c>
      <c r="C106" s="125">
        <f t="shared" si="3"/>
        <v>1.4025739526804859E-2</v>
      </c>
      <c r="D106" s="128">
        <f t="shared" si="4"/>
        <v>14025.739526804859</v>
      </c>
      <c r="E106" s="128">
        <f t="shared" ca="1" si="5"/>
        <v>79957.266748767404</v>
      </c>
    </row>
    <row r="107" spans="1:5" x14ac:dyDescent="0.3">
      <c r="A107" s="73">
        <v>43697</v>
      </c>
      <c r="B107" s="130">
        <v>2900.51001</v>
      </c>
      <c r="C107" s="125">
        <f t="shared" si="3"/>
        <v>6.5029443258626252E-3</v>
      </c>
      <c r="D107" s="128">
        <f t="shared" si="4"/>
        <v>6502.9443258626252</v>
      </c>
      <c r="E107" s="128">
        <f t="shared" ca="1" si="5"/>
        <v>79957.266748767404</v>
      </c>
    </row>
    <row r="108" spans="1:5" x14ac:dyDescent="0.3">
      <c r="A108" s="73">
        <v>43696</v>
      </c>
      <c r="B108" s="130">
        <v>2923.6499020000001</v>
      </c>
      <c r="C108" s="125">
        <f t="shared" si="3"/>
        <v>2.7738883791625479E-2</v>
      </c>
      <c r="D108" s="128">
        <f t="shared" si="4"/>
        <v>27738.883791625478</v>
      </c>
      <c r="E108" s="128">
        <f t="shared" ca="1" si="5"/>
        <v>79957.266748767404</v>
      </c>
    </row>
    <row r="109" spans="1:5" x14ac:dyDescent="0.3">
      <c r="A109" s="73">
        <v>43693</v>
      </c>
      <c r="B109" s="130">
        <v>2888.679932</v>
      </c>
      <c r="C109" s="125">
        <f t="shared" si="3"/>
        <v>-1.4791738297506796E-2</v>
      </c>
      <c r="D109" s="128">
        <f t="shared" si="4"/>
        <v>-14791.738297506796</v>
      </c>
      <c r="E109" s="128">
        <f t="shared" ca="1" si="5"/>
        <v>79957.266748767404</v>
      </c>
    </row>
    <row r="110" spans="1:5" x14ac:dyDescent="0.3">
      <c r="A110" s="73">
        <v>43692</v>
      </c>
      <c r="B110" s="130">
        <v>2847.6000979999999</v>
      </c>
      <c r="C110" s="125">
        <f t="shared" si="3"/>
        <v>-3.5875336503526256E-2</v>
      </c>
      <c r="D110" s="128">
        <f t="shared" si="4"/>
        <v>-35875.336503526254</v>
      </c>
      <c r="E110" s="128">
        <f t="shared" ca="1" si="5"/>
        <v>79957.266748767404</v>
      </c>
    </row>
    <row r="111" spans="1:5" x14ac:dyDescent="0.3">
      <c r="A111" s="73">
        <v>43691</v>
      </c>
      <c r="B111" s="130">
        <v>2840.6000979999999</v>
      </c>
      <c r="C111" s="125">
        <f t="shared" si="3"/>
        <v>-4.6899989426616329E-2</v>
      </c>
      <c r="D111" s="128">
        <f t="shared" si="4"/>
        <v>-46899.989426616332</v>
      </c>
      <c r="E111" s="128">
        <f t="shared" ca="1" si="5"/>
        <v>79957.266748767404</v>
      </c>
    </row>
    <row r="112" spans="1:5" x14ac:dyDescent="0.3">
      <c r="A112" s="73">
        <v>43690</v>
      </c>
      <c r="B112" s="130">
        <v>2926.320068</v>
      </c>
      <c r="C112" s="125">
        <f t="shared" si="3"/>
        <v>-2.8826643599191515E-2</v>
      </c>
      <c r="D112" s="128">
        <f t="shared" si="4"/>
        <v>-28826.643599191513</v>
      </c>
      <c r="E112" s="128">
        <f t="shared" ca="1" si="5"/>
        <v>79957.266748767404</v>
      </c>
    </row>
    <row r="113" spans="1:5" x14ac:dyDescent="0.3">
      <c r="A113" s="73">
        <v>43689</v>
      </c>
      <c r="B113" s="130">
        <v>2882.6999510000001</v>
      </c>
      <c r="C113" s="125">
        <f t="shared" si="3"/>
        <v>-4.5770074289824825E-2</v>
      </c>
      <c r="D113" s="128">
        <f t="shared" si="4"/>
        <v>-45770.074289824828</v>
      </c>
      <c r="E113" s="128">
        <f t="shared" ca="1" si="5"/>
        <v>79957.266748767404</v>
      </c>
    </row>
    <row r="114" spans="1:5" x14ac:dyDescent="0.3">
      <c r="A114" s="73">
        <v>43686</v>
      </c>
      <c r="B114" s="130">
        <v>2918.6499020000001</v>
      </c>
      <c r="C114" s="125">
        <f t="shared" si="3"/>
        <v>-3.5431315794137608E-2</v>
      </c>
      <c r="D114" s="128">
        <f t="shared" si="4"/>
        <v>-35431.315794137605</v>
      </c>
      <c r="E114" s="128">
        <f t="shared" ca="1" si="5"/>
        <v>79957.266748767404</v>
      </c>
    </row>
    <row r="115" spans="1:5" x14ac:dyDescent="0.3">
      <c r="A115" s="73">
        <v>43685</v>
      </c>
      <c r="B115" s="130">
        <v>2938.0900879999999</v>
      </c>
      <c r="C115" s="125">
        <f t="shared" si="3"/>
        <v>-2.1833235909068716E-2</v>
      </c>
      <c r="D115" s="128">
        <f t="shared" si="4"/>
        <v>-21833.235909068717</v>
      </c>
      <c r="E115" s="128">
        <f t="shared" ca="1" si="5"/>
        <v>79957.266748767404</v>
      </c>
    </row>
    <row r="116" spans="1:5" x14ac:dyDescent="0.3">
      <c r="A116" s="73">
        <v>43684</v>
      </c>
      <c r="B116" s="130">
        <v>2883.9799800000001</v>
      </c>
      <c r="C116" s="125">
        <f t="shared" si="3"/>
        <v>-4.4900606827108613E-2</v>
      </c>
      <c r="D116" s="128">
        <f t="shared" si="4"/>
        <v>-44900.606827108611</v>
      </c>
      <c r="E116" s="128">
        <f t="shared" ca="1" si="5"/>
        <v>79957.266748767404</v>
      </c>
    </row>
    <row r="117" spans="1:5" x14ac:dyDescent="0.3">
      <c r="A117" s="73">
        <v>43683</v>
      </c>
      <c r="B117" s="130">
        <v>2881.7700199999999</v>
      </c>
      <c r="C117" s="125">
        <f t="shared" si="3"/>
        <v>-4.1158272148312913E-2</v>
      </c>
      <c r="D117" s="128">
        <f t="shared" si="4"/>
        <v>-41158.272148312913</v>
      </c>
      <c r="E117" s="128">
        <f t="shared" ca="1" si="5"/>
        <v>79957.266748767404</v>
      </c>
    </row>
    <row r="118" spans="1:5" x14ac:dyDescent="0.3">
      <c r="A118" s="73">
        <v>43682</v>
      </c>
      <c r="B118" s="130">
        <v>2844.73999</v>
      </c>
      <c r="C118" s="125">
        <f t="shared" si="3"/>
        <v>-4.6997865226500846E-2</v>
      </c>
      <c r="D118" s="128">
        <f t="shared" si="4"/>
        <v>-46997.865226500842</v>
      </c>
      <c r="E118" s="128">
        <f t="shared" ca="1" si="5"/>
        <v>79957.266748767404</v>
      </c>
    </row>
    <row r="119" spans="1:5" x14ac:dyDescent="0.3">
      <c r="A119" s="73">
        <v>43679</v>
      </c>
      <c r="B119" s="130">
        <v>2932.0500489999999</v>
      </c>
      <c r="C119" s="125">
        <f t="shared" si="3"/>
        <v>-1.4970068768902389E-2</v>
      </c>
      <c r="D119" s="128">
        <f t="shared" si="4"/>
        <v>-14970.068768902389</v>
      </c>
      <c r="E119" s="128">
        <f t="shared" ca="1" si="5"/>
        <v>79957.266748767404</v>
      </c>
    </row>
    <row r="120" spans="1:5" x14ac:dyDescent="0.3">
      <c r="A120" s="73">
        <v>43678</v>
      </c>
      <c r="B120" s="130">
        <v>2953.5600589999999</v>
      </c>
      <c r="C120" s="125">
        <f t="shared" si="3"/>
        <v>-1.3872627888668165E-2</v>
      </c>
      <c r="D120" s="128">
        <f t="shared" si="4"/>
        <v>-13872.627888668165</v>
      </c>
      <c r="E120" s="128">
        <f t="shared" ca="1" si="5"/>
        <v>79957.266748767404</v>
      </c>
    </row>
    <row r="121" spans="1:5" x14ac:dyDescent="0.3">
      <c r="A121" s="73">
        <v>43677</v>
      </c>
      <c r="B121" s="130">
        <v>2980.3798830000001</v>
      </c>
      <c r="C121" s="125">
        <f t="shared" si="3"/>
        <v>-1.3537099689686638E-3</v>
      </c>
      <c r="D121" s="128">
        <f t="shared" si="4"/>
        <v>-1353.7099689686638</v>
      </c>
      <c r="E121" s="128">
        <f t="shared" ca="1" si="5"/>
        <v>79957.266748767404</v>
      </c>
    </row>
    <row r="122" spans="1:5" x14ac:dyDescent="0.3">
      <c r="A122" s="73">
        <v>43676</v>
      </c>
      <c r="B122" s="130">
        <v>3013.179932</v>
      </c>
      <c r="C122" s="125">
        <f t="shared" si="3"/>
        <v>3.0425336817556659E-3</v>
      </c>
      <c r="D122" s="128">
        <f t="shared" si="4"/>
        <v>3042.5336817556658</v>
      </c>
      <c r="E122" s="128">
        <f t="shared" ca="1" si="5"/>
        <v>79957.266748767404</v>
      </c>
    </row>
    <row r="123" spans="1:5" x14ac:dyDescent="0.3">
      <c r="A123" s="73">
        <v>43675</v>
      </c>
      <c r="B123" s="130">
        <v>3020.969971</v>
      </c>
      <c r="C123" s="125">
        <f t="shared" si="3"/>
        <v>2.212759808769782E-3</v>
      </c>
      <c r="D123" s="128">
        <f t="shared" si="4"/>
        <v>2212.759808769782</v>
      </c>
      <c r="E123" s="128">
        <f t="shared" ca="1" si="5"/>
        <v>79957.266748767404</v>
      </c>
    </row>
    <row r="124" spans="1:5" x14ac:dyDescent="0.3">
      <c r="A124" s="73">
        <v>43672</v>
      </c>
      <c r="B124" s="130">
        <v>3025.860107</v>
      </c>
      <c r="C124" s="125">
        <f t="shared" si="3"/>
        <v>4.0116156573883899E-3</v>
      </c>
      <c r="D124" s="128">
        <f t="shared" si="4"/>
        <v>4011.61565738839</v>
      </c>
      <c r="E124" s="128">
        <f t="shared" ca="1" si="5"/>
        <v>79957.266748767404</v>
      </c>
    </row>
    <row r="125" spans="1:5" x14ac:dyDescent="0.3">
      <c r="A125" s="73">
        <v>43671</v>
      </c>
      <c r="B125" s="130">
        <v>3003.669922</v>
      </c>
      <c r="C125" s="125">
        <f t="shared" si="3"/>
        <v>1.2533743046614365E-3</v>
      </c>
      <c r="D125" s="128">
        <f t="shared" si="4"/>
        <v>1253.3743046614366</v>
      </c>
      <c r="E125" s="128">
        <f t="shared" ca="1" si="5"/>
        <v>79957.266748767404</v>
      </c>
    </row>
    <row r="126" spans="1:5" x14ac:dyDescent="0.3">
      <c r="A126" s="73">
        <v>43670</v>
      </c>
      <c r="B126" s="130">
        <v>3019.5600589999999</v>
      </c>
      <c r="C126" s="125">
        <f t="shared" si="3"/>
        <v>8.8504413188363884E-3</v>
      </c>
      <c r="D126" s="128">
        <f t="shared" si="4"/>
        <v>8850.4413188363887</v>
      </c>
      <c r="E126" s="128">
        <f t="shared" ca="1" si="5"/>
        <v>79957.266748767404</v>
      </c>
    </row>
    <row r="127" spans="1:5" x14ac:dyDescent="0.3">
      <c r="A127" s="73">
        <v>43669</v>
      </c>
      <c r="B127" s="130">
        <v>3005.469971</v>
      </c>
      <c r="C127" s="125">
        <f t="shared" si="3"/>
        <v>8.6722475658564946E-3</v>
      </c>
      <c r="D127" s="128">
        <f t="shared" si="4"/>
        <v>8672.2475658564945</v>
      </c>
      <c r="E127" s="128">
        <f t="shared" ca="1" si="5"/>
        <v>79957.266748767404</v>
      </c>
    </row>
    <row r="128" spans="1:5" x14ac:dyDescent="0.3">
      <c r="A128" s="73">
        <v>43668</v>
      </c>
      <c r="B128" s="130">
        <v>2985.030029</v>
      </c>
      <c r="C128" s="125">
        <f t="shared" si="3"/>
        <v>3.0511527913796854E-3</v>
      </c>
      <c r="D128" s="128">
        <f t="shared" si="4"/>
        <v>3051.1527913796854</v>
      </c>
      <c r="E128" s="128">
        <f t="shared" ca="1" si="5"/>
        <v>79957.266748767404</v>
      </c>
    </row>
    <row r="129" spans="1:5" x14ac:dyDescent="0.3">
      <c r="A129" s="73">
        <v>43665</v>
      </c>
      <c r="B129" s="130">
        <v>2976.610107</v>
      </c>
      <c r="C129" s="125">
        <f t="shared" si="3"/>
        <v>-6.4122545960594302E-3</v>
      </c>
      <c r="D129" s="128">
        <f t="shared" si="4"/>
        <v>-6412.2545960594298</v>
      </c>
      <c r="E129" s="128">
        <f t="shared" ca="1" si="5"/>
        <v>79957.266748767404</v>
      </c>
    </row>
    <row r="130" spans="1:5" x14ac:dyDescent="0.3">
      <c r="A130" s="73">
        <v>43664</v>
      </c>
      <c r="B130" s="130">
        <v>2995.110107</v>
      </c>
      <c r="C130" s="125">
        <f t="shared" si="3"/>
        <v>7.4335763840902569E-3</v>
      </c>
      <c r="D130" s="128">
        <f t="shared" si="4"/>
        <v>7433.5763840902573</v>
      </c>
      <c r="E130" s="128">
        <f t="shared" ca="1" si="5"/>
        <v>79957.266748767404</v>
      </c>
    </row>
    <row r="131" spans="1:5" x14ac:dyDescent="0.3">
      <c r="A131" s="73">
        <v>43663</v>
      </c>
      <c r="B131" s="130">
        <v>2984.419922</v>
      </c>
      <c r="C131" s="125">
        <f t="shared" si="3"/>
        <v>6.7771953430888487E-3</v>
      </c>
      <c r="D131" s="128">
        <f t="shared" si="4"/>
        <v>6777.1953430888489</v>
      </c>
      <c r="E131" s="128">
        <f t="shared" ca="1" si="5"/>
        <v>79957.266748767404</v>
      </c>
    </row>
    <row r="132" spans="1:5" x14ac:dyDescent="0.3">
      <c r="A132" s="73">
        <v>43662</v>
      </c>
      <c r="B132" s="130">
        <v>3004.040039</v>
      </c>
      <c r="C132" s="125">
        <f t="shared" si="3"/>
        <v>2.1171009459741708E-2</v>
      </c>
      <c r="D132" s="128">
        <f t="shared" si="4"/>
        <v>21171.009459741708</v>
      </c>
      <c r="E132" s="128">
        <f t="shared" ca="1" si="5"/>
        <v>79957.266748767404</v>
      </c>
    </row>
    <row r="133" spans="1:5" x14ac:dyDescent="0.3">
      <c r="A133" s="73">
        <v>43661</v>
      </c>
      <c r="B133" s="130">
        <v>3014.3000489999999</v>
      </c>
      <c r="C133" s="125">
        <f t="shared" si="3"/>
        <v>3.0558144969276224E-2</v>
      </c>
      <c r="D133" s="128">
        <f t="shared" si="4"/>
        <v>30558.144969276225</v>
      </c>
      <c r="E133" s="128">
        <f t="shared" ca="1" si="5"/>
        <v>79957.266748767404</v>
      </c>
    </row>
    <row r="134" spans="1:5" x14ac:dyDescent="0.3">
      <c r="A134" s="73">
        <v>43658</v>
      </c>
      <c r="B134" s="130">
        <v>3013.7700199999999</v>
      </c>
      <c r="C134" s="125">
        <f t="shared" si="3"/>
        <v>3.4316245565838566E-2</v>
      </c>
      <c r="D134" s="128">
        <f t="shared" si="4"/>
        <v>34316.245565838566</v>
      </c>
      <c r="E134" s="128">
        <f t="shared" ca="1" si="5"/>
        <v>79957.266748767404</v>
      </c>
    </row>
    <row r="135" spans="1:5" x14ac:dyDescent="0.3">
      <c r="A135" s="73">
        <v>43657</v>
      </c>
      <c r="B135" s="130">
        <v>2999.9099120000001</v>
      </c>
      <c r="C135" s="125">
        <f t="shared" si="3"/>
        <v>2.8289092373918967E-2</v>
      </c>
      <c r="D135" s="128">
        <f t="shared" si="4"/>
        <v>28289.092373918967</v>
      </c>
      <c r="E135" s="128">
        <f t="shared" ca="1" si="5"/>
        <v>79957.266748767404</v>
      </c>
    </row>
    <row r="136" spans="1:5" x14ac:dyDescent="0.3">
      <c r="A136" s="73">
        <v>43656</v>
      </c>
      <c r="B136" s="130">
        <v>2993.070068</v>
      </c>
      <c r="C136" s="125">
        <f t="shared" ref="C136:C199" si="6">B136/B146-1</f>
        <v>1.6201798907506282E-2</v>
      </c>
      <c r="D136" s="128">
        <f t="shared" ref="D136:D199" si="7">C136*$B$5</f>
        <v>16201.798907506281</v>
      </c>
      <c r="E136" s="128">
        <f t="shared" ref="E136:E199" ca="1" si="8">ABS(_xlfn.PERCENTILE.INC(OFFSET(D136,0,0,Window),1-VaRLevel))</f>
        <v>79957.266748767404</v>
      </c>
    </row>
    <row r="137" spans="1:5" x14ac:dyDescent="0.3">
      <c r="A137" s="73">
        <v>43655</v>
      </c>
      <c r="B137" s="130">
        <v>2979.6298830000001</v>
      </c>
      <c r="C137" s="125">
        <f t="shared" si="6"/>
        <v>9.8865676489687804E-3</v>
      </c>
      <c r="D137" s="128">
        <f t="shared" si="7"/>
        <v>9886.5676489687812</v>
      </c>
      <c r="E137" s="128">
        <f t="shared" ca="1" si="8"/>
        <v>79957.266748767404</v>
      </c>
    </row>
    <row r="138" spans="1:5" x14ac:dyDescent="0.3">
      <c r="A138" s="73">
        <v>43654</v>
      </c>
      <c r="B138" s="130">
        <v>2975.9499510000001</v>
      </c>
      <c r="C138" s="125">
        <f t="shared" si="6"/>
        <v>7.3692258092288299E-3</v>
      </c>
      <c r="D138" s="128">
        <f t="shared" si="7"/>
        <v>7369.2258092288303</v>
      </c>
      <c r="E138" s="128">
        <f t="shared" ca="1" si="8"/>
        <v>79957.266748767404</v>
      </c>
    </row>
    <row r="139" spans="1:5" x14ac:dyDescent="0.3">
      <c r="A139" s="73">
        <v>43649</v>
      </c>
      <c r="B139" s="130">
        <v>2995.820068</v>
      </c>
      <c r="C139" s="125">
        <f t="shared" si="6"/>
        <v>2.3701027153742116E-2</v>
      </c>
      <c r="D139" s="128">
        <f t="shared" si="7"/>
        <v>23701.027153742114</v>
      </c>
      <c r="E139" s="128">
        <f t="shared" ca="1" si="8"/>
        <v>79957.266748767404</v>
      </c>
    </row>
    <row r="140" spans="1:5" x14ac:dyDescent="0.3">
      <c r="A140" s="73">
        <v>43648</v>
      </c>
      <c r="B140" s="130">
        <v>2973.01001</v>
      </c>
      <c r="C140" s="125">
        <f t="shared" si="6"/>
        <v>1.8939254562591046E-2</v>
      </c>
      <c r="D140" s="128">
        <f t="shared" si="7"/>
        <v>18939.254562591046</v>
      </c>
      <c r="E140" s="128">
        <f t="shared" ca="1" si="8"/>
        <v>79957.266748767404</v>
      </c>
    </row>
    <row r="141" spans="1:5" x14ac:dyDescent="0.3">
      <c r="A141" s="73">
        <v>43647</v>
      </c>
      <c r="B141" s="130">
        <v>2964.330078</v>
      </c>
      <c r="C141" s="125">
        <f t="shared" si="6"/>
        <v>2.5836914947132028E-2</v>
      </c>
      <c r="D141" s="128">
        <f t="shared" si="7"/>
        <v>25836.914947132027</v>
      </c>
      <c r="E141" s="128">
        <f t="shared" ca="1" si="8"/>
        <v>79957.266748767404</v>
      </c>
    </row>
    <row r="142" spans="1:5" x14ac:dyDescent="0.3">
      <c r="A142" s="73">
        <v>43644</v>
      </c>
      <c r="B142" s="130">
        <v>2941.76001</v>
      </c>
      <c r="C142" s="125">
        <f t="shared" si="6"/>
        <v>1.8974856209428959E-2</v>
      </c>
      <c r="D142" s="128">
        <f t="shared" si="7"/>
        <v>18974.856209428959</v>
      </c>
      <c r="E142" s="128">
        <f t="shared" ca="1" si="8"/>
        <v>79957.266748767404</v>
      </c>
    </row>
    <row r="143" spans="1:5" x14ac:dyDescent="0.3">
      <c r="A143" s="73">
        <v>43643</v>
      </c>
      <c r="B143" s="130">
        <v>2924.919922</v>
      </c>
      <c r="C143" s="125">
        <f t="shared" si="6"/>
        <v>1.1509050307600077E-2</v>
      </c>
      <c r="D143" s="128">
        <f t="shared" si="7"/>
        <v>11509.050307600077</v>
      </c>
      <c r="E143" s="128">
        <f t="shared" ca="1" si="8"/>
        <v>79957.266748767404</v>
      </c>
    </row>
    <row r="144" spans="1:5" x14ac:dyDescent="0.3">
      <c r="A144" s="73">
        <v>43642</v>
      </c>
      <c r="B144" s="130">
        <v>2913.780029</v>
      </c>
      <c r="C144" s="125">
        <f t="shared" si="6"/>
        <v>1.1785356118009682E-2</v>
      </c>
      <c r="D144" s="128">
        <f t="shared" si="7"/>
        <v>11785.356118009682</v>
      </c>
      <c r="E144" s="128">
        <f t="shared" ca="1" si="8"/>
        <v>79957.266748767404</v>
      </c>
    </row>
    <row r="145" spans="1:5" x14ac:dyDescent="0.3">
      <c r="A145" s="73">
        <v>43641</v>
      </c>
      <c r="B145" s="130">
        <v>2917.3798830000001</v>
      </c>
      <c r="C145" s="125">
        <f t="shared" si="6"/>
        <v>1.0971235018701009E-2</v>
      </c>
      <c r="D145" s="128">
        <f t="shared" si="7"/>
        <v>10971.235018701009</v>
      </c>
      <c r="E145" s="128">
        <f t="shared" ca="1" si="8"/>
        <v>79957.266748767404</v>
      </c>
    </row>
    <row r="146" spans="1:5" x14ac:dyDescent="0.3">
      <c r="A146" s="73">
        <v>43640</v>
      </c>
      <c r="B146" s="130">
        <v>2945.3500979999999</v>
      </c>
      <c r="C146" s="125">
        <f t="shared" si="6"/>
        <v>2.0306754842376984E-2</v>
      </c>
      <c r="D146" s="128">
        <f t="shared" si="7"/>
        <v>20306.754842376984</v>
      </c>
      <c r="E146" s="128">
        <f t="shared" ca="1" si="8"/>
        <v>79957.266748767404</v>
      </c>
    </row>
    <row r="147" spans="1:5" x14ac:dyDescent="0.3">
      <c r="A147" s="73">
        <v>43637</v>
      </c>
      <c r="B147" s="130">
        <v>2950.459961</v>
      </c>
      <c r="C147" s="125">
        <f t="shared" si="6"/>
        <v>2.6839799897714123E-2</v>
      </c>
      <c r="D147" s="128">
        <f t="shared" si="7"/>
        <v>26839.799897714121</v>
      </c>
      <c r="E147" s="128">
        <f t="shared" ca="1" si="8"/>
        <v>79957.266748767404</v>
      </c>
    </row>
    <row r="148" spans="1:5" x14ac:dyDescent="0.3">
      <c r="A148" s="73">
        <v>43636</v>
      </c>
      <c r="B148" s="130">
        <v>2954.179932</v>
      </c>
      <c r="C148" s="125">
        <f t="shared" si="6"/>
        <v>3.8927494870484747E-2</v>
      </c>
      <c r="D148" s="128">
        <f t="shared" si="7"/>
        <v>38927.494870484748</v>
      </c>
      <c r="E148" s="128">
        <f t="shared" ca="1" si="8"/>
        <v>79957.266748767404</v>
      </c>
    </row>
    <row r="149" spans="1:5" x14ac:dyDescent="0.3">
      <c r="A149" s="73">
        <v>43635</v>
      </c>
      <c r="B149" s="130">
        <v>2926.459961</v>
      </c>
      <c r="C149" s="125">
        <f t="shared" si="6"/>
        <v>3.5493538021112325E-2</v>
      </c>
      <c r="D149" s="128">
        <f t="shared" si="7"/>
        <v>35493.538021112327</v>
      </c>
      <c r="E149" s="128">
        <f t="shared" ca="1" si="8"/>
        <v>79957.266748767404</v>
      </c>
    </row>
    <row r="150" spans="1:5" x14ac:dyDescent="0.3">
      <c r="A150" s="73">
        <v>43634</v>
      </c>
      <c r="B150" s="130">
        <v>2917.75</v>
      </c>
      <c r="C150" s="125">
        <f t="shared" si="6"/>
        <v>4.0838013884941349E-2</v>
      </c>
      <c r="D150" s="128">
        <f t="shared" si="7"/>
        <v>40838.013884941349</v>
      </c>
      <c r="E150" s="128">
        <f t="shared" ca="1" si="8"/>
        <v>79957.266748767404</v>
      </c>
    </row>
    <row r="151" spans="1:5" x14ac:dyDescent="0.3">
      <c r="A151" s="73">
        <v>43633</v>
      </c>
      <c r="B151" s="130">
        <v>2889.669922</v>
      </c>
      <c r="C151" s="125">
        <f t="shared" si="6"/>
        <v>5.2914053304956798E-2</v>
      </c>
      <c r="D151" s="128">
        <f t="shared" si="7"/>
        <v>52914.053304956797</v>
      </c>
      <c r="E151" s="128">
        <f t="shared" ca="1" si="8"/>
        <v>79957.266748767404</v>
      </c>
    </row>
    <row r="152" spans="1:5" x14ac:dyDescent="0.3">
      <c r="A152" s="73">
        <v>43630</v>
      </c>
      <c r="B152" s="130">
        <v>2886.9799800000001</v>
      </c>
      <c r="C152" s="125">
        <f t="shared" si="6"/>
        <v>4.9025064172845578E-2</v>
      </c>
      <c r="D152" s="128">
        <f t="shared" si="7"/>
        <v>49025.064172845581</v>
      </c>
      <c r="E152" s="128">
        <f t="shared" ca="1" si="8"/>
        <v>79957.266748767404</v>
      </c>
    </row>
    <row r="153" spans="1:5" x14ac:dyDescent="0.3">
      <c r="A153" s="73">
        <v>43629</v>
      </c>
      <c r="B153" s="130">
        <v>2891.639893</v>
      </c>
      <c r="C153" s="125">
        <f t="shared" si="6"/>
        <v>3.6853690058538335E-2</v>
      </c>
      <c r="D153" s="128">
        <f t="shared" si="7"/>
        <v>36853.690058538334</v>
      </c>
      <c r="E153" s="128">
        <f t="shared" ca="1" si="8"/>
        <v>79957.266748767404</v>
      </c>
    </row>
    <row r="154" spans="1:5" x14ac:dyDescent="0.3">
      <c r="A154" s="73">
        <v>43628</v>
      </c>
      <c r="B154" s="130">
        <v>2879.8400879999999</v>
      </c>
      <c r="C154" s="125">
        <f t="shared" si="6"/>
        <v>3.4789569354229721E-2</v>
      </c>
      <c r="D154" s="128">
        <f t="shared" si="7"/>
        <v>34789.569354229723</v>
      </c>
      <c r="E154" s="128">
        <f t="shared" ca="1" si="8"/>
        <v>79957.266748767404</v>
      </c>
    </row>
    <row r="155" spans="1:5" x14ac:dyDescent="0.3">
      <c r="A155" s="73">
        <v>43627</v>
      </c>
      <c r="B155" s="130">
        <v>2885.719971</v>
      </c>
      <c r="C155" s="125">
        <f t="shared" si="6"/>
        <v>2.973536202373106E-2</v>
      </c>
      <c r="D155" s="128">
        <f t="shared" si="7"/>
        <v>29735.362023731061</v>
      </c>
      <c r="E155" s="128">
        <f t="shared" ca="1" si="8"/>
        <v>79957.266748767404</v>
      </c>
    </row>
    <row r="156" spans="1:5" x14ac:dyDescent="0.3">
      <c r="A156" s="73">
        <v>43626</v>
      </c>
      <c r="B156" s="130">
        <v>2886.7299800000001</v>
      </c>
      <c r="C156" s="125">
        <f t="shared" si="6"/>
        <v>2.1468022523720931E-2</v>
      </c>
      <c r="D156" s="128">
        <f t="shared" si="7"/>
        <v>21468.022523720931</v>
      </c>
      <c r="E156" s="128">
        <f t="shared" ca="1" si="8"/>
        <v>79957.266748767404</v>
      </c>
    </row>
    <row r="157" spans="1:5" x14ac:dyDescent="0.3">
      <c r="A157" s="73">
        <v>43623</v>
      </c>
      <c r="B157" s="130">
        <v>2873.3400879999999</v>
      </c>
      <c r="C157" s="125">
        <f t="shared" si="6"/>
        <v>1.8106219946234958E-2</v>
      </c>
      <c r="D157" s="128">
        <f t="shared" si="7"/>
        <v>18106.21994623496</v>
      </c>
      <c r="E157" s="128">
        <f t="shared" ca="1" si="8"/>
        <v>79957.266748767404</v>
      </c>
    </row>
    <row r="158" spans="1:5" x14ac:dyDescent="0.3">
      <c r="A158" s="73">
        <v>43622</v>
      </c>
      <c r="B158" s="130">
        <v>2843.48999</v>
      </c>
      <c r="C158" s="125">
        <f t="shared" si="6"/>
        <v>-4.4743773909722284E-3</v>
      </c>
      <c r="D158" s="128">
        <f t="shared" si="7"/>
        <v>-4474.3773909722286</v>
      </c>
      <c r="E158" s="128">
        <f t="shared" ca="1" si="8"/>
        <v>79957.266748767404</v>
      </c>
    </row>
    <row r="159" spans="1:5" x14ac:dyDescent="0.3">
      <c r="A159" s="73">
        <v>43621</v>
      </c>
      <c r="B159" s="130">
        <v>2826.1499020000001</v>
      </c>
      <c r="C159" s="125">
        <f t="shared" si="6"/>
        <v>-1.33398747268616E-2</v>
      </c>
      <c r="D159" s="128">
        <f t="shared" si="7"/>
        <v>-13339.874726861601</v>
      </c>
      <c r="E159" s="128">
        <f t="shared" ca="1" si="8"/>
        <v>79957.266748767404</v>
      </c>
    </row>
    <row r="160" spans="1:5" x14ac:dyDescent="0.3">
      <c r="A160" s="73">
        <v>43620</v>
      </c>
      <c r="B160" s="130">
        <v>2803.2700199999999</v>
      </c>
      <c r="C160" s="125">
        <f t="shared" si="6"/>
        <v>-1.3013016643110054E-2</v>
      </c>
      <c r="D160" s="128">
        <f t="shared" si="7"/>
        <v>-13013.016643110053</v>
      </c>
      <c r="E160" s="128">
        <f t="shared" ca="1" si="8"/>
        <v>79957.266748767404</v>
      </c>
    </row>
    <row r="161" spans="1:5" x14ac:dyDescent="0.3">
      <c r="A161" s="73">
        <v>43619</v>
      </c>
      <c r="B161" s="130">
        <v>2744.4499510000001</v>
      </c>
      <c r="C161" s="125">
        <f t="shared" si="6"/>
        <v>-4.0244402693069281E-2</v>
      </c>
      <c r="D161" s="128">
        <f t="shared" si="7"/>
        <v>-40244.402693069278</v>
      </c>
      <c r="E161" s="128">
        <f t="shared" ca="1" si="8"/>
        <v>79957.266748767404</v>
      </c>
    </row>
    <row r="162" spans="1:5" x14ac:dyDescent="0.3">
      <c r="A162" s="73">
        <v>43616</v>
      </c>
      <c r="B162" s="130">
        <v>2752.0600589999999</v>
      </c>
      <c r="C162" s="125">
        <f t="shared" si="6"/>
        <v>-4.320103676306164E-2</v>
      </c>
      <c r="D162" s="128">
        <f t="shared" si="7"/>
        <v>-43201.036763061638</v>
      </c>
      <c r="E162" s="128">
        <f t="shared" ca="1" si="8"/>
        <v>79957.266748767404</v>
      </c>
    </row>
    <row r="163" spans="1:5" x14ac:dyDescent="0.3">
      <c r="A163" s="73">
        <v>43615</v>
      </c>
      <c r="B163" s="130">
        <v>2788.860107</v>
      </c>
      <c r="C163" s="125">
        <f t="shared" si="6"/>
        <v>-2.1782085630630221E-2</v>
      </c>
      <c r="D163" s="128">
        <f t="shared" si="7"/>
        <v>-21782.085630630223</v>
      </c>
      <c r="E163" s="128">
        <f t="shared" ca="1" si="8"/>
        <v>79957.266748767404</v>
      </c>
    </row>
    <row r="164" spans="1:5" x14ac:dyDescent="0.3">
      <c r="A164" s="73">
        <v>43614</v>
      </c>
      <c r="B164" s="130">
        <v>2783.0200199999999</v>
      </c>
      <c r="C164" s="125">
        <f t="shared" si="6"/>
        <v>-1.8130719830759645E-2</v>
      </c>
      <c r="D164" s="128">
        <f t="shared" si="7"/>
        <v>-18130.719830759645</v>
      </c>
      <c r="E164" s="128">
        <f t="shared" ca="1" si="8"/>
        <v>79957.266748767404</v>
      </c>
    </row>
    <row r="165" spans="1:5" x14ac:dyDescent="0.3">
      <c r="A165" s="73">
        <v>43613</v>
      </c>
      <c r="B165" s="130">
        <v>2802.389893</v>
      </c>
      <c r="C165" s="125">
        <f t="shared" si="6"/>
        <v>-3.3715013871673527E-3</v>
      </c>
      <c r="D165" s="128">
        <f t="shared" si="7"/>
        <v>-3371.5013871673527</v>
      </c>
      <c r="E165" s="128">
        <f t="shared" ca="1" si="8"/>
        <v>79957.266748767404</v>
      </c>
    </row>
    <row r="166" spans="1:5" x14ac:dyDescent="0.3">
      <c r="A166" s="73">
        <v>43609</v>
      </c>
      <c r="B166" s="130">
        <v>2826.0600589999999</v>
      </c>
      <c r="C166" s="125">
        <f t="shared" si="6"/>
        <v>-1.9205887722002268E-2</v>
      </c>
      <c r="D166" s="128">
        <f t="shared" si="7"/>
        <v>-19205.88772200227</v>
      </c>
      <c r="E166" s="128">
        <f t="shared" ca="1" si="8"/>
        <v>79957.266748767404</v>
      </c>
    </row>
    <row r="167" spans="1:5" x14ac:dyDescent="0.3">
      <c r="A167" s="73">
        <v>43608</v>
      </c>
      <c r="B167" s="130">
        <v>2822.23999</v>
      </c>
      <c r="C167" s="125">
        <f t="shared" si="6"/>
        <v>-1.6887742966832153E-2</v>
      </c>
      <c r="D167" s="128">
        <f t="shared" si="7"/>
        <v>-16887.742966832153</v>
      </c>
      <c r="E167" s="128">
        <f t="shared" ca="1" si="8"/>
        <v>79957.266748767404</v>
      </c>
    </row>
    <row r="168" spans="1:5" x14ac:dyDescent="0.3">
      <c r="A168" s="73">
        <v>43607</v>
      </c>
      <c r="B168" s="130">
        <v>2856.2700199999999</v>
      </c>
      <c r="C168" s="125">
        <f t="shared" si="6"/>
        <v>-8.0397797567228757E-3</v>
      </c>
      <c r="D168" s="128">
        <f t="shared" si="7"/>
        <v>-8039.7797567228754</v>
      </c>
      <c r="E168" s="128">
        <f t="shared" ca="1" si="8"/>
        <v>79957.266748767404</v>
      </c>
    </row>
    <row r="169" spans="1:5" x14ac:dyDescent="0.3">
      <c r="A169" s="73">
        <v>43606</v>
      </c>
      <c r="B169" s="130">
        <v>2864.360107</v>
      </c>
      <c r="C169" s="125">
        <f t="shared" si="6"/>
        <v>-6.8271845722049918E-3</v>
      </c>
      <c r="D169" s="128">
        <f t="shared" si="7"/>
        <v>-6827.184572204992</v>
      </c>
      <c r="E169" s="128">
        <f t="shared" ca="1" si="8"/>
        <v>79957.266748767404</v>
      </c>
    </row>
    <row r="170" spans="1:5" x14ac:dyDescent="0.3">
      <c r="A170" s="73">
        <v>43605</v>
      </c>
      <c r="B170" s="130">
        <v>2840.2299800000001</v>
      </c>
      <c r="C170" s="125">
        <f t="shared" si="6"/>
        <v>-3.1454709481149479E-2</v>
      </c>
      <c r="D170" s="128">
        <f t="shared" si="7"/>
        <v>-31454.709481149479</v>
      </c>
      <c r="E170" s="128">
        <f t="shared" ca="1" si="8"/>
        <v>79957.266748767404</v>
      </c>
    </row>
    <row r="171" spans="1:5" x14ac:dyDescent="0.3">
      <c r="A171" s="73">
        <v>43602</v>
      </c>
      <c r="B171" s="130">
        <v>2859.530029</v>
      </c>
      <c r="C171" s="125">
        <f t="shared" si="6"/>
        <v>-2.9232990836602579E-2</v>
      </c>
      <c r="D171" s="128">
        <f t="shared" si="7"/>
        <v>-29232.990836602577</v>
      </c>
      <c r="E171" s="128">
        <f t="shared" ca="1" si="8"/>
        <v>79957.266748767404</v>
      </c>
    </row>
    <row r="172" spans="1:5" x14ac:dyDescent="0.3">
      <c r="A172" s="73">
        <v>43601</v>
      </c>
      <c r="B172" s="130">
        <v>2876.320068</v>
      </c>
      <c r="C172" s="125">
        <f t="shared" si="6"/>
        <v>-1.4121566164951305E-2</v>
      </c>
      <c r="D172" s="128">
        <f t="shared" si="7"/>
        <v>-14121.566164951304</v>
      </c>
      <c r="E172" s="128">
        <f t="shared" ca="1" si="8"/>
        <v>79957.266748767404</v>
      </c>
    </row>
    <row r="173" spans="1:5" x14ac:dyDescent="0.3">
      <c r="A173" s="73">
        <v>43600</v>
      </c>
      <c r="B173" s="130">
        <v>2850.959961</v>
      </c>
      <c r="C173" s="125">
        <f t="shared" si="6"/>
        <v>-2.488944584410635E-2</v>
      </c>
      <c r="D173" s="128">
        <f t="shared" si="7"/>
        <v>-24889.445844106351</v>
      </c>
      <c r="E173" s="128">
        <f t="shared" ca="1" si="8"/>
        <v>79957.266748767404</v>
      </c>
    </row>
    <row r="174" spans="1:5" x14ac:dyDescent="0.3">
      <c r="A174" s="73">
        <v>43599</v>
      </c>
      <c r="B174" s="130">
        <v>2834.4099120000001</v>
      </c>
      <c r="C174" s="125">
        <f t="shared" si="6"/>
        <v>-3.7823011867556877E-2</v>
      </c>
      <c r="D174" s="128">
        <f t="shared" si="7"/>
        <v>-37823.011867556874</v>
      </c>
      <c r="E174" s="128">
        <f t="shared" ca="1" si="8"/>
        <v>79957.266748767404</v>
      </c>
    </row>
    <row r="175" spans="1:5" x14ac:dyDescent="0.3">
      <c r="A175" s="73">
        <v>43598</v>
      </c>
      <c r="B175" s="130">
        <v>2811.8701169999999</v>
      </c>
      <c r="C175" s="125">
        <f t="shared" si="6"/>
        <v>-4.4566283968419551E-2</v>
      </c>
      <c r="D175" s="128">
        <f t="shared" si="7"/>
        <v>-44566.28396841955</v>
      </c>
      <c r="E175" s="128">
        <f t="shared" ca="1" si="8"/>
        <v>79957.266748767404</v>
      </c>
    </row>
    <row r="176" spans="1:5" x14ac:dyDescent="0.3">
      <c r="A176" s="73">
        <v>43595</v>
      </c>
      <c r="B176" s="130">
        <v>2881.3999020000001</v>
      </c>
      <c r="C176" s="125">
        <f t="shared" si="6"/>
        <v>-1.9891962708464161E-2</v>
      </c>
      <c r="D176" s="128">
        <f t="shared" si="7"/>
        <v>-19891.962708464162</v>
      </c>
      <c r="E176" s="128">
        <f t="shared" ca="1" si="8"/>
        <v>79957.266748767404</v>
      </c>
    </row>
    <row r="177" spans="1:5" x14ac:dyDescent="0.3">
      <c r="A177" s="73">
        <v>43594</v>
      </c>
      <c r="B177" s="130">
        <v>2870.719971</v>
      </c>
      <c r="C177" s="125">
        <f t="shared" si="6"/>
        <v>-1.8949668842915601E-2</v>
      </c>
      <c r="D177" s="128">
        <f t="shared" si="7"/>
        <v>-18949.668842915602</v>
      </c>
      <c r="E177" s="128">
        <f t="shared" ca="1" si="8"/>
        <v>79957.266748767404</v>
      </c>
    </row>
    <row r="178" spans="1:5" x14ac:dyDescent="0.3">
      <c r="A178" s="73">
        <v>43593</v>
      </c>
      <c r="B178" s="130">
        <v>2879.419922</v>
      </c>
      <c r="C178" s="125">
        <f t="shared" si="6"/>
        <v>-1.6339594499957255E-2</v>
      </c>
      <c r="D178" s="128">
        <f t="shared" si="7"/>
        <v>-16339.594499957255</v>
      </c>
      <c r="E178" s="128">
        <f t="shared" ca="1" si="8"/>
        <v>79957.266748767404</v>
      </c>
    </row>
    <row r="179" spans="1:5" x14ac:dyDescent="0.3">
      <c r="A179" s="73">
        <v>43592</v>
      </c>
      <c r="B179" s="130">
        <v>2884.0500489999999</v>
      </c>
      <c r="C179" s="125">
        <f t="shared" si="6"/>
        <v>-1.6917279372792859E-2</v>
      </c>
      <c r="D179" s="128">
        <f t="shared" si="7"/>
        <v>-16917.279372792858</v>
      </c>
      <c r="E179" s="128">
        <f t="shared" ca="1" si="8"/>
        <v>79957.266748767404</v>
      </c>
    </row>
    <row r="180" spans="1:5" x14ac:dyDescent="0.3">
      <c r="A180" s="73">
        <v>43591</v>
      </c>
      <c r="B180" s="130">
        <v>2932.469971</v>
      </c>
      <c r="C180" s="125">
        <f t="shared" si="6"/>
        <v>8.425121388572876E-3</v>
      </c>
      <c r="D180" s="128">
        <f t="shared" si="7"/>
        <v>8425.1213885728757</v>
      </c>
      <c r="E180" s="128">
        <f t="shared" ca="1" si="8"/>
        <v>79957.266748767404</v>
      </c>
    </row>
    <row r="181" spans="1:5" x14ac:dyDescent="0.3">
      <c r="A181" s="73">
        <v>43588</v>
      </c>
      <c r="B181" s="130">
        <v>2945.639893</v>
      </c>
      <c r="C181" s="125">
        <f t="shared" si="6"/>
        <v>1.3979154636821089E-2</v>
      </c>
      <c r="D181" s="128">
        <f t="shared" si="7"/>
        <v>13979.154636821089</v>
      </c>
      <c r="E181" s="128">
        <f t="shared" ca="1" si="8"/>
        <v>79957.266748767404</v>
      </c>
    </row>
    <row r="182" spans="1:5" x14ac:dyDescent="0.3">
      <c r="A182" s="73">
        <v>43587</v>
      </c>
      <c r="B182" s="130">
        <v>2917.5200199999999</v>
      </c>
      <c r="C182" s="125">
        <f t="shared" si="6"/>
        <v>5.8853175501665245E-3</v>
      </c>
      <c r="D182" s="128">
        <f t="shared" si="7"/>
        <v>5885.3175501665246</v>
      </c>
      <c r="E182" s="128">
        <f t="shared" ca="1" si="8"/>
        <v>79957.266748767404</v>
      </c>
    </row>
    <row r="183" spans="1:5" x14ac:dyDescent="0.3">
      <c r="A183" s="73">
        <v>43586</v>
      </c>
      <c r="B183" s="130">
        <v>2923.7299800000001</v>
      </c>
      <c r="C183" s="125">
        <f t="shared" si="6"/>
        <v>5.7342884775948288E-3</v>
      </c>
      <c r="D183" s="128">
        <f t="shared" si="7"/>
        <v>5734.2884775948287</v>
      </c>
      <c r="E183" s="128">
        <f t="shared" ca="1" si="8"/>
        <v>79957.266748767404</v>
      </c>
    </row>
    <row r="184" spans="1:5" x14ac:dyDescent="0.3">
      <c r="A184" s="73">
        <v>43585</v>
      </c>
      <c r="B184" s="130">
        <v>2945.830078</v>
      </c>
      <c r="C184" s="125">
        <f t="shared" si="6"/>
        <v>1.3852655552245352E-2</v>
      </c>
      <c r="D184" s="128">
        <f t="shared" si="7"/>
        <v>13852.655552245353</v>
      </c>
      <c r="E184" s="128">
        <f t="shared" ca="1" si="8"/>
        <v>79957.266748767404</v>
      </c>
    </row>
    <row r="185" spans="1:5" x14ac:dyDescent="0.3">
      <c r="A185" s="73">
        <v>43584</v>
      </c>
      <c r="B185" s="130">
        <v>2943.030029</v>
      </c>
      <c r="C185" s="125">
        <f t="shared" si="6"/>
        <v>1.2251494656113637E-2</v>
      </c>
      <c r="D185" s="128">
        <f t="shared" si="7"/>
        <v>12251.494656113637</v>
      </c>
      <c r="E185" s="128">
        <f t="shared" ca="1" si="8"/>
        <v>79957.266748767404</v>
      </c>
    </row>
    <row r="186" spans="1:5" x14ac:dyDescent="0.3">
      <c r="A186" s="73">
        <v>43581</v>
      </c>
      <c r="B186" s="130">
        <v>2939.8798830000001</v>
      </c>
      <c r="C186" s="125">
        <f t="shared" si="6"/>
        <v>1.7851143151078164E-2</v>
      </c>
      <c r="D186" s="128">
        <f t="shared" si="7"/>
        <v>17851.143151078162</v>
      </c>
      <c r="E186" s="128">
        <f t="shared" ca="1" si="8"/>
        <v>79957.266748767404</v>
      </c>
    </row>
    <row r="187" spans="1:5" x14ac:dyDescent="0.3">
      <c r="A187" s="73">
        <v>43580</v>
      </c>
      <c r="B187" s="130">
        <v>2926.169922</v>
      </c>
      <c r="C187" s="125">
        <f t="shared" si="6"/>
        <v>1.3143075300127149E-2</v>
      </c>
      <c r="D187" s="128">
        <f t="shared" si="7"/>
        <v>13143.07530012715</v>
      </c>
      <c r="E187" s="128">
        <f t="shared" ca="1" si="8"/>
        <v>79957.266748767404</v>
      </c>
    </row>
    <row r="188" spans="1:5" x14ac:dyDescent="0.3">
      <c r="A188" s="73">
        <v>43579</v>
      </c>
      <c r="B188" s="130">
        <v>2927.25</v>
      </c>
      <c r="C188" s="125">
        <f t="shared" si="6"/>
        <v>1.7041918502902487E-2</v>
      </c>
      <c r="D188" s="128">
        <f t="shared" si="7"/>
        <v>17041.918502902488</v>
      </c>
      <c r="E188" s="128">
        <f t="shared" ca="1" si="8"/>
        <v>79957.266748767404</v>
      </c>
    </row>
    <row r="189" spans="1:5" x14ac:dyDescent="0.3">
      <c r="A189" s="73">
        <v>43578</v>
      </c>
      <c r="B189" s="130">
        <v>2933.679932</v>
      </c>
      <c r="C189" s="125">
        <f t="shared" si="6"/>
        <v>1.3091478859913019E-2</v>
      </c>
      <c r="D189" s="128">
        <f t="shared" si="7"/>
        <v>13091.478859913019</v>
      </c>
      <c r="E189" s="128">
        <f t="shared" ca="1" si="8"/>
        <v>79957.266748767404</v>
      </c>
    </row>
    <row r="190" spans="1:5" x14ac:dyDescent="0.3">
      <c r="A190" s="73">
        <v>43577</v>
      </c>
      <c r="B190" s="130">
        <v>2907.969971</v>
      </c>
      <c r="C190" s="125">
        <f t="shared" si="6"/>
        <v>5.2648980041929416E-3</v>
      </c>
      <c r="D190" s="128">
        <f t="shared" si="7"/>
        <v>5264.8980041929417</v>
      </c>
      <c r="E190" s="128">
        <f t="shared" ca="1" si="8"/>
        <v>79957.266748767404</v>
      </c>
    </row>
    <row r="191" spans="1:5" x14ac:dyDescent="0.3">
      <c r="A191" s="73">
        <v>43573</v>
      </c>
      <c r="B191" s="130">
        <v>2905.030029</v>
      </c>
      <c r="C191" s="125">
        <f t="shared" si="6"/>
        <v>8.904711398179499E-3</v>
      </c>
      <c r="D191" s="128">
        <f t="shared" si="7"/>
        <v>8904.7113981794992</v>
      </c>
      <c r="E191" s="128">
        <f t="shared" ca="1" si="8"/>
        <v>79957.266748767404</v>
      </c>
    </row>
    <row r="192" spans="1:5" x14ac:dyDescent="0.3">
      <c r="A192" s="73">
        <v>43572</v>
      </c>
      <c r="B192" s="130">
        <v>2900.4499510000001</v>
      </c>
      <c r="C192" s="125">
        <f t="shared" si="6"/>
        <v>9.4139520855318626E-3</v>
      </c>
      <c r="D192" s="128">
        <f t="shared" si="7"/>
        <v>9413.9520855318624</v>
      </c>
      <c r="E192" s="128">
        <f t="shared" ca="1" si="8"/>
        <v>79957.266748767404</v>
      </c>
    </row>
    <row r="193" spans="1:5" x14ac:dyDescent="0.3">
      <c r="A193" s="73">
        <v>43571</v>
      </c>
      <c r="B193" s="130">
        <v>2907.0600589999999</v>
      </c>
      <c r="C193" s="125">
        <f t="shared" si="6"/>
        <v>1.388794420379158E-2</v>
      </c>
      <c r="D193" s="128">
        <f t="shared" si="7"/>
        <v>13887.94420379158</v>
      </c>
      <c r="E193" s="128">
        <f t="shared" ca="1" si="8"/>
        <v>79957.266748767404</v>
      </c>
    </row>
    <row r="194" spans="1:5" x14ac:dyDescent="0.3">
      <c r="A194" s="73">
        <v>43570</v>
      </c>
      <c r="B194" s="130">
        <v>2905.580078</v>
      </c>
      <c r="C194" s="125">
        <f t="shared" si="6"/>
        <v>1.3389464175718402E-2</v>
      </c>
      <c r="D194" s="128">
        <f t="shared" si="7"/>
        <v>13389.464175718402</v>
      </c>
      <c r="E194" s="128">
        <f t="shared" ca="1" si="8"/>
        <v>79957.266748767404</v>
      </c>
    </row>
    <row r="195" spans="1:5" x14ac:dyDescent="0.3">
      <c r="A195" s="73">
        <v>43567</v>
      </c>
      <c r="B195" s="130">
        <v>2907.4099120000001</v>
      </c>
      <c r="C195" s="125">
        <f t="shared" si="6"/>
        <v>2.575854238086972E-2</v>
      </c>
      <c r="D195" s="128">
        <f t="shared" si="7"/>
        <v>25758.54238086972</v>
      </c>
      <c r="E195" s="128">
        <f t="shared" ca="1" si="8"/>
        <v>79957.266748767404</v>
      </c>
    </row>
    <row r="196" spans="1:5" x14ac:dyDescent="0.3">
      <c r="A196" s="73">
        <v>43566</v>
      </c>
      <c r="B196" s="130">
        <v>2888.320068</v>
      </c>
      <c r="C196" s="125">
        <f t="shared" si="6"/>
        <v>2.5885875219243459E-2</v>
      </c>
      <c r="D196" s="128">
        <f t="shared" si="7"/>
        <v>25885.875219243459</v>
      </c>
      <c r="E196" s="128">
        <f t="shared" ca="1" si="8"/>
        <v>79957.266748767404</v>
      </c>
    </row>
    <row r="197" spans="1:5" x14ac:dyDescent="0.3">
      <c r="A197" s="73">
        <v>43565</v>
      </c>
      <c r="B197" s="130">
        <v>2888.209961</v>
      </c>
      <c r="C197" s="125">
        <f t="shared" si="6"/>
        <v>2.9529024886237432E-2</v>
      </c>
      <c r="D197" s="128">
        <f t="shared" si="7"/>
        <v>29529.024886237432</v>
      </c>
      <c r="E197" s="128">
        <f t="shared" ca="1" si="8"/>
        <v>79957.266748767404</v>
      </c>
    </row>
    <row r="198" spans="1:5" x14ac:dyDescent="0.3">
      <c r="A198" s="73">
        <v>43564</v>
      </c>
      <c r="B198" s="130">
        <v>2878.1999510000001</v>
      </c>
      <c r="C198" s="125">
        <f t="shared" si="6"/>
        <v>2.1195969013802829E-2</v>
      </c>
      <c r="D198" s="128">
        <f t="shared" si="7"/>
        <v>21195.969013802827</v>
      </c>
      <c r="E198" s="128">
        <f t="shared" ca="1" si="8"/>
        <v>79957.266748767404</v>
      </c>
    </row>
    <row r="199" spans="1:5" x14ac:dyDescent="0.3">
      <c r="A199" s="73">
        <v>43563</v>
      </c>
      <c r="B199" s="130">
        <v>2895.7700199999999</v>
      </c>
      <c r="C199" s="125">
        <f t="shared" si="6"/>
        <v>3.4809641817124426E-2</v>
      </c>
      <c r="D199" s="128">
        <f t="shared" si="7"/>
        <v>34809.64181712443</v>
      </c>
      <c r="E199" s="128">
        <f t="shared" ca="1" si="8"/>
        <v>79957.266748767404</v>
      </c>
    </row>
    <row r="200" spans="1:5" x14ac:dyDescent="0.3">
      <c r="A200" s="73">
        <v>43560</v>
      </c>
      <c r="B200" s="130">
        <v>2892.73999</v>
      </c>
      <c r="C200" s="125">
        <f t="shared" ref="C200:C263" si="9">B200/B210-1</f>
        <v>3.2859535718272159E-2</v>
      </c>
      <c r="D200" s="128">
        <f t="shared" ref="D200:D263" si="10">C200*$B$5</f>
        <v>32859.535718272156</v>
      </c>
      <c r="E200" s="128">
        <f t="shared" ref="E200:E263" ca="1" si="11">ABS(_xlfn.PERCENTILE.INC(OFFSET(D200,0,0,Window),1-VaRLevel))</f>
        <v>79957.266748767404</v>
      </c>
    </row>
    <row r="201" spans="1:5" x14ac:dyDescent="0.3">
      <c r="A201" s="73">
        <v>43559</v>
      </c>
      <c r="B201" s="130">
        <v>2879.389893</v>
      </c>
      <c r="C201" s="125">
        <f t="shared" si="9"/>
        <v>8.5853034118703597E-3</v>
      </c>
      <c r="D201" s="128">
        <f t="shared" si="10"/>
        <v>8585.3034118703599</v>
      </c>
      <c r="E201" s="128">
        <f t="shared" ca="1" si="11"/>
        <v>79957.266748767404</v>
      </c>
    </row>
    <row r="202" spans="1:5" x14ac:dyDescent="0.3">
      <c r="A202" s="73">
        <v>43558</v>
      </c>
      <c r="B202" s="130">
        <v>2873.3999020000001</v>
      </c>
      <c r="C202" s="125">
        <f t="shared" si="9"/>
        <v>1.7410027635214043E-2</v>
      </c>
      <c r="D202" s="128">
        <f t="shared" si="10"/>
        <v>17410.027635214043</v>
      </c>
      <c r="E202" s="128">
        <f t="shared" ca="1" si="11"/>
        <v>79957.266748767404</v>
      </c>
    </row>
    <row r="203" spans="1:5" x14ac:dyDescent="0.3">
      <c r="A203" s="73">
        <v>43557</v>
      </c>
      <c r="B203" s="130">
        <v>2867.23999</v>
      </c>
      <c r="C203" s="125">
        <f t="shared" si="9"/>
        <v>1.2239740295102219E-2</v>
      </c>
      <c r="D203" s="128">
        <f t="shared" si="10"/>
        <v>12239.74029510222</v>
      </c>
      <c r="E203" s="128">
        <f t="shared" ca="1" si="11"/>
        <v>79957.266748767404</v>
      </c>
    </row>
    <row r="204" spans="1:5" x14ac:dyDescent="0.3">
      <c r="A204" s="73">
        <v>43556</v>
      </c>
      <c r="B204" s="130">
        <v>2867.1899410000001</v>
      </c>
      <c r="C204" s="125">
        <f t="shared" si="9"/>
        <v>1.2089913910391603E-2</v>
      </c>
      <c r="D204" s="128">
        <f t="shared" si="10"/>
        <v>12089.913910391602</v>
      </c>
      <c r="E204" s="128">
        <f t="shared" ca="1" si="11"/>
        <v>79957.266748767404</v>
      </c>
    </row>
    <row r="205" spans="1:5" x14ac:dyDescent="0.3">
      <c r="A205" s="73">
        <v>43553</v>
      </c>
      <c r="B205" s="130">
        <v>2834.3999020000001</v>
      </c>
      <c r="C205" s="125">
        <f t="shared" si="9"/>
        <v>4.2232086974802741E-3</v>
      </c>
      <c r="D205" s="128">
        <f t="shared" si="10"/>
        <v>4223.2086974802742</v>
      </c>
      <c r="E205" s="128">
        <f t="shared" ca="1" si="11"/>
        <v>79957.266748767404</v>
      </c>
    </row>
    <row r="206" spans="1:5" x14ac:dyDescent="0.3">
      <c r="A206" s="73">
        <v>43552</v>
      </c>
      <c r="B206" s="130">
        <v>2815.4399410000001</v>
      </c>
      <c r="C206" s="125">
        <f t="shared" si="9"/>
        <v>2.4781949843202256E-3</v>
      </c>
      <c r="D206" s="128">
        <f t="shared" si="10"/>
        <v>2478.1949843202256</v>
      </c>
      <c r="E206" s="128">
        <f t="shared" ca="1" si="11"/>
        <v>79957.266748767404</v>
      </c>
    </row>
    <row r="207" spans="1:5" x14ac:dyDescent="0.3">
      <c r="A207" s="73">
        <v>43551</v>
      </c>
      <c r="B207" s="130">
        <v>2805.3701169999999</v>
      </c>
      <c r="C207" s="125">
        <f t="shared" si="9"/>
        <v>-1.9743732137524894E-3</v>
      </c>
      <c r="D207" s="128">
        <f t="shared" si="10"/>
        <v>-1974.3732137524894</v>
      </c>
      <c r="E207" s="128">
        <f t="shared" ca="1" si="11"/>
        <v>79957.266748767404</v>
      </c>
    </row>
    <row r="208" spans="1:5" x14ac:dyDescent="0.3">
      <c r="A208" s="73">
        <v>43550</v>
      </c>
      <c r="B208" s="130">
        <v>2818.459961</v>
      </c>
      <c r="C208" s="125">
        <f t="shared" si="9"/>
        <v>9.6506350687035614E-3</v>
      </c>
      <c r="D208" s="128">
        <f t="shared" si="10"/>
        <v>9650.635068703561</v>
      </c>
      <c r="E208" s="128">
        <f t="shared" ca="1" si="11"/>
        <v>79957.266748767404</v>
      </c>
    </row>
    <row r="209" spans="1:5" x14ac:dyDescent="0.3">
      <c r="A209" s="73">
        <v>43549</v>
      </c>
      <c r="B209" s="130">
        <v>2798.360107</v>
      </c>
      <c r="C209" s="125">
        <f t="shared" si="9"/>
        <v>5.410863986946346E-3</v>
      </c>
      <c r="D209" s="128">
        <f t="shared" si="10"/>
        <v>5410.8639869463459</v>
      </c>
      <c r="E209" s="128">
        <f t="shared" ca="1" si="11"/>
        <v>79957.266748767404</v>
      </c>
    </row>
    <row r="210" spans="1:5" x14ac:dyDescent="0.3">
      <c r="A210" s="73">
        <v>43546</v>
      </c>
      <c r="B210" s="130">
        <v>2800.709961</v>
      </c>
      <c r="C210" s="125">
        <f t="shared" si="9"/>
        <v>2.1012913112360199E-2</v>
      </c>
      <c r="D210" s="128">
        <f t="shared" si="10"/>
        <v>21012.913112360198</v>
      </c>
      <c r="E210" s="128">
        <f t="shared" ca="1" si="11"/>
        <v>79957.266748767404</v>
      </c>
    </row>
    <row r="211" spans="1:5" x14ac:dyDescent="0.3">
      <c r="A211" s="73">
        <v>43545</v>
      </c>
      <c r="B211" s="130">
        <v>2854.8798830000001</v>
      </c>
      <c r="C211" s="125">
        <f t="shared" si="9"/>
        <v>3.8542252302122382E-2</v>
      </c>
      <c r="D211" s="128">
        <f t="shared" si="10"/>
        <v>38542.252302122382</v>
      </c>
      <c r="E211" s="128">
        <f t="shared" ca="1" si="11"/>
        <v>79957.266748767404</v>
      </c>
    </row>
    <row r="212" spans="1:5" x14ac:dyDescent="0.3">
      <c r="A212" s="73">
        <v>43544</v>
      </c>
      <c r="B212" s="130">
        <v>2824.2299800000001</v>
      </c>
      <c r="C212" s="125">
        <f t="shared" si="9"/>
        <v>1.9044193448615632E-2</v>
      </c>
      <c r="D212" s="128">
        <f t="shared" si="10"/>
        <v>19044.193448615631</v>
      </c>
      <c r="E212" s="128">
        <f t="shared" ca="1" si="11"/>
        <v>79957.266748767404</v>
      </c>
    </row>
    <row r="213" spans="1:5" x14ac:dyDescent="0.3">
      <c r="A213" s="73">
        <v>43543</v>
      </c>
      <c r="B213" s="130">
        <v>2832.570068</v>
      </c>
      <c r="C213" s="125">
        <f t="shared" si="9"/>
        <v>1.5385502664412742E-2</v>
      </c>
      <c r="D213" s="128">
        <f t="shared" si="10"/>
        <v>15385.502664412743</v>
      </c>
      <c r="E213" s="128">
        <f t="shared" ca="1" si="11"/>
        <v>79957.266748767404</v>
      </c>
    </row>
    <row r="214" spans="1:5" x14ac:dyDescent="0.3">
      <c r="A214" s="73">
        <v>43542</v>
      </c>
      <c r="B214" s="130">
        <v>2832.9399410000001</v>
      </c>
      <c r="C214" s="125">
        <f t="shared" si="9"/>
        <v>1.4368997945520601E-2</v>
      </c>
      <c r="D214" s="128">
        <f t="shared" si="10"/>
        <v>14368.997945520601</v>
      </c>
      <c r="E214" s="128">
        <f t="shared" ca="1" si="11"/>
        <v>79957.266748767404</v>
      </c>
    </row>
    <row r="215" spans="1:5" x14ac:dyDescent="0.3">
      <c r="A215" s="73">
        <v>43539</v>
      </c>
      <c r="B215" s="130">
        <v>2822.4799800000001</v>
      </c>
      <c r="C215" s="125">
        <f t="shared" si="9"/>
        <v>6.7018962137082028E-3</v>
      </c>
      <c r="D215" s="128">
        <f t="shared" si="10"/>
        <v>6701.8962137082026</v>
      </c>
      <c r="E215" s="128">
        <f t="shared" ca="1" si="11"/>
        <v>79957.266748767404</v>
      </c>
    </row>
    <row r="216" spans="1:5" x14ac:dyDescent="0.3">
      <c r="A216" s="73">
        <v>43538</v>
      </c>
      <c r="B216" s="130">
        <v>2808.4799800000001</v>
      </c>
      <c r="C216" s="125">
        <f t="shared" si="9"/>
        <v>8.6155777489436147E-3</v>
      </c>
      <c r="D216" s="128">
        <f t="shared" si="10"/>
        <v>8615.577748943615</v>
      </c>
      <c r="E216" s="128">
        <f t="shared" ca="1" si="11"/>
        <v>79957.266748767404</v>
      </c>
    </row>
    <row r="217" spans="1:5" x14ac:dyDescent="0.3">
      <c r="A217" s="73">
        <v>43537</v>
      </c>
      <c r="B217" s="130">
        <v>2810.919922</v>
      </c>
      <c r="C217" s="125">
        <f t="shared" si="9"/>
        <v>6.6395117343709398E-3</v>
      </c>
      <c r="D217" s="128">
        <f t="shared" si="10"/>
        <v>6639.5117343709398</v>
      </c>
      <c r="E217" s="128">
        <f t="shared" ca="1" si="11"/>
        <v>79957.266748767404</v>
      </c>
    </row>
    <row r="218" spans="1:5" x14ac:dyDescent="0.3">
      <c r="A218" s="73">
        <v>43536</v>
      </c>
      <c r="B218" s="130">
        <v>2791.5200199999999</v>
      </c>
      <c r="C218" s="125">
        <f t="shared" si="9"/>
        <v>-8.5181362377961811E-4</v>
      </c>
      <c r="D218" s="128">
        <f t="shared" si="10"/>
        <v>-851.81362377961807</v>
      </c>
      <c r="E218" s="128">
        <f t="shared" ca="1" si="11"/>
        <v>79957.266748767404</v>
      </c>
    </row>
    <row r="219" spans="1:5" x14ac:dyDescent="0.3">
      <c r="A219" s="73">
        <v>43535</v>
      </c>
      <c r="B219" s="130">
        <v>2783.3000489999999</v>
      </c>
      <c r="C219" s="125">
        <f t="shared" si="9"/>
        <v>-4.5813853924887571E-3</v>
      </c>
      <c r="D219" s="128">
        <f t="shared" si="10"/>
        <v>-4581.3853924887571</v>
      </c>
      <c r="E219" s="128">
        <f t="shared" ca="1" si="11"/>
        <v>79957.266748767404</v>
      </c>
    </row>
    <row r="220" spans="1:5" x14ac:dyDescent="0.3">
      <c r="A220" s="73">
        <v>43532</v>
      </c>
      <c r="B220" s="130">
        <v>2743.070068</v>
      </c>
      <c r="C220" s="125">
        <f t="shared" si="9"/>
        <v>-1.7760729117775043E-2</v>
      </c>
      <c r="D220" s="128">
        <f t="shared" si="10"/>
        <v>-17760.729117775041</v>
      </c>
      <c r="E220" s="128">
        <f t="shared" ca="1" si="11"/>
        <v>79957.266748767404</v>
      </c>
    </row>
    <row r="221" spans="1:5" x14ac:dyDescent="0.3">
      <c r="A221" s="73">
        <v>43531</v>
      </c>
      <c r="B221" s="130">
        <v>2748.929932</v>
      </c>
      <c r="C221" s="125">
        <f t="shared" si="9"/>
        <v>-9.3517384874853837E-3</v>
      </c>
      <c r="D221" s="128">
        <f t="shared" si="10"/>
        <v>-9351.7384874853833</v>
      </c>
      <c r="E221" s="128">
        <f t="shared" ca="1" si="11"/>
        <v>79957.266748767404</v>
      </c>
    </row>
    <row r="222" spans="1:5" x14ac:dyDescent="0.3">
      <c r="A222" s="73">
        <v>43530</v>
      </c>
      <c r="B222" s="130">
        <v>2771.4499510000001</v>
      </c>
      <c r="C222" s="125">
        <f t="shared" si="9"/>
        <v>-4.7581427920957431E-3</v>
      </c>
      <c r="D222" s="128">
        <f t="shared" si="10"/>
        <v>-4758.1427920957431</v>
      </c>
      <c r="E222" s="128">
        <f t="shared" ca="1" si="11"/>
        <v>79957.266748767404</v>
      </c>
    </row>
    <row r="223" spans="1:5" x14ac:dyDescent="0.3">
      <c r="A223" s="73">
        <v>43529</v>
      </c>
      <c r="B223" s="130">
        <v>2789.6499020000001</v>
      </c>
      <c r="C223" s="125">
        <f t="shared" si="9"/>
        <v>3.5578222452377073E-3</v>
      </c>
      <c r="D223" s="128">
        <f t="shared" si="10"/>
        <v>3557.8222452377072</v>
      </c>
      <c r="E223" s="128">
        <f t="shared" ca="1" si="11"/>
        <v>79957.266748767404</v>
      </c>
    </row>
    <row r="224" spans="1:5" x14ac:dyDescent="0.3">
      <c r="A224" s="73">
        <v>43528</v>
      </c>
      <c r="B224" s="130">
        <v>2792.8100589999999</v>
      </c>
      <c r="C224" s="125">
        <f t="shared" si="9"/>
        <v>6.2004468916112554E-3</v>
      </c>
      <c r="D224" s="128">
        <f t="shared" si="10"/>
        <v>6200.4468916112555</v>
      </c>
      <c r="E224" s="128">
        <f t="shared" ca="1" si="11"/>
        <v>79957.266748767404</v>
      </c>
    </row>
    <row r="225" spans="1:5" x14ac:dyDescent="0.3">
      <c r="A225" s="73">
        <v>43525</v>
      </c>
      <c r="B225" s="130">
        <v>2803.6899410000001</v>
      </c>
      <c r="C225" s="125">
        <f t="shared" si="9"/>
        <v>2.1109126324213356E-2</v>
      </c>
      <c r="D225" s="128">
        <f t="shared" si="10"/>
        <v>21109.126324213357</v>
      </c>
      <c r="E225" s="128">
        <f t="shared" ca="1" si="11"/>
        <v>79957.266748767404</v>
      </c>
    </row>
    <row r="226" spans="1:5" x14ac:dyDescent="0.3">
      <c r="A226" s="73">
        <v>43524</v>
      </c>
      <c r="B226" s="130">
        <v>2784.48999</v>
      </c>
      <c r="C226" s="125">
        <f t="shared" si="9"/>
        <v>1.1427394786328371E-2</v>
      </c>
      <c r="D226" s="128">
        <f t="shared" si="10"/>
        <v>11427.39478632837</v>
      </c>
      <c r="E226" s="128">
        <f t="shared" ca="1" si="11"/>
        <v>79957.266748767404</v>
      </c>
    </row>
    <row r="227" spans="1:5" x14ac:dyDescent="0.3">
      <c r="A227" s="73">
        <v>43523</v>
      </c>
      <c r="B227" s="130">
        <v>2792.3798830000001</v>
      </c>
      <c r="C227" s="125">
        <f t="shared" si="9"/>
        <v>1.7360506624407579E-2</v>
      </c>
      <c r="D227" s="128">
        <f t="shared" si="10"/>
        <v>17360.506624407579</v>
      </c>
      <c r="E227" s="128">
        <f t="shared" ca="1" si="11"/>
        <v>79957.266748767404</v>
      </c>
    </row>
    <row r="228" spans="1:5" x14ac:dyDescent="0.3">
      <c r="A228" s="73">
        <v>43522</v>
      </c>
      <c r="B228" s="130">
        <v>2793.8999020000001</v>
      </c>
      <c r="C228" s="125">
        <f t="shared" si="9"/>
        <v>3.1035445966220099E-2</v>
      </c>
      <c r="D228" s="128">
        <f t="shared" si="10"/>
        <v>31035.445966220097</v>
      </c>
      <c r="E228" s="128">
        <f t="shared" ca="1" si="11"/>
        <v>79957.266748767404</v>
      </c>
    </row>
    <row r="229" spans="1:5" x14ac:dyDescent="0.3">
      <c r="A229" s="73">
        <v>43521</v>
      </c>
      <c r="B229" s="130">
        <v>2796.110107</v>
      </c>
      <c r="C229" s="125">
        <f t="shared" si="9"/>
        <v>3.2582768738712131E-2</v>
      </c>
      <c r="D229" s="128">
        <f t="shared" si="10"/>
        <v>32582.76873871213</v>
      </c>
      <c r="E229" s="128">
        <f t="shared" ca="1" si="11"/>
        <v>79957.266748767404</v>
      </c>
    </row>
    <row r="230" spans="1:5" x14ac:dyDescent="0.3">
      <c r="A230" s="73">
        <v>43518</v>
      </c>
      <c r="B230" s="130">
        <v>2792.669922</v>
      </c>
      <c r="C230" s="125">
        <f t="shared" si="9"/>
        <v>3.2009708405803527E-2</v>
      </c>
      <c r="D230" s="128">
        <f t="shared" si="10"/>
        <v>32009.708405803529</v>
      </c>
      <c r="E230" s="128">
        <f t="shared" ca="1" si="11"/>
        <v>79957.266748767404</v>
      </c>
    </row>
    <row r="231" spans="1:5" x14ac:dyDescent="0.3">
      <c r="A231" s="73">
        <v>43517</v>
      </c>
      <c r="B231" s="130">
        <v>2774.8798830000001</v>
      </c>
      <c r="C231" s="125">
        <f t="shared" si="9"/>
        <v>1.5840392407802772E-2</v>
      </c>
      <c r="D231" s="128">
        <f t="shared" si="10"/>
        <v>15840.392407802772</v>
      </c>
      <c r="E231" s="128">
        <f t="shared" ca="1" si="11"/>
        <v>79957.266748767404</v>
      </c>
    </row>
    <row r="232" spans="1:5" x14ac:dyDescent="0.3">
      <c r="A232" s="73">
        <v>43516</v>
      </c>
      <c r="B232" s="130">
        <v>2784.6999510000001</v>
      </c>
      <c r="C232" s="125">
        <f t="shared" si="9"/>
        <v>1.7167695818101736E-2</v>
      </c>
      <c r="D232" s="128">
        <f t="shared" si="10"/>
        <v>17167.695818101736</v>
      </c>
      <c r="E232" s="128">
        <f t="shared" ca="1" si="11"/>
        <v>79957.266748767404</v>
      </c>
    </row>
    <row r="233" spans="1:5" x14ac:dyDescent="0.3">
      <c r="A233" s="73">
        <v>43515</v>
      </c>
      <c r="B233" s="130">
        <v>2779.76001</v>
      </c>
      <c r="C233" s="125">
        <f t="shared" si="9"/>
        <v>2.0144040135179786E-2</v>
      </c>
      <c r="D233" s="128">
        <f t="shared" si="10"/>
        <v>20144.040135179785</v>
      </c>
      <c r="E233" s="128">
        <f t="shared" ca="1" si="11"/>
        <v>79957.266748767404</v>
      </c>
    </row>
    <row r="234" spans="1:5" x14ac:dyDescent="0.3">
      <c r="A234" s="73">
        <v>43511</v>
      </c>
      <c r="B234" s="130">
        <v>2775.6000979999999</v>
      </c>
      <c r="C234" s="125">
        <f t="shared" si="9"/>
        <v>2.5519786686246215E-2</v>
      </c>
      <c r="D234" s="128">
        <f t="shared" si="10"/>
        <v>25519.786686246214</v>
      </c>
      <c r="E234" s="128">
        <f t="shared" ca="1" si="11"/>
        <v>79957.266748767404</v>
      </c>
    </row>
    <row r="235" spans="1:5" x14ac:dyDescent="0.3">
      <c r="A235" s="73">
        <v>43510</v>
      </c>
      <c r="B235" s="130">
        <v>2745.7299800000001</v>
      </c>
      <c r="C235" s="125">
        <f t="shared" si="9"/>
        <v>1.539509651687454E-2</v>
      </c>
      <c r="D235" s="128">
        <f t="shared" si="10"/>
        <v>15395.096516874541</v>
      </c>
      <c r="E235" s="128">
        <f t="shared" ca="1" si="11"/>
        <v>79957.266748767404</v>
      </c>
    </row>
    <row r="236" spans="1:5" x14ac:dyDescent="0.3">
      <c r="A236" s="73">
        <v>43509</v>
      </c>
      <c r="B236" s="130">
        <v>2753.030029</v>
      </c>
      <c r="C236" s="125">
        <f t="shared" si="9"/>
        <v>2.6847682320159549E-2</v>
      </c>
      <c r="D236" s="128">
        <f t="shared" si="10"/>
        <v>26847.682320159551</v>
      </c>
      <c r="E236" s="128">
        <f t="shared" ca="1" si="11"/>
        <v>79957.266748767404</v>
      </c>
    </row>
    <row r="237" spans="1:5" x14ac:dyDescent="0.3">
      <c r="A237" s="73">
        <v>43508</v>
      </c>
      <c r="B237" s="130">
        <v>2744.7299800000001</v>
      </c>
      <c r="C237" s="125">
        <f t="shared" si="9"/>
        <v>3.9670446969696904E-2</v>
      </c>
      <c r="D237" s="128">
        <f t="shared" si="10"/>
        <v>39670.446969696903</v>
      </c>
      <c r="E237" s="128">
        <f t="shared" ca="1" si="11"/>
        <v>83513.498254801976</v>
      </c>
    </row>
    <row r="238" spans="1:5" x14ac:dyDescent="0.3">
      <c r="A238" s="73">
        <v>43507</v>
      </c>
      <c r="B238" s="130">
        <v>2709.8000489999999</v>
      </c>
      <c r="C238" s="125">
        <f t="shared" si="9"/>
        <v>2.4944663485229057E-2</v>
      </c>
      <c r="D238" s="128">
        <f t="shared" si="10"/>
        <v>24944.663485229059</v>
      </c>
      <c r="E238" s="128">
        <f t="shared" ca="1" si="11"/>
        <v>86170.92733454323</v>
      </c>
    </row>
    <row r="239" spans="1:5" x14ac:dyDescent="0.3">
      <c r="A239" s="73">
        <v>43504</v>
      </c>
      <c r="B239" s="130">
        <v>2707.8798830000001</v>
      </c>
      <c r="C239" s="125">
        <f t="shared" si="9"/>
        <v>1.6181522102622692E-2</v>
      </c>
      <c r="D239" s="128">
        <f t="shared" si="10"/>
        <v>16181.522102622692</v>
      </c>
      <c r="E239" s="128">
        <f t="shared" ca="1" si="11"/>
        <v>86170.92733454323</v>
      </c>
    </row>
    <row r="240" spans="1:5" x14ac:dyDescent="0.3">
      <c r="A240" s="73">
        <v>43503</v>
      </c>
      <c r="B240" s="130">
        <v>2706.0500489999999</v>
      </c>
      <c r="C240" s="125">
        <f t="shared" si="9"/>
        <v>2.4115068564117603E-2</v>
      </c>
      <c r="D240" s="128">
        <f t="shared" si="10"/>
        <v>24115.068564117602</v>
      </c>
      <c r="E240" s="128">
        <f t="shared" ca="1" si="11"/>
        <v>86170.92733454323</v>
      </c>
    </row>
    <row r="241" spans="1:5" x14ac:dyDescent="0.3">
      <c r="A241" s="73">
        <v>43502</v>
      </c>
      <c r="B241" s="130">
        <v>2731.610107</v>
      </c>
      <c r="C241" s="125">
        <f t="shared" si="9"/>
        <v>3.5210580105854428E-2</v>
      </c>
      <c r="D241" s="128">
        <f t="shared" si="10"/>
        <v>35210.580105854431</v>
      </c>
      <c r="E241" s="128">
        <f t="shared" ca="1" si="11"/>
        <v>86170.92733454323</v>
      </c>
    </row>
    <row r="242" spans="1:5" x14ac:dyDescent="0.3">
      <c r="A242" s="73">
        <v>43501</v>
      </c>
      <c r="B242" s="130">
        <v>2737.6999510000001</v>
      </c>
      <c r="C242" s="125">
        <f t="shared" si="9"/>
        <v>3.9804038474988035E-2</v>
      </c>
      <c r="D242" s="128">
        <f t="shared" si="10"/>
        <v>39804.038474988032</v>
      </c>
      <c r="E242" s="128">
        <f t="shared" ca="1" si="11"/>
        <v>86170.92733454323</v>
      </c>
    </row>
    <row r="243" spans="1:5" x14ac:dyDescent="0.3">
      <c r="A243" s="73">
        <v>43500</v>
      </c>
      <c r="B243" s="130">
        <v>2724.8701169999999</v>
      </c>
      <c r="C243" s="125">
        <f t="shared" si="9"/>
        <v>2.0279310292354191E-2</v>
      </c>
      <c r="D243" s="128">
        <f t="shared" si="10"/>
        <v>20279.310292354192</v>
      </c>
      <c r="E243" s="128">
        <f t="shared" ca="1" si="11"/>
        <v>86170.92733454323</v>
      </c>
    </row>
    <row r="244" spans="1:5" x14ac:dyDescent="0.3">
      <c r="A244" s="73">
        <v>43497</v>
      </c>
      <c r="B244" s="130">
        <v>2706.530029</v>
      </c>
      <c r="C244" s="125">
        <f t="shared" si="9"/>
        <v>2.6772056117737142E-2</v>
      </c>
      <c r="D244" s="128">
        <f t="shared" si="10"/>
        <v>26772.056117737142</v>
      </c>
      <c r="E244" s="128">
        <f t="shared" ca="1" si="11"/>
        <v>86170.92733454323</v>
      </c>
    </row>
    <row r="245" spans="1:5" x14ac:dyDescent="0.3">
      <c r="A245" s="73">
        <v>43496</v>
      </c>
      <c r="B245" s="130">
        <v>2704.1000979999999</v>
      </c>
      <c r="C245" s="125">
        <f t="shared" si="9"/>
        <v>3.3637856619964879E-2</v>
      </c>
      <c r="D245" s="128">
        <f t="shared" si="10"/>
        <v>33637.856619964878</v>
      </c>
      <c r="E245" s="128">
        <f t="shared" ca="1" si="11"/>
        <v>86170.92733454323</v>
      </c>
    </row>
    <row r="246" spans="1:5" x14ac:dyDescent="0.3">
      <c r="A246" s="73">
        <v>43495</v>
      </c>
      <c r="B246" s="130">
        <v>2681.0500489999999</v>
      </c>
      <c r="C246" s="125">
        <f t="shared" si="9"/>
        <v>2.7104163763512323E-2</v>
      </c>
      <c r="D246" s="128">
        <f t="shared" si="10"/>
        <v>27104.163763512322</v>
      </c>
      <c r="E246" s="128">
        <f t="shared" ca="1" si="11"/>
        <v>86170.92733454323</v>
      </c>
    </row>
    <row r="247" spans="1:5" x14ac:dyDescent="0.3">
      <c r="A247" s="73">
        <v>43494</v>
      </c>
      <c r="B247" s="130">
        <v>2640</v>
      </c>
      <c r="C247" s="125">
        <f t="shared" si="9"/>
        <v>2.2221663597013164E-2</v>
      </c>
      <c r="D247" s="128">
        <f t="shared" si="10"/>
        <v>22221.663597013165</v>
      </c>
      <c r="E247" s="128">
        <f t="shared" ca="1" si="11"/>
        <v>86170.92733454323</v>
      </c>
    </row>
    <row r="248" spans="1:5" x14ac:dyDescent="0.3">
      <c r="A248" s="73">
        <v>43493</v>
      </c>
      <c r="B248" s="130">
        <v>2643.8500979999999</v>
      </c>
      <c r="C248" s="125">
        <f t="shared" si="9"/>
        <v>1.8330247285209378E-2</v>
      </c>
      <c r="D248" s="128">
        <f t="shared" si="10"/>
        <v>18330.247285209378</v>
      </c>
      <c r="E248" s="128">
        <f t="shared" ca="1" si="11"/>
        <v>86170.92733454323</v>
      </c>
    </row>
    <row r="249" spans="1:5" x14ac:dyDescent="0.3">
      <c r="A249" s="73">
        <v>43490</v>
      </c>
      <c r="B249" s="130">
        <v>2664.76001</v>
      </c>
      <c r="C249" s="125">
        <f t="shared" si="9"/>
        <v>2.623394841296145E-2</v>
      </c>
      <c r="D249" s="128">
        <f t="shared" si="10"/>
        <v>26233.94841296145</v>
      </c>
      <c r="E249" s="128">
        <f t="shared" ca="1" si="11"/>
        <v>86170.92733454323</v>
      </c>
    </row>
    <row r="250" spans="1:5" x14ac:dyDescent="0.3">
      <c r="A250" s="73">
        <v>43489</v>
      </c>
      <c r="B250" s="130">
        <v>2642.330078</v>
      </c>
      <c r="C250" s="125">
        <f t="shared" si="9"/>
        <v>2.219381261820641E-2</v>
      </c>
      <c r="D250" s="128">
        <f t="shared" si="10"/>
        <v>22193.812618206412</v>
      </c>
      <c r="E250" s="128">
        <f t="shared" ca="1" si="11"/>
        <v>86170.92733454323</v>
      </c>
    </row>
    <row r="251" spans="1:5" x14ac:dyDescent="0.3">
      <c r="A251" s="73">
        <v>43488</v>
      </c>
      <c r="B251" s="130">
        <v>2638.6999510000001</v>
      </c>
      <c r="C251" s="125">
        <f t="shared" si="9"/>
        <v>2.4972728196984928E-2</v>
      </c>
      <c r="D251" s="128">
        <f t="shared" si="10"/>
        <v>24972.728196984928</v>
      </c>
      <c r="E251" s="128">
        <f t="shared" ca="1" si="11"/>
        <v>86170.92733454323</v>
      </c>
    </row>
    <row r="252" spans="1:5" x14ac:dyDescent="0.3">
      <c r="A252" s="73">
        <v>43487</v>
      </c>
      <c r="B252" s="130">
        <v>2632.8999020000001</v>
      </c>
      <c r="C252" s="125">
        <f t="shared" si="9"/>
        <v>3.2635325441714214E-2</v>
      </c>
      <c r="D252" s="128">
        <f t="shared" si="10"/>
        <v>32635.325441714213</v>
      </c>
      <c r="E252" s="128">
        <f t="shared" ca="1" si="11"/>
        <v>86170.92733454323</v>
      </c>
    </row>
    <row r="253" spans="1:5" x14ac:dyDescent="0.3">
      <c r="A253" s="73">
        <v>43483</v>
      </c>
      <c r="B253" s="130">
        <v>2670.709961</v>
      </c>
      <c r="C253" s="125">
        <f t="shared" si="9"/>
        <v>5.4807785031896206E-2</v>
      </c>
      <c r="D253" s="128">
        <f t="shared" si="10"/>
        <v>54807.785031896208</v>
      </c>
      <c r="E253" s="128">
        <f t="shared" ca="1" si="11"/>
        <v>86170.92733454323</v>
      </c>
    </row>
    <row r="254" spans="1:5" x14ac:dyDescent="0.3">
      <c r="A254" s="73">
        <v>43482</v>
      </c>
      <c r="B254" s="130">
        <v>2635.959961</v>
      </c>
      <c r="C254" s="125">
        <f t="shared" si="9"/>
        <v>7.6829463832424061E-2</v>
      </c>
      <c r="D254" s="128">
        <f t="shared" si="10"/>
        <v>76829.463832424066</v>
      </c>
      <c r="E254" s="128">
        <f t="shared" ca="1" si="11"/>
        <v>86170.92733454323</v>
      </c>
    </row>
    <row r="255" spans="1:5" x14ac:dyDescent="0.3">
      <c r="A255" s="73">
        <v>43481</v>
      </c>
      <c r="B255" s="130">
        <v>2616.1000979999999</v>
      </c>
      <c r="C255" s="125">
        <f t="shared" si="9"/>
        <v>4.2258486063713852E-2</v>
      </c>
      <c r="D255" s="128">
        <f t="shared" si="10"/>
        <v>42258.486063713848</v>
      </c>
      <c r="E255" s="128">
        <f t="shared" ca="1" si="11"/>
        <v>86170.92733454323</v>
      </c>
    </row>
    <row r="256" spans="1:5" x14ac:dyDescent="0.3">
      <c r="A256" s="73">
        <v>43480</v>
      </c>
      <c r="B256" s="130">
        <v>2610.3000489999999</v>
      </c>
      <c r="C256" s="125">
        <f t="shared" si="9"/>
        <v>5.0109850387047183E-2</v>
      </c>
      <c r="D256" s="128">
        <f t="shared" si="10"/>
        <v>50109.850387047183</v>
      </c>
      <c r="E256" s="128">
        <f t="shared" ca="1" si="11"/>
        <v>86170.92733454323</v>
      </c>
    </row>
    <row r="257" spans="1:5" x14ac:dyDescent="0.3">
      <c r="A257" s="73">
        <v>43479</v>
      </c>
      <c r="B257" s="130">
        <v>2582.610107</v>
      </c>
      <c r="C257" s="125">
        <f t="shared" si="9"/>
        <v>3.7680366301005463E-2</v>
      </c>
      <c r="D257" s="128">
        <f t="shared" si="10"/>
        <v>37680.366301005466</v>
      </c>
      <c r="E257" s="128">
        <f t="shared" ca="1" si="11"/>
        <v>86170.92733454323</v>
      </c>
    </row>
    <row r="258" spans="1:5" x14ac:dyDescent="0.3">
      <c r="A258" s="73">
        <v>43476</v>
      </c>
      <c r="B258" s="130">
        <v>2596.26001</v>
      </c>
      <c r="C258" s="125">
        <f t="shared" si="9"/>
        <v>5.2097119403800685E-2</v>
      </c>
      <c r="D258" s="128">
        <f t="shared" si="10"/>
        <v>52097.119403800687</v>
      </c>
      <c r="E258" s="128">
        <f t="shared" ca="1" si="11"/>
        <v>86170.92733454323</v>
      </c>
    </row>
    <row r="259" spans="1:5" x14ac:dyDescent="0.3">
      <c r="A259" s="73">
        <v>43475</v>
      </c>
      <c r="B259" s="130">
        <v>2596.639893</v>
      </c>
      <c r="C259" s="125">
        <f t="shared" si="9"/>
        <v>7.4492376660125315E-2</v>
      </c>
      <c r="D259" s="128">
        <f t="shared" si="10"/>
        <v>74492.376660125316</v>
      </c>
      <c r="E259" s="128">
        <f t="shared" ca="1" si="11"/>
        <v>86170.92733454323</v>
      </c>
    </row>
    <row r="260" spans="1:5" x14ac:dyDescent="0.3">
      <c r="A260" s="73">
        <v>43474</v>
      </c>
      <c r="B260" s="130">
        <v>2584.959961</v>
      </c>
      <c r="C260" s="125">
        <f t="shared" si="9"/>
        <v>4.7636820126152779E-2</v>
      </c>
      <c r="D260" s="128">
        <f t="shared" si="10"/>
        <v>47636.820126152779</v>
      </c>
      <c r="E260" s="128">
        <f t="shared" ca="1" si="11"/>
        <v>86170.92733454323</v>
      </c>
    </row>
    <row r="261" spans="1:5" x14ac:dyDescent="0.3">
      <c r="A261" s="73">
        <v>43473</v>
      </c>
      <c r="B261" s="130">
        <v>2574.4099120000001</v>
      </c>
      <c r="C261" s="125">
        <f t="shared" si="9"/>
        <v>2.6905077085114248E-2</v>
      </c>
      <c r="D261" s="128">
        <f t="shared" si="10"/>
        <v>26905.077085114248</v>
      </c>
      <c r="E261" s="128">
        <f t="shared" ca="1" si="11"/>
        <v>86170.92733454323</v>
      </c>
    </row>
    <row r="262" spans="1:5" x14ac:dyDescent="0.3">
      <c r="A262" s="73">
        <v>43472</v>
      </c>
      <c r="B262" s="130">
        <v>2549.6899410000001</v>
      </c>
      <c r="C262" s="125">
        <f t="shared" si="9"/>
        <v>1.3864129206351272E-3</v>
      </c>
      <c r="D262" s="128">
        <f t="shared" si="10"/>
        <v>1386.4129206351272</v>
      </c>
      <c r="E262" s="128">
        <f t="shared" ca="1" si="11"/>
        <v>86170.92733454323</v>
      </c>
    </row>
    <row r="263" spans="1:5" x14ac:dyDescent="0.3">
      <c r="A263" s="73">
        <v>43469</v>
      </c>
      <c r="B263" s="130">
        <v>2531.9399410000001</v>
      </c>
      <c r="C263" s="125">
        <f t="shared" si="9"/>
        <v>-5.4989513988695782E-3</v>
      </c>
      <c r="D263" s="128">
        <f t="shared" si="10"/>
        <v>-5498.951398869578</v>
      </c>
      <c r="E263" s="128">
        <f t="shared" ca="1" si="11"/>
        <v>86170.92733454323</v>
      </c>
    </row>
    <row r="264" spans="1:5" x14ac:dyDescent="0.3">
      <c r="A264" s="73">
        <v>43468</v>
      </c>
      <c r="B264" s="130">
        <v>2447.889893</v>
      </c>
      <c r="C264" s="125">
        <f t="shared" ref="C264:C327" si="12">B264/B274-1</f>
        <v>-5.8485763520760958E-2</v>
      </c>
      <c r="D264" s="128">
        <f t="shared" ref="D264:D327" si="13">C264*$B$5</f>
        <v>-58485.763520760956</v>
      </c>
      <c r="E264" s="128">
        <f t="shared" ref="E264:E327" ca="1" si="14">ABS(_xlfn.PERCENTILE.INC(OFFSET(D264,0,0,Window),1-VaRLevel))</f>
        <v>86170.92733454323</v>
      </c>
    </row>
    <row r="265" spans="1:5" x14ac:dyDescent="0.3">
      <c r="A265" s="73">
        <v>43467</v>
      </c>
      <c r="B265" s="130">
        <v>2510.030029</v>
      </c>
      <c r="C265" s="125">
        <f t="shared" si="12"/>
        <v>-5.3011842089739525E-2</v>
      </c>
      <c r="D265" s="128">
        <f t="shared" si="13"/>
        <v>-53011.842089739526</v>
      </c>
      <c r="E265" s="128">
        <f t="shared" ca="1" si="14"/>
        <v>86170.92733454323</v>
      </c>
    </row>
    <row r="266" spans="1:5" x14ac:dyDescent="0.3">
      <c r="A266" s="73">
        <v>43462</v>
      </c>
      <c r="B266" s="130">
        <v>2485.73999</v>
      </c>
      <c r="C266" s="125">
        <f t="shared" si="12"/>
        <v>-6.236352633437825E-2</v>
      </c>
      <c r="D266" s="128">
        <f t="shared" si="13"/>
        <v>-62363.52633437825</v>
      </c>
      <c r="E266" s="128">
        <f t="shared" ca="1" si="14"/>
        <v>86170.92733454323</v>
      </c>
    </row>
    <row r="267" spans="1:5" x14ac:dyDescent="0.3">
      <c r="A267" s="73">
        <v>43461</v>
      </c>
      <c r="B267" s="130">
        <v>2488.830078</v>
      </c>
      <c r="C267" s="125">
        <f t="shared" si="12"/>
        <v>-5.6110084790087722E-2</v>
      </c>
      <c r="D267" s="128">
        <f t="shared" si="13"/>
        <v>-56110.08479008772</v>
      </c>
      <c r="E267" s="128">
        <f t="shared" ca="1" si="14"/>
        <v>86170.92733454323</v>
      </c>
    </row>
    <row r="268" spans="1:5" x14ac:dyDescent="0.3">
      <c r="A268" s="73">
        <v>43460</v>
      </c>
      <c r="B268" s="130">
        <v>2467.6999510000001</v>
      </c>
      <c r="C268" s="125">
        <f t="shared" si="12"/>
        <v>-6.4457191009378745E-2</v>
      </c>
      <c r="D268" s="128">
        <f t="shared" si="13"/>
        <v>-64457.191009378745</v>
      </c>
      <c r="E268" s="128">
        <f t="shared" ca="1" si="14"/>
        <v>86170.92733454323</v>
      </c>
    </row>
    <row r="269" spans="1:5" x14ac:dyDescent="0.3">
      <c r="A269" s="73">
        <v>43455</v>
      </c>
      <c r="B269" s="130">
        <v>2416.6201169999999</v>
      </c>
      <c r="C269" s="125">
        <f t="shared" si="12"/>
        <v>-8.2207891362125141E-2</v>
      </c>
      <c r="D269" s="128">
        <f t="shared" si="13"/>
        <v>-82207.891362125141</v>
      </c>
      <c r="E269" s="128">
        <f t="shared" ca="1" si="14"/>
        <v>86170.92733454323</v>
      </c>
    </row>
    <row r="270" spans="1:5" x14ac:dyDescent="0.3">
      <c r="A270" s="73">
        <v>43454</v>
      </c>
      <c r="B270" s="130">
        <v>2467.419922</v>
      </c>
      <c r="C270" s="125">
        <f t="shared" si="12"/>
        <v>-8.476790487717778E-2</v>
      </c>
      <c r="D270" s="128">
        <f t="shared" si="13"/>
        <v>-84767.904877177774</v>
      </c>
      <c r="E270" s="128">
        <f t="shared" ca="1" si="14"/>
        <v>86170.92733454323</v>
      </c>
    </row>
    <row r="271" spans="1:5" x14ac:dyDescent="0.3">
      <c r="A271" s="73">
        <v>43453</v>
      </c>
      <c r="B271" s="130">
        <v>2506.959961</v>
      </c>
      <c r="C271" s="125">
        <f t="shared" si="12"/>
        <v>-7.1516963986170357E-2</v>
      </c>
      <c r="D271" s="128">
        <f t="shared" si="13"/>
        <v>-71516.963986170362</v>
      </c>
      <c r="E271" s="128">
        <f t="shared" ca="1" si="14"/>
        <v>82665.89609880971</v>
      </c>
    </row>
    <row r="272" spans="1:5" x14ac:dyDescent="0.3">
      <c r="A272" s="73">
        <v>43452</v>
      </c>
      <c r="B272" s="130">
        <v>2546.1599120000001</v>
      </c>
      <c r="C272" s="125">
        <f t="shared" si="12"/>
        <v>-8.7518929303384563E-2</v>
      </c>
      <c r="D272" s="128">
        <f t="shared" si="13"/>
        <v>-87518.929303384561</v>
      </c>
      <c r="E272" s="128">
        <f t="shared" ca="1" si="14"/>
        <v>82665.89609880971</v>
      </c>
    </row>
    <row r="273" spans="1:5" x14ac:dyDescent="0.3">
      <c r="A273" s="73">
        <v>43451</v>
      </c>
      <c r="B273" s="130">
        <v>2545.9399410000001</v>
      </c>
      <c r="C273" s="125">
        <f t="shared" si="12"/>
        <v>-7.7614779906293063E-2</v>
      </c>
      <c r="D273" s="128">
        <f t="shared" si="13"/>
        <v>-77614.779906293057</v>
      </c>
      <c r="E273" s="128">
        <f t="shared" ca="1" si="14"/>
        <v>74455.055800827235</v>
      </c>
    </row>
    <row r="274" spans="1:5" x14ac:dyDescent="0.3">
      <c r="A274" s="73">
        <v>43448</v>
      </c>
      <c r="B274" s="130">
        <v>2599.9499510000001</v>
      </c>
      <c r="C274" s="125">
        <f t="shared" si="12"/>
        <v>-5.0350681398501185E-2</v>
      </c>
      <c r="D274" s="128">
        <f t="shared" si="13"/>
        <v>-50350.681398501183</v>
      </c>
      <c r="E274" s="128">
        <f t="shared" ca="1" si="14"/>
        <v>70214.135888056</v>
      </c>
    </row>
    <row r="275" spans="1:5" x14ac:dyDescent="0.3">
      <c r="A275" s="73">
        <v>43447</v>
      </c>
      <c r="B275" s="130">
        <v>2650.540039</v>
      </c>
      <c r="C275" s="125">
        <f t="shared" si="12"/>
        <v>-3.3985836625453292E-2</v>
      </c>
      <c r="D275" s="128">
        <f t="shared" si="13"/>
        <v>-33985.836625453288</v>
      </c>
      <c r="E275" s="128">
        <f t="shared" ca="1" si="14"/>
        <v>70214.135888056</v>
      </c>
    </row>
    <row r="276" spans="1:5" x14ac:dyDescent="0.3">
      <c r="A276" s="73">
        <v>43446</v>
      </c>
      <c r="B276" s="130">
        <v>2651.070068</v>
      </c>
      <c r="C276" s="125">
        <f t="shared" si="12"/>
        <v>-1.1595034954686945E-2</v>
      </c>
      <c r="D276" s="128">
        <f t="shared" si="13"/>
        <v>-11595.034954686944</v>
      </c>
      <c r="E276" s="128">
        <f t="shared" ca="1" si="14"/>
        <v>70214.135888056</v>
      </c>
    </row>
    <row r="277" spans="1:5" x14ac:dyDescent="0.3">
      <c r="A277" s="73">
        <v>43445</v>
      </c>
      <c r="B277" s="130">
        <v>2636.780029</v>
      </c>
      <c r="C277" s="125">
        <f t="shared" si="12"/>
        <v>-1.3716330087377826E-2</v>
      </c>
      <c r="D277" s="128">
        <f t="shared" si="13"/>
        <v>-13716.330087377826</v>
      </c>
      <c r="E277" s="128">
        <f t="shared" ca="1" si="14"/>
        <v>70214.135888056</v>
      </c>
    </row>
    <row r="278" spans="1:5" x14ac:dyDescent="0.3">
      <c r="A278" s="73">
        <v>43444</v>
      </c>
      <c r="B278" s="130">
        <v>2637.719971</v>
      </c>
      <c r="C278" s="125">
        <f t="shared" si="12"/>
        <v>-4.607654282686946E-3</v>
      </c>
      <c r="D278" s="128">
        <f t="shared" si="13"/>
        <v>-4607.6542826869463</v>
      </c>
      <c r="E278" s="128">
        <f t="shared" ca="1" si="14"/>
        <v>70214.135888056</v>
      </c>
    </row>
    <row r="279" spans="1:5" x14ac:dyDescent="0.3">
      <c r="A279" s="73">
        <v>43441</v>
      </c>
      <c r="B279" s="130">
        <v>2633.080078</v>
      </c>
      <c r="C279" s="125">
        <f t="shared" si="12"/>
        <v>-3.3346639552779278E-3</v>
      </c>
      <c r="D279" s="128">
        <f t="shared" si="13"/>
        <v>-3334.6639552779279</v>
      </c>
      <c r="E279" s="128">
        <f t="shared" ca="1" si="14"/>
        <v>70214.135888056</v>
      </c>
    </row>
    <row r="280" spans="1:5" x14ac:dyDescent="0.3">
      <c r="A280" s="73">
        <v>43440</v>
      </c>
      <c r="B280" s="130">
        <v>2695.9499510000001</v>
      </c>
      <c r="C280" s="125">
        <f t="shared" si="12"/>
        <v>1.9399832160045261E-3</v>
      </c>
      <c r="D280" s="128">
        <f t="shared" si="13"/>
        <v>1939.983216004526</v>
      </c>
      <c r="E280" s="128">
        <f t="shared" ca="1" si="14"/>
        <v>70214.135888056</v>
      </c>
    </row>
    <row r="281" spans="1:5" x14ac:dyDescent="0.3">
      <c r="A281" s="73">
        <v>43438</v>
      </c>
      <c r="B281" s="130">
        <v>2700.0600589999999</v>
      </c>
      <c r="C281" s="125">
        <f t="shared" si="12"/>
        <v>-1.3233328851075865E-2</v>
      </c>
      <c r="D281" s="128">
        <f t="shared" si="13"/>
        <v>-13233.328851075865</v>
      </c>
      <c r="E281" s="128">
        <f t="shared" ca="1" si="14"/>
        <v>70214.135888056</v>
      </c>
    </row>
    <row r="282" spans="1:5" x14ac:dyDescent="0.3">
      <c r="A282" s="73">
        <v>43437</v>
      </c>
      <c r="B282" s="130">
        <v>2790.3701169999999</v>
      </c>
      <c r="C282" s="125">
        <f t="shared" si="12"/>
        <v>2.2038739682037178E-2</v>
      </c>
      <c r="D282" s="128">
        <f t="shared" si="13"/>
        <v>22038.73968203718</v>
      </c>
      <c r="E282" s="128">
        <f t="shared" ca="1" si="14"/>
        <v>70214.135888056</v>
      </c>
    </row>
    <row r="283" spans="1:5" x14ac:dyDescent="0.3">
      <c r="A283" s="73">
        <v>43434</v>
      </c>
      <c r="B283" s="130">
        <v>2760.169922</v>
      </c>
      <c r="C283" s="125">
        <f t="shared" si="12"/>
        <v>2.1687250537979486E-2</v>
      </c>
      <c r="D283" s="128">
        <f t="shared" si="13"/>
        <v>21687.250537979486</v>
      </c>
      <c r="E283" s="128">
        <f t="shared" ca="1" si="14"/>
        <v>70214.135888056</v>
      </c>
    </row>
    <row r="284" spans="1:5" x14ac:dyDescent="0.3">
      <c r="A284" s="73">
        <v>43433</v>
      </c>
      <c r="B284" s="130">
        <v>2737.8000489999999</v>
      </c>
      <c r="C284" s="125">
        <f t="shared" si="12"/>
        <v>5.738091305567572E-3</v>
      </c>
      <c r="D284" s="128">
        <f t="shared" si="13"/>
        <v>5738.0913055675719</v>
      </c>
      <c r="E284" s="128">
        <f t="shared" ca="1" si="14"/>
        <v>70214.135888056</v>
      </c>
    </row>
    <row r="285" spans="1:5" x14ac:dyDescent="0.3">
      <c r="A285" s="73">
        <v>43432</v>
      </c>
      <c r="B285" s="130">
        <v>2743.790039</v>
      </c>
      <c r="C285" s="125">
        <f t="shared" si="12"/>
        <v>6.4448460457704471E-3</v>
      </c>
      <c r="D285" s="128">
        <f t="shared" si="13"/>
        <v>6444.8460457704468</v>
      </c>
      <c r="E285" s="128">
        <f t="shared" ca="1" si="14"/>
        <v>70214.135888056</v>
      </c>
    </row>
    <row r="286" spans="1:5" x14ac:dyDescent="0.3">
      <c r="A286" s="73">
        <v>43431</v>
      </c>
      <c r="B286" s="130">
        <v>2682.169922</v>
      </c>
      <c r="C286" s="125">
        <f t="shared" si="12"/>
        <v>-3.554107595606959E-2</v>
      </c>
      <c r="D286" s="128">
        <f t="shared" si="13"/>
        <v>-35541.075956069588</v>
      </c>
      <c r="E286" s="128">
        <f t="shared" ca="1" si="14"/>
        <v>70214.135888056</v>
      </c>
    </row>
    <row r="287" spans="1:5" x14ac:dyDescent="0.3">
      <c r="A287" s="73">
        <v>43430</v>
      </c>
      <c r="B287" s="130">
        <v>2673.4499510000001</v>
      </c>
      <c r="C287" s="125">
        <f t="shared" si="12"/>
        <v>-4.7519843842859011E-2</v>
      </c>
      <c r="D287" s="128">
        <f t="shared" si="13"/>
        <v>-47519.843842859009</v>
      </c>
      <c r="E287" s="128">
        <f t="shared" ca="1" si="14"/>
        <v>70214.135888056</v>
      </c>
    </row>
    <row r="288" spans="1:5" x14ac:dyDescent="0.3">
      <c r="A288" s="73">
        <v>43425</v>
      </c>
      <c r="B288" s="130">
        <v>2649.929932</v>
      </c>
      <c r="C288" s="125">
        <f t="shared" si="12"/>
        <v>-5.826807985908633E-2</v>
      </c>
      <c r="D288" s="128">
        <f t="shared" si="13"/>
        <v>-58268.079859086327</v>
      </c>
      <c r="E288" s="128">
        <f t="shared" ca="1" si="14"/>
        <v>70214.135888056</v>
      </c>
    </row>
    <row r="289" spans="1:5" x14ac:dyDescent="0.3">
      <c r="A289" s="73">
        <v>43424</v>
      </c>
      <c r="B289" s="130">
        <v>2641.889893</v>
      </c>
      <c r="C289" s="125">
        <f t="shared" si="12"/>
        <v>-4.1212890823434156E-2</v>
      </c>
      <c r="D289" s="128">
        <f t="shared" si="13"/>
        <v>-41212.890823434158</v>
      </c>
      <c r="E289" s="128">
        <f t="shared" ca="1" si="14"/>
        <v>70214.135888056</v>
      </c>
    </row>
    <row r="290" spans="1:5" x14ac:dyDescent="0.3">
      <c r="A290" s="73">
        <v>43423</v>
      </c>
      <c r="B290" s="130">
        <v>2690.7299800000001</v>
      </c>
      <c r="C290" s="125">
        <f t="shared" si="12"/>
        <v>-1.7375709096060343E-2</v>
      </c>
      <c r="D290" s="128">
        <f t="shared" si="13"/>
        <v>-17375.709096060342</v>
      </c>
      <c r="E290" s="128">
        <f t="shared" ca="1" si="14"/>
        <v>70214.135888056</v>
      </c>
    </row>
    <row r="291" spans="1:5" x14ac:dyDescent="0.3">
      <c r="A291" s="73">
        <v>43420</v>
      </c>
      <c r="B291" s="130">
        <v>2736.2700199999999</v>
      </c>
      <c r="C291" s="125">
        <f t="shared" si="12"/>
        <v>4.8511456647237772E-3</v>
      </c>
      <c r="D291" s="128">
        <f t="shared" si="13"/>
        <v>4851.1456647237774</v>
      </c>
      <c r="E291" s="128">
        <f t="shared" ca="1" si="14"/>
        <v>70214.135888056</v>
      </c>
    </row>
    <row r="292" spans="1:5" x14ac:dyDescent="0.3">
      <c r="A292" s="73">
        <v>43419</v>
      </c>
      <c r="B292" s="130">
        <v>2730.1999510000001</v>
      </c>
      <c r="C292" s="125">
        <f t="shared" si="12"/>
        <v>-3.7112381049949628E-3</v>
      </c>
      <c r="D292" s="128">
        <f t="shared" si="13"/>
        <v>-3711.2381049949627</v>
      </c>
      <c r="E292" s="128">
        <f t="shared" ca="1" si="14"/>
        <v>70214.135888056</v>
      </c>
    </row>
    <row r="293" spans="1:5" x14ac:dyDescent="0.3">
      <c r="A293" s="73">
        <v>43418</v>
      </c>
      <c r="B293" s="130">
        <v>2701.580078</v>
      </c>
      <c r="C293" s="125">
        <f t="shared" si="12"/>
        <v>-3.7466394409001458E-3</v>
      </c>
      <c r="D293" s="128">
        <f t="shared" si="13"/>
        <v>-3746.6394409001459</v>
      </c>
      <c r="E293" s="128">
        <f t="shared" ca="1" si="14"/>
        <v>70214.135888056</v>
      </c>
    </row>
    <row r="294" spans="1:5" x14ac:dyDescent="0.3">
      <c r="A294" s="73">
        <v>43417</v>
      </c>
      <c r="B294" s="130">
        <v>2722.179932</v>
      </c>
      <c r="C294" s="125">
        <f t="shared" si="12"/>
        <v>1.4743013656349335E-2</v>
      </c>
      <c r="D294" s="128">
        <f t="shared" si="13"/>
        <v>14743.013656349336</v>
      </c>
      <c r="E294" s="128">
        <f t="shared" ca="1" si="14"/>
        <v>70214.135888056</v>
      </c>
    </row>
    <row r="295" spans="1:5" x14ac:dyDescent="0.3">
      <c r="A295" s="73">
        <v>43416</v>
      </c>
      <c r="B295" s="130">
        <v>2726.219971</v>
      </c>
      <c r="C295" s="125">
        <f t="shared" si="12"/>
        <v>3.2170362896355886E-2</v>
      </c>
      <c r="D295" s="128">
        <f t="shared" si="13"/>
        <v>32170.362896355888</v>
      </c>
      <c r="E295" s="128">
        <f t="shared" ca="1" si="14"/>
        <v>70214.135888056</v>
      </c>
    </row>
    <row r="296" spans="1:5" x14ac:dyDescent="0.3">
      <c r="A296" s="73">
        <v>43413</v>
      </c>
      <c r="B296" s="130">
        <v>2781.01001</v>
      </c>
      <c r="C296" s="125">
        <f t="shared" si="12"/>
        <v>4.6007647267809038E-2</v>
      </c>
      <c r="D296" s="128">
        <f t="shared" si="13"/>
        <v>46007.647267809036</v>
      </c>
      <c r="E296" s="128">
        <f t="shared" ca="1" si="14"/>
        <v>70214.135888056</v>
      </c>
    </row>
    <row r="297" spans="1:5" x14ac:dyDescent="0.3">
      <c r="A297" s="73">
        <v>43412</v>
      </c>
      <c r="B297" s="130">
        <v>2806.830078</v>
      </c>
      <c r="C297" s="125">
        <f t="shared" si="12"/>
        <v>3.7426496987695179E-2</v>
      </c>
      <c r="D297" s="128">
        <f t="shared" si="13"/>
        <v>37426.49698769518</v>
      </c>
      <c r="E297" s="128">
        <f t="shared" ca="1" si="14"/>
        <v>70214.135888056</v>
      </c>
    </row>
    <row r="298" spans="1:5" x14ac:dyDescent="0.3">
      <c r="A298" s="73">
        <v>43411</v>
      </c>
      <c r="B298" s="130">
        <v>2813.889893</v>
      </c>
      <c r="C298" s="125">
        <f t="shared" si="12"/>
        <v>5.9406569473346771E-2</v>
      </c>
      <c r="D298" s="128">
        <f t="shared" si="13"/>
        <v>59406.569473346768</v>
      </c>
      <c r="E298" s="128">
        <f t="shared" ca="1" si="14"/>
        <v>70214.135888056</v>
      </c>
    </row>
    <row r="299" spans="1:5" x14ac:dyDescent="0.3">
      <c r="A299" s="73">
        <v>43410</v>
      </c>
      <c r="B299" s="130">
        <v>2755.4499510000001</v>
      </c>
      <c r="C299" s="125">
        <f t="shared" si="12"/>
        <v>5.3855088746792568E-3</v>
      </c>
      <c r="D299" s="128">
        <f t="shared" si="13"/>
        <v>5385.5088746792571</v>
      </c>
      <c r="E299" s="128">
        <f t="shared" ca="1" si="14"/>
        <v>70214.135888056</v>
      </c>
    </row>
    <row r="300" spans="1:5" x14ac:dyDescent="0.3">
      <c r="A300" s="73">
        <v>43409</v>
      </c>
      <c r="B300" s="130">
        <v>2738.3100589999999</v>
      </c>
      <c r="C300" s="125">
        <f t="shared" si="12"/>
        <v>-6.3753954257520506E-3</v>
      </c>
      <c r="D300" s="128">
        <f t="shared" si="13"/>
        <v>-6375.3954257520509</v>
      </c>
      <c r="E300" s="128">
        <f t="shared" ca="1" si="14"/>
        <v>70214.135888056</v>
      </c>
    </row>
    <row r="301" spans="1:5" x14ac:dyDescent="0.3">
      <c r="A301" s="73">
        <v>43406</v>
      </c>
      <c r="B301" s="130">
        <v>2723.0600589999999</v>
      </c>
      <c r="C301" s="125">
        <f t="shared" si="12"/>
        <v>-1.6157342538582253E-2</v>
      </c>
      <c r="D301" s="128">
        <f t="shared" si="13"/>
        <v>-16157.342538582254</v>
      </c>
      <c r="E301" s="128">
        <f t="shared" ca="1" si="14"/>
        <v>70214.135888056</v>
      </c>
    </row>
    <row r="302" spans="1:5" x14ac:dyDescent="0.3">
      <c r="A302" s="73">
        <v>43405</v>
      </c>
      <c r="B302" s="130">
        <v>2740.3701169999999</v>
      </c>
      <c r="C302" s="125">
        <f t="shared" si="12"/>
        <v>-1.0260805012473617E-2</v>
      </c>
      <c r="D302" s="128">
        <f t="shared" si="13"/>
        <v>-10260.805012473616</v>
      </c>
      <c r="E302" s="128">
        <f t="shared" ca="1" si="14"/>
        <v>70214.135888056</v>
      </c>
    </row>
    <row r="303" spans="1:5" x14ac:dyDescent="0.3">
      <c r="A303" s="73">
        <v>43404</v>
      </c>
      <c r="B303" s="130">
        <v>2711.73999</v>
      </c>
      <c r="C303" s="125">
        <f t="shared" si="12"/>
        <v>-3.469657745528687E-2</v>
      </c>
      <c r="D303" s="128">
        <f t="shared" si="13"/>
        <v>-34696.577455286868</v>
      </c>
      <c r="E303" s="128">
        <f t="shared" ca="1" si="14"/>
        <v>70214.135888056</v>
      </c>
    </row>
    <row r="304" spans="1:5" x14ac:dyDescent="0.3">
      <c r="A304" s="73">
        <v>43403</v>
      </c>
      <c r="B304" s="130">
        <v>2682.6298830000001</v>
      </c>
      <c r="C304" s="125">
        <f t="shared" si="12"/>
        <v>-4.5300237207258065E-2</v>
      </c>
      <c r="D304" s="128">
        <f t="shared" si="13"/>
        <v>-45300.237207258062</v>
      </c>
      <c r="E304" s="128">
        <f t="shared" ca="1" si="14"/>
        <v>70214.135888056</v>
      </c>
    </row>
    <row r="305" spans="1:5" x14ac:dyDescent="0.3">
      <c r="A305" s="73">
        <v>43402</v>
      </c>
      <c r="B305" s="130">
        <v>2641.25</v>
      </c>
      <c r="C305" s="125">
        <f t="shared" si="12"/>
        <v>-3.9821301315974389E-2</v>
      </c>
      <c r="D305" s="128">
        <f t="shared" si="13"/>
        <v>-39821.301315974386</v>
      </c>
      <c r="E305" s="128">
        <f t="shared" ca="1" si="14"/>
        <v>70214.135888056</v>
      </c>
    </row>
    <row r="306" spans="1:5" x14ac:dyDescent="0.3">
      <c r="A306" s="73">
        <v>43399</v>
      </c>
      <c r="B306" s="130">
        <v>2658.6899410000001</v>
      </c>
      <c r="C306" s="125">
        <f t="shared" si="12"/>
        <v>-3.9188598506418537E-2</v>
      </c>
      <c r="D306" s="128">
        <f t="shared" si="13"/>
        <v>-39188.598506418537</v>
      </c>
      <c r="E306" s="128">
        <f t="shared" ca="1" si="14"/>
        <v>70214.135888056</v>
      </c>
    </row>
    <row r="307" spans="1:5" x14ac:dyDescent="0.3">
      <c r="A307" s="73">
        <v>43398</v>
      </c>
      <c r="B307" s="130">
        <v>2705.570068</v>
      </c>
      <c r="C307" s="125">
        <f t="shared" si="12"/>
        <v>-8.3566554471246057E-3</v>
      </c>
      <c r="D307" s="128">
        <f t="shared" si="13"/>
        <v>-8356.6554471246054</v>
      </c>
      <c r="E307" s="128">
        <f t="shared" ca="1" si="14"/>
        <v>70214.135888056</v>
      </c>
    </row>
    <row r="308" spans="1:5" x14ac:dyDescent="0.3">
      <c r="A308" s="73">
        <v>43397</v>
      </c>
      <c r="B308" s="130">
        <v>2656.1000979999999</v>
      </c>
      <c r="C308" s="125">
        <f t="shared" si="12"/>
        <v>-4.651641149131136E-2</v>
      </c>
      <c r="D308" s="128">
        <f t="shared" si="13"/>
        <v>-46516.411491311359</v>
      </c>
      <c r="E308" s="128">
        <f t="shared" ca="1" si="14"/>
        <v>70214.135888056</v>
      </c>
    </row>
    <row r="309" spans="1:5" x14ac:dyDescent="0.3">
      <c r="A309" s="73">
        <v>43396</v>
      </c>
      <c r="B309" s="130">
        <v>2740.6899410000001</v>
      </c>
      <c r="C309" s="125">
        <f t="shared" si="12"/>
        <v>-4.8483909098723021E-2</v>
      </c>
      <c r="D309" s="128">
        <f t="shared" si="13"/>
        <v>-48483.909098723023</v>
      </c>
      <c r="E309" s="128">
        <f t="shared" ca="1" si="14"/>
        <v>70214.135888056</v>
      </c>
    </row>
    <row r="310" spans="1:5" x14ac:dyDescent="0.3">
      <c r="A310" s="73">
        <v>43395</v>
      </c>
      <c r="B310" s="130">
        <v>2755.8798830000001</v>
      </c>
      <c r="C310" s="125">
        <f t="shared" si="12"/>
        <v>-4.4566882202219493E-2</v>
      </c>
      <c r="D310" s="128">
        <f t="shared" si="13"/>
        <v>-44566.882202219495</v>
      </c>
      <c r="E310" s="128">
        <f t="shared" ca="1" si="14"/>
        <v>70214.135888056</v>
      </c>
    </row>
    <row r="311" spans="1:5" x14ac:dyDescent="0.3">
      <c r="A311" s="73">
        <v>43392</v>
      </c>
      <c r="B311" s="130">
        <v>2767.780029</v>
      </c>
      <c r="C311" s="125">
        <f t="shared" si="12"/>
        <v>-4.0820370403149009E-2</v>
      </c>
      <c r="D311" s="128">
        <f t="shared" si="13"/>
        <v>-40820.370403149012</v>
      </c>
      <c r="E311" s="128">
        <f t="shared" ca="1" si="14"/>
        <v>70214.135888056</v>
      </c>
    </row>
    <row r="312" spans="1:5" x14ac:dyDescent="0.3">
      <c r="A312" s="73">
        <v>43391</v>
      </c>
      <c r="B312" s="130">
        <v>2768.780029</v>
      </c>
      <c r="C312" s="125">
        <f t="shared" si="12"/>
        <v>-4.5778058767976249E-2</v>
      </c>
      <c r="D312" s="128">
        <f t="shared" si="13"/>
        <v>-45778.058767976247</v>
      </c>
      <c r="E312" s="128">
        <f t="shared" ca="1" si="14"/>
        <v>70214.135888056</v>
      </c>
    </row>
    <row r="313" spans="1:5" x14ac:dyDescent="0.3">
      <c r="A313" s="73">
        <v>43390</v>
      </c>
      <c r="B313" s="130">
        <v>2809.209961</v>
      </c>
      <c r="C313" s="125">
        <f t="shared" si="12"/>
        <v>-3.9753768950529067E-2</v>
      </c>
      <c r="D313" s="128">
        <f t="shared" si="13"/>
        <v>-39753.768950529069</v>
      </c>
      <c r="E313" s="128">
        <f t="shared" ca="1" si="14"/>
        <v>70214.135888056</v>
      </c>
    </row>
    <row r="314" spans="1:5" x14ac:dyDescent="0.3">
      <c r="A314" s="73">
        <v>43389</v>
      </c>
      <c r="B314" s="130">
        <v>2809.919922</v>
      </c>
      <c r="C314" s="125">
        <f t="shared" si="12"/>
        <v>-3.8827682769993599E-2</v>
      </c>
      <c r="D314" s="128">
        <f t="shared" si="13"/>
        <v>-38827.682769993597</v>
      </c>
      <c r="E314" s="128">
        <f t="shared" ca="1" si="14"/>
        <v>70214.135888056</v>
      </c>
    </row>
    <row r="315" spans="1:5" x14ac:dyDescent="0.3">
      <c r="A315" s="73">
        <v>43388</v>
      </c>
      <c r="B315" s="130">
        <v>2750.790039</v>
      </c>
      <c r="C315" s="125">
        <f t="shared" si="12"/>
        <v>-5.9427148342301228E-2</v>
      </c>
      <c r="D315" s="128">
        <f t="shared" si="13"/>
        <v>-59427.148342301225</v>
      </c>
      <c r="E315" s="128">
        <f t="shared" ca="1" si="14"/>
        <v>70214.135888056</v>
      </c>
    </row>
    <row r="316" spans="1:5" x14ac:dyDescent="0.3">
      <c r="A316" s="73">
        <v>43385</v>
      </c>
      <c r="B316" s="130">
        <v>2767.1298830000001</v>
      </c>
      <c r="C316" s="125">
        <f t="shared" si="12"/>
        <v>-5.0395026049561253E-2</v>
      </c>
      <c r="D316" s="128">
        <f t="shared" si="13"/>
        <v>-50395.026049561253</v>
      </c>
      <c r="E316" s="128">
        <f t="shared" ca="1" si="14"/>
        <v>70214.135888056</v>
      </c>
    </row>
    <row r="317" spans="1:5" x14ac:dyDescent="0.3">
      <c r="A317" s="73">
        <v>43384</v>
      </c>
      <c r="B317" s="130">
        <v>2728.3701169999999</v>
      </c>
      <c r="C317" s="125">
        <f t="shared" si="12"/>
        <v>-6.3702773850377481E-2</v>
      </c>
      <c r="D317" s="128">
        <f t="shared" si="13"/>
        <v>-63702.773850377482</v>
      </c>
      <c r="E317" s="128">
        <f t="shared" ca="1" si="14"/>
        <v>70214.135888056</v>
      </c>
    </row>
    <row r="318" spans="1:5" x14ac:dyDescent="0.3">
      <c r="A318" s="73">
        <v>43383</v>
      </c>
      <c r="B318" s="130">
        <v>2785.679932</v>
      </c>
      <c r="C318" s="125">
        <f t="shared" si="12"/>
        <v>-4.1394109436927784E-2</v>
      </c>
      <c r="D318" s="128">
        <f t="shared" si="13"/>
        <v>-41394.109436927785</v>
      </c>
      <c r="E318" s="128">
        <f t="shared" ca="1" si="14"/>
        <v>70214.135888056</v>
      </c>
    </row>
    <row r="319" spans="1:5" x14ac:dyDescent="0.3">
      <c r="A319" s="73">
        <v>43382</v>
      </c>
      <c r="B319" s="130">
        <v>2880.3400879999999</v>
      </c>
      <c r="C319" s="125">
        <f t="shared" si="12"/>
        <v>-1.2080001882067259E-2</v>
      </c>
      <c r="D319" s="128">
        <f t="shared" si="13"/>
        <v>-12080.001882067259</v>
      </c>
      <c r="E319" s="128">
        <f t="shared" ca="1" si="14"/>
        <v>70214.135888056</v>
      </c>
    </row>
    <row r="320" spans="1:5" x14ac:dyDescent="0.3">
      <c r="A320" s="73">
        <v>43381</v>
      </c>
      <c r="B320" s="130">
        <v>2884.429932</v>
      </c>
      <c r="C320" s="125">
        <f t="shared" si="12"/>
        <v>-1.196839852423548E-2</v>
      </c>
      <c r="D320" s="128">
        <f t="shared" si="13"/>
        <v>-11968.398524235479</v>
      </c>
      <c r="E320" s="128">
        <f t="shared" ca="1" si="14"/>
        <v>70214.135888056</v>
      </c>
    </row>
    <row r="321" spans="1:5" x14ac:dyDescent="0.3">
      <c r="A321" s="73">
        <v>43378</v>
      </c>
      <c r="B321" s="130">
        <v>2885.570068</v>
      </c>
      <c r="C321" s="125">
        <f t="shared" si="12"/>
        <v>-1.5052840481733942E-2</v>
      </c>
      <c r="D321" s="128">
        <f t="shared" si="13"/>
        <v>-15052.840481733941</v>
      </c>
      <c r="E321" s="128">
        <f t="shared" ca="1" si="14"/>
        <v>70214.135888056</v>
      </c>
    </row>
    <row r="322" spans="1:5" x14ac:dyDescent="0.3">
      <c r="A322" s="73">
        <v>43377</v>
      </c>
      <c r="B322" s="130">
        <v>2901.610107</v>
      </c>
      <c r="C322" s="125">
        <f t="shared" si="12"/>
        <v>-9.9428108845858176E-3</v>
      </c>
      <c r="D322" s="128">
        <f t="shared" si="13"/>
        <v>-9942.8108845858169</v>
      </c>
      <c r="E322" s="128">
        <f t="shared" ca="1" si="14"/>
        <v>70214.135888056</v>
      </c>
    </row>
    <row r="323" spans="1:5" x14ac:dyDescent="0.3">
      <c r="A323" s="73">
        <v>43376</v>
      </c>
      <c r="B323" s="130">
        <v>2925.51001</v>
      </c>
      <c r="C323" s="125">
        <f t="shared" si="12"/>
        <v>6.0386386615634002E-3</v>
      </c>
      <c r="D323" s="128">
        <f t="shared" si="13"/>
        <v>6038.6386615634001</v>
      </c>
      <c r="E323" s="128">
        <f t="shared" ca="1" si="14"/>
        <v>70214.135888056</v>
      </c>
    </row>
    <row r="324" spans="1:5" x14ac:dyDescent="0.3">
      <c r="A324" s="73">
        <v>43375</v>
      </c>
      <c r="B324" s="130">
        <v>2923.429932</v>
      </c>
      <c r="C324" s="125">
        <f t="shared" si="12"/>
        <v>6.5832754119177217E-3</v>
      </c>
      <c r="D324" s="128">
        <f t="shared" si="13"/>
        <v>6583.2754119177216</v>
      </c>
      <c r="E324" s="128">
        <f t="shared" ca="1" si="14"/>
        <v>70214.135888056</v>
      </c>
    </row>
    <row r="325" spans="1:5" x14ac:dyDescent="0.3">
      <c r="A325" s="73">
        <v>43374</v>
      </c>
      <c r="B325" s="130">
        <v>2924.5900879999999</v>
      </c>
      <c r="C325" s="125">
        <f t="shared" si="12"/>
        <v>1.2389240651110134E-2</v>
      </c>
      <c r="D325" s="128">
        <f t="shared" si="13"/>
        <v>12389.240651110134</v>
      </c>
      <c r="E325" s="128">
        <f t="shared" ca="1" si="14"/>
        <v>70214.135888056</v>
      </c>
    </row>
    <row r="326" spans="1:5" x14ac:dyDescent="0.3">
      <c r="A326" s="73">
        <v>43371</v>
      </c>
      <c r="B326" s="130">
        <v>2913.9799800000001</v>
      </c>
      <c r="C326" s="125">
        <f t="shared" si="12"/>
        <v>3.0981280635193897E-3</v>
      </c>
      <c r="D326" s="128">
        <f t="shared" si="13"/>
        <v>3098.1280635193898</v>
      </c>
      <c r="E326" s="128">
        <f t="shared" ca="1" si="14"/>
        <v>70214.135888056</v>
      </c>
    </row>
    <row r="327" spans="1:5" x14ac:dyDescent="0.3">
      <c r="A327" s="73">
        <v>43370</v>
      </c>
      <c r="B327" s="130">
        <v>2914</v>
      </c>
      <c r="C327" s="125">
        <f t="shared" si="12"/>
        <v>3.3813566066607237E-3</v>
      </c>
      <c r="D327" s="128">
        <f t="shared" si="13"/>
        <v>3381.3566066607236</v>
      </c>
      <c r="E327" s="128">
        <f t="shared" ca="1" si="14"/>
        <v>70214.135888056</v>
      </c>
    </row>
    <row r="328" spans="1:5" x14ac:dyDescent="0.3">
      <c r="A328" s="73">
        <v>43369</v>
      </c>
      <c r="B328" s="130">
        <v>2905.969971</v>
      </c>
      <c r="C328" s="125">
        <f t="shared" ref="C328:C391" si="15">B328/B338-1</f>
        <v>5.9018766391407684E-3</v>
      </c>
      <c r="D328" s="128">
        <f t="shared" ref="D328:D391" si="16">C328*$B$5</f>
        <v>5901.876639140768</v>
      </c>
      <c r="E328" s="128">
        <f t="shared" ref="E328:E391" ca="1" si="17">ABS(_xlfn.PERCENTILE.INC(OFFSET(D328,0,0,Window),1-VaRLevel))</f>
        <v>70214.135888056</v>
      </c>
    </row>
    <row r="329" spans="1:5" x14ac:dyDescent="0.3">
      <c r="A329" s="73">
        <v>43368</v>
      </c>
      <c r="B329" s="130">
        <v>2915.5600589999999</v>
      </c>
      <c r="C329" s="125">
        <f t="shared" si="15"/>
        <v>9.5814477093014716E-3</v>
      </c>
      <c r="D329" s="128">
        <f t="shared" si="16"/>
        <v>9581.4477093014721</v>
      </c>
      <c r="E329" s="128">
        <f t="shared" ca="1" si="17"/>
        <v>70214.135888056</v>
      </c>
    </row>
    <row r="330" spans="1:5" x14ac:dyDescent="0.3">
      <c r="A330" s="73">
        <v>43367</v>
      </c>
      <c r="B330" s="130">
        <v>2919.3701169999999</v>
      </c>
      <c r="C330" s="125">
        <f t="shared" si="15"/>
        <v>1.468137891500243E-2</v>
      </c>
      <c r="D330" s="128">
        <f t="shared" si="16"/>
        <v>14681.378915002429</v>
      </c>
      <c r="E330" s="128">
        <f t="shared" ca="1" si="17"/>
        <v>70214.135888056</v>
      </c>
    </row>
    <row r="331" spans="1:5" x14ac:dyDescent="0.3">
      <c r="A331" s="73">
        <v>43364</v>
      </c>
      <c r="B331" s="130">
        <v>2929.669922</v>
      </c>
      <c r="C331" s="125">
        <f t="shared" si="15"/>
        <v>2.0193751174634844E-2</v>
      </c>
      <c r="D331" s="128">
        <f t="shared" si="16"/>
        <v>20193.751174634843</v>
      </c>
      <c r="E331" s="128">
        <f t="shared" ca="1" si="17"/>
        <v>70214.135888056</v>
      </c>
    </row>
    <row r="332" spans="1:5" x14ac:dyDescent="0.3">
      <c r="A332" s="73">
        <v>43363</v>
      </c>
      <c r="B332" s="130">
        <v>2930.75</v>
      </c>
      <c r="C332" s="125">
        <f t="shared" si="15"/>
        <v>1.8310991853081493E-2</v>
      </c>
      <c r="D332" s="128">
        <f t="shared" si="16"/>
        <v>18310.991853081494</v>
      </c>
      <c r="E332" s="128">
        <f t="shared" ca="1" si="17"/>
        <v>70214.135888056</v>
      </c>
    </row>
    <row r="333" spans="1:5" x14ac:dyDescent="0.3">
      <c r="A333" s="73">
        <v>43362</v>
      </c>
      <c r="B333" s="130">
        <v>2907.9499510000001</v>
      </c>
      <c r="C333" s="125">
        <f t="shared" si="15"/>
        <v>6.6986956807892906E-3</v>
      </c>
      <c r="D333" s="128">
        <f t="shared" si="16"/>
        <v>6698.6956807892902</v>
      </c>
      <c r="E333" s="128">
        <f t="shared" ca="1" si="17"/>
        <v>70214.135888056</v>
      </c>
    </row>
    <row r="334" spans="1:5" x14ac:dyDescent="0.3">
      <c r="A334" s="73">
        <v>43361</v>
      </c>
      <c r="B334" s="130">
        <v>2904.3100589999999</v>
      </c>
      <c r="C334" s="125">
        <f t="shared" si="15"/>
        <v>2.6202353268478529E-3</v>
      </c>
      <c r="D334" s="128">
        <f t="shared" si="16"/>
        <v>2620.2353268478528</v>
      </c>
      <c r="E334" s="128">
        <f t="shared" ca="1" si="17"/>
        <v>70214.135888056</v>
      </c>
    </row>
    <row r="335" spans="1:5" x14ac:dyDescent="0.3">
      <c r="A335" s="73">
        <v>43360</v>
      </c>
      <c r="B335" s="130">
        <v>2888.8000489999999</v>
      </c>
      <c r="C335" s="125">
        <f t="shared" si="15"/>
        <v>-4.3838990985145543E-3</v>
      </c>
      <c r="D335" s="128">
        <f t="shared" si="16"/>
        <v>-4383.8990985145547</v>
      </c>
      <c r="E335" s="128">
        <f t="shared" ca="1" si="17"/>
        <v>70214.135888056</v>
      </c>
    </row>
    <row r="336" spans="1:5" x14ac:dyDescent="0.3">
      <c r="A336" s="73">
        <v>43357</v>
      </c>
      <c r="B336" s="130">
        <v>2904.9799800000001</v>
      </c>
      <c r="C336" s="125">
        <f t="shared" si="15"/>
        <v>1.3271025963230709E-3</v>
      </c>
      <c r="D336" s="128">
        <f t="shared" si="16"/>
        <v>1327.1025963230709</v>
      </c>
      <c r="E336" s="128">
        <f t="shared" ca="1" si="17"/>
        <v>70214.135888056</v>
      </c>
    </row>
    <row r="337" spans="1:5" x14ac:dyDescent="0.3">
      <c r="A337" s="73">
        <v>43356</v>
      </c>
      <c r="B337" s="130">
        <v>2904.179932</v>
      </c>
      <c r="C337" s="125">
        <f t="shared" si="15"/>
        <v>-3.3836552923217633E-3</v>
      </c>
      <c r="D337" s="128">
        <f t="shared" si="16"/>
        <v>-3383.6552923217632</v>
      </c>
      <c r="E337" s="128">
        <f t="shared" ca="1" si="17"/>
        <v>70214.135888056</v>
      </c>
    </row>
    <row r="338" spans="1:5" x14ac:dyDescent="0.3">
      <c r="A338" s="73">
        <v>43355</v>
      </c>
      <c r="B338" s="130">
        <v>2888.919922</v>
      </c>
      <c r="C338" s="125">
        <f t="shared" si="15"/>
        <v>-2.9680892420546057E-3</v>
      </c>
      <c r="D338" s="128">
        <f t="shared" si="16"/>
        <v>-2968.0892420546056</v>
      </c>
      <c r="E338" s="128">
        <f t="shared" ca="1" si="17"/>
        <v>70214.135888056</v>
      </c>
    </row>
    <row r="339" spans="1:5" x14ac:dyDescent="0.3">
      <c r="A339" s="73">
        <v>43354</v>
      </c>
      <c r="B339" s="130">
        <v>2887.889893</v>
      </c>
      <c r="C339" s="125">
        <f t="shared" si="15"/>
        <v>-3.0551920540166089E-3</v>
      </c>
      <c r="D339" s="128">
        <f t="shared" si="16"/>
        <v>-3055.1920540166088</v>
      </c>
      <c r="E339" s="128">
        <f t="shared" ca="1" si="17"/>
        <v>70214.135888056</v>
      </c>
    </row>
    <row r="340" spans="1:5" x14ac:dyDescent="0.3">
      <c r="A340" s="73">
        <v>43353</v>
      </c>
      <c r="B340" s="130">
        <v>2877.1298830000001</v>
      </c>
      <c r="C340" s="125">
        <f t="shared" si="15"/>
        <v>8.4876701490488315E-4</v>
      </c>
      <c r="D340" s="128">
        <f t="shared" si="16"/>
        <v>848.76701490488313</v>
      </c>
      <c r="E340" s="128">
        <f t="shared" ca="1" si="17"/>
        <v>70214.135888056</v>
      </c>
    </row>
    <row r="341" spans="1:5" x14ac:dyDescent="0.3">
      <c r="A341" s="73">
        <v>43350</v>
      </c>
      <c r="B341" s="130">
        <v>2871.679932</v>
      </c>
      <c r="C341" s="125">
        <f t="shared" si="15"/>
        <v>5.1452765167783188E-3</v>
      </c>
      <c r="D341" s="128">
        <f t="shared" si="16"/>
        <v>5145.2765167783191</v>
      </c>
      <c r="E341" s="128">
        <f t="shared" ca="1" si="17"/>
        <v>70214.135888056</v>
      </c>
    </row>
    <row r="342" spans="1:5" x14ac:dyDescent="0.3">
      <c r="A342" s="73">
        <v>43349</v>
      </c>
      <c r="B342" s="130">
        <v>2878.0500489999999</v>
      </c>
      <c r="C342" s="125">
        <f t="shared" si="15"/>
        <v>5.6712094451634165E-3</v>
      </c>
      <c r="D342" s="128">
        <f t="shared" si="16"/>
        <v>5671.2094451634166</v>
      </c>
      <c r="E342" s="128">
        <f t="shared" ca="1" si="17"/>
        <v>70214.135888056</v>
      </c>
    </row>
    <row r="343" spans="1:5" x14ac:dyDescent="0.3">
      <c r="A343" s="73">
        <v>43348</v>
      </c>
      <c r="B343" s="130">
        <v>2888.6000979999999</v>
      </c>
      <c r="C343" s="125">
        <f t="shared" si="15"/>
        <v>8.9558140348717785E-3</v>
      </c>
      <c r="D343" s="128">
        <f t="shared" si="16"/>
        <v>8955.8140348717789</v>
      </c>
      <c r="E343" s="128">
        <f t="shared" ca="1" si="17"/>
        <v>70214.135888056</v>
      </c>
    </row>
    <row r="344" spans="1:5" x14ac:dyDescent="0.3">
      <c r="A344" s="73">
        <v>43347</v>
      </c>
      <c r="B344" s="130">
        <v>2896.719971</v>
      </c>
      <c r="C344" s="125">
        <f t="shared" si="15"/>
        <v>1.3884923721894538E-2</v>
      </c>
      <c r="D344" s="128">
        <f t="shared" si="16"/>
        <v>13884.923721894538</v>
      </c>
      <c r="E344" s="128">
        <f t="shared" ca="1" si="17"/>
        <v>70214.135888056</v>
      </c>
    </row>
    <row r="345" spans="1:5" x14ac:dyDescent="0.3">
      <c r="A345" s="73">
        <v>43343</v>
      </c>
      <c r="B345" s="130">
        <v>2901.5200199999999</v>
      </c>
      <c r="C345" s="125">
        <f t="shared" si="15"/>
        <v>1.8030805299970254E-2</v>
      </c>
      <c r="D345" s="128">
        <f t="shared" si="16"/>
        <v>18030.805299970252</v>
      </c>
      <c r="E345" s="128">
        <f t="shared" ca="1" si="17"/>
        <v>70214.135888056</v>
      </c>
    </row>
    <row r="346" spans="1:5" x14ac:dyDescent="0.3">
      <c r="A346" s="73">
        <v>43342</v>
      </c>
      <c r="B346" s="130">
        <v>2901.1298830000001</v>
      </c>
      <c r="C346" s="125">
        <f t="shared" si="15"/>
        <v>2.127650086961741E-2</v>
      </c>
      <c r="D346" s="128">
        <f t="shared" si="16"/>
        <v>21276.500869617408</v>
      </c>
      <c r="E346" s="128">
        <f t="shared" ca="1" si="17"/>
        <v>70214.135888056</v>
      </c>
    </row>
    <row r="347" spans="1:5" x14ac:dyDescent="0.3">
      <c r="A347" s="73">
        <v>43341</v>
      </c>
      <c r="B347" s="130">
        <v>2914.040039</v>
      </c>
      <c r="C347" s="125">
        <f t="shared" si="15"/>
        <v>3.3945123609895322E-2</v>
      </c>
      <c r="D347" s="128">
        <f t="shared" si="16"/>
        <v>33945.123609895323</v>
      </c>
      <c r="E347" s="128">
        <f t="shared" ca="1" si="17"/>
        <v>70214.135888056</v>
      </c>
    </row>
    <row r="348" spans="1:5" x14ac:dyDescent="0.3">
      <c r="A348" s="73">
        <v>43340</v>
      </c>
      <c r="B348" s="130">
        <v>2897.5200199999999</v>
      </c>
      <c r="C348" s="125">
        <f t="shared" si="15"/>
        <v>2.0267912150329082E-2</v>
      </c>
      <c r="D348" s="128">
        <f t="shared" si="16"/>
        <v>20267.912150329081</v>
      </c>
      <c r="E348" s="128">
        <f t="shared" ca="1" si="17"/>
        <v>70214.135888056</v>
      </c>
    </row>
    <row r="349" spans="1:5" x14ac:dyDescent="0.3">
      <c r="A349" s="73">
        <v>43339</v>
      </c>
      <c r="B349" s="130">
        <v>2896.73999</v>
      </c>
      <c r="C349" s="125">
        <f t="shared" si="15"/>
        <v>2.6510246463482989E-2</v>
      </c>
      <c r="D349" s="128">
        <f t="shared" si="16"/>
        <v>26510.246463482988</v>
      </c>
      <c r="E349" s="128">
        <f t="shared" ca="1" si="17"/>
        <v>70214.135888056</v>
      </c>
    </row>
    <row r="350" spans="1:5" x14ac:dyDescent="0.3">
      <c r="A350" s="73">
        <v>43336</v>
      </c>
      <c r="B350" s="130">
        <v>2874.6899410000001</v>
      </c>
      <c r="C350" s="125">
        <f t="shared" si="15"/>
        <v>1.4615538025239072E-2</v>
      </c>
      <c r="D350" s="128">
        <f t="shared" si="16"/>
        <v>14615.538025239071</v>
      </c>
      <c r="E350" s="128">
        <f t="shared" ca="1" si="17"/>
        <v>70214.135888056</v>
      </c>
    </row>
    <row r="351" spans="1:5" x14ac:dyDescent="0.3">
      <c r="A351" s="73">
        <v>43335</v>
      </c>
      <c r="B351" s="130">
        <v>2856.9799800000001</v>
      </c>
      <c r="C351" s="125">
        <f t="shared" si="15"/>
        <v>1.1914514073783078E-3</v>
      </c>
      <c r="D351" s="128">
        <f t="shared" si="16"/>
        <v>1191.4514073783077</v>
      </c>
      <c r="E351" s="128">
        <f t="shared" ca="1" si="17"/>
        <v>70214.135888056</v>
      </c>
    </row>
    <row r="352" spans="1:5" x14ac:dyDescent="0.3">
      <c r="A352" s="73">
        <v>43334</v>
      </c>
      <c r="B352" s="130">
        <v>2861.820068</v>
      </c>
      <c r="C352" s="125">
        <f t="shared" si="15"/>
        <v>1.4417598315590308E-3</v>
      </c>
      <c r="D352" s="128">
        <f t="shared" si="16"/>
        <v>1441.7598315590308</v>
      </c>
      <c r="E352" s="128">
        <f t="shared" ca="1" si="17"/>
        <v>70214.135888056</v>
      </c>
    </row>
    <row r="353" spans="1:5" x14ac:dyDescent="0.3">
      <c r="A353" s="73">
        <v>43333</v>
      </c>
      <c r="B353" s="130">
        <v>2862.959961</v>
      </c>
      <c r="C353" s="125">
        <f t="shared" si="15"/>
        <v>1.5777816919348986E-3</v>
      </c>
      <c r="D353" s="128">
        <f t="shared" si="16"/>
        <v>1577.7816919348986</v>
      </c>
      <c r="E353" s="128">
        <f t="shared" ca="1" si="17"/>
        <v>70214.135888056</v>
      </c>
    </row>
    <row r="354" spans="1:5" x14ac:dyDescent="0.3">
      <c r="A354" s="73">
        <v>43332</v>
      </c>
      <c r="B354" s="130">
        <v>2857.0500489999999</v>
      </c>
      <c r="C354" s="125">
        <f t="shared" si="15"/>
        <v>2.333057545832018E-3</v>
      </c>
      <c r="D354" s="128">
        <f t="shared" si="16"/>
        <v>2333.0575458320181</v>
      </c>
      <c r="E354" s="128">
        <f t="shared" ca="1" si="17"/>
        <v>70214.135888056</v>
      </c>
    </row>
    <row r="355" spans="1:5" x14ac:dyDescent="0.3">
      <c r="A355" s="73">
        <v>43329</v>
      </c>
      <c r="B355" s="130">
        <v>2850.1298830000001</v>
      </c>
      <c r="C355" s="125">
        <f t="shared" si="15"/>
        <v>3.4431618154699972E-3</v>
      </c>
      <c r="D355" s="128">
        <f t="shared" si="16"/>
        <v>3443.1618154699972</v>
      </c>
      <c r="E355" s="128">
        <f t="shared" ca="1" si="17"/>
        <v>70214.135888056</v>
      </c>
    </row>
    <row r="356" spans="1:5" x14ac:dyDescent="0.3">
      <c r="A356" s="73">
        <v>43328</v>
      </c>
      <c r="B356" s="130">
        <v>2840.6899410000001</v>
      </c>
      <c r="C356" s="125">
        <f t="shared" si="15"/>
        <v>4.7643869731281985E-3</v>
      </c>
      <c r="D356" s="128">
        <f t="shared" si="16"/>
        <v>4764.3869731281984</v>
      </c>
      <c r="E356" s="128">
        <f t="shared" ca="1" si="17"/>
        <v>70214.135888056</v>
      </c>
    </row>
    <row r="357" spans="1:5" x14ac:dyDescent="0.3">
      <c r="A357" s="73">
        <v>43327</v>
      </c>
      <c r="B357" s="130">
        <v>2818.3701169999999</v>
      </c>
      <c r="C357" s="125">
        <f t="shared" si="15"/>
        <v>1.7807922944290677E-3</v>
      </c>
      <c r="D357" s="128">
        <f t="shared" si="16"/>
        <v>1780.7922944290676</v>
      </c>
      <c r="E357" s="128">
        <f t="shared" ca="1" si="17"/>
        <v>70214.135888056</v>
      </c>
    </row>
    <row r="358" spans="1:5" x14ac:dyDescent="0.3">
      <c r="A358" s="73">
        <v>43326</v>
      </c>
      <c r="B358" s="130">
        <v>2839.959961</v>
      </c>
      <c r="C358" s="125">
        <f t="shared" si="15"/>
        <v>8.404646422143669E-3</v>
      </c>
      <c r="D358" s="128">
        <f t="shared" si="16"/>
        <v>8404.646422143669</v>
      </c>
      <c r="E358" s="128">
        <f t="shared" ca="1" si="17"/>
        <v>70214.135888056</v>
      </c>
    </row>
    <row r="359" spans="1:5" x14ac:dyDescent="0.3">
      <c r="A359" s="73">
        <v>43325</v>
      </c>
      <c r="B359" s="130">
        <v>2821.929932</v>
      </c>
      <c r="C359" s="125">
        <f t="shared" si="15"/>
        <v>6.897107444545636E-3</v>
      </c>
      <c r="D359" s="128">
        <f t="shared" si="16"/>
        <v>6897.1074445456361</v>
      </c>
      <c r="E359" s="128">
        <f t="shared" ca="1" si="17"/>
        <v>70214.135888056</v>
      </c>
    </row>
    <row r="360" spans="1:5" x14ac:dyDescent="0.3">
      <c r="A360" s="73">
        <v>43322</v>
      </c>
      <c r="B360" s="130">
        <v>2833.280029</v>
      </c>
      <c r="C360" s="125">
        <f t="shared" si="15"/>
        <v>5.1297921297472904E-3</v>
      </c>
      <c r="D360" s="128">
        <f t="shared" si="16"/>
        <v>5129.7921297472903</v>
      </c>
      <c r="E360" s="128">
        <f t="shared" ca="1" si="17"/>
        <v>70214.135888056</v>
      </c>
    </row>
    <row r="361" spans="1:5" x14ac:dyDescent="0.3">
      <c r="A361" s="73">
        <v>43321</v>
      </c>
      <c r="B361" s="130">
        <v>2853.580078</v>
      </c>
      <c r="C361" s="125">
        <f t="shared" si="15"/>
        <v>5.6882744077788594E-3</v>
      </c>
      <c r="D361" s="128">
        <f t="shared" si="16"/>
        <v>5688.2744077788593</v>
      </c>
      <c r="E361" s="128">
        <f t="shared" ca="1" si="17"/>
        <v>70214.135888056</v>
      </c>
    </row>
    <row r="362" spans="1:5" x14ac:dyDescent="0.3">
      <c r="A362" s="73">
        <v>43320</v>
      </c>
      <c r="B362" s="130">
        <v>2857.6999510000001</v>
      </c>
      <c r="C362" s="125">
        <f t="shared" si="15"/>
        <v>4.0862953905322907E-3</v>
      </c>
      <c r="D362" s="128">
        <f t="shared" si="16"/>
        <v>4086.2953905322906</v>
      </c>
      <c r="E362" s="128">
        <f t="shared" ca="1" si="17"/>
        <v>70214.135888056</v>
      </c>
    </row>
    <row r="363" spans="1:5" x14ac:dyDescent="0.3">
      <c r="A363" s="73">
        <v>43319</v>
      </c>
      <c r="B363" s="130">
        <v>2858.4499510000001</v>
      </c>
      <c r="C363" s="125">
        <f t="shared" si="15"/>
        <v>1.3491012027414317E-2</v>
      </c>
      <c r="D363" s="128">
        <f t="shared" si="16"/>
        <v>13491.012027414317</v>
      </c>
      <c r="E363" s="128">
        <f t="shared" ca="1" si="17"/>
        <v>70214.135888056</v>
      </c>
    </row>
    <row r="364" spans="1:5" x14ac:dyDescent="0.3">
      <c r="A364" s="73">
        <v>43318</v>
      </c>
      <c r="B364" s="130">
        <v>2850.3999020000001</v>
      </c>
      <c r="C364" s="125">
        <f t="shared" si="15"/>
        <v>1.5468554214626007E-2</v>
      </c>
      <c r="D364" s="128">
        <f t="shared" si="16"/>
        <v>15468.554214626007</v>
      </c>
      <c r="E364" s="128">
        <f t="shared" ca="1" si="17"/>
        <v>70214.135888056</v>
      </c>
    </row>
    <row r="365" spans="1:5" x14ac:dyDescent="0.3">
      <c r="A365" s="73">
        <v>43315</v>
      </c>
      <c r="B365" s="130">
        <v>2840.3500979999999</v>
      </c>
      <c r="C365" s="125">
        <f t="shared" si="15"/>
        <v>1.3748164209692604E-2</v>
      </c>
      <c r="D365" s="128">
        <f t="shared" si="16"/>
        <v>13748.164209692604</v>
      </c>
      <c r="E365" s="128">
        <f t="shared" ca="1" si="17"/>
        <v>70214.135888056</v>
      </c>
    </row>
    <row r="366" spans="1:5" x14ac:dyDescent="0.3">
      <c r="A366" s="73">
        <v>43314</v>
      </c>
      <c r="B366" s="130">
        <v>2827.219971</v>
      </c>
      <c r="C366" s="125">
        <f t="shared" si="15"/>
        <v>8.1048536743038024E-3</v>
      </c>
      <c r="D366" s="128">
        <f t="shared" si="16"/>
        <v>8104.8536743038021</v>
      </c>
      <c r="E366" s="128">
        <f t="shared" ca="1" si="17"/>
        <v>70214.135888056</v>
      </c>
    </row>
    <row r="367" spans="1:5" x14ac:dyDescent="0.3">
      <c r="A367" s="73">
        <v>43313</v>
      </c>
      <c r="B367" s="130">
        <v>2813.360107</v>
      </c>
      <c r="C367" s="125">
        <f t="shared" si="15"/>
        <v>-8.0266865063027826E-4</v>
      </c>
      <c r="D367" s="128">
        <f t="shared" si="16"/>
        <v>-802.66865063027831</v>
      </c>
      <c r="E367" s="128">
        <f t="shared" ca="1" si="17"/>
        <v>70214.135888056</v>
      </c>
    </row>
    <row r="368" spans="1:5" x14ac:dyDescent="0.3">
      <c r="A368" s="73">
        <v>43312</v>
      </c>
      <c r="B368" s="130">
        <v>2816.290039</v>
      </c>
      <c r="C368" s="125">
        <f t="shared" si="15"/>
        <v>2.3989570865268206E-3</v>
      </c>
      <c r="D368" s="128">
        <f t="shared" si="16"/>
        <v>2398.9570865268206</v>
      </c>
      <c r="E368" s="128">
        <f t="shared" ca="1" si="17"/>
        <v>70214.135888056</v>
      </c>
    </row>
    <row r="369" spans="1:5" x14ac:dyDescent="0.3">
      <c r="A369" s="73">
        <v>43311</v>
      </c>
      <c r="B369" s="130">
        <v>2802.6000979999999</v>
      </c>
      <c r="C369" s="125">
        <f t="shared" si="15"/>
        <v>1.4901806017417751E-3</v>
      </c>
      <c r="D369" s="128">
        <f t="shared" si="16"/>
        <v>1490.180601741775</v>
      </c>
      <c r="E369" s="128">
        <f t="shared" ca="1" si="17"/>
        <v>70214.135888056</v>
      </c>
    </row>
    <row r="370" spans="1:5" x14ac:dyDescent="0.3">
      <c r="A370" s="73">
        <v>43308</v>
      </c>
      <c r="B370" s="130">
        <v>2818.820068</v>
      </c>
      <c r="C370" s="125">
        <f t="shared" si="15"/>
        <v>6.2506500998502634E-3</v>
      </c>
      <c r="D370" s="128">
        <f t="shared" si="16"/>
        <v>6250.6500998502634</v>
      </c>
      <c r="E370" s="128">
        <f t="shared" ca="1" si="17"/>
        <v>70214.135888056</v>
      </c>
    </row>
    <row r="371" spans="1:5" x14ac:dyDescent="0.3">
      <c r="A371" s="73">
        <v>43307</v>
      </c>
      <c r="B371" s="130">
        <v>2837.4399410000001</v>
      </c>
      <c r="C371" s="125">
        <f t="shared" si="15"/>
        <v>1.3990651953287525E-2</v>
      </c>
      <c r="D371" s="128">
        <f t="shared" si="16"/>
        <v>13990.651953287525</v>
      </c>
      <c r="E371" s="128">
        <f t="shared" ca="1" si="17"/>
        <v>70214.135888056</v>
      </c>
    </row>
    <row r="372" spans="1:5" x14ac:dyDescent="0.3">
      <c r="A372" s="73">
        <v>43306</v>
      </c>
      <c r="B372" s="130">
        <v>2846.070068</v>
      </c>
      <c r="C372" s="125">
        <f t="shared" si="15"/>
        <v>2.5973153575149732E-2</v>
      </c>
      <c r="D372" s="128">
        <f t="shared" si="16"/>
        <v>25973.153575149732</v>
      </c>
      <c r="E372" s="128">
        <f t="shared" ca="1" si="17"/>
        <v>70214.135888056</v>
      </c>
    </row>
    <row r="373" spans="1:5" x14ac:dyDescent="0.3">
      <c r="A373" s="73">
        <v>43305</v>
      </c>
      <c r="B373" s="130">
        <v>2820.3999020000001</v>
      </c>
      <c r="C373" s="125">
        <f t="shared" si="15"/>
        <v>9.5065619947536373E-3</v>
      </c>
      <c r="D373" s="128">
        <f t="shared" si="16"/>
        <v>9506.5619947536379</v>
      </c>
      <c r="E373" s="128">
        <f t="shared" ca="1" si="17"/>
        <v>70214.135888056</v>
      </c>
    </row>
    <row r="374" spans="1:5" x14ac:dyDescent="0.3">
      <c r="A374" s="73">
        <v>43304</v>
      </c>
      <c r="B374" s="130">
        <v>2806.9799800000001</v>
      </c>
      <c r="C374" s="125">
        <f t="shared" si="15"/>
        <v>8.1927679125326502E-3</v>
      </c>
      <c r="D374" s="128">
        <f t="shared" si="16"/>
        <v>8192.7679125326504</v>
      </c>
      <c r="E374" s="128">
        <f t="shared" ca="1" si="17"/>
        <v>70214.135888056</v>
      </c>
    </row>
    <row r="375" spans="1:5" x14ac:dyDescent="0.3">
      <c r="A375" s="73">
        <v>43301</v>
      </c>
      <c r="B375" s="130">
        <v>2801.830078</v>
      </c>
      <c r="C375" s="125">
        <f t="shared" si="15"/>
        <v>1.5222010480721027E-2</v>
      </c>
      <c r="D375" s="128">
        <f t="shared" si="16"/>
        <v>15222.010480721026</v>
      </c>
      <c r="E375" s="128">
        <f t="shared" ca="1" si="17"/>
        <v>70214.135888056</v>
      </c>
    </row>
    <row r="376" spans="1:5" x14ac:dyDescent="0.3">
      <c r="A376" s="73">
        <v>43300</v>
      </c>
      <c r="B376" s="130">
        <v>2804.48999</v>
      </c>
      <c r="C376" s="125">
        <f t="shared" si="15"/>
        <v>2.4804367573725505E-2</v>
      </c>
      <c r="D376" s="128">
        <f t="shared" si="16"/>
        <v>24804.367573725507</v>
      </c>
      <c r="E376" s="128">
        <f t="shared" ca="1" si="17"/>
        <v>70214.135888056</v>
      </c>
    </row>
    <row r="377" spans="1:5" x14ac:dyDescent="0.3">
      <c r="A377" s="73">
        <v>43299</v>
      </c>
      <c r="B377" s="130">
        <v>2815.6201169999999</v>
      </c>
      <c r="C377" s="125">
        <f t="shared" si="15"/>
        <v>3.7741188364561085E-2</v>
      </c>
      <c r="D377" s="128">
        <f t="shared" si="16"/>
        <v>37741.188364561087</v>
      </c>
      <c r="E377" s="128">
        <f t="shared" ca="1" si="17"/>
        <v>70214.135888056</v>
      </c>
    </row>
    <row r="378" spans="1:5" x14ac:dyDescent="0.3">
      <c r="A378" s="73">
        <v>43298</v>
      </c>
      <c r="B378" s="130">
        <v>2809.5500489999999</v>
      </c>
      <c r="C378" s="125">
        <f t="shared" si="15"/>
        <v>3.0380967974173112E-2</v>
      </c>
      <c r="D378" s="128">
        <f t="shared" si="16"/>
        <v>30380.967974173112</v>
      </c>
      <c r="E378" s="128">
        <f t="shared" ca="1" si="17"/>
        <v>70214.135888056</v>
      </c>
    </row>
    <row r="379" spans="1:5" x14ac:dyDescent="0.3">
      <c r="A379" s="73">
        <v>43297</v>
      </c>
      <c r="B379" s="130">
        <v>2798.429932</v>
      </c>
      <c r="C379" s="125">
        <f t="shared" si="15"/>
        <v>2.9451403434479495E-2</v>
      </c>
      <c r="D379" s="128">
        <f t="shared" si="16"/>
        <v>29451.403434479496</v>
      </c>
      <c r="E379" s="128">
        <f t="shared" ca="1" si="17"/>
        <v>70214.135888056</v>
      </c>
    </row>
    <row r="380" spans="1:5" x14ac:dyDescent="0.3">
      <c r="A380" s="73">
        <v>43294</v>
      </c>
      <c r="B380" s="130">
        <v>2801.3100589999999</v>
      </c>
      <c r="C380" s="125">
        <f t="shared" si="15"/>
        <v>3.1292451212764805E-2</v>
      </c>
      <c r="D380" s="128">
        <f t="shared" si="16"/>
        <v>31292.451212764805</v>
      </c>
      <c r="E380" s="128">
        <f t="shared" ca="1" si="17"/>
        <v>70214.135888056</v>
      </c>
    </row>
    <row r="381" spans="1:5" x14ac:dyDescent="0.3">
      <c r="A381" s="73">
        <v>43293</v>
      </c>
      <c r="B381" s="130">
        <v>2798.290039</v>
      </c>
      <c r="C381" s="125">
        <f t="shared" si="15"/>
        <v>3.6545808231446264E-2</v>
      </c>
      <c r="D381" s="128">
        <f t="shared" si="16"/>
        <v>36545.808231446266</v>
      </c>
      <c r="E381" s="128">
        <f t="shared" ca="1" si="17"/>
        <v>70214.135888056</v>
      </c>
    </row>
    <row r="382" spans="1:5" x14ac:dyDescent="0.3">
      <c r="A382" s="73">
        <v>43292</v>
      </c>
      <c r="B382" s="130">
        <v>2774.0200199999999</v>
      </c>
      <c r="C382" s="125">
        <f t="shared" si="15"/>
        <v>1.8714225869375101E-2</v>
      </c>
      <c r="D382" s="128">
        <f t="shared" si="16"/>
        <v>18714.225869375099</v>
      </c>
      <c r="E382" s="128">
        <f t="shared" ca="1" si="17"/>
        <v>70214.135888056</v>
      </c>
    </row>
    <row r="383" spans="1:5" x14ac:dyDescent="0.3">
      <c r="A383" s="73">
        <v>43291</v>
      </c>
      <c r="B383" s="130">
        <v>2793.8400879999999</v>
      </c>
      <c r="C383" s="125">
        <f t="shared" si="15"/>
        <v>2.8254707489567821E-2</v>
      </c>
      <c r="D383" s="128">
        <f t="shared" si="16"/>
        <v>28254.70748956782</v>
      </c>
      <c r="E383" s="128">
        <f t="shared" ca="1" si="17"/>
        <v>70214.135888056</v>
      </c>
    </row>
    <row r="384" spans="1:5" x14ac:dyDescent="0.3">
      <c r="A384" s="73">
        <v>43290</v>
      </c>
      <c r="B384" s="130">
        <v>2784.169922</v>
      </c>
      <c r="C384" s="125">
        <f t="shared" si="15"/>
        <v>1.0632056657259303E-2</v>
      </c>
      <c r="D384" s="128">
        <f t="shared" si="16"/>
        <v>10632.056657259303</v>
      </c>
      <c r="E384" s="128">
        <f t="shared" ca="1" si="17"/>
        <v>70214.135888056</v>
      </c>
    </row>
    <row r="385" spans="1:5" x14ac:dyDescent="0.3">
      <c r="A385" s="73">
        <v>43287</v>
      </c>
      <c r="B385" s="130">
        <v>2759.820068</v>
      </c>
      <c r="C385" s="125">
        <f t="shared" si="15"/>
        <v>3.6585221849960714E-3</v>
      </c>
      <c r="D385" s="128">
        <f t="shared" si="16"/>
        <v>3658.5221849960712</v>
      </c>
      <c r="E385" s="128">
        <f t="shared" ca="1" si="17"/>
        <v>70214.135888056</v>
      </c>
    </row>
    <row r="386" spans="1:5" x14ac:dyDescent="0.3">
      <c r="A386" s="73">
        <v>43286</v>
      </c>
      <c r="B386" s="130">
        <v>2736.610107</v>
      </c>
      <c r="C386" s="125">
        <f t="shared" si="15"/>
        <v>-1.1097365048270191E-2</v>
      </c>
      <c r="D386" s="128">
        <f t="shared" si="16"/>
        <v>-11097.365048270191</v>
      </c>
      <c r="E386" s="128">
        <f t="shared" ca="1" si="17"/>
        <v>70214.135888056</v>
      </c>
    </row>
    <row r="387" spans="1:5" x14ac:dyDescent="0.3">
      <c r="A387" s="73">
        <v>43284</v>
      </c>
      <c r="B387" s="130">
        <v>2713.219971</v>
      </c>
      <c r="C387" s="125">
        <f t="shared" si="15"/>
        <v>-1.7870952775242088E-2</v>
      </c>
      <c r="D387" s="128">
        <f t="shared" si="16"/>
        <v>-17870.952775242087</v>
      </c>
      <c r="E387" s="128">
        <f t="shared" ca="1" si="17"/>
        <v>70214.135888056</v>
      </c>
    </row>
    <row r="388" spans="1:5" x14ac:dyDescent="0.3">
      <c r="A388" s="73">
        <v>43283</v>
      </c>
      <c r="B388" s="130">
        <v>2726.709961</v>
      </c>
      <c r="C388" s="125">
        <f t="shared" si="15"/>
        <v>-1.6959004596665106E-2</v>
      </c>
      <c r="D388" s="128">
        <f t="shared" si="16"/>
        <v>-16959.004596665105</v>
      </c>
      <c r="E388" s="128">
        <f t="shared" ca="1" si="17"/>
        <v>70214.135888056</v>
      </c>
    </row>
    <row r="389" spans="1:5" x14ac:dyDescent="0.3">
      <c r="A389" s="73">
        <v>43280</v>
      </c>
      <c r="B389" s="130">
        <v>2718.3701169999999</v>
      </c>
      <c r="C389" s="125">
        <f t="shared" si="15"/>
        <v>-2.2049386234412216E-2</v>
      </c>
      <c r="D389" s="128">
        <f t="shared" si="16"/>
        <v>-22049.386234412217</v>
      </c>
      <c r="E389" s="128">
        <f t="shared" ca="1" si="17"/>
        <v>70214.135888056</v>
      </c>
    </row>
    <row r="390" spans="1:5" x14ac:dyDescent="0.3">
      <c r="A390" s="73">
        <v>43279</v>
      </c>
      <c r="B390" s="130">
        <v>2716.3100589999999</v>
      </c>
      <c r="C390" s="125">
        <f t="shared" si="15"/>
        <v>-2.3784427343079173E-2</v>
      </c>
      <c r="D390" s="128">
        <f t="shared" si="16"/>
        <v>-23784.427343079173</v>
      </c>
      <c r="E390" s="128">
        <f t="shared" ca="1" si="17"/>
        <v>70214.135888056</v>
      </c>
    </row>
    <row r="391" spans="1:5" x14ac:dyDescent="0.3">
      <c r="A391" s="73">
        <v>43278</v>
      </c>
      <c r="B391" s="130">
        <v>2699.6298830000001</v>
      </c>
      <c r="C391" s="125">
        <f t="shared" si="15"/>
        <v>-2.7381172275698584E-2</v>
      </c>
      <c r="D391" s="128">
        <f t="shared" si="16"/>
        <v>-27381.172275698584</v>
      </c>
      <c r="E391" s="128">
        <f t="shared" ca="1" si="17"/>
        <v>70214.135888056</v>
      </c>
    </row>
    <row r="392" spans="1:5" x14ac:dyDescent="0.3">
      <c r="A392" s="73">
        <v>43277</v>
      </c>
      <c r="B392" s="130">
        <v>2723.0600589999999</v>
      </c>
      <c r="C392" s="125">
        <f t="shared" ref="C392:C455" si="18">B392/B402-1</f>
        <v>-2.2889655617207127E-2</v>
      </c>
      <c r="D392" s="128">
        <f t="shared" ref="D392:D455" si="19">C392*$B$5</f>
        <v>-22889.655617207129</v>
      </c>
      <c r="E392" s="128">
        <f t="shared" ref="E392:E455" ca="1" si="20">ABS(_xlfn.PERCENTILE.INC(OFFSET(D392,0,0,Window),1-VaRLevel))</f>
        <v>70214.135888056</v>
      </c>
    </row>
    <row r="393" spans="1:5" x14ac:dyDescent="0.3">
      <c r="A393" s="73">
        <v>43276</v>
      </c>
      <c r="B393" s="130">
        <v>2717.070068</v>
      </c>
      <c r="C393" s="125">
        <f t="shared" si="18"/>
        <v>-2.3339299784327805E-2</v>
      </c>
      <c r="D393" s="128">
        <f t="shared" si="19"/>
        <v>-23339.299784327806</v>
      </c>
      <c r="E393" s="128">
        <f t="shared" ca="1" si="20"/>
        <v>70214.135888056</v>
      </c>
    </row>
    <row r="394" spans="1:5" x14ac:dyDescent="0.3">
      <c r="A394" s="73">
        <v>43273</v>
      </c>
      <c r="B394" s="130">
        <v>2754.8798830000001</v>
      </c>
      <c r="C394" s="125">
        <f t="shared" si="18"/>
        <v>-8.6901349564365571E-3</v>
      </c>
      <c r="D394" s="128">
        <f t="shared" si="19"/>
        <v>-8690.1349564365573</v>
      </c>
      <c r="E394" s="128">
        <f t="shared" ca="1" si="20"/>
        <v>70214.135888056</v>
      </c>
    </row>
    <row r="395" spans="1:5" x14ac:dyDescent="0.3">
      <c r="A395" s="73">
        <v>43272</v>
      </c>
      <c r="B395" s="130">
        <v>2749.76001</v>
      </c>
      <c r="C395" s="125">
        <f t="shared" si="18"/>
        <v>-7.4394778060623556E-3</v>
      </c>
      <c r="D395" s="128">
        <f t="shared" si="19"/>
        <v>-7439.4778060623557</v>
      </c>
      <c r="E395" s="128">
        <f t="shared" ca="1" si="20"/>
        <v>70214.135888056</v>
      </c>
    </row>
    <row r="396" spans="1:5" x14ac:dyDescent="0.3">
      <c r="A396" s="73">
        <v>43271</v>
      </c>
      <c r="B396" s="130">
        <v>2767.320068</v>
      </c>
      <c r="C396" s="125">
        <f t="shared" si="18"/>
        <v>-1.8143559875892779E-3</v>
      </c>
      <c r="D396" s="128">
        <f t="shared" si="19"/>
        <v>-1814.3559875892779</v>
      </c>
      <c r="E396" s="128">
        <f t="shared" ca="1" si="20"/>
        <v>70214.135888056</v>
      </c>
    </row>
    <row r="397" spans="1:5" x14ac:dyDescent="0.3">
      <c r="A397" s="73">
        <v>43270</v>
      </c>
      <c r="B397" s="130">
        <v>2762.5900879999999</v>
      </c>
      <c r="C397" s="125">
        <f t="shared" si="18"/>
        <v>5.0167486736683031E-3</v>
      </c>
      <c r="D397" s="128">
        <f t="shared" si="19"/>
        <v>5016.7486736683031</v>
      </c>
      <c r="E397" s="128">
        <f t="shared" ca="1" si="20"/>
        <v>70214.135888056</v>
      </c>
    </row>
    <row r="398" spans="1:5" x14ac:dyDescent="0.3">
      <c r="A398" s="73">
        <v>43269</v>
      </c>
      <c r="B398" s="130">
        <v>2773.75</v>
      </c>
      <c r="C398" s="125">
        <f t="shared" si="18"/>
        <v>9.7856403306599837E-3</v>
      </c>
      <c r="D398" s="128">
        <f t="shared" si="19"/>
        <v>9785.6403306599841</v>
      </c>
      <c r="E398" s="128">
        <f t="shared" ca="1" si="20"/>
        <v>70214.135888056</v>
      </c>
    </row>
    <row r="399" spans="1:5" x14ac:dyDescent="0.3">
      <c r="A399" s="73">
        <v>43266</v>
      </c>
      <c r="B399" s="130">
        <v>2779.6599120000001</v>
      </c>
      <c r="C399" s="125">
        <f t="shared" si="18"/>
        <v>1.6470220020691873E-2</v>
      </c>
      <c r="D399" s="128">
        <f t="shared" si="19"/>
        <v>16470.220020691871</v>
      </c>
      <c r="E399" s="128">
        <f t="shared" ca="1" si="20"/>
        <v>70214.135888056</v>
      </c>
    </row>
    <row r="400" spans="1:5" x14ac:dyDescent="0.3">
      <c r="A400" s="73">
        <v>43265</v>
      </c>
      <c r="B400" s="130">
        <v>2782.48999</v>
      </c>
      <c r="C400" s="125">
        <f t="shared" si="18"/>
        <v>2.8544274482441567E-2</v>
      </c>
      <c r="D400" s="128">
        <f t="shared" si="19"/>
        <v>28544.274482441568</v>
      </c>
      <c r="E400" s="128">
        <f t="shared" ca="1" si="20"/>
        <v>70214.135888056</v>
      </c>
    </row>
    <row r="401" spans="1:5" x14ac:dyDescent="0.3">
      <c r="A401" s="73">
        <v>43264</v>
      </c>
      <c r="B401" s="130">
        <v>2775.6298830000001</v>
      </c>
      <c r="C401" s="125">
        <f t="shared" si="18"/>
        <v>1.8949957162602393E-2</v>
      </c>
      <c r="D401" s="128">
        <f t="shared" si="19"/>
        <v>18949.957162602394</v>
      </c>
      <c r="E401" s="128">
        <f t="shared" ca="1" si="20"/>
        <v>70214.135888056</v>
      </c>
    </row>
    <row r="402" spans="1:5" x14ac:dyDescent="0.3">
      <c r="A402" s="73">
        <v>43263</v>
      </c>
      <c r="B402" s="130">
        <v>2786.8500979999999</v>
      </c>
      <c r="C402" s="125">
        <f t="shared" si="18"/>
        <v>3.6057633907278897E-2</v>
      </c>
      <c r="D402" s="128">
        <f t="shared" si="19"/>
        <v>36057.633907278898</v>
      </c>
      <c r="E402" s="128">
        <f t="shared" ca="1" si="20"/>
        <v>70214.135888056</v>
      </c>
    </row>
    <row r="403" spans="1:5" x14ac:dyDescent="0.3">
      <c r="A403" s="73">
        <v>43262</v>
      </c>
      <c r="B403" s="130">
        <v>2782</v>
      </c>
      <c r="C403" s="125">
        <f t="shared" si="18"/>
        <v>2.229421652686403E-2</v>
      </c>
      <c r="D403" s="128">
        <f t="shared" si="19"/>
        <v>22294.216526864031</v>
      </c>
      <c r="E403" s="128">
        <f t="shared" ca="1" si="20"/>
        <v>70214.135888056</v>
      </c>
    </row>
    <row r="404" spans="1:5" x14ac:dyDescent="0.3">
      <c r="A404" s="73">
        <v>43259</v>
      </c>
      <c r="B404" s="130">
        <v>2779.030029</v>
      </c>
      <c r="C404" s="125">
        <f t="shared" si="18"/>
        <v>1.8795648741840809E-2</v>
      </c>
      <c r="D404" s="128">
        <f t="shared" si="19"/>
        <v>18795.648741840811</v>
      </c>
      <c r="E404" s="128">
        <f t="shared" ca="1" si="20"/>
        <v>70214.135888056</v>
      </c>
    </row>
    <row r="405" spans="1:5" x14ac:dyDescent="0.3">
      <c r="A405" s="73">
        <v>43258</v>
      </c>
      <c r="B405" s="130">
        <v>2770.3701169999999</v>
      </c>
      <c r="C405" s="125">
        <f t="shared" si="18"/>
        <v>1.356609707382761E-2</v>
      </c>
      <c r="D405" s="128">
        <f t="shared" si="19"/>
        <v>13566.09707382761</v>
      </c>
      <c r="E405" s="128">
        <f t="shared" ca="1" si="20"/>
        <v>70214.135888056</v>
      </c>
    </row>
    <row r="406" spans="1:5" x14ac:dyDescent="0.3">
      <c r="A406" s="73">
        <v>43257</v>
      </c>
      <c r="B406" s="130">
        <v>2772.3500979999999</v>
      </c>
      <c r="C406" s="125">
        <f t="shared" si="18"/>
        <v>1.7585323236163797E-2</v>
      </c>
      <c r="D406" s="128">
        <f t="shared" si="19"/>
        <v>17585.323236163797</v>
      </c>
      <c r="E406" s="128">
        <f t="shared" ca="1" si="20"/>
        <v>70214.135888056</v>
      </c>
    </row>
    <row r="407" spans="1:5" x14ac:dyDescent="0.3">
      <c r="A407" s="73">
        <v>43256</v>
      </c>
      <c r="B407" s="130">
        <v>2748.8000489999999</v>
      </c>
      <c r="C407" s="125">
        <f t="shared" si="18"/>
        <v>5.7775269546123109E-3</v>
      </c>
      <c r="D407" s="128">
        <f t="shared" si="19"/>
        <v>5777.5269546123109</v>
      </c>
      <c r="E407" s="128">
        <f t="shared" ca="1" si="20"/>
        <v>70214.135888056</v>
      </c>
    </row>
    <row r="408" spans="1:5" x14ac:dyDescent="0.3">
      <c r="A408" s="73">
        <v>43255</v>
      </c>
      <c r="B408" s="130">
        <v>2746.8701169999999</v>
      </c>
      <c r="C408" s="125">
        <f t="shared" si="18"/>
        <v>1.2495584677446381E-2</v>
      </c>
      <c r="D408" s="128">
        <f t="shared" si="19"/>
        <v>12495.584677446381</v>
      </c>
      <c r="E408" s="128">
        <f t="shared" ca="1" si="20"/>
        <v>70214.135888056</v>
      </c>
    </row>
    <row r="409" spans="1:5" x14ac:dyDescent="0.3">
      <c r="A409" s="73">
        <v>43252</v>
      </c>
      <c r="B409" s="130">
        <v>2734.6201169999999</v>
      </c>
      <c r="C409" s="125">
        <f t="shared" si="18"/>
        <v>5.3270375398466463E-3</v>
      </c>
      <c r="D409" s="128">
        <f t="shared" si="19"/>
        <v>5327.0375398466467</v>
      </c>
      <c r="E409" s="128">
        <f t="shared" ca="1" si="20"/>
        <v>70214.135888056</v>
      </c>
    </row>
    <row r="410" spans="1:5" x14ac:dyDescent="0.3">
      <c r="A410" s="73">
        <v>43251</v>
      </c>
      <c r="B410" s="130">
        <v>2705.2700199999999</v>
      </c>
      <c r="C410" s="125">
        <f t="shared" si="18"/>
        <v>-6.3141207754203732E-3</v>
      </c>
      <c r="D410" s="128">
        <f t="shared" si="19"/>
        <v>-6314.1207754203733</v>
      </c>
      <c r="E410" s="128">
        <f t="shared" ca="1" si="20"/>
        <v>70214.135888056</v>
      </c>
    </row>
    <row r="411" spans="1:5" x14ac:dyDescent="0.3">
      <c r="A411" s="73">
        <v>43250</v>
      </c>
      <c r="B411" s="130">
        <v>2724.01001</v>
      </c>
      <c r="C411" s="125">
        <f t="shared" si="18"/>
        <v>4.6322297025500614E-3</v>
      </c>
      <c r="D411" s="128">
        <f t="shared" si="19"/>
        <v>4632.2297025500611</v>
      </c>
      <c r="E411" s="128">
        <f t="shared" ca="1" si="20"/>
        <v>70214.135888056</v>
      </c>
    </row>
    <row r="412" spans="1:5" x14ac:dyDescent="0.3">
      <c r="A412" s="73">
        <v>43249</v>
      </c>
      <c r="B412" s="130">
        <v>2689.860107</v>
      </c>
      <c r="C412" s="125">
        <f t="shared" si="18"/>
        <v>-1.4750131944546774E-2</v>
      </c>
      <c r="D412" s="128">
        <f t="shared" si="19"/>
        <v>-14750.131944546774</v>
      </c>
      <c r="E412" s="128">
        <f t="shared" ca="1" si="20"/>
        <v>70214.135888056</v>
      </c>
    </row>
    <row r="413" spans="1:5" x14ac:dyDescent="0.3">
      <c r="A413" s="73">
        <v>43245</v>
      </c>
      <c r="B413" s="130">
        <v>2721.330078</v>
      </c>
      <c r="C413" s="125">
        <f t="shared" si="18"/>
        <v>-2.3425766090121591E-3</v>
      </c>
      <c r="D413" s="128">
        <f t="shared" si="19"/>
        <v>-2342.5766090121592</v>
      </c>
      <c r="E413" s="128">
        <f t="shared" ca="1" si="20"/>
        <v>70214.135888056</v>
      </c>
    </row>
    <row r="414" spans="1:5" x14ac:dyDescent="0.3">
      <c r="A414" s="73">
        <v>43244</v>
      </c>
      <c r="B414" s="130">
        <v>2727.76001</v>
      </c>
      <c r="C414" s="125">
        <f t="shared" si="18"/>
        <v>1.7222994204642017E-3</v>
      </c>
      <c r="D414" s="128">
        <f t="shared" si="19"/>
        <v>1722.2994204642016</v>
      </c>
      <c r="E414" s="128">
        <f t="shared" ca="1" si="20"/>
        <v>70214.135888056</v>
      </c>
    </row>
    <row r="415" spans="1:5" x14ac:dyDescent="0.3">
      <c r="A415" s="73">
        <v>43243</v>
      </c>
      <c r="B415" s="130">
        <v>2733.290039</v>
      </c>
      <c r="C415" s="125">
        <f t="shared" si="18"/>
        <v>1.3158918776777329E-2</v>
      </c>
      <c r="D415" s="128">
        <f t="shared" si="19"/>
        <v>13158.918776777329</v>
      </c>
      <c r="E415" s="128">
        <f t="shared" ca="1" si="20"/>
        <v>70214.135888056</v>
      </c>
    </row>
    <row r="416" spans="1:5" x14ac:dyDescent="0.3">
      <c r="A416" s="73">
        <v>43242</v>
      </c>
      <c r="B416" s="130">
        <v>2724.4399410000001</v>
      </c>
      <c r="C416" s="125">
        <f t="shared" si="18"/>
        <v>1.9656284818853287E-2</v>
      </c>
      <c r="D416" s="128">
        <f t="shared" si="19"/>
        <v>19656.284818853288</v>
      </c>
      <c r="E416" s="128">
        <f t="shared" ca="1" si="20"/>
        <v>70214.135888056</v>
      </c>
    </row>
    <row r="417" spans="1:5" x14ac:dyDescent="0.3">
      <c r="A417" s="73">
        <v>43241</v>
      </c>
      <c r="B417" s="130">
        <v>2733.01001</v>
      </c>
      <c r="C417" s="125">
        <f t="shared" si="18"/>
        <v>2.2592027195409425E-2</v>
      </c>
      <c r="D417" s="128">
        <f t="shared" si="19"/>
        <v>22592.027195409424</v>
      </c>
      <c r="E417" s="128">
        <f t="shared" ca="1" si="20"/>
        <v>70214.135888056</v>
      </c>
    </row>
    <row r="418" spans="1:5" x14ac:dyDescent="0.3">
      <c r="A418" s="73">
        <v>43238</v>
      </c>
      <c r="B418" s="130">
        <v>2712.969971</v>
      </c>
      <c r="C418" s="125">
        <f t="shared" si="18"/>
        <v>1.8603919190779417E-2</v>
      </c>
      <c r="D418" s="128">
        <f t="shared" si="19"/>
        <v>18603.919190779416</v>
      </c>
      <c r="E418" s="128">
        <f t="shared" ca="1" si="20"/>
        <v>70214.135888056</v>
      </c>
    </row>
    <row r="419" spans="1:5" x14ac:dyDescent="0.3">
      <c r="A419" s="73">
        <v>43237</v>
      </c>
      <c r="B419" s="130">
        <v>2720.1298830000001</v>
      </c>
      <c r="C419" s="125">
        <f t="shared" si="18"/>
        <v>3.4376116060402584E-2</v>
      </c>
      <c r="D419" s="128">
        <f t="shared" si="19"/>
        <v>34376.116060402586</v>
      </c>
      <c r="E419" s="128">
        <f t="shared" ca="1" si="20"/>
        <v>70214.135888056</v>
      </c>
    </row>
    <row r="420" spans="1:5" x14ac:dyDescent="0.3">
      <c r="A420" s="73">
        <v>43236</v>
      </c>
      <c r="B420" s="130">
        <v>2722.459961</v>
      </c>
      <c r="C420" s="125">
        <f t="shared" si="18"/>
        <v>3.2929024334785506E-2</v>
      </c>
      <c r="D420" s="128">
        <f t="shared" si="19"/>
        <v>32929.024334785507</v>
      </c>
      <c r="E420" s="128">
        <f t="shared" ca="1" si="20"/>
        <v>70214.135888056</v>
      </c>
    </row>
    <row r="421" spans="1:5" x14ac:dyDescent="0.3">
      <c r="A421" s="73">
        <v>43235</v>
      </c>
      <c r="B421" s="130">
        <v>2711.4499510000001</v>
      </c>
      <c r="C421" s="125">
        <f t="shared" si="18"/>
        <v>2.1338669939131139E-2</v>
      </c>
      <c r="D421" s="128">
        <f t="shared" si="19"/>
        <v>21338.669939131138</v>
      </c>
      <c r="E421" s="128">
        <f t="shared" ca="1" si="20"/>
        <v>70214.135888056</v>
      </c>
    </row>
    <row r="422" spans="1:5" x14ac:dyDescent="0.3">
      <c r="A422" s="73">
        <v>43234</v>
      </c>
      <c r="B422" s="130">
        <v>2730.1298830000001</v>
      </c>
      <c r="C422" s="125">
        <f t="shared" si="18"/>
        <v>3.0996330311429121E-2</v>
      </c>
      <c r="D422" s="128">
        <f t="shared" si="19"/>
        <v>30996.330311429119</v>
      </c>
      <c r="E422" s="128">
        <f t="shared" ca="1" si="20"/>
        <v>70214.135888056</v>
      </c>
    </row>
    <row r="423" spans="1:5" x14ac:dyDescent="0.3">
      <c r="A423" s="73">
        <v>43231</v>
      </c>
      <c r="B423" s="130">
        <v>2727.719971</v>
      </c>
      <c r="C423" s="125">
        <f t="shared" si="18"/>
        <v>2.1652438061737778E-2</v>
      </c>
      <c r="D423" s="128">
        <f t="shared" si="19"/>
        <v>21652.438061737779</v>
      </c>
      <c r="E423" s="128">
        <f t="shared" ca="1" si="20"/>
        <v>70214.135888056</v>
      </c>
    </row>
    <row r="424" spans="1:5" x14ac:dyDescent="0.3">
      <c r="A424" s="73">
        <v>43230</v>
      </c>
      <c r="B424" s="130">
        <v>2723.070068</v>
      </c>
      <c r="C424" s="125">
        <f t="shared" si="18"/>
        <v>2.1046640809973871E-2</v>
      </c>
      <c r="D424" s="128">
        <f t="shared" si="19"/>
        <v>21046.640809973873</v>
      </c>
      <c r="E424" s="128">
        <f t="shared" ca="1" si="20"/>
        <v>70214.135888056</v>
      </c>
    </row>
    <row r="425" spans="1:5" x14ac:dyDescent="0.3">
      <c r="A425" s="73">
        <v>43229</v>
      </c>
      <c r="B425" s="130">
        <v>2697.790039</v>
      </c>
      <c r="C425" s="125">
        <f t="shared" si="18"/>
        <v>2.2122504799577669E-2</v>
      </c>
      <c r="D425" s="128">
        <f t="shared" si="19"/>
        <v>22122.504799577669</v>
      </c>
      <c r="E425" s="128">
        <f t="shared" ca="1" si="20"/>
        <v>70214.135888056</v>
      </c>
    </row>
    <row r="426" spans="1:5" x14ac:dyDescent="0.3">
      <c r="A426" s="73">
        <v>43228</v>
      </c>
      <c r="B426" s="130">
        <v>2671.919922</v>
      </c>
      <c r="C426" s="125">
        <f t="shared" si="18"/>
        <v>1.4180683743524547E-2</v>
      </c>
      <c r="D426" s="128">
        <f t="shared" si="19"/>
        <v>14180.683743524547</v>
      </c>
      <c r="E426" s="128">
        <f t="shared" ca="1" si="20"/>
        <v>70214.135888056</v>
      </c>
    </row>
    <row r="427" spans="1:5" x14ac:dyDescent="0.3">
      <c r="A427" s="73">
        <v>43227</v>
      </c>
      <c r="B427" s="130">
        <v>2672.6298830000001</v>
      </c>
      <c r="C427" s="125">
        <f t="shared" si="18"/>
        <v>8.7625088129983375E-4</v>
      </c>
      <c r="D427" s="128">
        <f t="shared" si="19"/>
        <v>876.25088129983374</v>
      </c>
      <c r="E427" s="128">
        <f t="shared" ca="1" si="20"/>
        <v>70214.135888056</v>
      </c>
    </row>
    <row r="428" spans="1:5" x14ac:dyDescent="0.3">
      <c r="A428" s="73">
        <v>43224</v>
      </c>
      <c r="B428" s="130">
        <v>2663.419922</v>
      </c>
      <c r="C428" s="125">
        <f t="shared" si="18"/>
        <v>-2.5167112096324828E-3</v>
      </c>
      <c r="D428" s="128">
        <f t="shared" si="19"/>
        <v>-2516.7112096324827</v>
      </c>
      <c r="E428" s="128">
        <f t="shared" ca="1" si="20"/>
        <v>70214.135888056</v>
      </c>
    </row>
    <row r="429" spans="1:5" x14ac:dyDescent="0.3">
      <c r="A429" s="73">
        <v>43223</v>
      </c>
      <c r="B429" s="130">
        <v>2629.7299800000001</v>
      </c>
      <c r="C429" s="125">
        <f t="shared" si="18"/>
        <v>-2.354134622329318E-2</v>
      </c>
      <c r="D429" s="128">
        <f t="shared" si="19"/>
        <v>-23541.346223293182</v>
      </c>
      <c r="E429" s="128">
        <f t="shared" ca="1" si="20"/>
        <v>70214.135888056</v>
      </c>
    </row>
    <row r="430" spans="1:5" x14ac:dyDescent="0.3">
      <c r="A430" s="73">
        <v>43222</v>
      </c>
      <c r="B430" s="130">
        <v>2635.669922</v>
      </c>
      <c r="C430" s="125">
        <f t="shared" si="18"/>
        <v>-2.6939709183408933E-2</v>
      </c>
      <c r="D430" s="128">
        <f t="shared" si="19"/>
        <v>-26939.709183408933</v>
      </c>
      <c r="E430" s="128">
        <f t="shared" ca="1" si="20"/>
        <v>70214.135888056</v>
      </c>
    </row>
    <row r="431" spans="1:5" x14ac:dyDescent="0.3">
      <c r="A431" s="73">
        <v>43221</v>
      </c>
      <c r="B431" s="130">
        <v>2654.8000489999999</v>
      </c>
      <c r="C431" s="125">
        <f t="shared" si="18"/>
        <v>-1.9062236425518631E-2</v>
      </c>
      <c r="D431" s="128">
        <f t="shared" si="19"/>
        <v>-19062.236425518629</v>
      </c>
      <c r="E431" s="128">
        <f t="shared" ca="1" si="20"/>
        <v>70214.135888056</v>
      </c>
    </row>
    <row r="432" spans="1:5" x14ac:dyDescent="0.3">
      <c r="A432" s="73">
        <v>43220</v>
      </c>
      <c r="B432" s="130">
        <v>2648.0500489999999</v>
      </c>
      <c r="C432" s="125">
        <f t="shared" si="18"/>
        <v>-1.1124651966148313E-2</v>
      </c>
      <c r="D432" s="128">
        <f t="shared" si="19"/>
        <v>-11124.651966148313</v>
      </c>
      <c r="E432" s="128">
        <f t="shared" ca="1" si="20"/>
        <v>70214.135888056</v>
      </c>
    </row>
    <row r="433" spans="1:5" x14ac:dyDescent="0.3">
      <c r="A433" s="73">
        <v>43217</v>
      </c>
      <c r="B433" s="130">
        <v>2669.9099120000001</v>
      </c>
      <c r="C433" s="125">
        <f t="shared" si="18"/>
        <v>5.1236165903485453E-3</v>
      </c>
      <c r="D433" s="128">
        <f t="shared" si="19"/>
        <v>5123.6165903485453</v>
      </c>
      <c r="E433" s="128">
        <f t="shared" ca="1" si="20"/>
        <v>70214.135888056</v>
      </c>
    </row>
    <row r="434" spans="1:5" x14ac:dyDescent="0.3">
      <c r="A434" s="73">
        <v>43216</v>
      </c>
      <c r="B434" s="130">
        <v>2666.9399410000001</v>
      </c>
      <c r="C434" s="125">
        <f t="shared" si="18"/>
        <v>1.1073431248140864E-3</v>
      </c>
      <c r="D434" s="128">
        <f t="shared" si="19"/>
        <v>1107.3431248140864</v>
      </c>
      <c r="E434" s="128">
        <f t="shared" ca="1" si="20"/>
        <v>70214.135888056</v>
      </c>
    </row>
    <row r="435" spans="1:5" x14ac:dyDescent="0.3">
      <c r="A435" s="73">
        <v>43215</v>
      </c>
      <c r="B435" s="130">
        <v>2639.3999020000001</v>
      </c>
      <c r="C435" s="125">
        <f t="shared" si="18"/>
        <v>-1.0559570138034546E-3</v>
      </c>
      <c r="D435" s="128">
        <f t="shared" si="19"/>
        <v>-1055.9570138034546</v>
      </c>
      <c r="E435" s="128">
        <f t="shared" ca="1" si="20"/>
        <v>70214.135888056</v>
      </c>
    </row>
    <row r="436" spans="1:5" x14ac:dyDescent="0.3">
      <c r="A436" s="73">
        <v>43214</v>
      </c>
      <c r="B436" s="130">
        <v>2634.5600589999999</v>
      </c>
      <c r="C436" s="125">
        <f t="shared" si="18"/>
        <v>-8.3971203022868979E-3</v>
      </c>
      <c r="D436" s="128">
        <f t="shared" si="19"/>
        <v>-8397.1203022868976</v>
      </c>
      <c r="E436" s="128">
        <f t="shared" ca="1" si="20"/>
        <v>70214.135888056</v>
      </c>
    </row>
    <row r="437" spans="1:5" x14ac:dyDescent="0.3">
      <c r="A437" s="73">
        <v>43213</v>
      </c>
      <c r="B437" s="130">
        <v>2670.290039</v>
      </c>
      <c r="C437" s="125">
        <f t="shared" si="18"/>
        <v>2.186246878258391E-2</v>
      </c>
      <c r="D437" s="128">
        <f t="shared" si="19"/>
        <v>21862.46878258391</v>
      </c>
      <c r="E437" s="128">
        <f t="shared" ca="1" si="20"/>
        <v>70214.135888056</v>
      </c>
    </row>
    <row r="438" spans="1:5" x14ac:dyDescent="0.3">
      <c r="A438" s="73">
        <v>43210</v>
      </c>
      <c r="B438" s="130">
        <v>2670.139893</v>
      </c>
      <c r="C438" s="125">
        <f t="shared" si="18"/>
        <v>2.5214313365565788E-2</v>
      </c>
      <c r="D438" s="128">
        <f t="shared" si="19"/>
        <v>25214.313365565788</v>
      </c>
      <c r="E438" s="128">
        <f t="shared" ca="1" si="20"/>
        <v>70214.135888056</v>
      </c>
    </row>
    <row r="439" spans="1:5" x14ac:dyDescent="0.3">
      <c r="A439" s="73">
        <v>43209</v>
      </c>
      <c r="B439" s="130">
        <v>2693.1298830000001</v>
      </c>
      <c r="C439" s="125">
        <f t="shared" si="18"/>
        <v>1.1374995868696836E-2</v>
      </c>
      <c r="D439" s="128">
        <f t="shared" si="19"/>
        <v>11374.995868696835</v>
      </c>
      <c r="E439" s="128">
        <f t="shared" ca="1" si="20"/>
        <v>70214.135888056</v>
      </c>
    </row>
    <row r="440" spans="1:5" x14ac:dyDescent="0.3">
      <c r="A440" s="73">
        <v>43208</v>
      </c>
      <c r="B440" s="130">
        <v>2708.639893</v>
      </c>
      <c r="C440" s="125">
        <f t="shared" si="18"/>
        <v>2.4180510164385938E-2</v>
      </c>
      <c r="D440" s="128">
        <f t="shared" si="19"/>
        <v>24180.510164385938</v>
      </c>
      <c r="E440" s="128">
        <f t="shared" ca="1" si="20"/>
        <v>70214.135888056</v>
      </c>
    </row>
    <row r="441" spans="1:5" x14ac:dyDescent="0.3">
      <c r="A441" s="73">
        <v>43207</v>
      </c>
      <c r="B441" s="130">
        <v>2706.389893</v>
      </c>
      <c r="C441" s="125">
        <f t="shared" si="18"/>
        <v>3.5166074594326746E-2</v>
      </c>
      <c r="D441" s="128">
        <f t="shared" si="19"/>
        <v>35166.074594326747</v>
      </c>
      <c r="E441" s="128">
        <f t="shared" ca="1" si="20"/>
        <v>70214.135888056</v>
      </c>
    </row>
    <row r="442" spans="1:5" x14ac:dyDescent="0.3">
      <c r="A442" s="73">
        <v>43206</v>
      </c>
      <c r="B442" s="130">
        <v>2677.8400879999999</v>
      </c>
      <c r="C442" s="125">
        <f t="shared" si="18"/>
        <v>3.7166796810275793E-2</v>
      </c>
      <c r="D442" s="128">
        <f t="shared" si="19"/>
        <v>37166.796810275795</v>
      </c>
      <c r="E442" s="128">
        <f t="shared" ca="1" si="20"/>
        <v>70214.135888056</v>
      </c>
    </row>
    <row r="443" spans="1:5" x14ac:dyDescent="0.3">
      <c r="A443" s="73">
        <v>43203</v>
      </c>
      <c r="B443" s="130">
        <v>2656.3000489999999</v>
      </c>
      <c r="C443" s="125">
        <f t="shared" si="18"/>
        <v>5.8427455029588238E-3</v>
      </c>
      <c r="D443" s="128">
        <f t="shared" si="19"/>
        <v>5842.7455029588236</v>
      </c>
      <c r="E443" s="128">
        <f t="shared" ca="1" si="20"/>
        <v>70214.135888056</v>
      </c>
    </row>
    <row r="444" spans="1:5" x14ac:dyDescent="0.3">
      <c r="A444" s="73">
        <v>43202</v>
      </c>
      <c r="B444" s="130">
        <v>2663.98999</v>
      </c>
      <c r="C444" s="125">
        <f t="shared" si="18"/>
        <v>2.2644909788867684E-2</v>
      </c>
      <c r="D444" s="128">
        <f t="shared" si="19"/>
        <v>22644.909788867684</v>
      </c>
      <c r="E444" s="128">
        <f t="shared" ca="1" si="20"/>
        <v>70214.135888056</v>
      </c>
    </row>
    <row r="445" spans="1:5" x14ac:dyDescent="0.3">
      <c r="A445" s="73">
        <v>43201</v>
      </c>
      <c r="B445" s="130">
        <v>2642.1899410000001</v>
      </c>
      <c r="C445" s="125">
        <f t="shared" si="18"/>
        <v>1.1318072538595514E-2</v>
      </c>
      <c r="D445" s="128">
        <f t="shared" si="19"/>
        <v>11318.072538595514</v>
      </c>
      <c r="E445" s="128">
        <f t="shared" ca="1" si="20"/>
        <v>70214.135888056</v>
      </c>
    </row>
    <row r="446" spans="1:5" x14ac:dyDescent="0.3">
      <c r="A446" s="73">
        <v>43200</v>
      </c>
      <c r="B446" s="130">
        <v>2656.8701169999999</v>
      </c>
      <c r="C446" s="125">
        <f t="shared" si="18"/>
        <v>-6.3189782740102896E-4</v>
      </c>
      <c r="D446" s="128">
        <f t="shared" si="19"/>
        <v>-631.89782740102896</v>
      </c>
      <c r="E446" s="128">
        <f t="shared" ca="1" si="20"/>
        <v>70214.135888056</v>
      </c>
    </row>
    <row r="447" spans="1:5" x14ac:dyDescent="0.3">
      <c r="A447" s="73">
        <v>43199</v>
      </c>
      <c r="B447" s="130">
        <v>2613.1599120000001</v>
      </c>
      <c r="C447" s="125">
        <f t="shared" si="18"/>
        <v>9.6203248142756603E-3</v>
      </c>
      <c r="D447" s="128">
        <f t="shared" si="19"/>
        <v>9620.3248142756602</v>
      </c>
      <c r="E447" s="128">
        <f t="shared" ca="1" si="20"/>
        <v>70214.135888056</v>
      </c>
    </row>
    <row r="448" spans="1:5" x14ac:dyDescent="0.3">
      <c r="A448" s="73">
        <v>43196</v>
      </c>
      <c r="B448" s="130">
        <v>2604.469971</v>
      </c>
      <c r="C448" s="125">
        <f t="shared" si="18"/>
        <v>-1.4835313851201737E-2</v>
      </c>
      <c r="D448" s="128">
        <f t="shared" si="19"/>
        <v>-14835.313851201738</v>
      </c>
      <c r="E448" s="128">
        <f t="shared" ca="1" si="20"/>
        <v>70214.135888056</v>
      </c>
    </row>
    <row r="449" spans="1:5" x14ac:dyDescent="0.3">
      <c r="A449" s="73">
        <v>43195</v>
      </c>
      <c r="B449" s="130">
        <v>2662.8400879999999</v>
      </c>
      <c r="C449" s="125">
        <f t="shared" si="18"/>
        <v>-1.8101442600250817E-2</v>
      </c>
      <c r="D449" s="128">
        <f t="shared" si="19"/>
        <v>-18101.442600250815</v>
      </c>
      <c r="E449" s="128">
        <f t="shared" ca="1" si="20"/>
        <v>70214.135888056</v>
      </c>
    </row>
    <row r="450" spans="1:5" x14ac:dyDescent="0.3">
      <c r="A450" s="73">
        <v>43194</v>
      </c>
      <c r="B450" s="130">
        <v>2644.6899410000001</v>
      </c>
      <c r="C450" s="125">
        <f t="shared" si="18"/>
        <v>-2.6592417045997574E-2</v>
      </c>
      <c r="D450" s="128">
        <f t="shared" si="19"/>
        <v>-26592.417045997572</v>
      </c>
      <c r="E450" s="128">
        <f t="shared" ca="1" si="20"/>
        <v>70214.135888056</v>
      </c>
    </row>
    <row r="451" spans="1:5" x14ac:dyDescent="0.3">
      <c r="A451" s="73">
        <v>43193</v>
      </c>
      <c r="B451" s="130">
        <v>2614.4499510000001</v>
      </c>
      <c r="C451" s="125">
        <f t="shared" si="18"/>
        <v>-3.6296674369734716E-2</v>
      </c>
      <c r="D451" s="128">
        <f t="shared" si="19"/>
        <v>-36296.674369734719</v>
      </c>
      <c r="E451" s="128">
        <f t="shared" ca="1" si="20"/>
        <v>70214.135888056</v>
      </c>
    </row>
    <row r="452" spans="1:5" x14ac:dyDescent="0.3">
      <c r="A452" s="73">
        <v>43192</v>
      </c>
      <c r="B452" s="130">
        <v>2581.8798830000001</v>
      </c>
      <c r="C452" s="125">
        <f t="shared" si="18"/>
        <v>-6.1820315471890264E-2</v>
      </c>
      <c r="D452" s="128">
        <f t="shared" si="19"/>
        <v>-61820.315471890266</v>
      </c>
      <c r="E452" s="128">
        <f t="shared" ca="1" si="20"/>
        <v>70214.135888056</v>
      </c>
    </row>
    <row r="453" spans="1:5" x14ac:dyDescent="0.3">
      <c r="A453" s="73">
        <v>43188</v>
      </c>
      <c r="B453" s="130">
        <v>2640.8701169999999</v>
      </c>
      <c r="C453" s="125">
        <f t="shared" si="18"/>
        <v>-3.8750335044379081E-2</v>
      </c>
      <c r="D453" s="128">
        <f t="shared" si="19"/>
        <v>-38750.335044379084</v>
      </c>
      <c r="E453" s="128">
        <f t="shared" ca="1" si="20"/>
        <v>70214.135888056</v>
      </c>
    </row>
    <row r="454" spans="1:5" x14ac:dyDescent="0.3">
      <c r="A454" s="73">
        <v>43187</v>
      </c>
      <c r="B454" s="130">
        <v>2605</v>
      </c>
      <c r="C454" s="125">
        <f t="shared" si="18"/>
        <v>-5.2548111297758937E-2</v>
      </c>
      <c r="D454" s="128">
        <f t="shared" si="19"/>
        <v>-52548.111297758936</v>
      </c>
      <c r="E454" s="128">
        <f t="shared" ca="1" si="20"/>
        <v>70214.135888056</v>
      </c>
    </row>
    <row r="455" spans="1:5" x14ac:dyDescent="0.3">
      <c r="A455" s="73">
        <v>43186</v>
      </c>
      <c r="B455" s="130">
        <v>2612.6201169999999</v>
      </c>
      <c r="C455" s="125">
        <f t="shared" si="18"/>
        <v>-5.5216210385903741E-2</v>
      </c>
      <c r="D455" s="128">
        <f t="shared" si="19"/>
        <v>-55216.210385903738</v>
      </c>
      <c r="E455" s="128">
        <f t="shared" ca="1" si="20"/>
        <v>70214.135888056</v>
      </c>
    </row>
    <row r="456" spans="1:5" x14ac:dyDescent="0.3">
      <c r="A456" s="73">
        <v>43185</v>
      </c>
      <c r="B456" s="130">
        <v>2658.5500489999999</v>
      </c>
      <c r="C456" s="125">
        <f t="shared" ref="C456:C519" si="21">B456/B466-1</f>
        <v>-4.4724784624438296E-2</v>
      </c>
      <c r="D456" s="128">
        <f t="shared" ref="D456:D519" si="22">C456*$B$5</f>
        <v>-44724.784624438296</v>
      </c>
      <c r="E456" s="128">
        <f t="shared" ref="E456:E519" ca="1" si="23">ABS(_xlfn.PERCENTILE.INC(OFFSET(D456,0,0,Window),1-VaRLevel))</f>
        <v>70214.135888056</v>
      </c>
    </row>
    <row r="457" spans="1:5" x14ac:dyDescent="0.3">
      <c r="A457" s="73">
        <v>43182</v>
      </c>
      <c r="B457" s="130">
        <v>2588.26001</v>
      </c>
      <c r="C457" s="125">
        <f t="shared" si="21"/>
        <v>-7.1166363364526086E-2</v>
      </c>
      <c r="D457" s="128">
        <f t="shared" si="22"/>
        <v>-71166.363364526085</v>
      </c>
      <c r="E457" s="128">
        <f t="shared" ca="1" si="23"/>
        <v>70214.135888056</v>
      </c>
    </row>
    <row r="458" spans="1:5" x14ac:dyDescent="0.3">
      <c r="A458" s="73">
        <v>43181</v>
      </c>
      <c r="B458" s="130">
        <v>2643.6899410000001</v>
      </c>
      <c r="C458" s="125">
        <f t="shared" si="21"/>
        <v>-3.4786810738641649E-2</v>
      </c>
      <c r="D458" s="128">
        <f t="shared" si="22"/>
        <v>-34786.810738641652</v>
      </c>
      <c r="E458" s="128">
        <f t="shared" ca="1" si="23"/>
        <v>67134.20341911391</v>
      </c>
    </row>
    <row r="459" spans="1:5" x14ac:dyDescent="0.3">
      <c r="A459" s="73">
        <v>43180</v>
      </c>
      <c r="B459" s="130">
        <v>2711.929932</v>
      </c>
      <c r="C459" s="125">
        <f t="shared" si="21"/>
        <v>-5.4533213777274714E-3</v>
      </c>
      <c r="D459" s="128">
        <f t="shared" si="22"/>
        <v>-5453.3213777274714</v>
      </c>
      <c r="E459" s="128">
        <f t="shared" ca="1" si="23"/>
        <v>67134.20341911391</v>
      </c>
    </row>
    <row r="460" spans="1:5" x14ac:dyDescent="0.3">
      <c r="A460" s="73">
        <v>43179</v>
      </c>
      <c r="B460" s="130">
        <v>2716.9399410000001</v>
      </c>
      <c r="C460" s="125">
        <f t="shared" si="21"/>
        <v>-4.0981245401665589E-3</v>
      </c>
      <c r="D460" s="128">
        <f t="shared" si="22"/>
        <v>-4098.1245401665592</v>
      </c>
      <c r="E460" s="128">
        <f t="shared" ca="1" si="23"/>
        <v>67134.20341911391</v>
      </c>
    </row>
    <row r="461" spans="1:5" x14ac:dyDescent="0.3">
      <c r="A461" s="73">
        <v>43178</v>
      </c>
      <c r="B461" s="130">
        <v>2712.919922</v>
      </c>
      <c r="C461" s="125">
        <f t="shared" si="21"/>
        <v>-2.9475178335074403E-3</v>
      </c>
      <c r="D461" s="128">
        <f t="shared" si="22"/>
        <v>-2947.5178335074402</v>
      </c>
      <c r="E461" s="128">
        <f t="shared" ca="1" si="23"/>
        <v>67134.20341911391</v>
      </c>
    </row>
    <row r="462" spans="1:5" x14ac:dyDescent="0.3">
      <c r="A462" s="73">
        <v>43175</v>
      </c>
      <c r="B462" s="130">
        <v>2752.01001</v>
      </c>
      <c r="C462" s="125">
        <f t="shared" si="21"/>
        <v>2.2576873200185865E-2</v>
      </c>
      <c r="D462" s="128">
        <f t="shared" si="22"/>
        <v>22576.873200185866</v>
      </c>
      <c r="E462" s="128">
        <f t="shared" ca="1" si="23"/>
        <v>67134.20341911391</v>
      </c>
    </row>
    <row r="463" spans="1:5" x14ac:dyDescent="0.3">
      <c r="A463" s="73">
        <v>43174</v>
      </c>
      <c r="B463" s="130">
        <v>2747.330078</v>
      </c>
      <c r="C463" s="125">
        <f t="shared" si="21"/>
        <v>2.6015213984242447E-2</v>
      </c>
      <c r="D463" s="128">
        <f t="shared" si="22"/>
        <v>26015.213984242448</v>
      </c>
      <c r="E463" s="128">
        <f t="shared" ca="1" si="23"/>
        <v>67134.20341911391</v>
      </c>
    </row>
    <row r="464" spans="1:5" x14ac:dyDescent="0.3">
      <c r="A464" s="73">
        <v>43173</v>
      </c>
      <c r="B464" s="130">
        <v>2749.4799800000001</v>
      </c>
      <c r="C464" s="125">
        <f t="shared" si="21"/>
        <v>1.3136379572546097E-2</v>
      </c>
      <c r="D464" s="128">
        <f t="shared" si="22"/>
        <v>13136.379572546097</v>
      </c>
      <c r="E464" s="128">
        <f t="shared" ca="1" si="23"/>
        <v>67134.20341911391</v>
      </c>
    </row>
    <row r="465" spans="1:5" x14ac:dyDescent="0.3">
      <c r="A465" s="73">
        <v>43172</v>
      </c>
      <c r="B465" s="130">
        <v>2765.3100589999999</v>
      </c>
      <c r="C465" s="125">
        <f t="shared" si="21"/>
        <v>7.6632230595152784E-3</v>
      </c>
      <c r="D465" s="128">
        <f t="shared" si="22"/>
        <v>7663.2230595152787</v>
      </c>
      <c r="E465" s="128">
        <f t="shared" ca="1" si="23"/>
        <v>67134.20341911391</v>
      </c>
    </row>
    <row r="466" spans="1:5" x14ac:dyDescent="0.3">
      <c r="A466" s="73">
        <v>43171</v>
      </c>
      <c r="B466" s="130">
        <v>2783.0200199999999</v>
      </c>
      <c r="C466" s="125">
        <f t="shared" si="21"/>
        <v>1.2303647573119747E-3</v>
      </c>
      <c r="D466" s="128">
        <f t="shared" si="22"/>
        <v>1230.3647573119747</v>
      </c>
      <c r="E466" s="128">
        <f t="shared" ca="1" si="23"/>
        <v>67134.20341911391</v>
      </c>
    </row>
    <row r="467" spans="1:5" x14ac:dyDescent="0.3">
      <c r="A467" s="73">
        <v>43168</v>
      </c>
      <c r="B467" s="130">
        <v>2786.570068</v>
      </c>
      <c r="C467" s="125">
        <f t="shared" si="21"/>
        <v>1.4294040803549679E-2</v>
      </c>
      <c r="D467" s="128">
        <f t="shared" si="22"/>
        <v>14294.040803549678</v>
      </c>
      <c r="E467" s="128">
        <f t="shared" ca="1" si="23"/>
        <v>67134.20341911391</v>
      </c>
    </row>
    <row r="468" spans="1:5" x14ac:dyDescent="0.3">
      <c r="A468" s="73">
        <v>43167</v>
      </c>
      <c r="B468" s="130">
        <v>2738.969971</v>
      </c>
      <c r="C468" s="125">
        <f t="shared" si="21"/>
        <v>1.2947680625807978E-2</v>
      </c>
      <c r="D468" s="128">
        <f t="shared" si="22"/>
        <v>12947.680625807978</v>
      </c>
      <c r="E468" s="128">
        <f t="shared" ca="1" si="23"/>
        <v>67134.20341911391</v>
      </c>
    </row>
    <row r="469" spans="1:5" x14ac:dyDescent="0.3">
      <c r="A469" s="73">
        <v>43166</v>
      </c>
      <c r="B469" s="130">
        <v>2726.8000489999999</v>
      </c>
      <c r="C469" s="125">
        <f t="shared" si="21"/>
        <v>9.4286778233547697E-3</v>
      </c>
      <c r="D469" s="128">
        <f t="shared" si="22"/>
        <v>9428.6778233547702</v>
      </c>
      <c r="E469" s="128">
        <f t="shared" ca="1" si="23"/>
        <v>67134.20341911391</v>
      </c>
    </row>
    <row r="470" spans="1:5" x14ac:dyDescent="0.3">
      <c r="A470" s="73">
        <v>43165</v>
      </c>
      <c r="B470" s="130">
        <v>2728.1201169999999</v>
      </c>
      <c r="C470" s="125">
        <f t="shared" si="21"/>
        <v>4.3663371534155004E-3</v>
      </c>
      <c r="D470" s="128">
        <f t="shared" si="22"/>
        <v>4366.3371534155003</v>
      </c>
      <c r="E470" s="128">
        <f t="shared" ca="1" si="23"/>
        <v>67134.20341911391</v>
      </c>
    </row>
    <row r="471" spans="1:5" x14ac:dyDescent="0.3">
      <c r="A471" s="73">
        <v>43164</v>
      </c>
      <c r="B471" s="130">
        <v>2720.9399410000001</v>
      </c>
      <c r="C471" s="125">
        <f t="shared" si="21"/>
        <v>-4.1285219051639954E-3</v>
      </c>
      <c r="D471" s="128">
        <f t="shared" si="22"/>
        <v>-4128.5219051639951</v>
      </c>
      <c r="E471" s="128">
        <f t="shared" ca="1" si="23"/>
        <v>67134.20341911391</v>
      </c>
    </row>
    <row r="472" spans="1:5" x14ac:dyDescent="0.3">
      <c r="A472" s="73">
        <v>43161</v>
      </c>
      <c r="B472" s="130">
        <v>2691.25</v>
      </c>
      <c r="C472" s="125">
        <f t="shared" si="21"/>
        <v>-1.4627252386033796E-2</v>
      </c>
      <c r="D472" s="128">
        <f t="shared" si="22"/>
        <v>-14627.252386033795</v>
      </c>
      <c r="E472" s="128">
        <f t="shared" ca="1" si="23"/>
        <v>67134.20341911391</v>
      </c>
    </row>
    <row r="473" spans="1:5" x14ac:dyDescent="0.3">
      <c r="A473" s="73">
        <v>43160</v>
      </c>
      <c r="B473" s="130">
        <v>2677.669922</v>
      </c>
      <c r="C473" s="125">
        <f t="shared" si="21"/>
        <v>-7.7668898325172764E-3</v>
      </c>
      <c r="D473" s="128">
        <f t="shared" si="22"/>
        <v>-7766.8898325172768</v>
      </c>
      <c r="E473" s="128">
        <f t="shared" ca="1" si="23"/>
        <v>67134.20341911391</v>
      </c>
    </row>
    <row r="474" spans="1:5" x14ac:dyDescent="0.3">
      <c r="A474" s="73">
        <v>43159</v>
      </c>
      <c r="B474" s="130">
        <v>2713.830078</v>
      </c>
      <c r="C474" s="125">
        <f t="shared" si="21"/>
        <v>1.9110508733775511E-2</v>
      </c>
      <c r="D474" s="128">
        <f t="shared" si="22"/>
        <v>19110.50873377551</v>
      </c>
      <c r="E474" s="128">
        <f t="shared" ca="1" si="23"/>
        <v>67134.20341911391</v>
      </c>
    </row>
    <row r="475" spans="1:5" x14ac:dyDescent="0.3">
      <c r="A475" s="73">
        <v>43158</v>
      </c>
      <c r="B475" s="130">
        <v>2744.280029</v>
      </c>
      <c r="C475" s="125">
        <f t="shared" si="21"/>
        <v>3.3237962725903625E-2</v>
      </c>
      <c r="D475" s="128">
        <f t="shared" si="22"/>
        <v>33237.962725903628</v>
      </c>
      <c r="E475" s="128">
        <f t="shared" ca="1" si="23"/>
        <v>67134.20341911391</v>
      </c>
    </row>
    <row r="476" spans="1:5" x14ac:dyDescent="0.3">
      <c r="A476" s="73">
        <v>43157</v>
      </c>
      <c r="B476" s="130">
        <v>2779.6000979999999</v>
      </c>
      <c r="C476" s="125">
        <f t="shared" si="21"/>
        <v>6.1098297801600809E-2</v>
      </c>
      <c r="D476" s="128">
        <f t="shared" si="22"/>
        <v>61098.297801600813</v>
      </c>
      <c r="E476" s="128">
        <f t="shared" ca="1" si="23"/>
        <v>67134.20341911391</v>
      </c>
    </row>
    <row r="477" spans="1:5" x14ac:dyDescent="0.3">
      <c r="A477" s="73">
        <v>43154</v>
      </c>
      <c r="B477" s="130">
        <v>2747.3000489999999</v>
      </c>
      <c r="C477" s="125">
        <f t="shared" si="21"/>
        <v>6.443240953118945E-2</v>
      </c>
      <c r="D477" s="128">
        <f t="shared" si="22"/>
        <v>64432.409531189449</v>
      </c>
      <c r="E477" s="128">
        <f t="shared" ca="1" si="23"/>
        <v>67134.20341911391</v>
      </c>
    </row>
    <row r="478" spans="1:5" x14ac:dyDescent="0.3">
      <c r="A478" s="73">
        <v>43153</v>
      </c>
      <c r="B478" s="130">
        <v>2703.959961</v>
      </c>
      <c r="C478" s="125">
        <f t="shared" si="21"/>
        <v>8.3157632704322637E-3</v>
      </c>
      <c r="D478" s="128">
        <f t="shared" si="22"/>
        <v>8315.7632704322641</v>
      </c>
      <c r="E478" s="128">
        <f t="shared" ca="1" si="23"/>
        <v>67134.20341911391</v>
      </c>
    </row>
    <row r="479" spans="1:5" x14ac:dyDescent="0.3">
      <c r="A479" s="73">
        <v>43152</v>
      </c>
      <c r="B479" s="130">
        <v>2701.330078</v>
      </c>
      <c r="C479" s="125">
        <f t="shared" si="21"/>
        <v>2.2967954339132568E-3</v>
      </c>
      <c r="D479" s="128">
        <f t="shared" si="22"/>
        <v>2296.7954339132566</v>
      </c>
      <c r="E479" s="128">
        <f t="shared" ca="1" si="23"/>
        <v>67134.20341911391</v>
      </c>
    </row>
    <row r="480" spans="1:5" x14ac:dyDescent="0.3">
      <c r="A480" s="73">
        <v>43151</v>
      </c>
      <c r="B480" s="130">
        <v>2716.26001</v>
      </c>
      <c r="C480" s="125">
        <f t="shared" si="21"/>
        <v>2.5413965774771841E-2</v>
      </c>
      <c r="D480" s="128">
        <f t="shared" si="22"/>
        <v>25413.965774771841</v>
      </c>
      <c r="E480" s="128">
        <f t="shared" ca="1" si="23"/>
        <v>67134.20341911391</v>
      </c>
    </row>
    <row r="481" spans="1:5" x14ac:dyDescent="0.3">
      <c r="A481" s="73">
        <v>43147</v>
      </c>
      <c r="B481" s="130">
        <v>2732.219971</v>
      </c>
      <c r="C481" s="125">
        <f t="shared" si="21"/>
        <v>-1.0828568266860183E-2</v>
      </c>
      <c r="D481" s="128">
        <f t="shared" si="22"/>
        <v>-10828.568266860184</v>
      </c>
      <c r="E481" s="128">
        <f t="shared" ca="1" si="23"/>
        <v>67134.20341911391</v>
      </c>
    </row>
    <row r="482" spans="1:5" x14ac:dyDescent="0.3">
      <c r="A482" s="73">
        <v>43146</v>
      </c>
      <c r="B482" s="130">
        <v>2731.1999510000001</v>
      </c>
      <c r="C482" s="125">
        <f t="shared" si="21"/>
        <v>-3.2168913189809412E-2</v>
      </c>
      <c r="D482" s="128">
        <f t="shared" si="22"/>
        <v>-32168.913189809413</v>
      </c>
      <c r="E482" s="128">
        <f t="shared" ca="1" si="23"/>
        <v>67134.20341911391</v>
      </c>
    </row>
    <row r="483" spans="1:5" x14ac:dyDescent="0.3">
      <c r="A483" s="73">
        <v>43145</v>
      </c>
      <c r="B483" s="130">
        <v>2698.6298830000001</v>
      </c>
      <c r="C483" s="125">
        <f t="shared" si="21"/>
        <v>-4.4330239422806672E-2</v>
      </c>
      <c r="D483" s="128">
        <f t="shared" si="22"/>
        <v>-44330.23942280667</v>
      </c>
      <c r="E483" s="128">
        <f t="shared" ca="1" si="23"/>
        <v>67134.20341911391</v>
      </c>
    </row>
    <row r="484" spans="1:5" x14ac:dyDescent="0.3">
      <c r="A484" s="73">
        <v>43144</v>
      </c>
      <c r="B484" s="130">
        <v>2662.9399410000001</v>
      </c>
      <c r="C484" s="125">
        <f t="shared" si="21"/>
        <v>-5.6508042659179081E-2</v>
      </c>
      <c r="D484" s="128">
        <f t="shared" si="22"/>
        <v>-56508.042659179082</v>
      </c>
      <c r="E484" s="128">
        <f t="shared" ca="1" si="23"/>
        <v>67134.20341911391</v>
      </c>
    </row>
    <row r="485" spans="1:5" x14ac:dyDescent="0.3">
      <c r="A485" s="73">
        <v>43143</v>
      </c>
      <c r="B485" s="130">
        <v>2656</v>
      </c>
      <c r="C485" s="125">
        <f t="shared" si="21"/>
        <v>-6.9223041983974887E-2</v>
      </c>
      <c r="D485" s="128">
        <f t="shared" si="22"/>
        <v>-69223.041983974894</v>
      </c>
      <c r="E485" s="128">
        <f t="shared" ca="1" si="23"/>
        <v>67134.20341911391</v>
      </c>
    </row>
    <row r="486" spans="1:5" x14ac:dyDescent="0.3">
      <c r="A486" s="73">
        <v>43140</v>
      </c>
      <c r="B486" s="130">
        <v>2619.5500489999999</v>
      </c>
      <c r="C486" s="125">
        <f t="shared" si="21"/>
        <v>-8.8176651809281914E-2</v>
      </c>
      <c r="D486" s="128">
        <f t="shared" si="22"/>
        <v>-88176.651809281917</v>
      </c>
      <c r="E486" s="128">
        <f t="shared" ca="1" si="23"/>
        <v>60047.780810253636</v>
      </c>
    </row>
    <row r="487" spans="1:5" x14ac:dyDescent="0.3">
      <c r="A487" s="73">
        <v>43139</v>
      </c>
      <c r="B487" s="130">
        <v>2581</v>
      </c>
      <c r="C487" s="125">
        <f t="shared" si="21"/>
        <v>-9.0957118957471161E-2</v>
      </c>
      <c r="D487" s="128">
        <f t="shared" si="22"/>
        <v>-90957.118957471161</v>
      </c>
      <c r="E487" s="128">
        <f t="shared" ca="1" si="23"/>
        <v>52867.782890467817</v>
      </c>
    </row>
    <row r="488" spans="1:5" x14ac:dyDescent="0.3">
      <c r="A488" s="73">
        <v>43138</v>
      </c>
      <c r="B488" s="130">
        <v>2681.6599120000001</v>
      </c>
      <c r="C488" s="125">
        <f t="shared" si="21"/>
        <v>-5.4934952408613347E-2</v>
      </c>
      <c r="D488" s="128">
        <f t="shared" si="22"/>
        <v>-54934.952408613346</v>
      </c>
      <c r="E488" s="128">
        <f t="shared" ca="1" si="23"/>
        <v>36242.321201239014</v>
      </c>
    </row>
    <row r="489" spans="1:5" x14ac:dyDescent="0.3">
      <c r="A489" s="73">
        <v>43137</v>
      </c>
      <c r="B489" s="130">
        <v>2695.139893</v>
      </c>
      <c r="C489" s="125">
        <f t="shared" si="21"/>
        <v>-5.071623910627554E-2</v>
      </c>
      <c r="D489" s="128">
        <f t="shared" si="22"/>
        <v>-50716.239106275541</v>
      </c>
      <c r="E489" s="128">
        <f t="shared" ca="1" si="23"/>
        <v>20945.50025810405</v>
      </c>
    </row>
    <row r="490" spans="1:5" x14ac:dyDescent="0.3">
      <c r="A490" s="73">
        <v>43136</v>
      </c>
      <c r="B490" s="130">
        <v>2648.9399410000001</v>
      </c>
      <c r="C490" s="125">
        <f t="shared" si="21"/>
        <v>-6.496010613731984E-2</v>
      </c>
      <c r="D490" s="128">
        <f t="shared" si="22"/>
        <v>-64960.106137319839</v>
      </c>
      <c r="E490" s="128">
        <f t="shared" ca="1" si="23"/>
        <v>18957.86928326216</v>
      </c>
    </row>
    <row r="491" spans="1:5" x14ac:dyDescent="0.3">
      <c r="A491" s="73">
        <v>43133</v>
      </c>
      <c r="B491" s="130">
        <v>2762.1298830000001</v>
      </c>
      <c r="C491" s="125">
        <f t="shared" si="21"/>
        <v>-1.7140577575387561E-2</v>
      </c>
      <c r="D491" s="128">
        <f t="shared" si="22"/>
        <v>-17140.577575387561</v>
      </c>
      <c r="E491" s="128">
        <f t="shared" ca="1" si="23"/>
        <v>17096.110424552397</v>
      </c>
    </row>
    <row r="492" spans="1:5" x14ac:dyDescent="0.3">
      <c r="A492" s="73">
        <v>43132</v>
      </c>
      <c r="B492" s="130">
        <v>2821.9799800000001</v>
      </c>
      <c r="C492" s="125">
        <f t="shared" si="21"/>
        <v>8.5595761131125325E-3</v>
      </c>
      <c r="D492" s="128">
        <f t="shared" si="22"/>
        <v>8559.5761131125328</v>
      </c>
      <c r="E492" s="128">
        <f t="shared" ca="1" si="23"/>
        <v>16788.092697858861</v>
      </c>
    </row>
    <row r="493" spans="1:5" x14ac:dyDescent="0.3">
      <c r="A493" s="73">
        <v>43131</v>
      </c>
      <c r="B493" s="130">
        <v>2823.8100589999999</v>
      </c>
      <c r="C493" s="125">
        <f t="shared" si="21"/>
        <v>7.5823531173788705E-3</v>
      </c>
      <c r="D493" s="128">
        <f t="shared" si="22"/>
        <v>7582.3531173788706</v>
      </c>
      <c r="E493" s="128">
        <f t="shared" ca="1" si="23"/>
        <v>16788.092697858861</v>
      </c>
    </row>
    <row r="494" spans="1:5" x14ac:dyDescent="0.3">
      <c r="A494" s="73">
        <v>43130</v>
      </c>
      <c r="B494" s="130">
        <v>2822.429932</v>
      </c>
      <c r="C494" s="125">
        <f t="shared" si="21"/>
        <v>1.6571704314402247E-2</v>
      </c>
      <c r="D494" s="128">
        <f t="shared" si="22"/>
        <v>16571.704314402246</v>
      </c>
      <c r="E494" s="128">
        <f t="shared" ca="1" si="23"/>
        <v>16788.092697858861</v>
      </c>
    </row>
    <row r="495" spans="1:5" x14ac:dyDescent="0.3">
      <c r="A495" s="73">
        <v>43129</v>
      </c>
      <c r="B495" s="130">
        <v>2853.530029</v>
      </c>
      <c r="C495" s="125">
        <f t="shared" si="21"/>
        <v>2.415084100490561E-2</v>
      </c>
      <c r="D495" s="128">
        <f t="shared" si="22"/>
        <v>24150.841004905611</v>
      </c>
      <c r="E495" s="128">
        <f t="shared" ca="1" si="23"/>
        <v>16788.092697858861</v>
      </c>
    </row>
    <row r="496" spans="1:5" x14ac:dyDescent="0.3">
      <c r="A496" s="73">
        <v>43126</v>
      </c>
      <c r="B496" s="130">
        <v>2872.8701169999999</v>
      </c>
      <c r="C496" s="125">
        <f t="shared" si="21"/>
        <v>3.8051589036897537E-2</v>
      </c>
      <c r="D496" s="128">
        <f t="shared" si="22"/>
        <v>38051.589036897538</v>
      </c>
      <c r="E496" s="128">
        <f t="shared" ca="1" si="23"/>
        <v>16788.092697858861</v>
      </c>
    </row>
    <row r="497" spans="1:5" x14ac:dyDescent="0.3">
      <c r="A497" s="73">
        <v>43125</v>
      </c>
      <c r="B497" s="130">
        <v>2839.25</v>
      </c>
      <c r="C497" s="125">
        <f t="shared" si="21"/>
        <v>3.3119506250346653E-2</v>
      </c>
      <c r="D497" s="128">
        <f t="shared" si="22"/>
        <v>33119.506250346654</v>
      </c>
      <c r="E497" s="128">
        <f t="shared" ca="1" si="23"/>
        <v>16788.092697858861</v>
      </c>
    </row>
    <row r="498" spans="1:5" x14ac:dyDescent="0.3">
      <c r="A498" s="73">
        <v>43124</v>
      </c>
      <c r="B498" s="130">
        <v>2837.540039</v>
      </c>
      <c r="C498" s="125">
        <f t="shared" si="21"/>
        <v>3.1348930420781462E-2</v>
      </c>
      <c r="D498" s="128">
        <f t="shared" si="22"/>
        <v>31348.930420781464</v>
      </c>
      <c r="E498" s="128">
        <f t="shared" ca="1" si="23"/>
        <v>16788.092697858861</v>
      </c>
    </row>
    <row r="499" spans="1:5" x14ac:dyDescent="0.3">
      <c r="A499" s="73">
        <v>43123</v>
      </c>
      <c r="B499" s="130">
        <v>2839.1298830000001</v>
      </c>
      <c r="C499" s="125">
        <f t="shared" si="21"/>
        <v>3.3271314402750329E-2</v>
      </c>
      <c r="D499" s="128">
        <f t="shared" si="22"/>
        <v>33271.314402750329</v>
      </c>
      <c r="E499" s="128">
        <f t="shared" ca="1" si="23"/>
        <v>16788.092697858861</v>
      </c>
    </row>
    <row r="500" spans="1:5" x14ac:dyDescent="0.3">
      <c r="A500" s="73">
        <v>43122</v>
      </c>
      <c r="B500" s="130">
        <v>2832.969971</v>
      </c>
      <c r="C500" s="125">
        <f t="shared" si="21"/>
        <v>3.2743405285476035E-2</v>
      </c>
      <c r="D500" s="128">
        <f t="shared" si="22"/>
        <v>32743.405285476034</v>
      </c>
      <c r="E500" s="128">
        <f t="shared" ca="1" si="23"/>
        <v>16788.092697858861</v>
      </c>
    </row>
    <row r="501" spans="1:5" x14ac:dyDescent="0.3">
      <c r="A501" s="73">
        <v>43119</v>
      </c>
      <c r="B501" s="130">
        <v>2810.3000489999999</v>
      </c>
      <c r="C501" s="125">
        <f t="shared" si="21"/>
        <v>3.1685160120577427E-2</v>
      </c>
      <c r="D501" s="128">
        <f t="shared" si="22"/>
        <v>31685.160120577428</v>
      </c>
      <c r="E501" s="128">
        <f t="shared" ca="1" si="23"/>
        <v>16788.092697858861</v>
      </c>
    </row>
    <row r="502" spans="1:5" x14ac:dyDescent="0.3">
      <c r="A502" s="73">
        <v>43118</v>
      </c>
      <c r="B502" s="130">
        <v>2798.030029</v>
      </c>
      <c r="C502" s="125">
        <f t="shared" si="21"/>
        <v>3.1318868050167259E-2</v>
      </c>
      <c r="D502" s="128">
        <f t="shared" si="22"/>
        <v>31318.868050167261</v>
      </c>
      <c r="E502" s="128">
        <f t="shared" ca="1" si="23"/>
        <v>16788.092697858861</v>
      </c>
    </row>
    <row r="503" spans="1:5" x14ac:dyDescent="0.3">
      <c r="A503" s="73">
        <v>43117</v>
      </c>
      <c r="B503" s="130">
        <v>2802.5600589999999</v>
      </c>
      <c r="C503" s="125">
        <f t="shared" si="21"/>
        <v>3.9598487157362472E-2</v>
      </c>
      <c r="D503" s="128">
        <f t="shared" si="22"/>
        <v>39598.48715736247</v>
      </c>
      <c r="E503" s="128">
        <f t="shared" ca="1" si="23"/>
        <v>16788.092697858861</v>
      </c>
    </row>
    <row r="504" spans="1:5" x14ac:dyDescent="0.3">
      <c r="A504" s="73">
        <v>43116</v>
      </c>
      <c r="B504" s="130">
        <v>2776.419922</v>
      </c>
      <c r="C504" s="125">
        <f t="shared" si="21"/>
        <v>3.8453555636562387E-2</v>
      </c>
      <c r="D504" s="128">
        <f t="shared" si="22"/>
        <v>38453.555636562385</v>
      </c>
      <c r="E504" s="128">
        <f t="shared" ca="1" si="23"/>
        <v>16788.092697858861</v>
      </c>
    </row>
    <row r="505" spans="1:5" x14ac:dyDescent="0.3">
      <c r="A505" s="73">
        <v>43112</v>
      </c>
      <c r="B505" s="130">
        <v>2786.23999</v>
      </c>
      <c r="C505" s="125">
        <f t="shared" si="21"/>
        <v>3.6725016024961255E-2</v>
      </c>
      <c r="D505" s="128">
        <f t="shared" si="22"/>
        <v>36725.016024961253</v>
      </c>
      <c r="E505" s="128">
        <f t="shared" ca="1" si="23"/>
        <v>16788.092697858861</v>
      </c>
    </row>
    <row r="506" spans="1:5" x14ac:dyDescent="0.3">
      <c r="A506" s="73">
        <v>43111</v>
      </c>
      <c r="B506" s="130">
        <v>2767.5600589999999</v>
      </c>
      <c r="C506" s="125">
        <f t="shared" si="21"/>
        <v>3.1663052648315038E-2</v>
      </c>
      <c r="D506" s="128">
        <f t="shared" si="22"/>
        <v>31663.052648315039</v>
      </c>
      <c r="E506" s="128">
        <f t="shared" ca="1" si="23"/>
        <v>16788.092697858861</v>
      </c>
    </row>
    <row r="507" spans="1:5" x14ac:dyDescent="0.3">
      <c r="A507" s="73">
        <v>43110</v>
      </c>
      <c r="B507" s="130">
        <v>2748.2299800000001</v>
      </c>
      <c r="C507" s="125">
        <f t="shared" si="21"/>
        <v>2.5267666480134343E-2</v>
      </c>
      <c r="D507" s="128">
        <f t="shared" si="22"/>
        <v>25267.666480134343</v>
      </c>
      <c r="E507" s="128">
        <f t="shared" ca="1" si="23"/>
        <v>16788.092697858861</v>
      </c>
    </row>
    <row r="508" spans="1:5" x14ac:dyDescent="0.3">
      <c r="A508" s="73">
        <v>43109</v>
      </c>
      <c r="B508" s="130">
        <v>2751.290039</v>
      </c>
      <c r="C508" s="125">
        <f t="shared" si="21"/>
        <v>2.5322899361089224E-2</v>
      </c>
      <c r="D508" s="128">
        <f t="shared" si="22"/>
        <v>25322.899361089225</v>
      </c>
      <c r="E508" s="128">
        <f t="shared" ca="1" si="23"/>
        <v>16788.092697858861</v>
      </c>
    </row>
    <row r="509" spans="1:5" x14ac:dyDescent="0.3">
      <c r="A509" s="73">
        <v>43108</v>
      </c>
      <c r="B509" s="130">
        <v>2747.709961</v>
      </c>
      <c r="C509" s="125">
        <f t="shared" si="21"/>
        <v>2.3519554863784542E-2</v>
      </c>
      <c r="D509" s="128">
        <f t="shared" si="22"/>
        <v>23519.554863784542</v>
      </c>
      <c r="E509" s="128">
        <f t="shared" ca="1" si="23"/>
        <v>16788.092697858861</v>
      </c>
    </row>
    <row r="510" spans="1:5" x14ac:dyDescent="0.3">
      <c r="A510" s="73">
        <v>43105</v>
      </c>
      <c r="B510" s="130">
        <v>2743.1499020000001</v>
      </c>
      <c r="C510" s="125">
        <f t="shared" si="21"/>
        <v>2.3849921433237053E-2</v>
      </c>
      <c r="D510" s="128">
        <f t="shared" si="22"/>
        <v>23849.921433237054</v>
      </c>
      <c r="E510" s="128">
        <f t="shared" ca="1" si="23"/>
        <v>16788.092697858861</v>
      </c>
    </row>
    <row r="511" spans="1:5" x14ac:dyDescent="0.3">
      <c r="A511" s="73">
        <v>43104</v>
      </c>
      <c r="B511" s="130">
        <v>2723.98999</v>
      </c>
      <c r="C511" s="125">
        <f t="shared" si="21"/>
        <v>1.5856981230389477E-2</v>
      </c>
      <c r="D511" s="128">
        <f t="shared" si="22"/>
        <v>15856.981230389478</v>
      </c>
      <c r="E511" s="128">
        <f t="shared" ca="1" si="23"/>
        <v>16788.092697858861</v>
      </c>
    </row>
    <row r="512" spans="1:5" x14ac:dyDescent="0.3">
      <c r="A512" s="73">
        <v>43103</v>
      </c>
      <c r="B512" s="130">
        <v>2713.0600589999999</v>
      </c>
      <c r="C512" s="125">
        <f t="shared" si="21"/>
        <v>8.5125597544775111E-3</v>
      </c>
      <c r="D512" s="128">
        <f t="shared" si="22"/>
        <v>8512.5597544775119</v>
      </c>
      <c r="E512" s="128">
        <f t="shared" ca="1" si="23"/>
        <v>16788.092697858861</v>
      </c>
    </row>
    <row r="513" spans="1:5" x14ac:dyDescent="0.3">
      <c r="A513" s="73">
        <v>43102</v>
      </c>
      <c r="B513" s="130">
        <v>2695.8100589999999</v>
      </c>
      <c r="C513" s="125">
        <f t="shared" si="21"/>
        <v>7.4743720813554848E-3</v>
      </c>
      <c r="D513" s="128">
        <f t="shared" si="22"/>
        <v>7474.3720813554846</v>
      </c>
      <c r="E513" s="128">
        <f t="shared" ca="1" si="23"/>
        <v>16788.092697858861</v>
      </c>
    </row>
    <row r="514" spans="1:5" x14ac:dyDescent="0.3">
      <c r="A514" s="73">
        <v>43098</v>
      </c>
      <c r="B514" s="130">
        <v>2673.610107</v>
      </c>
      <c r="C514" s="125">
        <f t="shared" si="21"/>
        <v>8.1448022136236808E-3</v>
      </c>
      <c r="D514" s="128">
        <f t="shared" si="22"/>
        <v>8144.8022136236805</v>
      </c>
      <c r="E514" s="128">
        <f t="shared" ca="1" si="23"/>
        <v>16788.092697858861</v>
      </c>
    </row>
    <row r="515" spans="1:5" x14ac:dyDescent="0.3">
      <c r="A515" s="73">
        <v>43097</v>
      </c>
      <c r="B515" s="130">
        <v>2687.540039</v>
      </c>
      <c r="C515" s="125">
        <f t="shared" si="21"/>
        <v>9.2719980815083591E-3</v>
      </c>
      <c r="D515" s="128">
        <f t="shared" si="22"/>
        <v>9271.99808150836</v>
      </c>
      <c r="E515" s="128">
        <f t="shared" ca="1" si="23"/>
        <v>16788.092697858861</v>
      </c>
    </row>
    <row r="516" spans="1:5" x14ac:dyDescent="0.3">
      <c r="A516" s="73">
        <v>43096</v>
      </c>
      <c r="B516" s="130">
        <v>2682.6201169999999</v>
      </c>
      <c r="C516" s="125">
        <f t="shared" si="21"/>
        <v>6.9479147845146194E-3</v>
      </c>
      <c r="D516" s="128">
        <f t="shared" si="22"/>
        <v>6947.914784514619</v>
      </c>
      <c r="E516" s="128">
        <f t="shared" ca="1" si="23"/>
        <v>16788.092697858861</v>
      </c>
    </row>
    <row r="517" spans="1:5" x14ac:dyDescent="0.3">
      <c r="A517" s="73">
        <v>43095</v>
      </c>
      <c r="B517" s="130">
        <v>2680.5</v>
      </c>
      <c r="C517" s="125">
        <f t="shared" si="21"/>
        <v>7.7105590912391886E-3</v>
      </c>
      <c r="D517" s="128">
        <f t="shared" si="22"/>
        <v>7710.559091239189</v>
      </c>
      <c r="E517" s="128">
        <f t="shared" ca="1" si="23"/>
        <v>16788.092697858861</v>
      </c>
    </row>
    <row r="518" spans="1:5" x14ac:dyDescent="0.3">
      <c r="A518" s="73">
        <v>43091</v>
      </c>
      <c r="B518" s="130">
        <v>2683.3400879999999</v>
      </c>
      <c r="C518" s="125">
        <f t="shared" si="21"/>
        <v>1.2008330379030818E-2</v>
      </c>
      <c r="D518" s="128">
        <f t="shared" si="22"/>
        <v>12008.330379030818</v>
      </c>
      <c r="E518" s="128">
        <f t="shared" ca="1" si="23"/>
        <v>16788.092697858861</v>
      </c>
    </row>
    <row r="519" spans="1:5" x14ac:dyDescent="0.3">
      <c r="A519" s="73">
        <v>43090</v>
      </c>
      <c r="B519" s="130">
        <v>2684.570068</v>
      </c>
      <c r="C519" s="125">
        <f t="shared" si="21"/>
        <v>1.8047193517183979E-2</v>
      </c>
      <c r="D519" s="128">
        <f t="shared" si="22"/>
        <v>18047.19351718398</v>
      </c>
      <c r="E519" s="128">
        <f t="shared" ca="1" si="23"/>
        <v>16788.092697858861</v>
      </c>
    </row>
    <row r="520" spans="1:5" x14ac:dyDescent="0.3">
      <c r="A520" s="73">
        <v>43089</v>
      </c>
      <c r="B520" s="130">
        <v>2679.25</v>
      </c>
      <c r="C520" s="125">
        <f t="shared" ref="C520:C583" si="24">B520/B530-1</f>
        <v>1.9009070814263618E-2</v>
      </c>
      <c r="D520" s="128">
        <f t="shared" ref="D520:D583" si="25">C520*$B$5</f>
        <v>19009.070814263618</v>
      </c>
      <c r="E520" s="128">
        <f t="shared" ref="E520:E583" ca="1" si="26">ABS(_xlfn.PERCENTILE.INC(OFFSET(D520,0,0,Window),1-VaRLevel))</f>
        <v>16788.092697858861</v>
      </c>
    </row>
    <row r="521" spans="1:5" x14ac:dyDescent="0.3">
      <c r="A521" s="73">
        <v>43088</v>
      </c>
      <c r="B521" s="130">
        <v>2681.469971</v>
      </c>
      <c r="C521" s="125">
        <f t="shared" si="24"/>
        <v>1.9737029878604373E-2</v>
      </c>
      <c r="D521" s="128">
        <f t="shared" si="25"/>
        <v>19737.029878604371</v>
      </c>
      <c r="E521" s="128">
        <f t="shared" ca="1" si="26"/>
        <v>16788.092697858861</v>
      </c>
    </row>
    <row r="522" spans="1:5" x14ac:dyDescent="0.3">
      <c r="A522" s="73">
        <v>43087</v>
      </c>
      <c r="B522" s="130">
        <v>2690.1599120000001</v>
      </c>
      <c r="C522" s="125">
        <f t="shared" si="24"/>
        <v>1.9216186817565539E-2</v>
      </c>
      <c r="D522" s="128">
        <f t="shared" si="25"/>
        <v>19216.18681756554</v>
      </c>
      <c r="E522" s="128">
        <f t="shared" ca="1" si="26"/>
        <v>16788.092697858861</v>
      </c>
    </row>
    <row r="523" spans="1:5" x14ac:dyDescent="0.3">
      <c r="A523" s="73">
        <v>43084</v>
      </c>
      <c r="B523" s="130">
        <v>2675.8100589999999</v>
      </c>
      <c r="C523" s="125">
        <f t="shared" si="24"/>
        <v>1.271282798883977E-2</v>
      </c>
      <c r="D523" s="128">
        <f t="shared" si="25"/>
        <v>12712.82798883977</v>
      </c>
      <c r="E523" s="128">
        <f t="shared" ca="1" si="26"/>
        <v>16788.092697858861</v>
      </c>
    </row>
    <row r="524" spans="1:5" x14ac:dyDescent="0.3">
      <c r="A524" s="73">
        <v>43083</v>
      </c>
      <c r="B524" s="130">
        <v>2652.01001</v>
      </c>
      <c r="C524" s="125">
        <f t="shared" si="24"/>
        <v>1.673200382798834E-3</v>
      </c>
      <c r="D524" s="128">
        <f t="shared" si="25"/>
        <v>1673.200382798834</v>
      </c>
      <c r="E524" s="128">
        <f t="shared" ca="1" si="26"/>
        <v>16788.092697858861</v>
      </c>
    </row>
    <row r="525" spans="1:5" x14ac:dyDescent="0.3">
      <c r="A525" s="73">
        <v>43082</v>
      </c>
      <c r="B525" s="130">
        <v>2662.8500979999999</v>
      </c>
      <c r="C525" s="125">
        <f t="shared" si="24"/>
        <v>1.400573063460242E-2</v>
      </c>
      <c r="D525" s="128">
        <f t="shared" si="25"/>
        <v>14005.73063460242</v>
      </c>
      <c r="E525" s="128">
        <f t="shared" ca="1" si="26"/>
        <v>16788.092697858861</v>
      </c>
    </row>
    <row r="526" spans="1:5" x14ac:dyDescent="0.3">
      <c r="A526" s="73">
        <v>43081</v>
      </c>
      <c r="B526" s="130">
        <v>2664.110107</v>
      </c>
      <c r="C526" s="125">
        <f t="shared" si="24"/>
        <v>1.411096422196545E-2</v>
      </c>
      <c r="D526" s="128">
        <f t="shared" si="25"/>
        <v>14110.964221965449</v>
      </c>
      <c r="E526" s="128">
        <f t="shared" ca="1" si="26"/>
        <v>16788.092697858861</v>
      </c>
    </row>
    <row r="527" spans="1:5" x14ac:dyDescent="0.3">
      <c r="A527" s="73">
        <v>43080</v>
      </c>
      <c r="B527" s="130">
        <v>2659.98999</v>
      </c>
      <c r="C527" s="125">
        <f t="shared" si="24"/>
        <v>2.2514653441636945E-2</v>
      </c>
      <c r="D527" s="128">
        <f t="shared" si="25"/>
        <v>22514.653441636943</v>
      </c>
      <c r="E527" s="128">
        <f t="shared" ca="1" si="26"/>
        <v>16788.092697858861</v>
      </c>
    </row>
    <row r="528" spans="1:5" x14ac:dyDescent="0.3">
      <c r="A528" s="73">
        <v>43077</v>
      </c>
      <c r="B528" s="130">
        <v>2651.5</v>
      </c>
      <c r="C528" s="125">
        <f t="shared" si="24"/>
        <v>1.8859399893573325E-2</v>
      </c>
      <c r="D528" s="128">
        <f t="shared" si="25"/>
        <v>18859.399893573325</v>
      </c>
      <c r="E528" s="128">
        <f t="shared" ca="1" si="26"/>
        <v>16788.092697858861</v>
      </c>
    </row>
    <row r="529" spans="1:5" x14ac:dyDescent="0.3">
      <c r="A529" s="73">
        <v>43076</v>
      </c>
      <c r="B529" s="130">
        <v>2636.9799800000001</v>
      </c>
      <c r="C529" s="125">
        <f t="shared" si="24"/>
        <v>1.5363369939184413E-2</v>
      </c>
      <c r="D529" s="128">
        <f t="shared" si="25"/>
        <v>15363.369939184413</v>
      </c>
      <c r="E529" s="128">
        <f t="shared" ca="1" si="26"/>
        <v>16788.092697858861</v>
      </c>
    </row>
    <row r="530" spans="1:5" x14ac:dyDescent="0.3">
      <c r="A530" s="73">
        <v>43075</v>
      </c>
      <c r="B530" s="130">
        <v>2629.2700199999999</v>
      </c>
      <c r="C530" s="125">
        <f t="shared" si="24"/>
        <v>1.163510642916088E-2</v>
      </c>
      <c r="D530" s="128">
        <f t="shared" si="25"/>
        <v>11635.10642916088</v>
      </c>
      <c r="E530" s="128">
        <f t="shared" ca="1" si="26"/>
        <v>16788.092697858861</v>
      </c>
    </row>
    <row r="531" spans="1:5" x14ac:dyDescent="0.3">
      <c r="A531" s="73">
        <v>43074</v>
      </c>
      <c r="B531" s="130">
        <v>2629.570068</v>
      </c>
      <c r="C531" s="125">
        <f t="shared" si="24"/>
        <v>1.8368553589439562E-2</v>
      </c>
      <c r="D531" s="128">
        <f t="shared" si="25"/>
        <v>18368.553589439562</v>
      </c>
      <c r="E531" s="128">
        <f t="shared" ca="1" si="26"/>
        <v>16788.092697858861</v>
      </c>
    </row>
    <row r="532" spans="1:5" x14ac:dyDescent="0.3">
      <c r="A532" s="73">
        <v>43073</v>
      </c>
      <c r="B532" s="130">
        <v>2639.4399410000001</v>
      </c>
      <c r="C532" s="125">
        <f t="shared" si="24"/>
        <v>2.3494906914903746E-2</v>
      </c>
      <c r="D532" s="128">
        <f t="shared" si="25"/>
        <v>23494.906914903746</v>
      </c>
      <c r="E532" s="128">
        <f t="shared" ca="1" si="26"/>
        <v>16788.092697858861</v>
      </c>
    </row>
    <row r="533" spans="1:5" x14ac:dyDescent="0.3">
      <c r="A533" s="73">
        <v>43070</v>
      </c>
      <c r="B533" s="130">
        <v>2642.219971</v>
      </c>
      <c r="C533" s="125">
        <f t="shared" si="24"/>
        <v>2.1882427693499462E-2</v>
      </c>
      <c r="D533" s="128">
        <f t="shared" si="25"/>
        <v>21882.427693499463</v>
      </c>
      <c r="E533" s="128">
        <f t="shared" ca="1" si="26"/>
        <v>16788.092697858861</v>
      </c>
    </row>
    <row r="534" spans="1:5" x14ac:dyDescent="0.3">
      <c r="A534" s="73">
        <v>43069</v>
      </c>
      <c r="B534" s="130">
        <v>2647.580078</v>
      </c>
      <c r="C534" s="125">
        <f t="shared" si="24"/>
        <v>3.2347855516724033E-2</v>
      </c>
      <c r="D534" s="128">
        <f t="shared" si="25"/>
        <v>32347.855516724034</v>
      </c>
      <c r="E534" s="128">
        <f t="shared" ca="1" si="26"/>
        <v>16788.092697858861</v>
      </c>
    </row>
    <row r="535" spans="1:5" x14ac:dyDescent="0.3">
      <c r="A535" s="73">
        <v>43068</v>
      </c>
      <c r="B535" s="130">
        <v>2626.070068</v>
      </c>
      <c r="C535" s="125">
        <f t="shared" si="24"/>
        <v>1.8302570063089441E-2</v>
      </c>
      <c r="D535" s="128">
        <f t="shared" si="25"/>
        <v>18302.570063089439</v>
      </c>
      <c r="E535" s="128">
        <f t="shared" ca="1" si="26"/>
        <v>16788.092697858861</v>
      </c>
    </row>
    <row r="536" spans="1:5" x14ac:dyDescent="0.3">
      <c r="A536" s="73">
        <v>43067</v>
      </c>
      <c r="B536" s="130">
        <v>2627.040039</v>
      </c>
      <c r="C536" s="125">
        <f t="shared" si="24"/>
        <v>1.6325942636030488E-2</v>
      </c>
      <c r="D536" s="128">
        <f t="shared" si="25"/>
        <v>16325.942636030488</v>
      </c>
      <c r="E536" s="128">
        <f t="shared" ca="1" si="26"/>
        <v>16788.092697858861</v>
      </c>
    </row>
    <row r="537" spans="1:5" x14ac:dyDescent="0.3">
      <c r="A537" s="73">
        <v>43066</v>
      </c>
      <c r="B537" s="130">
        <v>2601.419922</v>
      </c>
      <c r="C537" s="125">
        <f t="shared" si="24"/>
        <v>7.404202701930096E-3</v>
      </c>
      <c r="D537" s="128">
        <f t="shared" si="25"/>
        <v>7404.2027019300958</v>
      </c>
      <c r="E537" s="128">
        <f t="shared" ca="1" si="26"/>
        <v>16788.092697858861</v>
      </c>
    </row>
    <row r="538" spans="1:5" x14ac:dyDescent="0.3">
      <c r="A538" s="73">
        <v>43063</v>
      </c>
      <c r="B538" s="130">
        <v>2602.419922</v>
      </c>
      <c r="C538" s="125">
        <f t="shared" si="24"/>
        <v>6.8868167058377949E-3</v>
      </c>
      <c r="D538" s="128">
        <f t="shared" si="25"/>
        <v>6886.8167058377949</v>
      </c>
      <c r="E538" s="128">
        <f t="shared" ca="1" si="26"/>
        <v>16788.092697858861</v>
      </c>
    </row>
    <row r="539" spans="1:5" x14ac:dyDescent="0.3">
      <c r="A539" s="73">
        <v>43061</v>
      </c>
      <c r="B539" s="130">
        <v>2597.080078</v>
      </c>
      <c r="C539" s="125">
        <f t="shared" si="24"/>
        <v>1.0407862848818006E-3</v>
      </c>
      <c r="D539" s="128">
        <f t="shared" si="25"/>
        <v>1040.7862848818006</v>
      </c>
      <c r="E539" s="128">
        <f t="shared" ca="1" si="26"/>
        <v>16788.092697858861</v>
      </c>
    </row>
    <row r="540" spans="1:5" x14ac:dyDescent="0.3">
      <c r="A540" s="73">
        <v>43060</v>
      </c>
      <c r="B540" s="130">
        <v>2599.030029</v>
      </c>
      <c r="C540" s="125">
        <f t="shared" si="24"/>
        <v>3.2386346024664281E-3</v>
      </c>
      <c r="D540" s="128">
        <f t="shared" si="25"/>
        <v>3238.6346024664281</v>
      </c>
      <c r="E540" s="128">
        <f t="shared" ca="1" si="26"/>
        <v>16788.092697858861</v>
      </c>
    </row>
    <row r="541" spans="1:5" x14ac:dyDescent="0.3">
      <c r="A541" s="73">
        <v>43059</v>
      </c>
      <c r="B541" s="130">
        <v>2582.139893</v>
      </c>
      <c r="C541" s="125">
        <f t="shared" si="24"/>
        <v>-3.4695250357699159E-3</v>
      </c>
      <c r="D541" s="128">
        <f t="shared" si="25"/>
        <v>-3469.525035769916</v>
      </c>
      <c r="E541" s="128">
        <f t="shared" ca="1" si="26"/>
        <v>16788.092697858861</v>
      </c>
    </row>
    <row r="542" spans="1:5" x14ac:dyDescent="0.3">
      <c r="A542" s="73">
        <v>43056</v>
      </c>
      <c r="B542" s="130">
        <v>2578.8500979999999</v>
      </c>
      <c r="C542" s="125">
        <f t="shared" si="24"/>
        <v>-3.4739356738799909E-3</v>
      </c>
      <c r="D542" s="128">
        <f t="shared" si="25"/>
        <v>-3473.9356738799911</v>
      </c>
      <c r="E542" s="128">
        <f t="shared" ca="1" si="26"/>
        <v>16788.092697858861</v>
      </c>
    </row>
    <row r="543" spans="1:5" x14ac:dyDescent="0.3">
      <c r="A543" s="73">
        <v>43055</v>
      </c>
      <c r="B543" s="130">
        <v>2585.639893</v>
      </c>
      <c r="C543" s="125">
        <f t="shared" si="24"/>
        <v>2.2442369827955222E-3</v>
      </c>
      <c r="D543" s="128">
        <f t="shared" si="25"/>
        <v>2244.2369827955222</v>
      </c>
      <c r="E543" s="128">
        <f t="shared" ca="1" si="26"/>
        <v>16788.092697858861</v>
      </c>
    </row>
    <row r="544" spans="1:5" x14ac:dyDescent="0.3">
      <c r="A544" s="73">
        <v>43054</v>
      </c>
      <c r="B544" s="130">
        <v>2564.6201169999999</v>
      </c>
      <c r="C544" s="125">
        <f t="shared" si="24"/>
        <v>-5.7145917547526404E-3</v>
      </c>
      <c r="D544" s="128">
        <f t="shared" si="25"/>
        <v>-5714.5917547526406</v>
      </c>
      <c r="E544" s="128">
        <f t="shared" ca="1" si="26"/>
        <v>16788.092697858861</v>
      </c>
    </row>
    <row r="545" spans="1:5" x14ac:dyDescent="0.3">
      <c r="A545" s="73">
        <v>43053</v>
      </c>
      <c r="B545" s="130">
        <v>2578.8701169999999</v>
      </c>
      <c r="C545" s="125">
        <f t="shared" si="24"/>
        <v>1.4018417503403047E-3</v>
      </c>
      <c r="D545" s="128">
        <f t="shared" si="25"/>
        <v>1401.8417503403048</v>
      </c>
      <c r="E545" s="128">
        <f t="shared" ca="1" si="26"/>
        <v>16788.092697858861</v>
      </c>
    </row>
    <row r="546" spans="1:5" x14ac:dyDescent="0.3">
      <c r="A546" s="73">
        <v>43052</v>
      </c>
      <c r="B546" s="130">
        <v>2584.8400879999999</v>
      </c>
      <c r="C546" s="125">
        <f t="shared" si="24"/>
        <v>4.6680152345450754E-3</v>
      </c>
      <c r="D546" s="128">
        <f t="shared" si="25"/>
        <v>4668.0152345450751</v>
      </c>
      <c r="E546" s="128">
        <f t="shared" ca="1" si="26"/>
        <v>16788.092697858861</v>
      </c>
    </row>
    <row r="547" spans="1:5" x14ac:dyDescent="0.3">
      <c r="A547" s="73">
        <v>43049</v>
      </c>
      <c r="B547" s="130">
        <v>2582.3000489999999</v>
      </c>
      <c r="C547" s="125">
        <f t="shared" si="24"/>
        <v>4.7653917468148954E-4</v>
      </c>
      <c r="D547" s="128">
        <f t="shared" si="25"/>
        <v>476.53917468148956</v>
      </c>
      <c r="E547" s="128">
        <f t="shared" ca="1" si="26"/>
        <v>16788.092697858861</v>
      </c>
    </row>
    <row r="548" spans="1:5" x14ac:dyDescent="0.3">
      <c r="A548" s="73">
        <v>43048</v>
      </c>
      <c r="B548" s="130">
        <v>2584.6201169999999</v>
      </c>
      <c r="C548" s="125">
        <f t="shared" si="24"/>
        <v>9.4595437927804671E-3</v>
      </c>
      <c r="D548" s="128">
        <f t="shared" si="25"/>
        <v>9459.5437927804669</v>
      </c>
      <c r="E548" s="128">
        <f t="shared" ca="1" si="26"/>
        <v>16788.092697858861</v>
      </c>
    </row>
    <row r="549" spans="1:5" x14ac:dyDescent="0.3">
      <c r="A549" s="73">
        <v>43047</v>
      </c>
      <c r="B549" s="130">
        <v>2594.3798830000001</v>
      </c>
      <c r="C549" s="125">
        <f t="shared" si="24"/>
        <v>1.4559170336819749E-2</v>
      </c>
      <c r="D549" s="128">
        <f t="shared" si="25"/>
        <v>14559.170336819749</v>
      </c>
      <c r="E549" s="128">
        <f t="shared" ca="1" si="26"/>
        <v>16788.092697858861</v>
      </c>
    </row>
    <row r="550" spans="1:5" x14ac:dyDescent="0.3">
      <c r="A550" s="73">
        <v>43046</v>
      </c>
      <c r="B550" s="130">
        <v>2590.639893</v>
      </c>
      <c r="C550" s="125">
        <f t="shared" si="24"/>
        <v>8.3724883441402831E-3</v>
      </c>
      <c r="D550" s="128">
        <f t="shared" si="25"/>
        <v>8372.4883441402835</v>
      </c>
      <c r="E550" s="128">
        <f t="shared" ca="1" si="26"/>
        <v>16788.092697858861</v>
      </c>
    </row>
    <row r="551" spans="1:5" x14ac:dyDescent="0.3">
      <c r="A551" s="73">
        <v>43045</v>
      </c>
      <c r="B551" s="130">
        <v>2591.1298830000001</v>
      </c>
      <c r="C551" s="125">
        <f t="shared" si="24"/>
        <v>1.0194973529578988E-2</v>
      </c>
      <c r="D551" s="128">
        <f t="shared" si="25"/>
        <v>10194.973529578987</v>
      </c>
      <c r="E551" s="128">
        <f t="shared" ca="1" si="26"/>
        <v>16788.092697858861</v>
      </c>
    </row>
    <row r="552" spans="1:5" x14ac:dyDescent="0.3">
      <c r="A552" s="73">
        <v>43042</v>
      </c>
      <c r="B552" s="130">
        <v>2587.8400879999999</v>
      </c>
      <c r="C552" s="125">
        <f t="shared" si="24"/>
        <v>4.9045037846526807E-3</v>
      </c>
      <c r="D552" s="128">
        <f t="shared" si="25"/>
        <v>4904.5037846526802</v>
      </c>
      <c r="E552" s="128">
        <f t="shared" ca="1" si="26"/>
        <v>16788.092697858861</v>
      </c>
    </row>
    <row r="553" spans="1:5" x14ac:dyDescent="0.3">
      <c r="A553" s="73">
        <v>43041</v>
      </c>
      <c r="B553" s="130">
        <v>2579.8500979999999</v>
      </c>
      <c r="C553" s="125">
        <f t="shared" si="24"/>
        <v>6.9279104332635733E-3</v>
      </c>
      <c r="D553" s="128">
        <f t="shared" si="25"/>
        <v>6927.9104332635734</v>
      </c>
      <c r="E553" s="128">
        <f t="shared" ca="1" si="26"/>
        <v>18913.402132427</v>
      </c>
    </row>
    <row r="554" spans="1:5" x14ac:dyDescent="0.3">
      <c r="A554" s="73">
        <v>43040</v>
      </c>
      <c r="B554" s="130">
        <v>2579.360107</v>
      </c>
      <c r="C554" s="125">
        <f t="shared" si="24"/>
        <v>7.0668721368900567E-3</v>
      </c>
      <c r="D554" s="128">
        <f t="shared" si="25"/>
        <v>7066.8721368900569</v>
      </c>
      <c r="E554" s="128">
        <f t="shared" ca="1" si="26"/>
        <v>20945.50025810405</v>
      </c>
    </row>
    <row r="555" spans="1:5" x14ac:dyDescent="0.3">
      <c r="A555" s="73">
        <v>43039</v>
      </c>
      <c r="B555" s="130">
        <v>2575.26001</v>
      </c>
      <c r="C555" s="125">
        <f t="shared" si="24"/>
        <v>6.2124524628295319E-3</v>
      </c>
      <c r="D555" s="128">
        <f t="shared" si="25"/>
        <v>6212.4524628295321</v>
      </c>
      <c r="E555" s="128">
        <f t="shared" ca="1" si="26"/>
        <v>21400.991031316178</v>
      </c>
    </row>
    <row r="556" spans="1:5" x14ac:dyDescent="0.3">
      <c r="A556" s="73">
        <v>43038</v>
      </c>
      <c r="B556" s="130">
        <v>2572.830078</v>
      </c>
      <c r="C556" s="125">
        <f t="shared" si="24"/>
        <v>5.9391414098497464E-3</v>
      </c>
      <c r="D556" s="128">
        <f t="shared" si="25"/>
        <v>5939.1414098497462</v>
      </c>
      <c r="E556" s="128">
        <f t="shared" ca="1" si="26"/>
        <v>21400.991031316178</v>
      </c>
    </row>
    <row r="557" spans="1:5" x14ac:dyDescent="0.3">
      <c r="A557" s="73">
        <v>43035</v>
      </c>
      <c r="B557" s="130">
        <v>2581.070068</v>
      </c>
      <c r="C557" s="125">
        <f t="shared" si="24"/>
        <v>1.0927649491556224E-2</v>
      </c>
      <c r="D557" s="128">
        <f t="shared" si="25"/>
        <v>10927.649491556223</v>
      </c>
      <c r="E557" s="128">
        <f t="shared" ca="1" si="26"/>
        <v>21400.991031316178</v>
      </c>
    </row>
    <row r="558" spans="1:5" x14ac:dyDescent="0.3">
      <c r="A558" s="73">
        <v>43034</v>
      </c>
      <c r="B558" s="130">
        <v>2560.3999020000001</v>
      </c>
      <c r="C558" s="125">
        <f t="shared" si="24"/>
        <v>3.7123599049917466E-3</v>
      </c>
      <c r="D558" s="128">
        <f t="shared" si="25"/>
        <v>3712.3599049917466</v>
      </c>
      <c r="E558" s="128">
        <f t="shared" ca="1" si="26"/>
        <v>21400.991031316178</v>
      </c>
    </row>
    <row r="559" spans="1:5" x14ac:dyDescent="0.3">
      <c r="A559" s="73">
        <v>43033</v>
      </c>
      <c r="B559" s="130">
        <v>2557.1499020000001</v>
      </c>
      <c r="C559" s="125">
        <f t="shared" si="24"/>
        <v>7.4744916621316548E-4</v>
      </c>
      <c r="D559" s="128">
        <f t="shared" si="25"/>
        <v>747.44916621316543</v>
      </c>
      <c r="E559" s="128">
        <f t="shared" ca="1" si="26"/>
        <v>21400.991031316178</v>
      </c>
    </row>
    <row r="560" spans="1:5" x14ac:dyDescent="0.3">
      <c r="A560" s="73">
        <v>43032</v>
      </c>
      <c r="B560" s="130">
        <v>2569.1298830000001</v>
      </c>
      <c r="C560" s="125">
        <f t="shared" si="24"/>
        <v>7.249157378407034E-3</v>
      </c>
      <c r="D560" s="128">
        <f t="shared" si="25"/>
        <v>7249.1573784070342</v>
      </c>
      <c r="E560" s="128">
        <f t="shared" ca="1" si="26"/>
        <v>21400.991031316178</v>
      </c>
    </row>
    <row r="561" spans="1:5" x14ac:dyDescent="0.3">
      <c r="A561" s="73">
        <v>43031</v>
      </c>
      <c r="B561" s="130">
        <v>2564.9799800000001</v>
      </c>
      <c r="C561" s="125">
        <f t="shared" si="24"/>
        <v>7.9576222857247192E-3</v>
      </c>
      <c r="D561" s="128">
        <f t="shared" si="25"/>
        <v>7957.6222857247194</v>
      </c>
      <c r="E561" s="128">
        <f t="shared" ca="1" si="26"/>
        <v>21400.991031316178</v>
      </c>
    </row>
    <row r="562" spans="1:5" x14ac:dyDescent="0.3">
      <c r="A562" s="73">
        <v>43028</v>
      </c>
      <c r="B562" s="130">
        <v>2575.209961</v>
      </c>
      <c r="C562" s="125">
        <f t="shared" si="24"/>
        <v>1.0151640708802701E-2</v>
      </c>
      <c r="D562" s="128">
        <f t="shared" si="25"/>
        <v>10151.640708802701</v>
      </c>
      <c r="E562" s="128">
        <f t="shared" ca="1" si="26"/>
        <v>21400.991031316178</v>
      </c>
    </row>
    <row r="563" spans="1:5" x14ac:dyDescent="0.3">
      <c r="A563" s="73">
        <v>43027</v>
      </c>
      <c r="B563" s="130">
        <v>2562.1000979999999</v>
      </c>
      <c r="C563" s="125">
        <f t="shared" si="24"/>
        <v>3.9301546324157499E-3</v>
      </c>
      <c r="D563" s="128">
        <f t="shared" si="25"/>
        <v>3930.1546324157498</v>
      </c>
      <c r="E563" s="128">
        <f t="shared" ca="1" si="26"/>
        <v>21400.991031316178</v>
      </c>
    </row>
    <row r="564" spans="1:5" x14ac:dyDescent="0.3">
      <c r="A564" s="73">
        <v>43026</v>
      </c>
      <c r="B564" s="130">
        <v>2561.26001</v>
      </c>
      <c r="C564" s="125">
        <f t="shared" si="24"/>
        <v>9.268096847069085E-3</v>
      </c>
      <c r="D564" s="128">
        <f t="shared" si="25"/>
        <v>9268.0968470690841</v>
      </c>
      <c r="E564" s="128">
        <f t="shared" ca="1" si="26"/>
        <v>21400.991031316178</v>
      </c>
    </row>
    <row r="565" spans="1:5" x14ac:dyDescent="0.3">
      <c r="A565" s="73">
        <v>43025</v>
      </c>
      <c r="B565" s="130">
        <v>2559.360107</v>
      </c>
      <c r="C565" s="125">
        <f t="shared" si="24"/>
        <v>9.7767788893667884E-3</v>
      </c>
      <c r="D565" s="128">
        <f t="shared" si="25"/>
        <v>9776.7788893667876</v>
      </c>
      <c r="E565" s="128">
        <f t="shared" ca="1" si="26"/>
        <v>21400.991031316178</v>
      </c>
    </row>
    <row r="566" spans="1:5" x14ac:dyDescent="0.3">
      <c r="A566" s="73">
        <v>43024</v>
      </c>
      <c r="B566" s="130">
        <v>2557.639893</v>
      </c>
      <c r="C566" s="125">
        <f t="shared" si="24"/>
        <v>1.1276560495604215E-2</v>
      </c>
      <c r="D566" s="128">
        <f t="shared" si="25"/>
        <v>11276.560495604215</v>
      </c>
      <c r="E566" s="128">
        <f t="shared" ca="1" si="26"/>
        <v>21400.991031316178</v>
      </c>
    </row>
    <row r="567" spans="1:5" x14ac:dyDescent="0.3">
      <c r="A567" s="73">
        <v>43021</v>
      </c>
      <c r="B567" s="130">
        <v>2553.169922</v>
      </c>
      <c r="C567" s="125">
        <f t="shared" si="24"/>
        <v>1.3420000938357379E-2</v>
      </c>
      <c r="D567" s="128">
        <f t="shared" si="25"/>
        <v>13420.00093835738</v>
      </c>
      <c r="E567" s="128">
        <f t="shared" ca="1" si="26"/>
        <v>21400.991031316178</v>
      </c>
    </row>
    <row r="568" spans="1:5" x14ac:dyDescent="0.3">
      <c r="A568" s="73">
        <v>43020</v>
      </c>
      <c r="B568" s="130">
        <v>2550.929932</v>
      </c>
      <c r="C568" s="125">
        <f t="shared" si="24"/>
        <v>1.6282428324158271E-2</v>
      </c>
      <c r="D568" s="128">
        <f t="shared" si="25"/>
        <v>16282.428324158271</v>
      </c>
      <c r="E568" s="128">
        <f t="shared" ca="1" si="26"/>
        <v>21400.991031316178</v>
      </c>
    </row>
    <row r="569" spans="1:5" x14ac:dyDescent="0.3">
      <c r="A569" s="73">
        <v>43019</v>
      </c>
      <c r="B569" s="130">
        <v>2555.23999</v>
      </c>
      <c r="C569" s="125">
        <f t="shared" si="24"/>
        <v>1.9225840134258876E-2</v>
      </c>
      <c r="D569" s="128">
        <f t="shared" si="25"/>
        <v>19225.840134258877</v>
      </c>
      <c r="E569" s="128">
        <f t="shared" ca="1" si="26"/>
        <v>21400.991031316178</v>
      </c>
    </row>
    <row r="570" spans="1:5" x14ac:dyDescent="0.3">
      <c r="A570" s="73">
        <v>43018</v>
      </c>
      <c r="B570" s="130">
        <v>2550.639893</v>
      </c>
      <c r="C570" s="125">
        <f t="shared" si="24"/>
        <v>2.1547156847795845E-2</v>
      </c>
      <c r="D570" s="128">
        <f t="shared" si="25"/>
        <v>21547.156847795846</v>
      </c>
      <c r="E570" s="128">
        <f t="shared" ca="1" si="26"/>
        <v>21400.991031316178</v>
      </c>
    </row>
    <row r="571" spans="1:5" x14ac:dyDescent="0.3">
      <c r="A571" s="73">
        <v>43017</v>
      </c>
      <c r="B571" s="130">
        <v>2544.7299800000001</v>
      </c>
      <c r="C571" s="125">
        <f t="shared" si="24"/>
        <v>1.9253750888919674E-2</v>
      </c>
      <c r="D571" s="128">
        <f t="shared" si="25"/>
        <v>19253.750888919672</v>
      </c>
      <c r="E571" s="128">
        <f t="shared" ca="1" si="26"/>
        <v>21400.991031316178</v>
      </c>
    </row>
    <row r="572" spans="1:5" x14ac:dyDescent="0.3">
      <c r="A572" s="73">
        <v>43014</v>
      </c>
      <c r="B572" s="130">
        <v>2549.330078</v>
      </c>
      <c r="C572" s="125">
        <f t="shared" si="24"/>
        <v>1.8827324354370178E-2</v>
      </c>
      <c r="D572" s="128">
        <f t="shared" si="25"/>
        <v>18827.324354370179</v>
      </c>
      <c r="E572" s="128">
        <f t="shared" ca="1" si="26"/>
        <v>21400.991031316178</v>
      </c>
    </row>
    <row r="573" spans="1:5" x14ac:dyDescent="0.3">
      <c r="A573" s="73">
        <v>43013</v>
      </c>
      <c r="B573" s="130">
        <v>2552.070068</v>
      </c>
      <c r="C573" s="125">
        <f t="shared" si="24"/>
        <v>2.0583047261801823E-2</v>
      </c>
      <c r="D573" s="128">
        <f t="shared" si="25"/>
        <v>20583.047261801825</v>
      </c>
      <c r="E573" s="128">
        <f t="shared" ca="1" si="26"/>
        <v>21400.991031316178</v>
      </c>
    </row>
    <row r="574" spans="1:5" x14ac:dyDescent="0.3">
      <c r="A574" s="73">
        <v>43012</v>
      </c>
      <c r="B574" s="130">
        <v>2537.73999</v>
      </c>
      <c r="C574" s="125">
        <f t="shared" si="24"/>
        <v>1.1761235016430893E-2</v>
      </c>
      <c r="D574" s="128">
        <f t="shared" si="25"/>
        <v>11761.235016430894</v>
      </c>
      <c r="E574" s="128">
        <f t="shared" ca="1" si="26"/>
        <v>21400.991031316178</v>
      </c>
    </row>
    <row r="575" spans="1:5" x14ac:dyDescent="0.3">
      <c r="A575" s="73">
        <v>43011</v>
      </c>
      <c r="B575" s="130">
        <v>2534.580078</v>
      </c>
      <c r="C575" s="125">
        <f t="shared" si="24"/>
        <v>1.1142431967749111E-2</v>
      </c>
      <c r="D575" s="128">
        <f t="shared" si="25"/>
        <v>11142.431967749111</v>
      </c>
      <c r="E575" s="128">
        <f t="shared" ca="1" si="26"/>
        <v>21400.991031316178</v>
      </c>
    </row>
    <row r="576" spans="1:5" x14ac:dyDescent="0.3">
      <c r="A576" s="73">
        <v>43010</v>
      </c>
      <c r="B576" s="130">
        <v>2529.1201169999999</v>
      </c>
      <c r="C576" s="125">
        <f t="shared" si="24"/>
        <v>1.0084388894042728E-2</v>
      </c>
      <c r="D576" s="128">
        <f t="shared" si="25"/>
        <v>10084.388894042728</v>
      </c>
      <c r="E576" s="128">
        <f t="shared" ca="1" si="26"/>
        <v>21400.991031316178</v>
      </c>
    </row>
    <row r="577" spans="1:5" x14ac:dyDescent="0.3">
      <c r="A577" s="73">
        <v>43007</v>
      </c>
      <c r="B577" s="130">
        <v>2519.360107</v>
      </c>
      <c r="C577" s="125">
        <f t="shared" si="24"/>
        <v>7.6513469372925247E-3</v>
      </c>
      <c r="D577" s="128">
        <f t="shared" si="25"/>
        <v>7651.3469372925247</v>
      </c>
      <c r="E577" s="128">
        <f t="shared" ca="1" si="26"/>
        <v>21400.991031316178</v>
      </c>
    </row>
    <row r="578" spans="1:5" x14ac:dyDescent="0.3">
      <c r="A578" s="73">
        <v>43006</v>
      </c>
      <c r="B578" s="130">
        <v>2510.0600589999999</v>
      </c>
      <c r="C578" s="125">
        <f t="shared" si="24"/>
        <v>5.786113800588577E-3</v>
      </c>
      <c r="D578" s="128">
        <f t="shared" si="25"/>
        <v>5786.1138005885769</v>
      </c>
      <c r="E578" s="128">
        <f t="shared" ca="1" si="26"/>
        <v>21400.991031316178</v>
      </c>
    </row>
    <row r="579" spans="1:5" x14ac:dyDescent="0.3">
      <c r="A579" s="73">
        <v>43005</v>
      </c>
      <c r="B579" s="130">
        <v>2507.040039</v>
      </c>
      <c r="C579" s="125">
        <f t="shared" si="24"/>
        <v>3.4702312283541037E-3</v>
      </c>
      <c r="D579" s="128">
        <f t="shared" si="25"/>
        <v>3470.2312283541037</v>
      </c>
      <c r="E579" s="128">
        <f t="shared" ca="1" si="26"/>
        <v>21400.991031316178</v>
      </c>
    </row>
    <row r="580" spans="1:5" x14ac:dyDescent="0.3">
      <c r="A580" s="73">
        <v>43004</v>
      </c>
      <c r="B580" s="130">
        <v>2496.8400879999999</v>
      </c>
      <c r="C580" s="125">
        <f t="shared" si="24"/>
        <v>1.4424629994413962E-4</v>
      </c>
      <c r="D580" s="128">
        <f t="shared" si="25"/>
        <v>144.24629994413962</v>
      </c>
      <c r="E580" s="128">
        <f t="shared" ca="1" si="26"/>
        <v>21400.991031316178</v>
      </c>
    </row>
    <row r="581" spans="1:5" x14ac:dyDescent="0.3">
      <c r="A581" s="73">
        <v>43003</v>
      </c>
      <c r="B581" s="130">
        <v>2496.6599120000001</v>
      </c>
      <c r="C581" s="125">
        <f t="shared" si="24"/>
        <v>3.4362647279742031E-3</v>
      </c>
      <c r="D581" s="128">
        <f t="shared" si="25"/>
        <v>3436.2647279742032</v>
      </c>
      <c r="E581" s="128">
        <f t="shared" ca="1" si="26"/>
        <v>21400.991031316178</v>
      </c>
    </row>
    <row r="582" spans="1:5" x14ac:dyDescent="0.3">
      <c r="A582" s="73">
        <v>43000</v>
      </c>
      <c r="B582" s="130">
        <v>2502.219971</v>
      </c>
      <c r="C582" s="125">
        <f t="shared" si="24"/>
        <v>1.6571683991368547E-2</v>
      </c>
      <c r="D582" s="128">
        <f t="shared" si="25"/>
        <v>16571.683991368547</v>
      </c>
      <c r="E582" s="128">
        <f t="shared" ca="1" si="26"/>
        <v>21400.991031316178</v>
      </c>
    </row>
    <row r="583" spans="1:5" x14ac:dyDescent="0.3">
      <c r="A583" s="73">
        <v>42999</v>
      </c>
      <c r="B583" s="130">
        <v>2500.6000979999999</v>
      </c>
      <c r="C583" s="125">
        <f t="shared" si="24"/>
        <v>1.4401037924911098E-2</v>
      </c>
      <c r="D583" s="128">
        <f t="shared" si="25"/>
        <v>14401.037924911097</v>
      </c>
      <c r="E583" s="128">
        <f t="shared" ca="1" si="26"/>
        <v>21400.991031316178</v>
      </c>
    </row>
    <row r="584" spans="1:5" x14ac:dyDescent="0.3">
      <c r="A584" s="73">
        <v>42998</v>
      </c>
      <c r="B584" s="130">
        <v>2508.23999</v>
      </c>
      <c r="C584" s="125">
        <f t="shared" ref="C584:C647" si="27">B584/B594-1</f>
        <v>1.7318701105871526E-2</v>
      </c>
      <c r="D584" s="128">
        <f t="shared" ref="D584:D647" si="28">C584*$B$5</f>
        <v>17318.701105871525</v>
      </c>
      <c r="E584" s="128">
        <f t="shared" ref="E584:E647" ca="1" si="29">ABS(_xlfn.PERCENTILE.INC(OFFSET(D584,0,0,Window),1-VaRLevel))</f>
        <v>21400.991031316178</v>
      </c>
    </row>
    <row r="585" spans="1:5" x14ac:dyDescent="0.3">
      <c r="A585" s="73">
        <v>42997</v>
      </c>
      <c r="B585" s="130">
        <v>2506.6499020000001</v>
      </c>
      <c r="C585" s="125">
        <f t="shared" si="27"/>
        <v>1.9854670567464483E-2</v>
      </c>
      <c r="D585" s="128">
        <f t="shared" si="28"/>
        <v>19854.670567464484</v>
      </c>
      <c r="E585" s="128">
        <f t="shared" ca="1" si="29"/>
        <v>21400.991031316178</v>
      </c>
    </row>
    <row r="586" spans="1:5" x14ac:dyDescent="0.3">
      <c r="A586" s="73">
        <v>42996</v>
      </c>
      <c r="B586" s="130">
        <v>2503.8701169999999</v>
      </c>
      <c r="C586" s="125">
        <f t="shared" si="27"/>
        <v>1.1031502477016897E-2</v>
      </c>
      <c r="D586" s="128">
        <f t="shared" si="28"/>
        <v>11031.502477016897</v>
      </c>
      <c r="E586" s="128">
        <f t="shared" ca="1" si="29"/>
        <v>21494.107233921961</v>
      </c>
    </row>
    <row r="587" spans="1:5" x14ac:dyDescent="0.3">
      <c r="A587" s="73">
        <v>42993</v>
      </c>
      <c r="B587" s="130">
        <v>2500.2299800000001</v>
      </c>
      <c r="C587" s="125">
        <f t="shared" si="27"/>
        <v>1.1563157863447193E-2</v>
      </c>
      <c r="D587" s="128">
        <f t="shared" si="28"/>
        <v>11563.157863447193</v>
      </c>
      <c r="E587" s="128">
        <f t="shared" ca="1" si="29"/>
        <v>21494.107233921961</v>
      </c>
    </row>
    <row r="588" spans="1:5" x14ac:dyDescent="0.3">
      <c r="A588" s="73">
        <v>42992</v>
      </c>
      <c r="B588" s="130">
        <v>2495.6201169999999</v>
      </c>
      <c r="C588" s="125">
        <f t="shared" si="27"/>
        <v>1.5474520826599392E-2</v>
      </c>
      <c r="D588" s="128">
        <f t="shared" si="28"/>
        <v>15474.520826599392</v>
      </c>
      <c r="E588" s="128">
        <f t="shared" ca="1" si="29"/>
        <v>21494.107233921961</v>
      </c>
    </row>
    <row r="589" spans="1:5" x14ac:dyDescent="0.3">
      <c r="A589" s="73">
        <v>42991</v>
      </c>
      <c r="B589" s="130">
        <v>2498.3701169999999</v>
      </c>
      <c r="C589" s="125">
        <f t="shared" si="27"/>
        <v>2.1285233600549125E-2</v>
      </c>
      <c r="D589" s="128">
        <f t="shared" si="28"/>
        <v>21285.233600549123</v>
      </c>
      <c r="E589" s="128">
        <f t="shared" ca="1" si="29"/>
        <v>21494.107233921961</v>
      </c>
    </row>
    <row r="590" spans="1:5" x14ac:dyDescent="0.3">
      <c r="A590" s="73">
        <v>42990</v>
      </c>
      <c r="B590" s="130">
        <v>2496.4799800000001</v>
      </c>
      <c r="C590" s="125">
        <f t="shared" si="27"/>
        <v>2.1372692621725697E-2</v>
      </c>
      <c r="D590" s="128">
        <f t="shared" si="28"/>
        <v>21372.692621725699</v>
      </c>
      <c r="E590" s="128">
        <f t="shared" ca="1" si="29"/>
        <v>22391.792546182191</v>
      </c>
    </row>
    <row r="591" spans="1:5" x14ac:dyDescent="0.3">
      <c r="A591" s="73">
        <v>42989</v>
      </c>
      <c r="B591" s="130">
        <v>2488.110107</v>
      </c>
      <c r="C591" s="125">
        <f t="shared" si="27"/>
        <v>1.8444181288240102E-2</v>
      </c>
      <c r="D591" s="128">
        <f t="shared" si="28"/>
        <v>18444.181288240103</v>
      </c>
      <c r="E591" s="128">
        <f t="shared" ca="1" si="29"/>
        <v>23818.497291436732</v>
      </c>
    </row>
    <row r="592" spans="1:5" x14ac:dyDescent="0.3">
      <c r="A592" s="73">
        <v>42986</v>
      </c>
      <c r="B592" s="130">
        <v>2461.429932</v>
      </c>
      <c r="C592" s="125">
        <f t="shared" si="27"/>
        <v>9.2087894754977473E-3</v>
      </c>
      <c r="D592" s="128">
        <f t="shared" si="28"/>
        <v>9208.7894754977478</v>
      </c>
      <c r="E592" s="128">
        <f t="shared" ca="1" si="29"/>
        <v>23818.497291436732</v>
      </c>
    </row>
    <row r="593" spans="1:5" x14ac:dyDescent="0.3">
      <c r="A593" s="73">
        <v>42985</v>
      </c>
      <c r="B593" s="130">
        <v>2465.1000979999999</v>
      </c>
      <c r="C593" s="125">
        <f t="shared" si="27"/>
        <v>8.6169042503152493E-3</v>
      </c>
      <c r="D593" s="128">
        <f t="shared" si="28"/>
        <v>8616.9042503152486</v>
      </c>
      <c r="E593" s="128">
        <f t="shared" ca="1" si="29"/>
        <v>23818.497291436732</v>
      </c>
    </row>
    <row r="594" spans="1:5" x14ac:dyDescent="0.3">
      <c r="A594" s="73">
        <v>42984</v>
      </c>
      <c r="B594" s="130">
        <v>2465.540039</v>
      </c>
      <c r="C594" s="125">
        <f t="shared" si="27"/>
        <v>5.3129361131536434E-3</v>
      </c>
      <c r="D594" s="128">
        <f t="shared" si="28"/>
        <v>5312.9361131536434</v>
      </c>
      <c r="E594" s="128">
        <f t="shared" ca="1" si="29"/>
        <v>23818.497291436732</v>
      </c>
    </row>
    <row r="595" spans="1:5" x14ac:dyDescent="0.3">
      <c r="A595" s="73">
        <v>42983</v>
      </c>
      <c r="B595" s="130">
        <v>2457.8500979999999</v>
      </c>
      <c r="C595" s="125">
        <f t="shared" si="27"/>
        <v>1.2139822012148471E-2</v>
      </c>
      <c r="D595" s="128">
        <f t="shared" si="28"/>
        <v>12139.822012148472</v>
      </c>
      <c r="E595" s="128">
        <f t="shared" ca="1" si="29"/>
        <v>23818.497291436732</v>
      </c>
    </row>
    <row r="596" spans="1:5" x14ac:dyDescent="0.3">
      <c r="A596" s="73">
        <v>42979</v>
      </c>
      <c r="B596" s="130">
        <v>2476.5500489999999</v>
      </c>
      <c r="C596" s="125">
        <f t="shared" si="27"/>
        <v>2.1026158590718991E-2</v>
      </c>
      <c r="D596" s="128">
        <f t="shared" si="28"/>
        <v>21026.158590718991</v>
      </c>
      <c r="E596" s="128">
        <f t="shared" ca="1" si="29"/>
        <v>23818.497291436732</v>
      </c>
    </row>
    <row r="597" spans="1:5" x14ac:dyDescent="0.3">
      <c r="A597" s="73">
        <v>42978</v>
      </c>
      <c r="B597" s="130">
        <v>2471.6499020000001</v>
      </c>
      <c r="C597" s="125">
        <f t="shared" si="27"/>
        <v>1.7135687436941938E-2</v>
      </c>
      <c r="D597" s="128">
        <f t="shared" si="28"/>
        <v>17135.687436941938</v>
      </c>
      <c r="E597" s="128">
        <f t="shared" ca="1" si="29"/>
        <v>23818.497291436732</v>
      </c>
    </row>
    <row r="598" spans="1:5" x14ac:dyDescent="0.3">
      <c r="A598" s="73">
        <v>42977</v>
      </c>
      <c r="B598" s="130">
        <v>2457.5900879999999</v>
      </c>
      <c r="C598" s="125">
        <f t="shared" si="27"/>
        <v>-4.2623783153610262E-3</v>
      </c>
      <c r="D598" s="128">
        <f t="shared" si="28"/>
        <v>-4262.3783153610266</v>
      </c>
      <c r="E598" s="128">
        <f t="shared" ca="1" si="29"/>
        <v>23818.497291436732</v>
      </c>
    </row>
    <row r="599" spans="1:5" x14ac:dyDescent="0.3">
      <c r="A599" s="73">
        <v>42976</v>
      </c>
      <c r="B599" s="130">
        <v>2446.3000489999999</v>
      </c>
      <c r="C599" s="125">
        <f t="shared" si="27"/>
        <v>-7.4291905027881189E-3</v>
      </c>
      <c r="D599" s="128">
        <f t="shared" si="28"/>
        <v>-7429.1905027881185</v>
      </c>
      <c r="E599" s="128">
        <f t="shared" ca="1" si="29"/>
        <v>23818.497291436732</v>
      </c>
    </row>
    <row r="600" spans="1:5" x14ac:dyDescent="0.3">
      <c r="A600" s="73">
        <v>42975</v>
      </c>
      <c r="B600" s="130">
        <v>2444.23999</v>
      </c>
      <c r="C600" s="125">
        <f t="shared" si="27"/>
        <v>-8.7597318679003555E-3</v>
      </c>
      <c r="D600" s="128">
        <f t="shared" si="28"/>
        <v>-8759.7318679003547</v>
      </c>
      <c r="E600" s="128">
        <f t="shared" ca="1" si="29"/>
        <v>23818.497291436732</v>
      </c>
    </row>
    <row r="601" spans="1:5" x14ac:dyDescent="0.3">
      <c r="A601" s="73">
        <v>42972</v>
      </c>
      <c r="B601" s="130">
        <v>2443.0500489999999</v>
      </c>
      <c r="C601" s="125">
        <f t="shared" si="27"/>
        <v>7.0862523217507523E-4</v>
      </c>
      <c r="D601" s="128">
        <f t="shared" si="28"/>
        <v>708.62523217507521</v>
      </c>
      <c r="E601" s="128">
        <f t="shared" ca="1" si="29"/>
        <v>23818.497291436732</v>
      </c>
    </row>
    <row r="602" spans="1:5" x14ac:dyDescent="0.3">
      <c r="A602" s="73">
        <v>42971</v>
      </c>
      <c r="B602" s="130">
        <v>2438.969971</v>
      </c>
      <c r="C602" s="125">
        <f t="shared" si="27"/>
        <v>3.1170818434689274E-4</v>
      </c>
      <c r="D602" s="128">
        <f t="shared" si="28"/>
        <v>311.70818434689272</v>
      </c>
      <c r="E602" s="128">
        <f t="shared" ca="1" si="29"/>
        <v>23818.497291436732</v>
      </c>
    </row>
    <row r="603" spans="1:5" x14ac:dyDescent="0.3">
      <c r="A603" s="73">
        <v>42970</v>
      </c>
      <c r="B603" s="130">
        <v>2444.040039</v>
      </c>
      <c r="C603" s="125">
        <f t="shared" si="27"/>
        <v>-1.2117921745839366E-2</v>
      </c>
      <c r="D603" s="128">
        <f t="shared" si="28"/>
        <v>-12117.921745839367</v>
      </c>
      <c r="E603" s="128">
        <f t="shared" ca="1" si="29"/>
        <v>23818.497291436732</v>
      </c>
    </row>
    <row r="604" spans="1:5" x14ac:dyDescent="0.3">
      <c r="A604" s="73">
        <v>42969</v>
      </c>
      <c r="B604" s="130">
        <v>2452.51001</v>
      </c>
      <c r="C604" s="125">
        <f t="shared" si="27"/>
        <v>-9.0548028648500534E-3</v>
      </c>
      <c r="D604" s="128">
        <f t="shared" si="28"/>
        <v>-9054.8028648500531</v>
      </c>
      <c r="E604" s="128">
        <f t="shared" ca="1" si="29"/>
        <v>23818.497291436732</v>
      </c>
    </row>
    <row r="605" spans="1:5" x14ac:dyDescent="0.3">
      <c r="A605" s="73">
        <v>42968</v>
      </c>
      <c r="B605" s="130">
        <v>2428.3701169999999</v>
      </c>
      <c r="C605" s="125">
        <f t="shared" si="27"/>
        <v>-2.1177631136813369E-2</v>
      </c>
      <c r="D605" s="128">
        <f t="shared" si="28"/>
        <v>-21177.631136813368</v>
      </c>
      <c r="E605" s="128">
        <f t="shared" ca="1" si="29"/>
        <v>23818.497291436732</v>
      </c>
    </row>
    <row r="606" spans="1:5" x14ac:dyDescent="0.3">
      <c r="A606" s="73">
        <v>42965</v>
      </c>
      <c r="B606" s="130">
        <v>2425.5500489999999</v>
      </c>
      <c r="C606" s="125">
        <f t="shared" si="27"/>
        <v>-2.07038946496515E-2</v>
      </c>
      <c r="D606" s="128">
        <f t="shared" si="28"/>
        <v>-20703.894649651498</v>
      </c>
      <c r="E606" s="128">
        <f t="shared" ca="1" si="29"/>
        <v>23818.497291436732</v>
      </c>
    </row>
    <row r="607" spans="1:5" x14ac:dyDescent="0.3">
      <c r="A607" s="73">
        <v>42964</v>
      </c>
      <c r="B607" s="130">
        <v>2430.01001</v>
      </c>
      <c r="C607" s="125">
        <f t="shared" si="27"/>
        <v>-1.704982828796886E-2</v>
      </c>
      <c r="D607" s="128">
        <f t="shared" si="28"/>
        <v>-17049.82828796886</v>
      </c>
      <c r="E607" s="128">
        <f t="shared" ca="1" si="29"/>
        <v>23818.497291436732</v>
      </c>
    </row>
    <row r="608" spans="1:5" x14ac:dyDescent="0.3">
      <c r="A608" s="73">
        <v>42963</v>
      </c>
      <c r="B608" s="130">
        <v>2468.110107</v>
      </c>
      <c r="C608" s="125">
        <f t="shared" si="27"/>
        <v>-3.8182415594149033E-3</v>
      </c>
      <c r="D608" s="128">
        <f t="shared" si="28"/>
        <v>-3818.2415594149033</v>
      </c>
      <c r="E608" s="128">
        <f t="shared" ca="1" si="29"/>
        <v>23818.497291436732</v>
      </c>
    </row>
    <row r="609" spans="1:5" x14ac:dyDescent="0.3">
      <c r="A609" s="73">
        <v>42962</v>
      </c>
      <c r="B609" s="130">
        <v>2464.610107</v>
      </c>
      <c r="C609" s="125">
        <f t="shared" si="27"/>
        <v>-4.7408446041137253E-3</v>
      </c>
      <c r="D609" s="128">
        <f t="shared" si="28"/>
        <v>-4740.8446041137249</v>
      </c>
      <c r="E609" s="128">
        <f t="shared" ca="1" si="29"/>
        <v>23818.497291436732</v>
      </c>
    </row>
    <row r="610" spans="1:5" x14ac:dyDescent="0.3">
      <c r="A610" s="73">
        <v>42961</v>
      </c>
      <c r="B610" s="130">
        <v>2465.8400879999999</v>
      </c>
      <c r="C610" s="125">
        <f t="shared" si="27"/>
        <v>-1.8054329075553044E-3</v>
      </c>
      <c r="D610" s="128">
        <f t="shared" si="28"/>
        <v>-1805.4329075553044</v>
      </c>
      <c r="E610" s="128">
        <f t="shared" ca="1" si="29"/>
        <v>23818.497291436732</v>
      </c>
    </row>
    <row r="611" spans="1:5" x14ac:dyDescent="0.3">
      <c r="A611" s="73">
        <v>42958</v>
      </c>
      <c r="B611" s="130">
        <v>2441.320068</v>
      </c>
      <c r="C611" s="125">
        <f t="shared" si="27"/>
        <v>-1.245096427321124E-2</v>
      </c>
      <c r="D611" s="128">
        <f t="shared" si="28"/>
        <v>-12450.964273211241</v>
      </c>
      <c r="E611" s="128">
        <f t="shared" ca="1" si="29"/>
        <v>23818.497291436732</v>
      </c>
    </row>
    <row r="612" spans="1:5" x14ac:dyDescent="0.3">
      <c r="A612" s="73">
        <v>42957</v>
      </c>
      <c r="B612" s="130">
        <v>2438.209961</v>
      </c>
      <c r="C612" s="125">
        <f t="shared" si="27"/>
        <v>-1.5031777303438854E-2</v>
      </c>
      <c r="D612" s="128">
        <f t="shared" si="28"/>
        <v>-15031.777303438854</v>
      </c>
      <c r="E612" s="128">
        <f t="shared" ca="1" si="29"/>
        <v>23818.497291436732</v>
      </c>
    </row>
    <row r="613" spans="1:5" x14ac:dyDescent="0.3">
      <c r="A613" s="73">
        <v>42956</v>
      </c>
      <c r="B613" s="130">
        <v>2474.0200199999999</v>
      </c>
      <c r="C613" s="125">
        <f t="shared" si="27"/>
        <v>-1.5376591130394912E-3</v>
      </c>
      <c r="D613" s="128">
        <f t="shared" si="28"/>
        <v>-1537.6591130394911</v>
      </c>
      <c r="E613" s="128">
        <f t="shared" ca="1" si="29"/>
        <v>23818.497291436732</v>
      </c>
    </row>
    <row r="614" spans="1:5" x14ac:dyDescent="0.3">
      <c r="A614" s="73">
        <v>42955</v>
      </c>
      <c r="B614" s="130">
        <v>2474.919922</v>
      </c>
      <c r="C614" s="125">
        <f t="shared" si="27"/>
        <v>-8.9214579145269202E-4</v>
      </c>
      <c r="D614" s="128">
        <f t="shared" si="28"/>
        <v>-892.14579145269204</v>
      </c>
      <c r="E614" s="128">
        <f t="shared" ca="1" si="29"/>
        <v>23818.497291436732</v>
      </c>
    </row>
    <row r="615" spans="1:5" x14ac:dyDescent="0.3">
      <c r="A615" s="73">
        <v>42954</v>
      </c>
      <c r="B615" s="130">
        <v>2480.9099120000001</v>
      </c>
      <c r="C615" s="125">
        <f t="shared" si="27"/>
        <v>4.4536037312765675E-3</v>
      </c>
      <c r="D615" s="128">
        <f t="shared" si="28"/>
        <v>4453.6037312765675</v>
      </c>
      <c r="E615" s="128">
        <f t="shared" ca="1" si="29"/>
        <v>23818.497291436732</v>
      </c>
    </row>
    <row r="616" spans="1:5" x14ac:dyDescent="0.3">
      <c r="A616" s="73">
        <v>42951</v>
      </c>
      <c r="B616" s="130">
        <v>2476.830078</v>
      </c>
      <c r="C616" s="125">
        <f t="shared" si="27"/>
        <v>1.7350736215924201E-3</v>
      </c>
      <c r="D616" s="128">
        <f t="shared" si="28"/>
        <v>1735.0736215924201</v>
      </c>
      <c r="E616" s="128">
        <f t="shared" ca="1" si="29"/>
        <v>23818.497291436732</v>
      </c>
    </row>
    <row r="617" spans="1:5" x14ac:dyDescent="0.3">
      <c r="A617" s="73">
        <v>42950</v>
      </c>
      <c r="B617" s="130">
        <v>2472.1599120000001</v>
      </c>
      <c r="C617" s="125">
        <f t="shared" si="27"/>
        <v>-5.2155451921653828E-4</v>
      </c>
      <c r="D617" s="128">
        <f t="shared" si="28"/>
        <v>-521.55451921653832</v>
      </c>
      <c r="E617" s="128">
        <f t="shared" ca="1" si="29"/>
        <v>23818.497291436732</v>
      </c>
    </row>
    <row r="618" spans="1:5" x14ac:dyDescent="0.3">
      <c r="A618" s="73">
        <v>42949</v>
      </c>
      <c r="B618" s="130">
        <v>2477.570068</v>
      </c>
      <c r="C618" s="125">
        <f t="shared" si="27"/>
        <v>1.5118217024119307E-3</v>
      </c>
      <c r="D618" s="128">
        <f t="shared" si="28"/>
        <v>1511.8217024119308</v>
      </c>
      <c r="E618" s="128">
        <f t="shared" ca="1" si="29"/>
        <v>23818.497291436732</v>
      </c>
    </row>
    <row r="619" spans="1:5" x14ac:dyDescent="0.3">
      <c r="A619" s="73">
        <v>42948</v>
      </c>
      <c r="B619" s="130">
        <v>2476.3500979999999</v>
      </c>
      <c r="C619" s="125">
        <f t="shared" si="27"/>
        <v>6.3967838525991194E-3</v>
      </c>
      <c r="D619" s="128">
        <f t="shared" si="28"/>
        <v>6396.7838525991192</v>
      </c>
      <c r="E619" s="128">
        <f t="shared" ca="1" si="29"/>
        <v>23818.497291436732</v>
      </c>
    </row>
    <row r="620" spans="1:5" x14ac:dyDescent="0.3">
      <c r="A620" s="73">
        <v>42947</v>
      </c>
      <c r="B620" s="130">
        <v>2470.3000489999999</v>
      </c>
      <c r="C620" s="125">
        <f t="shared" si="27"/>
        <v>4.5382355155016985E-3</v>
      </c>
      <c r="D620" s="128">
        <f t="shared" si="28"/>
        <v>4538.2355155016985</v>
      </c>
      <c r="E620" s="128">
        <f t="shared" ca="1" si="29"/>
        <v>23818.497291436732</v>
      </c>
    </row>
    <row r="621" spans="1:5" x14ac:dyDescent="0.3">
      <c r="A621" s="73">
        <v>42944</v>
      </c>
      <c r="B621" s="130">
        <v>2472.1000979999999</v>
      </c>
      <c r="C621" s="125">
        <f t="shared" si="27"/>
        <v>5.2170269615208209E-3</v>
      </c>
      <c r="D621" s="128">
        <f t="shared" si="28"/>
        <v>5217.0269615208208</v>
      </c>
      <c r="E621" s="128">
        <f t="shared" ca="1" si="29"/>
        <v>23818.497291436732</v>
      </c>
    </row>
    <row r="622" spans="1:5" x14ac:dyDescent="0.3">
      <c r="A622" s="73">
        <v>42943</v>
      </c>
      <c r="B622" s="130">
        <v>2475.419922</v>
      </c>
      <c r="C622" s="125">
        <f t="shared" si="27"/>
        <v>1.1271143470278133E-2</v>
      </c>
      <c r="D622" s="128">
        <f t="shared" si="28"/>
        <v>11271.143470278133</v>
      </c>
      <c r="E622" s="128">
        <f t="shared" ca="1" si="29"/>
        <v>23818.497291436732</v>
      </c>
    </row>
    <row r="623" spans="1:5" x14ac:dyDescent="0.3">
      <c r="A623" s="73">
        <v>42942</v>
      </c>
      <c r="B623" s="130">
        <v>2477.830078</v>
      </c>
      <c r="C623" s="125">
        <f t="shared" si="27"/>
        <v>1.4153311368054755E-2</v>
      </c>
      <c r="D623" s="128">
        <f t="shared" si="28"/>
        <v>14153.311368054756</v>
      </c>
      <c r="E623" s="128">
        <f t="shared" ca="1" si="29"/>
        <v>23818.497291436732</v>
      </c>
    </row>
    <row r="624" spans="1:5" x14ac:dyDescent="0.3">
      <c r="A624" s="73">
        <v>42941</v>
      </c>
      <c r="B624" s="130">
        <v>2477.1298830000001</v>
      </c>
      <c r="C624" s="125">
        <f t="shared" si="27"/>
        <v>2.1273640558172602E-2</v>
      </c>
      <c r="D624" s="128">
        <f t="shared" si="28"/>
        <v>21273.640558172603</v>
      </c>
      <c r="E624" s="128">
        <f t="shared" ca="1" si="29"/>
        <v>23818.497291436732</v>
      </c>
    </row>
    <row r="625" spans="1:5" x14ac:dyDescent="0.3">
      <c r="A625" s="73">
        <v>42940</v>
      </c>
      <c r="B625" s="130">
        <v>2469.9099120000001</v>
      </c>
      <c r="C625" s="125">
        <f t="shared" si="27"/>
        <v>1.7499981952105337E-2</v>
      </c>
      <c r="D625" s="128">
        <f t="shared" si="28"/>
        <v>17499.981952105336</v>
      </c>
      <c r="E625" s="128">
        <f t="shared" ca="1" si="29"/>
        <v>23818.497291436732</v>
      </c>
    </row>
    <row r="626" spans="1:5" x14ac:dyDescent="0.3">
      <c r="A626" s="73">
        <v>42937</v>
      </c>
      <c r="B626" s="130">
        <v>2472.540039</v>
      </c>
      <c r="C626" s="125">
        <f t="shared" si="27"/>
        <v>1.9528492040977286E-2</v>
      </c>
      <c r="D626" s="128">
        <f t="shared" si="28"/>
        <v>19528.492040977286</v>
      </c>
      <c r="E626" s="128">
        <f t="shared" ca="1" si="29"/>
        <v>23818.497291436732</v>
      </c>
    </row>
    <row r="627" spans="1:5" x14ac:dyDescent="0.3">
      <c r="A627" s="73">
        <v>42936</v>
      </c>
      <c r="B627" s="130">
        <v>2473.4499510000001</v>
      </c>
      <c r="C627" s="125">
        <f t="shared" si="27"/>
        <v>2.643425708060998E-2</v>
      </c>
      <c r="D627" s="128">
        <f t="shared" si="28"/>
        <v>26434.257080609979</v>
      </c>
      <c r="E627" s="128">
        <f t="shared" ca="1" si="29"/>
        <v>23818.497291436732</v>
      </c>
    </row>
    <row r="628" spans="1:5" x14ac:dyDescent="0.3">
      <c r="A628" s="73">
        <v>42935</v>
      </c>
      <c r="B628" s="130">
        <v>2473.830078</v>
      </c>
      <c r="C628" s="125">
        <f t="shared" si="27"/>
        <v>1.6974042909063014E-2</v>
      </c>
      <c r="D628" s="128">
        <f t="shared" si="28"/>
        <v>16974.042909063013</v>
      </c>
      <c r="E628" s="128">
        <f t="shared" ca="1" si="29"/>
        <v>23818.497291436732</v>
      </c>
    </row>
    <row r="629" spans="1:5" x14ac:dyDescent="0.3">
      <c r="A629" s="73">
        <v>42934</v>
      </c>
      <c r="B629" s="130">
        <v>2460.610107</v>
      </c>
      <c r="C629" s="125">
        <f t="shared" si="27"/>
        <v>1.535035192180878E-2</v>
      </c>
      <c r="D629" s="128">
        <f t="shared" si="28"/>
        <v>15350.35192180878</v>
      </c>
      <c r="E629" s="128">
        <f t="shared" ca="1" si="29"/>
        <v>23818.497291436732</v>
      </c>
    </row>
    <row r="630" spans="1:5" x14ac:dyDescent="0.3">
      <c r="A630" s="73">
        <v>42933</v>
      </c>
      <c r="B630" s="130">
        <v>2459.139893</v>
      </c>
      <c r="C630" s="125">
        <f t="shared" si="27"/>
        <v>1.6299517625604887E-2</v>
      </c>
      <c r="D630" s="128">
        <f t="shared" si="28"/>
        <v>16299.517625604887</v>
      </c>
      <c r="E630" s="128">
        <f t="shared" ca="1" si="29"/>
        <v>23818.497291436732</v>
      </c>
    </row>
    <row r="631" spans="1:5" x14ac:dyDescent="0.3">
      <c r="A631" s="73">
        <v>42930</v>
      </c>
      <c r="B631" s="130">
        <v>2459.2700199999999</v>
      </c>
      <c r="C631" s="125">
        <f t="shared" si="27"/>
        <v>7.6126339064548354E-3</v>
      </c>
      <c r="D631" s="128">
        <f t="shared" si="28"/>
        <v>7612.6339064548356</v>
      </c>
      <c r="E631" s="128">
        <f t="shared" ca="1" si="29"/>
        <v>23818.497291436732</v>
      </c>
    </row>
    <row r="632" spans="1:5" x14ac:dyDescent="0.3">
      <c r="A632" s="73">
        <v>42929</v>
      </c>
      <c r="B632" s="130">
        <v>2447.830078</v>
      </c>
      <c r="C632" s="125">
        <f t="shared" si="27"/>
        <v>1.175929220537375E-2</v>
      </c>
      <c r="D632" s="128">
        <f t="shared" si="28"/>
        <v>11759.292205373751</v>
      </c>
      <c r="E632" s="128">
        <f t="shared" ca="1" si="29"/>
        <v>23818.497291436732</v>
      </c>
    </row>
    <row r="633" spans="1:5" x14ac:dyDescent="0.3">
      <c r="A633" s="73">
        <v>42928</v>
      </c>
      <c r="B633" s="130">
        <v>2443.25</v>
      </c>
      <c r="C633" s="125">
        <f t="shared" si="27"/>
        <v>1.7137400252824619E-3</v>
      </c>
      <c r="D633" s="128">
        <f t="shared" si="28"/>
        <v>1713.7400252824618</v>
      </c>
      <c r="E633" s="128">
        <f t="shared" ca="1" si="29"/>
        <v>23818.497291436732</v>
      </c>
    </row>
    <row r="634" spans="1:5" x14ac:dyDescent="0.3">
      <c r="A634" s="73">
        <v>42927</v>
      </c>
      <c r="B634" s="130">
        <v>2425.530029</v>
      </c>
      <c r="C634" s="125">
        <f t="shared" si="27"/>
        <v>-5.2372635620613339E-3</v>
      </c>
      <c r="D634" s="128">
        <f t="shared" si="28"/>
        <v>-5237.2635620613337</v>
      </c>
      <c r="E634" s="128">
        <f t="shared" ca="1" si="29"/>
        <v>23818.497291436732</v>
      </c>
    </row>
    <row r="635" spans="1:5" x14ac:dyDescent="0.3">
      <c r="A635" s="73">
        <v>42926</v>
      </c>
      <c r="B635" s="130">
        <v>2427.429932</v>
      </c>
      <c r="C635" s="125">
        <f t="shared" si="27"/>
        <v>-2.9041150133497506E-3</v>
      </c>
      <c r="D635" s="128">
        <f t="shared" si="28"/>
        <v>-2904.1150133497508</v>
      </c>
      <c r="E635" s="128">
        <f t="shared" ca="1" si="29"/>
        <v>23818.497291436732</v>
      </c>
    </row>
    <row r="636" spans="1:5" x14ac:dyDescent="0.3">
      <c r="A636" s="73">
        <v>42923</v>
      </c>
      <c r="B636" s="130">
        <v>2425.179932</v>
      </c>
      <c r="C636" s="125">
        <f t="shared" si="27"/>
        <v>-4.2823664469215927E-3</v>
      </c>
      <c r="D636" s="128">
        <f t="shared" si="28"/>
        <v>-4282.3664469215928</v>
      </c>
      <c r="E636" s="128">
        <f t="shared" ca="1" si="29"/>
        <v>23818.497291436732</v>
      </c>
    </row>
    <row r="637" spans="1:5" x14ac:dyDescent="0.3">
      <c r="A637" s="73">
        <v>42922</v>
      </c>
      <c r="B637" s="130">
        <v>2409.75</v>
      </c>
      <c r="C637" s="125">
        <f t="shared" si="27"/>
        <v>-1.1193965062135103E-2</v>
      </c>
      <c r="D637" s="128">
        <f t="shared" si="28"/>
        <v>-11193.965062135103</v>
      </c>
      <c r="E637" s="128">
        <f t="shared" ca="1" si="29"/>
        <v>23818.497291436732</v>
      </c>
    </row>
    <row r="638" spans="1:5" x14ac:dyDescent="0.3">
      <c r="A638" s="73">
        <v>42921</v>
      </c>
      <c r="B638" s="130">
        <v>2432.540039</v>
      </c>
      <c r="C638" s="125">
        <f t="shared" si="27"/>
        <v>-8.5267020177794972E-3</v>
      </c>
      <c r="D638" s="128">
        <f t="shared" si="28"/>
        <v>-8526.7020177794966</v>
      </c>
      <c r="E638" s="128">
        <f t="shared" ca="1" si="29"/>
        <v>23818.497291436732</v>
      </c>
    </row>
    <row r="639" spans="1:5" x14ac:dyDescent="0.3">
      <c r="A639" s="73">
        <v>42916</v>
      </c>
      <c r="B639" s="130">
        <v>2423.4099120000001</v>
      </c>
      <c r="C639" s="125">
        <f t="shared" si="27"/>
        <v>-4.0030373763629834E-3</v>
      </c>
      <c r="D639" s="128">
        <f t="shared" si="28"/>
        <v>-4003.0373763629832</v>
      </c>
      <c r="E639" s="128">
        <f t="shared" ca="1" si="29"/>
        <v>23818.497291436732</v>
      </c>
    </row>
    <row r="640" spans="1:5" x14ac:dyDescent="0.3">
      <c r="A640" s="73">
        <v>42915</v>
      </c>
      <c r="B640" s="130">
        <v>2419.6999510000001</v>
      </c>
      <c r="C640" s="125">
        <f t="shared" si="27"/>
        <v>-5.2457225214733727E-3</v>
      </c>
      <c r="D640" s="128">
        <f t="shared" si="28"/>
        <v>-5245.7225214733726</v>
      </c>
      <c r="E640" s="128">
        <f t="shared" ca="1" si="29"/>
        <v>23818.497291436732</v>
      </c>
    </row>
    <row r="641" spans="1:5" x14ac:dyDescent="0.3">
      <c r="A641" s="73">
        <v>42914</v>
      </c>
      <c r="B641" s="130">
        <v>2440.6899410000001</v>
      </c>
      <c r="C641" s="125">
        <f t="shared" si="27"/>
        <v>1.1362223077973077E-3</v>
      </c>
      <c r="D641" s="128">
        <f t="shared" si="28"/>
        <v>1136.2223077973076</v>
      </c>
      <c r="E641" s="128">
        <f t="shared" ca="1" si="29"/>
        <v>23818.497291436732</v>
      </c>
    </row>
    <row r="642" spans="1:5" x14ac:dyDescent="0.3">
      <c r="A642" s="73">
        <v>42913</v>
      </c>
      <c r="B642" s="130">
        <v>2419.3798830000001</v>
      </c>
      <c r="C642" s="125">
        <f t="shared" si="27"/>
        <v>-8.593117445396925E-3</v>
      </c>
      <c r="D642" s="128">
        <f t="shared" si="28"/>
        <v>-8593.1174453969252</v>
      </c>
      <c r="E642" s="128">
        <f t="shared" ca="1" si="29"/>
        <v>23818.497291436732</v>
      </c>
    </row>
    <row r="643" spans="1:5" x14ac:dyDescent="0.3">
      <c r="A643" s="73">
        <v>42912</v>
      </c>
      <c r="B643" s="130">
        <v>2439.070068</v>
      </c>
      <c r="C643" s="125">
        <f t="shared" si="27"/>
        <v>3.9846115388444403E-3</v>
      </c>
      <c r="D643" s="128">
        <f t="shared" si="28"/>
        <v>3984.6115388444405</v>
      </c>
      <c r="E643" s="128">
        <f t="shared" ca="1" si="29"/>
        <v>23818.497291436732</v>
      </c>
    </row>
    <row r="644" spans="1:5" x14ac:dyDescent="0.3">
      <c r="A644" s="73">
        <v>42909</v>
      </c>
      <c r="B644" s="130">
        <v>2438.3000489999999</v>
      </c>
      <c r="C644" s="125">
        <f t="shared" si="27"/>
        <v>2.6852987520586957E-3</v>
      </c>
      <c r="D644" s="128">
        <f t="shared" si="28"/>
        <v>2685.2987520586958</v>
      </c>
      <c r="E644" s="128">
        <f t="shared" ca="1" si="29"/>
        <v>23818.497291436732</v>
      </c>
    </row>
    <row r="645" spans="1:5" x14ac:dyDescent="0.3">
      <c r="A645" s="73">
        <v>42908</v>
      </c>
      <c r="B645" s="130">
        <v>2434.5</v>
      </c>
      <c r="C645" s="125">
        <f t="shared" si="27"/>
        <v>2.9171004426165048E-4</v>
      </c>
      <c r="D645" s="128">
        <f t="shared" si="28"/>
        <v>291.71004426165047</v>
      </c>
      <c r="E645" s="128">
        <f t="shared" ca="1" si="29"/>
        <v>24538.405513848076</v>
      </c>
    </row>
    <row r="646" spans="1:5" x14ac:dyDescent="0.3">
      <c r="A646" s="73">
        <v>42907</v>
      </c>
      <c r="B646" s="130">
        <v>2435.610107</v>
      </c>
      <c r="C646" s="125">
        <f t="shared" si="27"/>
        <v>1.0152371456761955E-3</v>
      </c>
      <c r="D646" s="128">
        <f t="shared" si="28"/>
        <v>1015.2371456761955</v>
      </c>
      <c r="E646" s="128">
        <f t="shared" ca="1" si="29"/>
        <v>25388.530656441842</v>
      </c>
    </row>
    <row r="647" spans="1:5" x14ac:dyDescent="0.3">
      <c r="A647" s="73">
        <v>42906</v>
      </c>
      <c r="B647" s="130">
        <v>2437.030029</v>
      </c>
      <c r="C647" s="125">
        <f t="shared" si="27"/>
        <v>3.169577930035361E-3</v>
      </c>
      <c r="D647" s="128">
        <f t="shared" si="28"/>
        <v>3169.5779300353611</v>
      </c>
      <c r="E647" s="128">
        <f t="shared" ca="1" si="29"/>
        <v>25388.530656441842</v>
      </c>
    </row>
    <row r="648" spans="1:5" x14ac:dyDescent="0.3">
      <c r="A648" s="73">
        <v>42905</v>
      </c>
      <c r="B648" s="130">
        <v>2453.459961</v>
      </c>
      <c r="C648" s="125">
        <f t="shared" ref="C648:C711" si="30">B648/B658-1</f>
        <v>7.1260877228536135E-3</v>
      </c>
      <c r="D648" s="128">
        <f t="shared" ref="D648:D711" si="31">C648*$B$5</f>
        <v>7126.0877228536137</v>
      </c>
      <c r="E648" s="128">
        <f t="shared" ref="E648:E711" ca="1" si="32">ABS(_xlfn.PERCENTILE.INC(OFFSET(D648,0,0,Window),1-VaRLevel))</f>
        <v>25388.530656441842</v>
      </c>
    </row>
    <row r="649" spans="1:5" x14ac:dyDescent="0.3">
      <c r="A649" s="73">
        <v>42902</v>
      </c>
      <c r="B649" s="130">
        <v>2433.1499020000001</v>
      </c>
      <c r="C649" s="125">
        <f t="shared" si="30"/>
        <v>-2.4272226032663324E-3</v>
      </c>
      <c r="D649" s="128">
        <f t="shared" si="31"/>
        <v>-2427.2226032663325</v>
      </c>
      <c r="E649" s="128">
        <f t="shared" ca="1" si="32"/>
        <v>25388.530656441842</v>
      </c>
    </row>
    <row r="650" spans="1:5" x14ac:dyDescent="0.3">
      <c r="A650" s="73">
        <v>42901</v>
      </c>
      <c r="B650" s="130">
        <v>2432.459961</v>
      </c>
      <c r="C650" s="125">
        <f t="shared" si="30"/>
        <v>9.8758958286304654E-4</v>
      </c>
      <c r="D650" s="128">
        <f t="shared" si="31"/>
        <v>987.58958286304653</v>
      </c>
      <c r="E650" s="128">
        <f t="shared" ca="1" si="32"/>
        <v>25388.530656441842</v>
      </c>
    </row>
    <row r="651" spans="1:5" x14ac:dyDescent="0.3">
      <c r="A651" s="73">
        <v>42900</v>
      </c>
      <c r="B651" s="130">
        <v>2437.919922</v>
      </c>
      <c r="C651" s="125">
        <f t="shared" si="30"/>
        <v>1.0830032535587009E-2</v>
      </c>
      <c r="D651" s="128">
        <f t="shared" si="31"/>
        <v>10830.032535587008</v>
      </c>
      <c r="E651" s="128">
        <f t="shared" ca="1" si="32"/>
        <v>25388.530656441842</v>
      </c>
    </row>
    <row r="652" spans="1:5" x14ac:dyDescent="0.3">
      <c r="A652" s="73">
        <v>42899</v>
      </c>
      <c r="B652" s="130">
        <v>2440.3500979999999</v>
      </c>
      <c r="C652" s="125">
        <f t="shared" si="30"/>
        <v>1.1372238086276187E-2</v>
      </c>
      <c r="D652" s="128">
        <f t="shared" si="31"/>
        <v>11372.238086276187</v>
      </c>
      <c r="E652" s="128">
        <f t="shared" ca="1" si="32"/>
        <v>25388.530656441842</v>
      </c>
    </row>
    <row r="653" spans="1:5" x14ac:dyDescent="0.3">
      <c r="A653" s="73">
        <v>42898</v>
      </c>
      <c r="B653" s="130">
        <v>2429.389893</v>
      </c>
      <c r="C653" s="125">
        <f t="shared" si="30"/>
        <v>5.6170677525806401E-3</v>
      </c>
      <c r="D653" s="128">
        <f t="shared" si="31"/>
        <v>5617.0677525806404</v>
      </c>
      <c r="E653" s="128">
        <f t="shared" ca="1" si="32"/>
        <v>25388.530656441842</v>
      </c>
    </row>
    <row r="654" spans="1:5" x14ac:dyDescent="0.3">
      <c r="A654" s="73">
        <v>42895</v>
      </c>
      <c r="B654" s="130">
        <v>2431.7700199999999</v>
      </c>
      <c r="C654" s="125">
        <f t="shared" si="30"/>
        <v>6.9148933694622716E-3</v>
      </c>
      <c r="D654" s="128">
        <f t="shared" si="31"/>
        <v>6914.8933694622719</v>
      </c>
      <c r="E654" s="128">
        <f t="shared" ca="1" si="32"/>
        <v>25388.530656441842</v>
      </c>
    </row>
    <row r="655" spans="1:5" x14ac:dyDescent="0.3">
      <c r="A655" s="73">
        <v>42894</v>
      </c>
      <c r="B655" s="130">
        <v>2433.790039</v>
      </c>
      <c r="C655" s="125">
        <f t="shared" si="30"/>
        <v>1.2227694886588036E-2</v>
      </c>
      <c r="D655" s="128">
        <f t="shared" si="31"/>
        <v>12227.694886588037</v>
      </c>
      <c r="E655" s="128">
        <f t="shared" ca="1" si="32"/>
        <v>25388.530656441842</v>
      </c>
    </row>
    <row r="656" spans="1:5" x14ac:dyDescent="0.3">
      <c r="A656" s="73">
        <v>42893</v>
      </c>
      <c r="B656" s="130">
        <v>2433.139893</v>
      </c>
      <c r="C656" s="125">
        <f t="shared" si="30"/>
        <v>1.4476185209072012E-2</v>
      </c>
      <c r="D656" s="128">
        <f t="shared" si="31"/>
        <v>14476.185209072013</v>
      </c>
      <c r="E656" s="128">
        <f t="shared" ca="1" si="32"/>
        <v>25388.530656441842</v>
      </c>
    </row>
    <row r="657" spans="1:5" x14ac:dyDescent="0.3">
      <c r="A657" s="73">
        <v>42892</v>
      </c>
      <c r="B657" s="130">
        <v>2429.330078</v>
      </c>
      <c r="C657" s="125">
        <f t="shared" si="30"/>
        <v>1.4749274318934136E-2</v>
      </c>
      <c r="D657" s="128">
        <f t="shared" si="31"/>
        <v>14749.274318934136</v>
      </c>
      <c r="E657" s="128">
        <f t="shared" ca="1" si="32"/>
        <v>25388.530656441842</v>
      </c>
    </row>
    <row r="658" spans="1:5" x14ac:dyDescent="0.3">
      <c r="A658" s="73">
        <v>42891</v>
      </c>
      <c r="B658" s="130">
        <v>2436.1000979999999</v>
      </c>
      <c r="C658" s="125">
        <f t="shared" si="30"/>
        <v>2.2827994128872486E-2</v>
      </c>
      <c r="D658" s="128">
        <f t="shared" si="31"/>
        <v>22827.994128872488</v>
      </c>
      <c r="E658" s="128">
        <f t="shared" ca="1" si="32"/>
        <v>25388.530656441842</v>
      </c>
    </row>
    <row r="659" spans="1:5" x14ac:dyDescent="0.3">
      <c r="A659" s="73">
        <v>42888</v>
      </c>
      <c r="B659" s="130">
        <v>2439.070068</v>
      </c>
      <c r="C659" s="125">
        <f t="shared" si="30"/>
        <v>3.1005401272828914E-2</v>
      </c>
      <c r="D659" s="128">
        <f t="shared" si="31"/>
        <v>31005.401272828913</v>
      </c>
      <c r="E659" s="128">
        <f t="shared" ca="1" si="32"/>
        <v>25388.530656441842</v>
      </c>
    </row>
    <row r="660" spans="1:5" x14ac:dyDescent="0.3">
      <c r="A660" s="73">
        <v>42887</v>
      </c>
      <c r="B660" s="130">
        <v>2430.0600589999999</v>
      </c>
      <c r="C660" s="125">
        <f t="shared" si="30"/>
        <v>3.0983920061037118E-2</v>
      </c>
      <c r="D660" s="128">
        <f t="shared" si="31"/>
        <v>30983.920061037119</v>
      </c>
      <c r="E660" s="128">
        <f t="shared" ca="1" si="32"/>
        <v>25388.530656441842</v>
      </c>
    </row>
    <row r="661" spans="1:5" x14ac:dyDescent="0.3">
      <c r="A661" s="73">
        <v>42886</v>
      </c>
      <c r="B661" s="130">
        <v>2411.8000489999999</v>
      </c>
      <c r="C661" s="125">
        <f t="shared" si="30"/>
        <v>4.6362587784360976E-3</v>
      </c>
      <c r="D661" s="128">
        <f t="shared" si="31"/>
        <v>4636.2587784360976</v>
      </c>
      <c r="E661" s="128">
        <f t="shared" ca="1" si="32"/>
        <v>25388.530656441842</v>
      </c>
    </row>
    <row r="662" spans="1:5" x14ac:dyDescent="0.3">
      <c r="A662" s="73">
        <v>42885</v>
      </c>
      <c r="B662" s="130">
        <v>2412.9099120000001</v>
      </c>
      <c r="C662" s="125">
        <f t="shared" si="30"/>
        <v>4.4081736405825467E-3</v>
      </c>
      <c r="D662" s="128">
        <f t="shared" si="31"/>
        <v>4408.1736405825468</v>
      </c>
      <c r="E662" s="128">
        <f t="shared" ca="1" si="32"/>
        <v>25388.530656441842</v>
      </c>
    </row>
    <row r="663" spans="1:5" x14ac:dyDescent="0.3">
      <c r="A663" s="73">
        <v>42881</v>
      </c>
      <c r="B663" s="130">
        <v>2415.820068</v>
      </c>
      <c r="C663" s="125">
        <f t="shared" si="30"/>
        <v>1.042292317597826E-2</v>
      </c>
      <c r="D663" s="128">
        <f t="shared" si="31"/>
        <v>10422.92317597826</v>
      </c>
      <c r="E663" s="128">
        <f t="shared" ca="1" si="32"/>
        <v>25388.530656441842</v>
      </c>
    </row>
    <row r="664" spans="1:5" x14ac:dyDescent="0.3">
      <c r="A664" s="73">
        <v>42880</v>
      </c>
      <c r="B664" s="130">
        <v>2415.070068</v>
      </c>
      <c r="C664" s="125">
        <f t="shared" si="30"/>
        <v>8.6158465062122769E-3</v>
      </c>
      <c r="D664" s="128">
        <f t="shared" si="31"/>
        <v>8615.8465062122777</v>
      </c>
      <c r="E664" s="128">
        <f t="shared" ca="1" si="32"/>
        <v>25388.530656441842</v>
      </c>
    </row>
    <row r="665" spans="1:5" x14ac:dyDescent="0.3">
      <c r="A665" s="73">
        <v>42879</v>
      </c>
      <c r="B665" s="130">
        <v>2404.389893</v>
      </c>
      <c r="C665" s="125">
        <f t="shared" si="30"/>
        <v>1.9836434083946308E-3</v>
      </c>
      <c r="D665" s="128">
        <f t="shared" si="31"/>
        <v>1983.6434083946308</v>
      </c>
      <c r="E665" s="128">
        <f t="shared" ca="1" si="32"/>
        <v>25388.530656441842</v>
      </c>
    </row>
    <row r="666" spans="1:5" x14ac:dyDescent="0.3">
      <c r="A666" s="73">
        <v>42878</v>
      </c>
      <c r="B666" s="130">
        <v>2398.419922</v>
      </c>
      <c r="C666" s="125">
        <f t="shared" si="30"/>
        <v>6.2580313436111368E-4</v>
      </c>
      <c r="D666" s="128">
        <f t="shared" si="31"/>
        <v>625.80313436111373</v>
      </c>
      <c r="E666" s="128">
        <f t="shared" ca="1" si="32"/>
        <v>25388.530656441842</v>
      </c>
    </row>
    <row r="667" spans="1:5" x14ac:dyDescent="0.3">
      <c r="A667" s="73">
        <v>42877</v>
      </c>
      <c r="B667" s="130">
        <v>2394.0200199999999</v>
      </c>
      <c r="C667" s="125">
        <f t="shared" si="30"/>
        <v>-2.2338534377051023E-3</v>
      </c>
      <c r="D667" s="128">
        <f t="shared" si="31"/>
        <v>-2233.8534377051024</v>
      </c>
      <c r="E667" s="128">
        <f t="shared" ca="1" si="32"/>
        <v>25388.530656441842</v>
      </c>
    </row>
    <row r="668" spans="1:5" x14ac:dyDescent="0.3">
      <c r="A668" s="73">
        <v>42874</v>
      </c>
      <c r="B668" s="130">
        <v>2381.7299800000001</v>
      </c>
      <c r="C668" s="125">
        <f t="shared" si="30"/>
        <v>-7.318856292721776E-3</v>
      </c>
      <c r="D668" s="128">
        <f t="shared" si="31"/>
        <v>-7318.8562927217763</v>
      </c>
      <c r="E668" s="128">
        <f t="shared" ca="1" si="32"/>
        <v>25388.530656441842</v>
      </c>
    </row>
    <row r="669" spans="1:5" x14ac:dyDescent="0.3">
      <c r="A669" s="73">
        <v>42873</v>
      </c>
      <c r="B669" s="130">
        <v>2365.719971</v>
      </c>
      <c r="C669" s="125">
        <f t="shared" si="30"/>
        <v>-9.9601797853946517E-3</v>
      </c>
      <c r="D669" s="128">
        <f t="shared" si="31"/>
        <v>-9960.1797853946518</v>
      </c>
      <c r="E669" s="128">
        <f t="shared" ca="1" si="32"/>
        <v>25388.530656441842</v>
      </c>
    </row>
    <row r="670" spans="1:5" x14ac:dyDescent="0.3">
      <c r="A670" s="73">
        <v>42872</v>
      </c>
      <c r="B670" s="130">
        <v>2357.030029</v>
      </c>
      <c r="C670" s="125">
        <f t="shared" si="30"/>
        <v>-1.3022681145353765E-2</v>
      </c>
      <c r="D670" s="128">
        <f t="shared" si="31"/>
        <v>-13022.681145353765</v>
      </c>
      <c r="E670" s="128">
        <f t="shared" ca="1" si="32"/>
        <v>25388.530656441842</v>
      </c>
    </row>
    <row r="671" spans="1:5" x14ac:dyDescent="0.3">
      <c r="A671" s="73">
        <v>42871</v>
      </c>
      <c r="B671" s="130">
        <v>2400.669922</v>
      </c>
      <c r="C671" s="125">
        <f t="shared" si="30"/>
        <v>3.9729506099064338E-3</v>
      </c>
      <c r="D671" s="128">
        <f t="shared" si="31"/>
        <v>3972.9506099064338</v>
      </c>
      <c r="E671" s="128">
        <f t="shared" ca="1" si="32"/>
        <v>25388.530656441842</v>
      </c>
    </row>
    <row r="672" spans="1:5" x14ac:dyDescent="0.3">
      <c r="A672" s="73">
        <v>42870</v>
      </c>
      <c r="B672" s="130">
        <v>2402.320068</v>
      </c>
      <c r="C672" s="125">
        <f t="shared" si="30"/>
        <v>5.8576451089689119E-3</v>
      </c>
      <c r="D672" s="128">
        <f t="shared" si="31"/>
        <v>5857.6451089689117</v>
      </c>
      <c r="E672" s="128">
        <f t="shared" ca="1" si="32"/>
        <v>25388.530656441842</v>
      </c>
    </row>
    <row r="673" spans="1:5" x14ac:dyDescent="0.3">
      <c r="A673" s="73">
        <v>42867</v>
      </c>
      <c r="B673" s="130">
        <v>2390.8999020000001</v>
      </c>
      <c r="C673" s="125">
        <f t="shared" si="30"/>
        <v>2.8101464380911878E-3</v>
      </c>
      <c r="D673" s="128">
        <f t="shared" si="31"/>
        <v>2810.146438091188</v>
      </c>
      <c r="E673" s="128">
        <f t="shared" ca="1" si="32"/>
        <v>25388.530656441842</v>
      </c>
    </row>
    <row r="674" spans="1:5" x14ac:dyDescent="0.3">
      <c r="A674" s="73">
        <v>42866</v>
      </c>
      <c r="B674" s="130">
        <v>2394.4399410000001</v>
      </c>
      <c r="C674" s="125">
        <f t="shared" si="30"/>
        <v>2.3735734091305805E-3</v>
      </c>
      <c r="D674" s="128">
        <f t="shared" si="31"/>
        <v>2373.5734091305803</v>
      </c>
      <c r="E674" s="128">
        <f t="shared" ca="1" si="32"/>
        <v>25388.530656441842</v>
      </c>
    </row>
    <row r="675" spans="1:5" x14ac:dyDescent="0.3">
      <c r="A675" s="73">
        <v>42865</v>
      </c>
      <c r="B675" s="130">
        <v>2399.6298830000001</v>
      </c>
      <c r="C675" s="125">
        <f t="shared" si="30"/>
        <v>5.1016491444766388E-3</v>
      </c>
      <c r="D675" s="128">
        <f t="shared" si="31"/>
        <v>5101.6491444766389</v>
      </c>
      <c r="E675" s="128">
        <f t="shared" ca="1" si="32"/>
        <v>25388.530656441842</v>
      </c>
    </row>
    <row r="676" spans="1:5" x14ac:dyDescent="0.3">
      <c r="A676" s="73">
        <v>42864</v>
      </c>
      <c r="B676" s="130">
        <v>2396.919922</v>
      </c>
      <c r="C676" s="125">
        <f t="shared" si="30"/>
        <v>3.4789331987030714E-3</v>
      </c>
      <c r="D676" s="128">
        <f t="shared" si="31"/>
        <v>3478.9331987030714</v>
      </c>
      <c r="E676" s="128">
        <f t="shared" ca="1" si="32"/>
        <v>25388.530656441842</v>
      </c>
    </row>
    <row r="677" spans="1:5" x14ac:dyDescent="0.3">
      <c r="A677" s="73">
        <v>42863</v>
      </c>
      <c r="B677" s="130">
        <v>2399.3798830000001</v>
      </c>
      <c r="C677" s="125">
        <f t="shared" si="30"/>
        <v>1.0626953664023553E-2</v>
      </c>
      <c r="D677" s="128">
        <f t="shared" si="31"/>
        <v>10626.953664023553</v>
      </c>
      <c r="E677" s="128">
        <f t="shared" ca="1" si="32"/>
        <v>25388.530656441842</v>
      </c>
    </row>
    <row r="678" spans="1:5" x14ac:dyDescent="0.3">
      <c r="A678" s="73">
        <v>42860</v>
      </c>
      <c r="B678" s="130">
        <v>2399.290039</v>
      </c>
      <c r="C678" s="125">
        <f t="shared" si="30"/>
        <v>2.1543966752144428E-2</v>
      </c>
      <c r="D678" s="128">
        <f t="shared" si="31"/>
        <v>21543.966752144428</v>
      </c>
      <c r="E678" s="128">
        <f t="shared" ca="1" si="32"/>
        <v>25388.530656441842</v>
      </c>
    </row>
    <row r="679" spans="1:5" x14ac:dyDescent="0.3">
      <c r="A679" s="73">
        <v>42859</v>
      </c>
      <c r="B679" s="130">
        <v>2389.5200199999999</v>
      </c>
      <c r="C679" s="125">
        <f t="shared" si="30"/>
        <v>1.4296357452934227E-2</v>
      </c>
      <c r="D679" s="128">
        <f t="shared" si="31"/>
        <v>14296.357452934228</v>
      </c>
      <c r="E679" s="128">
        <f t="shared" ca="1" si="32"/>
        <v>25388.530656441842</v>
      </c>
    </row>
    <row r="680" spans="1:5" x14ac:dyDescent="0.3">
      <c r="A680" s="73">
        <v>42858</v>
      </c>
      <c r="B680" s="130">
        <v>2388.1298830000001</v>
      </c>
      <c r="C680" s="125">
        <f t="shared" si="30"/>
        <v>2.1367121580824211E-2</v>
      </c>
      <c r="D680" s="128">
        <f t="shared" si="31"/>
        <v>21367.121580824212</v>
      </c>
      <c r="E680" s="128">
        <f t="shared" ca="1" si="32"/>
        <v>25388.530656441842</v>
      </c>
    </row>
    <row r="681" spans="1:5" x14ac:dyDescent="0.3">
      <c r="A681" s="73">
        <v>42857</v>
      </c>
      <c r="B681" s="130">
        <v>2391.169922</v>
      </c>
      <c r="C681" s="125">
        <f t="shared" si="30"/>
        <v>2.0912044810118102E-2</v>
      </c>
      <c r="D681" s="128">
        <f t="shared" si="31"/>
        <v>20912.044810118103</v>
      </c>
      <c r="E681" s="128">
        <f t="shared" ca="1" si="32"/>
        <v>25388.530656441842</v>
      </c>
    </row>
    <row r="682" spans="1:5" x14ac:dyDescent="0.3">
      <c r="A682" s="73">
        <v>42856</v>
      </c>
      <c r="B682" s="130">
        <v>2388.330078</v>
      </c>
      <c r="C682" s="125">
        <f t="shared" si="30"/>
        <v>1.6738995505600318E-2</v>
      </c>
      <c r="D682" s="128">
        <f t="shared" si="31"/>
        <v>16738.995505600316</v>
      </c>
      <c r="E682" s="128">
        <f t="shared" ca="1" si="32"/>
        <v>25388.530656441842</v>
      </c>
    </row>
    <row r="683" spans="1:5" x14ac:dyDescent="0.3">
      <c r="A683" s="73">
        <v>42853</v>
      </c>
      <c r="B683" s="130">
        <v>2384.1999510000001</v>
      </c>
      <c r="C683" s="125">
        <f t="shared" si="30"/>
        <v>2.3723137535126781E-2</v>
      </c>
      <c r="D683" s="128">
        <f t="shared" si="31"/>
        <v>23723.137535126782</v>
      </c>
      <c r="E683" s="128">
        <f t="shared" ca="1" si="32"/>
        <v>25388.530656441842</v>
      </c>
    </row>
    <row r="684" spans="1:5" x14ac:dyDescent="0.3">
      <c r="A684" s="73">
        <v>42852</v>
      </c>
      <c r="B684" s="130">
        <v>2388.7700199999999</v>
      </c>
      <c r="C684" s="125">
        <f t="shared" si="30"/>
        <v>1.8695692097975947E-2</v>
      </c>
      <c r="D684" s="128">
        <f t="shared" si="31"/>
        <v>18695.692097975945</v>
      </c>
      <c r="E684" s="128">
        <f t="shared" ca="1" si="32"/>
        <v>25388.530656441842</v>
      </c>
    </row>
    <row r="685" spans="1:5" x14ac:dyDescent="0.3">
      <c r="A685" s="73">
        <v>42851</v>
      </c>
      <c r="B685" s="130">
        <v>2387.4499510000001</v>
      </c>
      <c r="C685" s="125">
        <f t="shared" si="30"/>
        <v>1.4304617077707471E-2</v>
      </c>
      <c r="D685" s="128">
        <f t="shared" si="31"/>
        <v>14304.617077707471</v>
      </c>
      <c r="E685" s="128">
        <f t="shared" ca="1" si="32"/>
        <v>25388.530656441842</v>
      </c>
    </row>
    <row r="686" spans="1:5" x14ac:dyDescent="0.3">
      <c r="A686" s="73">
        <v>42850</v>
      </c>
      <c r="B686" s="130">
        <v>2388.610107</v>
      </c>
      <c r="C686" s="125">
        <f t="shared" si="30"/>
        <v>1.3342410432101381E-2</v>
      </c>
      <c r="D686" s="128">
        <f t="shared" si="31"/>
        <v>13342.410432101382</v>
      </c>
      <c r="E686" s="128">
        <f t="shared" ca="1" si="32"/>
        <v>25388.530656441842</v>
      </c>
    </row>
    <row r="687" spans="1:5" x14ac:dyDescent="0.3">
      <c r="A687" s="73">
        <v>42849</v>
      </c>
      <c r="B687" s="130">
        <v>2374.1499020000001</v>
      </c>
      <c r="C687" s="125">
        <f t="shared" si="30"/>
        <v>7.9004655798169399E-3</v>
      </c>
      <c r="D687" s="128">
        <f t="shared" si="31"/>
        <v>7900.4655798169397</v>
      </c>
      <c r="E687" s="128">
        <f t="shared" ca="1" si="32"/>
        <v>25388.530656441842</v>
      </c>
    </row>
    <row r="688" spans="1:5" x14ac:dyDescent="0.3">
      <c r="A688" s="73">
        <v>42846</v>
      </c>
      <c r="B688" s="130">
        <v>2348.6899410000001</v>
      </c>
      <c r="C688" s="125">
        <f t="shared" si="30"/>
        <v>-3.7328043967643776E-3</v>
      </c>
      <c r="D688" s="128">
        <f t="shared" si="31"/>
        <v>-3732.8043967643775</v>
      </c>
      <c r="E688" s="128">
        <f t="shared" ca="1" si="32"/>
        <v>25388.530656441842</v>
      </c>
    </row>
    <row r="689" spans="1:5" x14ac:dyDescent="0.3">
      <c r="A689" s="73">
        <v>42845</v>
      </c>
      <c r="B689" s="130">
        <v>2355.8400879999999</v>
      </c>
      <c r="C689" s="125">
        <f t="shared" si="30"/>
        <v>1.2283036444407092E-3</v>
      </c>
      <c r="D689" s="128">
        <f t="shared" si="31"/>
        <v>1228.3036444407091</v>
      </c>
      <c r="E689" s="128">
        <f t="shared" ca="1" si="32"/>
        <v>25388.530656441842</v>
      </c>
    </row>
    <row r="690" spans="1:5" x14ac:dyDescent="0.3">
      <c r="A690" s="73">
        <v>42844</v>
      </c>
      <c r="B690" s="130">
        <v>2338.169922</v>
      </c>
      <c r="C690" s="125">
        <f t="shared" si="30"/>
        <v>-9.317161048365441E-3</v>
      </c>
      <c r="D690" s="128">
        <f t="shared" si="31"/>
        <v>-9317.1610483654404</v>
      </c>
      <c r="E690" s="128">
        <f t="shared" ca="1" si="32"/>
        <v>25388.530656441842</v>
      </c>
    </row>
    <row r="691" spans="1:5" x14ac:dyDescent="0.3">
      <c r="A691" s="73">
        <v>42843</v>
      </c>
      <c r="B691" s="130">
        <v>2342.1899410000001</v>
      </c>
      <c r="C691" s="125">
        <f t="shared" si="30"/>
        <v>-7.0586162600437818E-3</v>
      </c>
      <c r="D691" s="128">
        <f t="shared" si="31"/>
        <v>-7058.6162600437819</v>
      </c>
      <c r="E691" s="128">
        <f t="shared" ca="1" si="32"/>
        <v>25388.530656441842</v>
      </c>
    </row>
    <row r="692" spans="1:5" x14ac:dyDescent="0.3">
      <c r="A692" s="73">
        <v>42842</v>
      </c>
      <c r="B692" s="130">
        <v>2349.01001</v>
      </c>
      <c r="C692" s="125">
        <f t="shared" si="30"/>
        <v>-5.8026178168704146E-3</v>
      </c>
      <c r="D692" s="128">
        <f t="shared" si="31"/>
        <v>-5802.6178168704146</v>
      </c>
      <c r="E692" s="128">
        <f t="shared" ca="1" si="32"/>
        <v>25388.530656441842</v>
      </c>
    </row>
    <row r="693" spans="1:5" x14ac:dyDescent="0.3">
      <c r="A693" s="73">
        <v>42838</v>
      </c>
      <c r="B693" s="130">
        <v>2328.9499510000001</v>
      </c>
      <c r="C693" s="125">
        <f t="shared" si="30"/>
        <v>-1.6515674022438254E-2</v>
      </c>
      <c r="D693" s="128">
        <f t="shared" si="31"/>
        <v>-16515.674022438252</v>
      </c>
      <c r="E693" s="128">
        <f t="shared" ca="1" si="32"/>
        <v>25388.530656441842</v>
      </c>
    </row>
    <row r="694" spans="1:5" x14ac:dyDescent="0.3">
      <c r="A694" s="73">
        <v>42837</v>
      </c>
      <c r="B694" s="130">
        <v>2344.929932</v>
      </c>
      <c r="C694" s="125">
        <f t="shared" si="30"/>
        <v>-6.8611011688254342E-3</v>
      </c>
      <c r="D694" s="128">
        <f t="shared" si="31"/>
        <v>-6861.1011688254339</v>
      </c>
      <c r="E694" s="128">
        <f t="shared" ca="1" si="32"/>
        <v>25388.530656441842</v>
      </c>
    </row>
    <row r="695" spans="1:5" x14ac:dyDescent="0.3">
      <c r="A695" s="73">
        <v>42836</v>
      </c>
      <c r="B695" s="130">
        <v>2353.780029</v>
      </c>
      <c r="C695" s="125">
        <f t="shared" si="30"/>
        <v>-2.0309080764607801E-3</v>
      </c>
      <c r="D695" s="128">
        <f t="shared" si="31"/>
        <v>-2030.9080764607802</v>
      </c>
      <c r="E695" s="128">
        <f t="shared" ca="1" si="32"/>
        <v>25388.530656441842</v>
      </c>
    </row>
    <row r="696" spans="1:5" x14ac:dyDescent="0.3">
      <c r="A696" s="73">
        <v>42835</v>
      </c>
      <c r="B696" s="130">
        <v>2357.1599120000001</v>
      </c>
      <c r="C696" s="125">
        <f t="shared" si="30"/>
        <v>6.6492526082131409E-3</v>
      </c>
      <c r="D696" s="128">
        <f t="shared" si="31"/>
        <v>6649.2526082131408</v>
      </c>
      <c r="E696" s="128">
        <f t="shared" ca="1" si="32"/>
        <v>25388.530656441842</v>
      </c>
    </row>
    <row r="697" spans="1:5" x14ac:dyDescent="0.3">
      <c r="A697" s="73">
        <v>42832</v>
      </c>
      <c r="B697" s="130">
        <v>2355.540039</v>
      </c>
      <c r="C697" s="125">
        <f t="shared" si="30"/>
        <v>4.9318079073354948E-3</v>
      </c>
      <c r="D697" s="128">
        <f t="shared" si="31"/>
        <v>4931.8079073354947</v>
      </c>
      <c r="E697" s="128">
        <f t="shared" ca="1" si="32"/>
        <v>25388.530656441842</v>
      </c>
    </row>
    <row r="698" spans="1:5" x14ac:dyDescent="0.3">
      <c r="A698" s="73">
        <v>42831</v>
      </c>
      <c r="B698" s="130">
        <v>2357.48999</v>
      </c>
      <c r="C698" s="125">
        <f t="shared" si="30"/>
        <v>4.9148447508393645E-3</v>
      </c>
      <c r="D698" s="128">
        <f t="shared" si="31"/>
        <v>4914.8447508393647</v>
      </c>
      <c r="E698" s="128">
        <f t="shared" ca="1" si="32"/>
        <v>25388.530656441842</v>
      </c>
    </row>
    <row r="699" spans="1:5" x14ac:dyDescent="0.3">
      <c r="A699" s="73">
        <v>42830</v>
      </c>
      <c r="B699" s="130">
        <v>2352.9499510000001</v>
      </c>
      <c r="C699" s="125">
        <f t="shared" si="30"/>
        <v>1.9161575055426372E-3</v>
      </c>
      <c r="D699" s="128">
        <f t="shared" si="31"/>
        <v>1916.1575055426372</v>
      </c>
      <c r="E699" s="128">
        <f t="shared" ca="1" si="32"/>
        <v>25388.530656441842</v>
      </c>
    </row>
    <row r="700" spans="1:5" x14ac:dyDescent="0.3">
      <c r="A700" s="73">
        <v>42829</v>
      </c>
      <c r="B700" s="130">
        <v>2360.1599120000001</v>
      </c>
      <c r="C700" s="125">
        <f t="shared" si="30"/>
        <v>6.8855606446569517E-3</v>
      </c>
      <c r="D700" s="128">
        <f t="shared" si="31"/>
        <v>6885.5606446569518</v>
      </c>
      <c r="E700" s="128">
        <f t="shared" ca="1" si="32"/>
        <v>25388.530656441842</v>
      </c>
    </row>
    <row r="701" spans="1:5" x14ac:dyDescent="0.3">
      <c r="A701" s="73">
        <v>42828</v>
      </c>
      <c r="B701" s="130">
        <v>2358.8400879999999</v>
      </c>
      <c r="C701" s="125">
        <f t="shared" si="30"/>
        <v>-6.163921675333528E-3</v>
      </c>
      <c r="D701" s="128">
        <f t="shared" si="31"/>
        <v>-6163.9216753335277</v>
      </c>
      <c r="E701" s="128">
        <f t="shared" ca="1" si="32"/>
        <v>25388.530656441842</v>
      </c>
    </row>
    <row r="702" spans="1:5" x14ac:dyDescent="0.3">
      <c r="A702" s="73">
        <v>42825</v>
      </c>
      <c r="B702" s="130">
        <v>2362.719971</v>
      </c>
      <c r="C702" s="125">
        <f t="shared" si="30"/>
        <v>-6.5300237569642094E-3</v>
      </c>
      <c r="D702" s="128">
        <f t="shared" si="31"/>
        <v>-6530.0237569642095</v>
      </c>
      <c r="E702" s="128">
        <f t="shared" ca="1" si="32"/>
        <v>25388.530656441842</v>
      </c>
    </row>
    <row r="703" spans="1:5" x14ac:dyDescent="0.3">
      <c r="A703" s="73">
        <v>42824</v>
      </c>
      <c r="B703" s="130">
        <v>2368.0600589999999</v>
      </c>
      <c r="C703" s="125">
        <f t="shared" si="30"/>
        <v>-5.5933217942616409E-3</v>
      </c>
      <c r="D703" s="128">
        <f t="shared" si="31"/>
        <v>-5593.3217942616411</v>
      </c>
      <c r="E703" s="128">
        <f t="shared" ca="1" si="32"/>
        <v>25388.530656441842</v>
      </c>
    </row>
    <row r="704" spans="1:5" x14ac:dyDescent="0.3">
      <c r="A704" s="73">
        <v>42823</v>
      </c>
      <c r="B704" s="130">
        <v>2361.1298830000001</v>
      </c>
      <c r="C704" s="125">
        <f t="shared" si="30"/>
        <v>-1.0116350795651763E-2</v>
      </c>
      <c r="D704" s="128">
        <f t="shared" si="31"/>
        <v>-10116.350795651762</v>
      </c>
      <c r="E704" s="128">
        <f t="shared" ca="1" si="32"/>
        <v>25388.530656441842</v>
      </c>
    </row>
    <row r="705" spans="1:5" x14ac:dyDescent="0.3">
      <c r="A705" s="73">
        <v>42822</v>
      </c>
      <c r="B705" s="130">
        <v>2358.570068</v>
      </c>
      <c r="C705" s="125">
        <f t="shared" si="30"/>
        <v>-2.9084880857832562E-3</v>
      </c>
      <c r="D705" s="128">
        <f t="shared" si="31"/>
        <v>-2908.4880857832563</v>
      </c>
      <c r="E705" s="128">
        <f t="shared" ca="1" si="32"/>
        <v>25388.530656441842</v>
      </c>
    </row>
    <row r="706" spans="1:5" x14ac:dyDescent="0.3">
      <c r="A706" s="73">
        <v>42821</v>
      </c>
      <c r="B706" s="130">
        <v>2341.5900879999999</v>
      </c>
      <c r="C706" s="125">
        <f t="shared" si="30"/>
        <v>-1.3431761677847653E-2</v>
      </c>
      <c r="D706" s="128">
        <f t="shared" si="31"/>
        <v>-13431.761677847653</v>
      </c>
      <c r="E706" s="128">
        <f t="shared" ca="1" si="32"/>
        <v>25388.530656441842</v>
      </c>
    </row>
    <row r="707" spans="1:5" x14ac:dyDescent="0.3">
      <c r="A707" s="73">
        <v>42818</v>
      </c>
      <c r="B707" s="130">
        <v>2343.9799800000001</v>
      </c>
      <c r="C707" s="125">
        <f t="shared" si="30"/>
        <v>-1.2062765243972318E-2</v>
      </c>
      <c r="D707" s="128">
        <f t="shared" si="31"/>
        <v>-12062.765243972317</v>
      </c>
      <c r="E707" s="128">
        <f t="shared" ca="1" si="32"/>
        <v>25388.530656441842</v>
      </c>
    </row>
    <row r="708" spans="1:5" x14ac:dyDescent="0.3">
      <c r="A708" s="73">
        <v>42817</v>
      </c>
      <c r="B708" s="130">
        <v>2345.959961</v>
      </c>
      <c r="C708" s="125">
        <f t="shared" si="30"/>
        <v>-7.9962767781889266E-3</v>
      </c>
      <c r="D708" s="128">
        <f t="shared" si="31"/>
        <v>-7996.276778188927</v>
      </c>
      <c r="E708" s="128">
        <f t="shared" ca="1" si="32"/>
        <v>25388.530656441842</v>
      </c>
    </row>
    <row r="709" spans="1:5" x14ac:dyDescent="0.3">
      <c r="A709" s="73">
        <v>42816</v>
      </c>
      <c r="B709" s="130">
        <v>2348.4499510000001</v>
      </c>
      <c r="C709" s="125">
        <f t="shared" si="30"/>
        <v>-6.1490275512194881E-3</v>
      </c>
      <c r="D709" s="128">
        <f t="shared" si="31"/>
        <v>-6149.0275512194885</v>
      </c>
      <c r="E709" s="128">
        <f t="shared" ca="1" si="32"/>
        <v>25388.530656441842</v>
      </c>
    </row>
    <row r="710" spans="1:5" x14ac:dyDescent="0.3">
      <c r="A710" s="73">
        <v>42815</v>
      </c>
      <c r="B710" s="130">
        <v>2344.0200199999999</v>
      </c>
      <c r="C710" s="125">
        <f t="shared" si="30"/>
        <v>-1.0289637306774346E-2</v>
      </c>
      <c r="D710" s="128">
        <f t="shared" si="31"/>
        <v>-10289.637306774346</v>
      </c>
      <c r="E710" s="128">
        <f t="shared" ca="1" si="32"/>
        <v>25388.530656441842</v>
      </c>
    </row>
    <row r="711" spans="1:5" x14ac:dyDescent="0.3">
      <c r="A711" s="73">
        <v>42814</v>
      </c>
      <c r="B711" s="130">
        <v>2373.469971</v>
      </c>
      <c r="C711" s="125">
        <f t="shared" si="30"/>
        <v>-7.7467276031095711E-4</v>
      </c>
      <c r="D711" s="128">
        <f t="shared" si="31"/>
        <v>-774.67276031095707</v>
      </c>
      <c r="E711" s="128">
        <f t="shared" ca="1" si="32"/>
        <v>25388.530656441842</v>
      </c>
    </row>
    <row r="712" spans="1:5" x14ac:dyDescent="0.3">
      <c r="A712" s="73">
        <v>42811</v>
      </c>
      <c r="B712" s="130">
        <v>2378.25</v>
      </c>
      <c r="C712" s="125">
        <f t="shared" ref="C712:C775" si="33">B712/B722-1</f>
        <v>-2.0435885565561751E-3</v>
      </c>
      <c r="D712" s="128">
        <f t="shared" ref="D712:D775" si="34">C712*$B$5</f>
        <v>-2043.588556556175</v>
      </c>
      <c r="E712" s="128">
        <f t="shared" ref="E712:E775" ca="1" si="35">ABS(_xlfn.PERCENTILE.INC(OFFSET(D712,0,0,Window),1-VaRLevel))</f>
        <v>25388.530656441842</v>
      </c>
    </row>
    <row r="713" spans="1:5" x14ac:dyDescent="0.3">
      <c r="A713" s="73">
        <v>42810</v>
      </c>
      <c r="B713" s="130">
        <v>2381.3798830000001</v>
      </c>
      <c r="C713" s="125">
        <f t="shared" si="33"/>
        <v>-2.2672424669356595E-4</v>
      </c>
      <c r="D713" s="128">
        <f t="shared" si="34"/>
        <v>-226.72424669356593</v>
      </c>
      <c r="E713" s="128">
        <f t="shared" ca="1" si="35"/>
        <v>25388.530656441842</v>
      </c>
    </row>
    <row r="714" spans="1:5" x14ac:dyDescent="0.3">
      <c r="A714" s="73">
        <v>42809</v>
      </c>
      <c r="B714" s="130">
        <v>2385.26001</v>
      </c>
      <c r="C714" s="125">
        <f t="shared" si="33"/>
        <v>-4.465830470528509E-3</v>
      </c>
      <c r="D714" s="128">
        <f t="shared" si="34"/>
        <v>-4465.8304705285091</v>
      </c>
      <c r="E714" s="128">
        <f t="shared" ca="1" si="35"/>
        <v>25388.530656441842</v>
      </c>
    </row>
    <row r="715" spans="1:5" x14ac:dyDescent="0.3">
      <c r="A715" s="73">
        <v>42808</v>
      </c>
      <c r="B715" s="130">
        <v>2365.4499510000001</v>
      </c>
      <c r="C715" s="125">
        <f t="shared" si="33"/>
        <v>7.6579262575515727E-4</v>
      </c>
      <c r="D715" s="128">
        <f t="shared" si="34"/>
        <v>765.79262575515725</v>
      </c>
      <c r="E715" s="128">
        <f t="shared" ca="1" si="35"/>
        <v>25388.530656441842</v>
      </c>
    </row>
    <row r="716" spans="1:5" x14ac:dyDescent="0.3">
      <c r="A716" s="73">
        <v>42807</v>
      </c>
      <c r="B716" s="130">
        <v>2373.469971</v>
      </c>
      <c r="C716" s="125">
        <f t="shared" si="33"/>
        <v>1.569773604810587E-3</v>
      </c>
      <c r="D716" s="128">
        <f t="shared" si="34"/>
        <v>1569.7736048105871</v>
      </c>
      <c r="E716" s="128">
        <f t="shared" ca="1" si="35"/>
        <v>25388.530656441842</v>
      </c>
    </row>
    <row r="717" spans="1:5" x14ac:dyDescent="0.3">
      <c r="A717" s="73">
        <v>42804</v>
      </c>
      <c r="B717" s="130">
        <v>2372.6000979999999</v>
      </c>
      <c r="C717" s="125">
        <f t="shared" si="33"/>
        <v>2.2219072057549916E-3</v>
      </c>
      <c r="D717" s="128">
        <f t="shared" si="34"/>
        <v>2221.9072057549915</v>
      </c>
      <c r="E717" s="128">
        <f t="shared" ca="1" si="35"/>
        <v>25388.530656441842</v>
      </c>
    </row>
    <row r="718" spans="1:5" x14ac:dyDescent="0.3">
      <c r="A718" s="73">
        <v>42803</v>
      </c>
      <c r="B718" s="130">
        <v>2364.8701169999999</v>
      </c>
      <c r="C718" s="125">
        <f t="shared" si="33"/>
        <v>4.4845312167285378E-4</v>
      </c>
      <c r="D718" s="128">
        <f t="shared" si="34"/>
        <v>448.4531216728538</v>
      </c>
      <c r="E718" s="128">
        <f t="shared" ca="1" si="35"/>
        <v>25388.530656441842</v>
      </c>
    </row>
    <row r="719" spans="1:5" x14ac:dyDescent="0.3">
      <c r="A719" s="73">
        <v>42802</v>
      </c>
      <c r="B719" s="130">
        <v>2362.9799800000001</v>
      </c>
      <c r="C719" s="125">
        <f t="shared" si="33"/>
        <v>6.7678450071495533E-5</v>
      </c>
      <c r="D719" s="128">
        <f t="shared" si="34"/>
        <v>67.678450071495533</v>
      </c>
      <c r="E719" s="128">
        <f t="shared" ca="1" si="35"/>
        <v>25388.530656441842</v>
      </c>
    </row>
    <row r="720" spans="1:5" x14ac:dyDescent="0.3">
      <c r="A720" s="73">
        <v>42801</v>
      </c>
      <c r="B720" s="130">
        <v>2368.389893</v>
      </c>
      <c r="C720" s="125">
        <f t="shared" si="33"/>
        <v>1.2725270987687942E-3</v>
      </c>
      <c r="D720" s="128">
        <f t="shared" si="34"/>
        <v>1272.5270987687943</v>
      </c>
      <c r="E720" s="128">
        <f t="shared" ca="1" si="35"/>
        <v>25388.530656441842</v>
      </c>
    </row>
    <row r="721" spans="1:5" x14ac:dyDescent="0.3">
      <c r="A721" s="73">
        <v>42800</v>
      </c>
      <c r="B721" s="130">
        <v>2375.3100589999999</v>
      </c>
      <c r="C721" s="125">
        <f t="shared" si="33"/>
        <v>1.0271588451615132E-2</v>
      </c>
      <c r="D721" s="128">
        <f t="shared" si="34"/>
        <v>10271.588451615133</v>
      </c>
      <c r="E721" s="128">
        <f t="shared" ca="1" si="35"/>
        <v>25388.530656441842</v>
      </c>
    </row>
    <row r="722" spans="1:5" x14ac:dyDescent="0.3">
      <c r="A722" s="73">
        <v>42797</v>
      </c>
      <c r="B722" s="130">
        <v>2383.1201169999999</v>
      </c>
      <c r="C722" s="125">
        <f t="shared" si="33"/>
        <v>1.5294751426601527E-2</v>
      </c>
      <c r="D722" s="128">
        <f t="shared" si="34"/>
        <v>15294.751426601528</v>
      </c>
      <c r="E722" s="128">
        <f t="shared" ca="1" si="35"/>
        <v>25388.530656441842</v>
      </c>
    </row>
    <row r="723" spans="1:5" x14ac:dyDescent="0.3">
      <c r="A723" s="73">
        <v>42796</v>
      </c>
      <c r="B723" s="130">
        <v>2381.919922</v>
      </c>
      <c r="C723" s="125">
        <f t="shared" si="33"/>
        <v>1.3906532723209519E-2</v>
      </c>
      <c r="D723" s="128">
        <f t="shared" si="34"/>
        <v>13906.532723209519</v>
      </c>
      <c r="E723" s="128">
        <f t="shared" ca="1" si="35"/>
        <v>25388.530656441842</v>
      </c>
    </row>
    <row r="724" spans="1:5" x14ac:dyDescent="0.3">
      <c r="A724" s="73">
        <v>42795</v>
      </c>
      <c r="B724" s="130">
        <v>2395.959961</v>
      </c>
      <c r="C724" s="125">
        <f t="shared" si="33"/>
        <v>2.4974495440579281E-2</v>
      </c>
      <c r="D724" s="128">
        <f t="shared" si="34"/>
        <v>24974.495440579281</v>
      </c>
      <c r="E724" s="128">
        <f t="shared" ca="1" si="35"/>
        <v>25388.530656441842</v>
      </c>
    </row>
    <row r="725" spans="1:5" x14ac:dyDescent="0.3">
      <c r="A725" s="73">
        <v>42794</v>
      </c>
      <c r="B725" s="130">
        <v>2363.639893</v>
      </c>
      <c r="C725" s="125">
        <f t="shared" si="33"/>
        <v>1.5200211747020242E-2</v>
      </c>
      <c r="D725" s="128">
        <f t="shared" si="34"/>
        <v>15200.211747020243</v>
      </c>
      <c r="E725" s="128">
        <f t="shared" ca="1" si="35"/>
        <v>25388.530656441842</v>
      </c>
    </row>
    <row r="726" spans="1:5" x14ac:dyDescent="0.3">
      <c r="A726" s="73">
        <v>42793</v>
      </c>
      <c r="B726" s="130">
        <v>2369.75</v>
      </c>
      <c r="C726" s="125">
        <f t="shared" si="33"/>
        <v>2.3163896088225222E-2</v>
      </c>
      <c r="D726" s="128">
        <f t="shared" si="34"/>
        <v>23163.896088225221</v>
      </c>
      <c r="E726" s="128">
        <f t="shared" ca="1" si="35"/>
        <v>25388.530656441842</v>
      </c>
    </row>
    <row r="727" spans="1:5" x14ac:dyDescent="0.3">
      <c r="A727" s="73">
        <v>42790</v>
      </c>
      <c r="B727" s="130">
        <v>2367.3400879999999</v>
      </c>
      <c r="C727" s="125">
        <f t="shared" si="33"/>
        <v>2.5768335298394174E-2</v>
      </c>
      <c r="D727" s="128">
        <f t="shared" si="34"/>
        <v>25768.335298394173</v>
      </c>
      <c r="E727" s="128">
        <f t="shared" ca="1" si="35"/>
        <v>25388.530656441842</v>
      </c>
    </row>
    <row r="728" spans="1:5" x14ac:dyDescent="0.3">
      <c r="A728" s="73">
        <v>42789</v>
      </c>
      <c r="B728" s="130">
        <v>2363.8100589999999</v>
      </c>
      <c r="C728" s="125">
        <f t="shared" si="33"/>
        <v>3.0130754901662948E-2</v>
      </c>
      <c r="D728" s="128">
        <f t="shared" si="34"/>
        <v>30130.754901662949</v>
      </c>
      <c r="E728" s="128">
        <f t="shared" ca="1" si="35"/>
        <v>25388.530656441842</v>
      </c>
    </row>
    <row r="729" spans="1:5" x14ac:dyDescent="0.3">
      <c r="A729" s="73">
        <v>42788</v>
      </c>
      <c r="B729" s="130">
        <v>2362.820068</v>
      </c>
      <c r="C729" s="125">
        <f t="shared" si="33"/>
        <v>3.0413237927925607E-2</v>
      </c>
      <c r="D729" s="128">
        <f t="shared" si="34"/>
        <v>30413.237927925606</v>
      </c>
      <c r="E729" s="128">
        <f t="shared" ca="1" si="35"/>
        <v>25388.530656441842</v>
      </c>
    </row>
    <row r="730" spans="1:5" x14ac:dyDescent="0.3">
      <c r="A730" s="73">
        <v>42787</v>
      </c>
      <c r="B730" s="130">
        <v>2365.3798830000001</v>
      </c>
      <c r="C730" s="125">
        <f t="shared" si="33"/>
        <v>3.1763540376675614E-2</v>
      </c>
      <c r="D730" s="128">
        <f t="shared" si="34"/>
        <v>31763.540376675614</v>
      </c>
      <c r="E730" s="128">
        <f t="shared" ca="1" si="35"/>
        <v>25388.530656441842</v>
      </c>
    </row>
    <row r="731" spans="1:5" x14ac:dyDescent="0.3">
      <c r="A731" s="73">
        <v>42783</v>
      </c>
      <c r="B731" s="130">
        <v>2351.1599120000001</v>
      </c>
      <c r="C731" s="125">
        <f t="shared" si="33"/>
        <v>2.3391452944839575E-2</v>
      </c>
      <c r="D731" s="128">
        <f t="shared" si="34"/>
        <v>23391.452944839573</v>
      </c>
      <c r="E731" s="128">
        <f t="shared" ca="1" si="35"/>
        <v>25388.530656441842</v>
      </c>
    </row>
    <row r="732" spans="1:5" x14ac:dyDescent="0.3">
      <c r="A732" s="73">
        <v>42782</v>
      </c>
      <c r="B732" s="130">
        <v>2347.219971</v>
      </c>
      <c r="C732" s="125">
        <f t="shared" si="33"/>
        <v>2.9098743954369288E-2</v>
      </c>
      <c r="D732" s="128">
        <f t="shared" si="34"/>
        <v>29098.743954369289</v>
      </c>
      <c r="E732" s="128">
        <f t="shared" ca="1" si="35"/>
        <v>25388.530656441842</v>
      </c>
    </row>
    <row r="733" spans="1:5" x14ac:dyDescent="0.3">
      <c r="A733" s="73">
        <v>42781</v>
      </c>
      <c r="B733" s="130">
        <v>2349.25</v>
      </c>
      <c r="C733" s="125">
        <f t="shared" si="33"/>
        <v>3.0576188064208587E-2</v>
      </c>
      <c r="D733" s="128">
        <f t="shared" si="34"/>
        <v>30576.188064208585</v>
      </c>
      <c r="E733" s="128">
        <f t="shared" ca="1" si="35"/>
        <v>25388.530656441842</v>
      </c>
    </row>
    <row r="734" spans="1:5" x14ac:dyDescent="0.3">
      <c r="A734" s="73">
        <v>42780</v>
      </c>
      <c r="B734" s="130">
        <v>2337.580078</v>
      </c>
      <c r="C734" s="125">
        <f t="shared" si="33"/>
        <v>2.5762749953160302E-2</v>
      </c>
      <c r="D734" s="128">
        <f t="shared" si="34"/>
        <v>25762.749953160303</v>
      </c>
      <c r="E734" s="128">
        <f t="shared" ca="1" si="35"/>
        <v>25388.530656441842</v>
      </c>
    </row>
    <row r="735" spans="1:5" x14ac:dyDescent="0.3">
      <c r="A735" s="73">
        <v>42779</v>
      </c>
      <c r="B735" s="130">
        <v>2328.25</v>
      </c>
      <c r="C735" s="125">
        <f t="shared" si="33"/>
        <v>2.0759393237064439E-2</v>
      </c>
      <c r="D735" s="128">
        <f t="shared" si="34"/>
        <v>20759.39323706444</v>
      </c>
      <c r="E735" s="128">
        <f t="shared" ca="1" si="35"/>
        <v>25388.530656441842</v>
      </c>
    </row>
    <row r="736" spans="1:5" x14ac:dyDescent="0.3">
      <c r="A736" s="73">
        <v>42776</v>
      </c>
      <c r="B736" s="130">
        <v>2316.1000979999999</v>
      </c>
      <c r="C736" s="125">
        <f t="shared" si="33"/>
        <v>9.3303049869428722E-3</v>
      </c>
      <c r="D736" s="128">
        <f t="shared" si="34"/>
        <v>9330.3049869428723</v>
      </c>
      <c r="E736" s="128">
        <f t="shared" ca="1" si="35"/>
        <v>25388.530656441842</v>
      </c>
    </row>
    <row r="737" spans="1:5" x14ac:dyDescent="0.3">
      <c r="A737" s="73">
        <v>42775</v>
      </c>
      <c r="B737" s="130">
        <v>2307.8701169999999</v>
      </c>
      <c r="C737" s="125">
        <f t="shared" si="33"/>
        <v>4.8723310741236592E-3</v>
      </c>
      <c r="D737" s="128">
        <f t="shared" si="34"/>
        <v>4872.3310741236592</v>
      </c>
      <c r="E737" s="128">
        <f t="shared" ca="1" si="35"/>
        <v>25388.530656441842</v>
      </c>
    </row>
    <row r="738" spans="1:5" x14ac:dyDescent="0.3">
      <c r="A738" s="73">
        <v>42774</v>
      </c>
      <c r="B738" s="130">
        <v>2294.669922</v>
      </c>
      <c r="C738" s="125">
        <f t="shared" si="33"/>
        <v>-1.6099212971101284E-3</v>
      </c>
      <c r="D738" s="128">
        <f t="shared" si="34"/>
        <v>-1609.9212971101285</v>
      </c>
      <c r="E738" s="128">
        <f t="shared" ca="1" si="35"/>
        <v>27083.620354849401</v>
      </c>
    </row>
    <row r="739" spans="1:5" x14ac:dyDescent="0.3">
      <c r="A739" s="73">
        <v>42773</v>
      </c>
      <c r="B739" s="130">
        <v>2293.080078</v>
      </c>
      <c r="C739" s="125">
        <f t="shared" si="33"/>
        <v>5.7059693833934055E-3</v>
      </c>
      <c r="D739" s="128">
        <f t="shared" si="34"/>
        <v>5705.9693833934052</v>
      </c>
      <c r="E739" s="128">
        <f t="shared" ca="1" si="35"/>
        <v>31027.626965398336</v>
      </c>
    </row>
    <row r="740" spans="1:5" x14ac:dyDescent="0.3">
      <c r="A740" s="73">
        <v>42772</v>
      </c>
      <c r="B740" s="130">
        <v>2292.5600589999999</v>
      </c>
      <c r="C740" s="125">
        <f t="shared" si="33"/>
        <v>1.207845161215082E-2</v>
      </c>
      <c r="D740" s="128">
        <f t="shared" si="34"/>
        <v>12078.45161215082</v>
      </c>
      <c r="E740" s="128">
        <f t="shared" ca="1" si="35"/>
        <v>31027.626965398336</v>
      </c>
    </row>
    <row r="741" spans="1:5" x14ac:dyDescent="0.3">
      <c r="A741" s="73">
        <v>42769</v>
      </c>
      <c r="B741" s="130">
        <v>2297.419922</v>
      </c>
      <c r="C741" s="125">
        <f t="shared" si="33"/>
        <v>1.1495508020378242E-2</v>
      </c>
      <c r="D741" s="128">
        <f t="shared" si="34"/>
        <v>11495.508020378242</v>
      </c>
      <c r="E741" s="128">
        <f t="shared" ca="1" si="35"/>
        <v>31027.626965398336</v>
      </c>
    </row>
    <row r="742" spans="1:5" x14ac:dyDescent="0.3">
      <c r="A742" s="73">
        <v>42768</v>
      </c>
      <c r="B742" s="130">
        <v>2280.8500979999999</v>
      </c>
      <c r="C742" s="125">
        <f t="shared" si="33"/>
        <v>7.5806128256323824E-3</v>
      </c>
      <c r="D742" s="128">
        <f t="shared" si="34"/>
        <v>7580.6128256323827</v>
      </c>
      <c r="E742" s="128">
        <f t="shared" ca="1" si="35"/>
        <v>31027.626965398336</v>
      </c>
    </row>
    <row r="743" spans="1:5" x14ac:dyDescent="0.3">
      <c r="A743" s="73">
        <v>42767</v>
      </c>
      <c r="B743" s="130">
        <v>2279.5500489999999</v>
      </c>
      <c r="C743" s="125">
        <f t="shared" si="33"/>
        <v>3.3717109370492437E-3</v>
      </c>
      <c r="D743" s="128">
        <f t="shared" si="34"/>
        <v>3371.7109370492435</v>
      </c>
      <c r="E743" s="128">
        <f t="shared" ca="1" si="35"/>
        <v>31027.626965398336</v>
      </c>
    </row>
    <row r="744" spans="1:5" x14ac:dyDescent="0.3">
      <c r="A744" s="73">
        <v>42766</v>
      </c>
      <c r="B744" s="130">
        <v>2278.8701169999999</v>
      </c>
      <c r="C744" s="125">
        <f t="shared" si="33"/>
        <v>4.841603657166571E-3</v>
      </c>
      <c r="D744" s="128">
        <f t="shared" si="34"/>
        <v>4841.6036571665709</v>
      </c>
      <c r="E744" s="128">
        <f t="shared" ca="1" si="35"/>
        <v>31027.626965398336</v>
      </c>
    </row>
    <row r="745" spans="1:5" x14ac:dyDescent="0.3">
      <c r="A745" s="73">
        <v>42765</v>
      </c>
      <c r="B745" s="130">
        <v>2280.8999020000001</v>
      </c>
      <c r="C745" s="125">
        <f t="shared" si="33"/>
        <v>2.7520879323643666E-3</v>
      </c>
      <c r="D745" s="128">
        <f t="shared" si="34"/>
        <v>2752.0879323643667</v>
      </c>
      <c r="E745" s="128">
        <f t="shared" ca="1" si="35"/>
        <v>31027.626965398336</v>
      </c>
    </row>
    <row r="746" spans="1:5" x14ac:dyDescent="0.3">
      <c r="A746" s="73">
        <v>42762</v>
      </c>
      <c r="B746" s="130">
        <v>2294.6899410000001</v>
      </c>
      <c r="C746" s="125">
        <f t="shared" si="33"/>
        <v>1.068074938345176E-2</v>
      </c>
      <c r="D746" s="128">
        <f t="shared" si="34"/>
        <v>10680.749383451759</v>
      </c>
      <c r="E746" s="128">
        <f t="shared" ca="1" si="35"/>
        <v>31027.626965398336</v>
      </c>
    </row>
    <row r="747" spans="1:5" x14ac:dyDescent="0.3">
      <c r="A747" s="73">
        <v>42761</v>
      </c>
      <c r="B747" s="130">
        <v>2296.679932</v>
      </c>
      <c r="C747" s="125">
        <f t="shared" si="33"/>
        <v>9.3876304702815716E-3</v>
      </c>
      <c r="D747" s="128">
        <f t="shared" si="34"/>
        <v>9387.6304702815723</v>
      </c>
      <c r="E747" s="128">
        <f t="shared" ca="1" si="35"/>
        <v>31027.626965398336</v>
      </c>
    </row>
    <row r="748" spans="1:5" x14ac:dyDescent="0.3">
      <c r="A748" s="73">
        <v>42760</v>
      </c>
      <c r="B748" s="130">
        <v>2298.3701169999999</v>
      </c>
      <c r="C748" s="125">
        <f t="shared" si="33"/>
        <v>1.2988768245801641E-2</v>
      </c>
      <c r="D748" s="128">
        <f t="shared" si="34"/>
        <v>12988.768245801641</v>
      </c>
      <c r="E748" s="128">
        <f t="shared" ca="1" si="35"/>
        <v>31027.626965398336</v>
      </c>
    </row>
    <row r="749" spans="1:5" x14ac:dyDescent="0.3">
      <c r="A749" s="73">
        <v>42759</v>
      </c>
      <c r="B749" s="130">
        <v>2280.070068</v>
      </c>
      <c r="C749" s="125">
        <f t="shared" si="33"/>
        <v>4.9231638602273975E-3</v>
      </c>
      <c r="D749" s="128">
        <f t="shared" si="34"/>
        <v>4923.1638602273979</v>
      </c>
      <c r="E749" s="128">
        <f t="shared" ca="1" si="35"/>
        <v>31027.626965398336</v>
      </c>
    </row>
    <row r="750" spans="1:5" x14ac:dyDescent="0.3">
      <c r="A750" s="73">
        <v>42758</v>
      </c>
      <c r="B750" s="130">
        <v>2265.1999510000001</v>
      </c>
      <c r="C750" s="125">
        <f t="shared" si="33"/>
        <v>-5.1735320922760009E-3</v>
      </c>
      <c r="D750" s="128">
        <f t="shared" si="34"/>
        <v>-5173.5320922760011</v>
      </c>
      <c r="E750" s="128">
        <f t="shared" ca="1" si="35"/>
        <v>31400.366994106927</v>
      </c>
    </row>
    <row r="751" spans="1:5" x14ac:dyDescent="0.3">
      <c r="A751" s="73">
        <v>42755</v>
      </c>
      <c r="B751" s="130">
        <v>2271.3100589999999</v>
      </c>
      <c r="C751" s="125">
        <f t="shared" si="33"/>
        <v>1.0180956368444072E-3</v>
      </c>
      <c r="D751" s="128">
        <f t="shared" si="34"/>
        <v>1018.0956368444072</v>
      </c>
      <c r="E751" s="128">
        <f t="shared" ca="1" si="35"/>
        <v>31400.366994106927</v>
      </c>
    </row>
    <row r="752" spans="1:5" x14ac:dyDescent="0.3">
      <c r="A752" s="73">
        <v>42754</v>
      </c>
      <c r="B752" s="130">
        <v>2263.6899410000001</v>
      </c>
      <c r="C752" s="125">
        <f t="shared" si="33"/>
        <v>-3.1091309038863146E-3</v>
      </c>
      <c r="D752" s="128">
        <f t="shared" si="34"/>
        <v>-3109.1309038863146</v>
      </c>
      <c r="E752" s="128">
        <f t="shared" ca="1" si="35"/>
        <v>31400.366994106927</v>
      </c>
    </row>
    <row r="753" spans="1:5" x14ac:dyDescent="0.3">
      <c r="A753" s="73">
        <v>42753</v>
      </c>
      <c r="B753" s="130">
        <v>2271.889893</v>
      </c>
      <c r="C753" s="125">
        <f t="shared" si="33"/>
        <v>6.2271360174519508E-3</v>
      </c>
      <c r="D753" s="128">
        <f t="shared" si="34"/>
        <v>6227.1360174519505</v>
      </c>
      <c r="E753" s="128">
        <f t="shared" ca="1" si="35"/>
        <v>31400.366994106927</v>
      </c>
    </row>
    <row r="754" spans="1:5" x14ac:dyDescent="0.3">
      <c r="A754" s="73">
        <v>42752</v>
      </c>
      <c r="B754" s="130">
        <v>2267.889893</v>
      </c>
      <c r="C754" s="125">
        <f t="shared" si="33"/>
        <v>1.2979910930069227E-2</v>
      </c>
      <c r="D754" s="128">
        <f t="shared" si="34"/>
        <v>12979.910930069227</v>
      </c>
      <c r="E754" s="128">
        <f t="shared" ca="1" si="35"/>
        <v>35896.827345320969</v>
      </c>
    </row>
    <row r="755" spans="1:5" x14ac:dyDescent="0.3">
      <c r="A755" s="73">
        <v>42748</v>
      </c>
      <c r="B755" s="130">
        <v>2274.639893</v>
      </c>
      <c r="C755" s="125">
        <f t="shared" si="33"/>
        <v>1.1283659019928116E-2</v>
      </c>
      <c r="D755" s="128">
        <f t="shared" si="34"/>
        <v>11283.659019928116</v>
      </c>
      <c r="E755" s="128">
        <f t="shared" ca="1" si="35"/>
        <v>38340.826135906646</v>
      </c>
    </row>
    <row r="756" spans="1:5" x14ac:dyDescent="0.3">
      <c r="A756" s="73">
        <v>42747</v>
      </c>
      <c r="B756" s="130">
        <v>2270.4399410000001</v>
      </c>
      <c r="C756" s="125">
        <f t="shared" si="33"/>
        <v>9.1203330391240733E-3</v>
      </c>
      <c r="D756" s="128">
        <f t="shared" si="34"/>
        <v>9120.3330391240725</v>
      </c>
      <c r="E756" s="128">
        <f t="shared" ca="1" si="35"/>
        <v>50132.308327694736</v>
      </c>
    </row>
    <row r="757" spans="1:5" x14ac:dyDescent="0.3">
      <c r="A757" s="73">
        <v>42746</v>
      </c>
      <c r="B757" s="130">
        <v>2275.320068</v>
      </c>
      <c r="C757" s="125">
        <f t="shared" si="33"/>
        <v>2.8384865361337219E-3</v>
      </c>
      <c r="D757" s="128">
        <f t="shared" si="34"/>
        <v>2838.486536133722</v>
      </c>
      <c r="E757" s="128">
        <f t="shared" ca="1" si="35"/>
        <v>63135.072495295455</v>
      </c>
    </row>
    <row r="758" spans="1:5" x14ac:dyDescent="0.3">
      <c r="A758" s="73">
        <v>42745</v>
      </c>
      <c r="B758" s="130">
        <v>2268.8999020000001</v>
      </c>
      <c r="C758" s="125">
        <f t="shared" si="33"/>
        <v>2.2572159572966655E-3</v>
      </c>
      <c r="D758" s="128">
        <f t="shared" si="34"/>
        <v>2257.2159572966657</v>
      </c>
      <c r="E758" s="128">
        <f t="shared" ca="1" si="35"/>
        <v>66952.960489997917</v>
      </c>
    </row>
    <row r="759" spans="1:5" x14ac:dyDescent="0.3">
      <c r="A759" s="73">
        <v>42744</v>
      </c>
      <c r="B759" s="130">
        <v>2268.8999020000001</v>
      </c>
      <c r="C759" s="125">
        <f t="shared" si="33"/>
        <v>3.511756571084268E-3</v>
      </c>
      <c r="D759" s="128">
        <f t="shared" si="34"/>
        <v>3511.7565710842678</v>
      </c>
      <c r="E759" s="128">
        <f t="shared" ca="1" si="35"/>
        <v>73407.11780363883</v>
      </c>
    </row>
    <row r="760" spans="1:5" x14ac:dyDescent="0.3">
      <c r="A760" s="73">
        <v>42741</v>
      </c>
      <c r="B760" s="130">
        <v>2276.9799800000001</v>
      </c>
      <c r="C760" s="125">
        <f t="shared" si="33"/>
        <v>5.2093203870040572E-3</v>
      </c>
      <c r="D760" s="128">
        <f t="shared" si="34"/>
        <v>5209.320387004057</v>
      </c>
      <c r="E760" s="128">
        <f t="shared" ca="1" si="35"/>
        <v>73407.11780363883</v>
      </c>
    </row>
    <row r="761" spans="1:5" x14ac:dyDescent="0.3">
      <c r="A761" s="73">
        <v>42740</v>
      </c>
      <c r="B761" s="130">
        <v>2269</v>
      </c>
      <c r="C761" s="125">
        <f t="shared" si="33"/>
        <v>-7.750753017709E-4</v>
      </c>
      <c r="D761" s="128">
        <f t="shared" si="34"/>
        <v>-775.07530177089996</v>
      </c>
      <c r="E761" s="128">
        <f t="shared" ca="1" si="35"/>
        <v>73407.11780363883</v>
      </c>
    </row>
    <row r="762" spans="1:5" x14ac:dyDescent="0.3">
      <c r="A762" s="73">
        <v>42739</v>
      </c>
      <c r="B762" s="130">
        <v>2270.75</v>
      </c>
      <c r="C762" s="125">
        <f t="shared" si="33"/>
        <v>3.6330881334791787E-3</v>
      </c>
      <c r="D762" s="128">
        <f t="shared" si="34"/>
        <v>3633.0881334791789</v>
      </c>
      <c r="E762" s="128">
        <f t="shared" ca="1" si="35"/>
        <v>73567.600531975768</v>
      </c>
    </row>
    <row r="763" spans="1:5" x14ac:dyDescent="0.3">
      <c r="A763" s="73">
        <v>42738</v>
      </c>
      <c r="B763" s="130">
        <v>2257.830078</v>
      </c>
      <c r="C763" s="125">
        <f t="shared" si="33"/>
        <v>-1.0628102440268794E-4</v>
      </c>
      <c r="D763" s="128">
        <f t="shared" si="34"/>
        <v>-106.28102440268793</v>
      </c>
      <c r="E763" s="128">
        <f t="shared" ca="1" si="35"/>
        <v>73567.600531975768</v>
      </c>
    </row>
    <row r="764" spans="1:5" x14ac:dyDescent="0.3">
      <c r="A764" s="73">
        <v>42734</v>
      </c>
      <c r="B764" s="130">
        <v>2238.830078</v>
      </c>
      <c r="C764" s="125">
        <f t="shared" si="33"/>
        <v>-1.0256252438105906E-2</v>
      </c>
      <c r="D764" s="128">
        <f t="shared" si="34"/>
        <v>-10256.252438105907</v>
      </c>
      <c r="E764" s="128">
        <f t="shared" ca="1" si="35"/>
        <v>73567.600531975768</v>
      </c>
    </row>
    <row r="765" spans="1:5" x14ac:dyDescent="0.3">
      <c r="A765" s="73">
        <v>42733</v>
      </c>
      <c r="B765" s="130">
        <v>2249.26001</v>
      </c>
      <c r="C765" s="125">
        <f t="shared" si="33"/>
        <v>-1.7840743042417673E-3</v>
      </c>
      <c r="D765" s="128">
        <f t="shared" si="34"/>
        <v>-1784.0743042417673</v>
      </c>
      <c r="E765" s="128">
        <f t="shared" ca="1" si="35"/>
        <v>73567.600531975768</v>
      </c>
    </row>
    <row r="766" spans="1:5" x14ac:dyDescent="0.3">
      <c r="A766" s="73">
        <v>42732</v>
      </c>
      <c r="B766" s="130">
        <v>2249.919922</v>
      </c>
      <c r="C766" s="125">
        <f t="shared" si="33"/>
        <v>-9.5962747514182212E-3</v>
      </c>
      <c r="D766" s="128">
        <f t="shared" si="34"/>
        <v>-9596.2747514182211</v>
      </c>
      <c r="E766" s="128">
        <f t="shared" ca="1" si="35"/>
        <v>73567.600531975768</v>
      </c>
    </row>
    <row r="767" spans="1:5" x14ac:dyDescent="0.3">
      <c r="A767" s="73">
        <v>42731</v>
      </c>
      <c r="B767" s="130">
        <v>2268.8798830000001</v>
      </c>
      <c r="C767" s="125">
        <f t="shared" si="33"/>
        <v>5.2814060532639928E-3</v>
      </c>
      <c r="D767" s="128">
        <f t="shared" si="34"/>
        <v>5281.4060532639924</v>
      </c>
      <c r="E767" s="128">
        <f t="shared" ca="1" si="35"/>
        <v>73567.600531975768</v>
      </c>
    </row>
    <row r="768" spans="1:5" x14ac:dyDescent="0.3">
      <c r="A768" s="73">
        <v>42727</v>
      </c>
      <c r="B768" s="130">
        <v>2263.790039</v>
      </c>
      <c r="C768" s="125">
        <f t="shared" si="33"/>
        <v>1.8853522393262878E-3</v>
      </c>
      <c r="D768" s="128">
        <f t="shared" si="34"/>
        <v>1885.3522393262879</v>
      </c>
      <c r="E768" s="128">
        <f t="shared" ca="1" si="35"/>
        <v>73567.600531975768</v>
      </c>
    </row>
    <row r="769" spans="1:5" x14ac:dyDescent="0.3">
      <c r="A769" s="73">
        <v>42726</v>
      </c>
      <c r="B769" s="130">
        <v>2260.959961</v>
      </c>
      <c r="C769" s="125">
        <f t="shared" si="33"/>
        <v>6.575588168391544E-3</v>
      </c>
      <c r="D769" s="128">
        <f t="shared" si="34"/>
        <v>6575.5881683915441</v>
      </c>
      <c r="E769" s="128">
        <f t="shared" ca="1" si="35"/>
        <v>73567.600531975768</v>
      </c>
    </row>
    <row r="770" spans="1:5" x14ac:dyDescent="0.3">
      <c r="A770" s="73">
        <v>42725</v>
      </c>
      <c r="B770" s="130">
        <v>2265.179932</v>
      </c>
      <c r="C770" s="125">
        <f t="shared" si="33"/>
        <v>1.063191066012581E-2</v>
      </c>
      <c r="D770" s="128">
        <f t="shared" si="34"/>
        <v>10631.91066012581</v>
      </c>
      <c r="E770" s="128">
        <f t="shared" ca="1" si="35"/>
        <v>73567.600531975768</v>
      </c>
    </row>
    <row r="771" spans="1:5" x14ac:dyDescent="0.3">
      <c r="A771" s="73">
        <v>42724</v>
      </c>
      <c r="B771" s="130">
        <v>2270.76001</v>
      </c>
      <c r="C771" s="125">
        <f t="shared" si="33"/>
        <v>2.6457479796019978E-2</v>
      </c>
      <c r="D771" s="128">
        <f t="shared" si="34"/>
        <v>26457.479796019979</v>
      </c>
      <c r="E771" s="128">
        <f t="shared" ca="1" si="35"/>
        <v>73567.600531975768</v>
      </c>
    </row>
    <row r="772" spans="1:5" x14ac:dyDescent="0.3">
      <c r="A772" s="73">
        <v>42723</v>
      </c>
      <c r="B772" s="130">
        <v>2262.530029</v>
      </c>
      <c r="C772" s="125">
        <f t="shared" si="33"/>
        <v>2.6225702710470866E-2</v>
      </c>
      <c r="D772" s="128">
        <f t="shared" si="34"/>
        <v>26225.702710470865</v>
      </c>
      <c r="E772" s="128">
        <f t="shared" ca="1" si="35"/>
        <v>73567.600531975768</v>
      </c>
    </row>
    <row r="773" spans="1:5" x14ac:dyDescent="0.3">
      <c r="A773" s="73">
        <v>42720</v>
      </c>
      <c r="B773" s="130">
        <v>2258.070068</v>
      </c>
      <c r="C773" s="125">
        <f t="shared" si="33"/>
        <v>3.0164975696564067E-2</v>
      </c>
      <c r="D773" s="128">
        <f t="shared" si="34"/>
        <v>30164.975696564066</v>
      </c>
      <c r="E773" s="128">
        <f t="shared" ca="1" si="35"/>
        <v>73567.600531975768</v>
      </c>
    </row>
    <row r="774" spans="1:5" x14ac:dyDescent="0.3">
      <c r="A774" s="73">
        <v>42719</v>
      </c>
      <c r="B774" s="130">
        <v>2262.030029</v>
      </c>
      <c r="C774" s="125">
        <f t="shared" si="33"/>
        <v>3.2381267901793187E-2</v>
      </c>
      <c r="D774" s="128">
        <f t="shared" si="34"/>
        <v>32381.267901793188</v>
      </c>
      <c r="E774" s="128">
        <f t="shared" ca="1" si="35"/>
        <v>73567.600531975768</v>
      </c>
    </row>
    <row r="775" spans="1:5" x14ac:dyDescent="0.3">
      <c r="A775" s="73">
        <v>42718</v>
      </c>
      <c r="B775" s="130">
        <v>2253.280029</v>
      </c>
      <c r="C775" s="125">
        <f t="shared" si="33"/>
        <v>2.4772476265991106E-2</v>
      </c>
      <c r="D775" s="128">
        <f t="shared" si="34"/>
        <v>24772.476265991107</v>
      </c>
      <c r="E775" s="128">
        <f t="shared" ca="1" si="35"/>
        <v>73567.600531975768</v>
      </c>
    </row>
    <row r="776" spans="1:5" x14ac:dyDescent="0.3">
      <c r="A776" s="73">
        <v>42717</v>
      </c>
      <c r="B776" s="130">
        <v>2271.719971</v>
      </c>
      <c r="C776" s="125">
        <f t="shared" ref="C776:C839" si="36">B776/B786-1</f>
        <v>3.041741659790298E-2</v>
      </c>
      <c r="D776" s="128">
        <f t="shared" ref="D776:D839" si="37">C776*$B$5</f>
        <v>30417.416597902979</v>
      </c>
      <c r="E776" s="128">
        <f t="shared" ref="E776:E839" ca="1" si="38">ABS(_xlfn.PERCENTILE.INC(OFFSET(D776,0,0,Window),1-VaRLevel))</f>
        <v>73567.600531975768</v>
      </c>
    </row>
    <row r="777" spans="1:5" x14ac:dyDescent="0.3">
      <c r="A777" s="73">
        <v>42716</v>
      </c>
      <c r="B777" s="130">
        <v>2256.959961</v>
      </c>
      <c r="C777" s="125">
        <f t="shared" si="36"/>
        <v>2.508947128953487E-2</v>
      </c>
      <c r="D777" s="128">
        <f t="shared" si="37"/>
        <v>25089.471289534871</v>
      </c>
      <c r="E777" s="128">
        <f t="shared" ca="1" si="38"/>
        <v>73567.600531975768</v>
      </c>
    </row>
    <row r="778" spans="1:5" x14ac:dyDescent="0.3">
      <c r="A778" s="73">
        <v>42713</v>
      </c>
      <c r="B778" s="130">
        <v>2259.530029</v>
      </c>
      <c r="C778" s="125">
        <f t="shared" si="36"/>
        <v>2.0864268622360571E-2</v>
      </c>
      <c r="D778" s="128">
        <f t="shared" si="37"/>
        <v>20864.268622360571</v>
      </c>
      <c r="E778" s="128">
        <f t="shared" ca="1" si="38"/>
        <v>73567.600531975768</v>
      </c>
    </row>
    <row r="779" spans="1:5" x14ac:dyDescent="0.3">
      <c r="A779" s="73">
        <v>42712</v>
      </c>
      <c r="B779" s="130">
        <v>2246.1899410000001</v>
      </c>
      <c r="C779" s="125">
        <f t="shared" si="36"/>
        <v>1.8809631402390892E-2</v>
      </c>
      <c r="D779" s="128">
        <f t="shared" si="37"/>
        <v>18809.631402390893</v>
      </c>
      <c r="E779" s="128">
        <f t="shared" ca="1" si="38"/>
        <v>73567.600531975768</v>
      </c>
    </row>
    <row r="780" spans="1:5" x14ac:dyDescent="0.3">
      <c r="A780" s="73">
        <v>42711</v>
      </c>
      <c r="B780" s="130">
        <v>2241.3500979999999</v>
      </c>
      <c r="C780" s="125">
        <f t="shared" si="36"/>
        <v>1.7435862088261977E-2</v>
      </c>
      <c r="D780" s="128">
        <f t="shared" si="37"/>
        <v>17435.862088261976</v>
      </c>
      <c r="E780" s="128">
        <f t="shared" ca="1" si="38"/>
        <v>73567.600531975768</v>
      </c>
    </row>
    <row r="781" spans="1:5" x14ac:dyDescent="0.3">
      <c r="A781" s="73">
        <v>42710</v>
      </c>
      <c r="B781" s="130">
        <v>2212.2299800000001</v>
      </c>
      <c r="C781" s="125">
        <f t="shared" si="36"/>
        <v>6.3916733091164968E-3</v>
      </c>
      <c r="D781" s="128">
        <f t="shared" si="37"/>
        <v>6391.673309116497</v>
      </c>
      <c r="E781" s="128">
        <f t="shared" ca="1" si="38"/>
        <v>73567.600531975768</v>
      </c>
    </row>
    <row r="782" spans="1:5" x14ac:dyDescent="0.3">
      <c r="A782" s="73">
        <v>42709</v>
      </c>
      <c r="B782" s="130">
        <v>2204.709961</v>
      </c>
      <c r="C782" s="125">
        <f t="shared" si="36"/>
        <v>1.0454218811363214E-2</v>
      </c>
      <c r="D782" s="128">
        <f t="shared" si="37"/>
        <v>10454.218811363215</v>
      </c>
      <c r="E782" s="128">
        <f t="shared" ca="1" si="38"/>
        <v>73567.600531975768</v>
      </c>
    </row>
    <row r="783" spans="1:5" x14ac:dyDescent="0.3">
      <c r="A783" s="73">
        <v>42706</v>
      </c>
      <c r="B783" s="130">
        <v>2191.9499510000001</v>
      </c>
      <c r="C783" s="125">
        <f t="shared" si="36"/>
        <v>2.2083076107521915E-3</v>
      </c>
      <c r="D783" s="128">
        <f t="shared" si="37"/>
        <v>2208.3076107521915</v>
      </c>
      <c r="E783" s="128">
        <f t="shared" ca="1" si="38"/>
        <v>73567.600531975768</v>
      </c>
    </row>
    <row r="784" spans="1:5" x14ac:dyDescent="0.3">
      <c r="A784" s="73">
        <v>42705</v>
      </c>
      <c r="B784" s="130">
        <v>2191.080078</v>
      </c>
      <c r="C784" s="125">
        <f t="shared" si="36"/>
        <v>6.4954189749049096E-3</v>
      </c>
      <c r="D784" s="128">
        <f t="shared" si="37"/>
        <v>6495.4189749049092</v>
      </c>
      <c r="E784" s="128">
        <f t="shared" ca="1" si="38"/>
        <v>73567.600531975768</v>
      </c>
    </row>
    <row r="785" spans="1:5" x14ac:dyDescent="0.3">
      <c r="A785" s="73">
        <v>42704</v>
      </c>
      <c r="B785" s="130">
        <v>2198.8100589999999</v>
      </c>
      <c r="C785" s="125">
        <f t="shared" si="36"/>
        <v>8.4481064873473954E-3</v>
      </c>
      <c r="D785" s="128">
        <f t="shared" si="37"/>
        <v>8448.1064873473952</v>
      </c>
      <c r="E785" s="128">
        <f t="shared" ca="1" si="38"/>
        <v>73567.600531975768</v>
      </c>
    </row>
    <row r="786" spans="1:5" x14ac:dyDescent="0.3">
      <c r="A786" s="73">
        <v>42703</v>
      </c>
      <c r="B786" s="130">
        <v>2204.6599120000001</v>
      </c>
      <c r="C786" s="125">
        <f t="shared" si="36"/>
        <v>1.8695112242889111E-2</v>
      </c>
      <c r="D786" s="128">
        <f t="shared" si="37"/>
        <v>18695.11224288911</v>
      </c>
      <c r="E786" s="128">
        <f t="shared" ca="1" si="38"/>
        <v>73567.600531975768</v>
      </c>
    </row>
    <row r="787" spans="1:5" x14ac:dyDescent="0.3">
      <c r="A787" s="73">
        <v>42702</v>
      </c>
      <c r="B787" s="130">
        <v>2201.719971</v>
      </c>
      <c r="C787" s="125">
        <f t="shared" si="36"/>
        <v>1.7219164611674609E-2</v>
      </c>
      <c r="D787" s="128">
        <f t="shared" si="37"/>
        <v>17219.164611674609</v>
      </c>
      <c r="E787" s="128">
        <f t="shared" ca="1" si="38"/>
        <v>73567.600531975768</v>
      </c>
    </row>
    <row r="788" spans="1:5" x14ac:dyDescent="0.3">
      <c r="A788" s="73">
        <v>42699</v>
      </c>
      <c r="B788" s="130">
        <v>2213.3500979999999</v>
      </c>
      <c r="C788" s="125">
        <f t="shared" si="36"/>
        <v>2.116287966821262E-2</v>
      </c>
      <c r="D788" s="128">
        <f t="shared" si="37"/>
        <v>21162.879668212619</v>
      </c>
      <c r="E788" s="128">
        <f t="shared" ca="1" si="38"/>
        <v>73567.600531975768</v>
      </c>
    </row>
    <row r="789" spans="1:5" x14ac:dyDescent="0.3">
      <c r="A789" s="73">
        <v>42697</v>
      </c>
      <c r="B789" s="130">
        <v>2204.719971</v>
      </c>
      <c r="C789" s="125">
        <f t="shared" si="36"/>
        <v>1.9165500590934581E-2</v>
      </c>
      <c r="D789" s="128">
        <f t="shared" si="37"/>
        <v>19165.500590934582</v>
      </c>
      <c r="E789" s="128">
        <f t="shared" ca="1" si="38"/>
        <v>73567.600531975768</v>
      </c>
    </row>
    <row r="790" spans="1:5" x14ac:dyDescent="0.3">
      <c r="A790" s="73">
        <v>42696</v>
      </c>
      <c r="B790" s="130">
        <v>2202.9399410000001</v>
      </c>
      <c r="C790" s="125">
        <f t="shared" si="36"/>
        <v>2.9622857153924986E-2</v>
      </c>
      <c r="D790" s="128">
        <f t="shared" si="37"/>
        <v>29622.857153924986</v>
      </c>
      <c r="E790" s="128">
        <f t="shared" ca="1" si="38"/>
        <v>73567.600531975768</v>
      </c>
    </row>
    <row r="791" spans="1:5" x14ac:dyDescent="0.3">
      <c r="A791" s="73">
        <v>42695</v>
      </c>
      <c r="B791" s="130">
        <v>2198.179932</v>
      </c>
      <c r="C791" s="125">
        <f t="shared" si="36"/>
        <v>3.1273415860292975E-2</v>
      </c>
      <c r="D791" s="128">
        <f t="shared" si="37"/>
        <v>31273.415860292975</v>
      </c>
      <c r="E791" s="128">
        <f t="shared" ca="1" si="38"/>
        <v>73567.600531975768</v>
      </c>
    </row>
    <row r="792" spans="1:5" x14ac:dyDescent="0.3">
      <c r="A792" s="73">
        <v>42692</v>
      </c>
      <c r="B792" s="130">
        <v>2181.8999020000001</v>
      </c>
      <c r="C792" s="125">
        <f t="shared" si="36"/>
        <v>4.6384471918081038E-2</v>
      </c>
      <c r="D792" s="128">
        <f t="shared" si="37"/>
        <v>46384.471918081035</v>
      </c>
      <c r="E792" s="128">
        <f t="shared" ca="1" si="38"/>
        <v>73567.600531975768</v>
      </c>
    </row>
    <row r="793" spans="1:5" x14ac:dyDescent="0.3">
      <c r="A793" s="73">
        <v>42691</v>
      </c>
      <c r="B793" s="130">
        <v>2187.1201169999999</v>
      </c>
      <c r="C793" s="125">
        <f t="shared" si="36"/>
        <v>4.7140371888365173E-2</v>
      </c>
      <c r="D793" s="128">
        <f t="shared" si="37"/>
        <v>47140.371888365175</v>
      </c>
      <c r="E793" s="128">
        <f t="shared" ca="1" si="38"/>
        <v>73567.600531975768</v>
      </c>
    </row>
    <row r="794" spans="1:5" x14ac:dyDescent="0.3">
      <c r="A794" s="73">
        <v>42690</v>
      </c>
      <c r="B794" s="130">
        <v>2176.9399410000001</v>
      </c>
      <c r="C794" s="125">
        <f t="shared" si="36"/>
        <v>3.7655987407505975E-2</v>
      </c>
      <c r="D794" s="128">
        <f t="shared" si="37"/>
        <v>37655.987407505978</v>
      </c>
      <c r="E794" s="128">
        <f t="shared" ca="1" si="38"/>
        <v>73567.600531975768</v>
      </c>
    </row>
    <row r="795" spans="1:5" x14ac:dyDescent="0.3">
      <c r="A795" s="73">
        <v>42689</v>
      </c>
      <c r="B795" s="130">
        <v>2180.389893</v>
      </c>
      <c r="C795" s="125">
        <f t="shared" si="36"/>
        <v>3.2518479222167773E-2</v>
      </c>
      <c r="D795" s="128">
        <f t="shared" si="37"/>
        <v>32518.479222167774</v>
      </c>
      <c r="E795" s="128">
        <f t="shared" ca="1" si="38"/>
        <v>73567.600531975768</v>
      </c>
    </row>
    <row r="796" spans="1:5" x14ac:dyDescent="0.3">
      <c r="A796" s="73">
        <v>42688</v>
      </c>
      <c r="B796" s="130">
        <v>2164.1999510000001</v>
      </c>
      <c r="C796" s="125">
        <f t="shared" si="36"/>
        <v>1.7896221223257847E-2</v>
      </c>
      <c r="D796" s="128">
        <f t="shared" si="37"/>
        <v>17896.221223257846</v>
      </c>
      <c r="E796" s="128">
        <f t="shared" ca="1" si="38"/>
        <v>73567.600531975768</v>
      </c>
    </row>
    <row r="797" spans="1:5" x14ac:dyDescent="0.3">
      <c r="A797" s="73">
        <v>42685</v>
      </c>
      <c r="B797" s="130">
        <v>2164.4499510000001</v>
      </c>
      <c r="C797" s="125">
        <f t="shared" si="36"/>
        <v>1.7889325470751505E-2</v>
      </c>
      <c r="D797" s="128">
        <f t="shared" si="37"/>
        <v>17889.325470751504</v>
      </c>
      <c r="E797" s="128">
        <f t="shared" ca="1" si="38"/>
        <v>73567.600531975768</v>
      </c>
    </row>
    <row r="798" spans="1:5" x14ac:dyDescent="0.3">
      <c r="A798" s="73">
        <v>42684</v>
      </c>
      <c r="B798" s="130">
        <v>2167.4799800000001</v>
      </c>
      <c r="C798" s="125">
        <f t="shared" si="36"/>
        <v>1.6145942115622924E-2</v>
      </c>
      <c r="D798" s="128">
        <f t="shared" si="37"/>
        <v>16145.942115622924</v>
      </c>
      <c r="E798" s="128">
        <f t="shared" ca="1" si="38"/>
        <v>73567.600531975768</v>
      </c>
    </row>
    <row r="799" spans="1:5" x14ac:dyDescent="0.3">
      <c r="A799" s="73">
        <v>42683</v>
      </c>
      <c r="B799" s="130">
        <v>2163.26001</v>
      </c>
      <c r="C799" s="125">
        <f t="shared" si="36"/>
        <v>1.1138517622646837E-2</v>
      </c>
      <c r="D799" s="128">
        <f t="shared" si="37"/>
        <v>11138.517622646837</v>
      </c>
      <c r="E799" s="128">
        <f t="shared" ca="1" si="38"/>
        <v>73567.600531975768</v>
      </c>
    </row>
    <row r="800" spans="1:5" x14ac:dyDescent="0.3">
      <c r="A800" s="73">
        <v>42682</v>
      </c>
      <c r="B800" s="130">
        <v>2139.5600589999999</v>
      </c>
      <c r="C800" s="125">
        <f t="shared" si="36"/>
        <v>-1.6796940722173526E-3</v>
      </c>
      <c r="D800" s="128">
        <f t="shared" si="37"/>
        <v>-1679.6940722173526</v>
      </c>
      <c r="E800" s="128">
        <f t="shared" ca="1" si="38"/>
        <v>73567.600531975768</v>
      </c>
    </row>
    <row r="801" spans="1:5" x14ac:dyDescent="0.3">
      <c r="A801" s="73">
        <v>42681</v>
      </c>
      <c r="B801" s="130">
        <v>2131.5200199999999</v>
      </c>
      <c r="C801" s="125">
        <f t="shared" si="36"/>
        <v>-9.2082838438333203E-3</v>
      </c>
      <c r="D801" s="128">
        <f t="shared" si="37"/>
        <v>-9208.2838438333201</v>
      </c>
      <c r="E801" s="128">
        <f t="shared" ca="1" si="38"/>
        <v>73567.600531975768</v>
      </c>
    </row>
    <row r="802" spans="1:5" x14ac:dyDescent="0.3">
      <c r="A802" s="73">
        <v>42678</v>
      </c>
      <c r="B802" s="130">
        <v>2085.179932</v>
      </c>
      <c r="C802" s="125">
        <f t="shared" si="36"/>
        <v>-2.614469834142874E-2</v>
      </c>
      <c r="D802" s="128">
        <f t="shared" si="37"/>
        <v>-26144.698341428739</v>
      </c>
      <c r="E802" s="128">
        <f t="shared" ca="1" si="38"/>
        <v>73567.600531975768</v>
      </c>
    </row>
    <row r="803" spans="1:5" x14ac:dyDescent="0.3">
      <c r="A803" s="73">
        <v>42677</v>
      </c>
      <c r="B803" s="130">
        <v>2088.6599120000001</v>
      </c>
      <c r="C803" s="125">
        <f t="shared" si="36"/>
        <v>-2.4601498984312631E-2</v>
      </c>
      <c r="D803" s="128">
        <f t="shared" si="37"/>
        <v>-24601.498984312631</v>
      </c>
      <c r="E803" s="128">
        <f t="shared" ca="1" si="38"/>
        <v>73567.600531975768</v>
      </c>
    </row>
    <row r="804" spans="1:5" x14ac:dyDescent="0.3">
      <c r="A804" s="73">
        <v>42676</v>
      </c>
      <c r="B804" s="130">
        <v>2097.9399410000001</v>
      </c>
      <c r="C804" s="125">
        <f t="shared" si="36"/>
        <v>-2.1615591714269855E-2</v>
      </c>
      <c r="D804" s="128">
        <f t="shared" si="37"/>
        <v>-21615.591714269856</v>
      </c>
      <c r="E804" s="128">
        <f t="shared" ca="1" si="38"/>
        <v>73567.600531975768</v>
      </c>
    </row>
    <row r="805" spans="1:5" x14ac:dyDescent="0.3">
      <c r="A805" s="73">
        <v>42675</v>
      </c>
      <c r="B805" s="130">
        <v>2111.719971</v>
      </c>
      <c r="C805" s="125">
        <f t="shared" si="36"/>
        <v>-1.3030531745657048E-2</v>
      </c>
      <c r="D805" s="128">
        <f t="shared" si="37"/>
        <v>-13030.531745657048</v>
      </c>
      <c r="E805" s="128">
        <f t="shared" ca="1" si="38"/>
        <v>73567.600531975768</v>
      </c>
    </row>
    <row r="806" spans="1:5" x14ac:dyDescent="0.3">
      <c r="A806" s="73">
        <v>42674</v>
      </c>
      <c r="B806" s="130">
        <v>2126.1499020000001</v>
      </c>
      <c r="C806" s="125">
        <f t="shared" si="36"/>
        <v>-1.6463578650360855E-4</v>
      </c>
      <c r="D806" s="128">
        <f t="shared" si="37"/>
        <v>-164.63578650360856</v>
      </c>
      <c r="E806" s="128">
        <f t="shared" ca="1" si="38"/>
        <v>73567.600531975768</v>
      </c>
    </row>
    <row r="807" spans="1:5" x14ac:dyDescent="0.3">
      <c r="A807" s="73">
        <v>42671</v>
      </c>
      <c r="B807" s="130">
        <v>2126.4099120000001</v>
      </c>
      <c r="C807" s="125">
        <f t="shared" si="36"/>
        <v>-3.0802295668991286E-3</v>
      </c>
      <c r="D807" s="128">
        <f t="shared" si="37"/>
        <v>-3080.2295668991287</v>
      </c>
      <c r="E807" s="128">
        <f t="shared" ca="1" si="38"/>
        <v>73567.600531975768</v>
      </c>
    </row>
    <row r="808" spans="1:5" x14ac:dyDescent="0.3">
      <c r="A808" s="73">
        <v>42670</v>
      </c>
      <c r="B808" s="130">
        <v>2133.040039</v>
      </c>
      <c r="C808" s="125">
        <f t="shared" si="36"/>
        <v>2.2976717485700959E-4</v>
      </c>
      <c r="D808" s="128">
        <f t="shared" si="37"/>
        <v>229.76717485700959</v>
      </c>
      <c r="E808" s="128">
        <f t="shared" ca="1" si="38"/>
        <v>73567.600531975768</v>
      </c>
    </row>
    <row r="809" spans="1:5" x14ac:dyDescent="0.3">
      <c r="A809" s="73">
        <v>42669</v>
      </c>
      <c r="B809" s="130">
        <v>2139.429932</v>
      </c>
      <c r="C809" s="125">
        <f t="shared" si="36"/>
        <v>1.168672145153149E-4</v>
      </c>
      <c r="D809" s="128">
        <f t="shared" si="37"/>
        <v>116.8672145153149</v>
      </c>
      <c r="E809" s="128">
        <f t="shared" ca="1" si="38"/>
        <v>73567.600531975768</v>
      </c>
    </row>
    <row r="810" spans="1:5" x14ac:dyDescent="0.3">
      <c r="A810" s="73">
        <v>42668</v>
      </c>
      <c r="B810" s="130">
        <v>2143.1599120000001</v>
      </c>
      <c r="C810" s="125">
        <f t="shared" si="36"/>
        <v>3.009239379886397E-3</v>
      </c>
      <c r="D810" s="128">
        <f t="shared" si="37"/>
        <v>3009.2393798863968</v>
      </c>
      <c r="E810" s="128">
        <f t="shared" ca="1" si="38"/>
        <v>73567.600531975768</v>
      </c>
    </row>
    <row r="811" spans="1:5" x14ac:dyDescent="0.3">
      <c r="A811" s="73">
        <v>42667</v>
      </c>
      <c r="B811" s="130">
        <v>2151.330078</v>
      </c>
      <c r="C811" s="125">
        <f t="shared" si="36"/>
        <v>-5.6986007512627168E-3</v>
      </c>
      <c r="D811" s="128">
        <f t="shared" si="37"/>
        <v>-5698.6007512627166</v>
      </c>
      <c r="E811" s="128">
        <f t="shared" ca="1" si="38"/>
        <v>73567.600531975768</v>
      </c>
    </row>
    <row r="812" spans="1:5" x14ac:dyDescent="0.3">
      <c r="A812" s="73">
        <v>42664</v>
      </c>
      <c r="B812" s="130">
        <v>2141.1599120000001</v>
      </c>
      <c r="C812" s="125">
        <f t="shared" si="36"/>
        <v>-5.8410384068691146E-3</v>
      </c>
      <c r="D812" s="128">
        <f t="shared" si="37"/>
        <v>-5841.0384068691146</v>
      </c>
      <c r="E812" s="128">
        <f t="shared" ca="1" si="38"/>
        <v>73567.600531975768</v>
      </c>
    </row>
    <row r="813" spans="1:5" x14ac:dyDescent="0.3">
      <c r="A813" s="73">
        <v>42663</v>
      </c>
      <c r="B813" s="130">
        <v>2141.3400879999999</v>
      </c>
      <c r="C813" s="125">
        <f t="shared" si="36"/>
        <v>-8.9921332766362827E-3</v>
      </c>
      <c r="D813" s="128">
        <f t="shared" si="37"/>
        <v>-8992.133276636283</v>
      </c>
      <c r="E813" s="128">
        <f t="shared" ca="1" si="38"/>
        <v>73567.600531975768</v>
      </c>
    </row>
    <row r="814" spans="1:5" x14ac:dyDescent="0.3">
      <c r="A814" s="73">
        <v>42662</v>
      </c>
      <c r="B814" s="130">
        <v>2144.290039</v>
      </c>
      <c r="C814" s="125">
        <f t="shared" si="36"/>
        <v>-7.1490145263437554E-3</v>
      </c>
      <c r="D814" s="128">
        <f t="shared" si="37"/>
        <v>-7149.0145263437553</v>
      </c>
      <c r="E814" s="128">
        <f t="shared" ca="1" si="38"/>
        <v>73567.600531975768</v>
      </c>
    </row>
    <row r="815" spans="1:5" x14ac:dyDescent="0.3">
      <c r="A815" s="73">
        <v>42661</v>
      </c>
      <c r="B815" s="130">
        <v>2139.6000979999999</v>
      </c>
      <c r="C815" s="125">
        <f t="shared" si="36"/>
        <v>-5.063911969197421E-3</v>
      </c>
      <c r="D815" s="128">
        <f t="shared" si="37"/>
        <v>-5063.9119691974211</v>
      </c>
      <c r="E815" s="128">
        <f t="shared" ca="1" si="38"/>
        <v>73567.600531975768</v>
      </c>
    </row>
    <row r="816" spans="1:5" x14ac:dyDescent="0.3">
      <c r="A816" s="73">
        <v>42660</v>
      </c>
      <c r="B816" s="130">
        <v>2126.5</v>
      </c>
      <c r="C816" s="125">
        <f t="shared" si="36"/>
        <v>-1.6055872564657458E-2</v>
      </c>
      <c r="D816" s="128">
        <f t="shared" si="37"/>
        <v>-16055.872564657458</v>
      </c>
      <c r="E816" s="128">
        <f t="shared" ca="1" si="38"/>
        <v>73567.600531975768</v>
      </c>
    </row>
    <row r="817" spans="1:5" x14ac:dyDescent="0.3">
      <c r="A817" s="73">
        <v>42657</v>
      </c>
      <c r="B817" s="130">
        <v>2132.9799800000001</v>
      </c>
      <c r="C817" s="125">
        <f t="shared" si="36"/>
        <v>-1.6275666625690799E-2</v>
      </c>
      <c r="D817" s="128">
        <f t="shared" si="37"/>
        <v>-16275.666625690799</v>
      </c>
      <c r="E817" s="128">
        <f t="shared" ca="1" si="38"/>
        <v>73567.600531975768</v>
      </c>
    </row>
    <row r="818" spans="1:5" x14ac:dyDescent="0.3">
      <c r="A818" s="73">
        <v>42656</v>
      </c>
      <c r="B818" s="130">
        <v>2132.5500489999999</v>
      </c>
      <c r="C818" s="125">
        <f t="shared" si="36"/>
        <v>-8.6372441510079723E-3</v>
      </c>
      <c r="D818" s="128">
        <f t="shared" si="37"/>
        <v>-8637.2441510079716</v>
      </c>
      <c r="E818" s="128">
        <f t="shared" ca="1" si="38"/>
        <v>73567.600531975768</v>
      </c>
    </row>
    <row r="819" spans="1:5" x14ac:dyDescent="0.3">
      <c r="A819" s="73">
        <v>42655</v>
      </c>
      <c r="B819" s="130">
        <v>2139.179932</v>
      </c>
      <c r="C819" s="125">
        <f t="shared" si="36"/>
        <v>-1.482482638403182E-2</v>
      </c>
      <c r="D819" s="128">
        <f t="shared" si="37"/>
        <v>-14824.82638403182</v>
      </c>
      <c r="E819" s="128">
        <f t="shared" ca="1" si="38"/>
        <v>73567.600531975768</v>
      </c>
    </row>
    <row r="820" spans="1:5" x14ac:dyDescent="0.3">
      <c r="A820" s="73">
        <v>42654</v>
      </c>
      <c r="B820" s="130">
        <v>2136.7299800000001</v>
      </c>
      <c r="C820" s="125">
        <f t="shared" si="36"/>
        <v>-1.0741066946795774E-2</v>
      </c>
      <c r="D820" s="128">
        <f t="shared" si="37"/>
        <v>-10741.066946795774</v>
      </c>
      <c r="E820" s="128">
        <f t="shared" ca="1" si="38"/>
        <v>73567.600531975768</v>
      </c>
    </row>
    <row r="821" spans="1:5" x14ac:dyDescent="0.3">
      <c r="A821" s="73">
        <v>42653</v>
      </c>
      <c r="B821" s="130">
        <v>2163.6599120000001</v>
      </c>
      <c r="C821" s="125">
        <f t="shared" si="36"/>
        <v>8.1821971008548822E-3</v>
      </c>
      <c r="D821" s="128">
        <f t="shared" si="37"/>
        <v>8182.1971008548826</v>
      </c>
      <c r="E821" s="128">
        <f t="shared" ca="1" si="38"/>
        <v>73567.600531975768</v>
      </c>
    </row>
    <row r="822" spans="1:5" x14ac:dyDescent="0.3">
      <c r="A822" s="73">
        <v>42650</v>
      </c>
      <c r="B822" s="130">
        <v>2153.73999</v>
      </c>
      <c r="C822" s="125">
        <f t="shared" si="36"/>
        <v>-5.05843852858745E-3</v>
      </c>
      <c r="D822" s="128">
        <f t="shared" si="37"/>
        <v>-5058.4385285874496</v>
      </c>
      <c r="E822" s="128">
        <f t="shared" ca="1" si="38"/>
        <v>73567.600531975768</v>
      </c>
    </row>
    <row r="823" spans="1:5" x14ac:dyDescent="0.3">
      <c r="A823" s="73">
        <v>42649</v>
      </c>
      <c r="B823" s="130">
        <v>2160.7700199999999</v>
      </c>
      <c r="C823" s="125">
        <f t="shared" si="36"/>
        <v>-7.5372328023093349E-3</v>
      </c>
      <c r="D823" s="128">
        <f t="shared" si="37"/>
        <v>-7537.2328023093351</v>
      </c>
      <c r="E823" s="128">
        <f t="shared" ca="1" si="38"/>
        <v>73567.600531975768</v>
      </c>
    </row>
    <row r="824" spans="1:5" x14ac:dyDescent="0.3">
      <c r="A824" s="73">
        <v>42648</v>
      </c>
      <c r="B824" s="130">
        <v>2159.7299800000001</v>
      </c>
      <c r="C824" s="125">
        <f t="shared" si="36"/>
        <v>-1.5672439886055267E-3</v>
      </c>
      <c r="D824" s="128">
        <f t="shared" si="37"/>
        <v>-1567.2439886055267</v>
      </c>
      <c r="E824" s="128">
        <f t="shared" ca="1" si="38"/>
        <v>73567.600531975768</v>
      </c>
    </row>
    <row r="825" spans="1:5" x14ac:dyDescent="0.3">
      <c r="A825" s="73">
        <v>42647</v>
      </c>
      <c r="B825" s="130">
        <v>2150.48999</v>
      </c>
      <c r="C825" s="125">
        <f t="shared" si="36"/>
        <v>5.0145717042351379E-3</v>
      </c>
      <c r="D825" s="128">
        <f t="shared" si="37"/>
        <v>5014.571704235138</v>
      </c>
      <c r="E825" s="128">
        <f t="shared" ca="1" si="38"/>
        <v>73567.600531975768</v>
      </c>
    </row>
    <row r="826" spans="1:5" x14ac:dyDescent="0.3">
      <c r="A826" s="73">
        <v>42646</v>
      </c>
      <c r="B826" s="130">
        <v>2161.1999510000001</v>
      </c>
      <c r="C826" s="125">
        <f t="shared" si="36"/>
        <v>1.032192340417315E-2</v>
      </c>
      <c r="D826" s="128">
        <f t="shared" si="37"/>
        <v>10321.923404173151</v>
      </c>
      <c r="E826" s="128">
        <f t="shared" ca="1" si="38"/>
        <v>73567.600531975768</v>
      </c>
    </row>
    <row r="827" spans="1:5" x14ac:dyDescent="0.3">
      <c r="A827" s="73">
        <v>42643</v>
      </c>
      <c r="B827" s="130">
        <v>2168.2700199999999</v>
      </c>
      <c r="C827" s="125">
        <f t="shared" si="36"/>
        <v>1.3608196300193054E-2</v>
      </c>
      <c r="D827" s="128">
        <f t="shared" si="37"/>
        <v>13608.196300193054</v>
      </c>
      <c r="E827" s="128">
        <f t="shared" ca="1" si="38"/>
        <v>73567.600531975768</v>
      </c>
    </row>
    <row r="828" spans="1:5" x14ac:dyDescent="0.3">
      <c r="A828" s="73">
        <v>42642</v>
      </c>
      <c r="B828" s="130">
        <v>2151.1298830000001</v>
      </c>
      <c r="C828" s="125">
        <f t="shared" si="36"/>
        <v>1.8022377271396106E-3</v>
      </c>
      <c r="D828" s="128">
        <f t="shared" si="37"/>
        <v>1802.2377271396106</v>
      </c>
      <c r="E828" s="128">
        <f t="shared" ca="1" si="38"/>
        <v>73567.600531975768</v>
      </c>
    </row>
    <row r="829" spans="1:5" x14ac:dyDescent="0.3">
      <c r="A829" s="73">
        <v>42641</v>
      </c>
      <c r="B829" s="130">
        <v>2171.3701169999999</v>
      </c>
      <c r="C829" s="125">
        <f t="shared" si="36"/>
        <v>2.1451096106812173E-2</v>
      </c>
      <c r="D829" s="128">
        <f t="shared" si="37"/>
        <v>21451.096106812172</v>
      </c>
      <c r="E829" s="128">
        <f t="shared" ca="1" si="38"/>
        <v>73567.600531975768</v>
      </c>
    </row>
    <row r="830" spans="1:5" x14ac:dyDescent="0.3">
      <c r="A830" s="73">
        <v>42640</v>
      </c>
      <c r="B830" s="130">
        <v>2159.929932</v>
      </c>
      <c r="C830" s="125">
        <f t="shared" si="36"/>
        <v>1.5472309470787149E-2</v>
      </c>
      <c r="D830" s="128">
        <f t="shared" si="37"/>
        <v>15472.30947078715</v>
      </c>
      <c r="E830" s="128">
        <f t="shared" ca="1" si="38"/>
        <v>73567.600531975768</v>
      </c>
    </row>
    <row r="831" spans="1:5" x14ac:dyDescent="0.3">
      <c r="A831" s="73">
        <v>42639</v>
      </c>
      <c r="B831" s="130">
        <v>2146.1000979999999</v>
      </c>
      <c r="C831" s="125">
        <f t="shared" si="36"/>
        <v>-5.9933770408414633E-3</v>
      </c>
      <c r="D831" s="128">
        <f t="shared" si="37"/>
        <v>-5993.377040841463</v>
      </c>
      <c r="E831" s="128">
        <f t="shared" ca="1" si="38"/>
        <v>73567.600531975768</v>
      </c>
    </row>
    <row r="832" spans="1:5" x14ac:dyDescent="0.3">
      <c r="A832" s="73">
        <v>42636</v>
      </c>
      <c r="B832" s="130">
        <v>2164.6899410000001</v>
      </c>
      <c r="C832" s="125">
        <f t="shared" si="36"/>
        <v>1.7332318664445401E-2</v>
      </c>
      <c r="D832" s="128">
        <f t="shared" si="37"/>
        <v>17332.3186644454</v>
      </c>
      <c r="E832" s="128">
        <f t="shared" ca="1" si="38"/>
        <v>73567.600531975768</v>
      </c>
    </row>
    <row r="833" spans="1:5" x14ac:dyDescent="0.3">
      <c r="A833" s="73">
        <v>42635</v>
      </c>
      <c r="B833" s="130">
        <v>2177.179932</v>
      </c>
      <c r="C833" s="125">
        <f t="shared" si="36"/>
        <v>-1.8888355143478197E-3</v>
      </c>
      <c r="D833" s="128">
        <f t="shared" si="37"/>
        <v>-1888.8355143478198</v>
      </c>
      <c r="E833" s="128">
        <f t="shared" ca="1" si="38"/>
        <v>73567.600531975768</v>
      </c>
    </row>
    <row r="834" spans="1:5" x14ac:dyDescent="0.3">
      <c r="A834" s="73">
        <v>42634</v>
      </c>
      <c r="B834" s="130">
        <v>2163.1201169999999</v>
      </c>
      <c r="C834" s="125">
        <f t="shared" si="36"/>
        <v>-1.0538933988100796E-2</v>
      </c>
      <c r="D834" s="128">
        <f t="shared" si="37"/>
        <v>-10538.933988100796</v>
      </c>
      <c r="E834" s="128">
        <f t="shared" ca="1" si="38"/>
        <v>73567.600531975768</v>
      </c>
    </row>
    <row r="835" spans="1:5" x14ac:dyDescent="0.3">
      <c r="A835" s="73">
        <v>42633</v>
      </c>
      <c r="B835" s="130">
        <v>2139.76001</v>
      </c>
      <c r="C835" s="125">
        <f t="shared" si="36"/>
        <v>-2.1367664203355785E-2</v>
      </c>
      <c r="D835" s="128">
        <f t="shared" si="37"/>
        <v>-21367.664203355784</v>
      </c>
      <c r="E835" s="128">
        <f t="shared" ca="1" si="38"/>
        <v>73567.600531975768</v>
      </c>
    </row>
    <row r="836" spans="1:5" x14ac:dyDescent="0.3">
      <c r="A836" s="73">
        <v>42632</v>
      </c>
      <c r="B836" s="130">
        <v>2139.1201169999999</v>
      </c>
      <c r="C836" s="125">
        <f t="shared" si="36"/>
        <v>-1.8743228550199831E-2</v>
      </c>
      <c r="D836" s="128">
        <f t="shared" si="37"/>
        <v>-18743.22855019983</v>
      </c>
      <c r="E836" s="128">
        <f t="shared" ca="1" si="38"/>
        <v>73567.600531975768</v>
      </c>
    </row>
    <row r="837" spans="1:5" x14ac:dyDescent="0.3">
      <c r="A837" s="73">
        <v>42629</v>
      </c>
      <c r="B837" s="130">
        <v>2139.1599120000001</v>
      </c>
      <c r="C837" s="125">
        <f t="shared" si="36"/>
        <v>-1.4602596868302009E-2</v>
      </c>
      <c r="D837" s="128">
        <f t="shared" si="37"/>
        <v>-14602.596868302009</v>
      </c>
      <c r="E837" s="128">
        <f t="shared" ca="1" si="38"/>
        <v>73567.600531975768</v>
      </c>
    </row>
    <row r="838" spans="1:5" x14ac:dyDescent="0.3">
      <c r="A838" s="73">
        <v>42628</v>
      </c>
      <c r="B838" s="130">
        <v>2147.26001</v>
      </c>
      <c r="C838" s="125">
        <f t="shared" si="36"/>
        <v>-1.091224649793876E-2</v>
      </c>
      <c r="D838" s="128">
        <f t="shared" si="37"/>
        <v>-10912.246497938761</v>
      </c>
      <c r="E838" s="128">
        <f t="shared" ca="1" si="38"/>
        <v>73567.600531975768</v>
      </c>
    </row>
    <row r="839" spans="1:5" x14ac:dyDescent="0.3">
      <c r="A839" s="73">
        <v>42627</v>
      </c>
      <c r="B839" s="130">
        <v>2125.7700199999999</v>
      </c>
      <c r="C839" s="125">
        <f t="shared" si="36"/>
        <v>-2.3137554129784244E-2</v>
      </c>
      <c r="D839" s="128">
        <f t="shared" si="37"/>
        <v>-23137.554129784243</v>
      </c>
      <c r="E839" s="128">
        <f t="shared" ca="1" si="38"/>
        <v>73567.600531975768</v>
      </c>
    </row>
    <row r="840" spans="1:5" x14ac:dyDescent="0.3">
      <c r="A840" s="73">
        <v>42626</v>
      </c>
      <c r="B840" s="130">
        <v>2127.0200199999999</v>
      </c>
      <c r="C840" s="125">
        <f t="shared" ref="C840:C903" si="39">B840/B850-1</f>
        <v>-2.4472736799691086E-2</v>
      </c>
      <c r="D840" s="128">
        <f t="shared" ref="D840:D903" si="40">C840*$B$5</f>
        <v>-24472.736799691087</v>
      </c>
      <c r="E840" s="128">
        <f t="shared" ref="E840:E903" ca="1" si="41">ABS(_xlfn.PERCENTILE.INC(OFFSET(D840,0,0,Window),1-VaRLevel))</f>
        <v>73567.600531975768</v>
      </c>
    </row>
    <row r="841" spans="1:5" x14ac:dyDescent="0.3">
      <c r="A841" s="73">
        <v>42625</v>
      </c>
      <c r="B841" s="130">
        <v>2159.040039</v>
      </c>
      <c r="C841" s="125">
        <f t="shared" si="39"/>
        <v>-4.6103344429779813E-3</v>
      </c>
      <c r="D841" s="128">
        <f t="shared" si="40"/>
        <v>-4610.3344429779818</v>
      </c>
      <c r="E841" s="128">
        <f t="shared" ca="1" si="41"/>
        <v>73567.600531975768</v>
      </c>
    </row>
    <row r="842" spans="1:5" x14ac:dyDescent="0.3">
      <c r="A842" s="73">
        <v>42622</v>
      </c>
      <c r="B842" s="130">
        <v>2127.8100589999999</v>
      </c>
      <c r="C842" s="125">
        <f t="shared" si="39"/>
        <v>-2.0557205667355194E-2</v>
      </c>
      <c r="D842" s="128">
        <f t="shared" si="40"/>
        <v>-20557.205667355192</v>
      </c>
      <c r="E842" s="128">
        <f t="shared" ca="1" si="41"/>
        <v>73567.600531975768</v>
      </c>
    </row>
    <row r="843" spans="1:5" x14ac:dyDescent="0.3">
      <c r="A843" s="73">
        <v>42621</v>
      </c>
      <c r="B843" s="130">
        <v>2181.3000489999999</v>
      </c>
      <c r="C843" s="125">
        <f t="shared" si="39"/>
        <v>2.6937576577297229E-3</v>
      </c>
      <c r="D843" s="128">
        <f t="shared" si="40"/>
        <v>2693.7576577297227</v>
      </c>
      <c r="E843" s="128">
        <f t="shared" ca="1" si="41"/>
        <v>73567.600531975768</v>
      </c>
    </row>
    <row r="844" spans="1:5" x14ac:dyDescent="0.3">
      <c r="A844" s="73">
        <v>42620</v>
      </c>
      <c r="B844" s="130">
        <v>2186.1599120000001</v>
      </c>
      <c r="C844" s="125">
        <f t="shared" si="39"/>
        <v>-3.3837396916214235E-4</v>
      </c>
      <c r="D844" s="128">
        <f t="shared" si="40"/>
        <v>-338.37396916214237</v>
      </c>
      <c r="E844" s="128">
        <f t="shared" ca="1" si="41"/>
        <v>73567.600531975768</v>
      </c>
    </row>
    <row r="845" spans="1:5" x14ac:dyDescent="0.3">
      <c r="A845" s="73">
        <v>42619</v>
      </c>
      <c r="B845" s="130">
        <v>2186.4799800000001</v>
      </c>
      <c r="C845" s="125">
        <f t="shared" si="39"/>
        <v>1.7593772625139614E-3</v>
      </c>
      <c r="D845" s="128">
        <f t="shared" si="40"/>
        <v>1759.3772625139613</v>
      </c>
      <c r="E845" s="128">
        <f t="shared" ca="1" si="41"/>
        <v>73567.600531975768</v>
      </c>
    </row>
    <row r="846" spans="1:5" x14ac:dyDescent="0.3">
      <c r="A846" s="73">
        <v>42615</v>
      </c>
      <c r="B846" s="130">
        <v>2179.9799800000001</v>
      </c>
      <c r="C846" s="125">
        <f t="shared" si="39"/>
        <v>-1.781304194657829E-3</v>
      </c>
      <c r="D846" s="128">
        <f t="shared" si="40"/>
        <v>-1781.3041946578289</v>
      </c>
      <c r="E846" s="128">
        <f t="shared" ca="1" si="41"/>
        <v>73567.600531975768</v>
      </c>
    </row>
    <row r="847" spans="1:5" x14ac:dyDescent="0.3">
      <c r="A847" s="73">
        <v>42614</v>
      </c>
      <c r="B847" s="130">
        <v>2170.860107</v>
      </c>
      <c r="C847" s="125">
        <f t="shared" si="39"/>
        <v>-7.3890100923721391E-3</v>
      </c>
      <c r="D847" s="128">
        <f t="shared" si="40"/>
        <v>-7389.0100923721393</v>
      </c>
      <c r="E847" s="128">
        <f t="shared" ca="1" si="41"/>
        <v>73567.600531975768</v>
      </c>
    </row>
    <row r="848" spans="1:5" x14ac:dyDescent="0.3">
      <c r="A848" s="73">
        <v>42613</v>
      </c>
      <c r="B848" s="130">
        <v>2170.9499510000001</v>
      </c>
      <c r="C848" s="125">
        <f t="shared" si="39"/>
        <v>-5.1644747778728517E-3</v>
      </c>
      <c r="D848" s="128">
        <f t="shared" si="40"/>
        <v>-5164.4747778728515</v>
      </c>
      <c r="E848" s="128">
        <f t="shared" ca="1" si="41"/>
        <v>73567.600531975768</v>
      </c>
    </row>
    <row r="849" spans="1:5" x14ac:dyDescent="0.3">
      <c r="A849" s="73">
        <v>42612</v>
      </c>
      <c r="B849" s="130">
        <v>2176.1201169999999</v>
      </c>
      <c r="C849" s="125">
        <f t="shared" si="39"/>
        <v>-9.3188489834261645E-4</v>
      </c>
      <c r="D849" s="128">
        <f t="shared" si="40"/>
        <v>-931.88489834261645</v>
      </c>
      <c r="E849" s="128">
        <f t="shared" ca="1" si="41"/>
        <v>73567.600531975768</v>
      </c>
    </row>
    <row r="850" spans="1:5" x14ac:dyDescent="0.3">
      <c r="A850" s="73">
        <v>42611</v>
      </c>
      <c r="B850" s="130">
        <v>2180.3798830000001</v>
      </c>
      <c r="C850" s="125">
        <f t="shared" si="39"/>
        <v>-4.4608905495820972E-3</v>
      </c>
      <c r="D850" s="128">
        <f t="shared" si="40"/>
        <v>-4460.8905495820973</v>
      </c>
      <c r="E850" s="128">
        <f t="shared" ca="1" si="41"/>
        <v>73567.600531975768</v>
      </c>
    </row>
    <row r="851" spans="1:5" x14ac:dyDescent="0.3">
      <c r="A851" s="73">
        <v>42608</v>
      </c>
      <c r="B851" s="130">
        <v>2169.040039</v>
      </c>
      <c r="C851" s="125">
        <f t="shared" si="39"/>
        <v>-6.8725577084978173E-3</v>
      </c>
      <c r="D851" s="128">
        <f t="shared" si="40"/>
        <v>-6872.5577084978177</v>
      </c>
      <c r="E851" s="128">
        <f t="shared" ca="1" si="41"/>
        <v>79062.270064976998</v>
      </c>
    </row>
    <row r="852" spans="1:5" x14ac:dyDescent="0.3">
      <c r="A852" s="73">
        <v>42607</v>
      </c>
      <c r="B852" s="130">
        <v>2172.469971</v>
      </c>
      <c r="C852" s="125">
        <f t="shared" si="39"/>
        <v>-6.0939375522517381E-3</v>
      </c>
      <c r="D852" s="128">
        <f t="shared" si="40"/>
        <v>-6093.9375522517385</v>
      </c>
      <c r="E852" s="128">
        <f t="shared" ca="1" si="41"/>
        <v>79062.270064976998</v>
      </c>
    </row>
    <row r="853" spans="1:5" x14ac:dyDescent="0.3">
      <c r="A853" s="73">
        <v>42606</v>
      </c>
      <c r="B853" s="130">
        <v>2175.4399410000001</v>
      </c>
      <c r="C853" s="125">
        <f t="shared" si="39"/>
        <v>-2.3005851661039856E-5</v>
      </c>
      <c r="D853" s="128">
        <f t="shared" si="40"/>
        <v>-23.005851661039856</v>
      </c>
      <c r="E853" s="128">
        <f t="shared" ca="1" si="41"/>
        <v>79062.270064976998</v>
      </c>
    </row>
    <row r="854" spans="1:5" x14ac:dyDescent="0.3">
      <c r="A854" s="73">
        <v>42605</v>
      </c>
      <c r="B854" s="130">
        <v>2186.8999020000001</v>
      </c>
      <c r="C854" s="125">
        <f t="shared" si="39"/>
        <v>2.3650444249316838E-3</v>
      </c>
      <c r="D854" s="128">
        <f t="shared" si="40"/>
        <v>2365.0444249316838</v>
      </c>
      <c r="E854" s="128">
        <f t="shared" ca="1" si="41"/>
        <v>79062.270064976998</v>
      </c>
    </row>
    <row r="855" spans="1:5" x14ac:dyDescent="0.3">
      <c r="A855" s="73">
        <v>42604</v>
      </c>
      <c r="B855" s="130">
        <v>2182.639893</v>
      </c>
      <c r="C855" s="125">
        <f t="shared" si="39"/>
        <v>8.0242473754266186E-4</v>
      </c>
      <c r="D855" s="128">
        <f t="shared" si="40"/>
        <v>802.42473754266189</v>
      </c>
      <c r="E855" s="128">
        <f t="shared" ca="1" si="41"/>
        <v>79062.270064976998</v>
      </c>
    </row>
    <row r="856" spans="1:5" x14ac:dyDescent="0.3">
      <c r="A856" s="73">
        <v>42601</v>
      </c>
      <c r="B856" s="130">
        <v>2183.8701169999999</v>
      </c>
      <c r="C856" s="125">
        <f t="shared" si="39"/>
        <v>4.5811246038507392E-4</v>
      </c>
      <c r="D856" s="128">
        <f t="shared" si="40"/>
        <v>458.11246038507392</v>
      </c>
      <c r="E856" s="128">
        <f t="shared" ca="1" si="41"/>
        <v>83747.873465294833</v>
      </c>
    </row>
    <row r="857" spans="1:5" x14ac:dyDescent="0.3">
      <c r="A857" s="73">
        <v>42600</v>
      </c>
      <c r="B857" s="130">
        <v>2187.0200199999999</v>
      </c>
      <c r="C857" s="125">
        <f t="shared" si="39"/>
        <v>1.052097493357973E-2</v>
      </c>
      <c r="D857" s="128">
        <f t="shared" si="40"/>
        <v>10520.97493357973</v>
      </c>
      <c r="E857" s="128">
        <f t="shared" ca="1" si="41"/>
        <v>88931.240147518372</v>
      </c>
    </row>
    <row r="858" spans="1:5" x14ac:dyDescent="0.3">
      <c r="A858" s="73">
        <v>42599</v>
      </c>
      <c r="B858" s="130">
        <v>2182.219971</v>
      </c>
      <c r="C858" s="125">
        <f t="shared" si="39"/>
        <v>8.5174308356263939E-3</v>
      </c>
      <c r="D858" s="128">
        <f t="shared" si="40"/>
        <v>8517.4308356263937</v>
      </c>
      <c r="E858" s="128">
        <f t="shared" ca="1" si="41"/>
        <v>88931.240147518372</v>
      </c>
    </row>
    <row r="859" spans="1:5" x14ac:dyDescent="0.3">
      <c r="A859" s="73">
        <v>42598</v>
      </c>
      <c r="B859" s="130">
        <v>2178.1499020000001</v>
      </c>
      <c r="C859" s="125">
        <f t="shared" si="39"/>
        <v>9.7911817248976796E-3</v>
      </c>
      <c r="D859" s="128">
        <f t="shared" si="40"/>
        <v>9791.1817248976804</v>
      </c>
      <c r="E859" s="128">
        <f t="shared" ca="1" si="41"/>
        <v>88931.240147518372</v>
      </c>
    </row>
    <row r="860" spans="1:5" x14ac:dyDescent="0.3">
      <c r="A860" s="73">
        <v>42597</v>
      </c>
      <c r="B860" s="130">
        <v>2190.1499020000001</v>
      </c>
      <c r="C860" s="125">
        <f t="shared" si="39"/>
        <v>8.8950881765732515E-3</v>
      </c>
      <c r="D860" s="128">
        <f t="shared" si="40"/>
        <v>8895.088176573252</v>
      </c>
      <c r="E860" s="128">
        <f t="shared" ca="1" si="41"/>
        <v>88931.240147518372</v>
      </c>
    </row>
    <row r="861" spans="1:5" x14ac:dyDescent="0.3">
      <c r="A861" s="73">
        <v>42594</v>
      </c>
      <c r="B861" s="130">
        <v>2184.0500489999999</v>
      </c>
      <c r="C861" s="125">
        <f t="shared" si="39"/>
        <v>4.8076695476850784E-3</v>
      </c>
      <c r="D861" s="128">
        <f t="shared" si="40"/>
        <v>4807.6695476850782</v>
      </c>
      <c r="E861" s="128">
        <f t="shared" ca="1" si="41"/>
        <v>88931.240147518372</v>
      </c>
    </row>
    <row r="862" spans="1:5" x14ac:dyDescent="0.3">
      <c r="A862" s="73">
        <v>42593</v>
      </c>
      <c r="B862" s="130">
        <v>2185.790039</v>
      </c>
      <c r="C862" s="125">
        <f t="shared" si="39"/>
        <v>7.2486380894216662E-3</v>
      </c>
      <c r="D862" s="128">
        <f t="shared" si="40"/>
        <v>7248.6380894216663</v>
      </c>
      <c r="E862" s="128">
        <f t="shared" ca="1" si="41"/>
        <v>88931.240147518372</v>
      </c>
    </row>
    <row r="863" spans="1:5" x14ac:dyDescent="0.3">
      <c r="A863" s="73">
        <v>42592</v>
      </c>
      <c r="B863" s="130">
        <v>2175.48999</v>
      </c>
      <c r="C863" s="125">
        <f t="shared" si="39"/>
        <v>4.1124314261327122E-3</v>
      </c>
      <c r="D863" s="128">
        <f t="shared" si="40"/>
        <v>4112.4314261327117</v>
      </c>
      <c r="E863" s="128">
        <f t="shared" ca="1" si="41"/>
        <v>88931.240147518372</v>
      </c>
    </row>
    <row r="864" spans="1:5" x14ac:dyDescent="0.3">
      <c r="A864" s="73">
        <v>42591</v>
      </c>
      <c r="B864" s="130">
        <v>2181.73999</v>
      </c>
      <c r="C864" s="125">
        <f t="shared" si="39"/>
        <v>5.7902333571837605E-3</v>
      </c>
      <c r="D864" s="128">
        <f t="shared" si="40"/>
        <v>5790.2333571837607</v>
      </c>
      <c r="E864" s="128">
        <f t="shared" ca="1" si="41"/>
        <v>88931.240147518372</v>
      </c>
    </row>
    <row r="865" spans="1:5" x14ac:dyDescent="0.3">
      <c r="A865" s="73">
        <v>42590</v>
      </c>
      <c r="B865" s="130">
        <v>2180.889893</v>
      </c>
      <c r="C865" s="125">
        <f t="shared" si="39"/>
        <v>5.7228626108873915E-3</v>
      </c>
      <c r="D865" s="128">
        <f t="shared" si="40"/>
        <v>5722.8626108873914</v>
      </c>
      <c r="E865" s="128">
        <f t="shared" ca="1" si="41"/>
        <v>88931.240147518372</v>
      </c>
    </row>
    <row r="866" spans="1:5" x14ac:dyDescent="0.3">
      <c r="A866" s="73">
        <v>42587</v>
      </c>
      <c r="B866" s="130">
        <v>2182.8701169999999</v>
      </c>
      <c r="C866" s="125">
        <f t="shared" si="39"/>
        <v>3.6045883943978119E-3</v>
      </c>
      <c r="D866" s="128">
        <f t="shared" si="40"/>
        <v>3604.588394397812</v>
      </c>
      <c r="E866" s="128">
        <f t="shared" ca="1" si="41"/>
        <v>88931.240147518372</v>
      </c>
    </row>
    <row r="867" spans="1:5" x14ac:dyDescent="0.3">
      <c r="A867" s="73">
        <v>42586</v>
      </c>
      <c r="B867" s="130">
        <v>2164.25</v>
      </c>
      <c r="C867" s="125">
        <f t="shared" si="39"/>
        <v>-4.2487288902959275E-4</v>
      </c>
      <c r="D867" s="128">
        <f t="shared" si="40"/>
        <v>-424.87288902959273</v>
      </c>
      <c r="E867" s="128">
        <f t="shared" ca="1" si="41"/>
        <v>88931.240147518372</v>
      </c>
    </row>
    <row r="868" spans="1:5" x14ac:dyDescent="0.3">
      <c r="A868" s="73">
        <v>42585</v>
      </c>
      <c r="B868" s="130">
        <v>2163.790039</v>
      </c>
      <c r="C868" s="125">
        <f t="shared" si="39"/>
        <v>-4.2475361087561669E-3</v>
      </c>
      <c r="D868" s="128">
        <f t="shared" si="40"/>
        <v>-4247.5361087561669</v>
      </c>
      <c r="E868" s="128">
        <f t="shared" ca="1" si="41"/>
        <v>88931.240147518372</v>
      </c>
    </row>
    <row r="869" spans="1:5" x14ac:dyDescent="0.3">
      <c r="A869" s="73">
        <v>42584</v>
      </c>
      <c r="B869" s="130">
        <v>2157.030029</v>
      </c>
      <c r="C869" s="125">
        <f t="shared" si="39"/>
        <v>-3.119540761784112E-3</v>
      </c>
      <c r="D869" s="128">
        <f t="shared" si="40"/>
        <v>-3119.540761784112</v>
      </c>
      <c r="E869" s="128">
        <f t="shared" ca="1" si="41"/>
        <v>88931.240147518372</v>
      </c>
    </row>
    <row r="870" spans="1:5" x14ac:dyDescent="0.3">
      <c r="A870" s="73">
        <v>42583</v>
      </c>
      <c r="B870" s="130">
        <v>2170.8400879999999</v>
      </c>
      <c r="C870" s="125">
        <f t="shared" si="39"/>
        <v>1.8229791060269118E-3</v>
      </c>
      <c r="D870" s="128">
        <f t="shared" si="40"/>
        <v>1822.9791060269117</v>
      </c>
      <c r="E870" s="128">
        <f t="shared" ca="1" si="41"/>
        <v>88931.240147518372</v>
      </c>
    </row>
    <row r="871" spans="1:5" x14ac:dyDescent="0.3">
      <c r="A871" s="73">
        <v>42580</v>
      </c>
      <c r="B871" s="130">
        <v>2173.6000979999999</v>
      </c>
      <c r="C871" s="125">
        <f t="shared" si="39"/>
        <v>5.4863711893491374E-3</v>
      </c>
      <c r="D871" s="128">
        <f t="shared" si="40"/>
        <v>5486.3711893491372</v>
      </c>
      <c r="E871" s="128">
        <f t="shared" ca="1" si="41"/>
        <v>88931.240147518372</v>
      </c>
    </row>
    <row r="872" spans="1:5" x14ac:dyDescent="0.3">
      <c r="A872" s="73">
        <v>42579</v>
      </c>
      <c r="B872" s="130">
        <v>2170.0600589999999</v>
      </c>
      <c r="C872" s="125">
        <f t="shared" si="39"/>
        <v>2.916260658578862E-3</v>
      </c>
      <c r="D872" s="128">
        <f t="shared" si="40"/>
        <v>2916.2606585788621</v>
      </c>
      <c r="E872" s="128">
        <f t="shared" ca="1" si="41"/>
        <v>88931.240147518372</v>
      </c>
    </row>
    <row r="873" spans="1:5" x14ac:dyDescent="0.3">
      <c r="A873" s="73">
        <v>42578</v>
      </c>
      <c r="B873" s="130">
        <v>2166.580078</v>
      </c>
      <c r="C873" s="125">
        <f t="shared" si="39"/>
        <v>6.5740332772885601E-3</v>
      </c>
      <c r="D873" s="128">
        <f t="shared" si="40"/>
        <v>6574.0332772885604</v>
      </c>
      <c r="E873" s="128">
        <f t="shared" ca="1" si="41"/>
        <v>88931.240147518372</v>
      </c>
    </row>
    <row r="874" spans="1:5" x14ac:dyDescent="0.3">
      <c r="A874" s="73">
        <v>42577</v>
      </c>
      <c r="B874" s="130">
        <v>2169.179932</v>
      </c>
      <c r="C874" s="125">
        <f t="shared" si="39"/>
        <v>7.9177190364920769E-3</v>
      </c>
      <c r="D874" s="128">
        <f t="shared" si="40"/>
        <v>7917.7190364920771</v>
      </c>
      <c r="E874" s="128">
        <f t="shared" ca="1" si="41"/>
        <v>88931.240147518372</v>
      </c>
    </row>
    <row r="875" spans="1:5" x14ac:dyDescent="0.3">
      <c r="A875" s="73">
        <v>42576</v>
      </c>
      <c r="B875" s="130">
        <v>2168.4799800000001</v>
      </c>
      <c r="C875" s="125">
        <f t="shared" si="39"/>
        <v>1.4654995082090005E-2</v>
      </c>
      <c r="D875" s="128">
        <f t="shared" si="40"/>
        <v>14654.995082090005</v>
      </c>
      <c r="E875" s="128">
        <f t="shared" ca="1" si="41"/>
        <v>88931.240147518372</v>
      </c>
    </row>
    <row r="876" spans="1:5" x14ac:dyDescent="0.3">
      <c r="A876" s="73">
        <v>42573</v>
      </c>
      <c r="B876" s="130">
        <v>2175.030029</v>
      </c>
      <c r="C876" s="125">
        <f t="shared" si="39"/>
        <v>2.1188848808163296E-2</v>
      </c>
      <c r="D876" s="128">
        <f t="shared" si="40"/>
        <v>21188.848808163297</v>
      </c>
      <c r="E876" s="128">
        <f t="shared" ca="1" si="41"/>
        <v>88931.240147518372</v>
      </c>
    </row>
    <row r="877" spans="1:5" x14ac:dyDescent="0.3">
      <c r="A877" s="73">
        <v>42572</v>
      </c>
      <c r="B877" s="130">
        <v>2165.169922</v>
      </c>
      <c r="C877" s="125">
        <f t="shared" si="39"/>
        <v>3.2065409763291974E-2</v>
      </c>
      <c r="D877" s="128">
        <f t="shared" si="40"/>
        <v>32065.409763291973</v>
      </c>
      <c r="E877" s="128">
        <f t="shared" ca="1" si="41"/>
        <v>88931.240147518372</v>
      </c>
    </row>
    <row r="878" spans="1:5" x14ac:dyDescent="0.3">
      <c r="A878" s="73">
        <v>42571</v>
      </c>
      <c r="B878" s="130">
        <v>2173.0200199999999</v>
      </c>
      <c r="C878" s="125">
        <f t="shared" si="39"/>
        <v>3.4904507102384574E-2</v>
      </c>
      <c r="D878" s="128">
        <f t="shared" si="40"/>
        <v>34904.507102384574</v>
      </c>
      <c r="E878" s="128">
        <f t="shared" ca="1" si="41"/>
        <v>88931.240147518372</v>
      </c>
    </row>
    <row r="879" spans="1:5" x14ac:dyDescent="0.3">
      <c r="A879" s="73">
        <v>42570</v>
      </c>
      <c r="B879" s="130">
        <v>2163.780029</v>
      </c>
      <c r="C879" s="125">
        <f t="shared" si="39"/>
        <v>3.6020194984563769E-2</v>
      </c>
      <c r="D879" s="128">
        <f t="shared" si="40"/>
        <v>36020.194984563772</v>
      </c>
      <c r="E879" s="128">
        <f t="shared" ca="1" si="41"/>
        <v>88931.240147518372</v>
      </c>
    </row>
    <row r="880" spans="1:5" x14ac:dyDescent="0.3">
      <c r="A880" s="73">
        <v>42569</v>
      </c>
      <c r="B880" s="130">
        <v>2166.889893</v>
      </c>
      <c r="C880" s="125">
        <f t="shared" si="39"/>
        <v>3.0404880520145117E-2</v>
      </c>
      <c r="D880" s="128">
        <f t="shared" si="40"/>
        <v>30404.880520145118</v>
      </c>
      <c r="E880" s="128">
        <f t="shared" ca="1" si="41"/>
        <v>88931.240147518372</v>
      </c>
    </row>
    <row r="881" spans="1:5" x14ac:dyDescent="0.3">
      <c r="A881" s="73">
        <v>42566</v>
      </c>
      <c r="B881" s="130">
        <v>2161.73999</v>
      </c>
      <c r="C881" s="125">
        <f t="shared" si="39"/>
        <v>2.9959063393642404E-2</v>
      </c>
      <c r="D881" s="128">
        <f t="shared" si="40"/>
        <v>29959.063393642406</v>
      </c>
      <c r="E881" s="128">
        <f t="shared" ca="1" si="41"/>
        <v>88931.240147518372</v>
      </c>
    </row>
    <row r="882" spans="1:5" x14ac:dyDescent="0.3">
      <c r="A882" s="73">
        <v>42565</v>
      </c>
      <c r="B882" s="130">
        <v>2163.75</v>
      </c>
      <c r="C882" s="125">
        <f t="shared" si="39"/>
        <v>4.4901161935887002E-2</v>
      </c>
      <c r="D882" s="128">
        <f t="shared" si="40"/>
        <v>44901.161935887001</v>
      </c>
      <c r="E882" s="128">
        <f t="shared" ca="1" si="41"/>
        <v>88931.240147518372</v>
      </c>
    </row>
    <row r="883" spans="1:5" x14ac:dyDescent="0.3">
      <c r="A883" s="73">
        <v>42564</v>
      </c>
      <c r="B883" s="130">
        <v>2152.429932</v>
      </c>
      <c r="C883" s="125">
        <f t="shared" si="39"/>
        <v>5.7138912298927425E-2</v>
      </c>
      <c r="D883" s="128">
        <f t="shared" si="40"/>
        <v>57138.912298927426</v>
      </c>
      <c r="E883" s="128">
        <f t="shared" ca="1" si="41"/>
        <v>88931.240147518372</v>
      </c>
    </row>
    <row r="884" spans="1:5" x14ac:dyDescent="0.3">
      <c r="A884" s="73">
        <v>42563</v>
      </c>
      <c r="B884" s="130">
        <v>2152.139893</v>
      </c>
      <c r="C884" s="125">
        <f t="shared" si="39"/>
        <v>7.5779465066732499E-2</v>
      </c>
      <c r="D884" s="128">
        <f t="shared" si="40"/>
        <v>75779.465066732504</v>
      </c>
      <c r="E884" s="128">
        <f t="shared" ca="1" si="41"/>
        <v>88931.240147518372</v>
      </c>
    </row>
    <row r="885" spans="1:5" x14ac:dyDescent="0.3">
      <c r="A885" s="73">
        <v>42562</v>
      </c>
      <c r="B885" s="130">
        <v>2137.1599120000001</v>
      </c>
      <c r="C885" s="125">
        <f t="shared" si="39"/>
        <v>4.8959157133511955E-2</v>
      </c>
      <c r="D885" s="128">
        <f t="shared" si="40"/>
        <v>48959.157133511952</v>
      </c>
      <c r="E885" s="128">
        <f t="shared" ca="1" si="41"/>
        <v>88931.240147518372</v>
      </c>
    </row>
    <row r="886" spans="1:5" x14ac:dyDescent="0.3">
      <c r="A886" s="73">
        <v>42559</v>
      </c>
      <c r="B886" s="130">
        <v>2129.8999020000001</v>
      </c>
      <c r="C886" s="125">
        <f t="shared" si="39"/>
        <v>7.845396563943563E-3</v>
      </c>
      <c r="D886" s="128">
        <f t="shared" si="40"/>
        <v>7845.3965639435628</v>
      </c>
      <c r="E886" s="128">
        <f t="shared" ca="1" si="41"/>
        <v>88931.240147518372</v>
      </c>
    </row>
    <row r="887" spans="1:5" x14ac:dyDescent="0.3">
      <c r="A887" s="73">
        <v>42558</v>
      </c>
      <c r="B887" s="130">
        <v>2097.8999020000001</v>
      </c>
      <c r="C887" s="125">
        <f t="shared" si="39"/>
        <v>5.9699111906426072E-3</v>
      </c>
      <c r="D887" s="128">
        <f t="shared" si="40"/>
        <v>5969.9111906426069</v>
      </c>
      <c r="E887" s="128">
        <f t="shared" ca="1" si="41"/>
        <v>88931.240147518372</v>
      </c>
    </row>
    <row r="888" spans="1:5" x14ac:dyDescent="0.3">
      <c r="A888" s="73">
        <v>42557</v>
      </c>
      <c r="B888" s="130">
        <v>2099.7299800000001</v>
      </c>
      <c r="C888" s="125">
        <f t="shared" si="39"/>
        <v>5.1845844741678082E-3</v>
      </c>
      <c r="D888" s="128">
        <f t="shared" si="40"/>
        <v>5184.5844741678084</v>
      </c>
      <c r="E888" s="128">
        <f t="shared" ca="1" si="41"/>
        <v>88931.240147518372</v>
      </c>
    </row>
    <row r="889" spans="1:5" x14ac:dyDescent="0.3">
      <c r="A889" s="73">
        <v>42556</v>
      </c>
      <c r="B889" s="130">
        <v>2088.5500489999999</v>
      </c>
      <c r="C889" s="125">
        <f t="shared" si="39"/>
        <v>2.544125285011356E-3</v>
      </c>
      <c r="D889" s="128">
        <f t="shared" si="40"/>
        <v>2544.125285011356</v>
      </c>
      <c r="E889" s="128">
        <f t="shared" ca="1" si="41"/>
        <v>88931.240147518372</v>
      </c>
    </row>
    <row r="890" spans="1:5" x14ac:dyDescent="0.3">
      <c r="A890" s="73">
        <v>42552</v>
      </c>
      <c r="B890" s="130">
        <v>2102.9499510000001</v>
      </c>
      <c r="C890" s="125">
        <f t="shared" si="39"/>
        <v>1.531946410534113E-2</v>
      </c>
      <c r="D890" s="128">
        <f t="shared" si="40"/>
        <v>15319.464105341129</v>
      </c>
      <c r="E890" s="128">
        <f t="shared" ca="1" si="41"/>
        <v>88931.240147518372</v>
      </c>
    </row>
    <row r="891" spans="1:5" x14ac:dyDescent="0.3">
      <c r="A891" s="73">
        <v>42551</v>
      </c>
      <c r="B891" s="130">
        <v>2098.860107</v>
      </c>
      <c r="C891" s="125">
        <f t="shared" si="39"/>
        <v>1.0043415560437863E-2</v>
      </c>
      <c r="D891" s="128">
        <f t="shared" si="40"/>
        <v>10043.415560437863</v>
      </c>
      <c r="E891" s="128">
        <f t="shared" ca="1" si="41"/>
        <v>88931.240147518372</v>
      </c>
    </row>
    <row r="892" spans="1:5" x14ac:dyDescent="0.3">
      <c r="A892" s="73">
        <v>42550</v>
      </c>
      <c r="B892" s="130">
        <v>2070.7700199999999</v>
      </c>
      <c r="C892" s="125">
        <f t="shared" si="39"/>
        <v>-3.523919864832914E-4</v>
      </c>
      <c r="D892" s="128">
        <f t="shared" si="40"/>
        <v>-352.39198648329142</v>
      </c>
      <c r="E892" s="128">
        <f t="shared" ca="1" si="41"/>
        <v>88931.240147518372</v>
      </c>
    </row>
    <row r="893" spans="1:5" x14ac:dyDescent="0.3">
      <c r="A893" s="73">
        <v>42549</v>
      </c>
      <c r="B893" s="130">
        <v>2036.089966</v>
      </c>
      <c r="C893" s="125">
        <f t="shared" si="39"/>
        <v>-1.8903157447808239E-2</v>
      </c>
      <c r="D893" s="128">
        <f t="shared" si="40"/>
        <v>-18903.15744780824</v>
      </c>
      <c r="E893" s="128">
        <f t="shared" ca="1" si="41"/>
        <v>88931.240147518372</v>
      </c>
    </row>
    <row r="894" spans="1:5" x14ac:dyDescent="0.3">
      <c r="A894" s="73">
        <v>42548</v>
      </c>
      <c r="B894" s="130">
        <v>2000.540039</v>
      </c>
      <c r="C894" s="125">
        <f t="shared" si="39"/>
        <v>-3.7767076357460794E-2</v>
      </c>
      <c r="D894" s="128">
        <f t="shared" si="40"/>
        <v>-37767.076357460792</v>
      </c>
      <c r="E894" s="128">
        <f t="shared" ca="1" si="41"/>
        <v>88931.240147518372</v>
      </c>
    </row>
    <row r="895" spans="1:5" x14ac:dyDescent="0.3">
      <c r="A895" s="73">
        <v>42545</v>
      </c>
      <c r="B895" s="130">
        <v>2037.410034</v>
      </c>
      <c r="C895" s="125">
        <f t="shared" si="39"/>
        <v>-2.7985721897155535E-2</v>
      </c>
      <c r="D895" s="128">
        <f t="shared" si="40"/>
        <v>-27985.721897155534</v>
      </c>
      <c r="E895" s="128">
        <f t="shared" ca="1" si="41"/>
        <v>88931.240147518372</v>
      </c>
    </row>
    <row r="896" spans="1:5" x14ac:dyDescent="0.3">
      <c r="A896" s="73">
        <v>42544</v>
      </c>
      <c r="B896" s="130">
        <v>2113.320068</v>
      </c>
      <c r="C896" s="125">
        <f t="shared" si="39"/>
        <v>-1.0210032807779212E-3</v>
      </c>
      <c r="D896" s="128">
        <f t="shared" si="40"/>
        <v>-1021.0032807779212</v>
      </c>
      <c r="E896" s="128">
        <f t="shared" ca="1" si="41"/>
        <v>88931.240147518372</v>
      </c>
    </row>
    <row r="897" spans="1:5" x14ac:dyDescent="0.3">
      <c r="A897" s="73">
        <v>42543</v>
      </c>
      <c r="B897" s="130">
        <v>2085.4499510000001</v>
      </c>
      <c r="C897" s="125">
        <f t="shared" si="39"/>
        <v>-1.5888748226158156E-2</v>
      </c>
      <c r="D897" s="128">
        <f t="shared" si="40"/>
        <v>-15888.748226158155</v>
      </c>
      <c r="E897" s="128">
        <f t="shared" ca="1" si="41"/>
        <v>88931.240147518372</v>
      </c>
    </row>
    <row r="898" spans="1:5" x14ac:dyDescent="0.3">
      <c r="A898" s="73">
        <v>42542</v>
      </c>
      <c r="B898" s="130">
        <v>2088.8999020000001</v>
      </c>
      <c r="C898" s="125">
        <f t="shared" si="39"/>
        <v>-1.0998367660517538E-2</v>
      </c>
      <c r="D898" s="128">
        <f t="shared" si="40"/>
        <v>-10998.367660517539</v>
      </c>
      <c r="E898" s="128">
        <f t="shared" ca="1" si="41"/>
        <v>88931.240147518372</v>
      </c>
    </row>
    <row r="899" spans="1:5" x14ac:dyDescent="0.3">
      <c r="A899" s="73">
        <v>42541</v>
      </c>
      <c r="B899" s="130">
        <v>2083.25</v>
      </c>
      <c r="C899" s="125">
        <f t="shared" si="39"/>
        <v>-1.2401530803084593E-2</v>
      </c>
      <c r="D899" s="128">
        <f t="shared" si="40"/>
        <v>-12401.530803084594</v>
      </c>
      <c r="E899" s="128">
        <f t="shared" ca="1" si="41"/>
        <v>88931.240147518372</v>
      </c>
    </row>
    <row r="900" spans="1:5" x14ac:dyDescent="0.3">
      <c r="A900" s="73">
        <v>42538</v>
      </c>
      <c r="B900" s="130">
        <v>2071.219971</v>
      </c>
      <c r="C900" s="125">
        <f t="shared" si="39"/>
        <v>-1.3295943345874472E-2</v>
      </c>
      <c r="D900" s="128">
        <f t="shared" si="40"/>
        <v>-13295.943345874472</v>
      </c>
      <c r="E900" s="128">
        <f t="shared" ca="1" si="41"/>
        <v>88931.240147518372</v>
      </c>
    </row>
    <row r="901" spans="1:5" x14ac:dyDescent="0.3">
      <c r="A901" s="73">
        <v>42537</v>
      </c>
      <c r="B901" s="130">
        <v>2077.98999</v>
      </c>
      <c r="C901" s="125">
        <f t="shared" si="39"/>
        <v>-1.295327886839015E-2</v>
      </c>
      <c r="D901" s="128">
        <f t="shared" si="40"/>
        <v>-12953.278868390151</v>
      </c>
      <c r="E901" s="128">
        <f t="shared" ca="1" si="41"/>
        <v>88931.240147518372</v>
      </c>
    </row>
    <row r="902" spans="1:5" x14ac:dyDescent="0.3">
      <c r="A902" s="73">
        <v>42536</v>
      </c>
      <c r="B902" s="130">
        <v>2071.5</v>
      </c>
      <c r="C902" s="125">
        <f t="shared" si="39"/>
        <v>-1.3256647104543551E-2</v>
      </c>
      <c r="D902" s="128">
        <f t="shared" si="40"/>
        <v>-13256.64710454355</v>
      </c>
      <c r="E902" s="128">
        <f t="shared" ca="1" si="41"/>
        <v>88931.240147518372</v>
      </c>
    </row>
    <row r="903" spans="1:5" x14ac:dyDescent="0.3">
      <c r="A903" s="73">
        <v>42535</v>
      </c>
      <c r="B903" s="130">
        <v>2075.320068</v>
      </c>
      <c r="C903" s="125">
        <f t="shared" si="39"/>
        <v>-1.0314925728048596E-2</v>
      </c>
      <c r="D903" s="128">
        <f t="shared" si="40"/>
        <v>-10314.925728048596</v>
      </c>
      <c r="E903" s="128">
        <f t="shared" ca="1" si="41"/>
        <v>88931.240147518372</v>
      </c>
    </row>
    <row r="904" spans="1:5" x14ac:dyDescent="0.3">
      <c r="A904" s="73">
        <v>42534</v>
      </c>
      <c r="B904" s="130">
        <v>2079.0600589999999</v>
      </c>
      <c r="C904" s="125">
        <f t="shared" ref="C904:C967" si="42">B904/B914-1</f>
        <v>-9.5280742036166766E-3</v>
      </c>
      <c r="D904" s="128">
        <f t="shared" ref="D904:D967" si="43">C904*$B$5</f>
        <v>-9528.0742036166757</v>
      </c>
      <c r="E904" s="128">
        <f t="shared" ref="E904:E967" ca="1" si="44">ABS(_xlfn.PERCENTILE.INC(OFFSET(D904,0,0,Window),1-VaRLevel))</f>
        <v>88931.240147518372</v>
      </c>
    </row>
    <row r="905" spans="1:5" x14ac:dyDescent="0.3">
      <c r="A905" s="73">
        <v>42531</v>
      </c>
      <c r="B905" s="130">
        <v>2096.070068</v>
      </c>
      <c r="C905" s="125">
        <f t="shared" si="42"/>
        <v>2.8563081766814769E-3</v>
      </c>
      <c r="D905" s="128">
        <f t="shared" si="43"/>
        <v>2856.3081766814767</v>
      </c>
      <c r="E905" s="128">
        <f t="shared" ca="1" si="44"/>
        <v>88931.240147518372</v>
      </c>
    </row>
    <row r="906" spans="1:5" x14ac:dyDescent="0.3">
      <c r="A906" s="73">
        <v>42530</v>
      </c>
      <c r="B906" s="130">
        <v>2115.4799800000001</v>
      </c>
      <c r="C906" s="125">
        <f t="shared" si="42"/>
        <v>1.1929903534366071E-2</v>
      </c>
      <c r="D906" s="128">
        <f t="shared" si="43"/>
        <v>11929.903534366071</v>
      </c>
      <c r="E906" s="128">
        <f t="shared" ca="1" si="44"/>
        <v>88931.240147518372</v>
      </c>
    </row>
    <row r="907" spans="1:5" x14ac:dyDescent="0.3">
      <c r="A907" s="73">
        <v>42529</v>
      </c>
      <c r="B907" s="130">
        <v>2119.1201169999999</v>
      </c>
      <c r="C907" s="125">
        <f t="shared" si="42"/>
        <v>2.0741239066436767E-2</v>
      </c>
      <c r="D907" s="128">
        <f t="shared" si="43"/>
        <v>20741.239066436767</v>
      </c>
      <c r="E907" s="128">
        <f t="shared" ca="1" si="44"/>
        <v>88931.240147518372</v>
      </c>
    </row>
    <row r="908" spans="1:5" x14ac:dyDescent="0.3">
      <c r="A908" s="73">
        <v>42528</v>
      </c>
      <c r="B908" s="130">
        <v>2112.1298830000001</v>
      </c>
      <c r="C908" s="125">
        <f t="shared" si="42"/>
        <v>3.1293257348276038E-2</v>
      </c>
      <c r="D908" s="128">
        <f t="shared" si="43"/>
        <v>31293.257348276038</v>
      </c>
      <c r="E908" s="128">
        <f t="shared" ca="1" si="44"/>
        <v>88931.240147518372</v>
      </c>
    </row>
    <row r="909" spans="1:5" x14ac:dyDescent="0.3">
      <c r="A909" s="73">
        <v>42527</v>
      </c>
      <c r="B909" s="130">
        <v>2109.4099120000001</v>
      </c>
      <c r="C909" s="125">
        <f t="shared" si="42"/>
        <v>2.7817222513267348E-2</v>
      </c>
      <c r="D909" s="128">
        <f t="shared" si="43"/>
        <v>27817.222513267348</v>
      </c>
      <c r="E909" s="128">
        <f t="shared" ca="1" si="44"/>
        <v>88931.240147518372</v>
      </c>
    </row>
    <row r="910" spans="1:5" x14ac:dyDescent="0.3">
      <c r="A910" s="73">
        <v>42524</v>
      </c>
      <c r="B910" s="130">
        <v>2099.1298830000001</v>
      </c>
      <c r="C910" s="125">
        <f t="shared" si="42"/>
        <v>2.8965041308191664E-2</v>
      </c>
      <c r="D910" s="128">
        <f t="shared" si="43"/>
        <v>28965.041308191663</v>
      </c>
      <c r="E910" s="128">
        <f t="shared" ca="1" si="44"/>
        <v>88931.240147518372</v>
      </c>
    </row>
    <row r="911" spans="1:5" x14ac:dyDescent="0.3">
      <c r="A911" s="73">
        <v>42523</v>
      </c>
      <c r="B911" s="130">
        <v>2105.26001</v>
      </c>
      <c r="C911" s="125">
        <f t="shared" si="42"/>
        <v>2.8144735552456446E-2</v>
      </c>
      <c r="D911" s="128">
        <f t="shared" si="43"/>
        <v>28144.735552456445</v>
      </c>
      <c r="E911" s="128">
        <f t="shared" ca="1" si="44"/>
        <v>88931.240147518372</v>
      </c>
    </row>
    <row r="912" spans="1:5" x14ac:dyDescent="0.3">
      <c r="A912" s="73">
        <v>42522</v>
      </c>
      <c r="B912" s="130">
        <v>2099.330078</v>
      </c>
      <c r="C912" s="125">
        <f t="shared" si="42"/>
        <v>2.5459097011496068E-2</v>
      </c>
      <c r="D912" s="128">
        <f t="shared" si="43"/>
        <v>25459.097011496069</v>
      </c>
      <c r="E912" s="128">
        <f t="shared" ca="1" si="44"/>
        <v>88931.240147518372</v>
      </c>
    </row>
    <row r="913" spans="1:5" x14ac:dyDescent="0.3">
      <c r="A913" s="73">
        <v>42521</v>
      </c>
      <c r="B913" s="130">
        <v>2096.9499510000001</v>
      </c>
      <c r="C913" s="125">
        <f t="shared" si="42"/>
        <v>1.4656518387046624E-2</v>
      </c>
      <c r="D913" s="128">
        <f t="shared" si="43"/>
        <v>14656.518387046624</v>
      </c>
      <c r="E913" s="128">
        <f t="shared" ca="1" si="44"/>
        <v>88931.240147518372</v>
      </c>
    </row>
    <row r="914" spans="1:5" x14ac:dyDescent="0.3">
      <c r="A914" s="73">
        <v>42517</v>
      </c>
      <c r="B914" s="130">
        <v>2099.0600589999999</v>
      </c>
      <c r="C914" s="125">
        <f t="shared" si="42"/>
        <v>2.5627781738785993E-2</v>
      </c>
      <c r="D914" s="128">
        <f t="shared" si="43"/>
        <v>25627.781738785994</v>
      </c>
      <c r="E914" s="128">
        <f t="shared" ca="1" si="44"/>
        <v>88931.240147518372</v>
      </c>
    </row>
    <row r="915" spans="1:5" x14ac:dyDescent="0.3">
      <c r="A915" s="73">
        <v>42516</v>
      </c>
      <c r="B915" s="130">
        <v>2090.1000979999999</v>
      </c>
      <c r="C915" s="125">
        <f t="shared" si="42"/>
        <v>1.2591378198217429E-2</v>
      </c>
      <c r="D915" s="128">
        <f t="shared" si="43"/>
        <v>12591.37819821743</v>
      </c>
      <c r="E915" s="128">
        <f t="shared" ca="1" si="44"/>
        <v>88931.240147518372</v>
      </c>
    </row>
    <row r="916" spans="1:5" x14ac:dyDescent="0.3">
      <c r="A916" s="73">
        <v>42515</v>
      </c>
      <c r="B916" s="130">
        <v>2090.540039</v>
      </c>
      <c r="C916" s="125">
        <f t="shared" si="42"/>
        <v>1.2632881476358104E-2</v>
      </c>
      <c r="D916" s="128">
        <f t="shared" si="43"/>
        <v>12632.881476358105</v>
      </c>
      <c r="E916" s="128">
        <f t="shared" ca="1" si="44"/>
        <v>88931.240147518372</v>
      </c>
    </row>
    <row r="917" spans="1:5" x14ac:dyDescent="0.3">
      <c r="A917" s="73">
        <v>42514</v>
      </c>
      <c r="B917" s="130">
        <v>2076.0600589999999</v>
      </c>
      <c r="C917" s="125">
        <f t="shared" si="42"/>
        <v>-3.9962936051332054E-3</v>
      </c>
      <c r="D917" s="128">
        <f t="shared" si="43"/>
        <v>-3996.2936051332053</v>
      </c>
      <c r="E917" s="128">
        <f t="shared" ca="1" si="44"/>
        <v>88931.240147518372</v>
      </c>
    </row>
    <row r="918" spans="1:5" x14ac:dyDescent="0.3">
      <c r="A918" s="73">
        <v>42513</v>
      </c>
      <c r="B918" s="130">
        <v>2048.040039</v>
      </c>
      <c r="C918" s="125">
        <f t="shared" si="42"/>
        <v>-5.1731452065224559E-3</v>
      </c>
      <c r="D918" s="128">
        <f t="shared" si="43"/>
        <v>-5173.1452065224557</v>
      </c>
      <c r="E918" s="128">
        <f t="shared" ca="1" si="44"/>
        <v>88931.240147518372</v>
      </c>
    </row>
    <row r="919" spans="1:5" x14ac:dyDescent="0.3">
      <c r="A919" s="73">
        <v>42510</v>
      </c>
      <c r="B919" s="130">
        <v>2052.320068</v>
      </c>
      <c r="C919" s="125">
        <f t="shared" si="42"/>
        <v>-2.3429738621086882E-3</v>
      </c>
      <c r="D919" s="128">
        <f t="shared" si="43"/>
        <v>-2342.9738621086881</v>
      </c>
      <c r="E919" s="128">
        <f t="shared" ca="1" si="44"/>
        <v>88931.240147518372</v>
      </c>
    </row>
    <row r="920" spans="1:5" x14ac:dyDescent="0.3">
      <c r="A920" s="73">
        <v>42509</v>
      </c>
      <c r="B920" s="130">
        <v>2040.040039</v>
      </c>
      <c r="C920" s="125">
        <f t="shared" si="42"/>
        <v>-5.1641908117068258E-3</v>
      </c>
      <c r="D920" s="128">
        <f t="shared" si="43"/>
        <v>-5164.190811706826</v>
      </c>
      <c r="E920" s="128">
        <f t="shared" ca="1" si="44"/>
        <v>88931.240147518372</v>
      </c>
    </row>
    <row r="921" spans="1:5" x14ac:dyDescent="0.3">
      <c r="A921" s="73">
        <v>42508</v>
      </c>
      <c r="B921" s="130">
        <v>2047.630005</v>
      </c>
      <c r="C921" s="125">
        <f t="shared" si="42"/>
        <v>-1.7015639264972293E-3</v>
      </c>
      <c r="D921" s="128">
        <f t="shared" si="43"/>
        <v>-1701.5639264972292</v>
      </c>
      <c r="E921" s="128">
        <f t="shared" ca="1" si="44"/>
        <v>88931.240147518372</v>
      </c>
    </row>
    <row r="922" spans="1:5" x14ac:dyDescent="0.3">
      <c r="A922" s="73">
        <v>42507</v>
      </c>
      <c r="B922" s="130">
        <v>2047.209961</v>
      </c>
      <c r="C922" s="125">
        <f t="shared" si="42"/>
        <v>-7.8319230596862743E-3</v>
      </c>
      <c r="D922" s="128">
        <f t="shared" si="43"/>
        <v>-7831.9230596862744</v>
      </c>
      <c r="E922" s="128">
        <f t="shared" ca="1" si="44"/>
        <v>88931.240147518372</v>
      </c>
    </row>
    <row r="923" spans="1:5" x14ac:dyDescent="0.3">
      <c r="A923" s="73">
        <v>42506</v>
      </c>
      <c r="B923" s="130">
        <v>2066.6599120000001</v>
      </c>
      <c r="C923" s="125">
        <f t="shared" si="42"/>
        <v>-7.0960928220186181E-3</v>
      </c>
      <c r="D923" s="128">
        <f t="shared" si="43"/>
        <v>-7096.0928220186179</v>
      </c>
      <c r="E923" s="128">
        <f t="shared" ca="1" si="44"/>
        <v>88931.240147518372</v>
      </c>
    </row>
    <row r="924" spans="1:5" x14ac:dyDescent="0.3">
      <c r="A924" s="73">
        <v>42503</v>
      </c>
      <c r="B924" s="130">
        <v>2046.6099850000001</v>
      </c>
      <c r="C924" s="125">
        <f t="shared" si="42"/>
        <v>-9.0495635290617216E-3</v>
      </c>
      <c r="D924" s="128">
        <f t="shared" si="43"/>
        <v>-9049.5635290617211</v>
      </c>
      <c r="E924" s="128">
        <f t="shared" ca="1" si="44"/>
        <v>88931.240147518372</v>
      </c>
    </row>
    <row r="925" spans="1:5" x14ac:dyDescent="0.3">
      <c r="A925" s="73">
        <v>42502</v>
      </c>
      <c r="B925" s="130">
        <v>2064.110107</v>
      </c>
      <c r="C925" s="125">
        <f t="shared" si="42"/>
        <v>-5.6363307178673994E-3</v>
      </c>
      <c r="D925" s="128">
        <f t="shared" si="43"/>
        <v>-5636.3307178673995</v>
      </c>
      <c r="E925" s="128">
        <f t="shared" ca="1" si="44"/>
        <v>88931.240147518372</v>
      </c>
    </row>
    <row r="926" spans="1:5" x14ac:dyDescent="0.3">
      <c r="A926" s="73">
        <v>42501</v>
      </c>
      <c r="B926" s="130">
        <v>2064.459961</v>
      </c>
      <c r="C926" s="125">
        <f t="shared" si="42"/>
        <v>-1.464808841157561E-2</v>
      </c>
      <c r="D926" s="128">
        <f t="shared" si="43"/>
        <v>-14648.088411575611</v>
      </c>
      <c r="E926" s="128">
        <f t="shared" ca="1" si="44"/>
        <v>88931.240147518372</v>
      </c>
    </row>
    <row r="927" spans="1:5" x14ac:dyDescent="0.3">
      <c r="A927" s="73">
        <v>42500</v>
      </c>
      <c r="B927" s="130">
        <v>2084.389893</v>
      </c>
      <c r="C927" s="125">
        <f t="shared" si="42"/>
        <v>-3.4947928341755308E-3</v>
      </c>
      <c r="D927" s="128">
        <f t="shared" si="43"/>
        <v>-3494.792834175531</v>
      </c>
      <c r="E927" s="128">
        <f t="shared" ca="1" si="44"/>
        <v>88931.240147518372</v>
      </c>
    </row>
    <row r="928" spans="1:5" x14ac:dyDescent="0.3">
      <c r="A928" s="73">
        <v>42499</v>
      </c>
      <c r="B928" s="130">
        <v>2058.6899410000001</v>
      </c>
      <c r="C928" s="125">
        <f t="shared" si="42"/>
        <v>-1.3938230117209516E-2</v>
      </c>
      <c r="D928" s="128">
        <f t="shared" si="43"/>
        <v>-13938.230117209516</v>
      </c>
      <c r="E928" s="128">
        <f t="shared" ca="1" si="44"/>
        <v>88931.240147518372</v>
      </c>
    </row>
    <row r="929" spans="1:5" x14ac:dyDescent="0.3">
      <c r="A929" s="73">
        <v>42496</v>
      </c>
      <c r="B929" s="130">
        <v>2057.139893</v>
      </c>
      <c r="C929" s="125">
        <f t="shared" si="42"/>
        <v>-1.6466108738677709E-2</v>
      </c>
      <c r="D929" s="128">
        <f t="shared" si="43"/>
        <v>-16466.108738677711</v>
      </c>
      <c r="E929" s="128">
        <f t="shared" ca="1" si="44"/>
        <v>88931.240147518372</v>
      </c>
    </row>
    <row r="930" spans="1:5" x14ac:dyDescent="0.3">
      <c r="A930" s="73">
        <v>42495</v>
      </c>
      <c r="B930" s="130">
        <v>2050.6298830000001</v>
      </c>
      <c r="C930" s="125">
        <f t="shared" si="42"/>
        <v>-1.9531670104726562E-2</v>
      </c>
      <c r="D930" s="128">
        <f t="shared" si="43"/>
        <v>-19531.670104726563</v>
      </c>
      <c r="E930" s="128">
        <f t="shared" ca="1" si="44"/>
        <v>88931.240147518372</v>
      </c>
    </row>
    <row r="931" spans="1:5" x14ac:dyDescent="0.3">
      <c r="A931" s="73">
        <v>42494</v>
      </c>
      <c r="B931" s="130">
        <v>2051.1201169999999</v>
      </c>
      <c r="C931" s="125">
        <f t="shared" si="42"/>
        <v>-2.4391070866783271E-2</v>
      </c>
      <c r="D931" s="128">
        <f t="shared" si="43"/>
        <v>-24391.07086678327</v>
      </c>
      <c r="E931" s="128">
        <f t="shared" ca="1" si="44"/>
        <v>88931.240147518372</v>
      </c>
    </row>
    <row r="932" spans="1:5" x14ac:dyDescent="0.3">
      <c r="A932" s="73">
        <v>42493</v>
      </c>
      <c r="B932" s="130">
        <v>2063.3701169999999</v>
      </c>
      <c r="C932" s="125">
        <f t="shared" si="42"/>
        <v>-1.7816989302631203E-2</v>
      </c>
      <c r="D932" s="128">
        <f t="shared" si="43"/>
        <v>-17816.989302631202</v>
      </c>
      <c r="E932" s="128">
        <f t="shared" ca="1" si="44"/>
        <v>88931.240147518372</v>
      </c>
    </row>
    <row r="933" spans="1:5" x14ac:dyDescent="0.3">
      <c r="A933" s="73">
        <v>42492</v>
      </c>
      <c r="B933" s="130">
        <v>2081.429932</v>
      </c>
      <c r="C933" s="125">
        <f t="shared" si="42"/>
        <v>-6.1643073510226909E-3</v>
      </c>
      <c r="D933" s="128">
        <f t="shared" si="43"/>
        <v>-6164.3073510226905</v>
      </c>
      <c r="E933" s="128">
        <f t="shared" ca="1" si="44"/>
        <v>88931.240147518372</v>
      </c>
    </row>
    <row r="934" spans="1:5" x14ac:dyDescent="0.3">
      <c r="A934" s="73">
        <v>42489</v>
      </c>
      <c r="B934" s="130">
        <v>2065.3000489999999</v>
      </c>
      <c r="C934" s="125">
        <f t="shared" si="42"/>
        <v>-7.4156335268452667E-3</v>
      </c>
      <c r="D934" s="128">
        <f t="shared" si="43"/>
        <v>-7415.6335268452667</v>
      </c>
      <c r="E934" s="128">
        <f t="shared" ca="1" si="44"/>
        <v>88931.240147518372</v>
      </c>
    </row>
    <row r="935" spans="1:5" x14ac:dyDescent="0.3">
      <c r="A935" s="73">
        <v>42488</v>
      </c>
      <c r="B935" s="130">
        <v>2075.8100589999999</v>
      </c>
      <c r="C935" s="125">
        <f t="shared" si="42"/>
        <v>-3.3464743770116323E-3</v>
      </c>
      <c r="D935" s="128">
        <f t="shared" si="43"/>
        <v>-3346.4743770116324</v>
      </c>
      <c r="E935" s="128">
        <f t="shared" ca="1" si="44"/>
        <v>88931.240147518372</v>
      </c>
    </row>
    <row r="936" spans="1:5" x14ac:dyDescent="0.3">
      <c r="A936" s="73">
        <v>42487</v>
      </c>
      <c r="B936" s="130">
        <v>2095.1499020000001</v>
      </c>
      <c r="C936" s="125">
        <f t="shared" si="42"/>
        <v>6.1130705990239953E-3</v>
      </c>
      <c r="D936" s="128">
        <f t="shared" si="43"/>
        <v>6113.0705990239949</v>
      </c>
      <c r="E936" s="128">
        <f t="shared" ca="1" si="44"/>
        <v>88931.240147518372</v>
      </c>
    </row>
    <row r="937" spans="1:5" x14ac:dyDescent="0.3">
      <c r="A937" s="73">
        <v>42486</v>
      </c>
      <c r="B937" s="130">
        <v>2091.6999510000001</v>
      </c>
      <c r="C937" s="125">
        <f t="shared" si="42"/>
        <v>1.4541247318596184E-2</v>
      </c>
      <c r="D937" s="128">
        <f t="shared" si="43"/>
        <v>14541.247318596184</v>
      </c>
      <c r="E937" s="128">
        <f t="shared" ca="1" si="44"/>
        <v>88931.240147518372</v>
      </c>
    </row>
    <row r="938" spans="1:5" x14ac:dyDescent="0.3">
      <c r="A938" s="73">
        <v>42485</v>
      </c>
      <c r="B938" s="130">
        <v>2087.790039</v>
      </c>
      <c r="C938" s="125">
        <f t="shared" si="42"/>
        <v>2.2429125130040362E-2</v>
      </c>
      <c r="D938" s="128">
        <f t="shared" si="43"/>
        <v>22429.12513004036</v>
      </c>
      <c r="E938" s="128">
        <f t="shared" ca="1" si="44"/>
        <v>88931.240147518372</v>
      </c>
    </row>
    <row r="939" spans="1:5" x14ac:dyDescent="0.3">
      <c r="A939" s="73">
        <v>42482</v>
      </c>
      <c r="B939" s="130">
        <v>2091.580078</v>
      </c>
      <c r="C939" s="125">
        <f t="shared" si="42"/>
        <v>2.1478854520166291E-2</v>
      </c>
      <c r="D939" s="128">
        <f t="shared" si="43"/>
        <v>21478.854520166289</v>
      </c>
      <c r="E939" s="128">
        <f t="shared" ca="1" si="44"/>
        <v>88931.240147518372</v>
      </c>
    </row>
    <row r="940" spans="1:5" x14ac:dyDescent="0.3">
      <c r="A940" s="73">
        <v>42481</v>
      </c>
      <c r="B940" s="130">
        <v>2091.4799800000001</v>
      </c>
      <c r="C940" s="125">
        <f t="shared" si="42"/>
        <v>2.4276263485955463E-2</v>
      </c>
      <c r="D940" s="128">
        <f t="shared" si="43"/>
        <v>24276.263485955464</v>
      </c>
      <c r="E940" s="128">
        <f t="shared" ca="1" si="44"/>
        <v>88931.240147518372</v>
      </c>
    </row>
    <row r="941" spans="1:5" x14ac:dyDescent="0.3">
      <c r="A941" s="73">
        <v>42480</v>
      </c>
      <c r="B941" s="130">
        <v>2102.3999020000001</v>
      </c>
      <c r="C941" s="125">
        <f t="shared" si="42"/>
        <v>1.7293600070566351E-2</v>
      </c>
      <c r="D941" s="128">
        <f t="shared" si="43"/>
        <v>17293.60007056635</v>
      </c>
      <c r="E941" s="128">
        <f t="shared" ca="1" si="44"/>
        <v>88931.240147518372</v>
      </c>
    </row>
    <row r="942" spans="1:5" x14ac:dyDescent="0.3">
      <c r="A942" s="73">
        <v>42479</v>
      </c>
      <c r="B942" s="130">
        <v>2100.8000489999999</v>
      </c>
      <c r="C942" s="125">
        <f t="shared" si="42"/>
        <v>2.7200674664292102E-2</v>
      </c>
      <c r="D942" s="128">
        <f t="shared" si="43"/>
        <v>27200.674664292103</v>
      </c>
      <c r="E942" s="128">
        <f t="shared" ca="1" si="44"/>
        <v>88931.240147518372</v>
      </c>
    </row>
    <row r="943" spans="1:5" x14ac:dyDescent="0.3">
      <c r="A943" s="73">
        <v>42478</v>
      </c>
      <c r="B943" s="130">
        <v>2094.3400879999999</v>
      </c>
      <c r="C943" s="125">
        <f t="shared" si="42"/>
        <v>1.3653645509951629E-2</v>
      </c>
      <c r="D943" s="128">
        <f t="shared" si="43"/>
        <v>13653.645509951628</v>
      </c>
      <c r="E943" s="128">
        <f t="shared" ca="1" si="44"/>
        <v>88931.240147518372</v>
      </c>
    </row>
    <row r="944" spans="1:5" x14ac:dyDescent="0.3">
      <c r="A944" s="73">
        <v>42475</v>
      </c>
      <c r="B944" s="130">
        <v>2080.7299800000001</v>
      </c>
      <c r="C944" s="125">
        <f t="shared" si="42"/>
        <v>3.835405054455121E-3</v>
      </c>
      <c r="D944" s="128">
        <f t="shared" si="43"/>
        <v>3835.405054455121</v>
      </c>
      <c r="E944" s="128">
        <f t="shared" ca="1" si="44"/>
        <v>88931.240147518372</v>
      </c>
    </row>
    <row r="945" spans="1:5" x14ac:dyDescent="0.3">
      <c r="A945" s="73">
        <v>42474</v>
      </c>
      <c r="B945" s="130">
        <v>2082.780029</v>
      </c>
      <c r="C945" s="125">
        <f t="shared" si="42"/>
        <v>1.1185896817976548E-2</v>
      </c>
      <c r="D945" s="128">
        <f t="shared" si="43"/>
        <v>11185.896817976549</v>
      </c>
      <c r="E945" s="128">
        <f t="shared" ca="1" si="44"/>
        <v>88931.240147518372</v>
      </c>
    </row>
    <row r="946" spans="1:5" x14ac:dyDescent="0.3">
      <c r="A946" s="73">
        <v>42473</v>
      </c>
      <c r="B946" s="130">
        <v>2082.419922</v>
      </c>
      <c r="C946" s="125">
        <f t="shared" si="42"/>
        <v>8.9488463569822319E-3</v>
      </c>
      <c r="D946" s="128">
        <f t="shared" si="43"/>
        <v>8948.8463569822325</v>
      </c>
      <c r="E946" s="128">
        <f t="shared" ca="1" si="44"/>
        <v>88931.240147518372</v>
      </c>
    </row>
    <row r="947" spans="1:5" x14ac:dyDescent="0.3">
      <c r="A947" s="73">
        <v>42472</v>
      </c>
      <c r="B947" s="130">
        <v>2061.719971</v>
      </c>
      <c r="C947" s="125">
        <f t="shared" si="42"/>
        <v>3.2651719297465132E-3</v>
      </c>
      <c r="D947" s="128">
        <f t="shared" si="43"/>
        <v>3265.1719297465133</v>
      </c>
      <c r="E947" s="128">
        <f t="shared" ca="1" si="44"/>
        <v>88931.240147518372</v>
      </c>
    </row>
    <row r="948" spans="1:5" x14ac:dyDescent="0.3">
      <c r="A948" s="73">
        <v>42471</v>
      </c>
      <c r="B948" s="130">
        <v>2041.98999</v>
      </c>
      <c r="C948" s="125">
        <f t="shared" si="42"/>
        <v>2.4250464550072959E-3</v>
      </c>
      <c r="D948" s="128">
        <f t="shared" si="43"/>
        <v>2425.0464550072957</v>
      </c>
      <c r="E948" s="128">
        <f t="shared" ca="1" si="44"/>
        <v>88931.240147518372</v>
      </c>
    </row>
    <row r="949" spans="1:5" x14ac:dyDescent="0.3">
      <c r="A949" s="73">
        <v>42468</v>
      </c>
      <c r="B949" s="130">
        <v>2047.599976</v>
      </c>
      <c r="C949" s="125">
        <f t="shared" si="42"/>
        <v>5.7271016522584262E-3</v>
      </c>
      <c r="D949" s="128">
        <f t="shared" si="43"/>
        <v>5727.1016522584259</v>
      </c>
      <c r="E949" s="128">
        <f t="shared" ca="1" si="44"/>
        <v>88931.240147518372</v>
      </c>
    </row>
    <row r="950" spans="1:5" x14ac:dyDescent="0.3">
      <c r="A950" s="73">
        <v>42467</v>
      </c>
      <c r="B950" s="130">
        <v>2041.910034</v>
      </c>
      <c r="C950" s="125">
        <f t="shared" si="42"/>
        <v>2.5531730583017165E-3</v>
      </c>
      <c r="D950" s="128">
        <f t="shared" si="43"/>
        <v>2553.1730583017165</v>
      </c>
      <c r="E950" s="128">
        <f t="shared" ca="1" si="44"/>
        <v>88931.240147518372</v>
      </c>
    </row>
    <row r="951" spans="1:5" x14ac:dyDescent="0.3">
      <c r="A951" s="73">
        <v>42466</v>
      </c>
      <c r="B951" s="130">
        <v>2066.6599120000001</v>
      </c>
      <c r="C951" s="125">
        <f t="shared" si="42"/>
        <v>8.2251256693184338E-3</v>
      </c>
      <c r="D951" s="128">
        <f t="shared" si="43"/>
        <v>8225.1256693184332</v>
      </c>
      <c r="E951" s="128">
        <f t="shared" ca="1" si="44"/>
        <v>88931.240147518372</v>
      </c>
    </row>
    <row r="952" spans="1:5" x14ac:dyDescent="0.3">
      <c r="A952" s="73">
        <v>42465</v>
      </c>
      <c r="B952" s="130">
        <v>2045.170044</v>
      </c>
      <c r="C952" s="125">
        <f t="shared" si="42"/>
        <v>-3.134165379631404E-3</v>
      </c>
      <c r="D952" s="128">
        <f t="shared" si="43"/>
        <v>-3134.165379631404</v>
      </c>
      <c r="E952" s="128">
        <f t="shared" ca="1" si="44"/>
        <v>88931.240147518372</v>
      </c>
    </row>
    <row r="953" spans="1:5" x14ac:dyDescent="0.3">
      <c r="A953" s="73">
        <v>42464</v>
      </c>
      <c r="B953" s="130">
        <v>2066.1298830000001</v>
      </c>
      <c r="C953" s="125">
        <f t="shared" si="42"/>
        <v>8.0747296373750999E-3</v>
      </c>
      <c r="D953" s="128">
        <f t="shared" si="43"/>
        <v>8074.7296373750996</v>
      </c>
      <c r="E953" s="128">
        <f t="shared" ca="1" si="44"/>
        <v>88931.240147518372</v>
      </c>
    </row>
    <row r="954" spans="1:5" x14ac:dyDescent="0.3">
      <c r="A954" s="73">
        <v>42461</v>
      </c>
      <c r="B954" s="130">
        <v>2072.780029</v>
      </c>
      <c r="C954" s="125">
        <f t="shared" si="42"/>
        <v>1.5774880567064331E-2</v>
      </c>
      <c r="D954" s="128">
        <f t="shared" si="43"/>
        <v>15774.880567064331</v>
      </c>
      <c r="E954" s="128">
        <f t="shared" ca="1" si="44"/>
        <v>88931.240147518372</v>
      </c>
    </row>
    <row r="955" spans="1:5" x14ac:dyDescent="0.3">
      <c r="A955" s="73">
        <v>42460</v>
      </c>
      <c r="B955" s="130">
        <v>2059.73999</v>
      </c>
      <c r="C955" s="125">
        <f t="shared" si="42"/>
        <v>1.6041682434668525E-2</v>
      </c>
      <c r="D955" s="128">
        <f t="shared" si="43"/>
        <v>16041.682434668524</v>
      </c>
      <c r="E955" s="128">
        <f t="shared" ca="1" si="44"/>
        <v>88931.240147518372</v>
      </c>
    </row>
    <row r="956" spans="1:5" x14ac:dyDescent="0.3">
      <c r="A956" s="73">
        <v>42459</v>
      </c>
      <c r="B956" s="130">
        <v>2063.9499510000001</v>
      </c>
      <c r="C956" s="125">
        <f t="shared" si="42"/>
        <v>2.3820219806098608E-2</v>
      </c>
      <c r="D956" s="128">
        <f t="shared" si="43"/>
        <v>23820.219806098608</v>
      </c>
      <c r="E956" s="128">
        <f t="shared" ca="1" si="44"/>
        <v>88931.240147518372</v>
      </c>
    </row>
    <row r="957" spans="1:5" x14ac:dyDescent="0.3">
      <c r="A957" s="73">
        <v>42458</v>
      </c>
      <c r="B957" s="130">
        <v>2055.01001</v>
      </c>
      <c r="C957" s="125">
        <f t="shared" si="42"/>
        <v>1.7513019516995465E-2</v>
      </c>
      <c r="D957" s="128">
        <f t="shared" si="43"/>
        <v>17513.019516995464</v>
      </c>
      <c r="E957" s="128">
        <f t="shared" ca="1" si="44"/>
        <v>88931.240147518372</v>
      </c>
    </row>
    <row r="958" spans="1:5" x14ac:dyDescent="0.3">
      <c r="A958" s="73">
        <v>42457</v>
      </c>
      <c r="B958" s="130">
        <v>2037.0500489999999</v>
      </c>
      <c r="C958" s="125">
        <f t="shared" si="42"/>
        <v>7.3485223611839956E-3</v>
      </c>
      <c r="D958" s="128">
        <f t="shared" si="43"/>
        <v>7348.5223611839956</v>
      </c>
      <c r="E958" s="128">
        <f t="shared" ca="1" si="44"/>
        <v>88931.240147518372</v>
      </c>
    </row>
    <row r="959" spans="1:5" x14ac:dyDescent="0.3">
      <c r="A959" s="73">
        <v>42453</v>
      </c>
      <c r="B959" s="130">
        <v>2035.9399410000001</v>
      </c>
      <c r="C959" s="125">
        <f t="shared" si="42"/>
        <v>2.3306541744473996E-2</v>
      </c>
      <c r="D959" s="128">
        <f t="shared" si="43"/>
        <v>23306.541744473998</v>
      </c>
      <c r="E959" s="128">
        <f t="shared" ca="1" si="44"/>
        <v>88931.240147518372</v>
      </c>
    </row>
    <row r="960" spans="1:5" x14ac:dyDescent="0.3">
      <c r="A960" s="73">
        <v>42452</v>
      </c>
      <c r="B960" s="130">
        <v>2036.709961</v>
      </c>
      <c r="C960" s="125">
        <f t="shared" si="42"/>
        <v>2.3853066347018226E-2</v>
      </c>
      <c r="D960" s="128">
        <f t="shared" si="43"/>
        <v>23853.066347018226</v>
      </c>
      <c r="E960" s="128">
        <f t="shared" ca="1" si="44"/>
        <v>88931.240147518372</v>
      </c>
    </row>
    <row r="961" spans="1:5" x14ac:dyDescent="0.3">
      <c r="A961" s="73">
        <v>42451</v>
      </c>
      <c r="B961" s="130">
        <v>2049.8000489999999</v>
      </c>
      <c r="C961" s="125">
        <f t="shared" si="42"/>
        <v>3.5639601994484682E-2</v>
      </c>
      <c r="D961" s="128">
        <f t="shared" si="43"/>
        <v>35639.601994484685</v>
      </c>
      <c r="E961" s="128">
        <f t="shared" ca="1" si="44"/>
        <v>88931.240147518372</v>
      </c>
    </row>
    <row r="962" spans="1:5" x14ac:dyDescent="0.3">
      <c r="A962" s="73">
        <v>42450</v>
      </c>
      <c r="B962" s="130">
        <v>2051.6000979999999</v>
      </c>
      <c r="C962" s="125">
        <f t="shared" si="42"/>
        <v>2.4898133518013399E-2</v>
      </c>
      <c r="D962" s="128">
        <f t="shared" si="43"/>
        <v>24898.133518013397</v>
      </c>
      <c r="E962" s="128">
        <f t="shared" ca="1" si="44"/>
        <v>88931.240147518372</v>
      </c>
    </row>
    <row r="963" spans="1:5" x14ac:dyDescent="0.3">
      <c r="A963" s="73">
        <v>42447</v>
      </c>
      <c r="B963" s="130">
        <v>2049.580078</v>
      </c>
      <c r="C963" s="125">
        <f t="shared" si="42"/>
        <v>2.4795168099816411E-2</v>
      </c>
      <c r="D963" s="128">
        <f t="shared" si="43"/>
        <v>24795.168099816412</v>
      </c>
      <c r="E963" s="128">
        <f t="shared" ca="1" si="44"/>
        <v>88931.240147518372</v>
      </c>
    </row>
    <row r="964" spans="1:5" x14ac:dyDescent="0.3">
      <c r="A964" s="73">
        <v>42446</v>
      </c>
      <c r="B964" s="130">
        <v>2040.589966</v>
      </c>
      <c r="C964" s="125">
        <f t="shared" si="42"/>
        <v>2.3673091919256484E-2</v>
      </c>
      <c r="D964" s="128">
        <f t="shared" si="43"/>
        <v>23673.091919256483</v>
      </c>
      <c r="E964" s="128">
        <f t="shared" ca="1" si="44"/>
        <v>88931.240147518372</v>
      </c>
    </row>
    <row r="965" spans="1:5" x14ac:dyDescent="0.3">
      <c r="A965" s="73">
        <v>42445</v>
      </c>
      <c r="B965" s="130">
        <v>2027.219971</v>
      </c>
      <c r="C965" s="125">
        <f t="shared" si="42"/>
        <v>2.0524061016224282E-2</v>
      </c>
      <c r="D965" s="128">
        <f t="shared" si="43"/>
        <v>20524.061016224281</v>
      </c>
      <c r="E965" s="128">
        <f t="shared" ca="1" si="44"/>
        <v>88931.240147518372</v>
      </c>
    </row>
    <row r="966" spans="1:5" x14ac:dyDescent="0.3">
      <c r="A966" s="73">
        <v>42444</v>
      </c>
      <c r="B966" s="130">
        <v>2015.9300539999999</v>
      </c>
      <c r="C966" s="125">
        <f t="shared" si="42"/>
        <v>1.8995667326760168E-2</v>
      </c>
      <c r="D966" s="128">
        <f t="shared" si="43"/>
        <v>18995.667326760169</v>
      </c>
      <c r="E966" s="128">
        <f t="shared" ca="1" si="44"/>
        <v>88931.240147518372</v>
      </c>
    </row>
    <row r="967" spans="1:5" x14ac:dyDescent="0.3">
      <c r="A967" s="73">
        <v>42443</v>
      </c>
      <c r="B967" s="130">
        <v>2019.6400149999999</v>
      </c>
      <c r="C967" s="125">
        <f t="shared" si="42"/>
        <v>4.5237904340972745E-2</v>
      </c>
      <c r="D967" s="128">
        <f t="shared" si="43"/>
        <v>45237.904340972746</v>
      </c>
      <c r="E967" s="128">
        <f t="shared" ca="1" si="44"/>
        <v>88931.240147518372</v>
      </c>
    </row>
    <row r="968" spans="1:5" x14ac:dyDescent="0.3">
      <c r="A968" s="73">
        <v>42440</v>
      </c>
      <c r="B968" s="130">
        <v>2022.1899410000001</v>
      </c>
      <c r="C968" s="125">
        <f t="shared" ref="C968:C1031" si="45">B968/B978-1</f>
        <v>3.8058514994549819E-2</v>
      </c>
      <c r="D968" s="128">
        <f t="shared" ref="D968:D1031" si="46">C968*$B$5</f>
        <v>38058.51499454982</v>
      </c>
      <c r="E968" s="128">
        <f t="shared" ref="E968:E1031" ca="1" si="47">ABS(_xlfn.PERCENTILE.INC(OFFSET(D968,0,0,Window),1-VaRLevel))</f>
        <v>88931.240147518372</v>
      </c>
    </row>
    <row r="969" spans="1:5" x14ac:dyDescent="0.3">
      <c r="A969" s="73">
        <v>42439</v>
      </c>
      <c r="B969" s="130">
        <v>1989.5699460000001</v>
      </c>
      <c r="C969" s="125">
        <f t="shared" si="45"/>
        <v>1.9403594789555889E-2</v>
      </c>
      <c r="D969" s="128">
        <f t="shared" si="46"/>
        <v>19403.594789555889</v>
      </c>
      <c r="E969" s="128">
        <f t="shared" ca="1" si="47"/>
        <v>88931.240147518372</v>
      </c>
    </row>
    <row r="970" spans="1:5" x14ac:dyDescent="0.3">
      <c r="A970" s="73">
        <v>42438</v>
      </c>
      <c r="B970" s="130">
        <v>1989.26001</v>
      </c>
      <c r="C970" s="125">
        <f t="shared" si="45"/>
        <v>3.0811462063549788E-2</v>
      </c>
      <c r="D970" s="128">
        <f t="shared" si="46"/>
        <v>30811.462063549789</v>
      </c>
      <c r="E970" s="128">
        <f t="shared" ca="1" si="47"/>
        <v>88931.240147518372</v>
      </c>
    </row>
    <row r="971" spans="1:5" x14ac:dyDescent="0.3">
      <c r="A971" s="73">
        <v>42437</v>
      </c>
      <c r="B971" s="130">
        <v>1979.26001</v>
      </c>
      <c r="C971" s="125">
        <f t="shared" si="45"/>
        <v>3.0183154578136806E-2</v>
      </c>
      <c r="D971" s="128">
        <f t="shared" si="46"/>
        <v>30183.154578136808</v>
      </c>
      <c r="E971" s="128">
        <f t="shared" ca="1" si="47"/>
        <v>88931.240147518372</v>
      </c>
    </row>
    <row r="972" spans="1:5" x14ac:dyDescent="0.3">
      <c r="A972" s="73">
        <v>42436</v>
      </c>
      <c r="B972" s="130">
        <v>2001.76001</v>
      </c>
      <c r="C972" s="125">
        <f t="shared" si="45"/>
        <v>2.8918021074273881E-2</v>
      </c>
      <c r="D972" s="128">
        <f t="shared" si="46"/>
        <v>28918.021074273882</v>
      </c>
      <c r="E972" s="128">
        <f t="shared" ca="1" si="47"/>
        <v>88931.240147518372</v>
      </c>
    </row>
    <row r="973" spans="1:5" x14ac:dyDescent="0.3">
      <c r="A973" s="73">
        <v>42433</v>
      </c>
      <c r="B973" s="130">
        <v>1999.98999</v>
      </c>
      <c r="C973" s="125">
        <f t="shared" si="45"/>
        <v>4.2867252634217534E-2</v>
      </c>
      <c r="D973" s="128">
        <f t="shared" si="46"/>
        <v>42867.252634217533</v>
      </c>
      <c r="E973" s="128">
        <f t="shared" ca="1" si="47"/>
        <v>88931.240147518372</v>
      </c>
    </row>
    <row r="974" spans="1:5" x14ac:dyDescent="0.3">
      <c r="A974" s="73">
        <v>42432</v>
      </c>
      <c r="B974" s="130">
        <v>1993.400024</v>
      </c>
      <c r="C974" s="125">
        <f t="shared" si="45"/>
        <v>3.9403945987795286E-2</v>
      </c>
      <c r="D974" s="128">
        <f t="shared" si="46"/>
        <v>39403.945987795283</v>
      </c>
      <c r="E974" s="128">
        <f t="shared" ca="1" si="47"/>
        <v>88931.240147518372</v>
      </c>
    </row>
    <row r="975" spans="1:5" x14ac:dyDescent="0.3">
      <c r="A975" s="73">
        <v>42431</v>
      </c>
      <c r="B975" s="130">
        <v>1986.4499510000001</v>
      </c>
      <c r="C975" s="125">
        <f t="shared" si="45"/>
        <v>3.0947367512875079E-2</v>
      </c>
      <c r="D975" s="128">
        <f t="shared" si="46"/>
        <v>30947.36751287508</v>
      </c>
      <c r="E975" s="128">
        <f t="shared" ca="1" si="47"/>
        <v>88931.240147518372</v>
      </c>
    </row>
    <row r="976" spans="1:5" x14ac:dyDescent="0.3">
      <c r="A976" s="73">
        <v>42430</v>
      </c>
      <c r="B976" s="130">
        <v>1978.349976</v>
      </c>
      <c r="C976" s="125">
        <f t="shared" si="45"/>
        <v>4.366474742361115E-2</v>
      </c>
      <c r="D976" s="128">
        <f t="shared" si="46"/>
        <v>43664.747423611152</v>
      </c>
      <c r="E976" s="128">
        <f t="shared" ca="1" si="47"/>
        <v>88931.240147518372</v>
      </c>
    </row>
    <row r="977" spans="1:5" x14ac:dyDescent="0.3">
      <c r="A977" s="73">
        <v>42429</v>
      </c>
      <c r="B977" s="130">
        <v>1932.2299800000001</v>
      </c>
      <c r="C977" s="125">
        <f t="shared" si="45"/>
        <v>3.6170459759894857E-2</v>
      </c>
      <c r="D977" s="128">
        <f t="shared" si="46"/>
        <v>36170.45975989486</v>
      </c>
      <c r="E977" s="128">
        <f t="shared" ca="1" si="47"/>
        <v>88931.240147518372</v>
      </c>
    </row>
    <row r="978" spans="1:5" x14ac:dyDescent="0.3">
      <c r="A978" s="73">
        <v>42426</v>
      </c>
      <c r="B978" s="130">
        <v>1948.0500489999999</v>
      </c>
      <c r="C978" s="125">
        <f t="shared" si="45"/>
        <v>6.5043680900737977E-2</v>
      </c>
      <c r="D978" s="128">
        <f t="shared" si="46"/>
        <v>65043.680900737978</v>
      </c>
      <c r="E978" s="128">
        <f t="shared" ca="1" si="47"/>
        <v>88931.240147518372</v>
      </c>
    </row>
    <row r="979" spans="1:5" x14ac:dyDescent="0.3">
      <c r="A979" s="73">
        <v>42425</v>
      </c>
      <c r="B979" s="130">
        <v>1951.6999510000001</v>
      </c>
      <c r="C979" s="125">
        <f t="shared" si="45"/>
        <v>5.3913344857980716E-2</v>
      </c>
      <c r="D979" s="128">
        <f t="shared" si="46"/>
        <v>53913.344857980715</v>
      </c>
      <c r="E979" s="128">
        <f t="shared" ca="1" si="47"/>
        <v>88931.240147518372</v>
      </c>
    </row>
    <row r="980" spans="1:5" x14ac:dyDescent="0.3">
      <c r="A980" s="73">
        <v>42424</v>
      </c>
      <c r="B980" s="130">
        <v>1929.8000489999999</v>
      </c>
      <c r="C980" s="125">
        <f t="shared" si="45"/>
        <v>4.189054677046955E-2</v>
      </c>
      <c r="D980" s="128">
        <f t="shared" si="46"/>
        <v>41890.546770469547</v>
      </c>
      <c r="E980" s="128">
        <f t="shared" ca="1" si="47"/>
        <v>88931.240147518372</v>
      </c>
    </row>
    <row r="981" spans="1:5" x14ac:dyDescent="0.3">
      <c r="A981" s="73">
        <v>42423</v>
      </c>
      <c r="B981" s="130">
        <v>1921.2700199999999</v>
      </c>
      <c r="C981" s="125">
        <f t="shared" si="45"/>
        <v>3.6596858360246065E-2</v>
      </c>
      <c r="D981" s="128">
        <f t="shared" si="46"/>
        <v>36596.858360246064</v>
      </c>
      <c r="E981" s="128">
        <f t="shared" ca="1" si="47"/>
        <v>88931.240147518372</v>
      </c>
    </row>
    <row r="982" spans="1:5" x14ac:dyDescent="0.3">
      <c r="A982" s="73">
        <v>42422</v>
      </c>
      <c r="B982" s="130">
        <v>1945.5</v>
      </c>
      <c r="C982" s="125">
        <f t="shared" si="45"/>
        <v>3.4812876941660686E-2</v>
      </c>
      <c r="D982" s="128">
        <f t="shared" si="46"/>
        <v>34812.876941660688</v>
      </c>
      <c r="E982" s="128">
        <f t="shared" ca="1" si="47"/>
        <v>88931.240147518372</v>
      </c>
    </row>
    <row r="983" spans="1:5" x14ac:dyDescent="0.3">
      <c r="A983" s="73">
        <v>42419</v>
      </c>
      <c r="B983" s="130">
        <v>1917.780029</v>
      </c>
      <c r="C983" s="125">
        <f t="shared" si="45"/>
        <v>1.2164650915484909E-3</v>
      </c>
      <c r="D983" s="128">
        <f t="shared" si="46"/>
        <v>1216.4650915484908</v>
      </c>
      <c r="E983" s="128">
        <f t="shared" ca="1" si="47"/>
        <v>88931.240147518372</v>
      </c>
    </row>
    <row r="984" spans="1:5" x14ac:dyDescent="0.3">
      <c r="A984" s="73">
        <v>42418</v>
      </c>
      <c r="B984" s="130">
        <v>1917.829956</v>
      </c>
      <c r="C984" s="125">
        <f t="shared" si="45"/>
        <v>2.7711601489317506E-3</v>
      </c>
      <c r="D984" s="128">
        <f t="shared" si="46"/>
        <v>2771.1601489317504</v>
      </c>
      <c r="E984" s="128">
        <f t="shared" ca="1" si="47"/>
        <v>88931.240147518372</v>
      </c>
    </row>
    <row r="985" spans="1:5" x14ac:dyDescent="0.3">
      <c r="A985" s="73">
        <v>42417</v>
      </c>
      <c r="B985" s="130">
        <v>1926.8199460000001</v>
      </c>
      <c r="C985" s="125">
        <f t="shared" si="45"/>
        <v>1.2501072835146454E-2</v>
      </c>
      <c r="D985" s="128">
        <f t="shared" si="46"/>
        <v>12501.072835146453</v>
      </c>
      <c r="E985" s="128">
        <f t="shared" ca="1" si="47"/>
        <v>88931.240147518372</v>
      </c>
    </row>
    <row r="986" spans="1:5" x14ac:dyDescent="0.3">
      <c r="A986" s="73">
        <v>42416</v>
      </c>
      <c r="B986" s="130">
        <v>1895.579956</v>
      </c>
      <c r="C986" s="125">
        <f t="shared" si="45"/>
        <v>-2.2584562533942365E-2</v>
      </c>
      <c r="D986" s="128">
        <f t="shared" si="46"/>
        <v>-22584.562533942364</v>
      </c>
      <c r="E986" s="128">
        <f t="shared" ca="1" si="47"/>
        <v>88931.240147518372</v>
      </c>
    </row>
    <row r="987" spans="1:5" x14ac:dyDescent="0.3">
      <c r="A987" s="73">
        <v>42412</v>
      </c>
      <c r="B987" s="130">
        <v>1864.780029</v>
      </c>
      <c r="C987" s="125">
        <f t="shared" si="45"/>
        <v>-3.8892075923040892E-2</v>
      </c>
      <c r="D987" s="128">
        <f t="shared" si="46"/>
        <v>-38892.075923040895</v>
      </c>
      <c r="E987" s="128">
        <f t="shared" ca="1" si="47"/>
        <v>88931.240147518372</v>
      </c>
    </row>
    <row r="988" spans="1:5" x14ac:dyDescent="0.3">
      <c r="A988" s="73">
        <v>42411</v>
      </c>
      <c r="B988" s="130">
        <v>1829.079956</v>
      </c>
      <c r="C988" s="125">
        <f t="shared" si="45"/>
        <v>-3.395024163880811E-2</v>
      </c>
      <c r="D988" s="128">
        <f t="shared" si="46"/>
        <v>-33950.241638808111</v>
      </c>
      <c r="E988" s="128">
        <f t="shared" ca="1" si="47"/>
        <v>88931.240147518372</v>
      </c>
    </row>
    <row r="989" spans="1:5" x14ac:dyDescent="0.3">
      <c r="A989" s="73">
        <v>42410</v>
      </c>
      <c r="B989" s="130">
        <v>1851.8599850000001</v>
      </c>
      <c r="C989" s="125">
        <f t="shared" si="45"/>
        <v>-1.651130768690301E-2</v>
      </c>
      <c r="D989" s="128">
        <f t="shared" si="46"/>
        <v>-16511.307686903008</v>
      </c>
      <c r="E989" s="128">
        <f t="shared" ca="1" si="47"/>
        <v>88931.240147518372</v>
      </c>
    </row>
    <row r="990" spans="1:5" x14ac:dyDescent="0.3">
      <c r="A990" s="73">
        <v>42409</v>
      </c>
      <c r="B990" s="130">
        <v>1852.209961</v>
      </c>
      <c r="C990" s="125">
        <f t="shared" si="45"/>
        <v>-2.7011574657334725E-2</v>
      </c>
      <c r="D990" s="128">
        <f t="shared" si="46"/>
        <v>-27011.574657334724</v>
      </c>
      <c r="E990" s="128">
        <f t="shared" ca="1" si="47"/>
        <v>88931.240147518372</v>
      </c>
    </row>
    <row r="991" spans="1:5" x14ac:dyDescent="0.3">
      <c r="A991" s="73">
        <v>42408</v>
      </c>
      <c r="B991" s="130">
        <v>1853.4399410000001</v>
      </c>
      <c r="C991" s="125">
        <f t="shared" si="45"/>
        <v>-1.259403731015063E-2</v>
      </c>
      <c r="D991" s="128">
        <f t="shared" si="46"/>
        <v>-12594.03731015063</v>
      </c>
      <c r="E991" s="128">
        <f t="shared" ca="1" si="47"/>
        <v>88931.240147518372</v>
      </c>
    </row>
    <row r="992" spans="1:5" x14ac:dyDescent="0.3">
      <c r="A992" s="73">
        <v>42405</v>
      </c>
      <c r="B992" s="130">
        <v>1880.0500489999999</v>
      </c>
      <c r="C992" s="125">
        <f t="shared" si="45"/>
        <v>-1.4080431413325156E-2</v>
      </c>
      <c r="D992" s="128">
        <f t="shared" si="46"/>
        <v>-14080.431413325156</v>
      </c>
      <c r="E992" s="128">
        <f t="shared" ca="1" si="47"/>
        <v>88931.240147518372</v>
      </c>
    </row>
    <row r="993" spans="1:5" x14ac:dyDescent="0.3">
      <c r="A993" s="73">
        <v>42404</v>
      </c>
      <c r="B993" s="130">
        <v>1915.4499510000001</v>
      </c>
      <c r="C993" s="125">
        <f t="shared" si="45"/>
        <v>2.4858325217675503E-2</v>
      </c>
      <c r="D993" s="128">
        <f t="shared" si="46"/>
        <v>24858.325217675505</v>
      </c>
      <c r="E993" s="128">
        <f t="shared" ca="1" si="47"/>
        <v>88931.240147518372</v>
      </c>
    </row>
    <row r="994" spans="1:5" x14ac:dyDescent="0.3">
      <c r="A994" s="73">
        <v>42403</v>
      </c>
      <c r="B994" s="130">
        <v>1912.530029</v>
      </c>
      <c r="C994" s="125">
        <f t="shared" si="45"/>
        <v>2.8612497113987168E-2</v>
      </c>
      <c r="D994" s="128">
        <f t="shared" si="46"/>
        <v>28612.497113987167</v>
      </c>
      <c r="E994" s="128">
        <f t="shared" ca="1" si="47"/>
        <v>88931.240147518372</v>
      </c>
    </row>
    <row r="995" spans="1:5" x14ac:dyDescent="0.3">
      <c r="A995" s="73">
        <v>42402</v>
      </c>
      <c r="B995" s="130">
        <v>1903.030029</v>
      </c>
      <c r="C995" s="125">
        <f t="shared" si="45"/>
        <v>1.1534432293917041E-2</v>
      </c>
      <c r="D995" s="128">
        <f t="shared" si="46"/>
        <v>11534.432293917042</v>
      </c>
      <c r="E995" s="128">
        <f t="shared" ca="1" si="47"/>
        <v>88931.240147518372</v>
      </c>
    </row>
    <row r="996" spans="1:5" x14ac:dyDescent="0.3">
      <c r="A996" s="73">
        <v>42401</v>
      </c>
      <c r="B996" s="130">
        <v>1939.380005</v>
      </c>
      <c r="C996" s="125">
        <f t="shared" si="45"/>
        <v>3.1404088847053258E-2</v>
      </c>
      <c r="D996" s="128">
        <f t="shared" si="46"/>
        <v>31404.088847053259</v>
      </c>
      <c r="E996" s="128">
        <f t="shared" ca="1" si="47"/>
        <v>88931.240147518372</v>
      </c>
    </row>
    <row r="997" spans="1:5" x14ac:dyDescent="0.3">
      <c r="A997" s="73">
        <v>42398</v>
      </c>
      <c r="B997" s="130">
        <v>1940.23999</v>
      </c>
      <c r="C997" s="125">
        <f t="shared" si="45"/>
        <v>9.574170755901612E-3</v>
      </c>
      <c r="D997" s="128">
        <f t="shared" si="46"/>
        <v>9574.1707559016122</v>
      </c>
      <c r="E997" s="128">
        <f t="shared" ca="1" si="47"/>
        <v>88931.240147518372</v>
      </c>
    </row>
    <row r="998" spans="1:5" x14ac:dyDescent="0.3">
      <c r="A998" s="73">
        <v>42397</v>
      </c>
      <c r="B998" s="130">
        <v>1893.3599850000001</v>
      </c>
      <c r="C998" s="125">
        <f t="shared" si="45"/>
        <v>1.6293649368075425E-3</v>
      </c>
      <c r="D998" s="128">
        <f t="shared" si="46"/>
        <v>1629.3649368075426</v>
      </c>
      <c r="E998" s="128">
        <f t="shared" ca="1" si="47"/>
        <v>88931.240147518372</v>
      </c>
    </row>
    <row r="999" spans="1:5" x14ac:dyDescent="0.3">
      <c r="A999" s="73">
        <v>42396</v>
      </c>
      <c r="B999" s="130">
        <v>1882.9499510000001</v>
      </c>
      <c r="C999" s="125">
        <f t="shared" si="45"/>
        <v>-2.8746415833295513E-2</v>
      </c>
      <c r="D999" s="128">
        <f t="shared" si="46"/>
        <v>-28746.415833295512</v>
      </c>
      <c r="E999" s="128">
        <f t="shared" ca="1" si="47"/>
        <v>88931.240147518372</v>
      </c>
    </row>
    <row r="1000" spans="1:5" x14ac:dyDescent="0.3">
      <c r="A1000" s="73">
        <v>42395</v>
      </c>
      <c r="B1000" s="130">
        <v>1903.630005</v>
      </c>
      <c r="C1000" s="125">
        <f t="shared" si="45"/>
        <v>-1.0417607251568706E-2</v>
      </c>
      <c r="D1000" s="128">
        <f t="shared" si="46"/>
        <v>-10417.607251568706</v>
      </c>
      <c r="E1000" s="128">
        <f t="shared" ca="1" si="47"/>
        <v>88931.240147518372</v>
      </c>
    </row>
    <row r="1001" spans="1:5" x14ac:dyDescent="0.3">
      <c r="A1001" s="73">
        <v>42394</v>
      </c>
      <c r="B1001" s="130">
        <v>1877.079956</v>
      </c>
      <c r="C1001" s="125">
        <f t="shared" si="45"/>
        <v>-2.3386769364569626E-2</v>
      </c>
      <c r="D1001" s="128">
        <f t="shared" si="46"/>
        <v>-23386.769364569627</v>
      </c>
      <c r="E1001" s="128">
        <f t="shared" ca="1" si="47"/>
        <v>88931.240147518372</v>
      </c>
    </row>
    <row r="1002" spans="1:5" x14ac:dyDescent="0.3">
      <c r="A1002" s="73">
        <v>42391</v>
      </c>
      <c r="B1002" s="130">
        <v>1906.900024</v>
      </c>
      <c r="C1002" s="125">
        <f t="shared" si="45"/>
        <v>-1.8624944101018559E-2</v>
      </c>
      <c r="D1002" s="128">
        <f t="shared" si="46"/>
        <v>-18624.944101018558</v>
      </c>
      <c r="E1002" s="128">
        <f t="shared" ca="1" si="47"/>
        <v>88931.240147518372</v>
      </c>
    </row>
    <row r="1003" spans="1:5" x14ac:dyDescent="0.3">
      <c r="A1003" s="73">
        <v>42390</v>
      </c>
      <c r="B1003" s="130">
        <v>1868.98999</v>
      </c>
      <c r="C1003" s="125">
        <f t="shared" si="45"/>
        <v>-6.0931747304715178E-2</v>
      </c>
      <c r="D1003" s="128">
        <f t="shared" si="46"/>
        <v>-60931.74730471518</v>
      </c>
      <c r="E1003" s="128">
        <f t="shared" ca="1" si="47"/>
        <v>88931.240147518372</v>
      </c>
    </row>
    <row r="1004" spans="1:5" x14ac:dyDescent="0.3">
      <c r="A1004" s="73">
        <v>42389</v>
      </c>
      <c r="B1004" s="130">
        <v>1859.329956</v>
      </c>
      <c r="C1004" s="125">
        <f t="shared" si="45"/>
        <v>-7.8037996560478162E-2</v>
      </c>
      <c r="D1004" s="128">
        <f t="shared" si="46"/>
        <v>-78037.996560478161</v>
      </c>
      <c r="E1004" s="128">
        <f t="shared" ca="1" si="47"/>
        <v>88931.240147518372</v>
      </c>
    </row>
    <row r="1005" spans="1:5" x14ac:dyDescent="0.3">
      <c r="A1005" s="73">
        <v>42388</v>
      </c>
      <c r="B1005" s="130">
        <v>1881.329956</v>
      </c>
      <c r="C1005" s="125">
        <f t="shared" si="45"/>
        <v>-6.5251992776441226E-2</v>
      </c>
      <c r="D1005" s="128">
        <f t="shared" si="46"/>
        <v>-65251.992776441228</v>
      </c>
      <c r="E1005" s="128">
        <f t="shared" ca="1" si="47"/>
        <v>88931.240147518372</v>
      </c>
    </row>
    <row r="1006" spans="1:5" x14ac:dyDescent="0.3">
      <c r="A1006" s="73">
        <v>42384</v>
      </c>
      <c r="B1006" s="130">
        <v>1880.329956</v>
      </c>
      <c r="C1006" s="125">
        <f t="shared" si="45"/>
        <v>-8.0046375981064122E-2</v>
      </c>
      <c r="D1006" s="128">
        <f t="shared" si="46"/>
        <v>-80046.37598106412</v>
      </c>
      <c r="E1006" s="128">
        <f t="shared" ca="1" si="47"/>
        <v>88931.240147518372</v>
      </c>
    </row>
    <row r="1007" spans="1:5" x14ac:dyDescent="0.3">
      <c r="A1007" s="73">
        <v>42383</v>
      </c>
      <c r="B1007" s="130">
        <v>1921.839966</v>
      </c>
      <c r="C1007" s="125">
        <f t="shared" si="45"/>
        <v>-6.858722358733671E-2</v>
      </c>
      <c r="D1007" s="128">
        <f t="shared" si="46"/>
        <v>-68587.223587336703</v>
      </c>
      <c r="E1007" s="128">
        <f t="shared" ca="1" si="47"/>
        <v>88931.240147518372</v>
      </c>
    </row>
    <row r="1008" spans="1:5" x14ac:dyDescent="0.3">
      <c r="A1008" s="73">
        <v>42382</v>
      </c>
      <c r="B1008" s="130">
        <v>1890.280029</v>
      </c>
      <c r="C1008" s="125">
        <f t="shared" si="45"/>
        <v>-9.0494461169909224E-2</v>
      </c>
      <c r="D1008" s="128">
        <f t="shared" si="46"/>
        <v>-90494.46116990922</v>
      </c>
      <c r="E1008" s="128">
        <f t="shared" ca="1" si="47"/>
        <v>88931.240147518372</v>
      </c>
    </row>
    <row r="1009" spans="1:5" x14ac:dyDescent="0.3">
      <c r="A1009" s="73">
        <v>42381</v>
      </c>
      <c r="B1009" s="130">
        <v>1938.6800539999999</v>
      </c>
      <c r="C1009" s="125">
        <f t="shared" si="45"/>
        <v>-5.7291488451252204E-2</v>
      </c>
      <c r="D1009" s="128">
        <f t="shared" si="46"/>
        <v>-57291.488451252204</v>
      </c>
      <c r="E1009" s="128">
        <f t="shared" ca="1" si="47"/>
        <v>78711.586489128444</v>
      </c>
    </row>
    <row r="1010" spans="1:5" x14ac:dyDescent="0.3">
      <c r="A1010" s="73">
        <v>42380</v>
      </c>
      <c r="B1010" s="130">
        <v>1923.670044</v>
      </c>
      <c r="C1010" s="125">
        <f t="shared" si="45"/>
        <v>-6.6628147961067974E-2</v>
      </c>
      <c r="D1010" s="128">
        <f t="shared" si="46"/>
        <v>-66628.147961067967</v>
      </c>
      <c r="E1010" s="128">
        <f t="shared" ca="1" si="47"/>
        <v>78711.586489128444</v>
      </c>
    </row>
    <row r="1011" spans="1:5" x14ac:dyDescent="0.3">
      <c r="A1011" s="73">
        <v>42377</v>
      </c>
      <c r="B1011" s="130">
        <v>1922.030029</v>
      </c>
      <c r="C1011" s="125">
        <f t="shared" si="45"/>
        <v>-6.8914739359452915E-2</v>
      </c>
      <c r="D1011" s="128">
        <f t="shared" si="46"/>
        <v>-68914.739359452913</v>
      </c>
      <c r="E1011" s="128">
        <f t="shared" ca="1" si="47"/>
        <v>78711.586489128444</v>
      </c>
    </row>
    <row r="1012" spans="1:5" x14ac:dyDescent="0.3">
      <c r="A1012" s="73">
        <v>42376</v>
      </c>
      <c r="B1012" s="130">
        <v>1943.089966</v>
      </c>
      <c r="C1012" s="125">
        <f t="shared" si="45"/>
        <v>-4.7023745500761938E-2</v>
      </c>
      <c r="D1012" s="128">
        <f t="shared" si="46"/>
        <v>-47023.745500761936</v>
      </c>
      <c r="E1012" s="128">
        <f t="shared" ca="1" si="47"/>
        <v>78711.586489128444</v>
      </c>
    </row>
    <row r="1013" spans="1:5" x14ac:dyDescent="0.3">
      <c r="A1013" s="73">
        <v>42375</v>
      </c>
      <c r="B1013" s="130">
        <v>1990.26001</v>
      </c>
      <c r="C1013" s="125">
        <f t="shared" si="45"/>
        <v>-1.5283385020012807E-2</v>
      </c>
      <c r="D1013" s="128">
        <f t="shared" si="46"/>
        <v>-15283.385020012807</v>
      </c>
      <c r="E1013" s="128">
        <f t="shared" ca="1" si="47"/>
        <v>78711.586489128444</v>
      </c>
    </row>
    <row r="1014" spans="1:5" x14ac:dyDescent="0.3">
      <c r="A1014" s="73">
        <v>42374</v>
      </c>
      <c r="B1014" s="130">
        <v>2016.709961</v>
      </c>
      <c r="C1014" s="125">
        <f t="shared" si="45"/>
        <v>5.5645143363860505E-3</v>
      </c>
      <c r="D1014" s="128">
        <f t="shared" si="46"/>
        <v>5564.5143363860507</v>
      </c>
      <c r="E1014" s="128">
        <f t="shared" ca="1" si="47"/>
        <v>78711.586489128444</v>
      </c>
    </row>
    <row r="1015" spans="1:5" x14ac:dyDescent="0.3">
      <c r="A1015" s="73">
        <v>42373</v>
      </c>
      <c r="B1015" s="130">
        <v>2012.660034</v>
      </c>
      <c r="C1015" s="125">
        <f t="shared" si="45"/>
        <v>-1.4315159379434061E-2</v>
      </c>
      <c r="D1015" s="128">
        <f t="shared" si="46"/>
        <v>-14315.159379434061</v>
      </c>
      <c r="E1015" s="128">
        <f t="shared" ca="1" si="47"/>
        <v>78711.586489128444</v>
      </c>
    </row>
    <row r="1016" spans="1:5" x14ac:dyDescent="0.3">
      <c r="A1016" s="73">
        <v>42369</v>
      </c>
      <c r="B1016" s="130">
        <v>2043.9399410000001</v>
      </c>
      <c r="C1016" s="125">
        <f t="shared" si="45"/>
        <v>-1.4051684720962299E-2</v>
      </c>
      <c r="D1016" s="128">
        <f t="shared" si="46"/>
        <v>-14051.684720962299</v>
      </c>
      <c r="E1016" s="128">
        <f t="shared" ca="1" si="47"/>
        <v>78711.586489128444</v>
      </c>
    </row>
    <row r="1017" spans="1:5" x14ac:dyDescent="0.3">
      <c r="A1017" s="73">
        <v>42368</v>
      </c>
      <c r="B1017" s="130">
        <v>2063.360107</v>
      </c>
      <c r="C1017" s="125">
        <f t="shared" si="45"/>
        <v>9.763127648417802E-3</v>
      </c>
      <c r="D1017" s="128">
        <f t="shared" si="46"/>
        <v>9763.1276484178015</v>
      </c>
      <c r="E1017" s="128">
        <f t="shared" ca="1" si="47"/>
        <v>78711.586489128444</v>
      </c>
    </row>
    <row r="1018" spans="1:5" x14ac:dyDescent="0.3">
      <c r="A1018" s="73">
        <v>42367</v>
      </c>
      <c r="B1018" s="130">
        <v>2078.360107</v>
      </c>
      <c r="C1018" s="125">
        <f t="shared" si="45"/>
        <v>2.7903977193356244E-2</v>
      </c>
      <c r="D1018" s="128">
        <f t="shared" si="46"/>
        <v>27903.977193356244</v>
      </c>
      <c r="E1018" s="128">
        <f t="shared" ca="1" si="47"/>
        <v>78711.586489128444</v>
      </c>
    </row>
    <row r="1019" spans="1:5" x14ac:dyDescent="0.3">
      <c r="A1019" s="73">
        <v>42366</v>
      </c>
      <c r="B1019" s="130">
        <v>2056.5</v>
      </c>
      <c r="C1019" s="125">
        <f t="shared" si="45"/>
        <v>2.1929369405053079E-2</v>
      </c>
      <c r="D1019" s="128">
        <f t="shared" si="46"/>
        <v>21929.369405053079</v>
      </c>
      <c r="E1019" s="128">
        <f t="shared" ca="1" si="47"/>
        <v>78711.586489128444</v>
      </c>
    </row>
    <row r="1020" spans="1:5" x14ac:dyDescent="0.3">
      <c r="A1020" s="73">
        <v>42362</v>
      </c>
      <c r="B1020" s="130">
        <v>2060.98999</v>
      </c>
      <c r="C1020" s="125">
        <f t="shared" si="45"/>
        <v>4.2685323211193449E-3</v>
      </c>
      <c r="D1020" s="128">
        <f t="shared" si="46"/>
        <v>4268.5323211193445</v>
      </c>
      <c r="E1020" s="128">
        <f t="shared" ca="1" si="47"/>
        <v>78711.586489128444</v>
      </c>
    </row>
    <row r="1021" spans="1:5" x14ac:dyDescent="0.3">
      <c r="A1021" s="73">
        <v>42361</v>
      </c>
      <c r="B1021" s="130">
        <v>2064.290039</v>
      </c>
      <c r="C1021" s="125">
        <f t="shared" si="45"/>
        <v>8.1411805123536851E-3</v>
      </c>
      <c r="D1021" s="128">
        <f t="shared" si="46"/>
        <v>8141.1805123536851</v>
      </c>
      <c r="E1021" s="128">
        <f t="shared" ca="1" si="47"/>
        <v>78711.586489128444</v>
      </c>
    </row>
    <row r="1022" spans="1:5" x14ac:dyDescent="0.3">
      <c r="A1022" s="73">
        <v>42360</v>
      </c>
      <c r="B1022" s="130">
        <v>2038.969971</v>
      </c>
      <c r="C1022" s="125">
        <f t="shared" si="45"/>
        <v>-1.1930720710071507E-2</v>
      </c>
      <c r="D1022" s="128">
        <f t="shared" si="46"/>
        <v>-11930.720710071508</v>
      </c>
      <c r="E1022" s="128">
        <f t="shared" ca="1" si="47"/>
        <v>78711.586489128444</v>
      </c>
    </row>
    <row r="1023" spans="1:5" x14ac:dyDescent="0.3">
      <c r="A1023" s="73">
        <v>42359</v>
      </c>
      <c r="B1023" s="130">
        <v>2021.150024</v>
      </c>
      <c r="C1023" s="125">
        <f t="shared" si="45"/>
        <v>-2.6922560226312009E-2</v>
      </c>
      <c r="D1023" s="128">
        <f t="shared" si="46"/>
        <v>-26922.560226312009</v>
      </c>
      <c r="E1023" s="128">
        <f t="shared" ca="1" si="47"/>
        <v>78711.586489128444</v>
      </c>
    </row>
    <row r="1024" spans="1:5" x14ac:dyDescent="0.3">
      <c r="A1024" s="73">
        <v>42356</v>
      </c>
      <c r="B1024" s="130">
        <v>2005.5500489999999</v>
      </c>
      <c r="C1024" s="125">
        <f t="shared" si="45"/>
        <v>-4.1181960247329119E-2</v>
      </c>
      <c r="D1024" s="128">
        <f t="shared" si="46"/>
        <v>-41181.960247329116</v>
      </c>
      <c r="E1024" s="128">
        <f t="shared" ca="1" si="47"/>
        <v>78711.586489128444</v>
      </c>
    </row>
    <row r="1025" spans="1:5" x14ac:dyDescent="0.3">
      <c r="A1025" s="73">
        <v>42355</v>
      </c>
      <c r="B1025" s="130">
        <v>2041.8900149999999</v>
      </c>
      <c r="C1025" s="125">
        <f t="shared" si="45"/>
        <v>-3.7714803518392737E-3</v>
      </c>
      <c r="D1025" s="128">
        <f t="shared" si="46"/>
        <v>-3771.4803518392737</v>
      </c>
      <c r="E1025" s="128">
        <f t="shared" ca="1" si="47"/>
        <v>78711.586489128444</v>
      </c>
    </row>
    <row r="1026" spans="1:5" x14ac:dyDescent="0.3">
      <c r="A1026" s="73">
        <v>42354</v>
      </c>
      <c r="B1026" s="130">
        <v>2073.070068</v>
      </c>
      <c r="C1026" s="125">
        <f t="shared" si="45"/>
        <v>-3.0968554943382465E-3</v>
      </c>
      <c r="D1026" s="128">
        <f t="shared" si="46"/>
        <v>-3096.8554943382464</v>
      </c>
      <c r="E1026" s="128">
        <f t="shared" ca="1" si="47"/>
        <v>78711.586489128444</v>
      </c>
    </row>
    <row r="1027" spans="1:5" x14ac:dyDescent="0.3">
      <c r="A1027" s="73">
        <v>42353</v>
      </c>
      <c r="B1027" s="130">
        <v>2043.410034</v>
      </c>
      <c r="C1027" s="125">
        <f t="shared" si="45"/>
        <v>-2.8164656784724351E-2</v>
      </c>
      <c r="D1027" s="128">
        <f t="shared" si="46"/>
        <v>-28164.65678472435</v>
      </c>
      <c r="E1027" s="128">
        <f t="shared" ca="1" si="47"/>
        <v>78711.586489128444</v>
      </c>
    </row>
    <row r="1028" spans="1:5" x14ac:dyDescent="0.3">
      <c r="A1028" s="73">
        <v>42352</v>
      </c>
      <c r="B1028" s="130">
        <v>2021.9399410000001</v>
      </c>
      <c r="C1028" s="125">
        <f t="shared" si="45"/>
        <v>-2.8105024237165765E-2</v>
      </c>
      <c r="D1028" s="128">
        <f t="shared" si="46"/>
        <v>-28105.024237165766</v>
      </c>
      <c r="E1028" s="128">
        <f t="shared" ca="1" si="47"/>
        <v>78711.586489128444</v>
      </c>
    </row>
    <row r="1029" spans="1:5" x14ac:dyDescent="0.3">
      <c r="A1029" s="73">
        <v>42349</v>
      </c>
      <c r="B1029" s="130">
        <v>2012.369995</v>
      </c>
      <c r="C1029" s="125">
        <f t="shared" si="45"/>
        <v>-3.7194266340151216E-2</v>
      </c>
      <c r="D1029" s="128">
        <f t="shared" si="46"/>
        <v>-37194.266340151218</v>
      </c>
      <c r="E1029" s="128">
        <f t="shared" ca="1" si="47"/>
        <v>78711.586489128444</v>
      </c>
    </row>
    <row r="1030" spans="1:5" x14ac:dyDescent="0.3">
      <c r="A1030" s="73">
        <v>42348</v>
      </c>
      <c r="B1030" s="130">
        <v>2052.2299800000001</v>
      </c>
      <c r="C1030" s="125">
        <f t="shared" si="45"/>
        <v>-1.7540648746807608E-2</v>
      </c>
      <c r="D1030" s="128">
        <f t="shared" si="46"/>
        <v>-17540.648746807608</v>
      </c>
      <c r="E1030" s="128">
        <f t="shared" ca="1" si="47"/>
        <v>78711.586489128444</v>
      </c>
    </row>
    <row r="1031" spans="1:5" x14ac:dyDescent="0.3">
      <c r="A1031" s="73">
        <v>42347</v>
      </c>
      <c r="B1031" s="130">
        <v>2047.619995</v>
      </c>
      <c r="C1031" s="125">
        <f t="shared" si="45"/>
        <v>-1.9874158805314623E-2</v>
      </c>
      <c r="D1031" s="128">
        <f t="shared" si="46"/>
        <v>-19874.158805314622</v>
      </c>
      <c r="E1031" s="128">
        <f t="shared" ca="1" si="47"/>
        <v>78711.586489128444</v>
      </c>
    </row>
    <row r="1032" spans="1:5" x14ac:dyDescent="0.3">
      <c r="A1032" s="73">
        <v>42346</v>
      </c>
      <c r="B1032" s="130">
        <v>2063.5900879999999</v>
      </c>
      <c r="C1032" s="125">
        <f t="shared" ref="C1032:C1095" si="48">B1032/B1042-1</f>
        <v>-1.1022768742300237E-2</v>
      </c>
      <c r="D1032" s="128">
        <f t="shared" ref="D1032:D1095" si="49">C1032*$B$5</f>
        <v>-11022.768742300237</v>
      </c>
      <c r="E1032" s="128">
        <f t="shared" ref="E1032:E1095" ca="1" si="50">ABS(_xlfn.PERCENTILE.INC(OFFSET(D1032,0,0,Window),1-VaRLevel))</f>
        <v>78711.586489128444</v>
      </c>
    </row>
    <row r="1033" spans="1:5" x14ac:dyDescent="0.3">
      <c r="A1033" s="73">
        <v>42345</v>
      </c>
      <c r="B1033" s="130">
        <v>2077.070068</v>
      </c>
      <c r="C1033" s="125">
        <f t="shared" si="48"/>
        <v>-5.7917040986387169E-3</v>
      </c>
      <c r="D1033" s="128">
        <f t="shared" si="49"/>
        <v>-5791.7040986387174</v>
      </c>
      <c r="E1033" s="128">
        <f t="shared" ca="1" si="50"/>
        <v>78711.586489128444</v>
      </c>
    </row>
    <row r="1034" spans="1:5" x14ac:dyDescent="0.3">
      <c r="A1034" s="73">
        <v>42342</v>
      </c>
      <c r="B1034" s="130">
        <v>2091.6899410000001</v>
      </c>
      <c r="C1034" s="125">
        <f t="shared" si="48"/>
        <v>5.0210216266313168E-3</v>
      </c>
      <c r="D1034" s="128">
        <f t="shared" si="49"/>
        <v>5021.0216266313164</v>
      </c>
      <c r="E1034" s="128">
        <f t="shared" ca="1" si="50"/>
        <v>78711.586489128444</v>
      </c>
    </row>
    <row r="1035" spans="1:5" x14ac:dyDescent="0.3">
      <c r="A1035" s="73">
        <v>42341</v>
      </c>
      <c r="B1035" s="130">
        <v>2049.6201169999999</v>
      </c>
      <c r="C1035" s="125">
        <f t="shared" si="48"/>
        <v>-1.6298850885826166E-2</v>
      </c>
      <c r="D1035" s="128">
        <f t="shared" si="49"/>
        <v>-16298.850885826167</v>
      </c>
      <c r="E1035" s="128">
        <f t="shared" ca="1" si="50"/>
        <v>78711.586489128444</v>
      </c>
    </row>
    <row r="1036" spans="1:5" x14ac:dyDescent="0.3">
      <c r="A1036" s="73">
        <v>42340</v>
      </c>
      <c r="B1036" s="130">
        <v>2079.51001</v>
      </c>
      <c r="C1036" s="125">
        <f t="shared" si="48"/>
        <v>1.4177478900368357E-2</v>
      </c>
      <c r="D1036" s="128">
        <f t="shared" si="49"/>
        <v>14177.478900368356</v>
      </c>
      <c r="E1036" s="128">
        <f t="shared" ca="1" si="50"/>
        <v>78711.586489128444</v>
      </c>
    </row>
    <row r="1037" spans="1:5" x14ac:dyDescent="0.3">
      <c r="A1037" s="73">
        <v>42339</v>
      </c>
      <c r="B1037" s="130">
        <v>2102.6298830000001</v>
      </c>
      <c r="C1037" s="125">
        <f t="shared" si="48"/>
        <v>2.4079575402517595E-2</v>
      </c>
      <c r="D1037" s="128">
        <f t="shared" si="49"/>
        <v>24079.575402517596</v>
      </c>
      <c r="E1037" s="128">
        <f t="shared" ca="1" si="50"/>
        <v>78711.586489128444</v>
      </c>
    </row>
    <row r="1038" spans="1:5" x14ac:dyDescent="0.3">
      <c r="A1038" s="73">
        <v>42338</v>
      </c>
      <c r="B1038" s="130">
        <v>2080.4099120000001</v>
      </c>
      <c r="C1038" s="125">
        <f t="shared" si="48"/>
        <v>2.8358248919462037E-2</v>
      </c>
      <c r="D1038" s="128">
        <f t="shared" si="49"/>
        <v>28358.248919462036</v>
      </c>
      <c r="E1038" s="128">
        <f t="shared" ca="1" si="50"/>
        <v>78711.586489128444</v>
      </c>
    </row>
    <row r="1039" spans="1:5" x14ac:dyDescent="0.3">
      <c r="A1039" s="73">
        <v>42335</v>
      </c>
      <c r="B1039" s="130">
        <v>2090.110107</v>
      </c>
      <c r="C1039" s="125">
        <f t="shared" si="48"/>
        <v>2.1574185655533151E-2</v>
      </c>
      <c r="D1039" s="128">
        <f t="shared" si="49"/>
        <v>21574.185655533151</v>
      </c>
      <c r="E1039" s="128">
        <f t="shared" ca="1" si="50"/>
        <v>78711.586489128444</v>
      </c>
    </row>
    <row r="1040" spans="1:5" x14ac:dyDescent="0.3">
      <c r="A1040" s="73">
        <v>42333</v>
      </c>
      <c r="B1040" s="130">
        <v>2088.8701169999999</v>
      </c>
      <c r="C1040" s="125">
        <f t="shared" si="48"/>
        <v>6.6843937349396754E-3</v>
      </c>
      <c r="D1040" s="128">
        <f t="shared" si="49"/>
        <v>6684.3937349396756</v>
      </c>
      <c r="E1040" s="128">
        <f t="shared" ca="1" si="50"/>
        <v>78711.586489128444</v>
      </c>
    </row>
    <row r="1041" spans="1:5" x14ac:dyDescent="0.3">
      <c r="A1041" s="73">
        <v>42332</v>
      </c>
      <c r="B1041" s="130">
        <v>2089.139893</v>
      </c>
      <c r="C1041" s="125">
        <f t="shared" si="48"/>
        <v>3.5643228212081102E-3</v>
      </c>
      <c r="D1041" s="128">
        <f t="shared" si="49"/>
        <v>3564.3228212081103</v>
      </c>
      <c r="E1041" s="128">
        <f t="shared" ca="1" si="50"/>
        <v>78711.586489128444</v>
      </c>
    </row>
    <row r="1042" spans="1:5" x14ac:dyDescent="0.3">
      <c r="A1042" s="73">
        <v>42331</v>
      </c>
      <c r="B1042" s="130">
        <v>2086.5900879999999</v>
      </c>
      <c r="C1042" s="125">
        <f t="shared" si="48"/>
        <v>3.8535970226882821E-3</v>
      </c>
      <c r="D1042" s="128">
        <f t="shared" si="49"/>
        <v>3853.5970226882819</v>
      </c>
      <c r="E1042" s="128">
        <f t="shared" ca="1" si="50"/>
        <v>78711.586489128444</v>
      </c>
    </row>
    <row r="1043" spans="1:5" x14ac:dyDescent="0.3">
      <c r="A1043" s="73">
        <v>42328</v>
      </c>
      <c r="B1043" s="130">
        <v>2089.169922</v>
      </c>
      <c r="C1043" s="125">
        <f t="shared" si="48"/>
        <v>-4.778024597048014E-3</v>
      </c>
      <c r="D1043" s="128">
        <f t="shared" si="49"/>
        <v>-4778.0245970480137</v>
      </c>
      <c r="E1043" s="128">
        <f t="shared" ca="1" si="50"/>
        <v>78711.586489128444</v>
      </c>
    </row>
    <row r="1044" spans="1:5" x14ac:dyDescent="0.3">
      <c r="A1044" s="73">
        <v>42327</v>
      </c>
      <c r="B1044" s="130">
        <v>2081.23999</v>
      </c>
      <c r="C1044" s="125">
        <f t="shared" si="48"/>
        <v>-8.9002693447963743E-3</v>
      </c>
      <c r="D1044" s="128">
        <f t="shared" si="49"/>
        <v>-8900.2693447963738</v>
      </c>
      <c r="E1044" s="128">
        <f t="shared" ca="1" si="50"/>
        <v>78711.586489128444</v>
      </c>
    </row>
    <row r="1045" spans="1:5" x14ac:dyDescent="0.3">
      <c r="A1045" s="73">
        <v>42326</v>
      </c>
      <c r="B1045" s="130">
        <v>2083.580078</v>
      </c>
      <c r="C1045" s="125">
        <f t="shared" si="48"/>
        <v>-8.9092381591463488E-3</v>
      </c>
      <c r="D1045" s="128">
        <f t="shared" si="49"/>
        <v>-8909.2381591463491</v>
      </c>
      <c r="E1045" s="128">
        <f t="shared" ca="1" si="50"/>
        <v>78711.586489128444</v>
      </c>
    </row>
    <row r="1046" spans="1:5" x14ac:dyDescent="0.3">
      <c r="A1046" s="73">
        <v>42325</v>
      </c>
      <c r="B1046" s="130">
        <v>2050.4399410000001</v>
      </c>
      <c r="C1046" s="125">
        <f t="shared" si="48"/>
        <v>-2.8130807759491838E-2</v>
      </c>
      <c r="D1046" s="128">
        <f t="shared" si="49"/>
        <v>-28130.80775949184</v>
      </c>
      <c r="E1046" s="128">
        <f t="shared" ca="1" si="50"/>
        <v>78711.586489128444</v>
      </c>
    </row>
    <row r="1047" spans="1:5" x14ac:dyDescent="0.3">
      <c r="A1047" s="73">
        <v>42324</v>
      </c>
      <c r="B1047" s="130">
        <v>2053.1899410000001</v>
      </c>
      <c r="C1047" s="125">
        <f t="shared" si="48"/>
        <v>-2.4172480129059815E-2</v>
      </c>
      <c r="D1047" s="128">
        <f t="shared" si="49"/>
        <v>-24172.480129059815</v>
      </c>
      <c r="E1047" s="128">
        <f t="shared" ca="1" si="50"/>
        <v>78711.586489128444</v>
      </c>
    </row>
    <row r="1048" spans="1:5" x14ac:dyDescent="0.3">
      <c r="A1048" s="73">
        <v>42321</v>
      </c>
      <c r="B1048" s="130">
        <v>2023.040039</v>
      </c>
      <c r="C1048" s="125">
        <f t="shared" si="48"/>
        <v>-2.7085288310765843E-2</v>
      </c>
      <c r="D1048" s="128">
        <f t="shared" si="49"/>
        <v>-27085.288310765842</v>
      </c>
      <c r="E1048" s="128">
        <f t="shared" ca="1" si="50"/>
        <v>78711.586489128444</v>
      </c>
    </row>
    <row r="1049" spans="1:5" x14ac:dyDescent="0.3">
      <c r="A1049" s="73">
        <v>42320</v>
      </c>
      <c r="B1049" s="130">
        <v>2045.969971</v>
      </c>
      <c r="C1049" s="125">
        <f t="shared" si="48"/>
        <v>-2.0790530738135082E-2</v>
      </c>
      <c r="D1049" s="128">
        <f t="shared" si="49"/>
        <v>-20790.530738135083</v>
      </c>
      <c r="E1049" s="128">
        <f t="shared" ca="1" si="50"/>
        <v>78711.586489128444</v>
      </c>
    </row>
    <row r="1050" spans="1:5" x14ac:dyDescent="0.3">
      <c r="A1050" s="73">
        <v>42319</v>
      </c>
      <c r="B1050" s="130">
        <v>2075</v>
      </c>
      <c r="C1050" s="125">
        <f t="shared" si="48"/>
        <v>-7.3433144116320515E-3</v>
      </c>
      <c r="D1050" s="128">
        <f t="shared" si="49"/>
        <v>-7343.3144116320518</v>
      </c>
      <c r="E1050" s="128">
        <f t="shared" ca="1" si="50"/>
        <v>78711.586489128444</v>
      </c>
    </row>
    <row r="1051" spans="1:5" x14ac:dyDescent="0.3">
      <c r="A1051" s="73">
        <v>42318</v>
      </c>
      <c r="B1051" s="130">
        <v>2081.719971</v>
      </c>
      <c r="C1051" s="125">
        <f t="shared" si="48"/>
        <v>7.6625952107312045E-3</v>
      </c>
      <c r="D1051" s="128">
        <f t="shared" si="49"/>
        <v>7662.5952107312041</v>
      </c>
      <c r="E1051" s="128">
        <f t="shared" ca="1" si="50"/>
        <v>78711.586489128444</v>
      </c>
    </row>
    <row r="1052" spans="1:5" x14ac:dyDescent="0.3">
      <c r="A1052" s="73">
        <v>42317</v>
      </c>
      <c r="B1052" s="130">
        <v>2078.580078</v>
      </c>
      <c r="C1052" s="125">
        <f t="shared" si="48"/>
        <v>3.5729131427293392E-3</v>
      </c>
      <c r="D1052" s="128">
        <f t="shared" si="49"/>
        <v>3572.9131427293391</v>
      </c>
      <c r="E1052" s="128">
        <f t="shared" ca="1" si="50"/>
        <v>78711.586489128444</v>
      </c>
    </row>
    <row r="1053" spans="1:5" x14ac:dyDescent="0.3">
      <c r="A1053" s="73">
        <v>42314</v>
      </c>
      <c r="B1053" s="130">
        <v>2099.1999510000001</v>
      </c>
      <c r="C1053" s="125">
        <f t="shared" si="48"/>
        <v>1.1589547808965817E-2</v>
      </c>
      <c r="D1053" s="128">
        <f t="shared" si="49"/>
        <v>11589.547808965817</v>
      </c>
      <c r="E1053" s="128">
        <f t="shared" ca="1" si="50"/>
        <v>78711.586489128444</v>
      </c>
    </row>
    <row r="1054" spans="1:5" x14ac:dyDescent="0.3">
      <c r="A1054" s="73">
        <v>42313</v>
      </c>
      <c r="B1054" s="130">
        <v>2099.929932</v>
      </c>
      <c r="C1054" s="125">
        <f t="shared" si="48"/>
        <v>2.3103381600560358E-2</v>
      </c>
      <c r="D1054" s="128">
        <f t="shared" si="49"/>
        <v>23103.381600560358</v>
      </c>
      <c r="E1054" s="128">
        <f t="shared" ca="1" si="50"/>
        <v>78711.586489128444</v>
      </c>
    </row>
    <row r="1055" spans="1:5" x14ac:dyDescent="0.3">
      <c r="A1055" s="73">
        <v>42312</v>
      </c>
      <c r="B1055" s="130">
        <v>2102.3100589999999</v>
      </c>
      <c r="C1055" s="125">
        <f t="shared" si="48"/>
        <v>4.1294005981528104E-2</v>
      </c>
      <c r="D1055" s="128">
        <f t="shared" si="49"/>
        <v>41294.005981528106</v>
      </c>
      <c r="E1055" s="128">
        <f t="shared" ca="1" si="50"/>
        <v>78711.586489128444</v>
      </c>
    </row>
    <row r="1056" spans="1:5" x14ac:dyDescent="0.3">
      <c r="A1056" s="73">
        <v>42311</v>
      </c>
      <c r="B1056" s="130">
        <v>2109.790039</v>
      </c>
      <c r="C1056" s="125">
        <f t="shared" si="48"/>
        <v>3.8911357870055729E-2</v>
      </c>
      <c r="D1056" s="128">
        <f t="shared" si="49"/>
        <v>38911.357870055726</v>
      </c>
      <c r="E1056" s="128">
        <f t="shared" ca="1" si="50"/>
        <v>78711.586489128444</v>
      </c>
    </row>
    <row r="1057" spans="1:5" x14ac:dyDescent="0.3">
      <c r="A1057" s="73">
        <v>42310</v>
      </c>
      <c r="B1057" s="130">
        <v>2104.0500489999999</v>
      </c>
      <c r="C1057" s="125">
        <f t="shared" si="48"/>
        <v>3.4612478891838272E-2</v>
      </c>
      <c r="D1057" s="128">
        <f t="shared" si="49"/>
        <v>34612.478891838269</v>
      </c>
      <c r="E1057" s="128">
        <f t="shared" ca="1" si="50"/>
        <v>78711.586489128444</v>
      </c>
    </row>
    <row r="1058" spans="1:5" x14ac:dyDescent="0.3">
      <c r="A1058" s="73">
        <v>42307</v>
      </c>
      <c r="B1058" s="130">
        <v>2079.360107</v>
      </c>
      <c r="C1058" s="125">
        <f t="shared" si="48"/>
        <v>2.2748460408549942E-2</v>
      </c>
      <c r="D1058" s="128">
        <f t="shared" si="49"/>
        <v>22748.460408549941</v>
      </c>
      <c r="E1058" s="128">
        <f t="shared" ca="1" si="50"/>
        <v>78711.586489128444</v>
      </c>
    </row>
    <row r="1059" spans="1:5" x14ac:dyDescent="0.3">
      <c r="A1059" s="73">
        <v>42306</v>
      </c>
      <c r="B1059" s="130">
        <v>2089.4099120000001</v>
      </c>
      <c r="C1059" s="125">
        <f t="shared" si="48"/>
        <v>3.2388568125180761E-2</v>
      </c>
      <c r="D1059" s="128">
        <f t="shared" si="49"/>
        <v>32388.568125180762</v>
      </c>
      <c r="E1059" s="128">
        <f t="shared" ca="1" si="50"/>
        <v>78711.586489128444</v>
      </c>
    </row>
    <row r="1060" spans="1:5" x14ac:dyDescent="0.3">
      <c r="A1060" s="73">
        <v>42305</v>
      </c>
      <c r="B1060" s="130">
        <v>2090.3500979999999</v>
      </c>
      <c r="C1060" s="125">
        <f t="shared" si="48"/>
        <v>4.8193852536273729E-2</v>
      </c>
      <c r="D1060" s="128">
        <f t="shared" si="49"/>
        <v>48193.852536273727</v>
      </c>
      <c r="E1060" s="128">
        <f t="shared" ca="1" si="50"/>
        <v>78711.586489128444</v>
      </c>
    </row>
    <row r="1061" spans="1:5" x14ac:dyDescent="0.3">
      <c r="A1061" s="73">
        <v>42304</v>
      </c>
      <c r="B1061" s="130">
        <v>2065.889893</v>
      </c>
      <c r="C1061" s="125">
        <f t="shared" si="48"/>
        <v>3.104270312848767E-2</v>
      </c>
      <c r="D1061" s="128">
        <f t="shared" si="49"/>
        <v>31042.703128487668</v>
      </c>
      <c r="E1061" s="128">
        <f t="shared" ca="1" si="50"/>
        <v>78711.586489128444</v>
      </c>
    </row>
    <row r="1062" spans="1:5" x14ac:dyDescent="0.3">
      <c r="A1062" s="73">
        <v>42303</v>
      </c>
      <c r="B1062" s="130">
        <v>2071.179932</v>
      </c>
      <c r="C1062" s="125">
        <f t="shared" si="48"/>
        <v>2.6627527702394849E-2</v>
      </c>
      <c r="D1062" s="128">
        <f t="shared" si="49"/>
        <v>26627.527702394847</v>
      </c>
      <c r="E1062" s="128">
        <f t="shared" ca="1" si="50"/>
        <v>78711.586489128444</v>
      </c>
    </row>
    <row r="1063" spans="1:5" x14ac:dyDescent="0.3">
      <c r="A1063" s="73">
        <v>42300</v>
      </c>
      <c r="B1063" s="130">
        <v>2075.1499020000001</v>
      </c>
      <c r="C1063" s="125">
        <f t="shared" si="48"/>
        <v>2.9907283549668096E-2</v>
      </c>
      <c r="D1063" s="128">
        <f t="shared" si="49"/>
        <v>29907.283549668096</v>
      </c>
      <c r="E1063" s="128">
        <f t="shared" ca="1" si="50"/>
        <v>78711.586489128444</v>
      </c>
    </row>
    <row r="1064" spans="1:5" x14ac:dyDescent="0.3">
      <c r="A1064" s="73">
        <v>42299</v>
      </c>
      <c r="B1064" s="130">
        <v>2052.51001</v>
      </c>
      <c r="C1064" s="125">
        <f t="shared" si="48"/>
        <v>1.9409641731711336E-2</v>
      </c>
      <c r="D1064" s="128">
        <f t="shared" si="49"/>
        <v>19409.641731711337</v>
      </c>
      <c r="E1064" s="128">
        <f t="shared" ca="1" si="50"/>
        <v>78711.586489128444</v>
      </c>
    </row>
    <row r="1065" spans="1:5" x14ac:dyDescent="0.3">
      <c r="A1065" s="73">
        <v>42298</v>
      </c>
      <c r="B1065" s="130">
        <v>2018.9399410000001</v>
      </c>
      <c r="C1065" s="125">
        <f t="shared" si="48"/>
        <v>1.1579135251740924E-2</v>
      </c>
      <c r="D1065" s="128">
        <f t="shared" si="49"/>
        <v>11579.135251740923</v>
      </c>
      <c r="E1065" s="128">
        <f t="shared" ca="1" si="50"/>
        <v>78711.586489128444</v>
      </c>
    </row>
    <row r="1066" spans="1:5" x14ac:dyDescent="0.3">
      <c r="A1066" s="73">
        <v>42297</v>
      </c>
      <c r="B1066" s="130">
        <v>2030.7700199999999</v>
      </c>
      <c r="C1066" s="125">
        <f t="shared" si="48"/>
        <v>2.568284318050984E-2</v>
      </c>
      <c r="D1066" s="128">
        <f t="shared" si="49"/>
        <v>25682.843180509841</v>
      </c>
      <c r="E1066" s="128">
        <f t="shared" ca="1" si="50"/>
        <v>78711.586489128444</v>
      </c>
    </row>
    <row r="1067" spans="1:5" x14ac:dyDescent="0.3">
      <c r="A1067" s="73">
        <v>42296</v>
      </c>
      <c r="B1067" s="130">
        <v>2033.660034</v>
      </c>
      <c r="C1067" s="125">
        <f t="shared" si="48"/>
        <v>2.3456875192175985E-2</v>
      </c>
      <c r="D1067" s="128">
        <f t="shared" si="49"/>
        <v>23456.875192175987</v>
      </c>
      <c r="E1067" s="128">
        <f t="shared" ca="1" si="50"/>
        <v>78711.586489128444</v>
      </c>
    </row>
    <row r="1068" spans="1:5" x14ac:dyDescent="0.3">
      <c r="A1068" s="73">
        <v>42293</v>
      </c>
      <c r="B1068" s="130">
        <v>2033.1099850000001</v>
      </c>
      <c r="C1068" s="125">
        <f t="shared" si="48"/>
        <v>4.1893858964213715E-2</v>
      </c>
      <c r="D1068" s="128">
        <f t="shared" si="49"/>
        <v>41893.858964213716</v>
      </c>
      <c r="E1068" s="128">
        <f t="shared" ca="1" si="50"/>
        <v>78711.586489128444</v>
      </c>
    </row>
    <row r="1069" spans="1:5" x14ac:dyDescent="0.3">
      <c r="A1069" s="73">
        <v>42292</v>
      </c>
      <c r="B1069" s="130">
        <v>2023.8599850000001</v>
      </c>
      <c r="C1069" s="125">
        <f t="shared" si="48"/>
        <v>5.2000728658626816E-2</v>
      </c>
      <c r="D1069" s="128">
        <f t="shared" si="49"/>
        <v>52000.728658626816</v>
      </c>
      <c r="E1069" s="128">
        <f t="shared" ca="1" si="50"/>
        <v>78711.586489128444</v>
      </c>
    </row>
    <row r="1070" spans="1:5" x14ac:dyDescent="0.3">
      <c r="A1070" s="73">
        <v>42291</v>
      </c>
      <c r="B1070" s="130">
        <v>1994.23999</v>
      </c>
      <c r="C1070" s="125">
        <f t="shared" si="48"/>
        <v>3.8650416857620939E-2</v>
      </c>
      <c r="D1070" s="128">
        <f t="shared" si="49"/>
        <v>38650.416857620941</v>
      </c>
      <c r="E1070" s="128">
        <f t="shared" ca="1" si="50"/>
        <v>78711.586489128444</v>
      </c>
    </row>
    <row r="1071" spans="1:5" x14ac:dyDescent="0.3">
      <c r="A1071" s="73">
        <v>42290</v>
      </c>
      <c r="B1071" s="130">
        <v>2003.6899410000001</v>
      </c>
      <c r="C1071" s="125">
        <f t="shared" si="48"/>
        <v>6.3478908734870831E-2</v>
      </c>
      <c r="D1071" s="128">
        <f t="shared" si="49"/>
        <v>63478.908734870834</v>
      </c>
      <c r="E1071" s="128">
        <f t="shared" ca="1" si="50"/>
        <v>78711.586489128444</v>
      </c>
    </row>
    <row r="1072" spans="1:5" x14ac:dyDescent="0.3">
      <c r="A1072" s="73">
        <v>42289</v>
      </c>
      <c r="B1072" s="130">
        <v>2017.459961</v>
      </c>
      <c r="C1072" s="125">
        <f t="shared" si="48"/>
        <v>7.2107611215955103E-2</v>
      </c>
      <c r="D1072" s="128">
        <f t="shared" si="49"/>
        <v>72107.611215955098</v>
      </c>
      <c r="E1072" s="128">
        <f t="shared" ca="1" si="50"/>
        <v>78711.586489128444</v>
      </c>
    </row>
    <row r="1073" spans="1:5" x14ac:dyDescent="0.3">
      <c r="A1073" s="73">
        <v>42286</v>
      </c>
      <c r="B1073" s="130">
        <v>2014.8900149999999</v>
      </c>
      <c r="C1073" s="125">
        <f t="shared" si="48"/>
        <v>4.3260146049294734E-2</v>
      </c>
      <c r="D1073" s="128">
        <f t="shared" si="49"/>
        <v>43260.146049294737</v>
      </c>
      <c r="E1073" s="128">
        <f t="shared" ca="1" si="50"/>
        <v>78711.586489128444</v>
      </c>
    </row>
    <row r="1074" spans="1:5" x14ac:dyDescent="0.3">
      <c r="A1074" s="73">
        <v>42285</v>
      </c>
      <c r="B1074" s="130">
        <v>2013.4300539999999</v>
      </c>
      <c r="C1074" s="125">
        <f t="shared" si="48"/>
        <v>4.2018623162850544E-2</v>
      </c>
      <c r="D1074" s="128">
        <f t="shared" si="49"/>
        <v>42018.623162850541</v>
      </c>
      <c r="E1074" s="128">
        <f t="shared" ca="1" si="50"/>
        <v>78711.586489128444</v>
      </c>
    </row>
    <row r="1075" spans="1:5" x14ac:dyDescent="0.3">
      <c r="A1075" s="73">
        <v>42284</v>
      </c>
      <c r="B1075" s="130">
        <v>1995.829956</v>
      </c>
      <c r="C1075" s="125">
        <f t="shared" si="48"/>
        <v>2.9436312749199001E-2</v>
      </c>
      <c r="D1075" s="128">
        <f t="shared" si="49"/>
        <v>29436.312749199002</v>
      </c>
      <c r="E1075" s="128">
        <f t="shared" ca="1" si="50"/>
        <v>78711.586489128444</v>
      </c>
    </row>
    <row r="1076" spans="1:5" x14ac:dyDescent="0.3">
      <c r="A1076" s="73">
        <v>42283</v>
      </c>
      <c r="B1076" s="130">
        <v>1979.920044</v>
      </c>
      <c r="C1076" s="125">
        <f t="shared" si="48"/>
        <v>1.9137946504102166E-2</v>
      </c>
      <c r="D1076" s="128">
        <f t="shared" si="49"/>
        <v>19137.946504102165</v>
      </c>
      <c r="E1076" s="128">
        <f t="shared" ca="1" si="50"/>
        <v>78711.586489128444</v>
      </c>
    </row>
    <row r="1077" spans="1:5" x14ac:dyDescent="0.3">
      <c r="A1077" s="73">
        <v>42282</v>
      </c>
      <c r="B1077" s="130">
        <v>1987.0500489999999</v>
      </c>
      <c r="C1077" s="125">
        <f t="shared" si="48"/>
        <v>1.0208634750936918E-2</v>
      </c>
      <c r="D1077" s="128">
        <f t="shared" si="49"/>
        <v>10208.634750936919</v>
      </c>
      <c r="E1077" s="128">
        <f t="shared" ca="1" si="50"/>
        <v>78711.586489128444</v>
      </c>
    </row>
    <row r="1078" spans="1:5" x14ac:dyDescent="0.3">
      <c r="A1078" s="73">
        <v>42279</v>
      </c>
      <c r="B1078" s="130">
        <v>1951.3599850000001</v>
      </c>
      <c r="C1078" s="125">
        <f t="shared" si="48"/>
        <v>-3.4065075107180265E-3</v>
      </c>
      <c r="D1078" s="128">
        <f t="shared" si="49"/>
        <v>-3406.5075107180264</v>
      </c>
      <c r="E1078" s="128">
        <f t="shared" ca="1" si="50"/>
        <v>78711.586489128444</v>
      </c>
    </row>
    <row r="1079" spans="1:5" x14ac:dyDescent="0.3">
      <c r="A1079" s="73">
        <v>42278</v>
      </c>
      <c r="B1079" s="130">
        <v>1923.8199460000001</v>
      </c>
      <c r="C1079" s="125">
        <f t="shared" si="48"/>
        <v>-3.3353435149391153E-2</v>
      </c>
      <c r="D1079" s="128">
        <f t="shared" si="49"/>
        <v>-33353.435149391153</v>
      </c>
      <c r="E1079" s="128">
        <f t="shared" ca="1" si="50"/>
        <v>78711.586489128444</v>
      </c>
    </row>
    <row r="1080" spans="1:5" x14ac:dyDescent="0.3">
      <c r="A1080" s="73">
        <v>42277</v>
      </c>
      <c r="B1080" s="130">
        <v>1920.030029</v>
      </c>
      <c r="C1080" s="125">
        <f t="shared" si="48"/>
        <v>-3.7728487189468862E-2</v>
      </c>
      <c r="D1080" s="128">
        <f t="shared" si="49"/>
        <v>-37728.487189468862</v>
      </c>
      <c r="E1080" s="128">
        <f t="shared" ca="1" si="50"/>
        <v>78711.586489128444</v>
      </c>
    </row>
    <row r="1081" spans="1:5" x14ac:dyDescent="0.3">
      <c r="A1081" s="73">
        <v>42276</v>
      </c>
      <c r="B1081" s="130">
        <v>1884.089966</v>
      </c>
      <c r="C1081" s="125">
        <f t="shared" si="48"/>
        <v>-4.7520588858798174E-2</v>
      </c>
      <c r="D1081" s="128">
        <f t="shared" si="49"/>
        <v>-47520.588858798175</v>
      </c>
      <c r="E1081" s="128">
        <f t="shared" ca="1" si="50"/>
        <v>78711.586489128444</v>
      </c>
    </row>
    <row r="1082" spans="1:5" x14ac:dyDescent="0.3">
      <c r="A1082" s="73">
        <v>42275</v>
      </c>
      <c r="B1082" s="130">
        <v>1881.7700199999999</v>
      </c>
      <c r="C1082" s="125">
        <f t="shared" si="48"/>
        <v>-3.6486898788999689E-2</v>
      </c>
      <c r="D1082" s="128">
        <f t="shared" si="49"/>
        <v>-36486.898788999686</v>
      </c>
      <c r="E1082" s="128">
        <f t="shared" ca="1" si="50"/>
        <v>78711.586489128444</v>
      </c>
    </row>
    <row r="1083" spans="1:5" x14ac:dyDescent="0.3">
      <c r="A1083" s="73">
        <v>42272</v>
      </c>
      <c r="B1083" s="130">
        <v>1931.339966</v>
      </c>
      <c r="C1083" s="125">
        <f t="shared" si="48"/>
        <v>-1.515008911432425E-2</v>
      </c>
      <c r="D1083" s="128">
        <f t="shared" si="49"/>
        <v>-15150.08911432425</v>
      </c>
      <c r="E1083" s="128">
        <f t="shared" ca="1" si="50"/>
        <v>78711.586489128444</v>
      </c>
    </row>
    <row r="1084" spans="1:5" x14ac:dyDescent="0.3">
      <c r="A1084" s="73">
        <v>42271</v>
      </c>
      <c r="B1084" s="130">
        <v>1932.23999</v>
      </c>
      <c r="C1084" s="125">
        <f t="shared" si="48"/>
        <v>-1.0270015519963427E-2</v>
      </c>
      <c r="D1084" s="128">
        <f t="shared" si="49"/>
        <v>-10270.015519963426</v>
      </c>
      <c r="E1084" s="128">
        <f t="shared" ca="1" si="50"/>
        <v>78711.586489128444</v>
      </c>
    </row>
    <row r="1085" spans="1:5" x14ac:dyDescent="0.3">
      <c r="A1085" s="73">
        <v>42270</v>
      </c>
      <c r="B1085" s="130">
        <v>1938.76001</v>
      </c>
      <c r="C1085" s="125">
        <f t="shared" si="48"/>
        <v>-1.6889605436193333E-3</v>
      </c>
      <c r="D1085" s="128">
        <f t="shared" si="49"/>
        <v>-1688.9605436193333</v>
      </c>
      <c r="E1085" s="128">
        <f t="shared" ca="1" si="50"/>
        <v>78711.586489128444</v>
      </c>
    </row>
    <row r="1086" spans="1:5" x14ac:dyDescent="0.3">
      <c r="A1086" s="73">
        <v>42269</v>
      </c>
      <c r="B1086" s="130">
        <v>1942.73999</v>
      </c>
      <c r="C1086" s="125">
        <f t="shared" si="48"/>
        <v>-1.3542148937786935E-2</v>
      </c>
      <c r="D1086" s="128">
        <f t="shared" si="49"/>
        <v>-13542.148937786935</v>
      </c>
      <c r="E1086" s="128">
        <f t="shared" ca="1" si="50"/>
        <v>78711.586489128444</v>
      </c>
    </row>
    <row r="1087" spans="1:5" x14ac:dyDescent="0.3">
      <c r="A1087" s="73">
        <v>42268</v>
      </c>
      <c r="B1087" s="130">
        <v>1966.969971</v>
      </c>
      <c r="C1087" s="125">
        <f t="shared" si="48"/>
        <v>2.3812994186286129E-2</v>
      </c>
      <c r="D1087" s="128">
        <f t="shared" si="49"/>
        <v>23812.994186286131</v>
      </c>
      <c r="E1087" s="128">
        <f t="shared" ca="1" si="50"/>
        <v>78711.586489128444</v>
      </c>
    </row>
    <row r="1088" spans="1:5" x14ac:dyDescent="0.3">
      <c r="A1088" s="73">
        <v>42265</v>
      </c>
      <c r="B1088" s="130">
        <v>1958.030029</v>
      </c>
      <c r="C1088" s="125">
        <f t="shared" si="48"/>
        <v>3.53642452441294E-3</v>
      </c>
      <c r="D1088" s="128">
        <f t="shared" si="49"/>
        <v>3536.4245244129402</v>
      </c>
      <c r="E1088" s="128">
        <f t="shared" ca="1" si="50"/>
        <v>78711.586489128444</v>
      </c>
    </row>
    <row r="1089" spans="1:5" x14ac:dyDescent="0.3">
      <c r="A1089" s="73">
        <v>42264</v>
      </c>
      <c r="B1089" s="130">
        <v>1990.1999510000001</v>
      </c>
      <c r="C1089" s="125">
        <f t="shared" si="48"/>
        <v>2.1212383813196345E-2</v>
      </c>
      <c r="D1089" s="128">
        <f t="shared" si="49"/>
        <v>21212.383813196346</v>
      </c>
      <c r="E1089" s="128">
        <f t="shared" ca="1" si="50"/>
        <v>78711.586489128444</v>
      </c>
    </row>
    <row r="1090" spans="1:5" x14ac:dyDescent="0.3">
      <c r="A1090" s="73">
        <v>42263</v>
      </c>
      <c r="B1090" s="130">
        <v>1995.3100589999999</v>
      </c>
      <c r="C1090" s="125">
        <f t="shared" si="48"/>
        <v>4.2563463187565986E-2</v>
      </c>
      <c r="D1090" s="128">
        <f t="shared" si="49"/>
        <v>42563.463187565983</v>
      </c>
      <c r="E1090" s="128">
        <f t="shared" ca="1" si="50"/>
        <v>78711.586489128444</v>
      </c>
    </row>
    <row r="1091" spans="1:5" x14ac:dyDescent="0.3">
      <c r="A1091" s="73">
        <v>42262</v>
      </c>
      <c r="B1091" s="130">
        <v>1978.089966</v>
      </c>
      <c r="C1091" s="125">
        <f t="shared" si="48"/>
        <v>2.9966391699447481E-3</v>
      </c>
      <c r="D1091" s="128">
        <f t="shared" si="49"/>
        <v>2996.6391699447481</v>
      </c>
      <c r="E1091" s="128">
        <f t="shared" ca="1" si="50"/>
        <v>78711.586489128444</v>
      </c>
    </row>
    <row r="1092" spans="1:5" x14ac:dyDescent="0.3">
      <c r="A1092" s="73">
        <v>42261</v>
      </c>
      <c r="B1092" s="130">
        <v>1953.030029</v>
      </c>
      <c r="C1092" s="125">
        <f t="shared" si="48"/>
        <v>-1.8020265824363224E-2</v>
      </c>
      <c r="D1092" s="128">
        <f t="shared" si="49"/>
        <v>-18020.265824363225</v>
      </c>
      <c r="E1092" s="128">
        <f t="shared" ca="1" si="50"/>
        <v>78711.586489128444</v>
      </c>
    </row>
    <row r="1093" spans="1:5" x14ac:dyDescent="0.3">
      <c r="A1093" s="73">
        <v>42258</v>
      </c>
      <c r="B1093" s="130">
        <v>1961.0500489999999</v>
      </c>
      <c r="C1093" s="125">
        <f t="shared" si="48"/>
        <v>-1.3387593725698532E-2</v>
      </c>
      <c r="D1093" s="128">
        <f t="shared" si="49"/>
        <v>-13387.593725698533</v>
      </c>
      <c r="E1093" s="128">
        <f t="shared" ca="1" si="50"/>
        <v>78711.586489128444</v>
      </c>
    </row>
    <row r="1094" spans="1:5" x14ac:dyDescent="0.3">
      <c r="A1094" s="73">
        <v>42257</v>
      </c>
      <c r="B1094" s="130">
        <v>1952.290039</v>
      </c>
      <c r="C1094" s="125">
        <f t="shared" si="48"/>
        <v>6.0705839904429126E-3</v>
      </c>
      <c r="D1094" s="128">
        <f t="shared" si="49"/>
        <v>6070.5839904429122</v>
      </c>
      <c r="E1094" s="128">
        <f t="shared" ca="1" si="50"/>
        <v>78711.586489128444</v>
      </c>
    </row>
    <row r="1095" spans="1:5" x14ac:dyDescent="0.3">
      <c r="A1095" s="73">
        <v>42256</v>
      </c>
      <c r="B1095" s="130">
        <v>1942.040039</v>
      </c>
      <c r="C1095" s="125">
        <f t="shared" si="48"/>
        <v>3.9853103484023045E-2</v>
      </c>
      <c r="D1095" s="128">
        <f t="shared" si="49"/>
        <v>39853.103484023042</v>
      </c>
      <c r="E1095" s="128">
        <f t="shared" ca="1" si="50"/>
        <v>78711.586489128444</v>
      </c>
    </row>
    <row r="1096" spans="1:5" x14ac:dyDescent="0.3">
      <c r="A1096" s="73">
        <v>42255</v>
      </c>
      <c r="B1096" s="130">
        <v>1969.410034</v>
      </c>
      <c r="C1096" s="125">
        <f t="shared" ref="C1096:C1159" si="51">B1096/B1106-1</f>
        <v>4.0249140121654037E-2</v>
      </c>
      <c r="D1096" s="128">
        <f t="shared" ref="D1096:D1159" si="52">C1096*$B$5</f>
        <v>40249.14012165404</v>
      </c>
      <c r="E1096" s="128">
        <f t="shared" ref="E1096:E1159" ca="1" si="53">ABS(_xlfn.PERCENTILE.INC(OFFSET(D1096,0,0,Window),1-VaRLevel))</f>
        <v>78711.586489128444</v>
      </c>
    </row>
    <row r="1097" spans="1:5" x14ac:dyDescent="0.3">
      <c r="A1097" s="73">
        <v>42251</v>
      </c>
      <c r="B1097" s="130">
        <v>1921.219971</v>
      </c>
      <c r="C1097" s="125">
        <f t="shared" si="51"/>
        <v>-2.5201834512312948E-2</v>
      </c>
      <c r="D1097" s="128">
        <f t="shared" si="52"/>
        <v>-25201.834512312947</v>
      </c>
      <c r="E1097" s="128">
        <f t="shared" ca="1" si="53"/>
        <v>78711.586489128444</v>
      </c>
    </row>
    <row r="1098" spans="1:5" x14ac:dyDescent="0.3">
      <c r="A1098" s="73">
        <v>42250</v>
      </c>
      <c r="B1098" s="130">
        <v>1951.130005</v>
      </c>
      <c r="C1098" s="125">
        <f t="shared" si="51"/>
        <v>-4.1557562069209242E-2</v>
      </c>
      <c r="D1098" s="128">
        <f t="shared" si="52"/>
        <v>-41557.562069209242</v>
      </c>
      <c r="E1098" s="128">
        <f t="shared" ca="1" si="53"/>
        <v>78711.586489128444</v>
      </c>
    </row>
    <row r="1099" spans="1:5" x14ac:dyDescent="0.3">
      <c r="A1099" s="73">
        <v>42249</v>
      </c>
      <c r="B1099" s="130">
        <v>1948.8599850000001</v>
      </c>
      <c r="C1099" s="125">
        <f t="shared" si="51"/>
        <v>-6.2872420921543437E-2</v>
      </c>
      <c r="D1099" s="128">
        <f t="shared" si="52"/>
        <v>-62872.420921543438</v>
      </c>
      <c r="E1099" s="128">
        <f t="shared" ca="1" si="53"/>
        <v>78711.586489128444</v>
      </c>
    </row>
    <row r="1100" spans="1:5" x14ac:dyDescent="0.3">
      <c r="A1100" s="73">
        <v>42248</v>
      </c>
      <c r="B1100" s="130">
        <v>1913.849976</v>
      </c>
      <c r="C1100" s="125">
        <f t="shared" si="51"/>
        <v>-8.73042141854381E-2</v>
      </c>
      <c r="D1100" s="128">
        <f t="shared" si="52"/>
        <v>-87304.214185438104</v>
      </c>
      <c r="E1100" s="128">
        <f t="shared" ca="1" si="53"/>
        <v>78711.586489128444</v>
      </c>
    </row>
    <row r="1101" spans="1:5" x14ac:dyDescent="0.3">
      <c r="A1101" s="73">
        <v>42247</v>
      </c>
      <c r="B1101" s="130">
        <v>1972.1800539999999</v>
      </c>
      <c r="C1101" s="125">
        <f t="shared" si="51"/>
        <v>-6.195653177043603E-2</v>
      </c>
      <c r="D1101" s="128">
        <f t="shared" si="52"/>
        <v>-61956.531770436028</v>
      </c>
      <c r="E1101" s="128">
        <f t="shared" ca="1" si="53"/>
        <v>65940.502607968898</v>
      </c>
    </row>
    <row r="1102" spans="1:5" x14ac:dyDescent="0.3">
      <c r="A1102" s="73">
        <v>42244</v>
      </c>
      <c r="B1102" s="130">
        <v>1988.869995</v>
      </c>
      <c r="C1102" s="125">
        <f t="shared" si="51"/>
        <v>-4.9088251759735968E-2</v>
      </c>
      <c r="D1102" s="128">
        <f t="shared" si="52"/>
        <v>-49088.251759735969</v>
      </c>
      <c r="E1102" s="128">
        <f t="shared" ca="1" si="53"/>
        <v>61114.933630543455</v>
      </c>
    </row>
    <row r="1103" spans="1:5" x14ac:dyDescent="0.3">
      <c r="A1103" s="73">
        <v>42243</v>
      </c>
      <c r="B1103" s="130">
        <v>1987.660034</v>
      </c>
      <c r="C1103" s="125">
        <f t="shared" si="51"/>
        <v>-4.5949084864836731E-2</v>
      </c>
      <c r="D1103" s="128">
        <f t="shared" si="52"/>
        <v>-45949.084864836732</v>
      </c>
      <c r="E1103" s="128">
        <f t="shared" ca="1" si="53"/>
        <v>61114.933630543455</v>
      </c>
    </row>
    <row r="1104" spans="1:5" x14ac:dyDescent="0.3">
      <c r="A1104" s="73">
        <v>42242</v>
      </c>
      <c r="B1104" s="130">
        <v>1940.51001</v>
      </c>
      <c r="C1104" s="125">
        <f t="shared" si="51"/>
        <v>-6.9768239295010304E-2</v>
      </c>
      <c r="D1104" s="128">
        <f t="shared" si="52"/>
        <v>-69768.239295010309</v>
      </c>
      <c r="E1104" s="128">
        <f t="shared" ca="1" si="53"/>
        <v>61114.933630543455</v>
      </c>
    </row>
    <row r="1105" spans="1:5" x14ac:dyDescent="0.3">
      <c r="A1105" s="73">
        <v>42241</v>
      </c>
      <c r="B1105" s="130">
        <v>1867.6099850000001</v>
      </c>
      <c r="C1105" s="125">
        <f t="shared" si="51"/>
        <v>-0.10386411010054386</v>
      </c>
      <c r="D1105" s="128">
        <f t="shared" si="52"/>
        <v>-103864.11010054385</v>
      </c>
      <c r="E1105" s="128">
        <f t="shared" ca="1" si="53"/>
        <v>51736.052576071517</v>
      </c>
    </row>
    <row r="1106" spans="1:5" x14ac:dyDescent="0.3">
      <c r="A1106" s="73">
        <v>42240</v>
      </c>
      <c r="B1106" s="130">
        <v>1893.209961</v>
      </c>
      <c r="C1106" s="125">
        <f t="shared" si="51"/>
        <v>-0.10026232442939198</v>
      </c>
      <c r="D1106" s="128">
        <f t="shared" si="52"/>
        <v>-100262.32442939199</v>
      </c>
      <c r="E1106" s="128">
        <f t="shared" ca="1" si="53"/>
        <v>49687.887733607808</v>
      </c>
    </row>
    <row r="1107" spans="1:5" x14ac:dyDescent="0.3">
      <c r="A1107" s="73">
        <v>42237</v>
      </c>
      <c r="B1107" s="130">
        <v>1970.8900149999999</v>
      </c>
      <c r="C1107" s="125">
        <f t="shared" si="51"/>
        <v>-5.134847418296562E-2</v>
      </c>
      <c r="D1107" s="128">
        <f t="shared" si="52"/>
        <v>-51348.47418296562</v>
      </c>
      <c r="E1107" s="128">
        <f t="shared" ca="1" si="53"/>
        <v>46702.673864780219</v>
      </c>
    </row>
    <row r="1108" spans="1:5" x14ac:dyDescent="0.3">
      <c r="A1108" s="73">
        <v>42236</v>
      </c>
      <c r="B1108" s="130">
        <v>2035.7299800000001</v>
      </c>
      <c r="C1108" s="125">
        <f t="shared" si="51"/>
        <v>-2.2955939663652281E-2</v>
      </c>
      <c r="D1108" s="128">
        <f t="shared" si="52"/>
        <v>-22955.93966365228</v>
      </c>
      <c r="E1108" s="128">
        <f t="shared" ca="1" si="53"/>
        <v>44217.472286213088</v>
      </c>
    </row>
    <row r="1109" spans="1:5" x14ac:dyDescent="0.3">
      <c r="A1109" s="73">
        <v>42235</v>
      </c>
      <c r="B1109" s="130">
        <v>2079.610107</v>
      </c>
      <c r="C1109" s="125">
        <f t="shared" si="51"/>
        <v>-9.6340579054607911E-3</v>
      </c>
      <c r="D1109" s="128">
        <f t="shared" si="52"/>
        <v>-9634.0579054607915</v>
      </c>
      <c r="E1109" s="128">
        <f t="shared" ca="1" si="53"/>
        <v>44217.472286213088</v>
      </c>
    </row>
    <row r="1110" spans="1:5" x14ac:dyDescent="0.3">
      <c r="A1110" s="73">
        <v>42234</v>
      </c>
      <c r="B1110" s="130">
        <v>2096.919922</v>
      </c>
      <c r="C1110" s="125">
        <f t="shared" si="51"/>
        <v>1.719686375261098E-3</v>
      </c>
      <c r="D1110" s="128">
        <f t="shared" si="52"/>
        <v>1719.686375261098</v>
      </c>
      <c r="E1110" s="128">
        <f t="shared" ca="1" si="53"/>
        <v>44217.472286213088</v>
      </c>
    </row>
    <row r="1111" spans="1:5" x14ac:dyDescent="0.3">
      <c r="A1111" s="73">
        <v>42233</v>
      </c>
      <c r="B1111" s="130">
        <v>2102.4399410000001</v>
      </c>
      <c r="C1111" s="125">
        <f t="shared" si="51"/>
        <v>2.0971487284375812E-3</v>
      </c>
      <c r="D1111" s="128">
        <f t="shared" si="52"/>
        <v>2097.1487284375812</v>
      </c>
      <c r="E1111" s="128">
        <f t="shared" ca="1" si="53"/>
        <v>44217.472286213088</v>
      </c>
    </row>
    <row r="1112" spans="1:5" x14ac:dyDescent="0.3">
      <c r="A1112" s="73">
        <v>42230</v>
      </c>
      <c r="B1112" s="130">
        <v>2091.540039</v>
      </c>
      <c r="C1112" s="125">
        <f t="shared" si="51"/>
        <v>-5.8464752478848414E-3</v>
      </c>
      <c r="D1112" s="128">
        <f t="shared" si="52"/>
        <v>-5846.4752478848413</v>
      </c>
      <c r="E1112" s="128">
        <f t="shared" ca="1" si="53"/>
        <v>44217.472286213088</v>
      </c>
    </row>
    <row r="1113" spans="1:5" x14ac:dyDescent="0.3">
      <c r="A1113" s="73">
        <v>42229</v>
      </c>
      <c r="B1113" s="130">
        <v>2083.389893</v>
      </c>
      <c r="C1113" s="125">
        <f t="shared" si="51"/>
        <v>-1.196985312761023E-2</v>
      </c>
      <c r="D1113" s="128">
        <f t="shared" si="52"/>
        <v>-11969.853127610231</v>
      </c>
      <c r="E1113" s="128">
        <f t="shared" ca="1" si="53"/>
        <v>44217.472286213088</v>
      </c>
    </row>
    <row r="1114" spans="1:5" x14ac:dyDescent="0.3">
      <c r="A1114" s="73">
        <v>42228</v>
      </c>
      <c r="B1114" s="130">
        <v>2086.0500489999999</v>
      </c>
      <c r="C1114" s="125">
        <f t="shared" si="51"/>
        <v>-1.0680232704507908E-2</v>
      </c>
      <c r="D1114" s="128">
        <f t="shared" si="52"/>
        <v>-10680.232704507907</v>
      </c>
      <c r="E1114" s="128">
        <f t="shared" ca="1" si="53"/>
        <v>44217.472286213088</v>
      </c>
    </row>
    <row r="1115" spans="1:5" x14ac:dyDescent="0.3">
      <c r="A1115" s="73">
        <v>42227</v>
      </c>
      <c r="B1115" s="130">
        <v>2084.070068</v>
      </c>
      <c r="C1115" s="125">
        <f t="shared" si="51"/>
        <v>-4.3854924160994235E-3</v>
      </c>
      <c r="D1115" s="128">
        <f t="shared" si="52"/>
        <v>-4385.4924160994233</v>
      </c>
      <c r="E1115" s="128">
        <f t="shared" ca="1" si="53"/>
        <v>44217.472286213088</v>
      </c>
    </row>
    <row r="1116" spans="1:5" x14ac:dyDescent="0.3">
      <c r="A1116" s="73">
        <v>42226</v>
      </c>
      <c r="B1116" s="130">
        <v>2104.179932</v>
      </c>
      <c r="C1116" s="125">
        <f t="shared" si="51"/>
        <v>1.7672341844296113E-2</v>
      </c>
      <c r="D1116" s="128">
        <f t="shared" si="52"/>
        <v>17672.341844296112</v>
      </c>
      <c r="E1116" s="128">
        <f t="shared" ca="1" si="53"/>
        <v>44217.472286213088</v>
      </c>
    </row>
    <row r="1117" spans="1:5" x14ac:dyDescent="0.3">
      <c r="A1117" s="73">
        <v>42223</v>
      </c>
      <c r="B1117" s="130">
        <v>2077.570068</v>
      </c>
      <c r="C1117" s="125">
        <f t="shared" si="51"/>
        <v>-1.0000885235538215E-3</v>
      </c>
      <c r="D1117" s="128">
        <f t="shared" si="52"/>
        <v>-1000.0885235538215</v>
      </c>
      <c r="E1117" s="128">
        <f t="shared" ca="1" si="53"/>
        <v>44217.472286213088</v>
      </c>
    </row>
    <row r="1118" spans="1:5" x14ac:dyDescent="0.3">
      <c r="A1118" s="73">
        <v>42222</v>
      </c>
      <c r="B1118" s="130">
        <v>2083.5600589999999</v>
      </c>
      <c r="C1118" s="125">
        <f t="shared" si="51"/>
        <v>-8.8432527967267083E-3</v>
      </c>
      <c r="D1118" s="128">
        <f t="shared" si="52"/>
        <v>-8843.2527967267088</v>
      </c>
      <c r="E1118" s="128">
        <f t="shared" ca="1" si="53"/>
        <v>44217.472286213088</v>
      </c>
    </row>
    <row r="1119" spans="1:5" x14ac:dyDescent="0.3">
      <c r="A1119" s="73">
        <v>42221</v>
      </c>
      <c r="B1119" s="130">
        <v>2099.8400879999999</v>
      </c>
      <c r="C1119" s="125">
        <f t="shared" si="51"/>
        <v>-6.7685900543111854E-3</v>
      </c>
      <c r="D1119" s="128">
        <f t="shared" si="52"/>
        <v>-6768.5900543111857</v>
      </c>
      <c r="E1119" s="128">
        <f t="shared" ca="1" si="53"/>
        <v>44217.472286213088</v>
      </c>
    </row>
    <row r="1120" spans="1:5" x14ac:dyDescent="0.3">
      <c r="A1120" s="73">
        <v>42220</v>
      </c>
      <c r="B1120" s="130">
        <v>2093.320068</v>
      </c>
      <c r="C1120" s="125">
        <f t="shared" si="51"/>
        <v>-1.2216766378251309E-2</v>
      </c>
      <c r="D1120" s="128">
        <f t="shared" si="52"/>
        <v>-12216.76637825131</v>
      </c>
      <c r="E1120" s="128">
        <f t="shared" ca="1" si="53"/>
        <v>44217.472286213088</v>
      </c>
    </row>
    <row r="1121" spans="1:5" x14ac:dyDescent="0.3">
      <c r="A1121" s="73">
        <v>42219</v>
      </c>
      <c r="B1121" s="130">
        <v>2098.040039</v>
      </c>
      <c r="C1121" s="125">
        <f t="shared" si="51"/>
        <v>-1.4208651863452659E-2</v>
      </c>
      <c r="D1121" s="128">
        <f t="shared" si="52"/>
        <v>-14208.65186345266</v>
      </c>
      <c r="E1121" s="128">
        <f t="shared" ca="1" si="53"/>
        <v>44217.472286213088</v>
      </c>
    </row>
    <row r="1122" spans="1:5" x14ac:dyDescent="0.3">
      <c r="A1122" s="73">
        <v>42216</v>
      </c>
      <c r="B1122" s="130">
        <v>2103.8400879999999</v>
      </c>
      <c r="C1122" s="125">
        <f t="shared" si="51"/>
        <v>-1.0721046414603363E-2</v>
      </c>
      <c r="D1122" s="128">
        <f t="shared" si="52"/>
        <v>-10721.046414603363</v>
      </c>
      <c r="E1122" s="128">
        <f t="shared" ca="1" si="53"/>
        <v>44217.472286213088</v>
      </c>
    </row>
    <row r="1123" spans="1:5" x14ac:dyDescent="0.3">
      <c r="A1123" s="73">
        <v>42215</v>
      </c>
      <c r="B1123" s="130">
        <v>2108.6298830000001</v>
      </c>
      <c r="C1123" s="125">
        <f t="shared" si="51"/>
        <v>-7.3719481391401054E-3</v>
      </c>
      <c r="D1123" s="128">
        <f t="shared" si="52"/>
        <v>-7371.948139140105</v>
      </c>
      <c r="E1123" s="128">
        <f t="shared" ca="1" si="53"/>
        <v>44217.472286213088</v>
      </c>
    </row>
    <row r="1124" spans="1:5" x14ac:dyDescent="0.3">
      <c r="A1124" s="73">
        <v>42214</v>
      </c>
      <c r="B1124" s="130">
        <v>2108.570068</v>
      </c>
      <c r="C1124" s="125">
        <f t="shared" si="51"/>
        <v>5.552652815867809E-4</v>
      </c>
      <c r="D1124" s="128">
        <f t="shared" si="52"/>
        <v>555.26528158678093</v>
      </c>
      <c r="E1124" s="128">
        <f t="shared" ca="1" si="53"/>
        <v>44217.472286213088</v>
      </c>
    </row>
    <row r="1125" spans="1:5" x14ac:dyDescent="0.3">
      <c r="A1125" s="73">
        <v>42213</v>
      </c>
      <c r="B1125" s="130">
        <v>2093.25</v>
      </c>
      <c r="C1125" s="125">
        <f t="shared" si="51"/>
        <v>-7.4444398230293363E-3</v>
      </c>
      <c r="D1125" s="128">
        <f t="shared" si="52"/>
        <v>-7444.4398230293364</v>
      </c>
      <c r="E1125" s="128">
        <f t="shared" ca="1" si="53"/>
        <v>44217.472286213088</v>
      </c>
    </row>
    <row r="1126" spans="1:5" x14ac:dyDescent="0.3">
      <c r="A1126" s="73">
        <v>42212</v>
      </c>
      <c r="B1126" s="130">
        <v>2067.639893</v>
      </c>
      <c r="C1126" s="125">
        <f t="shared" si="51"/>
        <v>-1.5222043964678744E-2</v>
      </c>
      <c r="D1126" s="128">
        <f t="shared" si="52"/>
        <v>-15222.043964678744</v>
      </c>
      <c r="E1126" s="128">
        <f t="shared" ca="1" si="53"/>
        <v>44217.472286213088</v>
      </c>
    </row>
    <row r="1127" spans="1:5" x14ac:dyDescent="0.3">
      <c r="A1127" s="73">
        <v>42209</v>
      </c>
      <c r="B1127" s="130">
        <v>2079.6499020000001</v>
      </c>
      <c r="C1127" s="125">
        <f t="shared" si="51"/>
        <v>1.4589981938426533E-3</v>
      </c>
      <c r="D1127" s="128">
        <f t="shared" si="52"/>
        <v>1458.9981938426533</v>
      </c>
      <c r="E1127" s="128">
        <f t="shared" ca="1" si="53"/>
        <v>44217.472286213088</v>
      </c>
    </row>
    <row r="1128" spans="1:5" x14ac:dyDescent="0.3">
      <c r="A1128" s="73">
        <v>42208</v>
      </c>
      <c r="B1128" s="130">
        <v>2102.1499020000001</v>
      </c>
      <c r="C1128" s="125">
        <f t="shared" si="51"/>
        <v>2.4784085066488881E-2</v>
      </c>
      <c r="D1128" s="128">
        <f t="shared" si="52"/>
        <v>24784.085066488882</v>
      </c>
      <c r="E1128" s="128">
        <f t="shared" ca="1" si="53"/>
        <v>44217.472286213088</v>
      </c>
    </row>
    <row r="1129" spans="1:5" x14ac:dyDescent="0.3">
      <c r="A1129" s="73">
        <v>42207</v>
      </c>
      <c r="B1129" s="130">
        <v>2114.1499020000001</v>
      </c>
      <c r="C1129" s="125">
        <f t="shared" si="51"/>
        <v>3.2965508149716882E-2</v>
      </c>
      <c r="D1129" s="128">
        <f t="shared" si="52"/>
        <v>32965.508149716879</v>
      </c>
      <c r="E1129" s="128">
        <f t="shared" ca="1" si="53"/>
        <v>44217.472286213088</v>
      </c>
    </row>
    <row r="1130" spans="1:5" x14ac:dyDescent="0.3">
      <c r="A1130" s="73">
        <v>42206</v>
      </c>
      <c r="B1130" s="130">
        <v>2119.209961</v>
      </c>
      <c r="C1130" s="125">
        <f t="shared" si="51"/>
        <v>1.8194947196923605E-2</v>
      </c>
      <c r="D1130" s="128">
        <f t="shared" si="52"/>
        <v>18194.947196923604</v>
      </c>
      <c r="E1130" s="128">
        <f t="shared" ca="1" si="53"/>
        <v>44217.472286213088</v>
      </c>
    </row>
    <row r="1131" spans="1:5" x14ac:dyDescent="0.3">
      <c r="A1131" s="73">
        <v>42205</v>
      </c>
      <c r="B1131" s="130">
        <v>2128.280029</v>
      </c>
      <c r="C1131" s="125">
        <f t="shared" si="51"/>
        <v>2.8770866950391216E-2</v>
      </c>
      <c r="D1131" s="128">
        <f t="shared" si="52"/>
        <v>28770.866950391217</v>
      </c>
      <c r="E1131" s="128">
        <f t="shared" ca="1" si="53"/>
        <v>44217.472286213088</v>
      </c>
    </row>
    <row r="1132" spans="1:5" x14ac:dyDescent="0.3">
      <c r="A1132" s="73">
        <v>42202</v>
      </c>
      <c r="B1132" s="130">
        <v>2126.639893</v>
      </c>
      <c r="C1132" s="125">
        <f t="shared" si="51"/>
        <v>2.4008254751952895E-2</v>
      </c>
      <c r="D1132" s="128">
        <f t="shared" si="52"/>
        <v>24008.254751952896</v>
      </c>
      <c r="E1132" s="128">
        <f t="shared" ca="1" si="53"/>
        <v>44217.472286213088</v>
      </c>
    </row>
    <row r="1133" spans="1:5" x14ac:dyDescent="0.3">
      <c r="A1133" s="73">
        <v>42201</v>
      </c>
      <c r="B1133" s="130">
        <v>2124.290039</v>
      </c>
      <c r="C1133" s="125">
        <f t="shared" si="51"/>
        <v>2.2561696122985309E-2</v>
      </c>
      <c r="D1133" s="128">
        <f t="shared" si="52"/>
        <v>22561.696122985308</v>
      </c>
      <c r="E1133" s="128">
        <f t="shared" ca="1" si="53"/>
        <v>44217.472286213088</v>
      </c>
    </row>
    <row r="1134" spans="1:5" x14ac:dyDescent="0.3">
      <c r="A1134" s="73">
        <v>42200</v>
      </c>
      <c r="B1134" s="130">
        <v>2107.3999020000001</v>
      </c>
      <c r="C1134" s="125">
        <f t="shared" si="51"/>
        <v>2.146748971357737E-2</v>
      </c>
      <c r="D1134" s="128">
        <f t="shared" si="52"/>
        <v>21467.489713577372</v>
      </c>
      <c r="E1134" s="128">
        <f t="shared" ca="1" si="53"/>
        <v>44217.472286213088</v>
      </c>
    </row>
    <row r="1135" spans="1:5" x14ac:dyDescent="0.3">
      <c r="A1135" s="73">
        <v>42199</v>
      </c>
      <c r="B1135" s="130">
        <v>2108.9499510000001</v>
      </c>
      <c r="C1135" s="125">
        <f t="shared" si="51"/>
        <v>2.4936364314550152E-2</v>
      </c>
      <c r="D1135" s="128">
        <f t="shared" si="52"/>
        <v>24936.364314550152</v>
      </c>
      <c r="E1135" s="128">
        <f t="shared" ca="1" si="53"/>
        <v>44217.472286213088</v>
      </c>
    </row>
    <row r="1136" spans="1:5" x14ac:dyDescent="0.3">
      <c r="A1136" s="73">
        <v>42198</v>
      </c>
      <c r="B1136" s="130">
        <v>2099.6000979999999</v>
      </c>
      <c r="C1136" s="125">
        <f t="shared" si="51"/>
        <v>-8.993104935037799E-4</v>
      </c>
      <c r="D1136" s="128">
        <f t="shared" si="52"/>
        <v>-899.31049350377987</v>
      </c>
      <c r="E1136" s="128">
        <f t="shared" ca="1" si="53"/>
        <v>44217.472286213088</v>
      </c>
    </row>
    <row r="1137" spans="1:5" x14ac:dyDescent="0.3">
      <c r="A1137" s="73">
        <v>42195</v>
      </c>
      <c r="B1137" s="130">
        <v>2076.6201169999999</v>
      </c>
      <c r="C1137" s="125">
        <f t="shared" si="51"/>
        <v>-1.22198635210925E-2</v>
      </c>
      <c r="D1137" s="128">
        <f t="shared" si="52"/>
        <v>-12219.8635210925</v>
      </c>
      <c r="E1137" s="128">
        <f t="shared" ca="1" si="53"/>
        <v>44217.472286213088</v>
      </c>
    </row>
    <row r="1138" spans="1:5" x14ac:dyDescent="0.3">
      <c r="A1138" s="73">
        <v>42194</v>
      </c>
      <c r="B1138" s="130">
        <v>2051.3100589999999</v>
      </c>
      <c r="C1138" s="125">
        <f t="shared" si="51"/>
        <v>-2.7160466703413544E-2</v>
      </c>
      <c r="D1138" s="128">
        <f t="shared" si="52"/>
        <v>-27160.466703413545</v>
      </c>
      <c r="E1138" s="128">
        <f t="shared" ca="1" si="53"/>
        <v>44217.472286213088</v>
      </c>
    </row>
    <row r="1139" spans="1:5" x14ac:dyDescent="0.3">
      <c r="A1139" s="73">
        <v>42193</v>
      </c>
      <c r="B1139" s="130">
        <v>2046.6800539999999</v>
      </c>
      <c r="C1139" s="125">
        <f t="shared" si="51"/>
        <v>-3.649369117229595E-2</v>
      </c>
      <c r="D1139" s="128">
        <f t="shared" si="52"/>
        <v>-36493.691172295948</v>
      </c>
      <c r="E1139" s="128">
        <f t="shared" ca="1" si="53"/>
        <v>44217.472286213088</v>
      </c>
    </row>
    <row r="1140" spans="1:5" x14ac:dyDescent="0.3">
      <c r="A1140" s="73">
        <v>42192</v>
      </c>
      <c r="B1140" s="130">
        <v>2081.3400879999999</v>
      </c>
      <c r="C1140" s="125">
        <f t="shared" si="51"/>
        <v>-1.9553905402509453E-2</v>
      </c>
      <c r="D1140" s="128">
        <f t="shared" si="52"/>
        <v>-19553.905402509452</v>
      </c>
      <c r="E1140" s="128">
        <f t="shared" ca="1" si="53"/>
        <v>44217.472286213088</v>
      </c>
    </row>
    <row r="1141" spans="1:5" x14ac:dyDescent="0.3">
      <c r="A1141" s="73">
        <v>42191</v>
      </c>
      <c r="B1141" s="130">
        <v>2068.76001</v>
      </c>
      <c r="C1141" s="125">
        <f t="shared" si="51"/>
        <v>-1.9540367582502216E-2</v>
      </c>
      <c r="D1141" s="128">
        <f t="shared" si="52"/>
        <v>-19540.367582502215</v>
      </c>
      <c r="E1141" s="128">
        <f t="shared" ca="1" si="53"/>
        <v>44217.472286213088</v>
      </c>
    </row>
    <row r="1142" spans="1:5" x14ac:dyDescent="0.3">
      <c r="A1142" s="73">
        <v>42187</v>
      </c>
      <c r="B1142" s="130">
        <v>2076.780029</v>
      </c>
      <c r="C1142" s="125">
        <f t="shared" si="51"/>
        <v>-2.0959420532138839E-2</v>
      </c>
      <c r="D1142" s="128">
        <f t="shared" si="52"/>
        <v>-20959.42053213884</v>
      </c>
      <c r="E1142" s="128">
        <f t="shared" ca="1" si="53"/>
        <v>44217.472286213088</v>
      </c>
    </row>
    <row r="1143" spans="1:5" x14ac:dyDescent="0.3">
      <c r="A1143" s="73">
        <v>42186</v>
      </c>
      <c r="B1143" s="130">
        <v>2077.419922</v>
      </c>
      <c r="C1143" s="125">
        <f t="shared" si="51"/>
        <v>-1.0959617816561074E-2</v>
      </c>
      <c r="D1143" s="128">
        <f t="shared" si="52"/>
        <v>-10959.617816561073</v>
      </c>
      <c r="E1143" s="128">
        <f t="shared" ca="1" si="53"/>
        <v>44217.472286213088</v>
      </c>
    </row>
    <row r="1144" spans="1:5" x14ac:dyDescent="0.3">
      <c r="A1144" s="73">
        <v>42185</v>
      </c>
      <c r="B1144" s="130">
        <v>2063.110107</v>
      </c>
      <c r="C1144" s="125">
        <f t="shared" si="51"/>
        <v>-1.582793000143623E-2</v>
      </c>
      <c r="D1144" s="128">
        <f t="shared" si="52"/>
        <v>-15827.930001436231</v>
      </c>
      <c r="E1144" s="128">
        <f t="shared" ca="1" si="53"/>
        <v>44217.472286213088</v>
      </c>
    </row>
    <row r="1145" spans="1:5" x14ac:dyDescent="0.3">
      <c r="A1145" s="73">
        <v>42184</v>
      </c>
      <c r="B1145" s="130">
        <v>2057.639893</v>
      </c>
      <c r="C1145" s="125">
        <f t="shared" si="51"/>
        <v>-1.2852453607924863E-2</v>
      </c>
      <c r="D1145" s="128">
        <f t="shared" si="52"/>
        <v>-12852.453607924863</v>
      </c>
      <c r="E1145" s="128">
        <f t="shared" ca="1" si="53"/>
        <v>44217.472286213088</v>
      </c>
    </row>
    <row r="1146" spans="1:5" x14ac:dyDescent="0.3">
      <c r="A1146" s="73">
        <v>42181</v>
      </c>
      <c r="B1146" s="130">
        <v>2101.48999</v>
      </c>
      <c r="C1146" s="125">
        <f t="shared" si="51"/>
        <v>3.5241141214739091E-3</v>
      </c>
      <c r="D1146" s="128">
        <f t="shared" si="52"/>
        <v>3524.1141214739091</v>
      </c>
      <c r="E1146" s="128">
        <f t="shared" ca="1" si="53"/>
        <v>44217.472286213088</v>
      </c>
    </row>
    <row r="1147" spans="1:5" x14ac:dyDescent="0.3">
      <c r="A1147" s="73">
        <v>42180</v>
      </c>
      <c r="B1147" s="130">
        <v>2102.3100589999999</v>
      </c>
      <c r="C1147" s="125">
        <f t="shared" si="51"/>
        <v>-3.1059660990591098E-3</v>
      </c>
      <c r="D1147" s="128">
        <f t="shared" si="52"/>
        <v>-3105.9660990591096</v>
      </c>
      <c r="E1147" s="128">
        <f t="shared" ca="1" si="53"/>
        <v>44217.472286213088</v>
      </c>
    </row>
    <row r="1148" spans="1:5" x14ac:dyDescent="0.3">
      <c r="A1148" s="73">
        <v>42179</v>
      </c>
      <c r="B1148" s="130">
        <v>2108.580078</v>
      </c>
      <c r="C1148" s="125">
        <f t="shared" si="51"/>
        <v>1.6056085306264123E-3</v>
      </c>
      <c r="D1148" s="128">
        <f t="shared" si="52"/>
        <v>1605.6085306264122</v>
      </c>
      <c r="E1148" s="128">
        <f t="shared" ca="1" si="53"/>
        <v>44217.472286213088</v>
      </c>
    </row>
    <row r="1149" spans="1:5" x14ac:dyDescent="0.3">
      <c r="A1149" s="73">
        <v>42178</v>
      </c>
      <c r="B1149" s="130">
        <v>2124.1999510000001</v>
      </c>
      <c r="C1149" s="125">
        <f t="shared" si="51"/>
        <v>2.117638202787564E-2</v>
      </c>
      <c r="D1149" s="128">
        <f t="shared" si="52"/>
        <v>21176.382027875639</v>
      </c>
      <c r="E1149" s="128">
        <f t="shared" ca="1" si="53"/>
        <v>44217.472286213088</v>
      </c>
    </row>
    <row r="1150" spans="1:5" x14ac:dyDescent="0.3">
      <c r="A1150" s="73">
        <v>42177</v>
      </c>
      <c r="B1150" s="130">
        <v>2122.8500979999999</v>
      </c>
      <c r="C1150" s="125">
        <f t="shared" si="51"/>
        <v>2.0954401712286019E-2</v>
      </c>
      <c r="D1150" s="128">
        <f t="shared" si="52"/>
        <v>20954.40171228602</v>
      </c>
      <c r="E1150" s="128">
        <f t="shared" ca="1" si="53"/>
        <v>44217.472286213088</v>
      </c>
    </row>
    <row r="1151" spans="1:5" x14ac:dyDescent="0.3">
      <c r="A1151" s="73">
        <v>42174</v>
      </c>
      <c r="B1151" s="130">
        <v>2109.98999</v>
      </c>
      <c r="C1151" s="125">
        <f t="shared" si="51"/>
        <v>8.1993813928740167E-3</v>
      </c>
      <c r="D1151" s="128">
        <f t="shared" si="52"/>
        <v>8199.3813928740165</v>
      </c>
      <c r="E1151" s="128">
        <f t="shared" ca="1" si="53"/>
        <v>44217.472286213088</v>
      </c>
    </row>
    <row r="1152" spans="1:5" x14ac:dyDescent="0.3">
      <c r="A1152" s="73">
        <v>42173</v>
      </c>
      <c r="B1152" s="130">
        <v>2121.23999</v>
      </c>
      <c r="C1152" s="125">
        <f t="shared" si="51"/>
        <v>1.2119198475795123E-2</v>
      </c>
      <c r="D1152" s="128">
        <f t="shared" si="52"/>
        <v>12119.198475795123</v>
      </c>
      <c r="E1152" s="128">
        <f t="shared" ca="1" si="53"/>
        <v>44217.472286213088</v>
      </c>
    </row>
    <row r="1153" spans="1:5" x14ac:dyDescent="0.3">
      <c r="A1153" s="73">
        <v>42172</v>
      </c>
      <c r="B1153" s="130">
        <v>2100.4399410000001</v>
      </c>
      <c r="C1153" s="125">
        <f t="shared" si="51"/>
        <v>-6.4473392846882138E-3</v>
      </c>
      <c r="D1153" s="128">
        <f t="shared" si="52"/>
        <v>-6447.3392846882134</v>
      </c>
      <c r="E1153" s="128">
        <f t="shared" ca="1" si="53"/>
        <v>44217.472286213088</v>
      </c>
    </row>
    <row r="1154" spans="1:5" x14ac:dyDescent="0.3">
      <c r="A1154" s="73">
        <v>42171</v>
      </c>
      <c r="B1154" s="130">
        <v>2096.290039</v>
      </c>
      <c r="C1154" s="125">
        <f t="shared" si="51"/>
        <v>-6.3092806132396539E-3</v>
      </c>
      <c r="D1154" s="128">
        <f t="shared" si="52"/>
        <v>-6309.2806132396536</v>
      </c>
      <c r="E1154" s="128">
        <f t="shared" ca="1" si="53"/>
        <v>44217.472286213088</v>
      </c>
    </row>
    <row r="1155" spans="1:5" x14ac:dyDescent="0.3">
      <c r="A1155" s="73">
        <v>42170</v>
      </c>
      <c r="B1155" s="130">
        <v>2084.429932</v>
      </c>
      <c r="C1155" s="125">
        <f t="shared" si="51"/>
        <v>-1.2927811916559562E-2</v>
      </c>
      <c r="D1155" s="128">
        <f t="shared" si="52"/>
        <v>-12927.811916559562</v>
      </c>
      <c r="E1155" s="128">
        <f t="shared" ca="1" si="53"/>
        <v>44217.472286213088</v>
      </c>
    </row>
    <row r="1156" spans="1:5" x14ac:dyDescent="0.3">
      <c r="A1156" s="73">
        <v>42167</v>
      </c>
      <c r="B1156" s="130">
        <v>2094.110107</v>
      </c>
      <c r="C1156" s="125">
        <f t="shared" si="51"/>
        <v>-6.3015325470198169E-3</v>
      </c>
      <c r="D1156" s="128">
        <f t="shared" si="52"/>
        <v>-6301.5325470198168</v>
      </c>
      <c r="E1156" s="128">
        <f t="shared" ca="1" si="53"/>
        <v>44217.472286213088</v>
      </c>
    </row>
    <row r="1157" spans="1:5" x14ac:dyDescent="0.3">
      <c r="A1157" s="73">
        <v>42166</v>
      </c>
      <c r="B1157" s="130">
        <v>2108.860107</v>
      </c>
      <c r="C1157" s="125">
        <f t="shared" si="51"/>
        <v>-5.6252301173694841E-3</v>
      </c>
      <c r="D1157" s="128">
        <f t="shared" si="52"/>
        <v>-5625.2301173694841</v>
      </c>
      <c r="E1157" s="128">
        <f t="shared" ca="1" si="53"/>
        <v>44217.472286213088</v>
      </c>
    </row>
    <row r="1158" spans="1:5" x14ac:dyDescent="0.3">
      <c r="A1158" s="73">
        <v>42165</v>
      </c>
      <c r="B1158" s="130">
        <v>2105.1999510000001</v>
      </c>
      <c r="C1158" s="125">
        <f t="shared" si="51"/>
        <v>-8.6085242960473041E-3</v>
      </c>
      <c r="D1158" s="128">
        <f t="shared" si="52"/>
        <v>-8608.5242960473042</v>
      </c>
      <c r="E1158" s="128">
        <f t="shared" ca="1" si="53"/>
        <v>44217.472286213088</v>
      </c>
    </row>
    <row r="1159" spans="1:5" x14ac:dyDescent="0.3">
      <c r="A1159" s="73">
        <v>42164</v>
      </c>
      <c r="B1159" s="130">
        <v>2080.1499020000001</v>
      </c>
      <c r="C1159" s="125">
        <f t="shared" si="51"/>
        <v>-1.1429545461480672E-2</v>
      </c>
      <c r="D1159" s="128">
        <f t="shared" si="52"/>
        <v>-11429.545461480673</v>
      </c>
      <c r="E1159" s="128">
        <f t="shared" ca="1" si="53"/>
        <v>44217.472286213088</v>
      </c>
    </row>
    <row r="1160" spans="1:5" x14ac:dyDescent="0.3">
      <c r="A1160" s="73">
        <v>42163</v>
      </c>
      <c r="B1160" s="130">
        <v>2079.280029</v>
      </c>
      <c r="C1160" s="125">
        <f t="shared" ref="C1160:C1223" si="54">B1160/B1170-1</f>
        <v>-2.2003155462128832E-2</v>
      </c>
      <c r="D1160" s="128">
        <f t="shared" ref="D1160:D1223" si="55">C1160*$B$5</f>
        <v>-22003.155462128831</v>
      </c>
      <c r="E1160" s="128">
        <f t="shared" ref="E1160:E1223" ca="1" si="56">ABS(_xlfn.PERCENTILE.INC(OFFSET(D1160,0,0,Window),1-VaRLevel))</f>
        <v>44217.472286213088</v>
      </c>
    </row>
    <row r="1161" spans="1:5" x14ac:dyDescent="0.3">
      <c r="A1161" s="73">
        <v>42160</v>
      </c>
      <c r="B1161" s="130">
        <v>2092.830078</v>
      </c>
      <c r="C1161" s="125">
        <f t="shared" si="54"/>
        <v>-1.7828811813124013E-2</v>
      </c>
      <c r="D1161" s="128">
        <f t="shared" si="55"/>
        <v>-17828.811813124012</v>
      </c>
      <c r="E1161" s="128">
        <f t="shared" ca="1" si="56"/>
        <v>44217.472286213088</v>
      </c>
    </row>
    <row r="1162" spans="1:5" x14ac:dyDescent="0.3">
      <c r="A1162" s="73">
        <v>42159</v>
      </c>
      <c r="B1162" s="130">
        <v>2095.8400879999999</v>
      </c>
      <c r="C1162" s="125">
        <f t="shared" si="54"/>
        <v>-1.4116710311904535E-2</v>
      </c>
      <c r="D1162" s="128">
        <f t="shared" si="55"/>
        <v>-14116.710311904535</v>
      </c>
      <c r="E1162" s="128">
        <f t="shared" ca="1" si="56"/>
        <v>44217.472286213088</v>
      </c>
    </row>
    <row r="1163" spans="1:5" x14ac:dyDescent="0.3">
      <c r="A1163" s="73">
        <v>42158</v>
      </c>
      <c r="B1163" s="130">
        <v>2114.070068</v>
      </c>
      <c r="C1163" s="125">
        <f t="shared" si="54"/>
        <v>-6.466686481344075E-3</v>
      </c>
      <c r="D1163" s="128">
        <f t="shared" si="55"/>
        <v>-6466.6864813440752</v>
      </c>
      <c r="E1163" s="128">
        <f t="shared" ca="1" si="56"/>
        <v>44217.472286213088</v>
      </c>
    </row>
    <row r="1164" spans="1:5" x14ac:dyDescent="0.3">
      <c r="A1164" s="73">
        <v>42157</v>
      </c>
      <c r="B1164" s="130">
        <v>2109.6000979999999</v>
      </c>
      <c r="C1164" s="125">
        <f t="shared" si="54"/>
        <v>-9.2052665090448516E-3</v>
      </c>
      <c r="D1164" s="128">
        <f t="shared" si="55"/>
        <v>-9205.2665090448518</v>
      </c>
      <c r="E1164" s="128">
        <f t="shared" ca="1" si="56"/>
        <v>44217.472286213088</v>
      </c>
    </row>
    <row r="1165" spans="1:5" x14ac:dyDescent="0.3">
      <c r="A1165" s="73">
        <v>42156</v>
      </c>
      <c r="B1165" s="130">
        <v>2111.7299800000001</v>
      </c>
      <c r="C1165" s="125">
        <f t="shared" si="54"/>
        <v>-5.1820062389659194E-3</v>
      </c>
      <c r="D1165" s="128">
        <f t="shared" si="55"/>
        <v>-5182.0062389659197</v>
      </c>
      <c r="E1165" s="128">
        <f t="shared" ca="1" si="56"/>
        <v>44217.472286213088</v>
      </c>
    </row>
    <row r="1166" spans="1:5" x14ac:dyDescent="0.3">
      <c r="A1166" s="73">
        <v>42153</v>
      </c>
      <c r="B1166" s="130">
        <v>2107.389893</v>
      </c>
      <c r="C1166" s="125">
        <f t="shared" si="54"/>
        <v>-6.46372371248638E-3</v>
      </c>
      <c r="D1166" s="128">
        <f t="shared" si="55"/>
        <v>-6463.7237124863796</v>
      </c>
      <c r="E1166" s="128">
        <f t="shared" ca="1" si="56"/>
        <v>44217.472286213088</v>
      </c>
    </row>
    <row r="1167" spans="1:5" x14ac:dyDescent="0.3">
      <c r="A1167" s="73">
        <v>42152</v>
      </c>
      <c r="B1167" s="130">
        <v>2120.790039</v>
      </c>
      <c r="C1167" s="125">
        <f t="shared" si="54"/>
        <v>1.063153292508412E-2</v>
      </c>
      <c r="D1167" s="128">
        <f t="shared" si="55"/>
        <v>10631.532925084119</v>
      </c>
      <c r="E1167" s="128">
        <f t="shared" ca="1" si="56"/>
        <v>44217.472286213088</v>
      </c>
    </row>
    <row r="1168" spans="1:5" x14ac:dyDescent="0.3">
      <c r="A1168" s="73">
        <v>42151</v>
      </c>
      <c r="B1168" s="130">
        <v>2123.4799800000001</v>
      </c>
      <c r="C1168" s="125">
        <f t="shared" si="54"/>
        <v>1.1604797077936935E-2</v>
      </c>
      <c r="D1168" s="128">
        <f t="shared" si="55"/>
        <v>11604.797077936935</v>
      </c>
      <c r="E1168" s="128">
        <f t="shared" ca="1" si="56"/>
        <v>44217.472286213088</v>
      </c>
    </row>
    <row r="1169" spans="1:5" x14ac:dyDescent="0.3">
      <c r="A1169" s="73">
        <v>42150</v>
      </c>
      <c r="B1169" s="130">
        <v>2104.1999510000001</v>
      </c>
      <c r="C1169" s="125">
        <f t="shared" si="54"/>
        <v>-5.3679326192568322E-4</v>
      </c>
      <c r="D1169" s="128">
        <f t="shared" si="55"/>
        <v>-536.79326192568317</v>
      </c>
      <c r="E1169" s="128">
        <f t="shared" ca="1" si="56"/>
        <v>44217.472286213088</v>
      </c>
    </row>
    <row r="1170" spans="1:5" x14ac:dyDescent="0.3">
      <c r="A1170" s="73">
        <v>42146</v>
      </c>
      <c r="B1170" s="130">
        <v>2126.0600589999999</v>
      </c>
      <c r="C1170" s="125">
        <f t="shared" si="54"/>
        <v>4.7067532435793868E-3</v>
      </c>
      <c r="D1170" s="128">
        <f t="shared" si="55"/>
        <v>4706.7532435793864</v>
      </c>
      <c r="E1170" s="128">
        <f t="shared" ca="1" si="56"/>
        <v>44217.472286213088</v>
      </c>
    </row>
    <row r="1171" spans="1:5" x14ac:dyDescent="0.3">
      <c r="A1171" s="73">
        <v>42145</v>
      </c>
      <c r="B1171" s="130">
        <v>2130.820068</v>
      </c>
      <c r="C1171" s="125">
        <f t="shared" si="54"/>
        <v>2.0507695402298909E-2</v>
      </c>
      <c r="D1171" s="128">
        <f t="shared" si="55"/>
        <v>20507.695402298908</v>
      </c>
      <c r="E1171" s="128">
        <f t="shared" ca="1" si="56"/>
        <v>44217.472286213088</v>
      </c>
    </row>
    <row r="1172" spans="1:5" x14ac:dyDescent="0.3">
      <c r="A1172" s="73">
        <v>42144</v>
      </c>
      <c r="B1172" s="130">
        <v>2125.8500979999999</v>
      </c>
      <c r="C1172" s="125">
        <f t="shared" si="54"/>
        <v>2.1969664761207985E-2</v>
      </c>
      <c r="D1172" s="128">
        <f t="shared" si="55"/>
        <v>21969.664761207987</v>
      </c>
      <c r="E1172" s="128">
        <f t="shared" ca="1" si="56"/>
        <v>44217.472286213088</v>
      </c>
    </row>
    <row r="1173" spans="1:5" x14ac:dyDescent="0.3">
      <c r="A1173" s="73">
        <v>42143</v>
      </c>
      <c r="B1173" s="130">
        <v>2127.830078</v>
      </c>
      <c r="C1173" s="125">
        <f t="shared" si="54"/>
        <v>1.8363652673983877E-2</v>
      </c>
      <c r="D1173" s="128">
        <f t="shared" si="55"/>
        <v>18363.652673983877</v>
      </c>
      <c r="E1173" s="128">
        <f t="shared" ca="1" si="56"/>
        <v>44217.472286213088</v>
      </c>
    </row>
    <row r="1174" spans="1:5" x14ac:dyDescent="0.3">
      <c r="A1174" s="73">
        <v>42142</v>
      </c>
      <c r="B1174" s="130">
        <v>2129.1999510000001</v>
      </c>
      <c r="C1174" s="125">
        <f t="shared" si="54"/>
        <v>6.9567418477114451E-3</v>
      </c>
      <c r="D1174" s="128">
        <f t="shared" si="55"/>
        <v>6956.7418477114452</v>
      </c>
      <c r="E1174" s="128">
        <f t="shared" ca="1" si="56"/>
        <v>44217.472286213088</v>
      </c>
    </row>
    <row r="1175" spans="1:5" x14ac:dyDescent="0.3">
      <c r="A1175" s="73">
        <v>42139</v>
      </c>
      <c r="B1175" s="130">
        <v>2122.7299800000001</v>
      </c>
      <c r="C1175" s="125">
        <f t="shared" si="54"/>
        <v>6.8491245193422756E-3</v>
      </c>
      <c r="D1175" s="128">
        <f t="shared" si="55"/>
        <v>6849.1245193422756</v>
      </c>
      <c r="E1175" s="128">
        <f t="shared" ca="1" si="56"/>
        <v>44217.472286213088</v>
      </c>
    </row>
    <row r="1176" spans="1:5" x14ac:dyDescent="0.3">
      <c r="A1176" s="73">
        <v>42138</v>
      </c>
      <c r="B1176" s="130">
        <v>2121.1000979999999</v>
      </c>
      <c r="C1176" s="125">
        <f t="shared" si="54"/>
        <v>1.7065412215403253E-2</v>
      </c>
      <c r="D1176" s="128">
        <f t="shared" si="55"/>
        <v>17065.412215403252</v>
      </c>
      <c r="E1176" s="128">
        <f t="shared" ca="1" si="56"/>
        <v>44217.472286213088</v>
      </c>
    </row>
    <row r="1177" spans="1:5" x14ac:dyDescent="0.3">
      <c r="A1177" s="73">
        <v>42137</v>
      </c>
      <c r="B1177" s="130">
        <v>2098.4799800000001</v>
      </c>
      <c r="C1177" s="125">
        <f t="shared" si="54"/>
        <v>-3.9728113585040248E-3</v>
      </c>
      <c r="D1177" s="128">
        <f t="shared" si="55"/>
        <v>-3972.8113585040246</v>
      </c>
      <c r="E1177" s="128">
        <f t="shared" ca="1" si="56"/>
        <v>44217.472286213088</v>
      </c>
    </row>
    <row r="1178" spans="1:5" x14ac:dyDescent="0.3">
      <c r="A1178" s="73">
        <v>42136</v>
      </c>
      <c r="B1178" s="130">
        <v>2099.1201169999999</v>
      </c>
      <c r="C1178" s="125">
        <f t="shared" si="54"/>
        <v>-7.3955876440088275E-3</v>
      </c>
      <c r="D1178" s="128">
        <f t="shared" si="55"/>
        <v>-7395.5876440088277</v>
      </c>
      <c r="E1178" s="128">
        <f t="shared" ca="1" si="56"/>
        <v>44217.472286213088</v>
      </c>
    </row>
    <row r="1179" spans="1:5" x14ac:dyDescent="0.3">
      <c r="A1179" s="73">
        <v>42135</v>
      </c>
      <c r="B1179" s="130">
        <v>2105.330078</v>
      </c>
      <c r="C1179" s="125">
        <f t="shared" si="54"/>
        <v>-1.7022192083024912E-3</v>
      </c>
      <c r="D1179" s="128">
        <f t="shared" si="55"/>
        <v>-1702.2192083024911</v>
      </c>
      <c r="E1179" s="128">
        <f t="shared" ca="1" si="56"/>
        <v>44217.472286213088</v>
      </c>
    </row>
    <row r="1180" spans="1:5" x14ac:dyDescent="0.3">
      <c r="A1180" s="73">
        <v>42132</v>
      </c>
      <c r="B1180" s="130">
        <v>2116.1000979999999</v>
      </c>
      <c r="C1180" s="125">
        <f t="shared" si="54"/>
        <v>-7.5074399194130503E-4</v>
      </c>
      <c r="D1180" s="128">
        <f t="shared" si="55"/>
        <v>-750.74399194130501</v>
      </c>
      <c r="E1180" s="128">
        <f t="shared" ca="1" si="56"/>
        <v>44217.472286213088</v>
      </c>
    </row>
    <row r="1181" spans="1:5" x14ac:dyDescent="0.3">
      <c r="A1181" s="73">
        <v>42131</v>
      </c>
      <c r="B1181" s="130">
        <v>2088</v>
      </c>
      <c r="C1181" s="125">
        <f t="shared" si="54"/>
        <v>-1.1798749983347734E-2</v>
      </c>
      <c r="D1181" s="128">
        <f t="shared" si="55"/>
        <v>-11798.749983347734</v>
      </c>
      <c r="E1181" s="128">
        <f t="shared" ca="1" si="56"/>
        <v>44217.472286213088</v>
      </c>
    </row>
    <row r="1182" spans="1:5" x14ac:dyDescent="0.3">
      <c r="A1182" s="73">
        <v>42130</v>
      </c>
      <c r="B1182" s="130">
        <v>2080.1499020000001</v>
      </c>
      <c r="C1182" s="125">
        <f t="shared" si="54"/>
        <v>-1.3192878192433533E-2</v>
      </c>
      <c r="D1182" s="128">
        <f t="shared" si="55"/>
        <v>-13192.878192433533</v>
      </c>
      <c r="E1182" s="128">
        <f t="shared" ca="1" si="56"/>
        <v>44217.472286213088</v>
      </c>
    </row>
    <row r="1183" spans="1:5" x14ac:dyDescent="0.3">
      <c r="A1183" s="73">
        <v>42129</v>
      </c>
      <c r="B1183" s="130">
        <v>2089.459961</v>
      </c>
      <c r="C1183" s="125">
        <f t="shared" si="54"/>
        <v>-3.73342639997154E-3</v>
      </c>
      <c r="D1183" s="128">
        <f t="shared" si="55"/>
        <v>-3733.4263999715399</v>
      </c>
      <c r="E1183" s="128">
        <f t="shared" ca="1" si="56"/>
        <v>44217.472286213088</v>
      </c>
    </row>
    <row r="1184" spans="1:5" x14ac:dyDescent="0.3">
      <c r="A1184" s="73">
        <v>42128</v>
      </c>
      <c r="B1184" s="130">
        <v>2114.48999</v>
      </c>
      <c r="C1184" s="125">
        <f t="shared" si="54"/>
        <v>6.708288258147066E-3</v>
      </c>
      <c r="D1184" s="128">
        <f t="shared" si="55"/>
        <v>6708.2882581470658</v>
      </c>
      <c r="E1184" s="128">
        <f t="shared" ca="1" si="56"/>
        <v>44217.472286213088</v>
      </c>
    </row>
    <row r="1185" spans="1:5" x14ac:dyDescent="0.3">
      <c r="A1185" s="73">
        <v>42125</v>
      </c>
      <c r="B1185" s="130">
        <v>2108.290039</v>
      </c>
      <c r="C1185" s="125">
        <f t="shared" si="54"/>
        <v>1.3026315785174436E-2</v>
      </c>
      <c r="D1185" s="128">
        <f t="shared" si="55"/>
        <v>13026.315785174436</v>
      </c>
      <c r="E1185" s="128">
        <f t="shared" ca="1" si="56"/>
        <v>44217.472286213088</v>
      </c>
    </row>
    <row r="1186" spans="1:5" x14ac:dyDescent="0.3">
      <c r="A1186" s="73">
        <v>42124</v>
      </c>
      <c r="B1186" s="130">
        <v>2085.51001</v>
      </c>
      <c r="C1186" s="125">
        <f t="shared" si="54"/>
        <v>-9.2541912752753808E-3</v>
      </c>
      <c r="D1186" s="128">
        <f t="shared" si="55"/>
        <v>-9254.1912752753815</v>
      </c>
      <c r="E1186" s="128">
        <f t="shared" ca="1" si="56"/>
        <v>44217.472286213088</v>
      </c>
    </row>
    <row r="1187" spans="1:5" x14ac:dyDescent="0.3">
      <c r="A1187" s="73">
        <v>42123</v>
      </c>
      <c r="B1187" s="130">
        <v>2106.8500979999999</v>
      </c>
      <c r="C1187" s="125">
        <f t="shared" si="54"/>
        <v>1.0453426193990367E-4</v>
      </c>
      <c r="D1187" s="128">
        <f t="shared" si="55"/>
        <v>104.53426193990367</v>
      </c>
      <c r="E1187" s="128">
        <f t="shared" ca="1" si="56"/>
        <v>44217.472286213088</v>
      </c>
    </row>
    <row r="1188" spans="1:5" x14ac:dyDescent="0.3">
      <c r="A1188" s="73">
        <v>42122</v>
      </c>
      <c r="B1188" s="130">
        <v>2114.76001</v>
      </c>
      <c r="C1188" s="125">
        <f t="shared" si="54"/>
        <v>9.0273690766431436E-3</v>
      </c>
      <c r="D1188" s="128">
        <f t="shared" si="55"/>
        <v>9027.3690766431428</v>
      </c>
      <c r="E1188" s="128">
        <f t="shared" ca="1" si="56"/>
        <v>44217.472286213088</v>
      </c>
    </row>
    <row r="1189" spans="1:5" x14ac:dyDescent="0.3">
      <c r="A1189" s="73">
        <v>42121</v>
      </c>
      <c r="B1189" s="130">
        <v>2108.919922</v>
      </c>
      <c r="C1189" s="125">
        <f t="shared" si="54"/>
        <v>7.8807847984847523E-3</v>
      </c>
      <c r="D1189" s="128">
        <f t="shared" si="55"/>
        <v>7880.7847984847522</v>
      </c>
      <c r="E1189" s="128">
        <f t="shared" ca="1" si="56"/>
        <v>44217.472286213088</v>
      </c>
    </row>
    <row r="1190" spans="1:5" x14ac:dyDescent="0.3">
      <c r="A1190" s="73">
        <v>42118</v>
      </c>
      <c r="B1190" s="130">
        <v>2117.6899410000001</v>
      </c>
      <c r="C1190" s="125">
        <f t="shared" si="54"/>
        <v>7.4355068653155776E-3</v>
      </c>
      <c r="D1190" s="128">
        <f t="shared" si="55"/>
        <v>7435.5068653155777</v>
      </c>
      <c r="E1190" s="128">
        <f t="shared" ca="1" si="56"/>
        <v>44217.472286213088</v>
      </c>
    </row>
    <row r="1191" spans="1:5" x14ac:dyDescent="0.3">
      <c r="A1191" s="73">
        <v>42117</v>
      </c>
      <c r="B1191" s="130">
        <v>2112.929932</v>
      </c>
      <c r="C1191" s="125">
        <f t="shared" si="54"/>
        <v>1.0400826665928342E-2</v>
      </c>
      <c r="D1191" s="128">
        <f t="shared" si="55"/>
        <v>10400.826665928342</v>
      </c>
      <c r="E1191" s="128">
        <f t="shared" ca="1" si="56"/>
        <v>44217.472286213088</v>
      </c>
    </row>
    <row r="1192" spans="1:5" x14ac:dyDescent="0.3">
      <c r="A1192" s="73">
        <v>42116</v>
      </c>
      <c r="B1192" s="130">
        <v>2107.959961</v>
      </c>
      <c r="C1192" s="125">
        <f t="shared" si="54"/>
        <v>1.25174409081652E-2</v>
      </c>
      <c r="D1192" s="128">
        <f t="shared" si="55"/>
        <v>12517.440908165201</v>
      </c>
      <c r="E1192" s="128">
        <f t="shared" ca="1" si="56"/>
        <v>44217.472286213088</v>
      </c>
    </row>
    <row r="1193" spans="1:5" x14ac:dyDescent="0.3">
      <c r="A1193" s="73">
        <v>42115</v>
      </c>
      <c r="B1193" s="130">
        <v>2097.290039</v>
      </c>
      <c r="C1193" s="125">
        <f t="shared" si="54"/>
        <v>1.0094715296996348E-2</v>
      </c>
      <c r="D1193" s="128">
        <f t="shared" si="55"/>
        <v>10094.715296996348</v>
      </c>
      <c r="E1193" s="128">
        <f t="shared" ca="1" si="56"/>
        <v>44217.472286213088</v>
      </c>
    </row>
    <row r="1194" spans="1:5" x14ac:dyDescent="0.3">
      <c r="A1194" s="73">
        <v>42114</v>
      </c>
      <c r="B1194" s="130">
        <v>2100.3999020000001</v>
      </c>
      <c r="C1194" s="125">
        <f t="shared" si="54"/>
        <v>9.5066777632237809E-3</v>
      </c>
      <c r="D1194" s="128">
        <f t="shared" si="55"/>
        <v>9506.6777632237809</v>
      </c>
      <c r="E1194" s="128">
        <f t="shared" ca="1" si="56"/>
        <v>44217.472286213088</v>
      </c>
    </row>
    <row r="1195" spans="1:5" x14ac:dyDescent="0.3">
      <c r="A1195" s="73">
        <v>42111</v>
      </c>
      <c r="B1195" s="130">
        <v>2081.179932</v>
      </c>
      <c r="C1195" s="125">
        <f t="shared" si="54"/>
        <v>6.8796547917262529E-3</v>
      </c>
      <c r="D1195" s="128">
        <f t="shared" si="55"/>
        <v>6879.6547917262533</v>
      </c>
      <c r="E1195" s="128">
        <f t="shared" ca="1" si="56"/>
        <v>44217.472286213088</v>
      </c>
    </row>
    <row r="1196" spans="1:5" x14ac:dyDescent="0.3">
      <c r="A1196" s="73">
        <v>42110</v>
      </c>
      <c r="B1196" s="130">
        <v>2104.98999</v>
      </c>
      <c r="C1196" s="125">
        <f t="shared" si="54"/>
        <v>2.1993625398785133E-2</v>
      </c>
      <c r="D1196" s="128">
        <f t="shared" si="55"/>
        <v>21993.625398785134</v>
      </c>
      <c r="E1196" s="128">
        <f t="shared" ca="1" si="56"/>
        <v>44217.472286213088</v>
      </c>
    </row>
    <row r="1197" spans="1:5" x14ac:dyDescent="0.3">
      <c r="A1197" s="73">
        <v>42109</v>
      </c>
      <c r="B1197" s="130">
        <v>2106.6298830000001</v>
      </c>
      <c r="C1197" s="125">
        <f t="shared" si="54"/>
        <v>1.8734068061911024E-2</v>
      </c>
      <c r="D1197" s="128">
        <f t="shared" si="55"/>
        <v>18734.068061911024</v>
      </c>
      <c r="E1197" s="128">
        <f t="shared" ca="1" si="56"/>
        <v>44217.472286213088</v>
      </c>
    </row>
    <row r="1198" spans="1:5" x14ac:dyDescent="0.3">
      <c r="A1198" s="73">
        <v>42108</v>
      </c>
      <c r="B1198" s="130">
        <v>2095.8400879999999</v>
      </c>
      <c r="C1198" s="125">
        <f t="shared" si="54"/>
        <v>4.6016268722754994E-3</v>
      </c>
      <c r="D1198" s="128">
        <f t="shared" si="55"/>
        <v>4601.6268722754994</v>
      </c>
      <c r="E1198" s="128">
        <f t="shared" ca="1" si="56"/>
        <v>44217.472286213088</v>
      </c>
    </row>
    <row r="1199" spans="1:5" x14ac:dyDescent="0.3">
      <c r="A1199" s="73">
        <v>42107</v>
      </c>
      <c r="B1199" s="130">
        <v>2092.429932</v>
      </c>
      <c r="C1199" s="125">
        <f t="shared" si="54"/>
        <v>1.5239983937662238E-2</v>
      </c>
      <c r="D1199" s="128">
        <f t="shared" si="55"/>
        <v>15239.983937662239</v>
      </c>
      <c r="E1199" s="128">
        <f t="shared" ca="1" si="56"/>
        <v>44217.472286213088</v>
      </c>
    </row>
    <row r="1200" spans="1:5" x14ac:dyDescent="0.3">
      <c r="A1200" s="73">
        <v>42104</v>
      </c>
      <c r="B1200" s="130">
        <v>2102.0600589999999</v>
      </c>
      <c r="C1200" s="125">
        <f t="shared" si="54"/>
        <v>2.232821495910553E-2</v>
      </c>
      <c r="D1200" s="128">
        <f t="shared" si="55"/>
        <v>22328.214959105531</v>
      </c>
      <c r="E1200" s="128">
        <f t="shared" ca="1" si="56"/>
        <v>44217.472286213088</v>
      </c>
    </row>
    <row r="1201" spans="1:5" x14ac:dyDescent="0.3">
      <c r="A1201" s="73">
        <v>42103</v>
      </c>
      <c r="B1201" s="130">
        <v>2091.179932</v>
      </c>
      <c r="C1201" s="125">
        <f t="shared" si="54"/>
        <v>1.4618705166630441E-2</v>
      </c>
      <c r="D1201" s="128">
        <f t="shared" si="55"/>
        <v>14618.705166630441</v>
      </c>
      <c r="E1201" s="128">
        <f t="shared" ca="1" si="56"/>
        <v>44217.472286213088</v>
      </c>
    </row>
    <row r="1202" spans="1:5" x14ac:dyDescent="0.3">
      <c r="A1202" s="73">
        <v>42102</v>
      </c>
      <c r="B1202" s="130">
        <v>2081.8999020000001</v>
      </c>
      <c r="C1202" s="125">
        <f t="shared" si="54"/>
        <v>-4.5900540282093338E-3</v>
      </c>
      <c r="D1202" s="128">
        <f t="shared" si="55"/>
        <v>-4590.0540282093334</v>
      </c>
      <c r="E1202" s="128">
        <f t="shared" ca="1" si="56"/>
        <v>44217.472286213088</v>
      </c>
    </row>
    <row r="1203" spans="1:5" x14ac:dyDescent="0.3">
      <c r="A1203" s="73">
        <v>42101</v>
      </c>
      <c r="B1203" s="130">
        <v>2076.330078</v>
      </c>
      <c r="C1203" s="125">
        <f t="shared" si="54"/>
        <v>-1.3348022277466343E-2</v>
      </c>
      <c r="D1203" s="128">
        <f t="shared" si="55"/>
        <v>-13348.022277466343</v>
      </c>
      <c r="E1203" s="128">
        <f t="shared" ca="1" si="56"/>
        <v>44217.472286213088</v>
      </c>
    </row>
    <row r="1204" spans="1:5" x14ac:dyDescent="0.3">
      <c r="A1204" s="73">
        <v>42100</v>
      </c>
      <c r="B1204" s="130">
        <v>2080.6201169999999</v>
      </c>
      <c r="C1204" s="125">
        <f t="shared" si="54"/>
        <v>-1.30354251328344E-2</v>
      </c>
      <c r="D1204" s="128">
        <f t="shared" si="55"/>
        <v>-13035.4251328344</v>
      </c>
      <c r="E1204" s="128">
        <f t="shared" ca="1" si="56"/>
        <v>44217.472286213088</v>
      </c>
    </row>
    <row r="1205" spans="1:5" x14ac:dyDescent="0.3">
      <c r="A1205" s="73">
        <v>42096</v>
      </c>
      <c r="B1205" s="130">
        <v>2066.959961</v>
      </c>
      <c r="C1205" s="125">
        <f t="shared" si="54"/>
        <v>-1.0678399051549992E-2</v>
      </c>
      <c r="D1205" s="128">
        <f t="shared" si="55"/>
        <v>-10678.399051549992</v>
      </c>
      <c r="E1205" s="128">
        <f t="shared" ca="1" si="56"/>
        <v>44217.472286213088</v>
      </c>
    </row>
    <row r="1206" spans="1:5" x14ac:dyDescent="0.3">
      <c r="A1206" s="73">
        <v>42095</v>
      </c>
      <c r="B1206" s="130">
        <v>2059.6899410000001</v>
      </c>
      <c r="C1206" s="125">
        <f t="shared" si="54"/>
        <v>-1.8961685639437897E-2</v>
      </c>
      <c r="D1206" s="128">
        <f t="shared" si="55"/>
        <v>-18961.685639437899</v>
      </c>
      <c r="E1206" s="128">
        <f t="shared" ca="1" si="56"/>
        <v>44217.472286213088</v>
      </c>
    </row>
    <row r="1207" spans="1:5" x14ac:dyDescent="0.3">
      <c r="A1207" s="73">
        <v>42094</v>
      </c>
      <c r="B1207" s="130">
        <v>2067.889893</v>
      </c>
      <c r="C1207" s="125">
        <f t="shared" si="54"/>
        <v>-3.0806525207113244E-3</v>
      </c>
      <c r="D1207" s="128">
        <f t="shared" si="55"/>
        <v>-3080.6525207113245</v>
      </c>
      <c r="E1207" s="128">
        <f t="shared" ca="1" si="56"/>
        <v>44217.472286213088</v>
      </c>
    </row>
    <row r="1208" spans="1:5" x14ac:dyDescent="0.3">
      <c r="A1208" s="73">
        <v>42093</v>
      </c>
      <c r="B1208" s="130">
        <v>2086.23999</v>
      </c>
      <c r="C1208" s="125">
        <f t="shared" si="54"/>
        <v>2.4265199924873304E-3</v>
      </c>
      <c r="D1208" s="128">
        <f t="shared" si="55"/>
        <v>2426.5199924873305</v>
      </c>
      <c r="E1208" s="128">
        <f t="shared" ca="1" si="56"/>
        <v>44217.472286213088</v>
      </c>
    </row>
    <row r="1209" spans="1:5" x14ac:dyDescent="0.3">
      <c r="A1209" s="73">
        <v>42090</v>
      </c>
      <c r="B1209" s="130">
        <v>2061.0200199999999</v>
      </c>
      <c r="C1209" s="125">
        <f t="shared" si="54"/>
        <v>3.7109761194484836E-3</v>
      </c>
      <c r="D1209" s="128">
        <f t="shared" si="55"/>
        <v>3710.9761194484836</v>
      </c>
      <c r="E1209" s="128">
        <f t="shared" ca="1" si="56"/>
        <v>44217.472286213088</v>
      </c>
    </row>
    <row r="1210" spans="1:5" x14ac:dyDescent="0.3">
      <c r="A1210" s="73">
        <v>42089</v>
      </c>
      <c r="B1210" s="130">
        <v>2056.1499020000001</v>
      </c>
      <c r="C1210" s="125">
        <f t="shared" si="54"/>
        <v>-4.7436042655614186E-3</v>
      </c>
      <c r="D1210" s="128">
        <f t="shared" si="55"/>
        <v>-4743.6042655614183</v>
      </c>
      <c r="E1210" s="128">
        <f t="shared" ca="1" si="56"/>
        <v>44217.472286213088</v>
      </c>
    </row>
    <row r="1211" spans="1:5" x14ac:dyDescent="0.3">
      <c r="A1211" s="73">
        <v>42088</v>
      </c>
      <c r="B1211" s="130">
        <v>2061.0500489999999</v>
      </c>
      <c r="C1211" s="125">
        <f t="shared" si="54"/>
        <v>1.0199809386149727E-2</v>
      </c>
      <c r="D1211" s="128">
        <f t="shared" si="55"/>
        <v>10199.809386149727</v>
      </c>
      <c r="E1211" s="128">
        <f t="shared" ca="1" si="56"/>
        <v>44217.472286213088</v>
      </c>
    </row>
    <row r="1212" spans="1:5" x14ac:dyDescent="0.3">
      <c r="A1212" s="73">
        <v>42087</v>
      </c>
      <c r="B1212" s="130">
        <v>2091.5</v>
      </c>
      <c r="C1212" s="125">
        <f t="shared" si="54"/>
        <v>2.3158639838665396E-2</v>
      </c>
      <c r="D1212" s="128">
        <f t="shared" si="55"/>
        <v>23158.639838665396</v>
      </c>
      <c r="E1212" s="128">
        <f t="shared" ca="1" si="56"/>
        <v>44217.472286213088</v>
      </c>
    </row>
    <row r="1213" spans="1:5" x14ac:dyDescent="0.3">
      <c r="A1213" s="73">
        <v>42086</v>
      </c>
      <c r="B1213" s="130">
        <v>2104.419922</v>
      </c>
      <c r="C1213" s="125">
        <f t="shared" si="54"/>
        <v>1.2017711977418966E-2</v>
      </c>
      <c r="D1213" s="128">
        <f t="shared" si="55"/>
        <v>12017.711977418965</v>
      </c>
      <c r="E1213" s="128">
        <f t="shared" ca="1" si="56"/>
        <v>44217.472286213088</v>
      </c>
    </row>
    <row r="1214" spans="1:5" x14ac:dyDescent="0.3">
      <c r="A1214" s="73">
        <v>42083</v>
      </c>
      <c r="B1214" s="130">
        <v>2108.1000979999999</v>
      </c>
      <c r="C1214" s="125">
        <f t="shared" si="54"/>
        <v>1.7786317421345732E-2</v>
      </c>
      <c r="D1214" s="128">
        <f t="shared" si="55"/>
        <v>17786.317421345731</v>
      </c>
      <c r="E1214" s="128">
        <f t="shared" ca="1" si="56"/>
        <v>44217.472286213088</v>
      </c>
    </row>
    <row r="1215" spans="1:5" x14ac:dyDescent="0.3">
      <c r="A1215" s="73">
        <v>42082</v>
      </c>
      <c r="B1215" s="130">
        <v>2089.2700199999999</v>
      </c>
      <c r="C1215" s="125">
        <f t="shared" si="54"/>
        <v>-5.6019965262547045E-3</v>
      </c>
      <c r="D1215" s="128">
        <f t="shared" si="55"/>
        <v>-5601.9965262547048</v>
      </c>
      <c r="E1215" s="128">
        <f t="shared" ca="1" si="56"/>
        <v>44217.472286213088</v>
      </c>
    </row>
    <row r="1216" spans="1:5" x14ac:dyDescent="0.3">
      <c r="A1216" s="73">
        <v>42081</v>
      </c>
      <c r="B1216" s="130">
        <v>2099.5</v>
      </c>
      <c r="C1216" s="125">
        <f t="shared" si="54"/>
        <v>4.6221449614525234E-4</v>
      </c>
      <c r="D1216" s="128">
        <f t="shared" si="55"/>
        <v>462.21449614525233</v>
      </c>
      <c r="E1216" s="128">
        <f t="shared" ca="1" si="56"/>
        <v>44217.472286213088</v>
      </c>
    </row>
    <row r="1217" spans="1:5" x14ac:dyDescent="0.3">
      <c r="A1217" s="73">
        <v>42080</v>
      </c>
      <c r="B1217" s="130">
        <v>2074.280029</v>
      </c>
      <c r="C1217" s="125">
        <f t="shared" si="54"/>
        <v>-1.5893499102889508E-2</v>
      </c>
      <c r="D1217" s="128">
        <f t="shared" si="55"/>
        <v>-15893.499102889507</v>
      </c>
      <c r="E1217" s="128">
        <f t="shared" ca="1" si="56"/>
        <v>44217.472286213088</v>
      </c>
    </row>
    <row r="1218" spans="1:5" x14ac:dyDescent="0.3">
      <c r="A1218" s="73">
        <v>42079</v>
      </c>
      <c r="B1218" s="130">
        <v>2081.1899410000001</v>
      </c>
      <c r="C1218" s="125">
        <f t="shared" si="54"/>
        <v>-1.7096497966517799E-2</v>
      </c>
      <c r="D1218" s="128">
        <f t="shared" si="55"/>
        <v>-17096.4979665178</v>
      </c>
      <c r="E1218" s="128">
        <f t="shared" ca="1" si="56"/>
        <v>44217.472286213088</v>
      </c>
    </row>
    <row r="1219" spans="1:5" x14ac:dyDescent="0.3">
      <c r="A1219" s="73">
        <v>42076</v>
      </c>
      <c r="B1219" s="130">
        <v>2053.3999020000001</v>
      </c>
      <c r="C1219" s="125">
        <f t="shared" si="54"/>
        <v>-2.4281348538845227E-2</v>
      </c>
      <c r="D1219" s="128">
        <f t="shared" si="55"/>
        <v>-24281.348538845228</v>
      </c>
      <c r="E1219" s="128">
        <f t="shared" ca="1" si="56"/>
        <v>44217.472286213088</v>
      </c>
    </row>
    <row r="1220" spans="1:5" x14ac:dyDescent="0.3">
      <c r="A1220" s="73">
        <v>42075</v>
      </c>
      <c r="B1220" s="130">
        <v>2065.9499510000001</v>
      </c>
      <c r="C1220" s="125">
        <f t="shared" si="54"/>
        <v>-2.1220064627666457E-2</v>
      </c>
      <c r="D1220" s="128">
        <f t="shared" si="55"/>
        <v>-21220.064627666456</v>
      </c>
      <c r="E1220" s="128">
        <f t="shared" ca="1" si="56"/>
        <v>44217.472286213088</v>
      </c>
    </row>
    <row r="1221" spans="1:5" x14ac:dyDescent="0.3">
      <c r="A1221" s="73">
        <v>42074</v>
      </c>
      <c r="B1221" s="130">
        <v>2040.23999</v>
      </c>
      <c r="C1221" s="125">
        <f t="shared" si="54"/>
        <v>-3.4827336376805906E-2</v>
      </c>
      <c r="D1221" s="128">
        <f t="shared" si="55"/>
        <v>-34827.336376805906</v>
      </c>
      <c r="E1221" s="128">
        <f t="shared" ca="1" si="56"/>
        <v>44217.472286213088</v>
      </c>
    </row>
    <row r="1222" spans="1:5" x14ac:dyDescent="0.3">
      <c r="A1222" s="73">
        <v>42073</v>
      </c>
      <c r="B1222" s="130">
        <v>2044.160034</v>
      </c>
      <c r="C1222" s="125">
        <f t="shared" si="54"/>
        <v>-3.3713363716162403E-2</v>
      </c>
      <c r="D1222" s="128">
        <f t="shared" si="55"/>
        <v>-33713.363716162406</v>
      </c>
      <c r="E1222" s="128">
        <f t="shared" ca="1" si="56"/>
        <v>44217.472286213088</v>
      </c>
    </row>
    <row r="1223" spans="1:5" x14ac:dyDescent="0.3">
      <c r="A1223" s="73">
        <v>42072</v>
      </c>
      <c r="B1223" s="130">
        <v>2079.429932</v>
      </c>
      <c r="C1223" s="125">
        <f t="shared" si="54"/>
        <v>-1.432931432599549E-2</v>
      </c>
      <c r="D1223" s="128">
        <f t="shared" si="55"/>
        <v>-14329.31432599549</v>
      </c>
      <c r="E1223" s="128">
        <f t="shared" ca="1" si="56"/>
        <v>44217.472286213088</v>
      </c>
    </row>
    <row r="1224" spans="1:5" x14ac:dyDescent="0.3">
      <c r="A1224" s="73">
        <v>42069</v>
      </c>
      <c r="B1224" s="130">
        <v>2071.26001</v>
      </c>
      <c r="C1224" s="125">
        <f t="shared" ref="C1224:C1287" si="57">B1224/B1234-1</f>
        <v>-1.8499757424779384E-2</v>
      </c>
      <c r="D1224" s="128">
        <f t="shared" ref="D1224:D1287" si="58">C1224*$B$5</f>
        <v>-18499.757424779385</v>
      </c>
      <c r="E1224" s="128">
        <f t="shared" ref="E1224:E1287" ca="1" si="59">ABS(_xlfn.PERCENTILE.INC(OFFSET(D1224,0,0,Window),1-VaRLevel))</f>
        <v>44217.472286213088</v>
      </c>
    </row>
    <row r="1225" spans="1:5" x14ac:dyDescent="0.3">
      <c r="A1225" s="73">
        <v>42068</v>
      </c>
      <c r="B1225" s="130">
        <v>2101.040039</v>
      </c>
      <c r="C1225" s="125">
        <f t="shared" si="57"/>
        <v>1.7116441792988102E-3</v>
      </c>
      <c r="D1225" s="128">
        <f t="shared" si="58"/>
        <v>1711.6441792988103</v>
      </c>
      <c r="E1225" s="128">
        <f t="shared" ca="1" si="59"/>
        <v>44217.472286213088</v>
      </c>
    </row>
    <row r="1226" spans="1:5" x14ac:dyDescent="0.3">
      <c r="A1226" s="73">
        <v>42067</v>
      </c>
      <c r="B1226" s="130">
        <v>2098.530029</v>
      </c>
      <c r="C1226" s="125">
        <f t="shared" si="57"/>
        <v>-5.4765632726916369E-4</v>
      </c>
      <c r="D1226" s="128">
        <f t="shared" si="58"/>
        <v>-547.65632726916374</v>
      </c>
      <c r="E1226" s="128">
        <f t="shared" ca="1" si="59"/>
        <v>44217.472286213088</v>
      </c>
    </row>
    <row r="1227" spans="1:5" x14ac:dyDescent="0.3">
      <c r="A1227" s="73">
        <v>42066</v>
      </c>
      <c r="B1227" s="130">
        <v>2107.780029</v>
      </c>
      <c r="C1227" s="125">
        <f t="shared" si="57"/>
        <v>3.5422553911659271E-3</v>
      </c>
      <c r="D1227" s="128">
        <f t="shared" si="58"/>
        <v>3542.255391165927</v>
      </c>
      <c r="E1227" s="128">
        <f t="shared" ca="1" si="59"/>
        <v>44217.472286213088</v>
      </c>
    </row>
    <row r="1228" spans="1:5" x14ac:dyDescent="0.3">
      <c r="A1228" s="73">
        <v>42065</v>
      </c>
      <c r="B1228" s="130">
        <v>2117.389893</v>
      </c>
      <c r="C1228" s="125">
        <f t="shared" si="57"/>
        <v>9.7281832995301798E-3</v>
      </c>
      <c r="D1228" s="128">
        <f t="shared" si="58"/>
        <v>9728.1832995301793</v>
      </c>
      <c r="E1228" s="128">
        <f t="shared" ca="1" si="59"/>
        <v>44217.472286213088</v>
      </c>
    </row>
    <row r="1229" spans="1:5" x14ac:dyDescent="0.3">
      <c r="A1229" s="73">
        <v>42062</v>
      </c>
      <c r="B1229" s="130">
        <v>2104.5</v>
      </c>
      <c r="C1229" s="125">
        <f t="shared" si="57"/>
        <v>7.6706600749889553E-3</v>
      </c>
      <c r="D1229" s="128">
        <f t="shared" si="58"/>
        <v>7670.6600749889549</v>
      </c>
      <c r="E1229" s="128">
        <f t="shared" ca="1" si="59"/>
        <v>44217.472286213088</v>
      </c>
    </row>
    <row r="1230" spans="1:5" x14ac:dyDescent="0.3">
      <c r="A1230" s="73">
        <v>42061</v>
      </c>
      <c r="B1230" s="130">
        <v>2110.73999</v>
      </c>
      <c r="C1230" s="125">
        <f t="shared" si="57"/>
        <v>2.0405776279885934E-2</v>
      </c>
      <c r="D1230" s="128">
        <f t="shared" si="58"/>
        <v>20405.776279885933</v>
      </c>
      <c r="E1230" s="128">
        <f t="shared" ca="1" si="59"/>
        <v>44217.472286213088</v>
      </c>
    </row>
    <row r="1231" spans="1:5" x14ac:dyDescent="0.3">
      <c r="A1231" s="73">
        <v>42060</v>
      </c>
      <c r="B1231" s="130">
        <v>2113.860107</v>
      </c>
      <c r="C1231" s="125">
        <f t="shared" si="57"/>
        <v>2.1884480285685237E-2</v>
      </c>
      <c r="D1231" s="128">
        <f t="shared" si="58"/>
        <v>21884.480285685237</v>
      </c>
      <c r="E1231" s="128">
        <f t="shared" ca="1" si="59"/>
        <v>44217.472286213088</v>
      </c>
    </row>
    <row r="1232" spans="1:5" x14ac:dyDescent="0.3">
      <c r="A1232" s="73">
        <v>42059</v>
      </c>
      <c r="B1232" s="130">
        <v>2115.4799800000001</v>
      </c>
      <c r="C1232" s="125">
        <f t="shared" si="57"/>
        <v>3.3585111121027245E-2</v>
      </c>
      <c r="D1232" s="128">
        <f t="shared" si="58"/>
        <v>33585.111121027243</v>
      </c>
      <c r="E1232" s="128">
        <f t="shared" ca="1" si="59"/>
        <v>44217.472286213088</v>
      </c>
    </row>
    <row r="1233" spans="1:5" x14ac:dyDescent="0.3">
      <c r="A1233" s="73">
        <v>42058</v>
      </c>
      <c r="B1233" s="130">
        <v>2109.6599120000001</v>
      </c>
      <c r="C1233" s="125">
        <f t="shared" si="57"/>
        <v>2.6363771674872138E-2</v>
      </c>
      <c r="D1233" s="128">
        <f t="shared" si="58"/>
        <v>26363.77167487214</v>
      </c>
      <c r="E1233" s="128">
        <f t="shared" ca="1" si="59"/>
        <v>44217.472286213088</v>
      </c>
    </row>
    <row r="1234" spans="1:5" x14ac:dyDescent="0.3">
      <c r="A1234" s="73">
        <v>42055</v>
      </c>
      <c r="B1234" s="130">
        <v>2110.3000489999999</v>
      </c>
      <c r="C1234" s="125">
        <f t="shared" si="57"/>
        <v>2.3165849803484573E-2</v>
      </c>
      <c r="D1234" s="128">
        <f t="shared" si="58"/>
        <v>23165.849803484572</v>
      </c>
      <c r="E1234" s="128">
        <f t="shared" ca="1" si="59"/>
        <v>44217.472286213088</v>
      </c>
    </row>
    <row r="1235" spans="1:5" x14ac:dyDescent="0.3">
      <c r="A1235" s="73">
        <v>42054</v>
      </c>
      <c r="B1235" s="130">
        <v>2097.4499510000001</v>
      </c>
      <c r="C1235" s="125">
        <f t="shared" si="57"/>
        <v>2.7401257268388379E-2</v>
      </c>
      <c r="D1235" s="128">
        <f t="shared" si="58"/>
        <v>27401.257268388381</v>
      </c>
      <c r="E1235" s="128">
        <f t="shared" ca="1" si="59"/>
        <v>44217.472286213088</v>
      </c>
    </row>
    <row r="1236" spans="1:5" x14ac:dyDescent="0.3">
      <c r="A1236" s="73">
        <v>42053</v>
      </c>
      <c r="B1236" s="130">
        <v>2099.679932</v>
      </c>
      <c r="C1236" s="125">
        <f t="shared" si="57"/>
        <v>2.4219110109435338E-2</v>
      </c>
      <c r="D1236" s="128">
        <f t="shared" si="58"/>
        <v>24219.110109435336</v>
      </c>
      <c r="E1236" s="128">
        <f t="shared" ca="1" si="59"/>
        <v>44217.472286213088</v>
      </c>
    </row>
    <row r="1237" spans="1:5" x14ac:dyDescent="0.3">
      <c r="A1237" s="73">
        <v>42052</v>
      </c>
      <c r="B1237" s="130">
        <v>2100.3400879999999</v>
      </c>
      <c r="C1237" s="125">
        <f t="shared" si="57"/>
        <v>3.9334989209510729E-2</v>
      </c>
      <c r="D1237" s="128">
        <f t="shared" si="58"/>
        <v>39334.989209510728</v>
      </c>
      <c r="E1237" s="128">
        <f t="shared" ca="1" si="59"/>
        <v>44217.472286213088</v>
      </c>
    </row>
    <row r="1238" spans="1:5" x14ac:dyDescent="0.3">
      <c r="A1238" s="73">
        <v>42048</v>
      </c>
      <c r="B1238" s="130">
        <v>2096.98999</v>
      </c>
      <c r="C1238" s="125">
        <f t="shared" si="57"/>
        <v>5.1128076086236485E-2</v>
      </c>
      <c r="D1238" s="128">
        <f t="shared" si="58"/>
        <v>51128.076086236484</v>
      </c>
      <c r="E1238" s="128">
        <f t="shared" ca="1" si="59"/>
        <v>44217.472286213088</v>
      </c>
    </row>
    <row r="1239" spans="1:5" x14ac:dyDescent="0.3">
      <c r="A1239" s="73">
        <v>42047</v>
      </c>
      <c r="B1239" s="130">
        <v>2088.4799800000001</v>
      </c>
      <c r="C1239" s="125">
        <f t="shared" si="57"/>
        <v>3.3261585652442749E-2</v>
      </c>
      <c r="D1239" s="128">
        <f t="shared" si="58"/>
        <v>33261.585652442751</v>
      </c>
      <c r="E1239" s="128">
        <f t="shared" ca="1" si="59"/>
        <v>44217.472286213088</v>
      </c>
    </row>
    <row r="1240" spans="1:5" x14ac:dyDescent="0.3">
      <c r="A1240" s="73">
        <v>42046</v>
      </c>
      <c r="B1240" s="130">
        <v>2068.530029</v>
      </c>
      <c r="C1240" s="125">
        <f t="shared" si="57"/>
        <v>3.3149195804994314E-2</v>
      </c>
      <c r="D1240" s="128">
        <f t="shared" si="58"/>
        <v>33149.195804994313</v>
      </c>
      <c r="E1240" s="128">
        <f t="shared" ca="1" si="59"/>
        <v>44217.472286213088</v>
      </c>
    </row>
    <row r="1241" spans="1:5" x14ac:dyDescent="0.3">
      <c r="A1241" s="73">
        <v>42045</v>
      </c>
      <c r="B1241" s="130">
        <v>2068.5900879999999</v>
      </c>
      <c r="C1241" s="125">
        <f t="shared" si="57"/>
        <v>1.9235809936904769E-2</v>
      </c>
      <c r="D1241" s="128">
        <f t="shared" si="58"/>
        <v>19235.809936904767</v>
      </c>
      <c r="E1241" s="128">
        <f t="shared" ca="1" si="59"/>
        <v>44217.472286213088</v>
      </c>
    </row>
    <row r="1242" spans="1:5" x14ac:dyDescent="0.3">
      <c r="A1242" s="73">
        <v>42044</v>
      </c>
      <c r="B1242" s="130">
        <v>2046.73999</v>
      </c>
      <c r="C1242" s="125">
        <f t="shared" si="57"/>
        <v>-5.0314267033695348E-3</v>
      </c>
      <c r="D1242" s="128">
        <f t="shared" si="58"/>
        <v>-5031.4267033695351</v>
      </c>
      <c r="E1242" s="128">
        <f t="shared" ca="1" si="59"/>
        <v>44217.472286213088</v>
      </c>
    </row>
    <row r="1243" spans="1:5" x14ac:dyDescent="0.3">
      <c r="A1243" s="73">
        <v>42041</v>
      </c>
      <c r="B1243" s="130">
        <v>2055.469971</v>
      </c>
      <c r="C1243" s="125">
        <f t="shared" si="57"/>
        <v>1.7788611471949434E-3</v>
      </c>
      <c r="D1243" s="128">
        <f t="shared" si="58"/>
        <v>1778.8611471949434</v>
      </c>
      <c r="E1243" s="128">
        <f t="shared" ca="1" si="59"/>
        <v>44217.472286213088</v>
      </c>
    </row>
    <row r="1244" spans="1:5" x14ac:dyDescent="0.3">
      <c r="A1244" s="73">
        <v>42040</v>
      </c>
      <c r="B1244" s="130">
        <v>2062.5200199999999</v>
      </c>
      <c r="C1244" s="125">
        <f t="shared" si="57"/>
        <v>-3.0530113172555495E-4</v>
      </c>
      <c r="D1244" s="128">
        <f t="shared" si="58"/>
        <v>-305.30113172555497</v>
      </c>
      <c r="E1244" s="128">
        <f t="shared" ca="1" si="59"/>
        <v>44217.472286213088</v>
      </c>
    </row>
    <row r="1245" spans="1:5" x14ac:dyDescent="0.3">
      <c r="A1245" s="73">
        <v>42039</v>
      </c>
      <c r="B1245" s="130">
        <v>2041.51001</v>
      </c>
      <c r="C1245" s="125">
        <f t="shared" si="57"/>
        <v>4.6207975036434146E-3</v>
      </c>
      <c r="D1245" s="128">
        <f t="shared" si="58"/>
        <v>4620.7975036434145</v>
      </c>
      <c r="E1245" s="128">
        <f t="shared" ca="1" si="59"/>
        <v>44217.472286213088</v>
      </c>
    </row>
    <row r="1246" spans="1:5" x14ac:dyDescent="0.3">
      <c r="A1246" s="73">
        <v>42038</v>
      </c>
      <c r="B1246" s="130">
        <v>2050.030029</v>
      </c>
      <c r="C1246" s="125">
        <f t="shared" si="57"/>
        <v>1.3586798513879561E-2</v>
      </c>
      <c r="D1246" s="128">
        <f t="shared" si="58"/>
        <v>13586.798513879561</v>
      </c>
      <c r="E1246" s="128">
        <f t="shared" ca="1" si="59"/>
        <v>44217.472286213088</v>
      </c>
    </row>
    <row r="1247" spans="1:5" x14ac:dyDescent="0.3">
      <c r="A1247" s="73">
        <v>42037</v>
      </c>
      <c r="B1247" s="130">
        <v>2020.849976</v>
      </c>
      <c r="C1247" s="125">
        <f t="shared" si="57"/>
        <v>7.0809042638186881E-4</v>
      </c>
      <c r="D1247" s="128">
        <f t="shared" si="58"/>
        <v>708.09042638186884</v>
      </c>
      <c r="E1247" s="128">
        <f t="shared" ca="1" si="59"/>
        <v>46702.673864780219</v>
      </c>
    </row>
    <row r="1248" spans="1:5" x14ac:dyDescent="0.3">
      <c r="A1248" s="73">
        <v>42034</v>
      </c>
      <c r="B1248" s="130">
        <v>1994.98999</v>
      </c>
      <c r="C1248" s="125">
        <f t="shared" si="57"/>
        <v>1.1642399136704285E-3</v>
      </c>
      <c r="D1248" s="128">
        <f t="shared" si="58"/>
        <v>1164.2399136704285</v>
      </c>
      <c r="E1248" s="128">
        <f t="shared" ca="1" si="59"/>
        <v>48007.188776505238</v>
      </c>
    </row>
    <row r="1249" spans="1:5" x14ac:dyDescent="0.3">
      <c r="A1249" s="73">
        <v>42033</v>
      </c>
      <c r="B1249" s="130">
        <v>2021.25</v>
      </c>
      <c r="C1249" s="125">
        <f t="shared" si="57"/>
        <v>4.962028917429917E-3</v>
      </c>
      <c r="D1249" s="128">
        <f t="shared" si="58"/>
        <v>4962.0289174299169</v>
      </c>
      <c r="E1249" s="128">
        <f t="shared" ca="1" si="59"/>
        <v>49316.040606736467</v>
      </c>
    </row>
    <row r="1250" spans="1:5" x14ac:dyDescent="0.3">
      <c r="A1250" s="73">
        <v>42032</v>
      </c>
      <c r="B1250" s="130">
        <v>2002.160034</v>
      </c>
      <c r="C1250" s="125">
        <f t="shared" si="57"/>
        <v>-1.0316206235611913E-2</v>
      </c>
      <c r="D1250" s="128">
        <f t="shared" si="58"/>
        <v>-10316.206235611913</v>
      </c>
      <c r="E1250" s="128">
        <f t="shared" ca="1" si="59"/>
        <v>49316.040606736467</v>
      </c>
    </row>
    <row r="1251" spans="1:5" x14ac:dyDescent="0.3">
      <c r="A1251" s="73">
        <v>42031</v>
      </c>
      <c r="B1251" s="130">
        <v>2029.5500489999999</v>
      </c>
      <c r="C1251" s="125">
        <f t="shared" si="57"/>
        <v>6.3603235957887527E-4</v>
      </c>
      <c r="D1251" s="128">
        <f t="shared" si="58"/>
        <v>636.03235957887523</v>
      </c>
      <c r="E1251" s="128">
        <f t="shared" ca="1" si="59"/>
        <v>49316.040606736467</v>
      </c>
    </row>
    <row r="1252" spans="1:5" x14ac:dyDescent="0.3">
      <c r="A1252" s="73">
        <v>42030</v>
      </c>
      <c r="B1252" s="130">
        <v>2057.0900879999999</v>
      </c>
      <c r="C1252" s="125">
        <f t="shared" si="57"/>
        <v>6.0054619478961957E-3</v>
      </c>
      <c r="D1252" s="128">
        <f t="shared" si="58"/>
        <v>6005.4619478961959</v>
      </c>
      <c r="E1252" s="128">
        <f t="shared" ca="1" si="59"/>
        <v>49316.040606736467</v>
      </c>
    </row>
    <row r="1253" spans="1:5" x14ac:dyDescent="0.3">
      <c r="A1253" s="73">
        <v>42027</v>
      </c>
      <c r="B1253" s="130">
        <v>2051.820068</v>
      </c>
      <c r="C1253" s="125">
        <f t="shared" si="57"/>
        <v>-5.0044252744593232E-3</v>
      </c>
      <c r="D1253" s="128">
        <f t="shared" si="58"/>
        <v>-5004.4252744593232</v>
      </c>
      <c r="E1253" s="128">
        <f t="shared" ca="1" si="59"/>
        <v>49316.040606736467</v>
      </c>
    </row>
    <row r="1254" spans="1:5" x14ac:dyDescent="0.3">
      <c r="A1254" s="73">
        <v>42026</v>
      </c>
      <c r="B1254" s="130">
        <v>2063.1499020000001</v>
      </c>
      <c r="C1254" s="125">
        <f t="shared" si="57"/>
        <v>1.8386829339412714E-2</v>
      </c>
      <c r="D1254" s="128">
        <f t="shared" si="58"/>
        <v>18386.829339412714</v>
      </c>
      <c r="E1254" s="128">
        <f t="shared" ca="1" si="59"/>
        <v>49316.040606736467</v>
      </c>
    </row>
    <row r="1255" spans="1:5" x14ac:dyDescent="0.3">
      <c r="A1255" s="73">
        <v>42025</v>
      </c>
      <c r="B1255" s="130">
        <v>2032.119995</v>
      </c>
      <c r="C1255" s="125">
        <f t="shared" si="57"/>
        <v>1.4735774924242051E-2</v>
      </c>
      <c r="D1255" s="128">
        <f t="shared" si="58"/>
        <v>14735.77492424205</v>
      </c>
      <c r="E1255" s="128">
        <f t="shared" ca="1" si="59"/>
        <v>49316.040606736467</v>
      </c>
    </row>
    <row r="1256" spans="1:5" x14ac:dyDescent="0.3">
      <c r="A1256" s="73">
        <v>42024</v>
      </c>
      <c r="B1256" s="130">
        <v>2022.5500489999999</v>
      </c>
      <c r="C1256" s="125">
        <f t="shared" si="57"/>
        <v>9.750136311854618E-4</v>
      </c>
      <c r="D1256" s="128">
        <f t="shared" si="58"/>
        <v>975.0136311854618</v>
      </c>
      <c r="E1256" s="128">
        <f t="shared" ca="1" si="59"/>
        <v>49316.040606736467</v>
      </c>
    </row>
    <row r="1257" spans="1:5" x14ac:dyDescent="0.3">
      <c r="A1257" s="73">
        <v>42020</v>
      </c>
      <c r="B1257" s="130">
        <v>2019.420044</v>
      </c>
      <c r="C1257" s="125">
        <f t="shared" si="57"/>
        <v>-1.8841661608804516E-2</v>
      </c>
      <c r="D1257" s="128">
        <f t="shared" si="58"/>
        <v>-18841.661608804516</v>
      </c>
      <c r="E1257" s="128">
        <f t="shared" ca="1" si="59"/>
        <v>49316.040606736467</v>
      </c>
    </row>
    <row r="1258" spans="1:5" x14ac:dyDescent="0.3">
      <c r="A1258" s="73">
        <v>42019</v>
      </c>
      <c r="B1258" s="130">
        <v>1992.670044</v>
      </c>
      <c r="C1258" s="125">
        <f t="shared" si="57"/>
        <v>-3.2167594906223895E-2</v>
      </c>
      <c r="D1258" s="128">
        <f t="shared" si="58"/>
        <v>-32167.594906223894</v>
      </c>
      <c r="E1258" s="128">
        <f t="shared" ca="1" si="59"/>
        <v>49316.040606736467</v>
      </c>
    </row>
    <row r="1259" spans="1:5" x14ac:dyDescent="0.3">
      <c r="A1259" s="73">
        <v>42018</v>
      </c>
      <c r="B1259" s="130">
        <v>2011.2700199999999</v>
      </c>
      <c r="C1259" s="125">
        <f t="shared" si="57"/>
        <v>-3.3205986851161273E-2</v>
      </c>
      <c r="D1259" s="128">
        <f t="shared" si="58"/>
        <v>-33205.986851161273</v>
      </c>
      <c r="E1259" s="128">
        <f t="shared" ca="1" si="59"/>
        <v>49316.040606736467</v>
      </c>
    </row>
    <row r="1260" spans="1:5" x14ac:dyDescent="0.3">
      <c r="A1260" s="73">
        <v>42017</v>
      </c>
      <c r="B1260" s="130">
        <v>2023.030029</v>
      </c>
      <c r="C1260" s="125">
        <f t="shared" si="57"/>
        <v>-3.2306996083902639E-2</v>
      </c>
      <c r="D1260" s="128">
        <f t="shared" si="58"/>
        <v>-32306.996083902639</v>
      </c>
      <c r="E1260" s="128">
        <f t="shared" ca="1" si="59"/>
        <v>49316.040606736467</v>
      </c>
    </row>
    <row r="1261" spans="1:5" x14ac:dyDescent="0.3">
      <c r="A1261" s="73">
        <v>42016</v>
      </c>
      <c r="B1261" s="130">
        <v>2028.26001</v>
      </c>
      <c r="C1261" s="125">
        <f t="shared" si="57"/>
        <v>-2.8969206480663701E-2</v>
      </c>
      <c r="D1261" s="128">
        <f t="shared" si="58"/>
        <v>-28969.206480663699</v>
      </c>
      <c r="E1261" s="128">
        <f t="shared" ca="1" si="59"/>
        <v>49316.040606736467</v>
      </c>
    </row>
    <row r="1262" spans="1:5" x14ac:dyDescent="0.3">
      <c r="A1262" s="73">
        <v>42013</v>
      </c>
      <c r="B1262" s="130">
        <v>2044.8100589999999</v>
      </c>
      <c r="C1262" s="125">
        <f t="shared" si="57"/>
        <v>-1.7805937942290129E-2</v>
      </c>
      <c r="D1262" s="128">
        <f t="shared" si="58"/>
        <v>-17805.937942290129</v>
      </c>
      <c r="E1262" s="128">
        <f t="shared" ca="1" si="59"/>
        <v>49316.040606736467</v>
      </c>
    </row>
    <row r="1263" spans="1:5" x14ac:dyDescent="0.3">
      <c r="A1263" s="73">
        <v>42012</v>
      </c>
      <c r="B1263" s="130">
        <v>2062.139893</v>
      </c>
      <c r="C1263" s="125">
        <f t="shared" si="57"/>
        <v>-9.6197859686496523E-3</v>
      </c>
      <c r="D1263" s="128">
        <f t="shared" si="58"/>
        <v>-9619.7859686496522</v>
      </c>
      <c r="E1263" s="128">
        <f t="shared" ca="1" si="59"/>
        <v>49316.040606736467</v>
      </c>
    </row>
    <row r="1264" spans="1:5" x14ac:dyDescent="0.3">
      <c r="A1264" s="73">
        <v>42011</v>
      </c>
      <c r="B1264" s="130">
        <v>2025.900024</v>
      </c>
      <c r="C1264" s="125">
        <f t="shared" si="57"/>
        <v>-2.532547558012177E-2</v>
      </c>
      <c r="D1264" s="128">
        <f t="shared" si="58"/>
        <v>-25325.475580121769</v>
      </c>
      <c r="E1264" s="128">
        <f t="shared" ca="1" si="59"/>
        <v>49316.040606736467</v>
      </c>
    </row>
    <row r="1265" spans="1:5" x14ac:dyDescent="0.3">
      <c r="A1265" s="73">
        <v>42010</v>
      </c>
      <c r="B1265" s="130">
        <v>2002.6099850000001</v>
      </c>
      <c r="C1265" s="125">
        <f t="shared" si="57"/>
        <v>-3.2859208567455833E-2</v>
      </c>
      <c r="D1265" s="128">
        <f t="shared" si="58"/>
        <v>-32859.208567455833</v>
      </c>
      <c r="E1265" s="128">
        <f t="shared" ca="1" si="59"/>
        <v>49316.040606736467</v>
      </c>
    </row>
    <row r="1266" spans="1:5" x14ac:dyDescent="0.3">
      <c r="A1266" s="73">
        <v>42009</v>
      </c>
      <c r="B1266" s="130">
        <v>2020.579956</v>
      </c>
      <c r="C1266" s="125">
        <f t="shared" si="57"/>
        <v>-1.9721246243468715E-2</v>
      </c>
      <c r="D1266" s="128">
        <f t="shared" si="58"/>
        <v>-19721.246243468715</v>
      </c>
      <c r="E1266" s="128">
        <f t="shared" ca="1" si="59"/>
        <v>49316.040606736467</v>
      </c>
    </row>
    <row r="1267" spans="1:5" x14ac:dyDescent="0.3">
      <c r="A1267" s="73">
        <v>42006</v>
      </c>
      <c r="B1267" s="130">
        <v>2058.1999510000001</v>
      </c>
      <c r="C1267" s="125">
        <f t="shared" si="57"/>
        <v>2.2509891579943098E-2</v>
      </c>
      <c r="D1267" s="128">
        <f t="shared" si="58"/>
        <v>22509.891579943098</v>
      </c>
      <c r="E1267" s="128">
        <f t="shared" ca="1" si="59"/>
        <v>49316.040606736467</v>
      </c>
    </row>
    <row r="1268" spans="1:5" x14ac:dyDescent="0.3">
      <c r="A1268" s="73">
        <v>42004</v>
      </c>
      <c r="B1268" s="130">
        <v>2058.8999020000001</v>
      </c>
      <c r="C1268" s="125">
        <f t="shared" si="57"/>
        <v>4.3675249874161048E-2</v>
      </c>
      <c r="D1268" s="128">
        <f t="shared" si="58"/>
        <v>43675.249874161047</v>
      </c>
      <c r="E1268" s="128">
        <f t="shared" ca="1" si="59"/>
        <v>49316.040606736467</v>
      </c>
    </row>
    <row r="1269" spans="1:5" x14ac:dyDescent="0.3">
      <c r="A1269" s="73">
        <v>42003</v>
      </c>
      <c r="B1269" s="130">
        <v>2080.3500979999999</v>
      </c>
      <c r="C1269" s="125">
        <f t="shared" si="57"/>
        <v>4.5596464052118924E-2</v>
      </c>
      <c r="D1269" s="128">
        <f t="shared" si="58"/>
        <v>45596.464052118921</v>
      </c>
      <c r="E1269" s="128">
        <f t="shared" ca="1" si="59"/>
        <v>49316.040606736467</v>
      </c>
    </row>
    <row r="1270" spans="1:5" x14ac:dyDescent="0.3">
      <c r="A1270" s="73">
        <v>42002</v>
      </c>
      <c r="B1270" s="130">
        <v>2090.570068</v>
      </c>
      <c r="C1270" s="125">
        <f t="shared" si="57"/>
        <v>4.4068716914306583E-2</v>
      </c>
      <c r="D1270" s="128">
        <f t="shared" si="58"/>
        <v>44068.716914306584</v>
      </c>
      <c r="E1270" s="128">
        <f t="shared" ca="1" si="59"/>
        <v>49316.040606736467</v>
      </c>
    </row>
    <row r="1271" spans="1:5" x14ac:dyDescent="0.3">
      <c r="A1271" s="73">
        <v>41999</v>
      </c>
      <c r="B1271" s="130">
        <v>2088.7700199999999</v>
      </c>
      <c r="C1271" s="125">
        <f t="shared" si="57"/>
        <v>2.6256216512935637E-2</v>
      </c>
      <c r="D1271" s="128">
        <f t="shared" si="58"/>
        <v>26256.216512935636</v>
      </c>
      <c r="E1271" s="128">
        <f t="shared" ca="1" si="59"/>
        <v>49316.040606736467</v>
      </c>
    </row>
    <row r="1272" spans="1:5" x14ac:dyDescent="0.3">
      <c r="A1272" s="73">
        <v>41997</v>
      </c>
      <c r="B1272" s="130">
        <v>2081.8798830000001</v>
      </c>
      <c r="C1272" s="125">
        <f t="shared" si="57"/>
        <v>2.7510373215742456E-2</v>
      </c>
      <c r="D1272" s="128">
        <f t="shared" si="58"/>
        <v>27510.373215742457</v>
      </c>
      <c r="E1272" s="128">
        <f t="shared" ca="1" si="59"/>
        <v>49316.040606736467</v>
      </c>
    </row>
    <row r="1273" spans="1:5" x14ac:dyDescent="0.3">
      <c r="A1273" s="73">
        <v>41996</v>
      </c>
      <c r="B1273" s="130">
        <v>2082.169922</v>
      </c>
      <c r="C1273" s="125">
        <f t="shared" si="57"/>
        <v>1.0850391423606665E-2</v>
      </c>
      <c r="D1273" s="128">
        <f t="shared" si="58"/>
        <v>10850.391423606665</v>
      </c>
      <c r="E1273" s="128">
        <f t="shared" ca="1" si="59"/>
        <v>49316.040606736467</v>
      </c>
    </row>
    <row r="1274" spans="1:5" x14ac:dyDescent="0.3">
      <c r="A1274" s="73">
        <v>41995</v>
      </c>
      <c r="B1274" s="130">
        <v>2078.540039</v>
      </c>
      <c r="C1274" s="125">
        <f t="shared" si="57"/>
        <v>8.8481730797587144E-3</v>
      </c>
      <c r="D1274" s="128">
        <f t="shared" si="58"/>
        <v>8848.1730797587152</v>
      </c>
      <c r="E1274" s="128">
        <f t="shared" ca="1" si="59"/>
        <v>49316.040606736467</v>
      </c>
    </row>
    <row r="1275" spans="1:5" x14ac:dyDescent="0.3">
      <c r="A1275" s="73">
        <v>41992</v>
      </c>
      <c r="B1275" s="130">
        <v>2070.6499020000001</v>
      </c>
      <c r="C1275" s="125">
        <f t="shared" si="57"/>
        <v>-2.2743967263164633E-3</v>
      </c>
      <c r="D1275" s="128">
        <f t="shared" si="58"/>
        <v>-2274.3967263164632</v>
      </c>
      <c r="E1275" s="128">
        <f t="shared" ca="1" si="59"/>
        <v>49316.040606736467</v>
      </c>
    </row>
    <row r="1276" spans="1:5" x14ac:dyDescent="0.3">
      <c r="A1276" s="73">
        <v>41991</v>
      </c>
      <c r="B1276" s="130">
        <v>2061.2299800000001</v>
      </c>
      <c r="C1276" s="125">
        <f t="shared" si="57"/>
        <v>-5.1594378173076549E-3</v>
      </c>
      <c r="D1276" s="128">
        <f t="shared" si="58"/>
        <v>-5159.4378173076548</v>
      </c>
      <c r="E1276" s="128">
        <f t="shared" ca="1" si="59"/>
        <v>49316.040606736467</v>
      </c>
    </row>
    <row r="1277" spans="1:5" x14ac:dyDescent="0.3">
      <c r="A1277" s="73">
        <v>41990</v>
      </c>
      <c r="B1277" s="130">
        <v>2012.8900149999999</v>
      </c>
      <c r="C1277" s="125">
        <f t="shared" si="57"/>
        <v>-2.9619231602348695E-2</v>
      </c>
      <c r="D1277" s="128">
        <f t="shared" si="58"/>
        <v>-29619.231602348693</v>
      </c>
      <c r="E1277" s="128">
        <f t="shared" ca="1" si="59"/>
        <v>49316.040606736467</v>
      </c>
    </row>
    <row r="1278" spans="1:5" x14ac:dyDescent="0.3">
      <c r="A1278" s="73">
        <v>41989</v>
      </c>
      <c r="B1278" s="130">
        <v>1972.73999</v>
      </c>
      <c r="C1278" s="125">
        <f t="shared" si="57"/>
        <v>-4.5394525550152776E-2</v>
      </c>
      <c r="D1278" s="128">
        <f t="shared" si="58"/>
        <v>-45394.525550152779</v>
      </c>
      <c r="E1278" s="128">
        <f t="shared" ca="1" si="59"/>
        <v>49316.040606736467</v>
      </c>
    </row>
    <row r="1279" spans="1:5" x14ac:dyDescent="0.3">
      <c r="A1279" s="73">
        <v>41988</v>
      </c>
      <c r="B1279" s="130">
        <v>1989.630005</v>
      </c>
      <c r="C1279" s="125">
        <f t="shared" si="57"/>
        <v>-3.1074654157611015E-2</v>
      </c>
      <c r="D1279" s="128">
        <f t="shared" si="58"/>
        <v>-31074.654157611014</v>
      </c>
      <c r="E1279" s="128">
        <f t="shared" ca="1" si="59"/>
        <v>49316.040606736467</v>
      </c>
    </row>
    <row r="1280" spans="1:5" x14ac:dyDescent="0.3">
      <c r="A1280" s="73">
        <v>41985</v>
      </c>
      <c r="B1280" s="130">
        <v>2002.329956</v>
      </c>
      <c r="C1280" s="125">
        <f t="shared" si="57"/>
        <v>-3.1549314718117172E-2</v>
      </c>
      <c r="D1280" s="128">
        <f t="shared" si="58"/>
        <v>-31549.314718117173</v>
      </c>
      <c r="E1280" s="128">
        <f t="shared" ca="1" si="59"/>
        <v>49316.040606736467</v>
      </c>
    </row>
    <row r="1281" spans="1:5" x14ac:dyDescent="0.3">
      <c r="A1281" s="73">
        <v>41984</v>
      </c>
      <c r="B1281" s="130">
        <v>2035.329956</v>
      </c>
      <c r="C1281" s="125">
        <f t="shared" si="57"/>
        <v>-1.8091266813429541E-2</v>
      </c>
      <c r="D1281" s="128">
        <f t="shared" si="58"/>
        <v>-18091.266813429542</v>
      </c>
      <c r="E1281" s="128">
        <f t="shared" ca="1" si="59"/>
        <v>49316.040606736467</v>
      </c>
    </row>
    <row r="1282" spans="1:5" x14ac:dyDescent="0.3">
      <c r="A1282" s="73">
        <v>41983</v>
      </c>
      <c r="B1282" s="130">
        <v>2026.1400149999999</v>
      </c>
      <c r="C1282" s="125">
        <f t="shared" si="57"/>
        <v>-1.9782012562140738E-2</v>
      </c>
      <c r="D1282" s="128">
        <f t="shared" si="58"/>
        <v>-19782.012562140739</v>
      </c>
      <c r="E1282" s="128">
        <f t="shared" ca="1" si="59"/>
        <v>49316.040606736467</v>
      </c>
    </row>
    <row r="1283" spans="1:5" x14ac:dyDescent="0.3">
      <c r="A1283" s="73">
        <v>41982</v>
      </c>
      <c r="B1283" s="130">
        <v>2059.820068</v>
      </c>
      <c r="C1283" s="125">
        <f t="shared" si="57"/>
        <v>-4.634095905499902E-3</v>
      </c>
      <c r="D1283" s="128">
        <f t="shared" si="58"/>
        <v>-4634.0959054999021</v>
      </c>
      <c r="E1283" s="128">
        <f t="shared" ca="1" si="59"/>
        <v>49316.040606736467</v>
      </c>
    </row>
    <row r="1284" spans="1:5" x14ac:dyDescent="0.3">
      <c r="A1284" s="73">
        <v>41981</v>
      </c>
      <c r="B1284" s="130">
        <v>2060.3100589999999</v>
      </c>
      <c r="C1284" s="125">
        <f t="shared" si="57"/>
        <v>-1.545888538890261E-3</v>
      </c>
      <c r="D1284" s="128">
        <f t="shared" si="58"/>
        <v>-1545.8885388902611</v>
      </c>
      <c r="E1284" s="128">
        <f t="shared" ca="1" si="59"/>
        <v>49316.040606736467</v>
      </c>
    </row>
    <row r="1285" spans="1:5" x14ac:dyDescent="0.3">
      <c r="A1285" s="73">
        <v>41978</v>
      </c>
      <c r="B1285" s="130">
        <v>2075.3701169999999</v>
      </c>
      <c r="C1285" s="125">
        <f t="shared" si="57"/>
        <v>1.1019421264157891E-2</v>
      </c>
      <c r="D1285" s="128">
        <f t="shared" si="58"/>
        <v>11019.421264157891</v>
      </c>
      <c r="E1285" s="128">
        <f t="shared" ca="1" si="59"/>
        <v>49316.040606736467</v>
      </c>
    </row>
    <row r="1286" spans="1:5" x14ac:dyDescent="0.3">
      <c r="A1286" s="73">
        <v>41977</v>
      </c>
      <c r="B1286" s="130">
        <v>2071.919922</v>
      </c>
      <c r="C1286" s="125">
        <f t="shared" si="57"/>
        <v>1.1324120098597845E-2</v>
      </c>
      <c r="D1286" s="128">
        <f t="shared" si="58"/>
        <v>11324.120098597845</v>
      </c>
      <c r="E1286" s="128">
        <f t="shared" ca="1" si="59"/>
        <v>49316.040606736467</v>
      </c>
    </row>
    <row r="1287" spans="1:5" x14ac:dyDescent="0.3">
      <c r="A1287" s="73">
        <v>41976</v>
      </c>
      <c r="B1287" s="130">
        <v>2074.330078</v>
      </c>
      <c r="C1287" s="125">
        <f t="shared" si="57"/>
        <v>1.0980616269592458E-2</v>
      </c>
      <c r="D1287" s="128">
        <f t="shared" si="58"/>
        <v>10980.616269592458</v>
      </c>
      <c r="E1287" s="128">
        <f t="shared" ca="1" si="59"/>
        <v>49316.040606736467</v>
      </c>
    </row>
    <row r="1288" spans="1:5" x14ac:dyDescent="0.3">
      <c r="A1288" s="73">
        <v>41975</v>
      </c>
      <c r="B1288" s="130">
        <v>2066.5500489999999</v>
      </c>
      <c r="C1288" s="125">
        <f t="shared" ref="C1288:C1351" si="60">B1288/B1298-1</f>
        <v>1.2359700422973185E-2</v>
      </c>
      <c r="D1288" s="128">
        <f t="shared" ref="D1288:D1351" si="61">C1288*$B$5</f>
        <v>12359.700422973185</v>
      </c>
      <c r="E1288" s="128">
        <f t="shared" ref="E1288:E1351" ca="1" si="62">ABS(_xlfn.PERCENTILE.INC(OFFSET(D1288,0,0,Window),1-VaRLevel))</f>
        <v>49316.040606736467</v>
      </c>
    </row>
    <row r="1289" spans="1:5" x14ac:dyDescent="0.3">
      <c r="A1289" s="73">
        <v>41974</v>
      </c>
      <c r="B1289" s="130">
        <v>2053.4399410000001</v>
      </c>
      <c r="C1289" s="125">
        <f t="shared" si="60"/>
        <v>6.6770574661298987E-3</v>
      </c>
      <c r="D1289" s="128">
        <f t="shared" si="61"/>
        <v>6677.0574661298988</v>
      </c>
      <c r="E1289" s="128">
        <f t="shared" ca="1" si="62"/>
        <v>49316.040606736467</v>
      </c>
    </row>
    <row r="1290" spans="1:5" x14ac:dyDescent="0.3">
      <c r="A1290" s="73">
        <v>41971</v>
      </c>
      <c r="B1290" s="130">
        <v>2067.5600589999999</v>
      </c>
      <c r="C1290" s="125">
        <f t="shared" si="60"/>
        <v>1.3842832503363711E-2</v>
      </c>
      <c r="D1290" s="128">
        <f t="shared" si="61"/>
        <v>13842.832503363712</v>
      </c>
      <c r="E1290" s="128">
        <f t="shared" ca="1" si="62"/>
        <v>49316.040606736467</v>
      </c>
    </row>
    <row r="1291" spans="1:5" x14ac:dyDescent="0.3">
      <c r="A1291" s="73">
        <v>41969</v>
      </c>
      <c r="B1291" s="130">
        <v>2072.830078</v>
      </c>
      <c r="C1291" s="125">
        <f t="shared" si="60"/>
        <v>1.6965572427327436E-2</v>
      </c>
      <c r="D1291" s="128">
        <f t="shared" si="61"/>
        <v>16965.572427327435</v>
      </c>
      <c r="E1291" s="128">
        <f t="shared" ca="1" si="62"/>
        <v>49316.040606736467</v>
      </c>
    </row>
    <row r="1292" spans="1:5" x14ac:dyDescent="0.3">
      <c r="A1292" s="73">
        <v>41968</v>
      </c>
      <c r="B1292" s="130">
        <v>2067.030029</v>
      </c>
      <c r="C1292" s="125">
        <f t="shared" si="60"/>
        <v>1.3408953500508192E-2</v>
      </c>
      <c r="D1292" s="128">
        <f t="shared" si="61"/>
        <v>13408.953500508193</v>
      </c>
      <c r="E1292" s="128">
        <f t="shared" ca="1" si="62"/>
        <v>49316.040606736467</v>
      </c>
    </row>
    <row r="1293" spans="1:5" x14ac:dyDescent="0.3">
      <c r="A1293" s="73">
        <v>41967</v>
      </c>
      <c r="B1293" s="130">
        <v>2069.4099120000001</v>
      </c>
      <c r="C1293" s="125">
        <f t="shared" si="60"/>
        <v>1.5282594883466283E-2</v>
      </c>
      <c r="D1293" s="128">
        <f t="shared" si="61"/>
        <v>15282.594883466283</v>
      </c>
      <c r="E1293" s="128">
        <f t="shared" ca="1" si="62"/>
        <v>49316.040606736467</v>
      </c>
    </row>
    <row r="1294" spans="1:5" x14ac:dyDescent="0.3">
      <c r="A1294" s="73">
        <v>41964</v>
      </c>
      <c r="B1294" s="130">
        <v>2063.5</v>
      </c>
      <c r="C1294" s="125">
        <f t="shared" si="60"/>
        <v>1.5541928479544165E-2</v>
      </c>
      <c r="D1294" s="128">
        <f t="shared" si="61"/>
        <v>15541.928479544165</v>
      </c>
      <c r="E1294" s="128">
        <f t="shared" ca="1" si="62"/>
        <v>49316.040606736467</v>
      </c>
    </row>
    <row r="1295" spans="1:5" x14ac:dyDescent="0.3">
      <c r="A1295" s="73">
        <v>41963</v>
      </c>
      <c r="B1295" s="130">
        <v>2052.75</v>
      </c>
      <c r="C1295" s="125">
        <f t="shared" si="60"/>
        <v>1.0604535923699032E-2</v>
      </c>
      <c r="D1295" s="128">
        <f t="shared" si="61"/>
        <v>10604.535923699032</v>
      </c>
      <c r="E1295" s="128">
        <f t="shared" ca="1" si="62"/>
        <v>49316.040606736467</v>
      </c>
    </row>
    <row r="1296" spans="1:5" x14ac:dyDescent="0.3">
      <c r="A1296" s="73">
        <v>41962</v>
      </c>
      <c r="B1296" s="130">
        <v>2048.719971</v>
      </c>
      <c r="C1296" s="125">
        <f t="shared" si="60"/>
        <v>1.242854246264824E-2</v>
      </c>
      <c r="D1296" s="128">
        <f t="shared" si="61"/>
        <v>12428.54246264824</v>
      </c>
      <c r="E1296" s="128">
        <f t="shared" ca="1" si="62"/>
        <v>49316.040606736467</v>
      </c>
    </row>
    <row r="1297" spans="1:5" x14ac:dyDescent="0.3">
      <c r="A1297" s="73">
        <v>41961</v>
      </c>
      <c r="B1297" s="130">
        <v>2051.8000489999999</v>
      </c>
      <c r="C1297" s="125">
        <f t="shared" si="60"/>
        <v>1.9730666206220437E-2</v>
      </c>
      <c r="D1297" s="128">
        <f t="shared" si="61"/>
        <v>19730.666206220438</v>
      </c>
      <c r="E1297" s="128">
        <f t="shared" ca="1" si="62"/>
        <v>49316.040606736467</v>
      </c>
    </row>
    <row r="1298" spans="1:5" x14ac:dyDescent="0.3">
      <c r="A1298" s="73">
        <v>41960</v>
      </c>
      <c r="B1298" s="130">
        <v>2041.3199460000001</v>
      </c>
      <c r="C1298" s="125">
        <f t="shared" si="60"/>
        <v>1.1651189315436072E-2</v>
      </c>
      <c r="D1298" s="128">
        <f t="shared" si="61"/>
        <v>11651.189315436073</v>
      </c>
      <c r="E1298" s="128">
        <f t="shared" ca="1" si="62"/>
        <v>49316.040606736467</v>
      </c>
    </row>
    <row r="1299" spans="1:5" x14ac:dyDescent="0.3">
      <c r="A1299" s="73">
        <v>41957</v>
      </c>
      <c r="B1299" s="130">
        <v>2039.8199460000001</v>
      </c>
      <c r="C1299" s="125">
        <f t="shared" si="60"/>
        <v>1.078759023384368E-2</v>
      </c>
      <c r="D1299" s="128">
        <f t="shared" si="61"/>
        <v>10787.590233843681</v>
      </c>
      <c r="E1299" s="128">
        <f t="shared" ca="1" si="62"/>
        <v>49316.040606736467</v>
      </c>
    </row>
    <row r="1300" spans="1:5" x14ac:dyDescent="0.3">
      <c r="A1300" s="73">
        <v>41956</v>
      </c>
      <c r="B1300" s="130">
        <v>2039.329956</v>
      </c>
      <c r="C1300" s="125">
        <f t="shared" si="60"/>
        <v>2.2399885424712496E-2</v>
      </c>
      <c r="D1300" s="128">
        <f t="shared" si="61"/>
        <v>22399.885424712495</v>
      </c>
      <c r="E1300" s="128">
        <f t="shared" ca="1" si="62"/>
        <v>49316.040606736467</v>
      </c>
    </row>
    <row r="1301" spans="1:5" x14ac:dyDescent="0.3">
      <c r="A1301" s="73">
        <v>41955</v>
      </c>
      <c r="B1301" s="130">
        <v>2038.25</v>
      </c>
      <c r="C1301" s="125">
        <f t="shared" si="60"/>
        <v>2.8224763969624478E-2</v>
      </c>
      <c r="D1301" s="128">
        <f t="shared" si="61"/>
        <v>28224.763969624477</v>
      </c>
      <c r="E1301" s="128">
        <f t="shared" ca="1" si="62"/>
        <v>49316.040606736467</v>
      </c>
    </row>
    <row r="1302" spans="1:5" x14ac:dyDescent="0.3">
      <c r="A1302" s="73">
        <v>41954</v>
      </c>
      <c r="B1302" s="130">
        <v>2039.6800539999999</v>
      </c>
      <c r="C1302" s="125">
        <f t="shared" si="60"/>
        <v>2.7520719201775679E-2</v>
      </c>
      <c r="D1302" s="128">
        <f t="shared" si="61"/>
        <v>27520.719201775679</v>
      </c>
      <c r="E1302" s="128">
        <f t="shared" ca="1" si="62"/>
        <v>49316.040606736467</v>
      </c>
    </row>
    <row r="1303" spans="1:5" x14ac:dyDescent="0.3">
      <c r="A1303" s="73">
        <v>41953</v>
      </c>
      <c r="B1303" s="130">
        <v>2038.26001</v>
      </c>
      <c r="C1303" s="125">
        <f t="shared" si="60"/>
        <v>3.9064453951396461E-2</v>
      </c>
      <c r="D1303" s="128">
        <f t="shared" si="61"/>
        <v>39064.453951396463</v>
      </c>
      <c r="E1303" s="128">
        <f t="shared" ca="1" si="62"/>
        <v>49316.040606736467</v>
      </c>
    </row>
    <row r="1304" spans="1:5" x14ac:dyDescent="0.3">
      <c r="A1304" s="73">
        <v>41950</v>
      </c>
      <c r="B1304" s="130">
        <v>2031.920044</v>
      </c>
      <c r="C1304" s="125">
        <f t="shared" si="60"/>
        <v>3.4277092054379121E-2</v>
      </c>
      <c r="D1304" s="128">
        <f t="shared" si="61"/>
        <v>34277.092054379122</v>
      </c>
      <c r="E1304" s="128">
        <f t="shared" ca="1" si="62"/>
        <v>49316.040606736467</v>
      </c>
    </row>
    <row r="1305" spans="1:5" x14ac:dyDescent="0.3">
      <c r="A1305" s="73">
        <v>41949</v>
      </c>
      <c r="B1305" s="130">
        <v>2031.209961</v>
      </c>
      <c r="C1305" s="125">
        <f t="shared" si="60"/>
        <v>4.1208321231712475E-2</v>
      </c>
      <c r="D1305" s="128">
        <f t="shared" si="61"/>
        <v>41208.321231712478</v>
      </c>
      <c r="E1305" s="128">
        <f t="shared" ca="1" si="62"/>
        <v>49316.040606736467</v>
      </c>
    </row>
    <row r="1306" spans="1:5" x14ac:dyDescent="0.3">
      <c r="A1306" s="73">
        <v>41948</v>
      </c>
      <c r="B1306" s="130">
        <v>2023.5699460000001</v>
      </c>
      <c r="C1306" s="125">
        <f t="shared" si="60"/>
        <v>5.0054206428700621E-2</v>
      </c>
      <c r="D1306" s="128">
        <f t="shared" si="61"/>
        <v>50054.206428700621</v>
      </c>
      <c r="E1306" s="128">
        <f t="shared" ca="1" si="62"/>
        <v>49316.040606736467</v>
      </c>
    </row>
    <row r="1307" spans="1:5" x14ac:dyDescent="0.3">
      <c r="A1307" s="73">
        <v>41947</v>
      </c>
      <c r="B1307" s="130">
        <v>2012.099976</v>
      </c>
      <c r="C1307" s="125">
        <f t="shared" si="60"/>
        <v>3.648105679863245E-2</v>
      </c>
      <c r="D1307" s="128">
        <f t="shared" si="61"/>
        <v>36481.056798632453</v>
      </c>
      <c r="E1307" s="128">
        <f t="shared" ca="1" si="62"/>
        <v>49316.040606736467</v>
      </c>
    </row>
    <row r="1308" spans="1:5" x14ac:dyDescent="0.3">
      <c r="A1308" s="73">
        <v>41946</v>
      </c>
      <c r="B1308" s="130">
        <v>2017.8100589999999</v>
      </c>
      <c r="C1308" s="125">
        <f t="shared" si="60"/>
        <v>5.9768619073593987E-2</v>
      </c>
      <c r="D1308" s="128">
        <f t="shared" si="61"/>
        <v>59768.619073593989</v>
      </c>
      <c r="E1308" s="128">
        <f t="shared" ca="1" si="62"/>
        <v>49316.040606736467</v>
      </c>
    </row>
    <row r="1309" spans="1:5" x14ac:dyDescent="0.3">
      <c r="A1309" s="73">
        <v>41943</v>
      </c>
      <c r="B1309" s="130">
        <v>2018.0500489999999</v>
      </c>
      <c r="C1309" s="125">
        <f t="shared" si="60"/>
        <v>6.9584917161775062E-2</v>
      </c>
      <c r="D1309" s="128">
        <f t="shared" si="61"/>
        <v>69584.917161775069</v>
      </c>
      <c r="E1309" s="128">
        <f t="shared" ca="1" si="62"/>
        <v>49316.040606736467</v>
      </c>
    </row>
    <row r="1310" spans="1:5" x14ac:dyDescent="0.3">
      <c r="A1310" s="73">
        <v>41942</v>
      </c>
      <c r="B1310" s="130">
        <v>1994.650024</v>
      </c>
      <c r="C1310" s="125">
        <f t="shared" si="60"/>
        <v>7.0803545970476334E-2</v>
      </c>
      <c r="D1310" s="128">
        <f t="shared" si="61"/>
        <v>70803.545970476334</v>
      </c>
      <c r="E1310" s="128">
        <f t="shared" ca="1" si="62"/>
        <v>49316.040606736467</v>
      </c>
    </row>
    <row r="1311" spans="1:5" x14ac:dyDescent="0.3">
      <c r="A1311" s="73">
        <v>41941</v>
      </c>
      <c r="B1311" s="130">
        <v>1982.3000489999999</v>
      </c>
      <c r="C1311" s="125">
        <f t="shared" si="60"/>
        <v>6.4327894186427148E-2</v>
      </c>
      <c r="D1311" s="128">
        <f t="shared" si="61"/>
        <v>64327.894186427147</v>
      </c>
      <c r="E1311" s="128">
        <f t="shared" ca="1" si="62"/>
        <v>49316.040606736467</v>
      </c>
    </row>
    <row r="1312" spans="1:5" x14ac:dyDescent="0.3">
      <c r="A1312" s="73">
        <v>41940</v>
      </c>
      <c r="B1312" s="130">
        <v>1985.0500489999999</v>
      </c>
      <c r="C1312" s="125">
        <f t="shared" si="60"/>
        <v>5.7171060766566528E-2</v>
      </c>
      <c r="D1312" s="128">
        <f t="shared" si="61"/>
        <v>57171.06076656653</v>
      </c>
      <c r="E1312" s="128">
        <f t="shared" ca="1" si="62"/>
        <v>49316.040606736467</v>
      </c>
    </row>
    <row r="1313" spans="1:5" x14ac:dyDescent="0.3">
      <c r="A1313" s="73">
        <v>41939</v>
      </c>
      <c r="B1313" s="130">
        <v>1961.630005</v>
      </c>
      <c r="C1313" s="125">
        <f t="shared" si="60"/>
        <v>4.6347768471082684E-2</v>
      </c>
      <c r="D1313" s="128">
        <f t="shared" si="61"/>
        <v>46347.768471082687</v>
      </c>
      <c r="E1313" s="128">
        <f t="shared" ca="1" si="62"/>
        <v>49316.040606736467</v>
      </c>
    </row>
    <row r="1314" spans="1:5" x14ac:dyDescent="0.3">
      <c r="A1314" s="73">
        <v>41936</v>
      </c>
      <c r="B1314" s="130">
        <v>1964.579956</v>
      </c>
      <c r="C1314" s="125">
        <f t="shared" si="60"/>
        <v>3.0664199633120059E-2</v>
      </c>
      <c r="D1314" s="128">
        <f t="shared" si="61"/>
        <v>30664.199633120061</v>
      </c>
      <c r="E1314" s="128">
        <f t="shared" ca="1" si="62"/>
        <v>49316.040606736467</v>
      </c>
    </row>
    <row r="1315" spans="1:5" x14ac:dyDescent="0.3">
      <c r="A1315" s="73">
        <v>41935</v>
      </c>
      <c r="B1315" s="130">
        <v>1950.8199460000001</v>
      </c>
      <c r="C1315" s="125">
        <f t="shared" si="60"/>
        <v>1.1725893682384081E-2</v>
      </c>
      <c r="D1315" s="128">
        <f t="shared" si="61"/>
        <v>11725.893682384081</v>
      </c>
      <c r="E1315" s="128">
        <f t="shared" ca="1" si="62"/>
        <v>49316.040606736467</v>
      </c>
    </row>
    <row r="1316" spans="1:5" x14ac:dyDescent="0.3">
      <c r="A1316" s="73">
        <v>41934</v>
      </c>
      <c r="B1316" s="130">
        <v>1927.1099850000001</v>
      </c>
      <c r="C1316" s="125">
        <f t="shared" si="60"/>
        <v>-2.1220093393586437E-2</v>
      </c>
      <c r="D1316" s="128">
        <f t="shared" si="61"/>
        <v>-21220.093393586438</v>
      </c>
      <c r="E1316" s="128">
        <f t="shared" ca="1" si="62"/>
        <v>49316.040606736467</v>
      </c>
    </row>
    <row r="1317" spans="1:5" x14ac:dyDescent="0.3">
      <c r="A1317" s="73">
        <v>41933</v>
      </c>
      <c r="B1317" s="130">
        <v>1941.280029</v>
      </c>
      <c r="C1317" s="125">
        <f t="shared" si="60"/>
        <v>3.1936608323330784E-3</v>
      </c>
      <c r="D1317" s="128">
        <f t="shared" si="61"/>
        <v>3193.6608323330784</v>
      </c>
      <c r="E1317" s="128">
        <f t="shared" ca="1" si="62"/>
        <v>49316.040606736467</v>
      </c>
    </row>
    <row r="1318" spans="1:5" x14ac:dyDescent="0.3">
      <c r="A1318" s="73">
        <v>41932</v>
      </c>
      <c r="B1318" s="130">
        <v>1904.01001</v>
      </c>
      <c r="C1318" s="125">
        <f t="shared" si="60"/>
        <v>-3.0949368222669804E-2</v>
      </c>
      <c r="D1318" s="128">
        <f t="shared" si="61"/>
        <v>-30949.368222669804</v>
      </c>
      <c r="E1318" s="128">
        <f t="shared" ca="1" si="62"/>
        <v>49316.040606736467</v>
      </c>
    </row>
    <row r="1319" spans="1:5" x14ac:dyDescent="0.3">
      <c r="A1319" s="73">
        <v>41929</v>
      </c>
      <c r="B1319" s="130">
        <v>1886.76001</v>
      </c>
      <c r="C1319" s="125">
        <f t="shared" si="60"/>
        <v>-4.1231776518338092E-2</v>
      </c>
      <c r="D1319" s="128">
        <f t="shared" si="61"/>
        <v>-41231.776518338091</v>
      </c>
      <c r="E1319" s="128">
        <f t="shared" ca="1" si="62"/>
        <v>49316.040606736467</v>
      </c>
    </row>
    <row r="1320" spans="1:5" x14ac:dyDescent="0.3">
      <c r="A1320" s="73">
        <v>41928</v>
      </c>
      <c r="B1320" s="130">
        <v>1862.76001</v>
      </c>
      <c r="C1320" s="125">
        <f t="shared" si="60"/>
        <v>-4.285855403907346E-2</v>
      </c>
      <c r="D1320" s="128">
        <f t="shared" si="61"/>
        <v>-42858.55403907346</v>
      </c>
      <c r="E1320" s="128">
        <f t="shared" ca="1" si="62"/>
        <v>49316.040606736467</v>
      </c>
    </row>
    <row r="1321" spans="1:5" x14ac:dyDescent="0.3">
      <c r="A1321" s="73">
        <v>41927</v>
      </c>
      <c r="B1321" s="130">
        <v>1862.48999</v>
      </c>
      <c r="C1321" s="125">
        <f t="shared" si="60"/>
        <v>-4.299237603190853E-2</v>
      </c>
      <c r="D1321" s="128">
        <f t="shared" si="61"/>
        <v>-42992.376031908527</v>
      </c>
      <c r="E1321" s="128">
        <f t="shared" ca="1" si="62"/>
        <v>49316.040606736467</v>
      </c>
    </row>
    <row r="1322" spans="1:5" x14ac:dyDescent="0.3">
      <c r="A1322" s="73">
        <v>41926</v>
      </c>
      <c r="B1322" s="130">
        <v>1877.6999510000001</v>
      </c>
      <c r="C1322" s="125">
        <f t="shared" si="60"/>
        <v>-4.7959522245500708E-2</v>
      </c>
      <c r="D1322" s="128">
        <f t="shared" si="61"/>
        <v>-47959.52224550071</v>
      </c>
      <c r="E1322" s="128">
        <f t="shared" ca="1" si="62"/>
        <v>49316.040606736467</v>
      </c>
    </row>
    <row r="1323" spans="1:5" x14ac:dyDescent="0.3">
      <c r="A1323" s="73">
        <v>41925</v>
      </c>
      <c r="B1323" s="130">
        <v>1874.73999</v>
      </c>
      <c r="C1323" s="125">
        <f t="shared" si="60"/>
        <v>-5.2108431816506595E-2</v>
      </c>
      <c r="D1323" s="128">
        <f t="shared" si="61"/>
        <v>-52108.431816506592</v>
      </c>
      <c r="E1323" s="128">
        <f t="shared" ca="1" si="62"/>
        <v>49316.040606736467</v>
      </c>
    </row>
    <row r="1324" spans="1:5" x14ac:dyDescent="0.3">
      <c r="A1324" s="73">
        <v>41922</v>
      </c>
      <c r="B1324" s="130">
        <v>1906.130005</v>
      </c>
      <c r="C1324" s="125">
        <f t="shared" si="60"/>
        <v>-3.8691767873819227E-2</v>
      </c>
      <c r="D1324" s="128">
        <f t="shared" si="61"/>
        <v>-38691.767873819226</v>
      </c>
      <c r="E1324" s="128">
        <f t="shared" ca="1" si="62"/>
        <v>43833.634334339324</v>
      </c>
    </row>
    <row r="1325" spans="1:5" x14ac:dyDescent="0.3">
      <c r="A1325" s="73">
        <v>41921</v>
      </c>
      <c r="B1325" s="130">
        <v>1928.209961</v>
      </c>
      <c r="C1325" s="125">
        <f t="shared" si="60"/>
        <v>-1.9216796215732468E-2</v>
      </c>
      <c r="D1325" s="128">
        <f t="shared" si="61"/>
        <v>-19216.796215732469</v>
      </c>
      <c r="E1325" s="128">
        <f t="shared" ca="1" si="62"/>
        <v>43833.634334339324</v>
      </c>
    </row>
    <row r="1326" spans="1:5" x14ac:dyDescent="0.3">
      <c r="A1326" s="73">
        <v>41920</v>
      </c>
      <c r="B1326" s="130">
        <v>1968.8900149999999</v>
      </c>
      <c r="C1326" s="125">
        <f t="shared" si="60"/>
        <v>-1.4717526536976999E-2</v>
      </c>
      <c r="D1326" s="128">
        <f t="shared" si="61"/>
        <v>-14717.526536976999</v>
      </c>
      <c r="E1326" s="128">
        <f t="shared" ca="1" si="62"/>
        <v>43833.634334339324</v>
      </c>
    </row>
    <row r="1327" spans="1:5" x14ac:dyDescent="0.3">
      <c r="A1327" s="73">
        <v>41919</v>
      </c>
      <c r="B1327" s="130">
        <v>1935.099976</v>
      </c>
      <c r="C1327" s="125">
        <f t="shared" si="60"/>
        <v>-2.4042144837352342E-2</v>
      </c>
      <c r="D1327" s="128">
        <f t="shared" si="61"/>
        <v>-24042.144837352342</v>
      </c>
      <c r="E1327" s="128">
        <f t="shared" ca="1" si="62"/>
        <v>43833.634334339324</v>
      </c>
    </row>
    <row r="1328" spans="1:5" x14ac:dyDescent="0.3">
      <c r="A1328" s="73">
        <v>41918</v>
      </c>
      <c r="B1328" s="130">
        <v>1964.8199460000001</v>
      </c>
      <c r="C1328" s="125">
        <f t="shared" si="60"/>
        <v>-1.4777235218392359E-2</v>
      </c>
      <c r="D1328" s="128">
        <f t="shared" si="61"/>
        <v>-14777.235218392359</v>
      </c>
      <c r="E1328" s="128">
        <f t="shared" ca="1" si="62"/>
        <v>43833.634334339324</v>
      </c>
    </row>
    <row r="1329" spans="1:5" x14ac:dyDescent="0.3">
      <c r="A1329" s="73">
        <v>41915</v>
      </c>
      <c r="B1329" s="130">
        <v>1967.900024</v>
      </c>
      <c r="C1329" s="125">
        <f t="shared" si="60"/>
        <v>-2.1140071375168268E-2</v>
      </c>
      <c r="D1329" s="128">
        <f t="shared" si="61"/>
        <v>-21140.071375168267</v>
      </c>
      <c r="E1329" s="128">
        <f t="shared" ca="1" si="62"/>
        <v>43833.634334339324</v>
      </c>
    </row>
    <row r="1330" spans="1:5" x14ac:dyDescent="0.3">
      <c r="A1330" s="73">
        <v>41914</v>
      </c>
      <c r="B1330" s="130">
        <v>1946.170044</v>
      </c>
      <c r="C1330" s="125">
        <f t="shared" si="60"/>
        <v>-3.2410876961937785E-2</v>
      </c>
      <c r="D1330" s="128">
        <f t="shared" si="61"/>
        <v>-32410.876961937785</v>
      </c>
      <c r="E1330" s="128">
        <f t="shared" ca="1" si="62"/>
        <v>43833.634334339324</v>
      </c>
    </row>
    <row r="1331" spans="1:5" x14ac:dyDescent="0.3">
      <c r="A1331" s="73">
        <v>41913</v>
      </c>
      <c r="B1331" s="130">
        <v>1946.160034</v>
      </c>
      <c r="C1331" s="125">
        <f t="shared" si="60"/>
        <v>-2.7683225415495949E-2</v>
      </c>
      <c r="D1331" s="128">
        <f t="shared" si="61"/>
        <v>-27683.225415495948</v>
      </c>
      <c r="E1331" s="128">
        <f t="shared" ca="1" si="62"/>
        <v>43833.634334339324</v>
      </c>
    </row>
    <row r="1332" spans="1:5" x14ac:dyDescent="0.3">
      <c r="A1332" s="73">
        <v>41912</v>
      </c>
      <c r="B1332" s="130">
        <v>1972.290039</v>
      </c>
      <c r="C1332" s="125">
        <f t="shared" si="60"/>
        <v>-1.3351780041338968E-2</v>
      </c>
      <c r="D1332" s="128">
        <f t="shared" si="61"/>
        <v>-13351.780041338967</v>
      </c>
      <c r="E1332" s="128">
        <f t="shared" ca="1" si="62"/>
        <v>43833.634334339324</v>
      </c>
    </row>
    <row r="1333" spans="1:5" x14ac:dyDescent="0.3">
      <c r="A1333" s="73">
        <v>41911</v>
      </c>
      <c r="B1333" s="130">
        <v>1977.8000489999999</v>
      </c>
      <c r="C1333" s="125">
        <f t="shared" si="60"/>
        <v>-3.1902929667151358E-3</v>
      </c>
      <c r="D1333" s="128">
        <f t="shared" si="61"/>
        <v>-3190.2929667151357</v>
      </c>
      <c r="E1333" s="128">
        <f t="shared" ca="1" si="62"/>
        <v>43833.634334339324</v>
      </c>
    </row>
    <row r="1334" spans="1:5" x14ac:dyDescent="0.3">
      <c r="A1334" s="73">
        <v>41908</v>
      </c>
      <c r="B1334" s="130">
        <v>1982.849976</v>
      </c>
      <c r="C1334" s="125">
        <f t="shared" si="60"/>
        <v>-1.3548268718645007E-3</v>
      </c>
      <c r="D1334" s="128">
        <f t="shared" si="61"/>
        <v>-1354.8268718645006</v>
      </c>
      <c r="E1334" s="128">
        <f t="shared" ca="1" si="62"/>
        <v>43833.634334339324</v>
      </c>
    </row>
    <row r="1335" spans="1:5" x14ac:dyDescent="0.3">
      <c r="A1335" s="73">
        <v>41907</v>
      </c>
      <c r="B1335" s="130">
        <v>1965.98999</v>
      </c>
      <c r="C1335" s="125">
        <f t="shared" si="60"/>
        <v>-1.5750062215200922E-2</v>
      </c>
      <c r="D1335" s="128">
        <f t="shared" si="61"/>
        <v>-15750.062215200922</v>
      </c>
      <c r="E1335" s="128">
        <f t="shared" ca="1" si="62"/>
        <v>43833.634334339324</v>
      </c>
    </row>
    <row r="1336" spans="1:5" x14ac:dyDescent="0.3">
      <c r="A1336" s="73">
        <v>41906</v>
      </c>
      <c r="B1336" s="130">
        <v>1998.3000489999999</v>
      </c>
      <c r="C1336" s="125">
        <f t="shared" si="60"/>
        <v>1.3078725038280226E-3</v>
      </c>
      <c r="D1336" s="128">
        <f t="shared" si="61"/>
        <v>1307.8725038280227</v>
      </c>
      <c r="E1336" s="128">
        <f t="shared" ca="1" si="62"/>
        <v>43833.634334339324</v>
      </c>
    </row>
    <row r="1337" spans="1:5" x14ac:dyDescent="0.3">
      <c r="A1337" s="73">
        <v>41905</v>
      </c>
      <c r="B1337" s="130">
        <v>1982.7700199999999</v>
      </c>
      <c r="C1337" s="125">
        <f t="shared" si="60"/>
        <v>-2.851441918406028E-3</v>
      </c>
      <c r="D1337" s="128">
        <f t="shared" si="61"/>
        <v>-2851.441918406028</v>
      </c>
      <c r="E1337" s="128">
        <f t="shared" ca="1" si="62"/>
        <v>43833.634334339324</v>
      </c>
    </row>
    <row r="1338" spans="1:5" x14ac:dyDescent="0.3">
      <c r="A1338" s="73">
        <v>41904</v>
      </c>
      <c r="B1338" s="130">
        <v>1994.290039</v>
      </c>
      <c r="C1338" s="125">
        <f t="shared" si="60"/>
        <v>-3.6222108270300701E-3</v>
      </c>
      <c r="D1338" s="128">
        <f t="shared" si="61"/>
        <v>-3622.21082703007</v>
      </c>
      <c r="E1338" s="128">
        <f t="shared" ca="1" si="62"/>
        <v>43833.634334339324</v>
      </c>
    </row>
    <row r="1339" spans="1:5" x14ac:dyDescent="0.3">
      <c r="A1339" s="73">
        <v>41901</v>
      </c>
      <c r="B1339" s="130">
        <v>2010.400024</v>
      </c>
      <c r="C1339" s="125">
        <f t="shared" si="60"/>
        <v>1.3398663413812795E-3</v>
      </c>
      <c r="D1339" s="128">
        <f t="shared" si="61"/>
        <v>1339.8663413812794</v>
      </c>
      <c r="E1339" s="128">
        <f t="shared" ca="1" si="62"/>
        <v>43833.634334339324</v>
      </c>
    </row>
    <row r="1340" spans="1:5" x14ac:dyDescent="0.3">
      <c r="A1340" s="73">
        <v>41900</v>
      </c>
      <c r="B1340" s="130">
        <v>2011.3599850000001</v>
      </c>
      <c r="C1340" s="125">
        <f t="shared" si="60"/>
        <v>6.8630444949249192E-3</v>
      </c>
      <c r="D1340" s="128">
        <f t="shared" si="61"/>
        <v>6863.0444949249195</v>
      </c>
      <c r="E1340" s="128">
        <f t="shared" ca="1" si="62"/>
        <v>43833.634334339324</v>
      </c>
    </row>
    <row r="1341" spans="1:5" x14ac:dyDescent="0.3">
      <c r="A1341" s="73">
        <v>41899</v>
      </c>
      <c r="B1341" s="130">
        <v>2001.5699460000001</v>
      </c>
      <c r="C1341" s="125">
        <f t="shared" si="60"/>
        <v>4.2483456571651423E-4</v>
      </c>
      <c r="D1341" s="128">
        <f t="shared" si="61"/>
        <v>424.83456571651425</v>
      </c>
      <c r="E1341" s="128">
        <f t="shared" ca="1" si="62"/>
        <v>43833.634334339324</v>
      </c>
    </row>
    <row r="1342" spans="1:5" x14ac:dyDescent="0.3">
      <c r="A1342" s="73">
        <v>41898</v>
      </c>
      <c r="B1342" s="130">
        <v>1998.9799800000001</v>
      </c>
      <c r="C1342" s="125">
        <f t="shared" si="60"/>
        <v>-1.6481455901291575E-3</v>
      </c>
      <c r="D1342" s="128">
        <f t="shared" si="61"/>
        <v>-1648.1455901291574</v>
      </c>
      <c r="E1342" s="128">
        <f t="shared" ca="1" si="62"/>
        <v>43833.634334339324</v>
      </c>
    </row>
    <row r="1343" spans="1:5" x14ac:dyDescent="0.3">
      <c r="A1343" s="73">
        <v>41897</v>
      </c>
      <c r="B1343" s="130">
        <v>1984.130005</v>
      </c>
      <c r="C1343" s="125">
        <f t="shared" si="60"/>
        <v>-9.6038125997789381E-3</v>
      </c>
      <c r="D1343" s="128">
        <f t="shared" si="61"/>
        <v>-9603.8125997789375</v>
      </c>
      <c r="E1343" s="128">
        <f t="shared" ca="1" si="62"/>
        <v>43833.634334339324</v>
      </c>
    </row>
    <row r="1344" spans="1:5" x14ac:dyDescent="0.3">
      <c r="A1344" s="73">
        <v>41894</v>
      </c>
      <c r="B1344" s="130">
        <v>1985.540039</v>
      </c>
      <c r="C1344" s="125">
        <f t="shared" si="60"/>
        <v>-5.6091183910229603E-3</v>
      </c>
      <c r="D1344" s="128">
        <f t="shared" si="61"/>
        <v>-5609.1183910229602</v>
      </c>
      <c r="E1344" s="128">
        <f t="shared" ca="1" si="62"/>
        <v>43833.634334339324</v>
      </c>
    </row>
    <row r="1345" spans="1:5" x14ac:dyDescent="0.3">
      <c r="A1345" s="73">
        <v>41893</v>
      </c>
      <c r="B1345" s="130">
        <v>1997.4499510000001</v>
      </c>
      <c r="C1345" s="125">
        <f t="shared" si="60"/>
        <v>-1.3349419068229285E-3</v>
      </c>
      <c r="D1345" s="128">
        <f t="shared" si="61"/>
        <v>-1334.9419068229286</v>
      </c>
      <c r="E1345" s="128">
        <f t="shared" ca="1" si="62"/>
        <v>43833.634334339324</v>
      </c>
    </row>
    <row r="1346" spans="1:5" x14ac:dyDescent="0.3">
      <c r="A1346" s="73">
        <v>41892</v>
      </c>
      <c r="B1346" s="130">
        <v>1995.6899410000001</v>
      </c>
      <c r="C1346" s="125">
        <f t="shared" si="60"/>
        <v>-2.1650178281714672E-3</v>
      </c>
      <c r="D1346" s="128">
        <f t="shared" si="61"/>
        <v>-2165.017828171467</v>
      </c>
      <c r="E1346" s="128">
        <f t="shared" ca="1" si="62"/>
        <v>43833.634334339324</v>
      </c>
    </row>
    <row r="1347" spans="1:5" x14ac:dyDescent="0.3">
      <c r="A1347" s="73">
        <v>41891</v>
      </c>
      <c r="B1347" s="130">
        <v>1988.4399410000001</v>
      </c>
      <c r="C1347" s="125">
        <f t="shared" si="60"/>
        <v>-4.7449861812387528E-3</v>
      </c>
      <c r="D1347" s="128">
        <f t="shared" si="61"/>
        <v>-4744.9861812387526</v>
      </c>
      <c r="E1347" s="128">
        <f t="shared" ca="1" si="62"/>
        <v>43833.634334339324</v>
      </c>
    </row>
    <row r="1348" spans="1:5" x14ac:dyDescent="0.3">
      <c r="A1348" s="73">
        <v>41890</v>
      </c>
      <c r="B1348" s="130">
        <v>2001.540039</v>
      </c>
      <c r="C1348" s="125">
        <f t="shared" si="60"/>
        <v>6.6083357681552268E-3</v>
      </c>
      <c r="D1348" s="128">
        <f t="shared" si="61"/>
        <v>6608.335768155227</v>
      </c>
      <c r="E1348" s="128">
        <f t="shared" ca="1" si="62"/>
        <v>43833.634334339324</v>
      </c>
    </row>
    <row r="1349" spans="1:5" x14ac:dyDescent="0.3">
      <c r="A1349" s="73">
        <v>41887</v>
      </c>
      <c r="B1349" s="130">
        <v>2007.709961</v>
      </c>
      <c r="C1349" s="125">
        <f t="shared" si="60"/>
        <v>7.6993560626272828E-3</v>
      </c>
      <c r="D1349" s="128">
        <f t="shared" si="61"/>
        <v>7699.3560626272829</v>
      </c>
      <c r="E1349" s="128">
        <f t="shared" ca="1" si="62"/>
        <v>43833.634334339324</v>
      </c>
    </row>
    <row r="1350" spans="1:5" x14ac:dyDescent="0.3">
      <c r="A1350" s="73">
        <v>41886</v>
      </c>
      <c r="B1350" s="130">
        <v>1997.650024</v>
      </c>
      <c r="C1350" s="125">
        <f t="shared" si="60"/>
        <v>5.6078317974346259E-3</v>
      </c>
      <c r="D1350" s="128">
        <f t="shared" si="61"/>
        <v>5607.8317974346255</v>
      </c>
      <c r="E1350" s="128">
        <f t="shared" ca="1" si="62"/>
        <v>43833.634334339324</v>
      </c>
    </row>
    <row r="1351" spans="1:5" x14ac:dyDescent="0.3">
      <c r="A1351" s="73">
        <v>41885</v>
      </c>
      <c r="B1351" s="130">
        <v>2000.719971</v>
      </c>
      <c r="C1351" s="125">
        <f t="shared" si="60"/>
        <v>9.6487662654272111E-3</v>
      </c>
      <c r="D1351" s="128">
        <f t="shared" si="61"/>
        <v>9648.7662654272117</v>
      </c>
      <c r="E1351" s="128">
        <f t="shared" ca="1" si="62"/>
        <v>43833.634334339324</v>
      </c>
    </row>
    <row r="1352" spans="1:5" x14ac:dyDescent="0.3">
      <c r="A1352" s="73">
        <v>41884</v>
      </c>
      <c r="B1352" s="130">
        <v>2002.280029</v>
      </c>
      <c r="C1352" s="125">
        <f t="shared" ref="C1352:C1415" si="63">B1352/B1362-1</f>
        <v>1.5488877415322788E-2</v>
      </c>
      <c r="D1352" s="128">
        <f t="shared" ref="D1352:D1415" si="64">C1352*$B$5</f>
        <v>15488.877415322788</v>
      </c>
      <c r="E1352" s="128">
        <f t="shared" ref="E1352:E1415" ca="1" si="65">ABS(_xlfn.PERCENTILE.INC(OFFSET(D1352,0,0,Window),1-VaRLevel))</f>
        <v>43833.634334339324</v>
      </c>
    </row>
    <row r="1353" spans="1:5" x14ac:dyDescent="0.3">
      <c r="A1353" s="73">
        <v>41880</v>
      </c>
      <c r="B1353" s="130">
        <v>2003.369995</v>
      </c>
      <c r="C1353" s="125">
        <f t="shared" si="63"/>
        <v>2.4710205590671386E-2</v>
      </c>
      <c r="D1353" s="128">
        <f t="shared" si="64"/>
        <v>24710.205590671387</v>
      </c>
      <c r="E1353" s="128">
        <f t="shared" ca="1" si="65"/>
        <v>43833.634334339324</v>
      </c>
    </row>
    <row r="1354" spans="1:5" x14ac:dyDescent="0.3">
      <c r="A1354" s="73">
        <v>41879</v>
      </c>
      <c r="B1354" s="130">
        <v>1996.73999</v>
      </c>
      <c r="C1354" s="125">
        <f t="shared" si="63"/>
        <v>2.1256321592977967E-2</v>
      </c>
      <c r="D1354" s="128">
        <f t="shared" si="64"/>
        <v>21256.321592977965</v>
      </c>
      <c r="E1354" s="128">
        <f t="shared" ca="1" si="65"/>
        <v>43833.634334339324</v>
      </c>
    </row>
    <row r="1355" spans="1:5" x14ac:dyDescent="0.3">
      <c r="A1355" s="73">
        <v>41878</v>
      </c>
      <c r="B1355" s="130">
        <v>2000.119995</v>
      </c>
      <c r="C1355" s="125">
        <f t="shared" si="63"/>
        <v>2.7430768058833488E-2</v>
      </c>
      <c r="D1355" s="128">
        <f t="shared" si="64"/>
        <v>27430.768058833488</v>
      </c>
      <c r="E1355" s="128">
        <f t="shared" ca="1" si="65"/>
        <v>43833.634334339324</v>
      </c>
    </row>
    <row r="1356" spans="1:5" x14ac:dyDescent="0.3">
      <c r="A1356" s="73">
        <v>41877</v>
      </c>
      <c r="B1356" s="130">
        <v>2000.0200199999999</v>
      </c>
      <c r="C1356" s="125">
        <f t="shared" si="63"/>
        <v>3.4270210730446005E-2</v>
      </c>
      <c r="D1356" s="128">
        <f t="shared" si="64"/>
        <v>34270.210730446008</v>
      </c>
      <c r="E1356" s="128">
        <f t="shared" ca="1" si="65"/>
        <v>43833.634334339324</v>
      </c>
    </row>
    <row r="1357" spans="1:5" x14ac:dyDescent="0.3">
      <c r="A1357" s="73">
        <v>41876</v>
      </c>
      <c r="B1357" s="130">
        <v>1997.920044</v>
      </c>
      <c r="C1357" s="125">
        <f t="shared" si="63"/>
        <v>3.1493297923659735E-2</v>
      </c>
      <c r="D1357" s="128">
        <f t="shared" si="64"/>
        <v>31493.297923659735</v>
      </c>
      <c r="E1357" s="128">
        <f t="shared" ca="1" si="65"/>
        <v>43833.634334339324</v>
      </c>
    </row>
    <row r="1358" spans="1:5" x14ac:dyDescent="0.3">
      <c r="A1358" s="73">
        <v>41873</v>
      </c>
      <c r="B1358" s="130">
        <v>1988.400024</v>
      </c>
      <c r="C1358" s="125">
        <f t="shared" si="63"/>
        <v>2.9411033915051954E-2</v>
      </c>
      <c r="D1358" s="128">
        <f t="shared" si="64"/>
        <v>29411.033915051954</v>
      </c>
      <c r="E1358" s="128">
        <f t="shared" ca="1" si="65"/>
        <v>43833.634334339324</v>
      </c>
    </row>
    <row r="1359" spans="1:5" x14ac:dyDescent="0.3">
      <c r="A1359" s="73">
        <v>41872</v>
      </c>
      <c r="B1359" s="130">
        <v>1992.369995</v>
      </c>
      <c r="C1359" s="125">
        <f t="shared" si="63"/>
        <v>4.3360574025288923E-2</v>
      </c>
      <c r="D1359" s="128">
        <f t="shared" si="64"/>
        <v>43360.574025288923</v>
      </c>
      <c r="E1359" s="128">
        <f t="shared" ca="1" si="65"/>
        <v>43833.634334339324</v>
      </c>
    </row>
    <row r="1360" spans="1:5" x14ac:dyDescent="0.3">
      <c r="A1360" s="73">
        <v>41871</v>
      </c>
      <c r="B1360" s="130">
        <v>1986.51001</v>
      </c>
      <c r="C1360" s="125">
        <f t="shared" si="63"/>
        <v>3.4511321681202967E-2</v>
      </c>
      <c r="D1360" s="128">
        <f t="shared" si="64"/>
        <v>34511.321681202964</v>
      </c>
      <c r="E1360" s="128">
        <f t="shared" ca="1" si="65"/>
        <v>43833.634334339324</v>
      </c>
    </row>
    <row r="1361" spans="1:5" x14ac:dyDescent="0.3">
      <c r="A1361" s="73">
        <v>41870</v>
      </c>
      <c r="B1361" s="130">
        <v>1981.599976</v>
      </c>
      <c r="C1361" s="125">
        <f t="shared" si="63"/>
        <v>3.1970470025074471E-2</v>
      </c>
      <c r="D1361" s="128">
        <f t="shared" si="64"/>
        <v>31970.470025074472</v>
      </c>
      <c r="E1361" s="128">
        <f t="shared" ca="1" si="65"/>
        <v>43833.634334339324</v>
      </c>
    </row>
    <row r="1362" spans="1:5" x14ac:dyDescent="0.3">
      <c r="A1362" s="73">
        <v>41869</v>
      </c>
      <c r="B1362" s="130">
        <v>1971.73999</v>
      </c>
      <c r="C1362" s="125">
        <f t="shared" si="63"/>
        <v>1.6890236756714749E-2</v>
      </c>
      <c r="D1362" s="128">
        <f t="shared" si="64"/>
        <v>16890.236756714748</v>
      </c>
      <c r="E1362" s="128">
        <f t="shared" ca="1" si="65"/>
        <v>43833.634334339324</v>
      </c>
    </row>
    <row r="1363" spans="1:5" x14ac:dyDescent="0.3">
      <c r="A1363" s="73">
        <v>41866</v>
      </c>
      <c r="B1363" s="130">
        <v>1955.0600589999999</v>
      </c>
      <c r="C1363" s="125">
        <f t="shared" si="63"/>
        <v>1.5536469691777022E-2</v>
      </c>
      <c r="D1363" s="128">
        <f t="shared" si="64"/>
        <v>15536.469691777022</v>
      </c>
      <c r="E1363" s="128">
        <f t="shared" ca="1" si="65"/>
        <v>43833.634334339324</v>
      </c>
    </row>
    <row r="1364" spans="1:5" x14ac:dyDescent="0.3">
      <c r="A1364" s="73">
        <v>41865</v>
      </c>
      <c r="B1364" s="130">
        <v>1955.1800539999999</v>
      </c>
      <c r="C1364" s="125">
        <f t="shared" si="63"/>
        <v>1.2695079657018882E-2</v>
      </c>
      <c r="D1364" s="128">
        <f t="shared" si="64"/>
        <v>12695.079657018881</v>
      </c>
      <c r="E1364" s="128">
        <f t="shared" ca="1" si="65"/>
        <v>43833.634334339324</v>
      </c>
    </row>
    <row r="1365" spans="1:5" x14ac:dyDescent="0.3">
      <c r="A1365" s="73">
        <v>41864</v>
      </c>
      <c r="B1365" s="130">
        <v>1946.719971</v>
      </c>
      <c r="C1365" s="125">
        <f t="shared" si="63"/>
        <v>-1.1852358362914761E-2</v>
      </c>
      <c r="D1365" s="128">
        <f t="shared" si="64"/>
        <v>-11852.358362914762</v>
      </c>
      <c r="E1365" s="128">
        <f t="shared" ca="1" si="65"/>
        <v>43833.634334339324</v>
      </c>
    </row>
    <row r="1366" spans="1:5" x14ac:dyDescent="0.3">
      <c r="A1366" s="73">
        <v>41863</v>
      </c>
      <c r="B1366" s="130">
        <v>1933.75</v>
      </c>
      <c r="C1366" s="125">
        <f t="shared" si="63"/>
        <v>-1.8376076499620697E-2</v>
      </c>
      <c r="D1366" s="128">
        <f t="shared" si="64"/>
        <v>-18376.076499620696</v>
      </c>
      <c r="E1366" s="128">
        <f t="shared" ca="1" si="65"/>
        <v>43833.634334339324</v>
      </c>
    </row>
    <row r="1367" spans="1:5" x14ac:dyDescent="0.3">
      <c r="A1367" s="73">
        <v>41862</v>
      </c>
      <c r="B1367" s="130">
        <v>1936.920044</v>
      </c>
      <c r="C1367" s="125">
        <f t="shared" si="63"/>
        <v>-2.1218746319217496E-2</v>
      </c>
      <c r="D1367" s="128">
        <f t="shared" si="64"/>
        <v>-21218.746319217495</v>
      </c>
      <c r="E1367" s="128">
        <f t="shared" ca="1" si="65"/>
        <v>43833.634334339324</v>
      </c>
    </row>
    <row r="1368" spans="1:5" x14ac:dyDescent="0.3">
      <c r="A1368" s="73">
        <v>41859</v>
      </c>
      <c r="B1368" s="130">
        <v>1931.589966</v>
      </c>
      <c r="C1368" s="125">
        <f t="shared" si="63"/>
        <v>-2.3630923301076301E-2</v>
      </c>
      <c r="D1368" s="128">
        <f t="shared" si="64"/>
        <v>-23630.923301076302</v>
      </c>
      <c r="E1368" s="128">
        <f t="shared" ca="1" si="65"/>
        <v>43833.634334339324</v>
      </c>
    </row>
    <row r="1369" spans="1:5" x14ac:dyDescent="0.3">
      <c r="A1369" s="73">
        <v>41858</v>
      </c>
      <c r="B1369" s="130">
        <v>1909.5699460000001</v>
      </c>
      <c r="C1369" s="125">
        <f t="shared" si="63"/>
        <v>-3.9442064200264193E-2</v>
      </c>
      <c r="D1369" s="128">
        <f t="shared" si="64"/>
        <v>-39442.064200264191</v>
      </c>
      <c r="E1369" s="128">
        <f t="shared" ca="1" si="65"/>
        <v>43833.634334339324</v>
      </c>
    </row>
    <row r="1370" spans="1:5" x14ac:dyDescent="0.3">
      <c r="A1370" s="73">
        <v>41857</v>
      </c>
      <c r="B1370" s="130">
        <v>1920.23999</v>
      </c>
      <c r="C1370" s="125">
        <f t="shared" si="63"/>
        <v>-3.360326302533323E-2</v>
      </c>
      <c r="D1370" s="128">
        <f t="shared" si="64"/>
        <v>-33603.263025333232</v>
      </c>
      <c r="E1370" s="128">
        <f t="shared" ca="1" si="65"/>
        <v>42925.133228115359</v>
      </c>
    </row>
    <row r="1371" spans="1:5" x14ac:dyDescent="0.3">
      <c r="A1371" s="73">
        <v>41856</v>
      </c>
      <c r="B1371" s="130">
        <v>1920.209961</v>
      </c>
      <c r="C1371" s="125">
        <f t="shared" si="63"/>
        <v>-3.192291877321507E-2</v>
      </c>
      <c r="D1371" s="128">
        <f t="shared" si="64"/>
        <v>-31922.918773215071</v>
      </c>
      <c r="E1371" s="128">
        <f t="shared" ca="1" si="65"/>
        <v>42925.133228115359</v>
      </c>
    </row>
    <row r="1372" spans="1:5" x14ac:dyDescent="0.3">
      <c r="A1372" s="73">
        <v>41855</v>
      </c>
      <c r="B1372" s="130">
        <v>1938.98999</v>
      </c>
      <c r="C1372" s="125">
        <f t="shared" si="63"/>
        <v>-1.7551422967953867E-2</v>
      </c>
      <c r="D1372" s="128">
        <f t="shared" si="64"/>
        <v>-17551.422967953866</v>
      </c>
      <c r="E1372" s="128">
        <f t="shared" ca="1" si="65"/>
        <v>42925.133228115359</v>
      </c>
    </row>
    <row r="1373" spans="1:5" x14ac:dyDescent="0.3">
      <c r="A1373" s="73">
        <v>41852</v>
      </c>
      <c r="B1373" s="130">
        <v>1925.150024</v>
      </c>
      <c r="C1373" s="125">
        <f t="shared" si="63"/>
        <v>-2.6827121239289098E-2</v>
      </c>
      <c r="D1373" s="128">
        <f t="shared" si="64"/>
        <v>-26827.121239289099</v>
      </c>
      <c r="E1373" s="128">
        <f t="shared" ca="1" si="65"/>
        <v>42925.133228115359</v>
      </c>
    </row>
    <row r="1374" spans="1:5" x14ac:dyDescent="0.3">
      <c r="A1374" s="73">
        <v>41851</v>
      </c>
      <c r="B1374" s="130">
        <v>1930.670044</v>
      </c>
      <c r="C1374" s="125">
        <f t="shared" si="63"/>
        <v>-1.4018523415364026E-2</v>
      </c>
      <c r="D1374" s="128">
        <f t="shared" si="64"/>
        <v>-14018.523415364027</v>
      </c>
      <c r="E1374" s="128">
        <f t="shared" ca="1" si="65"/>
        <v>42925.133228115359</v>
      </c>
    </row>
    <row r="1375" spans="1:5" x14ac:dyDescent="0.3">
      <c r="A1375" s="73">
        <v>41850</v>
      </c>
      <c r="B1375" s="130">
        <v>1970.0699460000001</v>
      </c>
      <c r="C1375" s="125">
        <f t="shared" si="63"/>
        <v>-5.8034792176848704E-3</v>
      </c>
      <c r="D1375" s="128">
        <f t="shared" si="64"/>
        <v>-5803.4792176848705</v>
      </c>
      <c r="E1375" s="128">
        <f t="shared" ca="1" si="65"/>
        <v>42925.133228115359</v>
      </c>
    </row>
    <row r="1376" spans="1:5" x14ac:dyDescent="0.3">
      <c r="A1376" s="73">
        <v>41849</v>
      </c>
      <c r="B1376" s="130">
        <v>1969.9499510000001</v>
      </c>
      <c r="C1376" s="125">
        <f t="shared" si="63"/>
        <v>-1.6875851126347818E-3</v>
      </c>
      <c r="D1376" s="128">
        <f t="shared" si="64"/>
        <v>-1687.5851126347818</v>
      </c>
      <c r="E1376" s="128">
        <f t="shared" ca="1" si="65"/>
        <v>42925.133228115359</v>
      </c>
    </row>
    <row r="1377" spans="1:5" x14ac:dyDescent="0.3">
      <c r="A1377" s="73">
        <v>41848</v>
      </c>
      <c r="B1377" s="130">
        <v>1978.910034</v>
      </c>
      <c r="C1377" s="125">
        <f t="shared" si="63"/>
        <v>9.1551161902403422E-4</v>
      </c>
      <c r="D1377" s="128">
        <f t="shared" si="64"/>
        <v>915.51161902403419</v>
      </c>
      <c r="E1377" s="128">
        <f t="shared" ca="1" si="65"/>
        <v>42925.133228115359</v>
      </c>
    </row>
    <row r="1378" spans="1:5" x14ac:dyDescent="0.3">
      <c r="A1378" s="73">
        <v>41845</v>
      </c>
      <c r="B1378" s="130">
        <v>1978.339966</v>
      </c>
      <c r="C1378" s="125">
        <f t="shared" si="63"/>
        <v>5.4737672843068186E-3</v>
      </c>
      <c r="D1378" s="128">
        <f t="shared" si="64"/>
        <v>5473.7672843068185</v>
      </c>
      <c r="E1378" s="128">
        <f t="shared" ca="1" si="65"/>
        <v>42925.133228115359</v>
      </c>
    </row>
    <row r="1379" spans="1:5" x14ac:dyDescent="0.3">
      <c r="A1379" s="73">
        <v>41844</v>
      </c>
      <c r="B1379" s="130">
        <v>1987.9799800000001</v>
      </c>
      <c r="C1379" s="125">
        <f t="shared" si="63"/>
        <v>1.1859399678111782E-2</v>
      </c>
      <c r="D1379" s="128">
        <f t="shared" si="64"/>
        <v>11859.399678111782</v>
      </c>
      <c r="E1379" s="128">
        <f t="shared" ca="1" si="65"/>
        <v>42925.133228115359</v>
      </c>
    </row>
    <row r="1380" spans="1:5" x14ac:dyDescent="0.3">
      <c r="A1380" s="73">
        <v>41843</v>
      </c>
      <c r="B1380" s="130">
        <v>1987.01001</v>
      </c>
      <c r="C1380" s="125">
        <f t="shared" si="63"/>
        <v>7.187671677872709E-3</v>
      </c>
      <c r="D1380" s="128">
        <f t="shared" si="64"/>
        <v>7187.6716778727086</v>
      </c>
      <c r="E1380" s="128">
        <f t="shared" ca="1" si="65"/>
        <v>42925.133228115359</v>
      </c>
    </row>
    <row r="1381" spans="1:5" x14ac:dyDescent="0.3">
      <c r="A1381" s="73">
        <v>41842</v>
      </c>
      <c r="B1381" s="130">
        <v>1983.530029</v>
      </c>
      <c r="C1381" s="125">
        <f t="shared" si="63"/>
        <v>1.0093174854552744E-2</v>
      </c>
      <c r="D1381" s="128">
        <f t="shared" si="64"/>
        <v>10093.174854552744</v>
      </c>
      <c r="E1381" s="128">
        <f t="shared" ca="1" si="65"/>
        <v>42925.133228115359</v>
      </c>
    </row>
    <row r="1382" spans="1:5" x14ac:dyDescent="0.3">
      <c r="A1382" s="73">
        <v>41841</v>
      </c>
      <c r="B1382" s="130">
        <v>1973.630005</v>
      </c>
      <c r="C1382" s="125">
        <f t="shared" si="63"/>
        <v>-2.0327251794880485E-3</v>
      </c>
      <c r="D1382" s="128">
        <f t="shared" si="64"/>
        <v>-2032.7251794880485</v>
      </c>
      <c r="E1382" s="128">
        <f t="shared" ca="1" si="65"/>
        <v>42925.133228115359</v>
      </c>
    </row>
    <row r="1383" spans="1:5" x14ac:dyDescent="0.3">
      <c r="A1383" s="73">
        <v>41838</v>
      </c>
      <c r="B1383" s="130">
        <v>1978.219971</v>
      </c>
      <c r="C1383" s="125">
        <f t="shared" si="63"/>
        <v>-3.6364585253400028E-3</v>
      </c>
      <c r="D1383" s="128">
        <f t="shared" si="64"/>
        <v>-3636.4585253400028</v>
      </c>
      <c r="E1383" s="128">
        <f t="shared" ca="1" si="65"/>
        <v>42925.133228115359</v>
      </c>
    </row>
    <row r="1384" spans="1:5" x14ac:dyDescent="0.3">
      <c r="A1384" s="73">
        <v>41837</v>
      </c>
      <c r="B1384" s="130">
        <v>1958.119995</v>
      </c>
      <c r="C1384" s="125">
        <f t="shared" si="63"/>
        <v>-8.3560381449494514E-3</v>
      </c>
      <c r="D1384" s="128">
        <f t="shared" si="64"/>
        <v>-8356.0381449494507</v>
      </c>
      <c r="E1384" s="128">
        <f t="shared" ca="1" si="65"/>
        <v>42925.133228115359</v>
      </c>
    </row>
    <row r="1385" spans="1:5" x14ac:dyDescent="0.3">
      <c r="A1385" s="73">
        <v>41836</v>
      </c>
      <c r="B1385" s="130">
        <v>1981.5699460000001</v>
      </c>
      <c r="C1385" s="125">
        <f t="shared" si="63"/>
        <v>4.1807716061061928E-3</v>
      </c>
      <c r="D1385" s="128">
        <f t="shared" si="64"/>
        <v>4180.7716061061928</v>
      </c>
      <c r="E1385" s="128">
        <f t="shared" ca="1" si="65"/>
        <v>42925.133228115359</v>
      </c>
    </row>
    <row r="1386" spans="1:5" x14ac:dyDescent="0.3">
      <c r="A1386" s="73">
        <v>41835</v>
      </c>
      <c r="B1386" s="130">
        <v>1973.280029</v>
      </c>
      <c r="C1386" s="125">
        <f t="shared" si="63"/>
        <v>6.6574071068945528E-3</v>
      </c>
      <c r="D1386" s="128">
        <f t="shared" si="64"/>
        <v>6657.4071068945532</v>
      </c>
      <c r="E1386" s="128">
        <f t="shared" ca="1" si="65"/>
        <v>42925.133228115359</v>
      </c>
    </row>
    <row r="1387" spans="1:5" x14ac:dyDescent="0.3">
      <c r="A1387" s="73">
        <v>41834</v>
      </c>
      <c r="B1387" s="130">
        <v>1977.099976</v>
      </c>
      <c r="C1387" s="125">
        <f t="shared" si="63"/>
        <v>8.2306703456449526E-3</v>
      </c>
      <c r="D1387" s="128">
        <f t="shared" si="64"/>
        <v>8230.6703456449522</v>
      </c>
      <c r="E1387" s="128">
        <f t="shared" ca="1" si="65"/>
        <v>42925.133228115359</v>
      </c>
    </row>
    <row r="1388" spans="1:5" x14ac:dyDescent="0.3">
      <c r="A1388" s="73">
        <v>41831</v>
      </c>
      <c r="B1388" s="130">
        <v>1967.5699460000001</v>
      </c>
      <c r="C1388" s="125">
        <f t="shared" si="63"/>
        <v>5.2881000364572994E-3</v>
      </c>
      <c r="D1388" s="128">
        <f t="shared" si="64"/>
        <v>5288.1000364572992</v>
      </c>
      <c r="E1388" s="128">
        <f t="shared" ca="1" si="65"/>
        <v>42925.133228115359</v>
      </c>
    </row>
    <row r="1389" spans="1:5" x14ac:dyDescent="0.3">
      <c r="A1389" s="73">
        <v>41830</v>
      </c>
      <c r="B1389" s="130">
        <v>1964.6800539999999</v>
      </c>
      <c r="C1389" s="125">
        <f t="shared" si="63"/>
        <v>2.6281939668095777E-3</v>
      </c>
      <c r="D1389" s="128">
        <f t="shared" si="64"/>
        <v>2628.1939668095779</v>
      </c>
      <c r="E1389" s="128">
        <f t="shared" ca="1" si="65"/>
        <v>42925.133228115359</v>
      </c>
    </row>
    <row r="1390" spans="1:5" x14ac:dyDescent="0.3">
      <c r="A1390" s="73">
        <v>41829</v>
      </c>
      <c r="B1390" s="130">
        <v>1972.829956</v>
      </c>
      <c r="C1390" s="125">
        <f t="shared" si="63"/>
        <v>1.1718056715638747E-2</v>
      </c>
      <c r="D1390" s="128">
        <f t="shared" si="64"/>
        <v>11718.056715638748</v>
      </c>
      <c r="E1390" s="128">
        <f t="shared" ca="1" si="65"/>
        <v>42925.133228115359</v>
      </c>
    </row>
    <row r="1391" spans="1:5" x14ac:dyDescent="0.3">
      <c r="A1391" s="73">
        <v>41828</v>
      </c>
      <c r="B1391" s="130">
        <v>1963.709961</v>
      </c>
      <c r="C1391" s="125">
        <f t="shared" si="63"/>
        <v>5.6046591447467264E-4</v>
      </c>
      <c r="D1391" s="128">
        <f t="shared" si="64"/>
        <v>560.46591447467267</v>
      </c>
      <c r="E1391" s="128">
        <f t="shared" ca="1" si="65"/>
        <v>42925.133228115359</v>
      </c>
    </row>
    <row r="1392" spans="1:5" x14ac:dyDescent="0.3">
      <c r="A1392" s="73">
        <v>41827</v>
      </c>
      <c r="B1392" s="130">
        <v>1977.650024</v>
      </c>
      <c r="C1392" s="125">
        <f t="shared" si="63"/>
        <v>7.529805355244612E-3</v>
      </c>
      <c r="D1392" s="128">
        <f t="shared" si="64"/>
        <v>7529.8053552446117</v>
      </c>
      <c r="E1392" s="128">
        <f t="shared" ca="1" si="65"/>
        <v>42925.133228115359</v>
      </c>
    </row>
    <row r="1393" spans="1:5" x14ac:dyDescent="0.3">
      <c r="A1393" s="73">
        <v>41823</v>
      </c>
      <c r="B1393" s="130">
        <v>1985.4399410000001</v>
      </c>
      <c r="C1393" s="125">
        <f t="shared" si="63"/>
        <v>1.3248393076207954E-2</v>
      </c>
      <c r="D1393" s="128">
        <f t="shared" si="64"/>
        <v>13248.393076207954</v>
      </c>
      <c r="E1393" s="128">
        <f t="shared" ca="1" si="65"/>
        <v>42925.133228115359</v>
      </c>
    </row>
    <row r="1394" spans="1:5" x14ac:dyDescent="0.3">
      <c r="A1394" s="73">
        <v>41822</v>
      </c>
      <c r="B1394" s="130">
        <v>1974.619995</v>
      </c>
      <c r="C1394" s="125">
        <f t="shared" si="63"/>
        <v>9.0138965039385788E-3</v>
      </c>
      <c r="D1394" s="128">
        <f t="shared" si="64"/>
        <v>9013.8965039385785</v>
      </c>
      <c r="E1394" s="128">
        <f t="shared" ca="1" si="65"/>
        <v>42925.133228115359</v>
      </c>
    </row>
    <row r="1395" spans="1:5" x14ac:dyDescent="0.3">
      <c r="A1395" s="73">
        <v>41821</v>
      </c>
      <c r="B1395" s="130">
        <v>1973.3199460000001</v>
      </c>
      <c r="C1395" s="125">
        <f t="shared" si="63"/>
        <v>1.6132913228867896E-2</v>
      </c>
      <c r="D1395" s="128">
        <f t="shared" si="64"/>
        <v>16132.913228867896</v>
      </c>
      <c r="E1395" s="128">
        <f t="shared" ca="1" si="65"/>
        <v>42925.133228115359</v>
      </c>
    </row>
    <row r="1396" spans="1:5" x14ac:dyDescent="0.3">
      <c r="A1396" s="73">
        <v>41820</v>
      </c>
      <c r="B1396" s="130">
        <v>1960.2299800000001</v>
      </c>
      <c r="C1396" s="125">
        <f t="shared" si="63"/>
        <v>1.1585397033731182E-2</v>
      </c>
      <c r="D1396" s="128">
        <f t="shared" si="64"/>
        <v>11585.397033731182</v>
      </c>
      <c r="E1396" s="128">
        <f t="shared" ca="1" si="65"/>
        <v>42925.133228115359</v>
      </c>
    </row>
    <row r="1397" spans="1:5" x14ac:dyDescent="0.3">
      <c r="A1397" s="73">
        <v>41817</v>
      </c>
      <c r="B1397" s="130">
        <v>1960.959961</v>
      </c>
      <c r="C1397" s="125">
        <f t="shared" si="63"/>
        <v>1.280882084357704E-2</v>
      </c>
      <c r="D1397" s="128">
        <f t="shared" si="64"/>
        <v>12808.820843577039</v>
      </c>
      <c r="E1397" s="128">
        <f t="shared" ca="1" si="65"/>
        <v>42925.133228115359</v>
      </c>
    </row>
    <row r="1398" spans="1:5" x14ac:dyDescent="0.3">
      <c r="A1398" s="73">
        <v>41816</v>
      </c>
      <c r="B1398" s="130">
        <v>1957.219971</v>
      </c>
      <c r="C1398" s="125">
        <f t="shared" si="63"/>
        <v>1.4045824440414023E-2</v>
      </c>
      <c r="D1398" s="128">
        <f t="shared" si="64"/>
        <v>14045.824440414022</v>
      </c>
      <c r="E1398" s="128">
        <f t="shared" ca="1" si="65"/>
        <v>42925.133228115359</v>
      </c>
    </row>
    <row r="1399" spans="1:5" x14ac:dyDescent="0.3">
      <c r="A1399" s="73">
        <v>41815</v>
      </c>
      <c r="B1399" s="130">
        <v>1959.530029</v>
      </c>
      <c r="C1399" s="125">
        <f t="shared" si="63"/>
        <v>8.0457298917706588E-3</v>
      </c>
      <c r="D1399" s="128">
        <f t="shared" si="64"/>
        <v>8045.7298917706585</v>
      </c>
      <c r="E1399" s="128">
        <f t="shared" ca="1" si="65"/>
        <v>42925.133228115359</v>
      </c>
    </row>
    <row r="1400" spans="1:5" x14ac:dyDescent="0.3">
      <c r="A1400" s="73">
        <v>41814</v>
      </c>
      <c r="B1400" s="130">
        <v>1949.9799800000001</v>
      </c>
      <c r="C1400" s="125">
        <f t="shared" si="63"/>
        <v>-4.1524663536585127E-4</v>
      </c>
      <c r="D1400" s="128">
        <f t="shared" si="64"/>
        <v>-415.24663536585126</v>
      </c>
      <c r="E1400" s="128">
        <f t="shared" ca="1" si="65"/>
        <v>42925.133228115359</v>
      </c>
    </row>
    <row r="1401" spans="1:5" x14ac:dyDescent="0.3">
      <c r="A1401" s="73">
        <v>41813</v>
      </c>
      <c r="B1401" s="130">
        <v>1962.6099850000001</v>
      </c>
      <c r="C1401" s="125">
        <f t="shared" si="63"/>
        <v>5.811581628256679E-3</v>
      </c>
      <c r="D1401" s="128">
        <f t="shared" si="64"/>
        <v>5811.5816282566793</v>
      </c>
      <c r="E1401" s="128">
        <f t="shared" ca="1" si="65"/>
        <v>42925.133228115359</v>
      </c>
    </row>
    <row r="1402" spans="1:5" x14ac:dyDescent="0.3">
      <c r="A1402" s="73">
        <v>41810</v>
      </c>
      <c r="B1402" s="130">
        <v>1962.869995</v>
      </c>
      <c r="C1402" s="125">
        <f t="shared" si="63"/>
        <v>6.8891858207802414E-3</v>
      </c>
      <c r="D1402" s="128">
        <f t="shared" si="64"/>
        <v>6889.1858207802416</v>
      </c>
      <c r="E1402" s="128">
        <f t="shared" ca="1" si="65"/>
        <v>42925.133228115359</v>
      </c>
    </row>
    <row r="1403" spans="1:5" x14ac:dyDescent="0.3">
      <c r="A1403" s="73">
        <v>41809</v>
      </c>
      <c r="B1403" s="130">
        <v>1959.4799800000001</v>
      </c>
      <c r="C1403" s="125">
        <f t="shared" si="63"/>
        <v>9.801809561789776E-3</v>
      </c>
      <c r="D1403" s="128">
        <f t="shared" si="64"/>
        <v>9801.8095617897761</v>
      </c>
      <c r="E1403" s="128">
        <f t="shared" ca="1" si="65"/>
        <v>45302.394430481567</v>
      </c>
    </row>
    <row r="1404" spans="1:5" x14ac:dyDescent="0.3">
      <c r="A1404" s="73">
        <v>41808</v>
      </c>
      <c r="B1404" s="130">
        <v>1956.9799800000001</v>
      </c>
      <c r="C1404" s="125">
        <f t="shared" si="63"/>
        <v>1.5094287468373935E-2</v>
      </c>
      <c r="D1404" s="128">
        <f t="shared" si="64"/>
        <v>15094.287468373936</v>
      </c>
      <c r="E1404" s="128">
        <f t="shared" ca="1" si="65"/>
        <v>45302.394430481567</v>
      </c>
    </row>
    <row r="1405" spans="1:5" x14ac:dyDescent="0.3">
      <c r="A1405" s="73">
        <v>41807</v>
      </c>
      <c r="B1405" s="130">
        <v>1941.98999</v>
      </c>
      <c r="C1405" s="125">
        <f t="shared" si="63"/>
        <v>9.2244211180747548E-3</v>
      </c>
      <c r="D1405" s="128">
        <f t="shared" si="64"/>
        <v>9224.4211180747552</v>
      </c>
      <c r="E1405" s="128">
        <f t="shared" ca="1" si="65"/>
        <v>45302.394430481567</v>
      </c>
    </row>
    <row r="1406" spans="1:5" x14ac:dyDescent="0.3">
      <c r="A1406" s="73">
        <v>41806</v>
      </c>
      <c r="B1406" s="130">
        <v>1937.780029</v>
      </c>
      <c r="C1406" s="125">
        <f t="shared" si="63"/>
        <v>6.6546793939572524E-3</v>
      </c>
      <c r="D1406" s="128">
        <f t="shared" si="64"/>
        <v>6654.6793939572526</v>
      </c>
      <c r="E1406" s="128">
        <f t="shared" ca="1" si="65"/>
        <v>45302.394430481567</v>
      </c>
    </row>
    <row r="1407" spans="1:5" x14ac:dyDescent="0.3">
      <c r="A1407" s="73">
        <v>41803</v>
      </c>
      <c r="B1407" s="130">
        <v>1936.160034</v>
      </c>
      <c r="C1407" s="125">
        <f t="shared" si="63"/>
        <v>6.545167762773918E-3</v>
      </c>
      <c r="D1407" s="128">
        <f t="shared" si="64"/>
        <v>6545.1677627739182</v>
      </c>
      <c r="E1407" s="128">
        <f t="shared" ca="1" si="65"/>
        <v>45302.394430481567</v>
      </c>
    </row>
    <row r="1408" spans="1:5" x14ac:dyDescent="0.3">
      <c r="A1408" s="73">
        <v>41802</v>
      </c>
      <c r="B1408" s="130">
        <v>1930.1099850000001</v>
      </c>
      <c r="C1408" s="125">
        <f t="shared" si="63"/>
        <v>5.2498949744290702E-3</v>
      </c>
      <c r="D1408" s="128">
        <f t="shared" si="64"/>
        <v>5249.8949744290703</v>
      </c>
      <c r="E1408" s="128">
        <f t="shared" ca="1" si="65"/>
        <v>45302.394430481567</v>
      </c>
    </row>
    <row r="1409" spans="1:5" x14ac:dyDescent="0.3">
      <c r="A1409" s="73">
        <v>41801</v>
      </c>
      <c r="B1409" s="130">
        <v>1943.8900149999999</v>
      </c>
      <c r="C1409" s="125">
        <f t="shared" si="63"/>
        <v>1.7860688394495616E-2</v>
      </c>
      <c r="D1409" s="128">
        <f t="shared" si="64"/>
        <v>17860.688394495617</v>
      </c>
      <c r="E1409" s="128">
        <f t="shared" ca="1" si="65"/>
        <v>45302.394430481567</v>
      </c>
    </row>
    <row r="1410" spans="1:5" x14ac:dyDescent="0.3">
      <c r="A1410" s="73">
        <v>41800</v>
      </c>
      <c r="B1410" s="130">
        <v>1950.790039</v>
      </c>
      <c r="C1410" s="125">
        <f t="shared" si="63"/>
        <v>2.0335687510702138E-2</v>
      </c>
      <c r="D1410" s="128">
        <f t="shared" si="64"/>
        <v>20335.687510702137</v>
      </c>
      <c r="E1410" s="128">
        <f t="shared" ca="1" si="65"/>
        <v>45302.394430481567</v>
      </c>
    </row>
    <row r="1411" spans="1:5" x14ac:dyDescent="0.3">
      <c r="A1411" s="73">
        <v>41799</v>
      </c>
      <c r="B1411" s="130">
        <v>1951.2700199999999</v>
      </c>
      <c r="C1411" s="125">
        <f t="shared" si="63"/>
        <v>2.669781072951416E-2</v>
      </c>
      <c r="D1411" s="128">
        <f t="shared" si="64"/>
        <v>26697.81072951416</v>
      </c>
      <c r="E1411" s="128">
        <f t="shared" ca="1" si="65"/>
        <v>45302.394430481567</v>
      </c>
    </row>
    <row r="1412" spans="1:5" x14ac:dyDescent="0.3">
      <c r="A1412" s="73">
        <v>41796</v>
      </c>
      <c r="B1412" s="130">
        <v>1949.4399410000001</v>
      </c>
      <c r="C1412" s="125">
        <f t="shared" si="63"/>
        <v>3.0092603554537245E-2</v>
      </c>
      <c r="D1412" s="128">
        <f t="shared" si="64"/>
        <v>30092.603554537243</v>
      </c>
      <c r="E1412" s="128">
        <f t="shared" ca="1" si="65"/>
        <v>45302.394430481567</v>
      </c>
    </row>
    <row r="1413" spans="1:5" x14ac:dyDescent="0.3">
      <c r="A1413" s="73">
        <v>41795</v>
      </c>
      <c r="B1413" s="130">
        <v>1940.459961</v>
      </c>
      <c r="C1413" s="125">
        <f t="shared" si="63"/>
        <v>2.776964942012583E-2</v>
      </c>
      <c r="D1413" s="128">
        <f t="shared" si="64"/>
        <v>27769.649420125832</v>
      </c>
      <c r="E1413" s="128">
        <f t="shared" ca="1" si="65"/>
        <v>45302.394430481567</v>
      </c>
    </row>
    <row r="1414" spans="1:5" x14ac:dyDescent="0.3">
      <c r="A1414" s="73">
        <v>41794</v>
      </c>
      <c r="B1414" s="130">
        <v>1927.880005</v>
      </c>
      <c r="C1414" s="125">
        <f t="shared" si="63"/>
        <v>2.9394045531809132E-2</v>
      </c>
      <c r="D1414" s="128">
        <f t="shared" si="64"/>
        <v>29394.045531809134</v>
      </c>
      <c r="E1414" s="128">
        <f t="shared" ca="1" si="65"/>
        <v>45302.394430481567</v>
      </c>
    </row>
    <row r="1415" spans="1:5" x14ac:dyDescent="0.3">
      <c r="A1415" s="73">
        <v>41793</v>
      </c>
      <c r="B1415" s="130">
        <v>1924.23999</v>
      </c>
      <c r="C1415" s="125">
        <f t="shared" si="63"/>
        <v>2.0773672689775369E-2</v>
      </c>
      <c r="D1415" s="128">
        <f t="shared" si="64"/>
        <v>20773.672689775369</v>
      </c>
      <c r="E1415" s="128">
        <f t="shared" ca="1" si="65"/>
        <v>45302.394430481567</v>
      </c>
    </row>
    <row r="1416" spans="1:5" x14ac:dyDescent="0.3">
      <c r="A1416" s="73">
        <v>41792</v>
      </c>
      <c r="B1416" s="130">
        <v>1924.969971</v>
      </c>
      <c r="C1416" s="125">
        <f t="shared" ref="C1416:C1479" si="66">B1416/B1426-1</f>
        <v>2.5087059938603495E-2</v>
      </c>
      <c r="D1416" s="128">
        <f t="shared" ref="D1416:D1479" si="67">C1416*$B$5</f>
        <v>25087.059938603496</v>
      </c>
      <c r="E1416" s="128">
        <f t="shared" ref="E1416:E1479" ca="1" si="68">ABS(_xlfn.PERCENTILE.INC(OFFSET(D1416,0,0,Window),1-VaRLevel))</f>
        <v>45302.394430481567</v>
      </c>
    </row>
    <row r="1417" spans="1:5" x14ac:dyDescent="0.3">
      <c r="A1417" s="73">
        <v>41789</v>
      </c>
      <c r="B1417" s="130">
        <v>1923.5699460000001</v>
      </c>
      <c r="C1417" s="125">
        <f t="shared" si="66"/>
        <v>2.8179688738441122E-2</v>
      </c>
      <c r="D1417" s="128">
        <f t="shared" si="67"/>
        <v>28179.688738441124</v>
      </c>
      <c r="E1417" s="128">
        <f t="shared" ca="1" si="68"/>
        <v>45302.394430481567</v>
      </c>
    </row>
    <row r="1418" spans="1:5" x14ac:dyDescent="0.3">
      <c r="A1418" s="73">
        <v>41788</v>
      </c>
      <c r="B1418" s="130">
        <v>1920.030029</v>
      </c>
      <c r="C1418" s="125">
        <f t="shared" si="66"/>
        <v>1.6679639463651919E-2</v>
      </c>
      <c r="D1418" s="128">
        <f t="shared" si="67"/>
        <v>16679.639463651918</v>
      </c>
      <c r="E1418" s="128">
        <f t="shared" ca="1" si="68"/>
        <v>45302.394430481567</v>
      </c>
    </row>
    <row r="1419" spans="1:5" x14ac:dyDescent="0.3">
      <c r="A1419" s="73">
        <v>41787</v>
      </c>
      <c r="B1419" s="130">
        <v>1909.780029</v>
      </c>
      <c r="C1419" s="125">
        <f t="shared" si="66"/>
        <v>6.4982362214622835E-3</v>
      </c>
      <c r="D1419" s="128">
        <f t="shared" si="67"/>
        <v>6498.2362214622835</v>
      </c>
      <c r="E1419" s="128">
        <f t="shared" ca="1" si="68"/>
        <v>45302.394430481567</v>
      </c>
    </row>
    <row r="1420" spans="1:5" x14ac:dyDescent="0.3">
      <c r="A1420" s="73">
        <v>41786</v>
      </c>
      <c r="B1420" s="130">
        <v>1911.910034</v>
      </c>
      <c r="C1420" s="125">
        <f t="shared" si="66"/>
        <v>8.04577007191698E-3</v>
      </c>
      <c r="D1420" s="128">
        <f t="shared" si="67"/>
        <v>8045.7700719169798</v>
      </c>
      <c r="E1420" s="128">
        <f t="shared" ca="1" si="68"/>
        <v>45302.394430481567</v>
      </c>
    </row>
    <row r="1421" spans="1:5" x14ac:dyDescent="0.3">
      <c r="A1421" s="73">
        <v>41782</v>
      </c>
      <c r="B1421" s="130">
        <v>1900.530029</v>
      </c>
      <c r="C1421" s="125">
        <f t="shared" si="66"/>
        <v>1.1738240084943508E-2</v>
      </c>
      <c r="D1421" s="128">
        <f t="shared" si="67"/>
        <v>11738.240084943507</v>
      </c>
      <c r="E1421" s="128">
        <f t="shared" ca="1" si="68"/>
        <v>45302.394430481567</v>
      </c>
    </row>
    <row r="1422" spans="1:5" x14ac:dyDescent="0.3">
      <c r="A1422" s="73">
        <v>41781</v>
      </c>
      <c r="B1422" s="130">
        <v>1892.48999</v>
      </c>
      <c r="C1422" s="125">
        <f t="shared" si="66"/>
        <v>8.9889716815443332E-3</v>
      </c>
      <c r="D1422" s="128">
        <f t="shared" si="67"/>
        <v>8988.9716815443335</v>
      </c>
      <c r="E1422" s="128">
        <f t="shared" ca="1" si="68"/>
        <v>45302.394430481567</v>
      </c>
    </row>
    <row r="1423" spans="1:5" x14ac:dyDescent="0.3">
      <c r="A1423" s="73">
        <v>41780</v>
      </c>
      <c r="B1423" s="130">
        <v>1888.030029</v>
      </c>
      <c r="C1423" s="125">
        <f t="shared" si="66"/>
        <v>5.2284186560120904E-3</v>
      </c>
      <c r="D1423" s="128">
        <f t="shared" si="67"/>
        <v>5228.4186560120907</v>
      </c>
      <c r="E1423" s="128">
        <f t="shared" ca="1" si="68"/>
        <v>45302.394430481567</v>
      </c>
    </row>
    <row r="1424" spans="1:5" x14ac:dyDescent="0.3">
      <c r="A1424" s="73">
        <v>41779</v>
      </c>
      <c r="B1424" s="130">
        <v>1872.829956</v>
      </c>
      <c r="C1424" s="125">
        <f t="shared" si="66"/>
        <v>2.7359481503343996E-3</v>
      </c>
      <c r="D1424" s="128">
        <f t="shared" si="67"/>
        <v>2735.9481503343995</v>
      </c>
      <c r="E1424" s="128">
        <f t="shared" ca="1" si="68"/>
        <v>45302.394430481567</v>
      </c>
    </row>
    <row r="1425" spans="1:5" x14ac:dyDescent="0.3">
      <c r="A1425" s="73">
        <v>41778</v>
      </c>
      <c r="B1425" s="130">
        <v>1885.079956</v>
      </c>
      <c r="C1425" s="125">
        <f t="shared" si="66"/>
        <v>2.2281047638528229E-4</v>
      </c>
      <c r="D1425" s="128">
        <f t="shared" si="67"/>
        <v>222.8104763852823</v>
      </c>
      <c r="E1425" s="128">
        <f t="shared" ca="1" si="68"/>
        <v>45302.394430481567</v>
      </c>
    </row>
    <row r="1426" spans="1:5" x14ac:dyDescent="0.3">
      <c r="A1426" s="73">
        <v>41775</v>
      </c>
      <c r="B1426" s="130">
        <v>1877.8599850000001</v>
      </c>
      <c r="C1426" s="125">
        <f t="shared" si="66"/>
        <v>-1.7436394812960776E-3</v>
      </c>
      <c r="D1426" s="128">
        <f t="shared" si="67"/>
        <v>-1743.6394812960775</v>
      </c>
      <c r="E1426" s="128">
        <f t="shared" ca="1" si="68"/>
        <v>45302.394430481567</v>
      </c>
    </row>
    <row r="1427" spans="1:5" x14ac:dyDescent="0.3">
      <c r="A1427" s="73">
        <v>41774</v>
      </c>
      <c r="B1427" s="130">
        <v>1870.849976</v>
      </c>
      <c r="C1427" s="125">
        <f t="shared" si="66"/>
        <v>-6.8111768624163904E-3</v>
      </c>
      <c r="D1427" s="128">
        <f t="shared" si="67"/>
        <v>-6811.1768624163906</v>
      </c>
      <c r="E1427" s="128">
        <f t="shared" ca="1" si="68"/>
        <v>45302.394430481567</v>
      </c>
    </row>
    <row r="1428" spans="1:5" x14ac:dyDescent="0.3">
      <c r="A1428" s="73">
        <v>41773</v>
      </c>
      <c r="B1428" s="130">
        <v>1888.530029</v>
      </c>
      <c r="C1428" s="125">
        <f t="shared" si="66"/>
        <v>2.4311038611024571E-3</v>
      </c>
      <c r="D1428" s="128">
        <f t="shared" si="67"/>
        <v>2431.1038611024569</v>
      </c>
      <c r="E1428" s="128">
        <f t="shared" ca="1" si="68"/>
        <v>45302.394430481567</v>
      </c>
    </row>
    <row r="1429" spans="1:5" x14ac:dyDescent="0.3">
      <c r="A1429" s="73">
        <v>41772</v>
      </c>
      <c r="B1429" s="130">
        <v>1897.4499510000001</v>
      </c>
      <c r="C1429" s="125">
        <f t="shared" si="66"/>
        <v>1.0179252553005558E-2</v>
      </c>
      <c r="D1429" s="128">
        <f t="shared" si="67"/>
        <v>10179.252553005557</v>
      </c>
      <c r="E1429" s="128">
        <f t="shared" ca="1" si="68"/>
        <v>45302.394430481567</v>
      </c>
    </row>
    <row r="1430" spans="1:5" x14ac:dyDescent="0.3">
      <c r="A1430" s="73">
        <v>41771</v>
      </c>
      <c r="B1430" s="130">
        <v>1896.650024</v>
      </c>
      <c r="C1430" s="125">
        <f t="shared" si="66"/>
        <v>1.4560571518446475E-2</v>
      </c>
      <c r="D1430" s="128">
        <f t="shared" si="67"/>
        <v>14560.571518446475</v>
      </c>
      <c r="E1430" s="128">
        <f t="shared" ca="1" si="68"/>
        <v>45302.394430481567</v>
      </c>
    </row>
    <row r="1431" spans="1:5" x14ac:dyDescent="0.3">
      <c r="A1431" s="73">
        <v>41768</v>
      </c>
      <c r="B1431" s="130">
        <v>1878.4799800000001</v>
      </c>
      <c r="C1431" s="125">
        <f t="shared" si="66"/>
        <v>8.0927099955860893E-3</v>
      </c>
      <c r="D1431" s="128">
        <f t="shared" si="67"/>
        <v>8092.7099955860895</v>
      </c>
      <c r="E1431" s="128">
        <f t="shared" ca="1" si="68"/>
        <v>45302.394430481567</v>
      </c>
    </row>
    <row r="1432" spans="1:5" x14ac:dyDescent="0.3">
      <c r="A1432" s="73">
        <v>41767</v>
      </c>
      <c r="B1432" s="130">
        <v>1875.630005</v>
      </c>
      <c r="C1432" s="125">
        <f t="shared" si="66"/>
        <v>-1.5862685835772439E-3</v>
      </c>
      <c r="D1432" s="128">
        <f t="shared" si="67"/>
        <v>-1586.2685835772438</v>
      </c>
      <c r="E1432" s="128">
        <f t="shared" ca="1" si="68"/>
        <v>45302.394430481567</v>
      </c>
    </row>
    <row r="1433" spans="1:5" x14ac:dyDescent="0.3">
      <c r="A1433" s="73">
        <v>41766</v>
      </c>
      <c r="B1433" s="130">
        <v>1878.209961</v>
      </c>
      <c r="C1433" s="125">
        <f t="shared" si="66"/>
        <v>1.5036584270180509E-3</v>
      </c>
      <c r="D1433" s="128">
        <f t="shared" si="67"/>
        <v>1503.6584270180508</v>
      </c>
      <c r="E1433" s="128">
        <f t="shared" ca="1" si="68"/>
        <v>45302.394430481567</v>
      </c>
    </row>
    <row r="1434" spans="1:5" x14ac:dyDescent="0.3">
      <c r="A1434" s="73">
        <v>41765</v>
      </c>
      <c r="B1434" s="130">
        <v>1867.719971</v>
      </c>
      <c r="C1434" s="125">
        <f t="shared" si="66"/>
        <v>-6.2941010835514399E-3</v>
      </c>
      <c r="D1434" s="128">
        <f t="shared" si="67"/>
        <v>-6294.1010835514398</v>
      </c>
      <c r="E1434" s="128">
        <f t="shared" ca="1" si="68"/>
        <v>45302.394430481567</v>
      </c>
    </row>
    <row r="1435" spans="1:5" x14ac:dyDescent="0.3">
      <c r="A1435" s="73">
        <v>41764</v>
      </c>
      <c r="B1435" s="130">
        <v>1884.660034</v>
      </c>
      <c r="C1435" s="125">
        <f t="shared" si="66"/>
        <v>6.8219921564141028E-3</v>
      </c>
      <c r="D1435" s="128">
        <f t="shared" si="67"/>
        <v>6821.9921564141032</v>
      </c>
      <c r="E1435" s="128">
        <f t="shared" ca="1" si="68"/>
        <v>45302.394430481567</v>
      </c>
    </row>
    <row r="1436" spans="1:5" x14ac:dyDescent="0.3">
      <c r="A1436" s="73">
        <v>41761</v>
      </c>
      <c r="B1436" s="130">
        <v>1881.1400149999999</v>
      </c>
      <c r="C1436" s="125">
        <f t="shared" si="66"/>
        <v>8.7353080460343957E-3</v>
      </c>
      <c r="D1436" s="128">
        <f t="shared" si="67"/>
        <v>8735.3080460343954</v>
      </c>
      <c r="E1436" s="128">
        <f t="shared" ca="1" si="68"/>
        <v>45302.394430481567</v>
      </c>
    </row>
    <row r="1437" spans="1:5" x14ac:dyDescent="0.3">
      <c r="A1437" s="73">
        <v>41760</v>
      </c>
      <c r="B1437" s="130">
        <v>1883.6800539999999</v>
      </c>
      <c r="C1437" s="125">
        <f t="shared" si="66"/>
        <v>1.1474993058607552E-2</v>
      </c>
      <c r="D1437" s="128">
        <f t="shared" si="67"/>
        <v>11474.993058607552</v>
      </c>
      <c r="E1437" s="128">
        <f t="shared" ca="1" si="68"/>
        <v>45302.394430481567</v>
      </c>
    </row>
    <row r="1438" spans="1:5" x14ac:dyDescent="0.3">
      <c r="A1438" s="73">
        <v>41759</v>
      </c>
      <c r="B1438" s="130">
        <v>1883.9499510000001</v>
      </c>
      <c r="C1438" s="125">
        <f t="shared" si="66"/>
        <v>2.2230285431532382E-2</v>
      </c>
      <c r="D1438" s="128">
        <f t="shared" si="67"/>
        <v>22230.285431532382</v>
      </c>
      <c r="E1438" s="128">
        <f t="shared" ca="1" si="68"/>
        <v>45302.394430481567</v>
      </c>
    </row>
    <row r="1439" spans="1:5" x14ac:dyDescent="0.3">
      <c r="A1439" s="73">
        <v>41758</v>
      </c>
      <c r="B1439" s="130">
        <v>1878.329956</v>
      </c>
      <c r="C1439" s="125">
        <f t="shared" si="66"/>
        <v>2.6067797832971973E-2</v>
      </c>
      <c r="D1439" s="128">
        <f t="shared" si="67"/>
        <v>26067.797832971974</v>
      </c>
      <c r="E1439" s="128">
        <f t="shared" ca="1" si="68"/>
        <v>45302.394430481567</v>
      </c>
    </row>
    <row r="1440" spans="1:5" x14ac:dyDescent="0.3">
      <c r="A1440" s="73">
        <v>41757</v>
      </c>
      <c r="B1440" s="130">
        <v>1869.4300539999999</v>
      </c>
      <c r="C1440" s="125">
        <f t="shared" si="66"/>
        <v>2.9597626657777321E-2</v>
      </c>
      <c r="D1440" s="128">
        <f t="shared" si="67"/>
        <v>29597.62665777732</v>
      </c>
      <c r="E1440" s="128">
        <f t="shared" ca="1" si="68"/>
        <v>45302.394430481567</v>
      </c>
    </row>
    <row r="1441" spans="1:5" x14ac:dyDescent="0.3">
      <c r="A1441" s="73">
        <v>41754</v>
      </c>
      <c r="B1441" s="130">
        <v>1863.400024</v>
      </c>
      <c r="C1441" s="125">
        <f t="shared" si="66"/>
        <v>1.6540504903104214E-2</v>
      </c>
      <c r="D1441" s="128">
        <f t="shared" si="67"/>
        <v>16540.504903104214</v>
      </c>
      <c r="E1441" s="128">
        <f t="shared" ca="1" si="68"/>
        <v>45302.394430481567</v>
      </c>
    </row>
    <row r="1442" spans="1:5" x14ac:dyDescent="0.3">
      <c r="A1442" s="73">
        <v>41753</v>
      </c>
      <c r="B1442" s="130">
        <v>1878.6099850000001</v>
      </c>
      <c r="C1442" s="125">
        <f t="shared" si="66"/>
        <v>3.4344618650659076E-3</v>
      </c>
      <c r="D1442" s="128">
        <f t="shared" si="67"/>
        <v>3434.4618650659077</v>
      </c>
      <c r="E1442" s="128">
        <f t="shared" ca="1" si="68"/>
        <v>45302.394430481567</v>
      </c>
    </row>
    <row r="1443" spans="1:5" x14ac:dyDescent="0.3">
      <c r="A1443" s="73">
        <v>41752</v>
      </c>
      <c r="B1443" s="130">
        <v>1875.3900149999999</v>
      </c>
      <c r="C1443" s="125">
        <f t="shared" si="66"/>
        <v>1.2651490579390412E-2</v>
      </c>
      <c r="D1443" s="128">
        <f t="shared" si="67"/>
        <v>12651.490579390413</v>
      </c>
      <c r="E1443" s="128">
        <f t="shared" ca="1" si="68"/>
        <v>45302.394430481567</v>
      </c>
    </row>
    <row r="1444" spans="1:5" x14ac:dyDescent="0.3">
      <c r="A1444" s="73">
        <v>41751</v>
      </c>
      <c r="B1444" s="130">
        <v>1879.5500489999999</v>
      </c>
      <c r="C1444" s="125">
        <f t="shared" si="66"/>
        <v>1.8704206559497782E-2</v>
      </c>
      <c r="D1444" s="128">
        <f t="shared" si="67"/>
        <v>18704.206559497783</v>
      </c>
      <c r="E1444" s="128">
        <f t="shared" ca="1" si="68"/>
        <v>45302.394430481567</v>
      </c>
    </row>
    <row r="1445" spans="1:5" x14ac:dyDescent="0.3">
      <c r="A1445" s="73">
        <v>41750</v>
      </c>
      <c r="B1445" s="130">
        <v>1871.8900149999999</v>
      </c>
      <c r="C1445" s="125">
        <f t="shared" si="66"/>
        <v>3.6459629958676132E-3</v>
      </c>
      <c r="D1445" s="128">
        <f t="shared" si="67"/>
        <v>3645.9629958676132</v>
      </c>
      <c r="E1445" s="128">
        <f t="shared" ca="1" si="68"/>
        <v>45302.394430481567</v>
      </c>
    </row>
    <row r="1446" spans="1:5" x14ac:dyDescent="0.3">
      <c r="A1446" s="73">
        <v>41746</v>
      </c>
      <c r="B1446" s="130">
        <v>1864.849976</v>
      </c>
      <c r="C1446" s="125">
        <f t="shared" si="66"/>
        <v>-1.266434968085739E-2</v>
      </c>
      <c r="D1446" s="128">
        <f t="shared" si="67"/>
        <v>-12664.349680857389</v>
      </c>
      <c r="E1446" s="128">
        <f t="shared" ca="1" si="68"/>
        <v>45302.394430481567</v>
      </c>
    </row>
    <row r="1447" spans="1:5" x14ac:dyDescent="0.3">
      <c r="A1447" s="73">
        <v>41745</v>
      </c>
      <c r="B1447" s="130">
        <v>1862.3100589999999</v>
      </c>
      <c r="C1447" s="125">
        <f t="shared" si="66"/>
        <v>-1.5119765528121887E-2</v>
      </c>
      <c r="D1447" s="128">
        <f t="shared" si="67"/>
        <v>-15119.765528121887</v>
      </c>
      <c r="E1447" s="128">
        <f t="shared" ca="1" si="68"/>
        <v>45302.394430481567</v>
      </c>
    </row>
    <row r="1448" spans="1:5" x14ac:dyDescent="0.3">
      <c r="A1448" s="73">
        <v>41744</v>
      </c>
      <c r="B1448" s="130">
        <v>1842.9799800000001</v>
      </c>
      <c r="C1448" s="125">
        <f t="shared" si="66"/>
        <v>-2.2561436393552459E-2</v>
      </c>
      <c r="D1448" s="128">
        <f t="shared" si="67"/>
        <v>-22561.43639355246</v>
      </c>
      <c r="E1448" s="128">
        <f t="shared" ca="1" si="68"/>
        <v>45302.394430481567</v>
      </c>
    </row>
    <row r="1449" spans="1:5" x14ac:dyDescent="0.3">
      <c r="A1449" s="73">
        <v>41743</v>
      </c>
      <c r="B1449" s="130">
        <v>1830.6099850000001</v>
      </c>
      <c r="C1449" s="125">
        <f t="shared" si="66"/>
        <v>-2.2287608958724725E-2</v>
      </c>
      <c r="D1449" s="128">
        <f t="shared" si="67"/>
        <v>-22287.608958724726</v>
      </c>
      <c r="E1449" s="128">
        <f t="shared" ca="1" si="68"/>
        <v>45302.394430481567</v>
      </c>
    </row>
    <row r="1450" spans="1:5" x14ac:dyDescent="0.3">
      <c r="A1450" s="73">
        <v>41740</v>
      </c>
      <c r="B1450" s="130">
        <v>1815.6899410000001</v>
      </c>
      <c r="C1450" s="125">
        <f t="shared" si="66"/>
        <v>-2.2571922197682781E-2</v>
      </c>
      <c r="D1450" s="128">
        <f t="shared" si="67"/>
        <v>-22571.922197682779</v>
      </c>
      <c r="E1450" s="128">
        <f t="shared" ca="1" si="68"/>
        <v>45302.394430481567</v>
      </c>
    </row>
    <row r="1451" spans="1:5" x14ac:dyDescent="0.3">
      <c r="A1451" s="73">
        <v>41739</v>
      </c>
      <c r="B1451" s="130">
        <v>1833.079956</v>
      </c>
      <c r="C1451" s="125">
        <f t="shared" si="66"/>
        <v>-8.6315507849313855E-3</v>
      </c>
      <c r="D1451" s="128">
        <f t="shared" si="67"/>
        <v>-8631.5507849313854</v>
      </c>
      <c r="E1451" s="128">
        <f t="shared" ca="1" si="68"/>
        <v>45302.394430481567</v>
      </c>
    </row>
    <row r="1452" spans="1:5" x14ac:dyDescent="0.3">
      <c r="A1452" s="73">
        <v>41738</v>
      </c>
      <c r="B1452" s="130">
        <v>1872.1800539999999</v>
      </c>
      <c r="C1452" s="125">
        <f t="shared" si="66"/>
        <v>1.0590747060902794E-2</v>
      </c>
      <c r="D1452" s="128">
        <f t="shared" si="67"/>
        <v>10590.747060902795</v>
      </c>
      <c r="E1452" s="128">
        <f t="shared" ca="1" si="68"/>
        <v>45302.394430481567</v>
      </c>
    </row>
    <row r="1453" spans="1:5" x14ac:dyDescent="0.3">
      <c r="A1453" s="73">
        <v>41737</v>
      </c>
      <c r="B1453" s="130">
        <v>1851.959961</v>
      </c>
      <c r="C1453" s="125">
        <f t="shared" si="66"/>
        <v>-7.3219809160546268E-3</v>
      </c>
      <c r="D1453" s="128">
        <f t="shared" si="67"/>
        <v>-7321.9809160546265</v>
      </c>
      <c r="E1453" s="128">
        <f t="shared" ca="1" si="68"/>
        <v>45302.394430481567</v>
      </c>
    </row>
    <row r="1454" spans="1:5" x14ac:dyDescent="0.3">
      <c r="A1454" s="73">
        <v>41736</v>
      </c>
      <c r="B1454" s="130">
        <v>1845.040039</v>
      </c>
      <c r="C1454" s="125">
        <f t="shared" si="66"/>
        <v>-6.6758023913948694E-3</v>
      </c>
      <c r="D1454" s="128">
        <f t="shared" si="67"/>
        <v>-6675.8023913948691</v>
      </c>
      <c r="E1454" s="128">
        <f t="shared" ca="1" si="68"/>
        <v>45302.394430481567</v>
      </c>
    </row>
    <row r="1455" spans="1:5" x14ac:dyDescent="0.3">
      <c r="A1455" s="73">
        <v>41733</v>
      </c>
      <c r="B1455" s="130">
        <v>1865.089966</v>
      </c>
      <c r="C1455" s="125">
        <f t="shared" si="66"/>
        <v>-7.6616054726263982E-4</v>
      </c>
      <c r="D1455" s="128">
        <f t="shared" si="67"/>
        <v>-766.16054726263985</v>
      </c>
      <c r="E1455" s="128">
        <f t="shared" ca="1" si="68"/>
        <v>45302.394430481567</v>
      </c>
    </row>
    <row r="1456" spans="1:5" x14ac:dyDescent="0.3">
      <c r="A1456" s="73">
        <v>41732</v>
      </c>
      <c r="B1456" s="130">
        <v>1888.7700199999999</v>
      </c>
      <c r="C1456" s="125">
        <f t="shared" si="66"/>
        <v>8.9529489214643654E-3</v>
      </c>
      <c r="D1456" s="128">
        <f t="shared" si="67"/>
        <v>8952.9489214643654</v>
      </c>
      <c r="E1456" s="128">
        <f t="shared" ca="1" si="68"/>
        <v>45302.394430481567</v>
      </c>
    </row>
    <row r="1457" spans="1:5" x14ac:dyDescent="0.3">
      <c r="A1457" s="73">
        <v>41731</v>
      </c>
      <c r="B1457" s="130">
        <v>1890.900024</v>
      </c>
      <c r="C1457" s="125">
        <f t="shared" si="66"/>
        <v>1.6192223475311573E-2</v>
      </c>
      <c r="D1457" s="128">
        <f t="shared" si="67"/>
        <v>16192.223475311574</v>
      </c>
      <c r="E1457" s="128">
        <f t="shared" ca="1" si="68"/>
        <v>45302.394430481567</v>
      </c>
    </row>
    <row r="1458" spans="1:5" x14ac:dyDescent="0.3">
      <c r="A1458" s="73">
        <v>41730</v>
      </c>
      <c r="B1458" s="130">
        <v>1885.5200199999999</v>
      </c>
      <c r="C1458" s="125">
        <f t="shared" si="66"/>
        <v>7.0877393510482278E-3</v>
      </c>
      <c r="D1458" s="128">
        <f t="shared" si="67"/>
        <v>7087.7393510482279</v>
      </c>
      <c r="E1458" s="128">
        <f t="shared" ca="1" si="68"/>
        <v>45302.394430481567</v>
      </c>
    </row>
    <row r="1459" spans="1:5" x14ac:dyDescent="0.3">
      <c r="A1459" s="73">
        <v>41729</v>
      </c>
      <c r="B1459" s="130">
        <v>1872.339966</v>
      </c>
      <c r="C1459" s="125">
        <f t="shared" si="66"/>
        <v>7.2680182264073245E-3</v>
      </c>
      <c r="D1459" s="128">
        <f t="shared" si="67"/>
        <v>7268.0182264073246</v>
      </c>
      <c r="E1459" s="128">
        <f t="shared" ca="1" si="68"/>
        <v>45302.394430481567</v>
      </c>
    </row>
    <row r="1460" spans="1:5" x14ac:dyDescent="0.3">
      <c r="A1460" s="73">
        <v>41726</v>
      </c>
      <c r="B1460" s="130">
        <v>1857.619995</v>
      </c>
      <c r="C1460" s="125">
        <f t="shared" si="66"/>
        <v>8.9564506336965444E-3</v>
      </c>
      <c r="D1460" s="128">
        <f t="shared" si="67"/>
        <v>8956.4506336965442</v>
      </c>
      <c r="E1460" s="128">
        <f t="shared" ca="1" si="68"/>
        <v>45302.394430481567</v>
      </c>
    </row>
    <row r="1461" spans="1:5" x14ac:dyDescent="0.3">
      <c r="A1461" s="73">
        <v>41725</v>
      </c>
      <c r="B1461" s="130">
        <v>1849.040039</v>
      </c>
      <c r="C1461" s="125">
        <f t="shared" si="66"/>
        <v>1.4623921107279614E-3</v>
      </c>
      <c r="D1461" s="128">
        <f t="shared" si="67"/>
        <v>1462.3921107279614</v>
      </c>
      <c r="E1461" s="128">
        <f t="shared" ca="1" si="68"/>
        <v>45302.394430481567</v>
      </c>
    </row>
    <row r="1462" spans="1:5" x14ac:dyDescent="0.3">
      <c r="A1462" s="73">
        <v>41724</v>
      </c>
      <c r="B1462" s="130">
        <v>1852.5600589999999</v>
      </c>
      <c r="C1462" s="125">
        <f t="shared" si="66"/>
        <v>-8.371637089289341E-3</v>
      </c>
      <c r="D1462" s="128">
        <f t="shared" si="67"/>
        <v>-8371.637089289341</v>
      </c>
      <c r="E1462" s="128">
        <f t="shared" ca="1" si="68"/>
        <v>45302.394430481567</v>
      </c>
    </row>
    <row r="1463" spans="1:5" x14ac:dyDescent="0.3">
      <c r="A1463" s="73">
        <v>41723</v>
      </c>
      <c r="B1463" s="130">
        <v>1865.619995</v>
      </c>
      <c r="C1463" s="125">
        <f t="shared" si="66"/>
        <v>-1.0762356540743312E-3</v>
      </c>
      <c r="D1463" s="128">
        <f t="shared" si="67"/>
        <v>-1076.2356540743313</v>
      </c>
      <c r="E1463" s="128">
        <f t="shared" ca="1" si="68"/>
        <v>45302.394430481567</v>
      </c>
    </row>
    <row r="1464" spans="1:5" x14ac:dyDescent="0.3">
      <c r="A1464" s="73">
        <v>41722</v>
      </c>
      <c r="B1464" s="130">
        <v>1857.4399410000001</v>
      </c>
      <c r="C1464" s="125">
        <f t="shared" si="66"/>
        <v>-1.0510557135227638E-2</v>
      </c>
      <c r="D1464" s="128">
        <f t="shared" si="67"/>
        <v>-10510.557135227638</v>
      </c>
      <c r="E1464" s="128">
        <f t="shared" ca="1" si="68"/>
        <v>45302.394430481567</v>
      </c>
    </row>
    <row r="1465" spans="1:5" x14ac:dyDescent="0.3">
      <c r="A1465" s="73">
        <v>41719</v>
      </c>
      <c r="B1465" s="130">
        <v>1866.5200199999999</v>
      </c>
      <c r="C1465" s="125">
        <f t="shared" si="66"/>
        <v>-6.1340646422715084E-3</v>
      </c>
      <c r="D1465" s="128">
        <f t="shared" si="67"/>
        <v>-6134.0646422715081</v>
      </c>
      <c r="E1465" s="128">
        <f t="shared" ca="1" si="68"/>
        <v>45302.394430481567</v>
      </c>
    </row>
    <row r="1466" spans="1:5" x14ac:dyDescent="0.3">
      <c r="A1466" s="73">
        <v>41718</v>
      </c>
      <c r="B1466" s="130">
        <v>1872.01001</v>
      </c>
      <c r="C1466" s="125">
        <f t="shared" si="66"/>
        <v>-2.6744478897199331E-3</v>
      </c>
      <c r="D1466" s="128">
        <f t="shared" si="67"/>
        <v>-2674.4478897199333</v>
      </c>
      <c r="E1466" s="128">
        <f t="shared" ca="1" si="68"/>
        <v>45302.394430481567</v>
      </c>
    </row>
    <row r="1467" spans="1:5" x14ac:dyDescent="0.3">
      <c r="A1467" s="73">
        <v>41717</v>
      </c>
      <c r="B1467" s="130">
        <v>1860.7700199999999</v>
      </c>
      <c r="C1467" s="125">
        <f t="shared" si="66"/>
        <v>-6.9591039589994574E-3</v>
      </c>
      <c r="D1467" s="128">
        <f t="shared" si="67"/>
        <v>-6959.1039589994571</v>
      </c>
      <c r="E1467" s="128">
        <f t="shared" ca="1" si="68"/>
        <v>45302.394430481567</v>
      </c>
    </row>
    <row r="1468" spans="1:5" x14ac:dyDescent="0.3">
      <c r="A1468" s="73">
        <v>41716</v>
      </c>
      <c r="B1468" s="130">
        <v>1872.25</v>
      </c>
      <c r="C1468" s="125">
        <f t="shared" si="66"/>
        <v>-8.858664342901168E-4</v>
      </c>
      <c r="D1468" s="128">
        <f t="shared" si="67"/>
        <v>-885.86643429011679</v>
      </c>
      <c r="E1468" s="128">
        <f t="shared" ca="1" si="68"/>
        <v>45302.394430481567</v>
      </c>
    </row>
    <row r="1469" spans="1:5" x14ac:dyDescent="0.3">
      <c r="A1469" s="73">
        <v>41715</v>
      </c>
      <c r="B1469" s="130">
        <v>1858.829956</v>
      </c>
      <c r="C1469" s="125">
        <f t="shared" si="66"/>
        <v>7.0974498664209129E-3</v>
      </c>
      <c r="D1469" s="128">
        <f t="shared" si="67"/>
        <v>7097.4498664209132</v>
      </c>
      <c r="E1469" s="128">
        <f t="shared" ca="1" si="68"/>
        <v>45302.394430481567</v>
      </c>
    </row>
    <row r="1470" spans="1:5" x14ac:dyDescent="0.3">
      <c r="A1470" s="73">
        <v>41712</v>
      </c>
      <c r="B1470" s="130">
        <v>1841.130005</v>
      </c>
      <c r="C1470" s="125">
        <f t="shared" si="66"/>
        <v>-9.8523469212751236E-3</v>
      </c>
      <c r="D1470" s="128">
        <f t="shared" si="67"/>
        <v>-9852.3469212751243</v>
      </c>
      <c r="E1470" s="128">
        <f t="shared" ca="1" si="68"/>
        <v>45302.394430481567</v>
      </c>
    </row>
    <row r="1471" spans="1:5" x14ac:dyDescent="0.3">
      <c r="A1471" s="73">
        <v>41711</v>
      </c>
      <c r="B1471" s="130">
        <v>1846.339966</v>
      </c>
      <c r="C1471" s="125">
        <f t="shared" si="66"/>
        <v>-4.2873945460480956E-3</v>
      </c>
      <c r="D1471" s="128">
        <f t="shared" si="67"/>
        <v>-4287.3945460480954</v>
      </c>
      <c r="E1471" s="128">
        <f t="shared" ca="1" si="68"/>
        <v>45302.394430481567</v>
      </c>
    </row>
    <row r="1472" spans="1:5" x14ac:dyDescent="0.3">
      <c r="A1472" s="73">
        <v>41710</v>
      </c>
      <c r="B1472" s="130">
        <v>1868.1999510000001</v>
      </c>
      <c r="C1472" s="125">
        <f t="shared" si="66"/>
        <v>1.2486676806050978E-2</v>
      </c>
      <c r="D1472" s="128">
        <f t="shared" si="67"/>
        <v>12486.676806050978</v>
      </c>
      <c r="E1472" s="128">
        <f t="shared" ca="1" si="68"/>
        <v>45302.394430481567</v>
      </c>
    </row>
    <row r="1473" spans="1:5" x14ac:dyDescent="0.3">
      <c r="A1473" s="73">
        <v>41709</v>
      </c>
      <c r="B1473" s="130">
        <v>1867.630005</v>
      </c>
      <c r="C1473" s="125">
        <f t="shared" si="66"/>
        <v>1.219975397860229E-2</v>
      </c>
      <c r="D1473" s="128">
        <f t="shared" si="67"/>
        <v>12199.75397860229</v>
      </c>
      <c r="E1473" s="128">
        <f t="shared" ca="1" si="68"/>
        <v>45302.394430481567</v>
      </c>
    </row>
    <row r="1474" spans="1:5" x14ac:dyDescent="0.3">
      <c r="A1474" s="73">
        <v>41708</v>
      </c>
      <c r="B1474" s="130">
        <v>1877.170044</v>
      </c>
      <c r="C1474" s="125">
        <f t="shared" si="66"/>
        <v>1.5999079481051837E-2</v>
      </c>
      <c r="D1474" s="128">
        <f t="shared" si="67"/>
        <v>15999.079481051836</v>
      </c>
      <c r="E1474" s="128">
        <f t="shared" ca="1" si="68"/>
        <v>45302.394430481567</v>
      </c>
    </row>
    <row r="1475" spans="1:5" x14ac:dyDescent="0.3">
      <c r="A1475" s="73">
        <v>41705</v>
      </c>
      <c r="B1475" s="130">
        <v>1878.040039</v>
      </c>
      <c r="C1475" s="125">
        <f t="shared" si="66"/>
        <v>2.2758360245064724E-2</v>
      </c>
      <c r="D1475" s="128">
        <f t="shared" si="67"/>
        <v>22758.360245064723</v>
      </c>
      <c r="E1475" s="128">
        <f t="shared" ca="1" si="68"/>
        <v>45302.394430481567</v>
      </c>
    </row>
    <row r="1476" spans="1:5" x14ac:dyDescent="0.3">
      <c r="A1476" s="73">
        <v>41704</v>
      </c>
      <c r="B1476" s="130">
        <v>1877.030029</v>
      </c>
      <c r="C1476" s="125">
        <f t="shared" si="66"/>
        <v>2.0246985733531897E-2</v>
      </c>
      <c r="D1476" s="128">
        <f t="shared" si="67"/>
        <v>20246.985733531896</v>
      </c>
      <c r="E1476" s="128">
        <f t="shared" ca="1" si="68"/>
        <v>45302.394430481567</v>
      </c>
    </row>
    <row r="1477" spans="1:5" x14ac:dyDescent="0.3">
      <c r="A1477" s="73">
        <v>41703</v>
      </c>
      <c r="B1477" s="130">
        <v>1873.8100589999999</v>
      </c>
      <c r="C1477" s="125">
        <f t="shared" si="66"/>
        <v>2.4639813533834598E-2</v>
      </c>
      <c r="D1477" s="128">
        <f t="shared" si="67"/>
        <v>24639.813533834596</v>
      </c>
      <c r="E1477" s="128">
        <f t="shared" ca="1" si="68"/>
        <v>45302.394430481567</v>
      </c>
    </row>
    <row r="1478" spans="1:5" x14ac:dyDescent="0.3">
      <c r="A1478" s="73">
        <v>41702</v>
      </c>
      <c r="B1478" s="130">
        <v>1873.910034</v>
      </c>
      <c r="C1478" s="125">
        <f t="shared" si="66"/>
        <v>1.8008878843472909E-2</v>
      </c>
      <c r="D1478" s="128">
        <f t="shared" si="67"/>
        <v>18008.87884347291</v>
      </c>
      <c r="E1478" s="128">
        <f t="shared" ca="1" si="68"/>
        <v>45302.394430481567</v>
      </c>
    </row>
    <row r="1479" spans="1:5" x14ac:dyDescent="0.3">
      <c r="A1479" s="73">
        <v>41701</v>
      </c>
      <c r="B1479" s="130">
        <v>1845.7299800000001</v>
      </c>
      <c r="C1479" s="125">
        <f t="shared" si="66"/>
        <v>3.8615572359268491E-3</v>
      </c>
      <c r="D1479" s="128">
        <f t="shared" si="67"/>
        <v>3861.557235926849</v>
      </c>
      <c r="E1479" s="128">
        <f t="shared" ca="1" si="68"/>
        <v>45302.394430481567</v>
      </c>
    </row>
    <row r="1480" spans="1:5" x14ac:dyDescent="0.3">
      <c r="A1480" s="73">
        <v>41698</v>
      </c>
      <c r="B1480" s="130">
        <v>1859.4499510000001</v>
      </c>
      <c r="C1480" s="125">
        <f t="shared" ref="C1480:C1543" si="69">B1480/B1490-1</f>
        <v>1.6187293744359232E-2</v>
      </c>
      <c r="D1480" s="128">
        <f t="shared" ref="D1480:D1543" si="70">C1480*$B$5</f>
        <v>16187.293744359233</v>
      </c>
      <c r="E1480" s="128">
        <f t="shared" ref="E1480:E1543" ca="1" si="71">ABS(_xlfn.PERCENTILE.INC(OFFSET(D1480,0,0,Window),1-VaRLevel))</f>
        <v>45302.394430481567</v>
      </c>
    </row>
    <row r="1481" spans="1:5" x14ac:dyDescent="0.3">
      <c r="A1481" s="73">
        <v>41697</v>
      </c>
      <c r="B1481" s="130">
        <v>1854.290039</v>
      </c>
      <c r="C1481" s="125">
        <f t="shared" si="69"/>
        <v>1.9255097571237334E-2</v>
      </c>
      <c r="D1481" s="128">
        <f t="shared" si="70"/>
        <v>19255.097571237333</v>
      </c>
      <c r="E1481" s="128">
        <f t="shared" ca="1" si="71"/>
        <v>45302.394430481567</v>
      </c>
    </row>
    <row r="1482" spans="1:5" x14ac:dyDescent="0.3">
      <c r="A1482" s="73">
        <v>41696</v>
      </c>
      <c r="B1482" s="130">
        <v>1845.160034</v>
      </c>
      <c r="C1482" s="125">
        <f t="shared" si="69"/>
        <v>1.3963475202637632E-2</v>
      </c>
      <c r="D1482" s="128">
        <f t="shared" si="70"/>
        <v>13963.475202637632</v>
      </c>
      <c r="E1482" s="128">
        <f t="shared" ca="1" si="71"/>
        <v>45302.394430481567</v>
      </c>
    </row>
    <row r="1483" spans="1:5" x14ac:dyDescent="0.3">
      <c r="A1483" s="73">
        <v>41695</v>
      </c>
      <c r="B1483" s="130">
        <v>1845.119995</v>
      </c>
      <c r="C1483" s="125">
        <f t="shared" si="69"/>
        <v>2.5157808391504499E-2</v>
      </c>
      <c r="D1483" s="128">
        <f t="shared" si="70"/>
        <v>25157.808391504499</v>
      </c>
      <c r="E1483" s="128">
        <f t="shared" ca="1" si="71"/>
        <v>45302.394430481567</v>
      </c>
    </row>
    <row r="1484" spans="1:5" x14ac:dyDescent="0.3">
      <c r="A1484" s="73">
        <v>41694</v>
      </c>
      <c r="B1484" s="130">
        <v>1847.6099850000001</v>
      </c>
      <c r="C1484" s="125">
        <f t="shared" si="69"/>
        <v>2.8152143235443905E-2</v>
      </c>
      <c r="D1484" s="128">
        <f t="shared" si="70"/>
        <v>28152.143235443906</v>
      </c>
      <c r="E1484" s="128">
        <f t="shared" ca="1" si="71"/>
        <v>45302.394430481567</v>
      </c>
    </row>
    <row r="1485" spans="1:5" x14ac:dyDescent="0.3">
      <c r="A1485" s="73">
        <v>41691</v>
      </c>
      <c r="B1485" s="130">
        <v>1836.25</v>
      </c>
      <c r="C1485" s="125">
        <f t="shared" si="69"/>
        <v>3.5422849555475144E-2</v>
      </c>
      <c r="D1485" s="128">
        <f t="shared" si="70"/>
        <v>35422.849555475143</v>
      </c>
      <c r="E1485" s="128">
        <f t="shared" ca="1" si="71"/>
        <v>45302.394430481567</v>
      </c>
    </row>
    <row r="1486" spans="1:5" x14ac:dyDescent="0.3">
      <c r="A1486" s="73">
        <v>41690</v>
      </c>
      <c r="B1486" s="130">
        <v>1839.780029</v>
      </c>
      <c r="C1486" s="125">
        <f t="shared" si="69"/>
        <v>5.0318566169544887E-2</v>
      </c>
      <c r="D1486" s="128">
        <f t="shared" si="70"/>
        <v>50318.566169544887</v>
      </c>
      <c r="E1486" s="128">
        <f t="shared" ca="1" si="71"/>
        <v>45302.394430481567</v>
      </c>
    </row>
    <row r="1487" spans="1:5" x14ac:dyDescent="0.3">
      <c r="A1487" s="73">
        <v>41689</v>
      </c>
      <c r="B1487" s="130">
        <v>1828.75</v>
      </c>
      <c r="C1487" s="125">
        <f t="shared" si="69"/>
        <v>4.1904085604660413E-2</v>
      </c>
      <c r="D1487" s="128">
        <f t="shared" si="70"/>
        <v>41904.085604660409</v>
      </c>
      <c r="E1487" s="128">
        <f t="shared" ca="1" si="71"/>
        <v>45302.394430481567</v>
      </c>
    </row>
    <row r="1488" spans="1:5" x14ac:dyDescent="0.3">
      <c r="A1488" s="73">
        <v>41688</v>
      </c>
      <c r="B1488" s="130">
        <v>1840.76001</v>
      </c>
      <c r="C1488" s="125">
        <f t="shared" si="69"/>
        <v>5.6760182415994898E-2</v>
      </c>
      <c r="D1488" s="128">
        <f t="shared" si="70"/>
        <v>56760.182415994896</v>
      </c>
      <c r="E1488" s="128">
        <f t="shared" ca="1" si="71"/>
        <v>45302.394430481567</v>
      </c>
    </row>
    <row r="1489" spans="1:5" x14ac:dyDescent="0.3">
      <c r="A1489" s="73">
        <v>41684</v>
      </c>
      <c r="B1489" s="130">
        <v>1838.630005</v>
      </c>
      <c r="C1489" s="125">
        <f t="shared" si="69"/>
        <v>3.143742535797478E-2</v>
      </c>
      <c r="D1489" s="128">
        <f t="shared" si="70"/>
        <v>31437.425357974778</v>
      </c>
      <c r="E1489" s="128">
        <f t="shared" ca="1" si="71"/>
        <v>45302.394430481567</v>
      </c>
    </row>
    <row r="1490" spans="1:5" x14ac:dyDescent="0.3">
      <c r="A1490" s="73">
        <v>41683</v>
      </c>
      <c r="B1490" s="130">
        <v>1829.829956</v>
      </c>
      <c r="C1490" s="125">
        <f t="shared" si="69"/>
        <v>1.9864125968812374E-2</v>
      </c>
      <c r="D1490" s="128">
        <f t="shared" si="70"/>
        <v>19864.125968812376</v>
      </c>
      <c r="E1490" s="128">
        <f t="shared" ca="1" si="71"/>
        <v>45302.394430481567</v>
      </c>
    </row>
    <row r="1491" spans="1:5" x14ac:dyDescent="0.3">
      <c r="A1491" s="73">
        <v>41682</v>
      </c>
      <c r="B1491" s="130">
        <v>1819.26001</v>
      </c>
      <c r="C1491" s="125">
        <f t="shared" si="69"/>
        <v>2.5397396147261997E-2</v>
      </c>
      <c r="D1491" s="128">
        <f t="shared" si="70"/>
        <v>25397.396147261996</v>
      </c>
      <c r="E1491" s="128">
        <f t="shared" ca="1" si="71"/>
        <v>45302.394430481567</v>
      </c>
    </row>
    <row r="1492" spans="1:5" x14ac:dyDescent="0.3">
      <c r="A1492" s="73">
        <v>41681</v>
      </c>
      <c r="B1492" s="130">
        <v>1819.75</v>
      </c>
      <c r="C1492" s="125">
        <f t="shared" si="69"/>
        <v>1.5202231520223153E-2</v>
      </c>
      <c r="D1492" s="128">
        <f t="shared" si="70"/>
        <v>15202.231520223153</v>
      </c>
      <c r="E1492" s="128">
        <f t="shared" ca="1" si="71"/>
        <v>45302.394430481567</v>
      </c>
    </row>
    <row r="1493" spans="1:5" x14ac:dyDescent="0.3">
      <c r="A1493" s="73">
        <v>41680</v>
      </c>
      <c r="B1493" s="130">
        <v>1799.839966</v>
      </c>
      <c r="C1493" s="125">
        <f t="shared" si="69"/>
        <v>1.0260617882430934E-2</v>
      </c>
      <c r="D1493" s="128">
        <f t="shared" si="70"/>
        <v>10260.617882430934</v>
      </c>
      <c r="E1493" s="128">
        <f t="shared" ca="1" si="71"/>
        <v>45302.394430481567</v>
      </c>
    </row>
    <row r="1494" spans="1:5" x14ac:dyDescent="0.3">
      <c r="A1494" s="73">
        <v>41677</v>
      </c>
      <c r="B1494" s="130">
        <v>1797.0200199999999</v>
      </c>
      <c r="C1494" s="125">
        <f t="shared" si="69"/>
        <v>3.7591568144785814E-3</v>
      </c>
      <c r="D1494" s="128">
        <f t="shared" si="70"/>
        <v>3759.1568144785815</v>
      </c>
      <c r="E1494" s="128">
        <f t="shared" ca="1" si="71"/>
        <v>45302.394430481567</v>
      </c>
    </row>
    <row r="1495" spans="1:5" x14ac:dyDescent="0.3">
      <c r="A1495" s="73">
        <v>41676</v>
      </c>
      <c r="B1495" s="130">
        <v>1773.4300539999999</v>
      </c>
      <c r="C1495" s="125">
        <f t="shared" si="69"/>
        <v>-3.0096315026719944E-2</v>
      </c>
      <c r="D1495" s="128">
        <f t="shared" si="70"/>
        <v>-30096.315026719945</v>
      </c>
      <c r="E1495" s="128">
        <f t="shared" ca="1" si="71"/>
        <v>45302.394430481567</v>
      </c>
    </row>
    <row r="1496" spans="1:5" x14ac:dyDescent="0.3">
      <c r="A1496" s="73">
        <v>41675</v>
      </c>
      <c r="B1496" s="130">
        <v>1751.6400149999999</v>
      </c>
      <c r="C1496" s="125">
        <f t="shared" si="69"/>
        <v>-5.0529563629729934E-2</v>
      </c>
      <c r="D1496" s="128">
        <f t="shared" si="70"/>
        <v>-50529.563629729935</v>
      </c>
      <c r="E1496" s="128">
        <f t="shared" ca="1" si="71"/>
        <v>45302.394430481567</v>
      </c>
    </row>
    <row r="1497" spans="1:5" x14ac:dyDescent="0.3">
      <c r="A1497" s="73">
        <v>41674</v>
      </c>
      <c r="B1497" s="130">
        <v>1755.1999510000001</v>
      </c>
      <c r="C1497" s="125">
        <f t="shared" si="69"/>
        <v>-4.8052986031784095E-2</v>
      </c>
      <c r="D1497" s="128">
        <f t="shared" si="70"/>
        <v>-48052.986031784094</v>
      </c>
      <c r="E1497" s="128">
        <f t="shared" ca="1" si="71"/>
        <v>40062.272581861725</v>
      </c>
    </row>
    <row r="1498" spans="1:5" x14ac:dyDescent="0.3">
      <c r="A1498" s="73">
        <v>41673</v>
      </c>
      <c r="B1498" s="130">
        <v>1741.8900149999999</v>
      </c>
      <c r="C1498" s="125">
        <f t="shared" si="69"/>
        <v>-5.2651296339758291E-2</v>
      </c>
      <c r="D1498" s="128">
        <f t="shared" si="70"/>
        <v>-52651.296339758293</v>
      </c>
      <c r="E1498" s="128">
        <f t="shared" ca="1" si="71"/>
        <v>36859.848329586384</v>
      </c>
    </row>
    <row r="1499" spans="1:5" x14ac:dyDescent="0.3">
      <c r="A1499" s="73">
        <v>41670</v>
      </c>
      <c r="B1499" s="130">
        <v>1782.589966</v>
      </c>
      <c r="C1499" s="125">
        <f t="shared" si="69"/>
        <v>-3.4292427222431199E-2</v>
      </c>
      <c r="D1499" s="128">
        <f t="shared" si="70"/>
        <v>-34292.427222431201</v>
      </c>
      <c r="E1499" s="128">
        <f t="shared" ca="1" si="71"/>
        <v>35943.783817518852</v>
      </c>
    </row>
    <row r="1500" spans="1:5" x14ac:dyDescent="0.3">
      <c r="A1500" s="73">
        <v>41669</v>
      </c>
      <c r="B1500" s="130">
        <v>1794.1899410000001</v>
      </c>
      <c r="C1500" s="125">
        <f t="shared" si="69"/>
        <v>-2.931759911566445E-2</v>
      </c>
      <c r="D1500" s="128">
        <f t="shared" si="70"/>
        <v>-29317.599115664449</v>
      </c>
      <c r="E1500" s="128">
        <f t="shared" ca="1" si="71"/>
        <v>35943.783817518852</v>
      </c>
    </row>
    <row r="1501" spans="1:5" x14ac:dyDescent="0.3">
      <c r="A1501" s="73">
        <v>41668</v>
      </c>
      <c r="B1501" s="130">
        <v>1774.1999510000001</v>
      </c>
      <c r="C1501" s="125">
        <f t="shared" si="69"/>
        <v>-3.5173613190709441E-2</v>
      </c>
      <c r="D1501" s="128">
        <f t="shared" si="70"/>
        <v>-35173.613190709439</v>
      </c>
      <c r="E1501" s="128">
        <f t="shared" ca="1" si="71"/>
        <v>35943.783817518852</v>
      </c>
    </row>
    <row r="1502" spans="1:5" x14ac:dyDescent="0.3">
      <c r="A1502" s="73">
        <v>41667</v>
      </c>
      <c r="B1502" s="130">
        <v>1792.5</v>
      </c>
      <c r="C1502" s="125">
        <f t="shared" si="69"/>
        <v>-1.4676754463039288E-2</v>
      </c>
      <c r="D1502" s="128">
        <f t="shared" si="70"/>
        <v>-14676.754463039288</v>
      </c>
      <c r="E1502" s="128">
        <f t="shared" ca="1" si="71"/>
        <v>35943.783817518852</v>
      </c>
    </row>
    <row r="1503" spans="1:5" x14ac:dyDescent="0.3">
      <c r="A1503" s="73">
        <v>41666</v>
      </c>
      <c r="B1503" s="130">
        <v>1781.5600589999999</v>
      </c>
      <c r="C1503" s="125">
        <f t="shared" si="69"/>
        <v>-3.3006364717745096E-2</v>
      </c>
      <c r="D1503" s="128">
        <f t="shared" si="70"/>
        <v>-33006.364717745098</v>
      </c>
      <c r="E1503" s="128">
        <f t="shared" ca="1" si="71"/>
        <v>35943.783817518852</v>
      </c>
    </row>
    <row r="1504" spans="1:5" x14ac:dyDescent="0.3">
      <c r="A1504" s="73">
        <v>41663</v>
      </c>
      <c r="B1504" s="130">
        <v>1790.290039</v>
      </c>
      <c r="C1504" s="125">
        <f t="shared" si="69"/>
        <v>-2.6026432227246099E-2</v>
      </c>
      <c r="D1504" s="128">
        <f t="shared" si="70"/>
        <v>-26026.4322272461</v>
      </c>
      <c r="E1504" s="128">
        <f t="shared" ca="1" si="71"/>
        <v>35943.783817518852</v>
      </c>
    </row>
    <row r="1505" spans="1:5" x14ac:dyDescent="0.3">
      <c r="A1505" s="73">
        <v>41662</v>
      </c>
      <c r="B1505" s="130">
        <v>1828.459961</v>
      </c>
      <c r="C1505" s="125">
        <f t="shared" si="69"/>
        <v>-4.9143282679868783E-3</v>
      </c>
      <c r="D1505" s="128">
        <f t="shared" si="70"/>
        <v>-4914.328267986878</v>
      </c>
      <c r="E1505" s="128">
        <f t="shared" ca="1" si="71"/>
        <v>35943.783817518852</v>
      </c>
    </row>
    <row r="1506" spans="1:5" x14ac:dyDescent="0.3">
      <c r="A1506" s="73">
        <v>41661</v>
      </c>
      <c r="B1506" s="130">
        <v>1844.8599850000001</v>
      </c>
      <c r="C1506" s="125">
        <f t="shared" si="69"/>
        <v>3.7978431567953219E-3</v>
      </c>
      <c r="D1506" s="128">
        <f t="shared" si="70"/>
        <v>3797.8431567953221</v>
      </c>
      <c r="E1506" s="128">
        <f t="shared" ca="1" si="71"/>
        <v>35943.783817518852</v>
      </c>
    </row>
    <row r="1507" spans="1:5" x14ac:dyDescent="0.3">
      <c r="A1507" s="73">
        <v>41660</v>
      </c>
      <c r="B1507" s="130">
        <v>1843.8000489999999</v>
      </c>
      <c r="C1507" s="125">
        <f t="shared" si="69"/>
        <v>9.3224811079393177E-3</v>
      </c>
      <c r="D1507" s="128">
        <f t="shared" si="70"/>
        <v>9322.4811079393185</v>
      </c>
      <c r="E1507" s="128">
        <f t="shared" ca="1" si="71"/>
        <v>35943.783817518852</v>
      </c>
    </row>
    <row r="1508" spans="1:5" x14ac:dyDescent="0.3">
      <c r="A1508" s="73">
        <v>41656</v>
      </c>
      <c r="B1508" s="130">
        <v>1838.6999510000001</v>
      </c>
      <c r="C1508" s="125">
        <f t="shared" si="69"/>
        <v>4.0024440828518859E-3</v>
      </c>
      <c r="D1508" s="128">
        <f t="shared" si="70"/>
        <v>4002.4440828518859</v>
      </c>
      <c r="E1508" s="128">
        <f t="shared" ca="1" si="71"/>
        <v>35943.783817518852</v>
      </c>
    </row>
    <row r="1509" spans="1:5" x14ac:dyDescent="0.3">
      <c r="A1509" s="73">
        <v>41655</v>
      </c>
      <c r="B1509" s="130">
        <v>1845.8900149999999</v>
      </c>
      <c r="C1509" s="125">
        <f t="shared" si="69"/>
        <v>7.5928968394074481E-3</v>
      </c>
      <c r="D1509" s="128">
        <f t="shared" si="70"/>
        <v>7592.8968394074482</v>
      </c>
      <c r="E1509" s="128">
        <f t="shared" ca="1" si="71"/>
        <v>35943.783817518852</v>
      </c>
    </row>
    <row r="1510" spans="1:5" x14ac:dyDescent="0.3">
      <c r="A1510" s="73">
        <v>41654</v>
      </c>
      <c r="B1510" s="130">
        <v>1848.380005</v>
      </c>
      <c r="C1510" s="125">
        <f t="shared" si="69"/>
        <v>1.083122344258669E-5</v>
      </c>
      <c r="D1510" s="128">
        <f t="shared" si="70"/>
        <v>10.83122344258669</v>
      </c>
      <c r="E1510" s="128">
        <f t="shared" ca="1" si="71"/>
        <v>35943.783817518852</v>
      </c>
    </row>
    <row r="1511" spans="1:5" x14ac:dyDescent="0.3">
      <c r="A1511" s="73">
        <v>41653</v>
      </c>
      <c r="B1511" s="130">
        <v>1838.880005</v>
      </c>
      <c r="C1511" s="125">
        <f t="shared" si="69"/>
        <v>-1.1894936445832061E-3</v>
      </c>
      <c r="D1511" s="128">
        <f t="shared" si="70"/>
        <v>-1189.4936445832061</v>
      </c>
      <c r="E1511" s="128">
        <f t="shared" ca="1" si="71"/>
        <v>35943.783817518852</v>
      </c>
    </row>
    <row r="1512" spans="1:5" x14ac:dyDescent="0.3">
      <c r="A1512" s="73">
        <v>41652</v>
      </c>
      <c r="B1512" s="130">
        <v>1819.1999510000001</v>
      </c>
      <c r="C1512" s="125">
        <f t="shared" si="69"/>
        <v>-1.2056083800724426E-2</v>
      </c>
      <c r="D1512" s="128">
        <f t="shared" si="70"/>
        <v>-12056.083800724426</v>
      </c>
      <c r="E1512" s="128">
        <f t="shared" ca="1" si="71"/>
        <v>35943.783817518852</v>
      </c>
    </row>
    <row r="1513" spans="1:5" x14ac:dyDescent="0.3">
      <c r="A1513" s="73">
        <v>41649</v>
      </c>
      <c r="B1513" s="130">
        <v>1842.369995</v>
      </c>
      <c r="C1513" s="125">
        <f t="shared" si="69"/>
        <v>1.8999522057305818E-4</v>
      </c>
      <c r="D1513" s="128">
        <f t="shared" si="70"/>
        <v>189.99522057305819</v>
      </c>
      <c r="E1513" s="128">
        <f t="shared" ca="1" si="71"/>
        <v>35943.783817518852</v>
      </c>
    </row>
    <row r="1514" spans="1:5" x14ac:dyDescent="0.3">
      <c r="A1514" s="73">
        <v>41648</v>
      </c>
      <c r="B1514" s="130">
        <v>1838.130005</v>
      </c>
      <c r="C1514" s="125">
        <f t="shared" si="69"/>
        <v>2.6236877040990425E-3</v>
      </c>
      <c r="D1514" s="128">
        <f t="shared" si="70"/>
        <v>2623.6877040990425</v>
      </c>
      <c r="E1514" s="128">
        <f t="shared" ca="1" si="71"/>
        <v>35943.783817518852</v>
      </c>
    </row>
    <row r="1515" spans="1:5" x14ac:dyDescent="0.3">
      <c r="A1515" s="73">
        <v>41647</v>
      </c>
      <c r="B1515" s="130">
        <v>1837.48999</v>
      </c>
      <c r="C1515" s="125">
        <f t="shared" si="69"/>
        <v>5.1969650008860668E-3</v>
      </c>
      <c r="D1515" s="128">
        <f t="shared" si="70"/>
        <v>5196.9650008860672</v>
      </c>
      <c r="E1515" s="128">
        <f t="shared" ca="1" si="71"/>
        <v>35943.783817518852</v>
      </c>
    </row>
    <row r="1516" spans="1:5" x14ac:dyDescent="0.3">
      <c r="A1516" s="73">
        <v>41646</v>
      </c>
      <c r="B1516" s="130">
        <v>1837.880005</v>
      </c>
      <c r="C1516" s="125">
        <f t="shared" si="69"/>
        <v>1.0757215221132377E-2</v>
      </c>
      <c r="D1516" s="128">
        <f t="shared" si="70"/>
        <v>10757.215221132377</v>
      </c>
      <c r="E1516" s="128">
        <f t="shared" ca="1" si="71"/>
        <v>35943.783817518852</v>
      </c>
    </row>
    <row r="1517" spans="1:5" x14ac:dyDescent="0.3">
      <c r="A1517" s="73">
        <v>41645</v>
      </c>
      <c r="B1517" s="130">
        <v>1826.7700199999999</v>
      </c>
      <c r="C1517" s="125">
        <f t="shared" si="69"/>
        <v>9.4883091444073475E-3</v>
      </c>
      <c r="D1517" s="128">
        <f t="shared" si="70"/>
        <v>9488.309144407347</v>
      </c>
      <c r="E1517" s="128">
        <f t="shared" ca="1" si="71"/>
        <v>35943.783817518852</v>
      </c>
    </row>
    <row r="1518" spans="1:5" x14ac:dyDescent="0.3">
      <c r="A1518" s="73">
        <v>41642</v>
      </c>
      <c r="B1518" s="130">
        <v>1831.369995</v>
      </c>
      <c r="C1518" s="125">
        <f t="shared" si="69"/>
        <v>1.1443388134293686E-2</v>
      </c>
      <c r="D1518" s="128">
        <f t="shared" si="70"/>
        <v>11443.388134293686</v>
      </c>
      <c r="E1518" s="128">
        <f t="shared" ca="1" si="71"/>
        <v>35943.783817518852</v>
      </c>
    </row>
    <row r="1519" spans="1:5" x14ac:dyDescent="0.3">
      <c r="A1519" s="73">
        <v>41641</v>
      </c>
      <c r="B1519" s="130">
        <v>1831.9799800000001</v>
      </c>
      <c r="C1519" s="125">
        <f t="shared" si="69"/>
        <v>2.8624357102751352E-2</v>
      </c>
      <c r="D1519" s="128">
        <f t="shared" si="70"/>
        <v>28624.357102751354</v>
      </c>
      <c r="E1519" s="128">
        <f t="shared" ca="1" si="71"/>
        <v>35943.783817518852</v>
      </c>
    </row>
    <row r="1520" spans="1:5" x14ac:dyDescent="0.3">
      <c r="A1520" s="73">
        <v>41639</v>
      </c>
      <c r="B1520" s="130">
        <v>1848.3599850000001</v>
      </c>
      <c r="C1520" s="125">
        <f t="shared" si="69"/>
        <v>3.4603168499152792E-2</v>
      </c>
      <c r="D1520" s="128">
        <f t="shared" si="70"/>
        <v>34603.168499152795</v>
      </c>
      <c r="E1520" s="128">
        <f t="shared" ca="1" si="71"/>
        <v>35943.783817518852</v>
      </c>
    </row>
    <row r="1521" spans="1:5" x14ac:dyDescent="0.3">
      <c r="A1521" s="73">
        <v>41638</v>
      </c>
      <c r="B1521" s="130">
        <v>1841.0699460000001</v>
      </c>
      <c r="C1521" s="125">
        <f t="shared" si="69"/>
        <v>3.7035577811279863E-2</v>
      </c>
      <c r="D1521" s="128">
        <f t="shared" si="70"/>
        <v>37035.577811279865</v>
      </c>
      <c r="E1521" s="128">
        <f t="shared" ca="1" si="71"/>
        <v>35943.783817518852</v>
      </c>
    </row>
    <row r="1522" spans="1:5" x14ac:dyDescent="0.3">
      <c r="A1522" s="73">
        <v>41635</v>
      </c>
      <c r="B1522" s="130">
        <v>1841.400024</v>
      </c>
      <c r="C1522" s="125">
        <f t="shared" si="69"/>
        <v>3.7116318783441349E-2</v>
      </c>
      <c r="D1522" s="128">
        <f t="shared" si="70"/>
        <v>37116.318783441347</v>
      </c>
      <c r="E1522" s="128">
        <f t="shared" ca="1" si="71"/>
        <v>35943.783817518852</v>
      </c>
    </row>
    <row r="1523" spans="1:5" x14ac:dyDescent="0.3">
      <c r="A1523" s="73">
        <v>41634</v>
      </c>
      <c r="B1523" s="130">
        <v>1842.0200199999999</v>
      </c>
      <c r="C1523" s="125">
        <f t="shared" si="69"/>
        <v>3.3553685837358405E-2</v>
      </c>
      <c r="D1523" s="128">
        <f t="shared" si="70"/>
        <v>33553.685837358404</v>
      </c>
      <c r="E1523" s="128">
        <f t="shared" ca="1" si="71"/>
        <v>35943.783817518852</v>
      </c>
    </row>
    <row r="1524" spans="1:5" x14ac:dyDescent="0.3">
      <c r="A1524" s="73">
        <v>41632</v>
      </c>
      <c r="B1524" s="130">
        <v>1833.3199460000001</v>
      </c>
      <c r="C1524" s="125">
        <f t="shared" si="69"/>
        <v>1.7030739193592437E-2</v>
      </c>
      <c r="D1524" s="128">
        <f t="shared" si="70"/>
        <v>17030.739193592435</v>
      </c>
      <c r="E1524" s="128">
        <f t="shared" ca="1" si="71"/>
        <v>35943.783817518852</v>
      </c>
    </row>
    <row r="1525" spans="1:5" x14ac:dyDescent="0.3">
      <c r="A1525" s="73">
        <v>41631</v>
      </c>
      <c r="B1525" s="130">
        <v>1827.98999</v>
      </c>
      <c r="C1525" s="125">
        <f t="shared" si="69"/>
        <v>1.0849546859463377E-2</v>
      </c>
      <c r="D1525" s="128">
        <f t="shared" si="70"/>
        <v>10849.546859463377</v>
      </c>
      <c r="E1525" s="128">
        <f t="shared" ca="1" si="71"/>
        <v>35943.783817518852</v>
      </c>
    </row>
    <row r="1526" spans="1:5" x14ac:dyDescent="0.3">
      <c r="A1526" s="73">
        <v>41628</v>
      </c>
      <c r="B1526" s="130">
        <v>1818.3199460000001</v>
      </c>
      <c r="C1526" s="125">
        <f t="shared" si="69"/>
        <v>7.3292634988808558E-3</v>
      </c>
      <c r="D1526" s="128">
        <f t="shared" si="70"/>
        <v>7329.2634988808559</v>
      </c>
      <c r="E1526" s="128">
        <f t="shared" ca="1" si="71"/>
        <v>35943.783817518852</v>
      </c>
    </row>
    <row r="1527" spans="1:5" x14ac:dyDescent="0.3">
      <c r="A1527" s="73">
        <v>41627</v>
      </c>
      <c r="B1527" s="130">
        <v>1809.599976</v>
      </c>
      <c r="C1527" s="125">
        <f t="shared" si="69"/>
        <v>1.3764444631648276E-2</v>
      </c>
      <c r="D1527" s="128">
        <f t="shared" si="70"/>
        <v>13764.444631648275</v>
      </c>
      <c r="E1527" s="128">
        <f t="shared" ca="1" si="71"/>
        <v>35943.783817518852</v>
      </c>
    </row>
    <row r="1528" spans="1:5" x14ac:dyDescent="0.3">
      <c r="A1528" s="73">
        <v>41626</v>
      </c>
      <c r="B1528" s="130">
        <v>1810.650024</v>
      </c>
      <c r="C1528" s="125">
        <f t="shared" si="69"/>
        <v>9.950839415721946E-3</v>
      </c>
      <c r="D1528" s="128">
        <f t="shared" si="70"/>
        <v>9950.8394157219464</v>
      </c>
      <c r="E1528" s="128">
        <f t="shared" ca="1" si="71"/>
        <v>35943.783817518852</v>
      </c>
    </row>
    <row r="1529" spans="1:5" x14ac:dyDescent="0.3">
      <c r="A1529" s="73">
        <v>41625</v>
      </c>
      <c r="B1529" s="130">
        <v>1781</v>
      </c>
      <c r="C1529" s="125">
        <f t="shared" si="69"/>
        <v>-7.8823629283476526E-3</v>
      </c>
      <c r="D1529" s="128">
        <f t="shared" si="70"/>
        <v>-7882.362928347653</v>
      </c>
      <c r="E1529" s="128">
        <f t="shared" ca="1" si="71"/>
        <v>35943.783817518852</v>
      </c>
    </row>
    <row r="1530" spans="1:5" x14ac:dyDescent="0.3">
      <c r="A1530" s="73">
        <v>41624</v>
      </c>
      <c r="B1530" s="130">
        <v>1786.540039</v>
      </c>
      <c r="C1530" s="125">
        <f t="shared" si="69"/>
        <v>-7.9737824469039431E-3</v>
      </c>
      <c r="D1530" s="128">
        <f t="shared" si="70"/>
        <v>-7973.7824469039433</v>
      </c>
      <c r="E1530" s="128">
        <f t="shared" ca="1" si="71"/>
        <v>35943.783817518852</v>
      </c>
    </row>
    <row r="1531" spans="1:5" x14ac:dyDescent="0.3">
      <c r="A1531" s="73">
        <v>41621</v>
      </c>
      <c r="B1531" s="130">
        <v>1775.3199460000001</v>
      </c>
      <c r="C1531" s="125">
        <f t="shared" si="69"/>
        <v>-1.6884451854745075E-2</v>
      </c>
      <c r="D1531" s="128">
        <f t="shared" si="70"/>
        <v>-16884.451854745075</v>
      </c>
      <c r="E1531" s="128">
        <f t="shared" ca="1" si="71"/>
        <v>35943.783817518852</v>
      </c>
    </row>
    <row r="1532" spans="1:5" x14ac:dyDescent="0.3">
      <c r="A1532" s="73">
        <v>41620</v>
      </c>
      <c r="B1532" s="130">
        <v>1775.5</v>
      </c>
      <c r="C1532" s="125">
        <f t="shared" si="69"/>
        <v>-1.7557245259953058E-2</v>
      </c>
      <c r="D1532" s="128">
        <f t="shared" si="70"/>
        <v>-17557.245259953059</v>
      </c>
      <c r="E1532" s="128">
        <f t="shared" ca="1" si="71"/>
        <v>35943.783817518852</v>
      </c>
    </row>
    <row r="1533" spans="1:5" x14ac:dyDescent="0.3">
      <c r="A1533" s="73">
        <v>41619</v>
      </c>
      <c r="B1533" s="130">
        <v>1782.219971</v>
      </c>
      <c r="C1533" s="125">
        <f t="shared" si="69"/>
        <v>-1.138817306892248E-2</v>
      </c>
      <c r="D1533" s="128">
        <f t="shared" si="70"/>
        <v>-11388.173068922481</v>
      </c>
      <c r="E1533" s="128">
        <f t="shared" ca="1" si="71"/>
        <v>35943.783817518852</v>
      </c>
    </row>
    <row r="1534" spans="1:5" x14ac:dyDescent="0.3">
      <c r="A1534" s="73">
        <v>41618</v>
      </c>
      <c r="B1534" s="130">
        <v>1802.619995</v>
      </c>
      <c r="C1534" s="125">
        <f t="shared" si="69"/>
        <v>7.7679087453708107E-5</v>
      </c>
      <c r="D1534" s="128">
        <f t="shared" si="70"/>
        <v>77.679087453708107</v>
      </c>
      <c r="E1534" s="128">
        <f t="shared" ca="1" si="71"/>
        <v>35943.783817518852</v>
      </c>
    </row>
    <row r="1535" spans="1:5" x14ac:dyDescent="0.3">
      <c r="A1535" s="73">
        <v>41617</v>
      </c>
      <c r="B1535" s="130">
        <v>1808.369995</v>
      </c>
      <c r="C1535" s="125">
        <f t="shared" si="69"/>
        <v>2.0002576409037243E-3</v>
      </c>
      <c r="D1535" s="128">
        <f t="shared" si="70"/>
        <v>2000.2576409037242</v>
      </c>
      <c r="E1535" s="128">
        <f t="shared" ca="1" si="71"/>
        <v>35943.783817518852</v>
      </c>
    </row>
    <row r="1536" spans="1:5" x14ac:dyDescent="0.3">
      <c r="A1536" s="73">
        <v>41614</v>
      </c>
      <c r="B1536" s="130">
        <v>1805.089966</v>
      </c>
      <c r="C1536" s="125">
        <f t="shared" si="69"/>
        <v>5.1451903686190459E-3</v>
      </c>
      <c r="D1536" s="128">
        <f t="shared" si="70"/>
        <v>5145.1903686190462</v>
      </c>
      <c r="E1536" s="128">
        <f t="shared" ca="1" si="71"/>
        <v>35943.783817518852</v>
      </c>
    </row>
    <row r="1537" spans="1:5" x14ac:dyDescent="0.3">
      <c r="A1537" s="73">
        <v>41613</v>
      </c>
      <c r="B1537" s="130">
        <v>1785.030029</v>
      </c>
      <c r="C1537" s="125">
        <f t="shared" si="69"/>
        <v>2.0546175192537319E-3</v>
      </c>
      <c r="D1537" s="128">
        <f t="shared" si="70"/>
        <v>2054.6175192537321</v>
      </c>
      <c r="E1537" s="128">
        <f t="shared" ca="1" si="71"/>
        <v>35943.783817518852</v>
      </c>
    </row>
    <row r="1538" spans="1:5" x14ac:dyDescent="0.3">
      <c r="A1538" s="73">
        <v>41612</v>
      </c>
      <c r="B1538" s="130">
        <v>1792.8100589999999</v>
      </c>
      <c r="C1538" s="125">
        <f t="shared" si="69"/>
        <v>2.7631002331351961E-3</v>
      </c>
      <c r="D1538" s="128">
        <f t="shared" si="70"/>
        <v>2763.100233135196</v>
      </c>
      <c r="E1538" s="128">
        <f t="shared" ca="1" si="71"/>
        <v>35943.783817518852</v>
      </c>
    </row>
    <row r="1539" spans="1:5" x14ac:dyDescent="0.3">
      <c r="A1539" s="73">
        <v>41611</v>
      </c>
      <c r="B1539" s="130">
        <v>1795.150024</v>
      </c>
      <c r="C1539" s="125">
        <f t="shared" si="69"/>
        <v>2.0206164236167279E-3</v>
      </c>
      <c r="D1539" s="128">
        <f t="shared" si="70"/>
        <v>2020.6164236167278</v>
      </c>
      <c r="E1539" s="128">
        <f t="shared" ca="1" si="71"/>
        <v>35943.783817518852</v>
      </c>
    </row>
    <row r="1540" spans="1:5" x14ac:dyDescent="0.3">
      <c r="A1540" s="73">
        <v>41610</v>
      </c>
      <c r="B1540" s="130">
        <v>1800.900024</v>
      </c>
      <c r="C1540" s="125">
        <f t="shared" si="69"/>
        <v>1.5126238298270867E-3</v>
      </c>
      <c r="D1540" s="128">
        <f t="shared" si="70"/>
        <v>1512.6238298270866</v>
      </c>
      <c r="E1540" s="128">
        <f t="shared" ca="1" si="71"/>
        <v>35943.783817518852</v>
      </c>
    </row>
    <row r="1541" spans="1:5" x14ac:dyDescent="0.3">
      <c r="A1541" s="73">
        <v>41607</v>
      </c>
      <c r="B1541" s="130">
        <v>1805.8100589999999</v>
      </c>
      <c r="C1541" s="125">
        <f t="shared" si="69"/>
        <v>8.4831310062523091E-3</v>
      </c>
      <c r="D1541" s="128">
        <f t="shared" si="70"/>
        <v>8483.1310062523098</v>
      </c>
      <c r="E1541" s="128">
        <f t="shared" ca="1" si="71"/>
        <v>35943.783817518852</v>
      </c>
    </row>
    <row r="1542" spans="1:5" x14ac:dyDescent="0.3">
      <c r="A1542" s="73">
        <v>41605</v>
      </c>
      <c r="B1542" s="130">
        <v>1807.2299800000001</v>
      </c>
      <c r="C1542" s="125">
        <f t="shared" si="69"/>
        <v>1.4158237934904561E-2</v>
      </c>
      <c r="D1542" s="128">
        <f t="shared" si="70"/>
        <v>14158.23793490456</v>
      </c>
      <c r="E1542" s="128">
        <f t="shared" ca="1" si="71"/>
        <v>35943.783817518852</v>
      </c>
    </row>
    <row r="1543" spans="1:5" x14ac:dyDescent="0.3">
      <c r="A1543" s="73">
        <v>41604</v>
      </c>
      <c r="B1543" s="130">
        <v>1802.75</v>
      </c>
      <c r="C1543" s="125">
        <f t="shared" si="69"/>
        <v>1.9833828425909417E-2</v>
      </c>
      <c r="D1543" s="128">
        <f t="shared" si="70"/>
        <v>19833.828425909418</v>
      </c>
      <c r="E1543" s="128">
        <f t="shared" ca="1" si="71"/>
        <v>35943.783817518852</v>
      </c>
    </row>
    <row r="1544" spans="1:5" x14ac:dyDescent="0.3">
      <c r="A1544" s="73">
        <v>41603</v>
      </c>
      <c r="B1544" s="130">
        <v>1802.4799800000001</v>
      </c>
      <c r="C1544" s="125">
        <f t="shared" ref="C1544:C1607" si="72">B1544/B1554-1</f>
        <v>1.7264031481096342E-2</v>
      </c>
      <c r="D1544" s="128">
        <f t="shared" ref="D1544:D1607" si="73">C1544*$B$5</f>
        <v>17264.031481096343</v>
      </c>
      <c r="E1544" s="128">
        <f t="shared" ref="E1544:E1607" ca="1" si="74">ABS(_xlfn.PERCENTILE.INC(OFFSET(D1544,0,0,Window),1-VaRLevel))</f>
        <v>35943.783817518852</v>
      </c>
    </row>
    <row r="1545" spans="1:5" x14ac:dyDescent="0.3">
      <c r="A1545" s="73">
        <v>41600</v>
      </c>
      <c r="B1545" s="130">
        <v>1804.76001</v>
      </c>
      <c r="C1545" s="125">
        <f t="shared" si="72"/>
        <v>1.9287152613679526E-2</v>
      </c>
      <c r="D1545" s="128">
        <f t="shared" si="73"/>
        <v>19287.152613679526</v>
      </c>
      <c r="E1545" s="128">
        <f t="shared" ca="1" si="74"/>
        <v>35943.783817518852</v>
      </c>
    </row>
    <row r="1546" spans="1:5" x14ac:dyDescent="0.3">
      <c r="A1546" s="73">
        <v>41599</v>
      </c>
      <c r="B1546" s="130">
        <v>1795.849976</v>
      </c>
      <c r="C1546" s="125">
        <f t="shared" si="72"/>
        <v>2.7873938317274138E-2</v>
      </c>
      <c r="D1546" s="128">
        <f t="shared" si="73"/>
        <v>27873.93831727414</v>
      </c>
      <c r="E1546" s="128">
        <f t="shared" ca="1" si="74"/>
        <v>35943.783817518852</v>
      </c>
    </row>
    <row r="1547" spans="1:5" x14ac:dyDescent="0.3">
      <c r="A1547" s="73">
        <v>41598</v>
      </c>
      <c r="B1547" s="130">
        <v>1781.369995</v>
      </c>
      <c r="C1547" s="125">
        <f t="shared" si="72"/>
        <v>6.1451943029624534E-3</v>
      </c>
      <c r="D1547" s="128">
        <f t="shared" si="73"/>
        <v>6145.1943029624535</v>
      </c>
      <c r="E1547" s="128">
        <f t="shared" ca="1" si="74"/>
        <v>35943.783817518852</v>
      </c>
    </row>
    <row r="1548" spans="1:5" x14ac:dyDescent="0.3">
      <c r="A1548" s="73">
        <v>41597</v>
      </c>
      <c r="B1548" s="130">
        <v>1787.869995</v>
      </c>
      <c r="C1548" s="125">
        <f t="shared" si="72"/>
        <v>1.4123907048669837E-2</v>
      </c>
      <c r="D1548" s="128">
        <f t="shared" si="73"/>
        <v>14123.907048669837</v>
      </c>
      <c r="E1548" s="128">
        <f t="shared" ca="1" si="74"/>
        <v>35943.783817518852</v>
      </c>
    </row>
    <row r="1549" spans="1:5" x14ac:dyDescent="0.3">
      <c r="A1549" s="73">
        <v>41596</v>
      </c>
      <c r="B1549" s="130">
        <v>1791.530029</v>
      </c>
      <c r="C1549" s="125">
        <f t="shared" si="72"/>
        <v>1.3348930262599756E-2</v>
      </c>
      <c r="D1549" s="128">
        <f t="shared" si="73"/>
        <v>13348.930262599757</v>
      </c>
      <c r="E1549" s="128">
        <f t="shared" ca="1" si="74"/>
        <v>35943.783817518852</v>
      </c>
    </row>
    <row r="1550" spans="1:5" x14ac:dyDescent="0.3">
      <c r="A1550" s="73">
        <v>41593</v>
      </c>
      <c r="B1550" s="130">
        <v>1798.1800539999999</v>
      </c>
      <c r="C1550" s="125">
        <f t="shared" si="72"/>
        <v>2.0742057792096702E-2</v>
      </c>
      <c r="D1550" s="128">
        <f t="shared" si="73"/>
        <v>20742.057792096701</v>
      </c>
      <c r="E1550" s="128">
        <f t="shared" ca="1" si="74"/>
        <v>35943.783817518852</v>
      </c>
    </row>
    <row r="1551" spans="1:5" x14ac:dyDescent="0.3">
      <c r="A1551" s="73">
        <v>41592</v>
      </c>
      <c r="B1551" s="130">
        <v>1790.619995</v>
      </c>
      <c r="C1551" s="125">
        <f t="shared" si="72"/>
        <v>1.9401753016345502E-2</v>
      </c>
      <c r="D1551" s="128">
        <f t="shared" si="73"/>
        <v>19401.753016345501</v>
      </c>
      <c r="E1551" s="128">
        <f t="shared" ca="1" si="74"/>
        <v>35943.783817518852</v>
      </c>
    </row>
    <row r="1552" spans="1:5" x14ac:dyDescent="0.3">
      <c r="A1552" s="73">
        <v>41591</v>
      </c>
      <c r="B1552" s="130">
        <v>1782</v>
      </c>
      <c r="C1552" s="125">
        <f t="shared" si="72"/>
        <v>1.0599350298381216E-2</v>
      </c>
      <c r="D1552" s="128">
        <f t="shared" si="73"/>
        <v>10599.350298381216</v>
      </c>
      <c r="E1552" s="128">
        <f t="shared" ca="1" si="74"/>
        <v>36859.848329586384</v>
      </c>
    </row>
    <row r="1553" spans="1:5" x14ac:dyDescent="0.3">
      <c r="A1553" s="73">
        <v>41590</v>
      </c>
      <c r="B1553" s="130">
        <v>1767.6899410000001</v>
      </c>
      <c r="C1553" s="125">
        <f t="shared" si="72"/>
        <v>-2.4041367520543089E-3</v>
      </c>
      <c r="D1553" s="128">
        <f t="shared" si="73"/>
        <v>-2404.136752054309</v>
      </c>
      <c r="E1553" s="128">
        <f t="shared" ca="1" si="74"/>
        <v>38007.399999674715</v>
      </c>
    </row>
    <row r="1554" spans="1:5" x14ac:dyDescent="0.3">
      <c r="A1554" s="73">
        <v>41589</v>
      </c>
      <c r="B1554" s="130">
        <v>1771.8900149999999</v>
      </c>
      <c r="C1554" s="125">
        <f t="shared" si="72"/>
        <v>5.5501813639629027E-3</v>
      </c>
      <c r="D1554" s="128">
        <f t="shared" si="73"/>
        <v>5550.1813639629027</v>
      </c>
      <c r="E1554" s="128">
        <f t="shared" ca="1" si="74"/>
        <v>39287.404542451623</v>
      </c>
    </row>
    <row r="1555" spans="1:5" x14ac:dyDescent="0.3">
      <c r="A1555" s="73">
        <v>41586</v>
      </c>
      <c r="B1555" s="130">
        <v>1770.6099850000001</v>
      </c>
      <c r="C1555" s="125">
        <f t="shared" si="72"/>
        <v>6.1598759365160127E-3</v>
      </c>
      <c r="D1555" s="128">
        <f t="shared" si="73"/>
        <v>6159.8759365160131</v>
      </c>
      <c r="E1555" s="128">
        <f t="shared" ca="1" si="74"/>
        <v>39287.404542451623</v>
      </c>
    </row>
    <row r="1556" spans="1:5" x14ac:dyDescent="0.3">
      <c r="A1556" s="73">
        <v>41585</v>
      </c>
      <c r="B1556" s="130">
        <v>1747.150024</v>
      </c>
      <c r="C1556" s="125">
        <f t="shared" si="72"/>
        <v>-2.8080625498041467E-3</v>
      </c>
      <c r="D1556" s="128">
        <f t="shared" si="73"/>
        <v>-2808.0625498041468</v>
      </c>
      <c r="E1556" s="128">
        <f t="shared" ca="1" si="74"/>
        <v>39287.404542451623</v>
      </c>
    </row>
    <row r="1557" spans="1:5" x14ac:dyDescent="0.3">
      <c r="A1557" s="73">
        <v>41584</v>
      </c>
      <c r="B1557" s="130">
        <v>1770.48999</v>
      </c>
      <c r="C1557" s="125">
        <f t="shared" si="72"/>
        <v>1.3805692306927186E-2</v>
      </c>
      <c r="D1557" s="128">
        <f t="shared" si="73"/>
        <v>13805.692306927187</v>
      </c>
      <c r="E1557" s="128">
        <f t="shared" ca="1" si="74"/>
        <v>39287.404542451623</v>
      </c>
    </row>
    <row r="1558" spans="1:5" x14ac:dyDescent="0.3">
      <c r="A1558" s="73">
        <v>41583</v>
      </c>
      <c r="B1558" s="130">
        <v>1762.969971</v>
      </c>
      <c r="C1558" s="125">
        <f t="shared" si="72"/>
        <v>4.7301924532086037E-3</v>
      </c>
      <c r="D1558" s="128">
        <f t="shared" si="73"/>
        <v>4730.1924532086041</v>
      </c>
      <c r="E1558" s="128">
        <f t="shared" ca="1" si="74"/>
        <v>39287.404542451623</v>
      </c>
    </row>
    <row r="1559" spans="1:5" x14ac:dyDescent="0.3">
      <c r="A1559" s="73">
        <v>41582</v>
      </c>
      <c r="B1559" s="130">
        <v>1767.9300539999999</v>
      </c>
      <c r="C1559" s="125">
        <f t="shared" si="72"/>
        <v>1.3337853533933686E-2</v>
      </c>
      <c r="D1559" s="128">
        <f t="shared" si="73"/>
        <v>13337.853533933685</v>
      </c>
      <c r="E1559" s="128">
        <f t="shared" ca="1" si="74"/>
        <v>39287.404542451623</v>
      </c>
    </row>
    <row r="1560" spans="1:5" x14ac:dyDescent="0.3">
      <c r="A1560" s="73">
        <v>41579</v>
      </c>
      <c r="B1560" s="130">
        <v>1761.6400149999999</v>
      </c>
      <c r="C1560" s="125">
        <f t="shared" si="72"/>
        <v>9.825173402120857E-3</v>
      </c>
      <c r="D1560" s="128">
        <f t="shared" si="73"/>
        <v>9825.1734021208576</v>
      </c>
      <c r="E1560" s="128">
        <f t="shared" ca="1" si="74"/>
        <v>39287.404542451623</v>
      </c>
    </row>
    <row r="1561" spans="1:5" x14ac:dyDescent="0.3">
      <c r="A1561" s="73">
        <v>41578</v>
      </c>
      <c r="B1561" s="130">
        <v>1756.540039</v>
      </c>
      <c r="C1561" s="125">
        <f t="shared" si="72"/>
        <v>1.3495666662495465E-2</v>
      </c>
      <c r="D1561" s="128">
        <f t="shared" si="73"/>
        <v>13495.666662495465</v>
      </c>
      <c r="E1561" s="128">
        <f t="shared" ca="1" si="74"/>
        <v>39287.404542451623</v>
      </c>
    </row>
    <row r="1562" spans="1:5" x14ac:dyDescent="0.3">
      <c r="A1562" s="73">
        <v>41577</v>
      </c>
      <c r="B1562" s="130">
        <v>1763.3100589999999</v>
      </c>
      <c r="C1562" s="125">
        <f t="shared" si="72"/>
        <v>2.4263170796923861E-2</v>
      </c>
      <c r="D1562" s="128">
        <f t="shared" si="73"/>
        <v>24263.17079692386</v>
      </c>
      <c r="E1562" s="128">
        <f t="shared" ca="1" si="74"/>
        <v>39287.404542451623</v>
      </c>
    </row>
    <row r="1563" spans="1:5" x14ac:dyDescent="0.3">
      <c r="A1563" s="73">
        <v>41576</v>
      </c>
      <c r="B1563" s="130">
        <v>1771.9499510000001</v>
      </c>
      <c r="C1563" s="125">
        <f t="shared" si="72"/>
        <v>4.3514298336134516E-2</v>
      </c>
      <c r="D1563" s="128">
        <f t="shared" si="73"/>
        <v>43514.298336134518</v>
      </c>
      <c r="E1563" s="128">
        <f t="shared" ca="1" si="74"/>
        <v>39287.404542451623</v>
      </c>
    </row>
    <row r="1564" spans="1:5" x14ac:dyDescent="0.3">
      <c r="A1564" s="73">
        <v>41575</v>
      </c>
      <c r="B1564" s="130">
        <v>1762.1099850000001</v>
      </c>
      <c r="C1564" s="125">
        <f t="shared" si="72"/>
        <v>3.0389307041622571E-2</v>
      </c>
      <c r="D1564" s="128">
        <f t="shared" si="73"/>
        <v>30389.307041622571</v>
      </c>
      <c r="E1564" s="128">
        <f t="shared" ca="1" si="74"/>
        <v>39287.404542451623</v>
      </c>
    </row>
    <row r="1565" spans="1:5" x14ac:dyDescent="0.3">
      <c r="A1565" s="73">
        <v>41572</v>
      </c>
      <c r="B1565" s="130">
        <v>1759.7700199999999</v>
      </c>
      <c r="C1565" s="125">
        <f t="shared" si="72"/>
        <v>3.3213991678890054E-2</v>
      </c>
      <c r="D1565" s="128">
        <f t="shared" si="73"/>
        <v>33213.991678890052</v>
      </c>
      <c r="E1565" s="128">
        <f t="shared" ca="1" si="74"/>
        <v>39287.404542451623</v>
      </c>
    </row>
    <row r="1566" spans="1:5" x14ac:dyDescent="0.3">
      <c r="A1566" s="73">
        <v>41571</v>
      </c>
      <c r="B1566" s="130">
        <v>1752.0699460000001</v>
      </c>
      <c r="C1566" s="125">
        <f t="shared" si="72"/>
        <v>3.5159690011331124E-2</v>
      </c>
      <c r="D1566" s="128">
        <f t="shared" si="73"/>
        <v>35159.69001133112</v>
      </c>
      <c r="E1566" s="128">
        <f t="shared" ca="1" si="74"/>
        <v>39287.404542451623</v>
      </c>
    </row>
    <row r="1567" spans="1:5" x14ac:dyDescent="0.3">
      <c r="A1567" s="73">
        <v>41570</v>
      </c>
      <c r="B1567" s="130">
        <v>1746.380005</v>
      </c>
      <c r="C1567" s="125">
        <f t="shared" si="72"/>
        <v>5.4322615126936258E-2</v>
      </c>
      <c r="D1567" s="128">
        <f t="shared" si="73"/>
        <v>54322.61512693626</v>
      </c>
      <c r="E1567" s="128">
        <f t="shared" ca="1" si="74"/>
        <v>39287.404542451623</v>
      </c>
    </row>
    <row r="1568" spans="1:5" x14ac:dyDescent="0.3">
      <c r="A1568" s="73">
        <v>41569</v>
      </c>
      <c r="B1568" s="130">
        <v>1754.670044</v>
      </c>
      <c r="C1568" s="125">
        <f t="shared" si="72"/>
        <v>5.9935422958612872E-2</v>
      </c>
      <c r="D1568" s="128">
        <f t="shared" si="73"/>
        <v>59935.422958612871</v>
      </c>
      <c r="E1568" s="128">
        <f t="shared" ca="1" si="74"/>
        <v>39287.404542451623</v>
      </c>
    </row>
    <row r="1569" spans="1:5" x14ac:dyDescent="0.3">
      <c r="A1569" s="73">
        <v>41568</v>
      </c>
      <c r="B1569" s="130">
        <v>1744.660034</v>
      </c>
      <c r="C1569" s="125">
        <f t="shared" si="72"/>
        <v>4.0892083624358921E-2</v>
      </c>
      <c r="D1569" s="128">
        <f t="shared" si="73"/>
        <v>40892.083624358922</v>
      </c>
      <c r="E1569" s="128">
        <f t="shared" ca="1" si="74"/>
        <v>39287.404542451623</v>
      </c>
    </row>
    <row r="1570" spans="1:5" x14ac:dyDescent="0.3">
      <c r="A1570" s="73">
        <v>41565</v>
      </c>
      <c r="B1570" s="130">
        <v>1744.5</v>
      </c>
      <c r="C1570" s="125">
        <f t="shared" si="72"/>
        <v>3.1943212067435667E-2</v>
      </c>
      <c r="D1570" s="128">
        <f t="shared" si="73"/>
        <v>31943.212067435667</v>
      </c>
      <c r="E1570" s="128">
        <f t="shared" ca="1" si="74"/>
        <v>39287.404542451623</v>
      </c>
    </row>
    <row r="1571" spans="1:5" x14ac:dyDescent="0.3">
      <c r="A1571" s="73">
        <v>41564</v>
      </c>
      <c r="B1571" s="130">
        <v>1733.150024</v>
      </c>
      <c r="C1571" s="125">
        <f t="shared" si="72"/>
        <v>3.2460408240111871E-2</v>
      </c>
      <c r="D1571" s="128">
        <f t="shared" si="73"/>
        <v>32460.408240111872</v>
      </c>
      <c r="E1571" s="128">
        <f t="shared" ca="1" si="74"/>
        <v>39287.404542451623</v>
      </c>
    </row>
    <row r="1572" spans="1:5" x14ac:dyDescent="0.3">
      <c r="A1572" s="73">
        <v>41563</v>
      </c>
      <c r="B1572" s="130">
        <v>1721.540039</v>
      </c>
      <c r="C1572" s="125">
        <f t="shared" si="72"/>
        <v>1.6335400049399817E-2</v>
      </c>
      <c r="D1572" s="128">
        <f t="shared" si="73"/>
        <v>16335.400049399817</v>
      </c>
      <c r="E1572" s="128">
        <f t="shared" ca="1" si="74"/>
        <v>39287.404542451623</v>
      </c>
    </row>
    <row r="1573" spans="1:5" x14ac:dyDescent="0.3">
      <c r="A1573" s="73">
        <v>41562</v>
      </c>
      <c r="B1573" s="130">
        <v>1698.0600589999999</v>
      </c>
      <c r="C1573" s="125">
        <f t="shared" si="72"/>
        <v>1.8053445427728132E-3</v>
      </c>
      <c r="D1573" s="128">
        <f t="shared" si="73"/>
        <v>1805.3445427728132</v>
      </c>
      <c r="E1573" s="128">
        <f t="shared" ca="1" si="74"/>
        <v>39287.404542451623</v>
      </c>
    </row>
    <row r="1574" spans="1:5" x14ac:dyDescent="0.3">
      <c r="A1574" s="73">
        <v>41561</v>
      </c>
      <c r="B1574" s="130">
        <v>1710.1400149999999</v>
      </c>
      <c r="C1574" s="125">
        <f t="shared" si="72"/>
        <v>1.7002149901516272E-2</v>
      </c>
      <c r="D1574" s="128">
        <f t="shared" si="73"/>
        <v>17002.149901516274</v>
      </c>
      <c r="E1574" s="128">
        <f t="shared" ca="1" si="74"/>
        <v>39287.404542451623</v>
      </c>
    </row>
    <row r="1575" spans="1:5" x14ac:dyDescent="0.3">
      <c r="A1575" s="73">
        <v>41558</v>
      </c>
      <c r="B1575" s="130">
        <v>1703.1999510000001</v>
      </c>
      <c r="C1575" s="125">
        <f t="shared" si="72"/>
        <v>6.7681105364267857E-3</v>
      </c>
      <c r="D1575" s="128">
        <f t="shared" si="73"/>
        <v>6768.110536426786</v>
      </c>
      <c r="E1575" s="128">
        <f t="shared" ca="1" si="74"/>
        <v>39287.404542451623</v>
      </c>
    </row>
    <row r="1576" spans="1:5" x14ac:dyDescent="0.3">
      <c r="A1576" s="73">
        <v>41557</v>
      </c>
      <c r="B1576" s="130">
        <v>1692.5600589999999</v>
      </c>
      <c r="C1576" s="125">
        <f t="shared" si="72"/>
        <v>-3.5969227935593873E-3</v>
      </c>
      <c r="D1576" s="128">
        <f t="shared" si="73"/>
        <v>-3596.9227935593872</v>
      </c>
      <c r="E1576" s="128">
        <f t="shared" ca="1" si="74"/>
        <v>39287.404542451623</v>
      </c>
    </row>
    <row r="1577" spans="1:5" x14ac:dyDescent="0.3">
      <c r="A1577" s="73">
        <v>41556</v>
      </c>
      <c r="B1577" s="130">
        <v>1656.400024</v>
      </c>
      <c r="C1577" s="125">
        <f t="shared" si="72"/>
        <v>-2.1485491573155269E-2</v>
      </c>
      <c r="D1577" s="128">
        <f t="shared" si="73"/>
        <v>-21485.491573155268</v>
      </c>
      <c r="E1577" s="128">
        <f t="shared" ca="1" si="74"/>
        <v>39287.404542451623</v>
      </c>
    </row>
    <row r="1578" spans="1:5" x14ac:dyDescent="0.3">
      <c r="A1578" s="73">
        <v>41555</v>
      </c>
      <c r="B1578" s="130">
        <v>1655.4499510000001</v>
      </c>
      <c r="C1578" s="125">
        <f t="shared" si="72"/>
        <v>-2.4725814419568559E-2</v>
      </c>
      <c r="D1578" s="128">
        <f t="shared" si="73"/>
        <v>-24725.81441956856</v>
      </c>
      <c r="E1578" s="128">
        <f t="shared" ca="1" si="74"/>
        <v>39287.404542451623</v>
      </c>
    </row>
    <row r="1579" spans="1:5" x14ac:dyDescent="0.3">
      <c r="A1579" s="73">
        <v>41554</v>
      </c>
      <c r="B1579" s="130">
        <v>1676.119995</v>
      </c>
      <c r="C1579" s="125">
        <f t="shared" si="72"/>
        <v>-1.511303736769809E-2</v>
      </c>
      <c r="D1579" s="128">
        <f t="shared" si="73"/>
        <v>-15113.037367698091</v>
      </c>
      <c r="E1579" s="128">
        <f t="shared" ca="1" si="74"/>
        <v>39287.404542451623</v>
      </c>
    </row>
    <row r="1580" spans="1:5" x14ac:dyDescent="0.3">
      <c r="A1580" s="73">
        <v>41551</v>
      </c>
      <c r="B1580" s="130">
        <v>1690.5</v>
      </c>
      <c r="C1580" s="125">
        <f t="shared" si="72"/>
        <v>-1.1351494297389464E-2</v>
      </c>
      <c r="D1580" s="128">
        <f t="shared" si="73"/>
        <v>-11351.494297389463</v>
      </c>
      <c r="E1580" s="128">
        <f t="shared" ca="1" si="74"/>
        <v>39287.404542451623</v>
      </c>
    </row>
    <row r="1581" spans="1:5" x14ac:dyDescent="0.3">
      <c r="A1581" s="73">
        <v>41550</v>
      </c>
      <c r="B1581" s="130">
        <v>1678.660034</v>
      </c>
      <c r="C1581" s="125">
        <f t="shared" si="72"/>
        <v>-2.5360807309977917E-2</v>
      </c>
      <c r="D1581" s="128">
        <f t="shared" si="73"/>
        <v>-25360.807309977918</v>
      </c>
      <c r="E1581" s="128">
        <f t="shared" ca="1" si="74"/>
        <v>39287.404542451623</v>
      </c>
    </row>
    <row r="1582" spans="1:5" x14ac:dyDescent="0.3">
      <c r="A1582" s="73">
        <v>41549</v>
      </c>
      <c r="B1582" s="130">
        <v>1693.869995</v>
      </c>
      <c r="C1582" s="125">
        <f t="shared" si="72"/>
        <v>-1.8342311090658869E-2</v>
      </c>
      <c r="D1582" s="128">
        <f t="shared" si="73"/>
        <v>-18342.31109065887</v>
      </c>
      <c r="E1582" s="128">
        <f t="shared" ca="1" si="74"/>
        <v>39287.404542451623</v>
      </c>
    </row>
    <row r="1583" spans="1:5" x14ac:dyDescent="0.3">
      <c r="A1583" s="73">
        <v>41548</v>
      </c>
      <c r="B1583" s="130">
        <v>1695</v>
      </c>
      <c r="C1583" s="125">
        <f t="shared" si="72"/>
        <v>-5.7251518939607227E-3</v>
      </c>
      <c r="D1583" s="128">
        <f t="shared" si="73"/>
        <v>-5725.1518939607231</v>
      </c>
      <c r="E1583" s="128">
        <f t="shared" ca="1" si="74"/>
        <v>39287.404542451623</v>
      </c>
    </row>
    <row r="1584" spans="1:5" x14ac:dyDescent="0.3">
      <c r="A1584" s="73">
        <v>41547</v>
      </c>
      <c r="B1584" s="130">
        <v>1681.5500489999999</v>
      </c>
      <c r="C1584" s="125">
        <f t="shared" si="72"/>
        <v>-9.4544811657090166E-3</v>
      </c>
      <c r="D1584" s="128">
        <f t="shared" si="73"/>
        <v>-9454.4811657090158</v>
      </c>
      <c r="E1584" s="128">
        <f t="shared" ca="1" si="74"/>
        <v>39287.404542451623</v>
      </c>
    </row>
    <row r="1585" spans="1:5" x14ac:dyDescent="0.3">
      <c r="A1585" s="73">
        <v>41544</v>
      </c>
      <c r="B1585" s="130">
        <v>1691.75</v>
      </c>
      <c r="C1585" s="125">
        <f t="shared" si="72"/>
        <v>2.2275072851587474E-3</v>
      </c>
      <c r="D1585" s="128">
        <f t="shared" si="73"/>
        <v>2227.5072851587474</v>
      </c>
      <c r="E1585" s="128">
        <f t="shared" ca="1" si="74"/>
        <v>39287.404542451623</v>
      </c>
    </row>
    <row r="1586" spans="1:5" x14ac:dyDescent="0.3">
      <c r="A1586" s="73">
        <v>41543</v>
      </c>
      <c r="B1586" s="130">
        <v>1698.670044</v>
      </c>
      <c r="C1586" s="125">
        <f t="shared" si="72"/>
        <v>9.0589393029705256E-3</v>
      </c>
      <c r="D1586" s="128">
        <f t="shared" si="73"/>
        <v>9058.9393029705261</v>
      </c>
      <c r="E1586" s="128">
        <f t="shared" ca="1" si="74"/>
        <v>39287.404542451623</v>
      </c>
    </row>
    <row r="1587" spans="1:5" x14ac:dyDescent="0.3">
      <c r="A1587" s="73">
        <v>41542</v>
      </c>
      <c r="B1587" s="130">
        <v>1692.7700199999999</v>
      </c>
      <c r="C1587" s="125">
        <f t="shared" si="72"/>
        <v>2.1549643835732102E-3</v>
      </c>
      <c r="D1587" s="128">
        <f t="shared" si="73"/>
        <v>2154.9643835732104</v>
      </c>
      <c r="E1587" s="128">
        <f t="shared" ca="1" si="74"/>
        <v>39287.404542451623</v>
      </c>
    </row>
    <row r="1588" spans="1:5" x14ac:dyDescent="0.3">
      <c r="A1588" s="73">
        <v>41541</v>
      </c>
      <c r="B1588" s="130">
        <v>1697.420044</v>
      </c>
      <c r="C1588" s="125">
        <f t="shared" si="72"/>
        <v>7.9751388545961088E-3</v>
      </c>
      <c r="D1588" s="128">
        <f t="shared" si="73"/>
        <v>7975.138854596109</v>
      </c>
      <c r="E1588" s="128">
        <f t="shared" ca="1" si="74"/>
        <v>39287.404542451623</v>
      </c>
    </row>
    <row r="1589" spans="1:5" x14ac:dyDescent="0.3">
      <c r="A1589" s="73">
        <v>41540</v>
      </c>
      <c r="B1589" s="130">
        <v>1701.839966</v>
      </c>
      <c r="C1589" s="125">
        <f t="shared" si="72"/>
        <v>1.8023464418418955E-2</v>
      </c>
      <c r="D1589" s="128">
        <f t="shared" si="73"/>
        <v>18023.464418418956</v>
      </c>
      <c r="E1589" s="128">
        <f t="shared" ca="1" si="74"/>
        <v>39287.404542451623</v>
      </c>
    </row>
    <row r="1590" spans="1:5" x14ac:dyDescent="0.3">
      <c r="A1590" s="73">
        <v>41537</v>
      </c>
      <c r="B1590" s="130">
        <v>1709.910034</v>
      </c>
      <c r="C1590" s="125">
        <f t="shared" si="72"/>
        <v>3.3072124642681056E-2</v>
      </c>
      <c r="D1590" s="128">
        <f t="shared" si="73"/>
        <v>33072.124642681054</v>
      </c>
      <c r="E1590" s="128">
        <f t="shared" ca="1" si="74"/>
        <v>39287.404542451623</v>
      </c>
    </row>
    <row r="1591" spans="1:5" x14ac:dyDescent="0.3">
      <c r="A1591" s="73">
        <v>41536</v>
      </c>
      <c r="B1591" s="130">
        <v>1722.339966</v>
      </c>
      <c r="C1591" s="125">
        <f t="shared" si="72"/>
        <v>4.0638526106348438E-2</v>
      </c>
      <c r="D1591" s="128">
        <f t="shared" si="73"/>
        <v>40638.526106348436</v>
      </c>
      <c r="E1591" s="128">
        <f t="shared" ca="1" si="74"/>
        <v>39287.404542451623</v>
      </c>
    </row>
    <row r="1592" spans="1:5" x14ac:dyDescent="0.3">
      <c r="A1592" s="73">
        <v>41535</v>
      </c>
      <c r="B1592" s="130">
        <v>1725.5200199999999</v>
      </c>
      <c r="C1592" s="125">
        <f t="shared" si="72"/>
        <v>4.3821270554441183E-2</v>
      </c>
      <c r="D1592" s="128">
        <f t="shared" si="73"/>
        <v>43821.27055444118</v>
      </c>
      <c r="E1592" s="128">
        <f t="shared" ca="1" si="74"/>
        <v>39287.404542451623</v>
      </c>
    </row>
    <row r="1593" spans="1:5" x14ac:dyDescent="0.3">
      <c r="A1593" s="73">
        <v>41534</v>
      </c>
      <c r="B1593" s="130">
        <v>1704.76001</v>
      </c>
      <c r="C1593" s="125">
        <f t="shared" si="72"/>
        <v>3.9633600570401883E-2</v>
      </c>
      <c r="D1593" s="128">
        <f t="shared" si="73"/>
        <v>39633.600570401883</v>
      </c>
      <c r="E1593" s="128">
        <f t="shared" ca="1" si="74"/>
        <v>39287.404542451623</v>
      </c>
    </row>
    <row r="1594" spans="1:5" x14ac:dyDescent="0.3">
      <c r="A1594" s="73">
        <v>41533</v>
      </c>
      <c r="B1594" s="130">
        <v>1697.599976</v>
      </c>
      <c r="C1594" s="125">
        <f t="shared" si="72"/>
        <v>3.957819564827747E-2</v>
      </c>
      <c r="D1594" s="128">
        <f t="shared" si="73"/>
        <v>39578.195648277469</v>
      </c>
      <c r="E1594" s="128">
        <f t="shared" ca="1" si="74"/>
        <v>39287.404542451623</v>
      </c>
    </row>
    <row r="1595" spans="1:5" x14ac:dyDescent="0.3">
      <c r="A1595" s="73">
        <v>41530</v>
      </c>
      <c r="B1595" s="130">
        <v>1687.98999</v>
      </c>
      <c r="C1595" s="125">
        <f t="shared" si="72"/>
        <v>3.0411950323760317E-2</v>
      </c>
      <c r="D1595" s="128">
        <f t="shared" si="73"/>
        <v>30411.950323760317</v>
      </c>
      <c r="E1595" s="128">
        <f t="shared" ca="1" si="74"/>
        <v>39287.404542451623</v>
      </c>
    </row>
    <row r="1596" spans="1:5" x14ac:dyDescent="0.3">
      <c r="A1596" s="73">
        <v>41529</v>
      </c>
      <c r="B1596" s="130">
        <v>1683.420044</v>
      </c>
      <c r="C1596" s="125">
        <f t="shared" si="72"/>
        <v>2.9639920338085934E-2</v>
      </c>
      <c r="D1596" s="128">
        <f t="shared" si="73"/>
        <v>29639.920338085933</v>
      </c>
      <c r="E1596" s="128">
        <f t="shared" ca="1" si="74"/>
        <v>39287.404542451623</v>
      </c>
    </row>
    <row r="1597" spans="1:5" x14ac:dyDescent="0.3">
      <c r="A1597" s="73">
        <v>41528</v>
      </c>
      <c r="B1597" s="130">
        <v>1689.130005</v>
      </c>
      <c r="C1597" s="125">
        <f t="shared" si="72"/>
        <v>3.5971018178340364E-2</v>
      </c>
      <c r="D1597" s="128">
        <f t="shared" si="73"/>
        <v>35971.01817834036</v>
      </c>
      <c r="E1597" s="128">
        <f t="shared" ca="1" si="74"/>
        <v>39287.404542451623</v>
      </c>
    </row>
    <row r="1598" spans="1:5" x14ac:dyDescent="0.3">
      <c r="A1598" s="73">
        <v>41527</v>
      </c>
      <c r="B1598" s="130">
        <v>1683.98999</v>
      </c>
      <c r="C1598" s="125">
        <f t="shared" si="72"/>
        <v>1.6423399922573578E-2</v>
      </c>
      <c r="D1598" s="128">
        <f t="shared" si="73"/>
        <v>16423.399922573579</v>
      </c>
      <c r="E1598" s="128">
        <f t="shared" ca="1" si="74"/>
        <v>39287.404542451623</v>
      </c>
    </row>
    <row r="1599" spans="1:5" x14ac:dyDescent="0.3">
      <c r="A1599" s="73">
        <v>41526</v>
      </c>
      <c r="B1599" s="130">
        <v>1671.709961</v>
      </c>
      <c r="C1599" s="125">
        <f t="shared" si="72"/>
        <v>4.9353537721670282E-3</v>
      </c>
      <c r="D1599" s="128">
        <f t="shared" si="73"/>
        <v>4935.3537721670282</v>
      </c>
      <c r="E1599" s="128">
        <f t="shared" ca="1" si="74"/>
        <v>39287.404542451623</v>
      </c>
    </row>
    <row r="1600" spans="1:5" x14ac:dyDescent="0.3">
      <c r="A1600" s="73">
        <v>41523</v>
      </c>
      <c r="B1600" s="130">
        <v>1655.170044</v>
      </c>
      <c r="C1600" s="125">
        <f t="shared" si="72"/>
        <v>-1.080241552076977E-3</v>
      </c>
      <c r="D1600" s="128">
        <f t="shared" si="73"/>
        <v>-1080.2415520769771</v>
      </c>
      <c r="E1600" s="128">
        <f t="shared" ca="1" si="74"/>
        <v>39287.404542451623</v>
      </c>
    </row>
    <row r="1601" spans="1:5" x14ac:dyDescent="0.3">
      <c r="A1601" s="73">
        <v>41522</v>
      </c>
      <c r="B1601" s="130">
        <v>1655.079956</v>
      </c>
      <c r="C1601" s="125">
        <f t="shared" si="72"/>
        <v>7.4749857765556982E-3</v>
      </c>
      <c r="D1601" s="128">
        <f t="shared" si="73"/>
        <v>7474.9857765556981</v>
      </c>
      <c r="E1601" s="128">
        <f t="shared" ca="1" si="74"/>
        <v>39287.404542451623</v>
      </c>
    </row>
    <row r="1602" spans="1:5" x14ac:dyDescent="0.3">
      <c r="A1602" s="73">
        <v>41521</v>
      </c>
      <c r="B1602" s="130">
        <v>1653.079956</v>
      </c>
      <c r="C1602" s="125">
        <f t="shared" si="72"/>
        <v>4.4178292165875099E-4</v>
      </c>
      <c r="D1602" s="128">
        <f t="shared" si="73"/>
        <v>441.78292165875098</v>
      </c>
      <c r="E1602" s="128">
        <f t="shared" ca="1" si="74"/>
        <v>39287.404542451623</v>
      </c>
    </row>
    <row r="1603" spans="1:5" x14ac:dyDescent="0.3">
      <c r="A1603" s="73">
        <v>41520</v>
      </c>
      <c r="B1603" s="130">
        <v>1639.7700199999999</v>
      </c>
      <c r="C1603" s="125">
        <f t="shared" si="72"/>
        <v>-3.8212694400842073E-3</v>
      </c>
      <c r="D1603" s="128">
        <f t="shared" si="73"/>
        <v>-3821.2694400842074</v>
      </c>
      <c r="E1603" s="128">
        <f t="shared" ca="1" si="74"/>
        <v>39287.404542451623</v>
      </c>
    </row>
    <row r="1604" spans="1:5" x14ac:dyDescent="0.3">
      <c r="A1604" s="73">
        <v>41516</v>
      </c>
      <c r="B1604" s="130">
        <v>1632.969971</v>
      </c>
      <c r="C1604" s="125">
        <f t="shared" si="72"/>
        <v>-1.3805756392536228E-2</v>
      </c>
      <c r="D1604" s="128">
        <f t="shared" si="73"/>
        <v>-13805.756392536228</v>
      </c>
      <c r="E1604" s="128">
        <f t="shared" ca="1" si="74"/>
        <v>39287.404542451623</v>
      </c>
    </row>
    <row r="1605" spans="1:5" x14ac:dyDescent="0.3">
      <c r="A1605" s="73">
        <v>41515</v>
      </c>
      <c r="B1605" s="130">
        <v>1638.170044</v>
      </c>
      <c r="C1605" s="125">
        <f t="shared" si="72"/>
        <v>-1.3934643989400475E-2</v>
      </c>
      <c r="D1605" s="128">
        <f t="shared" si="73"/>
        <v>-13934.643989400474</v>
      </c>
      <c r="E1605" s="128">
        <f t="shared" ca="1" si="74"/>
        <v>39287.404542451623</v>
      </c>
    </row>
    <row r="1606" spans="1:5" x14ac:dyDescent="0.3">
      <c r="A1606" s="73">
        <v>41514</v>
      </c>
      <c r="B1606" s="130">
        <v>1634.959961</v>
      </c>
      <c r="C1606" s="125">
        <f t="shared" si="72"/>
        <v>-2.9921889622681719E-2</v>
      </c>
      <c r="D1606" s="128">
        <f t="shared" si="73"/>
        <v>-29921.88962268172</v>
      </c>
      <c r="E1606" s="128">
        <f t="shared" ca="1" si="74"/>
        <v>39287.404542451623</v>
      </c>
    </row>
    <row r="1607" spans="1:5" x14ac:dyDescent="0.3">
      <c r="A1607" s="73">
        <v>41513</v>
      </c>
      <c r="B1607" s="130">
        <v>1630.4799800000001</v>
      </c>
      <c r="C1607" s="125">
        <f t="shared" si="72"/>
        <v>-3.7587980310011204E-2</v>
      </c>
      <c r="D1607" s="128">
        <f t="shared" si="73"/>
        <v>-37587.980310011204</v>
      </c>
      <c r="E1607" s="128">
        <f t="shared" ca="1" si="74"/>
        <v>39287.404542451623</v>
      </c>
    </row>
    <row r="1608" spans="1:5" x14ac:dyDescent="0.3">
      <c r="A1608" s="73">
        <v>41512</v>
      </c>
      <c r="B1608" s="130">
        <v>1656.780029</v>
      </c>
      <c r="C1608" s="125">
        <f t="shared" ref="C1608:C1671" si="75">B1608/B1618-1</f>
        <v>-1.9349229380295374E-2</v>
      </c>
      <c r="D1608" s="128">
        <f t="shared" ref="D1608:D1671" si="76">C1608*$B$5</f>
        <v>-19349.229380295375</v>
      </c>
      <c r="E1608" s="128">
        <f t="shared" ref="E1608:E1671" ca="1" si="77">ABS(_xlfn.PERCENTILE.INC(OFFSET(D1608,0,0,Window),1-VaRLevel))</f>
        <v>39287.404542451623</v>
      </c>
    </row>
    <row r="1609" spans="1:5" x14ac:dyDescent="0.3">
      <c r="A1609" s="73">
        <v>41509</v>
      </c>
      <c r="B1609" s="130">
        <v>1663.5</v>
      </c>
      <c r="C1609" s="125">
        <f t="shared" si="75"/>
        <v>-1.650686599052742E-2</v>
      </c>
      <c r="D1609" s="128">
        <f t="shared" si="76"/>
        <v>-16506.865990527418</v>
      </c>
      <c r="E1609" s="128">
        <f t="shared" ca="1" si="77"/>
        <v>39287.404542451623</v>
      </c>
    </row>
    <row r="1610" spans="1:5" x14ac:dyDescent="0.3">
      <c r="A1610" s="73">
        <v>41508</v>
      </c>
      <c r="B1610" s="130">
        <v>1656.959961</v>
      </c>
      <c r="C1610" s="125">
        <f t="shared" si="75"/>
        <v>-2.3870690363016811E-2</v>
      </c>
      <c r="D1610" s="128">
        <f t="shared" si="76"/>
        <v>-23870.690363016813</v>
      </c>
      <c r="E1610" s="128">
        <f t="shared" ca="1" si="77"/>
        <v>39287.404542451623</v>
      </c>
    </row>
    <row r="1611" spans="1:5" x14ac:dyDescent="0.3">
      <c r="A1611" s="73">
        <v>41507</v>
      </c>
      <c r="B1611" s="130">
        <v>1642.8000489999999</v>
      </c>
      <c r="C1611" s="125">
        <f t="shared" si="75"/>
        <v>-2.8452125797722938E-2</v>
      </c>
      <c r="D1611" s="128">
        <f t="shared" si="76"/>
        <v>-28452.12579772294</v>
      </c>
      <c r="E1611" s="128">
        <f t="shared" ca="1" si="77"/>
        <v>39287.404542451623</v>
      </c>
    </row>
    <row r="1612" spans="1:5" x14ac:dyDescent="0.3">
      <c r="A1612" s="73">
        <v>41506</v>
      </c>
      <c r="B1612" s="130">
        <v>1652.349976</v>
      </c>
      <c r="C1612" s="125">
        <f t="shared" si="75"/>
        <v>-2.6523397451714725E-2</v>
      </c>
      <c r="D1612" s="128">
        <f t="shared" si="76"/>
        <v>-26523.397451714725</v>
      </c>
      <c r="E1612" s="128">
        <f t="shared" ca="1" si="77"/>
        <v>39287.404542451623</v>
      </c>
    </row>
    <row r="1613" spans="1:5" x14ac:dyDescent="0.3">
      <c r="A1613" s="73">
        <v>41505</v>
      </c>
      <c r="B1613" s="130">
        <v>1646.0600589999999</v>
      </c>
      <c r="C1613" s="125">
        <f t="shared" si="75"/>
        <v>-3.5779113290833386E-2</v>
      </c>
      <c r="D1613" s="128">
        <f t="shared" si="76"/>
        <v>-35779.113290833389</v>
      </c>
      <c r="E1613" s="128">
        <f t="shared" ca="1" si="77"/>
        <v>39287.404542451623</v>
      </c>
    </row>
    <row r="1614" spans="1:5" x14ac:dyDescent="0.3">
      <c r="A1614" s="73">
        <v>41502</v>
      </c>
      <c r="B1614" s="130">
        <v>1655.829956</v>
      </c>
      <c r="C1614" s="125">
        <f t="shared" si="75"/>
        <v>-3.1491508077215791E-2</v>
      </c>
      <c r="D1614" s="128">
        <f t="shared" si="76"/>
        <v>-31491.508077215789</v>
      </c>
      <c r="E1614" s="128">
        <f t="shared" ca="1" si="77"/>
        <v>39287.404542451623</v>
      </c>
    </row>
    <row r="1615" spans="1:5" x14ac:dyDescent="0.3">
      <c r="A1615" s="73">
        <v>41501</v>
      </c>
      <c r="B1615" s="130">
        <v>1661.3199460000001</v>
      </c>
      <c r="C1615" s="125">
        <f t="shared" si="75"/>
        <v>-2.6686302491362279E-2</v>
      </c>
      <c r="D1615" s="128">
        <f t="shared" si="76"/>
        <v>-26686.302491362279</v>
      </c>
      <c r="E1615" s="128">
        <f t="shared" ca="1" si="77"/>
        <v>39287.404542451623</v>
      </c>
    </row>
    <row r="1616" spans="1:5" x14ac:dyDescent="0.3">
      <c r="A1616" s="73">
        <v>41500</v>
      </c>
      <c r="B1616" s="130">
        <v>1685.3900149999999</v>
      </c>
      <c r="C1616" s="125">
        <f t="shared" si="75"/>
        <v>-2.0167227493939066E-4</v>
      </c>
      <c r="D1616" s="128">
        <f t="shared" si="76"/>
        <v>-201.67227493939066</v>
      </c>
      <c r="E1616" s="128">
        <f t="shared" ca="1" si="77"/>
        <v>39287.404542451623</v>
      </c>
    </row>
    <row r="1617" spans="1:5" x14ac:dyDescent="0.3">
      <c r="A1617" s="73">
        <v>41499</v>
      </c>
      <c r="B1617" s="130">
        <v>1694.160034</v>
      </c>
      <c r="C1617" s="125">
        <f t="shared" si="75"/>
        <v>4.8637412451575379E-3</v>
      </c>
      <c r="D1617" s="128">
        <f t="shared" si="76"/>
        <v>4863.7412451575383</v>
      </c>
      <c r="E1617" s="128">
        <f t="shared" ca="1" si="77"/>
        <v>39287.404542451623</v>
      </c>
    </row>
    <row r="1618" spans="1:5" x14ac:dyDescent="0.3">
      <c r="A1618" s="73">
        <v>41498</v>
      </c>
      <c r="B1618" s="130">
        <v>1689.469971</v>
      </c>
      <c r="C1618" s="125">
        <f t="shared" si="75"/>
        <v>2.4565011648081114E-3</v>
      </c>
      <c r="D1618" s="128">
        <f t="shared" si="76"/>
        <v>2456.5011648081113</v>
      </c>
      <c r="E1618" s="128">
        <f t="shared" ca="1" si="77"/>
        <v>39287.404542451623</v>
      </c>
    </row>
    <row r="1619" spans="1:5" x14ac:dyDescent="0.3">
      <c r="A1619" s="73">
        <v>41495</v>
      </c>
      <c r="B1619" s="130">
        <v>1691.420044</v>
      </c>
      <c r="C1619" s="125">
        <f t="shared" si="75"/>
        <v>-1.3595010595413015E-4</v>
      </c>
      <c r="D1619" s="128">
        <f t="shared" si="76"/>
        <v>-135.95010595413015</v>
      </c>
      <c r="E1619" s="128">
        <f t="shared" ca="1" si="77"/>
        <v>39287.404542451623</v>
      </c>
    </row>
    <row r="1620" spans="1:5" x14ac:dyDescent="0.3">
      <c r="A1620" s="73">
        <v>41494</v>
      </c>
      <c r="B1620" s="130">
        <v>1697.4799800000001</v>
      </c>
      <c r="C1620" s="125">
        <f t="shared" si="75"/>
        <v>4.2774619139180903E-3</v>
      </c>
      <c r="D1620" s="128">
        <f t="shared" si="76"/>
        <v>4277.4619139180904</v>
      </c>
      <c r="E1620" s="128">
        <f t="shared" ca="1" si="77"/>
        <v>39287.404542451623</v>
      </c>
    </row>
    <row r="1621" spans="1:5" x14ac:dyDescent="0.3">
      <c r="A1621" s="73">
        <v>41493</v>
      </c>
      <c r="B1621" s="130">
        <v>1690.910034</v>
      </c>
      <c r="C1621" s="125">
        <f t="shared" si="75"/>
        <v>2.9479656298148083E-3</v>
      </c>
      <c r="D1621" s="128">
        <f t="shared" si="76"/>
        <v>2947.9656298148084</v>
      </c>
      <c r="E1621" s="128">
        <f t="shared" ca="1" si="77"/>
        <v>39287.404542451623</v>
      </c>
    </row>
    <row r="1622" spans="1:5" x14ac:dyDescent="0.3">
      <c r="A1622" s="73">
        <v>41492</v>
      </c>
      <c r="B1622" s="130">
        <v>1697.369995</v>
      </c>
      <c r="C1622" s="125">
        <f t="shared" si="75"/>
        <v>2.9425723124465453E-3</v>
      </c>
      <c r="D1622" s="128">
        <f t="shared" si="76"/>
        <v>2942.5723124465453</v>
      </c>
      <c r="E1622" s="128">
        <f t="shared" ca="1" si="77"/>
        <v>39287.404542451623</v>
      </c>
    </row>
    <row r="1623" spans="1:5" x14ac:dyDescent="0.3">
      <c r="A1623" s="73">
        <v>41491</v>
      </c>
      <c r="B1623" s="130">
        <v>1707.1400149999999</v>
      </c>
      <c r="C1623" s="125">
        <f t="shared" si="75"/>
        <v>6.8474080679346017E-3</v>
      </c>
      <c r="D1623" s="128">
        <f t="shared" si="76"/>
        <v>6847.4080679346016</v>
      </c>
      <c r="E1623" s="128">
        <f t="shared" ca="1" si="77"/>
        <v>39287.404542451623</v>
      </c>
    </row>
    <row r="1624" spans="1:5" x14ac:dyDescent="0.3">
      <c r="A1624" s="73">
        <v>41488</v>
      </c>
      <c r="B1624" s="130">
        <v>1709.670044</v>
      </c>
      <c r="C1624" s="125">
        <f t="shared" si="75"/>
        <v>1.0389564593635825E-2</v>
      </c>
      <c r="D1624" s="128">
        <f t="shared" si="76"/>
        <v>10389.564593635825</v>
      </c>
      <c r="E1624" s="128">
        <f t="shared" ca="1" si="77"/>
        <v>39287.404542451623</v>
      </c>
    </row>
    <row r="1625" spans="1:5" x14ac:dyDescent="0.3">
      <c r="A1625" s="73">
        <v>41487</v>
      </c>
      <c r="B1625" s="130">
        <v>1706.869995</v>
      </c>
      <c r="C1625" s="125">
        <f t="shared" si="75"/>
        <v>1.0358891214946597E-2</v>
      </c>
      <c r="D1625" s="128">
        <f t="shared" si="76"/>
        <v>10358.891214946598</v>
      </c>
      <c r="E1625" s="128">
        <f t="shared" ca="1" si="77"/>
        <v>39287.404542451623</v>
      </c>
    </row>
    <row r="1626" spans="1:5" x14ac:dyDescent="0.3">
      <c r="A1626" s="73">
        <v>41486</v>
      </c>
      <c r="B1626" s="130">
        <v>1685.7299800000001</v>
      </c>
      <c r="C1626" s="125">
        <f t="shared" si="75"/>
        <v>2.8674622094617686E-3</v>
      </c>
      <c r="D1626" s="128">
        <f t="shared" si="76"/>
        <v>2867.4622094617685</v>
      </c>
      <c r="E1626" s="128">
        <f t="shared" ca="1" si="77"/>
        <v>39287.404542451623</v>
      </c>
    </row>
    <row r="1627" spans="1:5" x14ac:dyDescent="0.3">
      <c r="A1627" s="73">
        <v>41485</v>
      </c>
      <c r="B1627" s="130">
        <v>1685.959961</v>
      </c>
      <c r="C1627" s="125">
        <f t="shared" si="75"/>
        <v>5.7866625357243517E-3</v>
      </c>
      <c r="D1627" s="128">
        <f t="shared" si="76"/>
        <v>5786.662535724352</v>
      </c>
      <c r="E1627" s="128">
        <f t="shared" ca="1" si="77"/>
        <v>39287.404542451623</v>
      </c>
    </row>
    <row r="1628" spans="1:5" x14ac:dyDescent="0.3">
      <c r="A1628" s="73">
        <v>41484</v>
      </c>
      <c r="B1628" s="130">
        <v>1685.329956</v>
      </c>
      <c r="C1628" s="125">
        <f t="shared" si="75"/>
        <v>1.6819946508173089E-3</v>
      </c>
      <c r="D1628" s="128">
        <f t="shared" si="76"/>
        <v>1681.9946508173089</v>
      </c>
      <c r="E1628" s="128">
        <f t="shared" ca="1" si="77"/>
        <v>39287.404542451623</v>
      </c>
    </row>
    <row r="1629" spans="1:5" x14ac:dyDescent="0.3">
      <c r="A1629" s="73">
        <v>41481</v>
      </c>
      <c r="B1629" s="130">
        <v>1691.650024</v>
      </c>
      <c r="C1629" s="125">
        <f t="shared" si="75"/>
        <v>6.8207068262646775E-3</v>
      </c>
      <c r="D1629" s="128">
        <f t="shared" si="76"/>
        <v>6820.7068262646771</v>
      </c>
      <c r="E1629" s="128">
        <f t="shared" ca="1" si="77"/>
        <v>39287.404542451623</v>
      </c>
    </row>
    <row r="1630" spans="1:5" x14ac:dyDescent="0.3">
      <c r="A1630" s="73">
        <v>41480</v>
      </c>
      <c r="B1630" s="130">
        <v>1690.25</v>
      </c>
      <c r="C1630" s="125">
        <f t="shared" si="75"/>
        <v>9.0924166983987753E-3</v>
      </c>
      <c r="D1630" s="128">
        <f t="shared" si="76"/>
        <v>9092.4166983987761</v>
      </c>
      <c r="E1630" s="128">
        <f t="shared" ca="1" si="77"/>
        <v>39287.404542451623</v>
      </c>
    </row>
    <row r="1631" spans="1:5" x14ac:dyDescent="0.3">
      <c r="A1631" s="73">
        <v>41479</v>
      </c>
      <c r="B1631" s="130">
        <v>1685.9399410000001</v>
      </c>
      <c r="C1631" s="125">
        <f t="shared" si="75"/>
        <v>2.0161892086994815E-2</v>
      </c>
      <c r="D1631" s="128">
        <f t="shared" si="76"/>
        <v>20161.892086994816</v>
      </c>
      <c r="E1631" s="128">
        <f t="shared" ca="1" si="77"/>
        <v>39287.404542451623</v>
      </c>
    </row>
    <row r="1632" spans="1:5" x14ac:dyDescent="0.3">
      <c r="A1632" s="73">
        <v>41478</v>
      </c>
      <c r="B1632" s="130">
        <v>1692.3900149999999</v>
      </c>
      <c r="C1632" s="125">
        <f t="shared" si="75"/>
        <v>2.4250793011972638E-2</v>
      </c>
      <c r="D1632" s="128">
        <f t="shared" si="76"/>
        <v>24250.793011972637</v>
      </c>
      <c r="E1632" s="128">
        <f t="shared" ca="1" si="77"/>
        <v>39287.404542451623</v>
      </c>
    </row>
    <row r="1633" spans="1:5" x14ac:dyDescent="0.3">
      <c r="A1633" s="73">
        <v>41477</v>
      </c>
      <c r="B1633" s="130">
        <v>1695.530029</v>
      </c>
      <c r="C1633" s="125">
        <f t="shared" si="75"/>
        <v>3.3569894608357354E-2</v>
      </c>
      <c r="D1633" s="128">
        <f t="shared" si="76"/>
        <v>33569.894608357354</v>
      </c>
      <c r="E1633" s="128">
        <f t="shared" ca="1" si="77"/>
        <v>39287.404542451623</v>
      </c>
    </row>
    <row r="1634" spans="1:5" x14ac:dyDescent="0.3">
      <c r="A1634" s="73">
        <v>41474</v>
      </c>
      <c r="B1634" s="130">
        <v>1692.089966</v>
      </c>
      <c r="C1634" s="125">
        <f t="shared" si="75"/>
        <v>3.6889710977243695E-2</v>
      </c>
      <c r="D1634" s="128">
        <f t="shared" si="76"/>
        <v>36889.710977243696</v>
      </c>
      <c r="E1634" s="128">
        <f t="shared" ca="1" si="77"/>
        <v>39287.404542451623</v>
      </c>
    </row>
    <row r="1635" spans="1:5" x14ac:dyDescent="0.3">
      <c r="A1635" s="73">
        <v>41473</v>
      </c>
      <c r="B1635" s="130">
        <v>1689.369995</v>
      </c>
      <c r="C1635" s="125">
        <f t="shared" si="75"/>
        <v>4.5784017335130711E-2</v>
      </c>
      <c r="D1635" s="128">
        <f t="shared" si="76"/>
        <v>45784.017335130709</v>
      </c>
      <c r="E1635" s="128">
        <f t="shared" ca="1" si="77"/>
        <v>39287.404542451623</v>
      </c>
    </row>
    <row r="1636" spans="1:5" x14ac:dyDescent="0.3">
      <c r="A1636" s="73">
        <v>41472</v>
      </c>
      <c r="B1636" s="130">
        <v>1680.910034</v>
      </c>
      <c r="C1636" s="125">
        <f t="shared" si="75"/>
        <v>4.1404440809498455E-2</v>
      </c>
      <c r="D1636" s="128">
        <f t="shared" si="76"/>
        <v>41404.440809498454</v>
      </c>
      <c r="E1636" s="128">
        <f t="shared" ca="1" si="77"/>
        <v>39287.404542451623</v>
      </c>
    </row>
    <row r="1637" spans="1:5" x14ac:dyDescent="0.3">
      <c r="A1637" s="73">
        <v>41471</v>
      </c>
      <c r="B1637" s="130">
        <v>1676.26001</v>
      </c>
      <c r="C1637" s="125">
        <f t="shared" si="75"/>
        <v>3.7957627730932808E-2</v>
      </c>
      <c r="D1637" s="128">
        <f t="shared" si="76"/>
        <v>37957.627730932807</v>
      </c>
      <c r="E1637" s="128">
        <f t="shared" ca="1" si="77"/>
        <v>39287.404542451623</v>
      </c>
    </row>
    <row r="1638" spans="1:5" x14ac:dyDescent="0.3">
      <c r="A1638" s="73">
        <v>41470</v>
      </c>
      <c r="B1638" s="130">
        <v>1682.5</v>
      </c>
      <c r="C1638" s="125">
        <f t="shared" si="75"/>
        <v>4.7451234917893714E-2</v>
      </c>
      <c r="D1638" s="128">
        <f t="shared" si="76"/>
        <v>47451.234917893715</v>
      </c>
      <c r="E1638" s="128">
        <f t="shared" ca="1" si="77"/>
        <v>39287.404542451623</v>
      </c>
    </row>
    <row r="1639" spans="1:5" x14ac:dyDescent="0.3">
      <c r="A1639" s="73">
        <v>41467</v>
      </c>
      <c r="B1639" s="130">
        <v>1680.1899410000001</v>
      </c>
      <c r="C1639" s="125">
        <f t="shared" si="75"/>
        <v>4.1526154249182712E-2</v>
      </c>
      <c r="D1639" s="128">
        <f t="shared" si="76"/>
        <v>41526.154249182713</v>
      </c>
      <c r="E1639" s="128">
        <f t="shared" ca="1" si="77"/>
        <v>39287.404542451623</v>
      </c>
    </row>
    <row r="1640" spans="1:5" x14ac:dyDescent="0.3">
      <c r="A1640" s="73">
        <v>41466</v>
      </c>
      <c r="B1640" s="130">
        <v>1675.0200199999999</v>
      </c>
      <c r="C1640" s="125">
        <f t="shared" si="75"/>
        <v>4.4758809895096174E-2</v>
      </c>
      <c r="D1640" s="128">
        <f t="shared" si="76"/>
        <v>44758.809895096172</v>
      </c>
      <c r="E1640" s="128">
        <f t="shared" ca="1" si="77"/>
        <v>39287.404542451623</v>
      </c>
    </row>
    <row r="1641" spans="1:5" x14ac:dyDescent="0.3">
      <c r="A1641" s="73">
        <v>41465</v>
      </c>
      <c r="B1641" s="130">
        <v>1652.619995</v>
      </c>
      <c r="C1641" s="125">
        <f t="shared" si="75"/>
        <v>4.0673012991242263E-2</v>
      </c>
      <c r="D1641" s="128">
        <f t="shared" si="76"/>
        <v>40673.012991242264</v>
      </c>
      <c r="E1641" s="128">
        <f t="shared" ca="1" si="77"/>
        <v>39287.404542451623</v>
      </c>
    </row>
    <row r="1642" spans="1:5" x14ac:dyDescent="0.3">
      <c r="A1642" s="73">
        <v>41464</v>
      </c>
      <c r="B1642" s="130">
        <v>1652.3199460000001</v>
      </c>
      <c r="C1642" s="125">
        <f t="shared" si="75"/>
        <v>5.0365828854317396E-2</v>
      </c>
      <c r="D1642" s="128">
        <f t="shared" si="76"/>
        <v>50365.828854317399</v>
      </c>
      <c r="E1642" s="128">
        <f t="shared" ca="1" si="77"/>
        <v>39287.404542451623</v>
      </c>
    </row>
    <row r="1643" spans="1:5" x14ac:dyDescent="0.3">
      <c r="A1643" s="73">
        <v>41463</v>
      </c>
      <c r="B1643" s="130">
        <v>1640.459961</v>
      </c>
      <c r="C1643" s="125">
        <f t="shared" si="75"/>
        <v>3.016139194268197E-2</v>
      </c>
      <c r="D1643" s="128">
        <f t="shared" si="76"/>
        <v>30161.39194268197</v>
      </c>
      <c r="E1643" s="128">
        <f t="shared" ca="1" si="77"/>
        <v>39287.404542451623</v>
      </c>
    </row>
    <row r="1644" spans="1:5" x14ac:dyDescent="0.3">
      <c r="A1644" s="73">
        <v>41460</v>
      </c>
      <c r="B1644" s="130">
        <v>1631.8900149999999</v>
      </c>
      <c r="C1644" s="125">
        <f t="shared" si="75"/>
        <v>2.7515647135055055E-2</v>
      </c>
      <c r="D1644" s="128">
        <f t="shared" si="76"/>
        <v>27515.647135055056</v>
      </c>
      <c r="E1644" s="128">
        <f t="shared" ca="1" si="77"/>
        <v>39287.404542451623</v>
      </c>
    </row>
    <row r="1645" spans="1:5" x14ac:dyDescent="0.3">
      <c r="A1645" s="73">
        <v>41458</v>
      </c>
      <c r="B1645" s="130">
        <v>1615.410034</v>
      </c>
      <c r="C1645" s="125">
        <f t="shared" si="75"/>
        <v>-8.2999389487597997E-3</v>
      </c>
      <c r="D1645" s="128">
        <f t="shared" si="76"/>
        <v>-8299.9389487598</v>
      </c>
      <c r="E1645" s="128">
        <f t="shared" ca="1" si="77"/>
        <v>39287.404542451623</v>
      </c>
    </row>
    <row r="1646" spans="1:5" x14ac:dyDescent="0.3">
      <c r="A1646" s="73">
        <v>41457</v>
      </c>
      <c r="B1646" s="130">
        <v>1614.079956</v>
      </c>
      <c r="C1646" s="125">
        <f t="shared" si="75"/>
        <v>-2.2841671652515272E-2</v>
      </c>
      <c r="D1646" s="128">
        <f t="shared" si="76"/>
        <v>-22841.671652515273</v>
      </c>
      <c r="E1646" s="128">
        <f t="shared" ca="1" si="77"/>
        <v>39287.404542451623</v>
      </c>
    </row>
    <row r="1647" spans="1:5" x14ac:dyDescent="0.3">
      <c r="A1647" s="73">
        <v>41456</v>
      </c>
      <c r="B1647" s="130">
        <v>1614.959961</v>
      </c>
      <c r="C1647" s="125">
        <f t="shared" si="75"/>
        <v>-1.4691573986619355E-2</v>
      </c>
      <c r="D1647" s="128">
        <f t="shared" si="76"/>
        <v>-14691.573986619354</v>
      </c>
      <c r="E1647" s="128">
        <f t="shared" ca="1" si="77"/>
        <v>39287.404542451623</v>
      </c>
    </row>
    <row r="1648" spans="1:5" x14ac:dyDescent="0.3">
      <c r="A1648" s="73">
        <v>41453</v>
      </c>
      <c r="B1648" s="130">
        <v>1606.280029</v>
      </c>
      <c r="C1648" s="125">
        <f t="shared" si="75"/>
        <v>-1.2571201890555939E-2</v>
      </c>
      <c r="D1648" s="128">
        <f t="shared" si="76"/>
        <v>-12571.201890555938</v>
      </c>
      <c r="E1648" s="128">
        <f t="shared" ca="1" si="77"/>
        <v>39287.404542451623</v>
      </c>
    </row>
    <row r="1649" spans="1:5" x14ac:dyDescent="0.3">
      <c r="A1649" s="73">
        <v>41452</v>
      </c>
      <c r="B1649" s="130">
        <v>1613.1999510000001</v>
      </c>
      <c r="C1649" s="125">
        <f t="shared" si="75"/>
        <v>-1.4153385692818654E-2</v>
      </c>
      <c r="D1649" s="128">
        <f t="shared" si="76"/>
        <v>-14153.385692818654</v>
      </c>
      <c r="E1649" s="128">
        <f t="shared" ca="1" si="77"/>
        <v>39287.404542451623</v>
      </c>
    </row>
    <row r="1650" spans="1:5" x14ac:dyDescent="0.3">
      <c r="A1650" s="73">
        <v>41451</v>
      </c>
      <c r="B1650" s="130">
        <v>1603.26001</v>
      </c>
      <c r="C1650" s="125">
        <f t="shared" si="75"/>
        <v>-5.7425705635579805E-3</v>
      </c>
      <c r="D1650" s="128">
        <f t="shared" si="76"/>
        <v>-5742.5705635579807</v>
      </c>
      <c r="E1650" s="128">
        <f t="shared" ca="1" si="77"/>
        <v>39287.404542451623</v>
      </c>
    </row>
    <row r="1651" spans="1:5" x14ac:dyDescent="0.3">
      <c r="A1651" s="73">
        <v>41450</v>
      </c>
      <c r="B1651" s="130">
        <v>1588.030029</v>
      </c>
      <c r="C1651" s="125">
        <f t="shared" si="75"/>
        <v>-2.3429846250208053E-2</v>
      </c>
      <c r="D1651" s="128">
        <f t="shared" si="76"/>
        <v>-23429.846250208055</v>
      </c>
      <c r="E1651" s="128">
        <f t="shared" ca="1" si="77"/>
        <v>39287.404542451623</v>
      </c>
    </row>
    <row r="1652" spans="1:5" x14ac:dyDescent="0.3">
      <c r="A1652" s="73">
        <v>41449</v>
      </c>
      <c r="B1652" s="130">
        <v>1573.089966</v>
      </c>
      <c r="C1652" s="125">
        <f t="shared" si="75"/>
        <v>-4.2439533784227934E-2</v>
      </c>
      <c r="D1652" s="128">
        <f t="shared" si="76"/>
        <v>-42439.533784227933</v>
      </c>
      <c r="E1652" s="128">
        <f t="shared" ca="1" si="77"/>
        <v>39287.404542451623</v>
      </c>
    </row>
    <row r="1653" spans="1:5" x14ac:dyDescent="0.3">
      <c r="A1653" s="73">
        <v>41446</v>
      </c>
      <c r="B1653" s="130">
        <v>1592.4300539999999</v>
      </c>
      <c r="C1653" s="125">
        <f t="shared" si="75"/>
        <v>-3.1003146469461895E-2</v>
      </c>
      <c r="D1653" s="128">
        <f t="shared" si="76"/>
        <v>-31003.146469461895</v>
      </c>
      <c r="E1653" s="128">
        <f t="shared" ca="1" si="77"/>
        <v>37279.268019249896</v>
      </c>
    </row>
    <row r="1654" spans="1:5" x14ac:dyDescent="0.3">
      <c r="A1654" s="73">
        <v>41445</v>
      </c>
      <c r="B1654" s="130">
        <v>1588.1899410000001</v>
      </c>
      <c r="C1654" s="125">
        <f t="shared" si="75"/>
        <v>-2.1182647637205121E-2</v>
      </c>
      <c r="D1654" s="128">
        <f t="shared" si="76"/>
        <v>-21182.647637205122</v>
      </c>
      <c r="E1654" s="128">
        <f t="shared" ca="1" si="77"/>
        <v>37279.268019249896</v>
      </c>
    </row>
    <row r="1655" spans="1:5" x14ac:dyDescent="0.3">
      <c r="A1655" s="73">
        <v>41444</v>
      </c>
      <c r="B1655" s="130">
        <v>1628.9300539999999</v>
      </c>
      <c r="C1655" s="125">
        <f t="shared" si="75"/>
        <v>1.2449518118721858E-2</v>
      </c>
      <c r="D1655" s="128">
        <f t="shared" si="76"/>
        <v>12449.518118721859</v>
      </c>
      <c r="E1655" s="128">
        <f t="shared" ca="1" si="77"/>
        <v>37279.268019249896</v>
      </c>
    </row>
    <row r="1656" spans="1:5" x14ac:dyDescent="0.3">
      <c r="A1656" s="73">
        <v>41443</v>
      </c>
      <c r="B1656" s="130">
        <v>1651.8100589999999</v>
      </c>
      <c r="C1656" s="125">
        <f t="shared" si="75"/>
        <v>1.252317298077954E-2</v>
      </c>
      <c r="D1656" s="128">
        <f t="shared" si="76"/>
        <v>12523.17298077954</v>
      </c>
      <c r="E1656" s="128">
        <f t="shared" ca="1" si="77"/>
        <v>37279.268019249896</v>
      </c>
    </row>
    <row r="1657" spans="1:5" x14ac:dyDescent="0.3">
      <c r="A1657" s="73">
        <v>41442</v>
      </c>
      <c r="B1657" s="130">
        <v>1639.040039</v>
      </c>
      <c r="C1657" s="125">
        <f t="shared" si="75"/>
        <v>-8.4125099851561913E-4</v>
      </c>
      <c r="D1657" s="128">
        <f t="shared" si="76"/>
        <v>-841.25099851561913</v>
      </c>
      <c r="E1657" s="128">
        <f t="shared" ca="1" si="77"/>
        <v>37279.268019249896</v>
      </c>
    </row>
    <row r="1658" spans="1:5" x14ac:dyDescent="0.3">
      <c r="A1658" s="73">
        <v>41439</v>
      </c>
      <c r="B1658" s="130">
        <v>1626.7299800000001</v>
      </c>
      <c r="C1658" s="125">
        <f t="shared" si="75"/>
        <v>-2.4590124879442232E-3</v>
      </c>
      <c r="D1658" s="128">
        <f t="shared" si="76"/>
        <v>-2459.0124879442233</v>
      </c>
      <c r="E1658" s="128">
        <f t="shared" ca="1" si="77"/>
        <v>37279.268019249896</v>
      </c>
    </row>
    <row r="1659" spans="1:5" x14ac:dyDescent="0.3">
      <c r="A1659" s="73">
        <v>41438</v>
      </c>
      <c r="B1659" s="130">
        <v>1636.3599850000001</v>
      </c>
      <c r="C1659" s="125">
        <f t="shared" si="75"/>
        <v>-1.0910263253396058E-2</v>
      </c>
      <c r="D1659" s="128">
        <f t="shared" si="76"/>
        <v>-10910.263253396057</v>
      </c>
      <c r="E1659" s="128">
        <f t="shared" ca="1" si="77"/>
        <v>37279.268019249896</v>
      </c>
    </row>
    <row r="1660" spans="1:5" x14ac:dyDescent="0.3">
      <c r="A1660" s="73">
        <v>41437</v>
      </c>
      <c r="B1660" s="130">
        <v>1612.5200199999999</v>
      </c>
      <c r="C1660" s="125">
        <f t="shared" si="75"/>
        <v>-2.1742802134328776E-2</v>
      </c>
      <c r="D1660" s="128">
        <f t="shared" si="76"/>
        <v>-21742.802134328776</v>
      </c>
      <c r="E1660" s="128">
        <f t="shared" ca="1" si="77"/>
        <v>37279.268019249896</v>
      </c>
    </row>
    <row r="1661" spans="1:5" x14ac:dyDescent="0.3">
      <c r="A1661" s="73">
        <v>41436</v>
      </c>
      <c r="B1661" s="130">
        <v>1626.130005</v>
      </c>
      <c r="C1661" s="125">
        <f t="shared" si="75"/>
        <v>-2.043905207889829E-2</v>
      </c>
      <c r="D1661" s="128">
        <f t="shared" si="76"/>
        <v>-20439.05207889829</v>
      </c>
      <c r="E1661" s="128">
        <f t="shared" ca="1" si="77"/>
        <v>37279.268019249896</v>
      </c>
    </row>
    <row r="1662" spans="1:5" x14ac:dyDescent="0.3">
      <c r="A1662" s="73">
        <v>41435</v>
      </c>
      <c r="B1662" s="130">
        <v>1642.8100589999999</v>
      </c>
      <c r="C1662" s="125">
        <f t="shared" si="75"/>
        <v>-4.1160991142012993E-3</v>
      </c>
      <c r="D1662" s="128">
        <f t="shared" si="76"/>
        <v>-4116.099114201299</v>
      </c>
      <c r="E1662" s="128">
        <f t="shared" ca="1" si="77"/>
        <v>37279.268019249896</v>
      </c>
    </row>
    <row r="1663" spans="1:5" x14ac:dyDescent="0.3">
      <c r="A1663" s="73">
        <v>41432</v>
      </c>
      <c r="B1663" s="130">
        <v>1643.380005</v>
      </c>
      <c r="C1663" s="125">
        <f t="shared" si="75"/>
        <v>-4.3198798897318147E-3</v>
      </c>
      <c r="D1663" s="128">
        <f t="shared" si="76"/>
        <v>-4319.8798897318147</v>
      </c>
      <c r="E1663" s="128">
        <f t="shared" ca="1" si="77"/>
        <v>37279.268019249896</v>
      </c>
    </row>
    <row r="1664" spans="1:5" x14ac:dyDescent="0.3">
      <c r="A1664" s="73">
        <v>41431</v>
      </c>
      <c r="B1664" s="130">
        <v>1622.5600589999999</v>
      </c>
      <c r="C1664" s="125">
        <f t="shared" si="75"/>
        <v>-1.980844985978969E-2</v>
      </c>
      <c r="D1664" s="128">
        <f t="shared" si="76"/>
        <v>-19808.449859789689</v>
      </c>
      <c r="E1664" s="128">
        <f t="shared" ca="1" si="77"/>
        <v>37279.268019249896</v>
      </c>
    </row>
    <row r="1665" spans="1:5" x14ac:dyDescent="0.3">
      <c r="A1665" s="73">
        <v>41430</v>
      </c>
      <c r="B1665" s="130">
        <v>1608.900024</v>
      </c>
      <c r="C1665" s="125">
        <f t="shared" si="75"/>
        <v>-3.6101996676491166E-2</v>
      </c>
      <c r="D1665" s="128">
        <f t="shared" si="76"/>
        <v>-36101.996676491166</v>
      </c>
      <c r="E1665" s="128">
        <f t="shared" ca="1" si="77"/>
        <v>37279.268019249896</v>
      </c>
    </row>
    <row r="1666" spans="1:5" x14ac:dyDescent="0.3">
      <c r="A1666" s="73">
        <v>41429</v>
      </c>
      <c r="B1666" s="130">
        <v>1631.380005</v>
      </c>
      <c r="C1666" s="125">
        <f t="shared" si="75"/>
        <v>-2.0950754780332703E-2</v>
      </c>
      <c r="D1666" s="128">
        <f t="shared" si="76"/>
        <v>-20950.754780332703</v>
      </c>
      <c r="E1666" s="128">
        <f t="shared" ca="1" si="77"/>
        <v>35256.195985137827</v>
      </c>
    </row>
    <row r="1667" spans="1:5" x14ac:dyDescent="0.3">
      <c r="A1667" s="73">
        <v>41428</v>
      </c>
      <c r="B1667" s="130">
        <v>1640.420044</v>
      </c>
      <c r="C1667" s="125">
        <f t="shared" si="75"/>
        <v>-1.62221374120326E-2</v>
      </c>
      <c r="D1667" s="128">
        <f t="shared" si="76"/>
        <v>-16222.1374120326</v>
      </c>
      <c r="E1667" s="128">
        <f t="shared" ca="1" si="77"/>
        <v>35256.195985137827</v>
      </c>
    </row>
    <row r="1668" spans="1:5" x14ac:dyDescent="0.3">
      <c r="A1668" s="73">
        <v>41425</v>
      </c>
      <c r="B1668" s="130">
        <v>1630.73999</v>
      </c>
      <c r="C1668" s="125">
        <f t="shared" si="75"/>
        <v>-1.1954159328355307E-2</v>
      </c>
      <c r="D1668" s="128">
        <f t="shared" si="76"/>
        <v>-11954.159328355307</v>
      </c>
      <c r="E1668" s="128">
        <f t="shared" ca="1" si="77"/>
        <v>35256.195985137827</v>
      </c>
    </row>
    <row r="1669" spans="1:5" x14ac:dyDescent="0.3">
      <c r="A1669" s="73">
        <v>41424</v>
      </c>
      <c r="B1669" s="130">
        <v>1654.410034</v>
      </c>
      <c r="C1669" s="125">
        <f t="shared" si="75"/>
        <v>-2.6344632341844809E-3</v>
      </c>
      <c r="D1669" s="128">
        <f t="shared" si="76"/>
        <v>-2634.4632341844808</v>
      </c>
      <c r="E1669" s="128">
        <f t="shared" ca="1" si="77"/>
        <v>35256.195985137827</v>
      </c>
    </row>
    <row r="1670" spans="1:5" x14ac:dyDescent="0.3">
      <c r="A1670" s="73">
        <v>41423</v>
      </c>
      <c r="B1670" s="130">
        <v>1648.3599850000001</v>
      </c>
      <c r="C1670" s="125">
        <f t="shared" si="75"/>
        <v>-1.1997412901529891E-3</v>
      </c>
      <c r="D1670" s="128">
        <f t="shared" si="76"/>
        <v>-1199.7412901529892</v>
      </c>
      <c r="E1670" s="128">
        <f t="shared" ca="1" si="77"/>
        <v>35256.195985137827</v>
      </c>
    </row>
    <row r="1671" spans="1:5" x14ac:dyDescent="0.3">
      <c r="A1671" s="73">
        <v>41422</v>
      </c>
      <c r="B1671" s="130">
        <v>1660.0600589999999</v>
      </c>
      <c r="C1671" s="125">
        <f t="shared" si="75"/>
        <v>1.6091639997164231E-2</v>
      </c>
      <c r="D1671" s="128">
        <f t="shared" si="76"/>
        <v>16091.639997164231</v>
      </c>
      <c r="E1671" s="128">
        <f t="shared" ca="1" si="77"/>
        <v>35256.195985137827</v>
      </c>
    </row>
    <row r="1672" spans="1:5" x14ac:dyDescent="0.3">
      <c r="A1672" s="73">
        <v>41418</v>
      </c>
      <c r="B1672" s="130">
        <v>1649.599976</v>
      </c>
      <c r="C1672" s="125">
        <f t="shared" ref="C1672:C1735" si="78">B1672/B1682-1</f>
        <v>9.7325246231827478E-3</v>
      </c>
      <c r="D1672" s="128">
        <f t="shared" ref="D1672:D1735" si="79">C1672*$B$5</f>
        <v>9732.5246231827477</v>
      </c>
      <c r="E1672" s="128">
        <f t="shared" ref="E1672:E1735" ca="1" si="80">ABS(_xlfn.PERCENTILE.INC(OFFSET(D1672,0,0,Window),1-VaRLevel))</f>
        <v>35256.195985137827</v>
      </c>
    </row>
    <row r="1673" spans="1:5" x14ac:dyDescent="0.3">
      <c r="A1673" s="73">
        <v>41417</v>
      </c>
      <c r="B1673" s="130">
        <v>1650.51001</v>
      </c>
      <c r="C1673" s="125">
        <f t="shared" si="78"/>
        <v>1.4655686374710264E-2</v>
      </c>
      <c r="D1673" s="128">
        <f t="shared" si="79"/>
        <v>14655.686374710263</v>
      </c>
      <c r="E1673" s="128">
        <f t="shared" ca="1" si="80"/>
        <v>35256.195985137827</v>
      </c>
    </row>
    <row r="1674" spans="1:5" x14ac:dyDescent="0.3">
      <c r="A1674" s="73">
        <v>41416</v>
      </c>
      <c r="B1674" s="130">
        <v>1655.349976</v>
      </c>
      <c r="C1674" s="125">
        <f t="shared" si="78"/>
        <v>1.3878957927627722E-2</v>
      </c>
      <c r="D1674" s="128">
        <f t="shared" si="79"/>
        <v>13878.957927627722</v>
      </c>
      <c r="E1674" s="128">
        <f t="shared" ca="1" si="80"/>
        <v>35256.195985137827</v>
      </c>
    </row>
    <row r="1675" spans="1:5" x14ac:dyDescent="0.3">
      <c r="A1675" s="73">
        <v>41415</v>
      </c>
      <c r="B1675" s="130">
        <v>1669.160034</v>
      </c>
      <c r="C1675" s="125">
        <f t="shared" si="78"/>
        <v>2.6568964818439289E-2</v>
      </c>
      <c r="D1675" s="128">
        <f t="shared" si="79"/>
        <v>26568.96481843929</v>
      </c>
      <c r="E1675" s="128">
        <f t="shared" ca="1" si="80"/>
        <v>36509.246699567804</v>
      </c>
    </row>
    <row r="1676" spans="1:5" x14ac:dyDescent="0.3">
      <c r="A1676" s="73">
        <v>41414</v>
      </c>
      <c r="B1676" s="130">
        <v>1666.290039</v>
      </c>
      <c r="C1676" s="125">
        <f t="shared" si="78"/>
        <v>3.0163857187017085E-2</v>
      </c>
      <c r="D1676" s="128">
        <f t="shared" si="79"/>
        <v>30163.857187017085</v>
      </c>
      <c r="E1676" s="128">
        <f t="shared" ca="1" si="80"/>
        <v>38776.750034350218</v>
      </c>
    </row>
    <row r="1677" spans="1:5" x14ac:dyDescent="0.3">
      <c r="A1677" s="73">
        <v>41411</v>
      </c>
      <c r="B1677" s="130">
        <v>1667.469971</v>
      </c>
      <c r="C1677" s="125">
        <f t="shared" si="78"/>
        <v>3.2860052250441418E-2</v>
      </c>
      <c r="D1677" s="128">
        <f t="shared" si="79"/>
        <v>32860.052250441418</v>
      </c>
      <c r="E1677" s="128">
        <f t="shared" ca="1" si="80"/>
        <v>39639.414946823781</v>
      </c>
    </row>
    <row r="1678" spans="1:5" x14ac:dyDescent="0.3">
      <c r="A1678" s="73">
        <v>41410</v>
      </c>
      <c r="B1678" s="130">
        <v>1650.469971</v>
      </c>
      <c r="C1678" s="125">
        <f t="shared" si="78"/>
        <v>3.3099860493239985E-2</v>
      </c>
      <c r="D1678" s="128">
        <f t="shared" si="79"/>
        <v>33099.860493239983</v>
      </c>
      <c r="E1678" s="128">
        <f t="shared" ca="1" si="80"/>
        <v>46192.771114597752</v>
      </c>
    </row>
    <row r="1679" spans="1:5" x14ac:dyDescent="0.3">
      <c r="A1679" s="73">
        <v>41409</v>
      </c>
      <c r="B1679" s="130">
        <v>1658.780029</v>
      </c>
      <c r="C1679" s="125">
        <f t="shared" si="78"/>
        <v>4.8069804988576825E-2</v>
      </c>
      <c r="D1679" s="128">
        <f t="shared" si="79"/>
        <v>48069.804988576827</v>
      </c>
      <c r="E1679" s="128">
        <f t="shared" ca="1" si="80"/>
        <v>53009.550230094537</v>
      </c>
    </row>
    <row r="1680" spans="1:5" x14ac:dyDescent="0.3">
      <c r="A1680" s="73">
        <v>41408</v>
      </c>
      <c r="B1680" s="130">
        <v>1650.339966</v>
      </c>
      <c r="C1680" s="125">
        <f t="shared" si="78"/>
        <v>3.3031430099274006E-2</v>
      </c>
      <c r="D1680" s="128">
        <f t="shared" si="79"/>
        <v>33031.430099274003</v>
      </c>
      <c r="E1680" s="128">
        <f t="shared" ca="1" si="80"/>
        <v>53717.920727859215</v>
      </c>
    </row>
    <row r="1681" spans="1:5" x14ac:dyDescent="0.3">
      <c r="A1681" s="73">
        <v>41407</v>
      </c>
      <c r="B1681" s="130">
        <v>1633.7700199999999</v>
      </c>
      <c r="C1681" s="125">
        <f t="shared" si="78"/>
        <v>2.5200667276190414E-2</v>
      </c>
      <c r="D1681" s="128">
        <f t="shared" si="79"/>
        <v>25200.667276190416</v>
      </c>
      <c r="E1681" s="128">
        <f t="shared" ca="1" si="80"/>
        <v>53717.920727859215</v>
      </c>
    </row>
    <row r="1682" spans="1:5" x14ac:dyDescent="0.3">
      <c r="A1682" s="73">
        <v>41404</v>
      </c>
      <c r="B1682" s="130">
        <v>1633.6999510000001</v>
      </c>
      <c r="C1682" s="125">
        <f t="shared" si="78"/>
        <v>3.252348652874093E-2</v>
      </c>
      <c r="D1682" s="128">
        <f t="shared" si="79"/>
        <v>32523.48652874093</v>
      </c>
      <c r="E1682" s="128">
        <f t="shared" ca="1" si="80"/>
        <v>53717.920727859215</v>
      </c>
    </row>
    <row r="1683" spans="1:5" x14ac:dyDescent="0.3">
      <c r="A1683" s="73">
        <v>41403</v>
      </c>
      <c r="B1683" s="130">
        <v>1626.670044</v>
      </c>
      <c r="C1683" s="125">
        <f t="shared" si="78"/>
        <v>2.6186636749384595E-2</v>
      </c>
      <c r="D1683" s="128">
        <f t="shared" si="79"/>
        <v>26186.636749384594</v>
      </c>
      <c r="E1683" s="128">
        <f t="shared" ca="1" si="80"/>
        <v>53717.920727859215</v>
      </c>
    </row>
    <row r="1684" spans="1:5" x14ac:dyDescent="0.3">
      <c r="A1684" s="73">
        <v>41402</v>
      </c>
      <c r="B1684" s="130">
        <v>1632.6899410000001</v>
      </c>
      <c r="C1684" s="125">
        <f t="shared" si="78"/>
        <v>3.4140006377377574E-2</v>
      </c>
      <c r="D1684" s="128">
        <f t="shared" si="79"/>
        <v>34140.006377377576</v>
      </c>
      <c r="E1684" s="128">
        <f t="shared" ca="1" si="80"/>
        <v>53717.920727859215</v>
      </c>
    </row>
    <row r="1685" spans="1:5" x14ac:dyDescent="0.3">
      <c r="A1685" s="73">
        <v>41401</v>
      </c>
      <c r="B1685" s="130">
        <v>1625.959961</v>
      </c>
      <c r="C1685" s="125">
        <f t="shared" si="78"/>
        <v>2.9883790732952109E-2</v>
      </c>
      <c r="D1685" s="128">
        <f t="shared" si="79"/>
        <v>29883.790732952108</v>
      </c>
      <c r="E1685" s="128">
        <f t="shared" ca="1" si="80"/>
        <v>53717.920727859215</v>
      </c>
    </row>
    <row r="1686" spans="1:5" x14ac:dyDescent="0.3">
      <c r="A1686" s="73">
        <v>41400</v>
      </c>
      <c r="B1686" s="130">
        <v>1617.5</v>
      </c>
      <c r="C1686" s="125">
        <f t="shared" si="78"/>
        <v>3.5199999999999898E-2</v>
      </c>
      <c r="D1686" s="128">
        <f t="shared" si="79"/>
        <v>35199.999999999898</v>
      </c>
      <c r="E1686" s="128">
        <f t="shared" ca="1" si="80"/>
        <v>53717.920727859215</v>
      </c>
    </row>
    <row r="1687" spans="1:5" x14ac:dyDescent="0.3">
      <c r="A1687" s="73">
        <v>41397</v>
      </c>
      <c r="B1687" s="130">
        <v>1614.420044</v>
      </c>
      <c r="C1687" s="125">
        <f t="shared" si="78"/>
        <v>3.804535862401548E-2</v>
      </c>
      <c r="D1687" s="128">
        <f t="shared" si="79"/>
        <v>38045.358624015476</v>
      </c>
      <c r="E1687" s="128">
        <f t="shared" ca="1" si="80"/>
        <v>53717.920727859215</v>
      </c>
    </row>
    <row r="1688" spans="1:5" x14ac:dyDescent="0.3">
      <c r="A1688" s="73">
        <v>41396</v>
      </c>
      <c r="B1688" s="130">
        <v>1597.589966</v>
      </c>
      <c r="C1688" s="125">
        <f t="shared" si="78"/>
        <v>3.6312674116469212E-2</v>
      </c>
      <c r="D1688" s="128">
        <f t="shared" si="79"/>
        <v>36312.674116469214</v>
      </c>
      <c r="E1688" s="128">
        <f t="shared" ca="1" si="80"/>
        <v>53717.920727859215</v>
      </c>
    </row>
    <row r="1689" spans="1:5" x14ac:dyDescent="0.3">
      <c r="A1689" s="73">
        <v>41395</v>
      </c>
      <c r="B1689" s="130">
        <v>1582.6999510000001</v>
      </c>
      <c r="C1689" s="125">
        <f t="shared" si="78"/>
        <v>1.977431898135773E-2</v>
      </c>
      <c r="D1689" s="128">
        <f t="shared" si="79"/>
        <v>19774.31898135773</v>
      </c>
      <c r="E1689" s="128">
        <f t="shared" ca="1" si="80"/>
        <v>53717.920727859215</v>
      </c>
    </row>
    <row r="1690" spans="1:5" x14ac:dyDescent="0.3">
      <c r="A1690" s="73">
        <v>41394</v>
      </c>
      <c r="B1690" s="130">
        <v>1597.5699460000001</v>
      </c>
      <c r="C1690" s="125">
        <f t="shared" si="78"/>
        <v>1.460716309137533E-2</v>
      </c>
      <c r="D1690" s="128">
        <f t="shared" si="79"/>
        <v>14607.163091375331</v>
      </c>
      <c r="E1690" s="128">
        <f t="shared" ca="1" si="80"/>
        <v>53717.920727859215</v>
      </c>
    </row>
    <row r="1691" spans="1:5" x14ac:dyDescent="0.3">
      <c r="A1691" s="73">
        <v>41393</v>
      </c>
      <c r="B1691" s="130">
        <v>1593.6099850000001</v>
      </c>
      <c r="C1691" s="125">
        <f t="shared" si="78"/>
        <v>2.6572444792823058E-2</v>
      </c>
      <c r="D1691" s="128">
        <f t="shared" si="79"/>
        <v>26572.444792823058</v>
      </c>
      <c r="E1691" s="128">
        <f t="shared" ca="1" si="80"/>
        <v>53717.920727859215</v>
      </c>
    </row>
    <row r="1692" spans="1:5" x14ac:dyDescent="0.3">
      <c r="A1692" s="73">
        <v>41390</v>
      </c>
      <c r="B1692" s="130">
        <v>1582.23999</v>
      </c>
      <c r="C1692" s="125">
        <f t="shared" si="78"/>
        <v>-4.1602329356739132E-3</v>
      </c>
      <c r="D1692" s="128">
        <f t="shared" si="79"/>
        <v>-4160.2329356739128</v>
      </c>
      <c r="E1692" s="128">
        <f t="shared" ca="1" si="80"/>
        <v>53717.920727859215</v>
      </c>
    </row>
    <row r="1693" spans="1:5" x14ac:dyDescent="0.3">
      <c r="A1693" s="73">
        <v>41389</v>
      </c>
      <c r="B1693" s="130">
        <v>1585.160034</v>
      </c>
      <c r="C1693" s="125">
        <f t="shared" si="78"/>
        <v>-5.1525766305144938E-3</v>
      </c>
      <c r="D1693" s="128">
        <f t="shared" si="79"/>
        <v>-5152.5766305144934</v>
      </c>
      <c r="E1693" s="128">
        <f t="shared" ca="1" si="80"/>
        <v>53717.920727859215</v>
      </c>
    </row>
    <row r="1694" spans="1:5" x14ac:dyDescent="0.3">
      <c r="A1694" s="73">
        <v>41388</v>
      </c>
      <c r="B1694" s="130">
        <v>1578.790039</v>
      </c>
      <c r="C1694" s="125">
        <f t="shared" si="78"/>
        <v>-5.6306431903491161E-3</v>
      </c>
      <c r="D1694" s="128">
        <f t="shared" si="79"/>
        <v>-5630.6431903491157</v>
      </c>
      <c r="E1694" s="128">
        <f t="shared" ca="1" si="80"/>
        <v>53717.920727859215</v>
      </c>
    </row>
    <row r="1695" spans="1:5" x14ac:dyDescent="0.3">
      <c r="A1695" s="73">
        <v>41387</v>
      </c>
      <c r="B1695" s="130">
        <v>1578.780029</v>
      </c>
      <c r="C1695" s="125">
        <f t="shared" si="78"/>
        <v>6.4834752406601748E-3</v>
      </c>
      <c r="D1695" s="128">
        <f t="shared" si="79"/>
        <v>6483.4752406601747</v>
      </c>
      <c r="E1695" s="128">
        <f t="shared" ca="1" si="80"/>
        <v>53717.920727859215</v>
      </c>
    </row>
    <row r="1696" spans="1:5" x14ac:dyDescent="0.3">
      <c r="A1696" s="73">
        <v>41386</v>
      </c>
      <c r="B1696" s="130">
        <v>1562.5</v>
      </c>
      <c r="C1696" s="125">
        <f t="shared" si="78"/>
        <v>-3.6463243468953799E-4</v>
      </c>
      <c r="D1696" s="128">
        <f t="shared" si="79"/>
        <v>-364.632434689538</v>
      </c>
      <c r="E1696" s="128">
        <f t="shared" ca="1" si="80"/>
        <v>53717.920727859215</v>
      </c>
    </row>
    <row r="1697" spans="1:5" x14ac:dyDescent="0.3">
      <c r="A1697" s="73">
        <v>41383</v>
      </c>
      <c r="B1697" s="130">
        <v>1555.25</v>
      </c>
      <c r="C1697" s="125">
        <f t="shared" si="78"/>
        <v>1.268265195727869E-3</v>
      </c>
      <c r="D1697" s="128">
        <f t="shared" si="79"/>
        <v>1268.265195727869</v>
      </c>
      <c r="E1697" s="128">
        <f t="shared" ca="1" si="80"/>
        <v>53717.920727859215</v>
      </c>
    </row>
    <row r="1698" spans="1:5" x14ac:dyDescent="0.3">
      <c r="A1698" s="73">
        <v>41382</v>
      </c>
      <c r="B1698" s="130">
        <v>1541.6099850000001</v>
      </c>
      <c r="C1698" s="125">
        <f t="shared" si="78"/>
        <v>-1.1775788943137577E-2</v>
      </c>
      <c r="D1698" s="128">
        <f t="shared" si="79"/>
        <v>-11775.788943137577</v>
      </c>
      <c r="E1698" s="128">
        <f t="shared" ca="1" si="80"/>
        <v>53717.920727859215</v>
      </c>
    </row>
    <row r="1699" spans="1:5" x14ac:dyDescent="0.3">
      <c r="A1699" s="73">
        <v>41381</v>
      </c>
      <c r="B1699" s="130">
        <v>1552.01001</v>
      </c>
      <c r="C1699" s="125">
        <f t="shared" si="78"/>
        <v>-1.0812524144417912E-3</v>
      </c>
      <c r="D1699" s="128">
        <f t="shared" si="79"/>
        <v>-1081.2524144417912</v>
      </c>
      <c r="E1699" s="128">
        <f t="shared" ca="1" si="80"/>
        <v>53717.920727859215</v>
      </c>
    </row>
    <row r="1700" spans="1:5" x14ac:dyDescent="0.3">
      <c r="A1700" s="73">
        <v>41380</v>
      </c>
      <c r="B1700" s="130">
        <v>1574.5699460000001</v>
      </c>
      <c r="C1700" s="125">
        <f t="shared" si="78"/>
        <v>2.7511198853686913E-3</v>
      </c>
      <c r="D1700" s="128">
        <f t="shared" si="79"/>
        <v>2751.1198853686915</v>
      </c>
      <c r="E1700" s="128">
        <f t="shared" ca="1" si="80"/>
        <v>53717.920727859215</v>
      </c>
    </row>
    <row r="1701" spans="1:5" x14ac:dyDescent="0.3">
      <c r="A1701" s="73">
        <v>41379</v>
      </c>
      <c r="B1701" s="130">
        <v>1552.3599850000001</v>
      </c>
      <c r="C1701" s="125">
        <f t="shared" si="78"/>
        <v>-6.2797638692909663E-3</v>
      </c>
      <c r="D1701" s="128">
        <f t="shared" si="79"/>
        <v>-6279.7638692909659</v>
      </c>
      <c r="E1701" s="128">
        <f t="shared" ca="1" si="80"/>
        <v>53717.920727859215</v>
      </c>
    </row>
    <row r="1702" spans="1:5" x14ac:dyDescent="0.3">
      <c r="A1702" s="73">
        <v>41376</v>
      </c>
      <c r="B1702" s="130">
        <v>1588.849976</v>
      </c>
      <c r="C1702" s="125">
        <f t="shared" si="78"/>
        <v>1.2528779650136546E-2</v>
      </c>
      <c r="D1702" s="128">
        <f t="shared" si="79"/>
        <v>12528.779650136546</v>
      </c>
      <c r="E1702" s="128">
        <f t="shared" ca="1" si="80"/>
        <v>53717.920727859215</v>
      </c>
    </row>
    <row r="1703" spans="1:5" x14ac:dyDescent="0.3">
      <c r="A1703" s="73">
        <v>41375</v>
      </c>
      <c r="B1703" s="130">
        <v>1593.369995</v>
      </c>
      <c r="C1703" s="125">
        <f t="shared" si="78"/>
        <v>1.9528438089824629E-2</v>
      </c>
      <c r="D1703" s="128">
        <f t="shared" si="79"/>
        <v>19528.438089824627</v>
      </c>
      <c r="E1703" s="128">
        <f t="shared" ca="1" si="80"/>
        <v>53717.920727859215</v>
      </c>
    </row>
    <row r="1704" spans="1:5" x14ac:dyDescent="0.3">
      <c r="A1704" s="73">
        <v>41374</v>
      </c>
      <c r="B1704" s="130">
        <v>1587.7299800000001</v>
      </c>
      <c r="C1704" s="125">
        <f t="shared" si="78"/>
        <v>1.5321920546859102E-2</v>
      </c>
      <c r="D1704" s="128">
        <f t="shared" si="79"/>
        <v>15321.920546859103</v>
      </c>
      <c r="E1704" s="128">
        <f t="shared" ca="1" si="80"/>
        <v>53717.920727859215</v>
      </c>
    </row>
    <row r="1705" spans="1:5" x14ac:dyDescent="0.3">
      <c r="A1705" s="73">
        <v>41373</v>
      </c>
      <c r="B1705" s="130">
        <v>1568.6099850000001</v>
      </c>
      <c r="C1705" s="125">
        <f t="shared" si="78"/>
        <v>1.0904268664070571E-2</v>
      </c>
      <c r="D1705" s="128">
        <f t="shared" si="79"/>
        <v>10904.268664070571</v>
      </c>
      <c r="E1705" s="128">
        <f t="shared" ca="1" si="80"/>
        <v>53717.920727859215</v>
      </c>
    </row>
    <row r="1706" spans="1:5" x14ac:dyDescent="0.3">
      <c r="A1706" s="73">
        <v>41372</v>
      </c>
      <c r="B1706" s="130">
        <v>1563.0699460000001</v>
      </c>
      <c r="C1706" s="125">
        <f t="shared" si="78"/>
        <v>3.9694075628071701E-3</v>
      </c>
      <c r="D1706" s="128">
        <f t="shared" si="79"/>
        <v>3969.4075628071701</v>
      </c>
      <c r="E1706" s="128">
        <f t="shared" ca="1" si="80"/>
        <v>53717.920727859215</v>
      </c>
    </row>
    <row r="1707" spans="1:5" x14ac:dyDescent="0.3">
      <c r="A1707" s="73">
        <v>41369</v>
      </c>
      <c r="B1707" s="130">
        <v>1553.280029</v>
      </c>
      <c r="C1707" s="125">
        <f t="shared" si="78"/>
        <v>4.8389052677537681E-3</v>
      </c>
      <c r="D1707" s="128">
        <f t="shared" si="79"/>
        <v>4838.9052677537684</v>
      </c>
      <c r="E1707" s="128">
        <f t="shared" ca="1" si="80"/>
        <v>53717.920727859215</v>
      </c>
    </row>
    <row r="1708" spans="1:5" x14ac:dyDescent="0.3">
      <c r="A1708" s="73">
        <v>41368</v>
      </c>
      <c r="B1708" s="130">
        <v>1559.9799800000001</v>
      </c>
      <c r="C1708" s="125">
        <f t="shared" si="78"/>
        <v>8.1478853139893559E-4</v>
      </c>
      <c r="D1708" s="128">
        <f t="shared" si="79"/>
        <v>814.78853139893556</v>
      </c>
      <c r="E1708" s="128">
        <f t="shared" ca="1" si="80"/>
        <v>53717.920727859215</v>
      </c>
    </row>
    <row r="1709" spans="1:5" x14ac:dyDescent="0.3">
      <c r="A1709" s="73">
        <v>41367</v>
      </c>
      <c r="B1709" s="130">
        <v>1553.6899410000001</v>
      </c>
      <c r="C1709" s="125">
        <f t="shared" si="78"/>
        <v>3.4552973620007865E-3</v>
      </c>
      <c r="D1709" s="128">
        <f t="shared" si="79"/>
        <v>3455.2973620007865</v>
      </c>
      <c r="E1709" s="128">
        <f t="shared" ca="1" si="80"/>
        <v>53717.920727859215</v>
      </c>
    </row>
    <row r="1710" spans="1:5" x14ac:dyDescent="0.3">
      <c r="A1710" s="73">
        <v>41366</v>
      </c>
      <c r="B1710" s="130">
        <v>1570.25</v>
      </c>
      <c r="C1710" s="125">
        <f t="shared" si="78"/>
        <v>1.1693849803912304E-2</v>
      </c>
      <c r="D1710" s="128">
        <f t="shared" si="79"/>
        <v>11693.849803912304</v>
      </c>
      <c r="E1710" s="128">
        <f t="shared" ca="1" si="80"/>
        <v>53717.920727859215</v>
      </c>
    </row>
    <row r="1711" spans="1:5" x14ac:dyDescent="0.3">
      <c r="A1711" s="73">
        <v>41365</v>
      </c>
      <c r="B1711" s="130">
        <v>1562.170044</v>
      </c>
      <c r="C1711" s="125">
        <f t="shared" si="78"/>
        <v>9.4194466979891089E-4</v>
      </c>
      <c r="D1711" s="128">
        <f t="shared" si="79"/>
        <v>941.94466979891092</v>
      </c>
      <c r="E1711" s="128">
        <f t="shared" ca="1" si="80"/>
        <v>53717.920727859215</v>
      </c>
    </row>
    <row r="1712" spans="1:5" x14ac:dyDescent="0.3">
      <c r="A1712" s="73">
        <v>41361</v>
      </c>
      <c r="B1712" s="130">
        <v>1569.1899410000001</v>
      </c>
      <c r="C1712" s="125">
        <f t="shared" si="78"/>
        <v>3.812593844956913E-3</v>
      </c>
      <c r="D1712" s="128">
        <f t="shared" si="79"/>
        <v>3812.593844956913</v>
      </c>
      <c r="E1712" s="128">
        <f t="shared" ca="1" si="80"/>
        <v>53717.920727859215</v>
      </c>
    </row>
    <row r="1713" spans="1:5" x14ac:dyDescent="0.3">
      <c r="A1713" s="73">
        <v>41360</v>
      </c>
      <c r="B1713" s="130">
        <v>1562.849976</v>
      </c>
      <c r="C1713" s="125">
        <f t="shared" si="78"/>
        <v>5.3585389012873463E-3</v>
      </c>
      <c r="D1713" s="128">
        <f t="shared" si="79"/>
        <v>5358.5389012873466</v>
      </c>
      <c r="E1713" s="128">
        <f t="shared" ca="1" si="80"/>
        <v>53717.920727859215</v>
      </c>
    </row>
    <row r="1714" spans="1:5" x14ac:dyDescent="0.3">
      <c r="A1714" s="73">
        <v>41359</v>
      </c>
      <c r="B1714" s="130">
        <v>1563.7700199999999</v>
      </c>
      <c r="C1714" s="125">
        <f t="shared" si="78"/>
        <v>7.2722612500291106E-3</v>
      </c>
      <c r="D1714" s="128">
        <f t="shared" si="79"/>
        <v>7272.2612500291107</v>
      </c>
      <c r="E1714" s="128">
        <f t="shared" ca="1" si="80"/>
        <v>53717.920727859215</v>
      </c>
    </row>
    <row r="1715" spans="1:5" x14ac:dyDescent="0.3">
      <c r="A1715" s="73">
        <v>41358</v>
      </c>
      <c r="B1715" s="130">
        <v>1551.6899410000001</v>
      </c>
      <c r="C1715" s="125">
        <f t="shared" si="78"/>
        <v>-2.9109188189436752E-3</v>
      </c>
      <c r="D1715" s="128">
        <f t="shared" si="79"/>
        <v>-2910.9188189436754</v>
      </c>
      <c r="E1715" s="128">
        <f t="shared" ca="1" si="80"/>
        <v>53717.920727859215</v>
      </c>
    </row>
    <row r="1716" spans="1:5" x14ac:dyDescent="0.3">
      <c r="A1716" s="73">
        <v>41355</v>
      </c>
      <c r="B1716" s="130">
        <v>1556.8900149999999</v>
      </c>
      <c r="C1716" s="125">
        <f t="shared" si="78"/>
        <v>3.6810433355405348E-3</v>
      </c>
      <c r="D1716" s="128">
        <f t="shared" si="79"/>
        <v>3681.0433355405348</v>
      </c>
      <c r="E1716" s="128">
        <f t="shared" ca="1" si="80"/>
        <v>53717.920727859215</v>
      </c>
    </row>
    <row r="1717" spans="1:5" x14ac:dyDescent="0.3">
      <c r="A1717" s="73">
        <v>41354</v>
      </c>
      <c r="B1717" s="130">
        <v>1545.8000489999999</v>
      </c>
      <c r="C1717" s="125">
        <f t="shared" si="78"/>
        <v>9.9726664553068112E-4</v>
      </c>
      <c r="D1717" s="128">
        <f t="shared" si="79"/>
        <v>997.2666455306811</v>
      </c>
      <c r="E1717" s="128">
        <f t="shared" ca="1" si="80"/>
        <v>53717.920727859215</v>
      </c>
    </row>
    <row r="1718" spans="1:5" x14ac:dyDescent="0.3">
      <c r="A1718" s="73">
        <v>41353</v>
      </c>
      <c r="B1718" s="130">
        <v>1558.709961</v>
      </c>
      <c r="C1718" s="125">
        <f t="shared" si="78"/>
        <v>1.1190689629595907E-2</v>
      </c>
      <c r="D1718" s="128">
        <f t="shared" si="79"/>
        <v>11190.689629595907</v>
      </c>
      <c r="E1718" s="128">
        <f t="shared" ca="1" si="80"/>
        <v>53717.920727859215</v>
      </c>
    </row>
    <row r="1719" spans="1:5" x14ac:dyDescent="0.3">
      <c r="A1719" s="73">
        <v>41352</v>
      </c>
      <c r="B1719" s="130">
        <v>1548.339966</v>
      </c>
      <c r="C1719" s="125">
        <f t="shared" si="78"/>
        <v>5.5526576893254465E-3</v>
      </c>
      <c r="D1719" s="128">
        <f t="shared" si="79"/>
        <v>5552.6576893254469</v>
      </c>
      <c r="E1719" s="128">
        <f t="shared" ca="1" si="80"/>
        <v>53717.920727859215</v>
      </c>
    </row>
    <row r="1720" spans="1:5" x14ac:dyDescent="0.3">
      <c r="A1720" s="73">
        <v>41351</v>
      </c>
      <c r="B1720" s="130">
        <v>1552.099976</v>
      </c>
      <c r="C1720" s="125">
        <f t="shared" si="78"/>
        <v>1.7637048166939007E-2</v>
      </c>
      <c r="D1720" s="128">
        <f t="shared" si="79"/>
        <v>17637.048166939006</v>
      </c>
      <c r="E1720" s="128">
        <f t="shared" ca="1" si="80"/>
        <v>53717.920727859215</v>
      </c>
    </row>
    <row r="1721" spans="1:5" x14ac:dyDescent="0.3">
      <c r="A1721" s="73">
        <v>41348</v>
      </c>
      <c r="B1721" s="130">
        <v>1560.6999510000001</v>
      </c>
      <c r="C1721" s="125">
        <f t="shared" si="78"/>
        <v>2.799367762593219E-2</v>
      </c>
      <c r="D1721" s="128">
        <f t="shared" si="79"/>
        <v>27993.677625932189</v>
      </c>
      <c r="E1721" s="128">
        <f t="shared" ca="1" si="80"/>
        <v>53717.920727859215</v>
      </c>
    </row>
    <row r="1722" spans="1:5" x14ac:dyDescent="0.3">
      <c r="A1722" s="73">
        <v>41347</v>
      </c>
      <c r="B1722" s="130">
        <v>1563.2299800000001</v>
      </c>
      <c r="C1722" s="125">
        <f t="shared" si="78"/>
        <v>3.2052924887858936E-2</v>
      </c>
      <c r="D1722" s="128">
        <f t="shared" si="79"/>
        <v>32052.924887858935</v>
      </c>
      <c r="E1722" s="128">
        <f t="shared" ca="1" si="80"/>
        <v>53717.920727859215</v>
      </c>
    </row>
    <row r="1723" spans="1:5" x14ac:dyDescent="0.3">
      <c r="A1723" s="73">
        <v>41346</v>
      </c>
      <c r="B1723" s="130">
        <v>1554.5200199999999</v>
      </c>
      <c r="C1723" s="125">
        <f t="shared" si="78"/>
        <v>2.5415754888988396E-2</v>
      </c>
      <c r="D1723" s="128">
        <f t="shared" si="79"/>
        <v>25415.754888988395</v>
      </c>
      <c r="E1723" s="128">
        <f t="shared" ca="1" si="80"/>
        <v>53717.920727859215</v>
      </c>
    </row>
    <row r="1724" spans="1:5" x14ac:dyDescent="0.3">
      <c r="A1724" s="73">
        <v>41345</v>
      </c>
      <c r="B1724" s="130">
        <v>1552.4799800000001</v>
      </c>
      <c r="C1724" s="125">
        <f t="shared" si="78"/>
        <v>3.7102382987321159E-2</v>
      </c>
      <c r="D1724" s="128">
        <f t="shared" si="79"/>
        <v>37102.382987321158</v>
      </c>
      <c r="E1724" s="128">
        <f t="shared" ca="1" si="80"/>
        <v>53717.920727859215</v>
      </c>
    </row>
    <row r="1725" spans="1:5" x14ac:dyDescent="0.3">
      <c r="A1725" s="73">
        <v>41344</v>
      </c>
      <c r="B1725" s="130">
        <v>1556.219971</v>
      </c>
      <c r="C1725" s="125">
        <f t="shared" si="78"/>
        <v>4.5952210305375552E-2</v>
      </c>
      <c r="D1725" s="128">
        <f t="shared" si="79"/>
        <v>45952.210305375549</v>
      </c>
      <c r="E1725" s="128">
        <f t="shared" ca="1" si="80"/>
        <v>53717.920727859215</v>
      </c>
    </row>
    <row r="1726" spans="1:5" x14ac:dyDescent="0.3">
      <c r="A1726" s="73">
        <v>41341</v>
      </c>
      <c r="B1726" s="130">
        <v>1551.1800539999999</v>
      </c>
      <c r="C1726" s="125">
        <f t="shared" si="78"/>
        <v>2.3475902984574804E-2</v>
      </c>
      <c r="D1726" s="128">
        <f t="shared" si="79"/>
        <v>23475.902984574805</v>
      </c>
      <c r="E1726" s="128">
        <f t="shared" ca="1" si="80"/>
        <v>53717.920727859215</v>
      </c>
    </row>
    <row r="1727" spans="1:5" x14ac:dyDescent="0.3">
      <c r="A1727" s="73">
        <v>41340</v>
      </c>
      <c r="B1727" s="130">
        <v>1544.26001</v>
      </c>
      <c r="C1727" s="125">
        <f t="shared" si="78"/>
        <v>2.7848381128227295E-2</v>
      </c>
      <c r="D1727" s="128">
        <f t="shared" si="79"/>
        <v>27848.381128227295</v>
      </c>
      <c r="E1727" s="128">
        <f t="shared" ca="1" si="80"/>
        <v>53717.920727859215</v>
      </c>
    </row>
    <row r="1728" spans="1:5" x14ac:dyDescent="0.3">
      <c r="A1728" s="73">
        <v>41339</v>
      </c>
      <c r="B1728" s="130">
        <v>1541.459961</v>
      </c>
      <c r="C1728" s="125">
        <f t="shared" si="78"/>
        <v>1.9517848444971397E-2</v>
      </c>
      <c r="D1728" s="128">
        <f t="shared" si="79"/>
        <v>19517.848444971398</v>
      </c>
      <c r="E1728" s="128">
        <f t="shared" ca="1" si="80"/>
        <v>53717.920727859215</v>
      </c>
    </row>
    <row r="1729" spans="1:5" x14ac:dyDescent="0.3">
      <c r="A1729" s="73">
        <v>41338</v>
      </c>
      <c r="B1729" s="130">
        <v>1539.790039</v>
      </c>
      <c r="C1729" s="125">
        <f t="shared" si="78"/>
        <v>5.7808263818757144E-3</v>
      </c>
      <c r="D1729" s="128">
        <f t="shared" si="79"/>
        <v>5780.8263818757141</v>
      </c>
      <c r="E1729" s="128">
        <f t="shared" ca="1" si="80"/>
        <v>53717.920727859215</v>
      </c>
    </row>
    <row r="1730" spans="1:5" x14ac:dyDescent="0.3">
      <c r="A1730" s="73">
        <v>41337</v>
      </c>
      <c r="B1730" s="130">
        <v>1525.1999510000001</v>
      </c>
      <c r="C1730" s="125">
        <f t="shared" si="78"/>
        <v>3.5596443332130967E-3</v>
      </c>
      <c r="D1730" s="128">
        <f t="shared" si="79"/>
        <v>3559.6443332130966</v>
      </c>
      <c r="E1730" s="128">
        <f t="shared" ca="1" si="80"/>
        <v>53717.920727859215</v>
      </c>
    </row>
    <row r="1731" spans="1:5" x14ac:dyDescent="0.3">
      <c r="A1731" s="73">
        <v>41334</v>
      </c>
      <c r="B1731" s="130">
        <v>1518.1999510000001</v>
      </c>
      <c r="C1731" s="125">
        <f t="shared" si="78"/>
        <v>-2.0902430619231804E-3</v>
      </c>
      <c r="D1731" s="128">
        <f t="shared" si="79"/>
        <v>-2090.2430619231804</v>
      </c>
      <c r="E1731" s="128">
        <f t="shared" ca="1" si="80"/>
        <v>53717.920727859215</v>
      </c>
    </row>
    <row r="1732" spans="1:5" x14ac:dyDescent="0.3">
      <c r="A1732" s="73">
        <v>41333</v>
      </c>
      <c r="B1732" s="130">
        <v>1514.6800539999999</v>
      </c>
      <c r="C1732" s="125">
        <f t="shared" si="78"/>
        <v>-3.7162340830704244E-3</v>
      </c>
      <c r="D1732" s="128">
        <f t="shared" si="79"/>
        <v>-3716.2340830704243</v>
      </c>
      <c r="E1732" s="128">
        <f t="shared" ca="1" si="80"/>
        <v>53717.920727859215</v>
      </c>
    </row>
    <row r="1733" spans="1:5" x14ac:dyDescent="0.3">
      <c r="A1733" s="73">
        <v>41332</v>
      </c>
      <c r="B1733" s="130">
        <v>1515.98999</v>
      </c>
      <c r="C1733" s="125">
        <f t="shared" si="78"/>
        <v>-2.2640489379183171E-3</v>
      </c>
      <c r="D1733" s="128">
        <f t="shared" si="79"/>
        <v>-2264.0489379183173</v>
      </c>
      <c r="E1733" s="128">
        <f t="shared" ca="1" si="80"/>
        <v>53717.920727859215</v>
      </c>
    </row>
    <row r="1734" spans="1:5" x14ac:dyDescent="0.3">
      <c r="A1734" s="73">
        <v>41331</v>
      </c>
      <c r="B1734" s="130">
        <v>1496.9399410000001</v>
      </c>
      <c r="C1734" s="125">
        <f t="shared" si="78"/>
        <v>-1.3230017513200076E-2</v>
      </c>
      <c r="D1734" s="128">
        <f t="shared" si="79"/>
        <v>-13230.017513200077</v>
      </c>
      <c r="E1734" s="128">
        <f t="shared" ca="1" si="80"/>
        <v>53717.920727859215</v>
      </c>
    </row>
    <row r="1735" spans="1:5" x14ac:dyDescent="0.3">
      <c r="A1735" s="73">
        <v>41330</v>
      </c>
      <c r="B1735" s="130">
        <v>1487.849976</v>
      </c>
      <c r="C1735" s="125">
        <f t="shared" si="78"/>
        <v>-1.9816511255399405E-2</v>
      </c>
      <c r="D1735" s="128">
        <f t="shared" si="79"/>
        <v>-19816.511255399404</v>
      </c>
      <c r="E1735" s="128">
        <f t="shared" ca="1" si="80"/>
        <v>53717.920727859215</v>
      </c>
    </row>
    <row r="1736" spans="1:5" x14ac:dyDescent="0.3">
      <c r="A1736" s="73">
        <v>41327</v>
      </c>
      <c r="B1736" s="130">
        <v>1515.599976</v>
      </c>
      <c r="C1736" s="125">
        <f t="shared" ref="C1736:C1799" si="81">B1736/B1746-1</f>
        <v>4.1142189482419322E-3</v>
      </c>
      <c r="D1736" s="128">
        <f t="shared" ref="D1736:D1799" si="82">C1736*$B$5</f>
        <v>4114.2189482419326</v>
      </c>
      <c r="E1736" s="128">
        <f t="shared" ref="E1736:E1799" ca="1" si="83">ABS(_xlfn.PERCENTILE.INC(OFFSET(D1736,0,0,Window),1-VaRLevel))</f>
        <v>53717.920727859215</v>
      </c>
    </row>
    <row r="1737" spans="1:5" x14ac:dyDescent="0.3">
      <c r="A1737" s="73">
        <v>41326</v>
      </c>
      <c r="B1737" s="130">
        <v>1502.420044</v>
      </c>
      <c r="C1737" s="125">
        <f t="shared" si="81"/>
        <v>-6.4148024178465324E-3</v>
      </c>
      <c r="D1737" s="128">
        <f t="shared" si="82"/>
        <v>-6414.8024178465321</v>
      </c>
      <c r="E1737" s="128">
        <f t="shared" ca="1" si="83"/>
        <v>53717.920727859215</v>
      </c>
    </row>
    <row r="1738" spans="1:5" x14ac:dyDescent="0.3">
      <c r="A1738" s="73">
        <v>41325</v>
      </c>
      <c r="B1738" s="130">
        <v>1511.9499510000001</v>
      </c>
      <c r="C1738" s="125">
        <f t="shared" si="81"/>
        <v>4.3665476709997542E-4</v>
      </c>
      <c r="D1738" s="128">
        <f t="shared" si="82"/>
        <v>436.6547670999754</v>
      </c>
      <c r="E1738" s="128">
        <f t="shared" ca="1" si="83"/>
        <v>53717.920727859215</v>
      </c>
    </row>
    <row r="1739" spans="1:5" x14ac:dyDescent="0.3">
      <c r="A1739" s="73">
        <v>41324</v>
      </c>
      <c r="B1739" s="130">
        <v>1530.9399410000001</v>
      </c>
      <c r="C1739" s="125">
        <f t="shared" si="81"/>
        <v>2.3554018438471935E-2</v>
      </c>
      <c r="D1739" s="128">
        <f t="shared" si="82"/>
        <v>23554.018438471936</v>
      </c>
      <c r="E1739" s="128">
        <f t="shared" ca="1" si="83"/>
        <v>53717.920727859215</v>
      </c>
    </row>
    <row r="1740" spans="1:5" x14ac:dyDescent="0.3">
      <c r="A1740" s="73">
        <v>41320</v>
      </c>
      <c r="B1740" s="130">
        <v>1519.790039</v>
      </c>
      <c r="C1740" s="125">
        <f t="shared" si="81"/>
        <v>4.3749180908316809E-3</v>
      </c>
      <c r="D1740" s="128">
        <f t="shared" si="82"/>
        <v>4374.9180908316812</v>
      </c>
      <c r="E1740" s="128">
        <f t="shared" ca="1" si="83"/>
        <v>53717.920727859215</v>
      </c>
    </row>
    <row r="1741" spans="1:5" x14ac:dyDescent="0.3">
      <c r="A1741" s="73">
        <v>41319</v>
      </c>
      <c r="B1741" s="130">
        <v>1521.380005</v>
      </c>
      <c r="C1741" s="125">
        <f t="shared" si="81"/>
        <v>1.5532918299052678E-2</v>
      </c>
      <c r="D1741" s="128">
        <f t="shared" si="82"/>
        <v>15532.918299052679</v>
      </c>
      <c r="E1741" s="128">
        <f t="shared" ca="1" si="83"/>
        <v>53717.920727859215</v>
      </c>
    </row>
    <row r="1742" spans="1:5" x14ac:dyDescent="0.3">
      <c r="A1742" s="73">
        <v>41318</v>
      </c>
      <c r="B1742" s="130">
        <v>1520.329956</v>
      </c>
      <c r="C1742" s="125">
        <f t="shared" si="81"/>
        <v>1.223068222655499E-2</v>
      </c>
      <c r="D1742" s="128">
        <f t="shared" si="82"/>
        <v>12230.682226554989</v>
      </c>
      <c r="E1742" s="128">
        <f t="shared" ca="1" si="83"/>
        <v>53717.920727859215</v>
      </c>
    </row>
    <row r="1743" spans="1:5" x14ac:dyDescent="0.3">
      <c r="A1743" s="73">
        <v>41317</v>
      </c>
      <c r="B1743" s="130">
        <v>1519.4300539999999</v>
      </c>
      <c r="C1743" s="125">
        <f t="shared" si="81"/>
        <v>7.6865504704362042E-3</v>
      </c>
      <c r="D1743" s="128">
        <f t="shared" si="82"/>
        <v>7686.5504704362038</v>
      </c>
      <c r="E1743" s="128">
        <f t="shared" ca="1" si="83"/>
        <v>53717.920727859215</v>
      </c>
    </row>
    <row r="1744" spans="1:5" x14ac:dyDescent="0.3">
      <c r="A1744" s="73">
        <v>41316</v>
      </c>
      <c r="B1744" s="130">
        <v>1517.01001</v>
      </c>
      <c r="C1744" s="125">
        <f t="shared" si="81"/>
        <v>1.1218624027912849E-2</v>
      </c>
      <c r="D1744" s="128">
        <f t="shared" si="82"/>
        <v>11218.624027912849</v>
      </c>
      <c r="E1744" s="128">
        <f t="shared" ca="1" si="83"/>
        <v>53717.920727859215</v>
      </c>
    </row>
    <row r="1745" spans="1:5" x14ac:dyDescent="0.3">
      <c r="A1745" s="73">
        <v>41313</v>
      </c>
      <c r="B1745" s="130">
        <v>1517.9300539999999</v>
      </c>
      <c r="C1745" s="125">
        <f t="shared" si="81"/>
        <v>9.9604070557139934E-3</v>
      </c>
      <c r="D1745" s="128">
        <f t="shared" si="82"/>
        <v>9960.407055713993</v>
      </c>
      <c r="E1745" s="128">
        <f t="shared" ca="1" si="83"/>
        <v>53717.920727859215</v>
      </c>
    </row>
    <row r="1746" spans="1:5" x14ac:dyDescent="0.3">
      <c r="A1746" s="73">
        <v>41312</v>
      </c>
      <c r="B1746" s="130">
        <v>1509.3900149999999</v>
      </c>
      <c r="C1746" s="125">
        <f t="shared" si="81"/>
        <v>9.7470394604968202E-3</v>
      </c>
      <c r="D1746" s="128">
        <f t="shared" si="82"/>
        <v>9747.0394604968205</v>
      </c>
      <c r="E1746" s="128">
        <f t="shared" ca="1" si="83"/>
        <v>53717.920727859215</v>
      </c>
    </row>
    <row r="1747" spans="1:5" x14ac:dyDescent="0.3">
      <c r="A1747" s="73">
        <v>41311</v>
      </c>
      <c r="B1747" s="130">
        <v>1512.119995</v>
      </c>
      <c r="C1747" s="125">
        <f t="shared" si="81"/>
        <v>1.1580023760062286E-2</v>
      </c>
      <c r="D1747" s="128">
        <f t="shared" si="82"/>
        <v>11580.023760062286</v>
      </c>
      <c r="E1747" s="128">
        <f t="shared" ca="1" si="83"/>
        <v>53717.920727859215</v>
      </c>
    </row>
    <row r="1748" spans="1:5" x14ac:dyDescent="0.3">
      <c r="A1748" s="73">
        <v>41310</v>
      </c>
      <c r="B1748" s="130">
        <v>1511.290039</v>
      </c>
      <c r="C1748" s="125">
        <f t="shared" si="81"/>
        <v>1.254889536073267E-2</v>
      </c>
      <c r="D1748" s="128">
        <f t="shared" si="82"/>
        <v>12548.895360732671</v>
      </c>
      <c r="E1748" s="128">
        <f t="shared" ca="1" si="83"/>
        <v>53717.920727859215</v>
      </c>
    </row>
    <row r="1749" spans="1:5" x14ac:dyDescent="0.3">
      <c r="A1749" s="73">
        <v>41309</v>
      </c>
      <c r="B1749" s="130">
        <v>1495.709961</v>
      </c>
      <c r="C1749" s="125">
        <f t="shared" si="81"/>
        <v>6.5478547025916711E-3</v>
      </c>
      <c r="D1749" s="128">
        <f t="shared" si="82"/>
        <v>6547.8547025916714</v>
      </c>
      <c r="E1749" s="128">
        <f t="shared" ca="1" si="83"/>
        <v>53717.920727859215</v>
      </c>
    </row>
    <row r="1750" spans="1:5" x14ac:dyDescent="0.3">
      <c r="A1750" s="73">
        <v>41306</v>
      </c>
      <c r="B1750" s="130">
        <v>1513.170044</v>
      </c>
      <c r="C1750" s="125">
        <f t="shared" si="81"/>
        <v>2.1763274868686899E-2</v>
      </c>
      <c r="D1750" s="128">
        <f t="shared" si="82"/>
        <v>21763.274868686898</v>
      </c>
      <c r="E1750" s="128">
        <f t="shared" ca="1" si="83"/>
        <v>53717.920727859215</v>
      </c>
    </row>
    <row r="1751" spans="1:5" x14ac:dyDescent="0.3">
      <c r="A1751" s="73">
        <v>41305</v>
      </c>
      <c r="B1751" s="130">
        <v>1498.1099850000001</v>
      </c>
      <c r="C1751" s="125">
        <f t="shared" si="81"/>
        <v>1.7302363739356341E-2</v>
      </c>
      <c r="D1751" s="128">
        <f t="shared" si="82"/>
        <v>17302.36373935634</v>
      </c>
      <c r="E1751" s="128">
        <f t="shared" ca="1" si="83"/>
        <v>53717.920727859215</v>
      </c>
    </row>
    <row r="1752" spans="1:5" x14ac:dyDescent="0.3">
      <c r="A1752" s="73">
        <v>41304</v>
      </c>
      <c r="B1752" s="130">
        <v>1501.959961</v>
      </c>
      <c r="C1752" s="125">
        <f t="shared" si="81"/>
        <v>2.0117632940760632E-2</v>
      </c>
      <c r="D1752" s="128">
        <f t="shared" si="82"/>
        <v>20117.632940760632</v>
      </c>
      <c r="E1752" s="128">
        <f t="shared" ca="1" si="83"/>
        <v>53717.920727859215</v>
      </c>
    </row>
    <row r="1753" spans="1:5" x14ac:dyDescent="0.3">
      <c r="A1753" s="73">
        <v>41303</v>
      </c>
      <c r="B1753" s="130">
        <v>1507.839966</v>
      </c>
      <c r="C1753" s="125">
        <f t="shared" si="81"/>
        <v>2.5267162561245948E-2</v>
      </c>
      <c r="D1753" s="128">
        <f t="shared" si="82"/>
        <v>25267.162561245947</v>
      </c>
      <c r="E1753" s="128">
        <f t="shared" ca="1" si="83"/>
        <v>53717.920727859215</v>
      </c>
    </row>
    <row r="1754" spans="1:5" x14ac:dyDescent="0.3">
      <c r="A1754" s="73">
        <v>41302</v>
      </c>
      <c r="B1754" s="130">
        <v>1500.1800539999999</v>
      </c>
      <c r="C1754" s="125">
        <f t="shared" si="81"/>
        <v>1.9109408011710904E-2</v>
      </c>
      <c r="D1754" s="128">
        <f t="shared" si="82"/>
        <v>19109.408011710904</v>
      </c>
      <c r="E1754" s="128">
        <f t="shared" ca="1" si="83"/>
        <v>53717.920727859215</v>
      </c>
    </row>
    <row r="1755" spans="1:5" x14ac:dyDescent="0.3">
      <c r="A1755" s="73">
        <v>41299</v>
      </c>
      <c r="B1755" s="130">
        <v>1502.959961</v>
      </c>
      <c r="C1755" s="125">
        <f t="shared" si="81"/>
        <v>2.0949356101912064E-2</v>
      </c>
      <c r="D1755" s="128">
        <f t="shared" si="82"/>
        <v>20949.356101912064</v>
      </c>
      <c r="E1755" s="128">
        <f t="shared" ca="1" si="83"/>
        <v>53717.920727859215</v>
      </c>
    </row>
    <row r="1756" spans="1:5" x14ac:dyDescent="0.3">
      <c r="A1756" s="73">
        <v>41298</v>
      </c>
      <c r="B1756" s="130">
        <v>1494.8199460000001</v>
      </c>
      <c r="C1756" s="125">
        <f t="shared" si="81"/>
        <v>2.3134471490678266E-2</v>
      </c>
      <c r="D1756" s="128">
        <f t="shared" si="82"/>
        <v>23134.471490678265</v>
      </c>
      <c r="E1756" s="128">
        <f t="shared" ca="1" si="83"/>
        <v>53717.920727859215</v>
      </c>
    </row>
    <row r="1757" spans="1:5" x14ac:dyDescent="0.3">
      <c r="A1757" s="73">
        <v>41297</v>
      </c>
      <c r="B1757" s="130">
        <v>1494.8100589999999</v>
      </c>
      <c r="C1757" s="125">
        <f t="shared" si="81"/>
        <v>2.5844994941989441E-2</v>
      </c>
      <c r="D1757" s="128">
        <f t="shared" si="82"/>
        <v>25844.99494198944</v>
      </c>
      <c r="E1757" s="128">
        <f t="shared" ca="1" si="83"/>
        <v>53717.920727859215</v>
      </c>
    </row>
    <row r="1758" spans="1:5" x14ac:dyDescent="0.3">
      <c r="A1758" s="73">
        <v>41296</v>
      </c>
      <c r="B1758" s="130">
        <v>1492.5600589999999</v>
      </c>
      <c r="C1758" s="125">
        <f t="shared" si="81"/>
        <v>2.0979720557158243E-2</v>
      </c>
      <c r="D1758" s="128">
        <f t="shared" si="82"/>
        <v>20979.720557158242</v>
      </c>
      <c r="E1758" s="128">
        <f t="shared" ca="1" si="83"/>
        <v>53717.920727859215</v>
      </c>
    </row>
    <row r="1759" spans="1:5" x14ac:dyDescent="0.3">
      <c r="A1759" s="73">
        <v>41292</v>
      </c>
      <c r="B1759" s="130">
        <v>1485.9799800000001</v>
      </c>
      <c r="C1759" s="125">
        <f t="shared" si="81"/>
        <v>1.3304063080607165E-2</v>
      </c>
      <c r="D1759" s="128">
        <f t="shared" si="82"/>
        <v>13304.063080607164</v>
      </c>
      <c r="E1759" s="128">
        <f t="shared" ca="1" si="83"/>
        <v>53717.920727859215</v>
      </c>
    </row>
    <row r="1760" spans="1:5" x14ac:dyDescent="0.3">
      <c r="A1760" s="73">
        <v>41291</v>
      </c>
      <c r="B1760" s="130">
        <v>1480.9399410000001</v>
      </c>
      <c r="C1760" s="125">
        <f t="shared" si="81"/>
        <v>1.4780313473554685E-2</v>
      </c>
      <c r="D1760" s="128">
        <f t="shared" si="82"/>
        <v>14780.313473554685</v>
      </c>
      <c r="E1760" s="128">
        <f t="shared" ca="1" si="83"/>
        <v>53717.920727859215</v>
      </c>
    </row>
    <row r="1761" spans="1:5" x14ac:dyDescent="0.3">
      <c r="A1761" s="73">
        <v>41290</v>
      </c>
      <c r="B1761" s="130">
        <v>1472.630005</v>
      </c>
      <c r="C1761" s="125">
        <f t="shared" si="81"/>
        <v>6.9815516013262968E-3</v>
      </c>
      <c r="D1761" s="128">
        <f t="shared" si="82"/>
        <v>6981.5516013262968</v>
      </c>
      <c r="E1761" s="128">
        <f t="shared" ca="1" si="83"/>
        <v>53717.920727859215</v>
      </c>
    </row>
    <row r="1762" spans="1:5" x14ac:dyDescent="0.3">
      <c r="A1762" s="73">
        <v>41289</v>
      </c>
      <c r="B1762" s="130">
        <v>1472.339966</v>
      </c>
      <c r="C1762" s="125">
        <f t="shared" si="81"/>
        <v>3.2358961224786764E-2</v>
      </c>
      <c r="D1762" s="128">
        <f t="shared" si="82"/>
        <v>32358.961224786763</v>
      </c>
      <c r="E1762" s="128">
        <f t="shared" ca="1" si="83"/>
        <v>53717.920727859215</v>
      </c>
    </row>
    <row r="1763" spans="1:5" x14ac:dyDescent="0.3">
      <c r="A1763" s="73">
        <v>41288</v>
      </c>
      <c r="B1763" s="130">
        <v>1470.6800539999999</v>
      </c>
      <c r="C1763" s="125">
        <f t="shared" si="81"/>
        <v>4.8665528669567415E-2</v>
      </c>
      <c r="D1763" s="128">
        <f t="shared" si="82"/>
        <v>48665.528669567415</v>
      </c>
      <c r="E1763" s="128">
        <f t="shared" ca="1" si="83"/>
        <v>53717.920727859215</v>
      </c>
    </row>
    <row r="1764" spans="1:5" x14ac:dyDescent="0.3">
      <c r="A1764" s="73">
        <v>41285</v>
      </c>
      <c r="B1764" s="130">
        <v>1472.0500489999999</v>
      </c>
      <c r="C1764" s="125">
        <f t="shared" si="81"/>
        <v>3.8043913626016446E-2</v>
      </c>
      <c r="D1764" s="128">
        <f t="shared" si="82"/>
        <v>38043.913626016445</v>
      </c>
      <c r="E1764" s="128">
        <f t="shared" ca="1" si="83"/>
        <v>53717.920727859215</v>
      </c>
    </row>
    <row r="1765" spans="1:5" x14ac:dyDescent="0.3">
      <c r="A1765" s="73">
        <v>41284</v>
      </c>
      <c r="B1765" s="130">
        <v>1472.119995</v>
      </c>
      <c r="C1765" s="125">
        <f t="shared" si="81"/>
        <v>3.6828381299485624E-2</v>
      </c>
      <c r="D1765" s="128">
        <f t="shared" si="82"/>
        <v>36828.381299485627</v>
      </c>
      <c r="E1765" s="128">
        <f t="shared" ca="1" si="83"/>
        <v>53717.920727859215</v>
      </c>
    </row>
    <row r="1766" spans="1:5" x14ac:dyDescent="0.3">
      <c r="A1766" s="73">
        <v>41283</v>
      </c>
      <c r="B1766" s="130">
        <v>1461.0200199999999</v>
      </c>
      <c r="C1766" s="125">
        <f t="shared" si="81"/>
        <v>2.4084214305536422E-2</v>
      </c>
      <c r="D1766" s="128">
        <f t="shared" si="82"/>
        <v>24084.214305536421</v>
      </c>
      <c r="E1766" s="128">
        <f t="shared" ca="1" si="83"/>
        <v>53717.920727859215</v>
      </c>
    </row>
    <row r="1767" spans="1:5" x14ac:dyDescent="0.3">
      <c r="A1767" s="73">
        <v>41282</v>
      </c>
      <c r="B1767" s="130">
        <v>1457.150024</v>
      </c>
      <c r="C1767" s="125">
        <f t="shared" si="81"/>
        <v>1.8879138235080806E-2</v>
      </c>
      <c r="D1767" s="128">
        <f t="shared" si="82"/>
        <v>18879.138235080805</v>
      </c>
      <c r="E1767" s="128">
        <f t="shared" ca="1" si="83"/>
        <v>53717.920727859215</v>
      </c>
    </row>
    <row r="1768" spans="1:5" x14ac:dyDescent="0.3">
      <c r="A1768" s="73">
        <v>41281</v>
      </c>
      <c r="B1768" s="130">
        <v>1461.8900149999999</v>
      </c>
      <c r="C1768" s="125">
        <f t="shared" si="81"/>
        <v>1.2606636288809536E-2</v>
      </c>
      <c r="D1768" s="128">
        <f t="shared" si="82"/>
        <v>12606.636288809535</v>
      </c>
      <c r="E1768" s="128">
        <f t="shared" ca="1" si="83"/>
        <v>53717.920727859215</v>
      </c>
    </row>
    <row r="1769" spans="1:5" x14ac:dyDescent="0.3">
      <c r="A1769" s="73">
        <v>41278</v>
      </c>
      <c r="B1769" s="130">
        <v>1466.469971</v>
      </c>
      <c r="C1769" s="125">
        <f t="shared" si="81"/>
        <v>2.1353738127001254E-2</v>
      </c>
      <c r="D1769" s="128">
        <f t="shared" si="82"/>
        <v>21353.738127001256</v>
      </c>
      <c r="E1769" s="128">
        <f t="shared" ca="1" si="83"/>
        <v>53717.920727859215</v>
      </c>
    </row>
    <row r="1770" spans="1:5" x14ac:dyDescent="0.3">
      <c r="A1770" s="73">
        <v>41277</v>
      </c>
      <c r="B1770" s="130">
        <v>1459.369995</v>
      </c>
      <c r="C1770" s="125">
        <f t="shared" si="81"/>
        <v>8.6950805997358938E-3</v>
      </c>
      <c r="D1770" s="128">
        <f t="shared" si="82"/>
        <v>8695.080599735893</v>
      </c>
      <c r="E1770" s="128">
        <f t="shared" ca="1" si="83"/>
        <v>53717.920727859215</v>
      </c>
    </row>
    <row r="1771" spans="1:5" x14ac:dyDescent="0.3">
      <c r="A1771" s="73">
        <v>41276</v>
      </c>
      <c r="B1771" s="130">
        <v>1462.420044</v>
      </c>
      <c r="C1771" s="125">
        <f t="shared" si="81"/>
        <v>2.2413979233346648E-2</v>
      </c>
      <c r="D1771" s="128">
        <f t="shared" si="82"/>
        <v>22413.979233346647</v>
      </c>
      <c r="E1771" s="128">
        <f t="shared" ca="1" si="83"/>
        <v>53717.920727859215</v>
      </c>
    </row>
    <row r="1772" spans="1:5" x14ac:dyDescent="0.3">
      <c r="A1772" s="73">
        <v>41274</v>
      </c>
      <c r="B1772" s="130">
        <v>1426.1899410000001</v>
      </c>
      <c r="C1772" s="125">
        <f t="shared" si="81"/>
        <v>8.9206025782102571E-3</v>
      </c>
      <c r="D1772" s="128">
        <f t="shared" si="82"/>
        <v>8920.602578210257</v>
      </c>
      <c r="E1772" s="128">
        <f t="shared" ca="1" si="83"/>
        <v>53717.920727859215</v>
      </c>
    </row>
    <row r="1773" spans="1:5" x14ac:dyDescent="0.3">
      <c r="A1773" s="73">
        <v>41271</v>
      </c>
      <c r="B1773" s="130">
        <v>1402.4300539999999</v>
      </c>
      <c r="C1773" s="125">
        <f t="shared" si="81"/>
        <v>-1.1990487574436548E-2</v>
      </c>
      <c r="D1773" s="128">
        <f t="shared" si="82"/>
        <v>-11990.487574436547</v>
      </c>
      <c r="E1773" s="128">
        <f t="shared" ca="1" si="83"/>
        <v>53717.920727859215</v>
      </c>
    </row>
    <row r="1774" spans="1:5" x14ac:dyDescent="0.3">
      <c r="A1774" s="73">
        <v>41270</v>
      </c>
      <c r="B1774" s="130">
        <v>1418.099976</v>
      </c>
      <c r="C1774" s="125">
        <f t="shared" si="81"/>
        <v>-7.2664679556797562E-3</v>
      </c>
      <c r="D1774" s="128">
        <f t="shared" si="82"/>
        <v>-7266.4679556797564</v>
      </c>
      <c r="E1774" s="128">
        <f t="shared" ca="1" si="83"/>
        <v>53717.920727859215</v>
      </c>
    </row>
    <row r="1775" spans="1:5" x14ac:dyDescent="0.3">
      <c r="A1775" s="73">
        <v>41269</v>
      </c>
      <c r="B1775" s="130">
        <v>1419.829956</v>
      </c>
      <c r="C1775" s="125">
        <f t="shared" si="81"/>
        <v>-5.6098793917637169E-3</v>
      </c>
      <c r="D1775" s="128">
        <f t="shared" si="82"/>
        <v>-5609.8793917637167</v>
      </c>
      <c r="E1775" s="128">
        <f t="shared" ca="1" si="83"/>
        <v>53717.920727859215</v>
      </c>
    </row>
    <row r="1776" spans="1:5" x14ac:dyDescent="0.3">
      <c r="A1776" s="73">
        <v>41267</v>
      </c>
      <c r="B1776" s="130">
        <v>1426.660034</v>
      </c>
      <c r="C1776" s="125">
        <f t="shared" si="81"/>
        <v>5.7170947233882163E-3</v>
      </c>
      <c r="D1776" s="128">
        <f t="shared" si="82"/>
        <v>5717.0947233882162</v>
      </c>
      <c r="E1776" s="128">
        <f t="shared" ca="1" si="83"/>
        <v>53717.920727859215</v>
      </c>
    </row>
    <row r="1777" spans="1:5" x14ac:dyDescent="0.3">
      <c r="A1777" s="73">
        <v>41264</v>
      </c>
      <c r="B1777" s="130">
        <v>1430.150024</v>
      </c>
      <c r="C1777" s="125">
        <f t="shared" si="81"/>
        <v>8.5186757071289421E-3</v>
      </c>
      <c r="D1777" s="128">
        <f t="shared" si="82"/>
        <v>8518.6757071289412</v>
      </c>
      <c r="E1777" s="128">
        <f t="shared" ca="1" si="83"/>
        <v>53717.920727859215</v>
      </c>
    </row>
    <row r="1778" spans="1:5" x14ac:dyDescent="0.3">
      <c r="A1778" s="73">
        <v>41263</v>
      </c>
      <c r="B1778" s="130">
        <v>1443.6899410000001</v>
      </c>
      <c r="C1778" s="125">
        <f t="shared" si="81"/>
        <v>2.1040497645861356E-2</v>
      </c>
      <c r="D1778" s="128">
        <f t="shared" si="82"/>
        <v>21040.497645861356</v>
      </c>
      <c r="E1778" s="128">
        <f t="shared" ca="1" si="83"/>
        <v>53717.920727859215</v>
      </c>
    </row>
    <row r="1779" spans="1:5" x14ac:dyDescent="0.3">
      <c r="A1779" s="73">
        <v>41262</v>
      </c>
      <c r="B1779" s="130">
        <v>1435.8100589999999</v>
      </c>
      <c r="C1779" s="125">
        <f t="shared" si="81"/>
        <v>1.8825236613070562E-2</v>
      </c>
      <c r="D1779" s="128">
        <f t="shared" si="82"/>
        <v>18825.236613070563</v>
      </c>
      <c r="E1779" s="128">
        <f t="shared" ca="1" si="83"/>
        <v>53717.920727859215</v>
      </c>
    </row>
    <row r="1780" spans="1:5" x14ac:dyDescent="0.3">
      <c r="A1780" s="73">
        <v>41261</v>
      </c>
      <c r="B1780" s="130">
        <v>1446.790039</v>
      </c>
      <c r="C1780" s="125">
        <f t="shared" si="81"/>
        <v>2.824348005832733E-2</v>
      </c>
      <c r="D1780" s="128">
        <f t="shared" si="82"/>
        <v>28243.480058327332</v>
      </c>
      <c r="E1780" s="128">
        <f t="shared" ca="1" si="83"/>
        <v>53717.920727859215</v>
      </c>
    </row>
    <row r="1781" spans="1:5" x14ac:dyDescent="0.3">
      <c r="A1781" s="73">
        <v>41260</v>
      </c>
      <c r="B1781" s="130">
        <v>1430.3599850000001</v>
      </c>
      <c r="C1781" s="125">
        <f t="shared" si="81"/>
        <v>1.48283914253029E-2</v>
      </c>
      <c r="D1781" s="128">
        <f t="shared" si="82"/>
        <v>14828.3914253029</v>
      </c>
      <c r="E1781" s="128">
        <f t="shared" ca="1" si="83"/>
        <v>53717.920727859215</v>
      </c>
    </row>
    <row r="1782" spans="1:5" x14ac:dyDescent="0.3">
      <c r="A1782" s="73">
        <v>41257</v>
      </c>
      <c r="B1782" s="130">
        <v>1413.579956</v>
      </c>
      <c r="C1782" s="125">
        <f t="shared" si="81"/>
        <v>-1.8359939420526938E-3</v>
      </c>
      <c r="D1782" s="128">
        <f t="shared" si="82"/>
        <v>-1835.9939420526939</v>
      </c>
      <c r="E1782" s="128">
        <f t="shared" ca="1" si="83"/>
        <v>53717.920727859215</v>
      </c>
    </row>
    <row r="1783" spans="1:5" x14ac:dyDescent="0.3">
      <c r="A1783" s="73">
        <v>41256</v>
      </c>
      <c r="B1783" s="130">
        <v>1419.4499510000001</v>
      </c>
      <c r="C1783" s="125">
        <f t="shared" si="81"/>
        <v>2.4718387804090192E-3</v>
      </c>
      <c r="D1783" s="128">
        <f t="shared" si="82"/>
        <v>2471.8387804090194</v>
      </c>
      <c r="E1783" s="128">
        <f t="shared" ca="1" si="83"/>
        <v>53717.920727859215</v>
      </c>
    </row>
    <row r="1784" spans="1:5" x14ac:dyDescent="0.3">
      <c r="A1784" s="73">
        <v>41255</v>
      </c>
      <c r="B1784" s="130">
        <v>1428.4799800000001</v>
      </c>
      <c r="C1784" s="125">
        <f t="shared" si="81"/>
        <v>1.3156628548610438E-2</v>
      </c>
      <c r="D1784" s="128">
        <f t="shared" si="82"/>
        <v>13156.628548610439</v>
      </c>
      <c r="E1784" s="128">
        <f t="shared" ca="1" si="83"/>
        <v>53717.920727859215</v>
      </c>
    </row>
    <row r="1785" spans="1:5" x14ac:dyDescent="0.3">
      <c r="A1785" s="73">
        <v>41254</v>
      </c>
      <c r="B1785" s="130">
        <v>1427.839966</v>
      </c>
      <c r="C1785" s="125">
        <f t="shared" si="81"/>
        <v>2.0658517319436465E-2</v>
      </c>
      <c r="D1785" s="128">
        <f t="shared" si="82"/>
        <v>20658.517319436465</v>
      </c>
      <c r="E1785" s="128">
        <f t="shared" ca="1" si="83"/>
        <v>53717.920727859215</v>
      </c>
    </row>
    <row r="1786" spans="1:5" x14ac:dyDescent="0.3">
      <c r="A1786" s="73">
        <v>41253</v>
      </c>
      <c r="B1786" s="130">
        <v>1418.5500489999999</v>
      </c>
      <c r="C1786" s="125">
        <f t="shared" si="81"/>
        <v>8.7179811134252549E-3</v>
      </c>
      <c r="D1786" s="128">
        <f t="shared" si="82"/>
        <v>8717.9811134252541</v>
      </c>
      <c r="E1786" s="128">
        <f t="shared" ca="1" si="83"/>
        <v>53717.920727859215</v>
      </c>
    </row>
    <row r="1787" spans="1:5" x14ac:dyDescent="0.3">
      <c r="A1787" s="73">
        <v>41250</v>
      </c>
      <c r="B1787" s="130">
        <v>1418.0699460000001</v>
      </c>
      <c r="C1787" s="125">
        <f t="shared" si="81"/>
        <v>6.3300016663094816E-3</v>
      </c>
      <c r="D1787" s="128">
        <f t="shared" si="82"/>
        <v>6330.0016663094812</v>
      </c>
      <c r="E1787" s="128">
        <f t="shared" ca="1" si="83"/>
        <v>53717.920727859215</v>
      </c>
    </row>
    <row r="1788" spans="1:5" x14ac:dyDescent="0.3">
      <c r="A1788" s="73">
        <v>41249</v>
      </c>
      <c r="B1788" s="130">
        <v>1413.9399410000001</v>
      </c>
      <c r="C1788" s="125">
        <f t="shared" si="81"/>
        <v>1.6469746534853558E-2</v>
      </c>
      <c r="D1788" s="128">
        <f t="shared" si="82"/>
        <v>16469.746534853559</v>
      </c>
      <c r="E1788" s="128">
        <f t="shared" ca="1" si="83"/>
        <v>53717.920727859215</v>
      </c>
    </row>
    <row r="1789" spans="1:5" x14ac:dyDescent="0.3">
      <c r="A1789" s="73">
        <v>41248</v>
      </c>
      <c r="B1789" s="130">
        <v>1409.280029</v>
      </c>
      <c r="C1789" s="125">
        <f t="shared" si="81"/>
        <v>1.5470395145766869E-2</v>
      </c>
      <c r="D1789" s="128">
        <f t="shared" si="82"/>
        <v>15470.395145766868</v>
      </c>
      <c r="E1789" s="128">
        <f t="shared" ca="1" si="83"/>
        <v>53717.920727859215</v>
      </c>
    </row>
    <row r="1790" spans="1:5" x14ac:dyDescent="0.3">
      <c r="A1790" s="73">
        <v>41247</v>
      </c>
      <c r="B1790" s="130">
        <v>1407.0500489999999</v>
      </c>
      <c r="C1790" s="125">
        <f t="shared" si="81"/>
        <v>1.4536144742523183E-2</v>
      </c>
      <c r="D1790" s="128">
        <f t="shared" si="82"/>
        <v>14536.144742523182</v>
      </c>
      <c r="E1790" s="128">
        <f t="shared" ca="1" si="83"/>
        <v>53717.920727859215</v>
      </c>
    </row>
    <row r="1791" spans="1:5" x14ac:dyDescent="0.3">
      <c r="A1791" s="73">
        <v>41246</v>
      </c>
      <c r="B1791" s="130">
        <v>1409.459961</v>
      </c>
      <c r="C1791" s="125">
        <f t="shared" si="81"/>
        <v>3.6459066842445376E-2</v>
      </c>
      <c r="D1791" s="128">
        <f t="shared" si="82"/>
        <v>36459.066842445376</v>
      </c>
      <c r="E1791" s="128">
        <f t="shared" ca="1" si="83"/>
        <v>53717.920727859215</v>
      </c>
    </row>
    <row r="1792" spans="1:5" x14ac:dyDescent="0.3">
      <c r="A1792" s="73">
        <v>41243</v>
      </c>
      <c r="B1792" s="130">
        <v>1416.1800539999999</v>
      </c>
      <c r="C1792" s="125">
        <f t="shared" si="81"/>
        <v>4.6441075010091648E-2</v>
      </c>
      <c r="D1792" s="128">
        <f t="shared" si="82"/>
        <v>46441.075010091648</v>
      </c>
      <c r="E1792" s="128">
        <f t="shared" ca="1" si="83"/>
        <v>53717.920727859215</v>
      </c>
    </row>
    <row r="1793" spans="1:5" x14ac:dyDescent="0.3">
      <c r="A1793" s="73">
        <v>41242</v>
      </c>
      <c r="B1793" s="130">
        <v>1415.9499510000001</v>
      </c>
      <c r="C1793" s="125">
        <f t="shared" si="81"/>
        <v>4.4603767970282204E-2</v>
      </c>
      <c r="D1793" s="128">
        <f t="shared" si="82"/>
        <v>44603.767970282206</v>
      </c>
      <c r="E1793" s="128">
        <f t="shared" ca="1" si="83"/>
        <v>53717.920727859215</v>
      </c>
    </row>
    <row r="1794" spans="1:5" x14ac:dyDescent="0.3">
      <c r="A1794" s="73">
        <v>41241</v>
      </c>
      <c r="B1794" s="130">
        <v>1409.9300539999999</v>
      </c>
      <c r="C1794" s="125">
        <f t="shared" si="81"/>
        <v>2.5754275463704568E-2</v>
      </c>
      <c r="D1794" s="128">
        <f t="shared" si="82"/>
        <v>25754.275463704569</v>
      </c>
      <c r="E1794" s="128">
        <f t="shared" ca="1" si="83"/>
        <v>53717.920727859215</v>
      </c>
    </row>
    <row r="1795" spans="1:5" x14ac:dyDescent="0.3">
      <c r="A1795" s="73">
        <v>41240</v>
      </c>
      <c r="B1795" s="130">
        <v>1398.9399410000001</v>
      </c>
      <c r="C1795" s="125">
        <f t="shared" si="81"/>
        <v>1.3702536613426242E-2</v>
      </c>
      <c r="D1795" s="128">
        <f t="shared" si="82"/>
        <v>13702.536613426242</v>
      </c>
      <c r="E1795" s="128">
        <f t="shared" ca="1" si="83"/>
        <v>53717.920727859215</v>
      </c>
    </row>
    <row r="1796" spans="1:5" x14ac:dyDescent="0.3">
      <c r="A1796" s="73">
        <v>41239</v>
      </c>
      <c r="B1796" s="130">
        <v>1406.290039</v>
      </c>
      <c r="C1796" s="125">
        <f t="shared" si="81"/>
        <v>1.916154905234424E-2</v>
      </c>
      <c r="D1796" s="128">
        <f t="shared" si="82"/>
        <v>19161.549052344239</v>
      </c>
      <c r="E1796" s="128">
        <f t="shared" ca="1" si="83"/>
        <v>54630.88209041566</v>
      </c>
    </row>
    <row r="1797" spans="1:5" x14ac:dyDescent="0.3">
      <c r="A1797" s="73">
        <v>41236</v>
      </c>
      <c r="B1797" s="130">
        <v>1409.150024</v>
      </c>
      <c r="C1797" s="125">
        <f t="shared" si="81"/>
        <v>2.2968990258009025E-2</v>
      </c>
      <c r="D1797" s="128">
        <f t="shared" si="82"/>
        <v>22968.990258009024</v>
      </c>
      <c r="E1797" s="128">
        <f t="shared" ca="1" si="83"/>
        <v>55855.39570920384</v>
      </c>
    </row>
    <row r="1798" spans="1:5" x14ac:dyDescent="0.3">
      <c r="A1798" s="73">
        <v>41234</v>
      </c>
      <c r="B1798" s="130">
        <v>1391.030029</v>
      </c>
      <c r="C1798" s="125">
        <f t="shared" si="81"/>
        <v>-2.5098061190620413E-3</v>
      </c>
      <c r="D1798" s="128">
        <f t="shared" si="82"/>
        <v>-2509.8061190620415</v>
      </c>
      <c r="E1798" s="128">
        <f t="shared" ca="1" si="83"/>
        <v>55855.39570920384</v>
      </c>
    </row>
    <row r="1799" spans="1:5" x14ac:dyDescent="0.3">
      <c r="A1799" s="73">
        <v>41233</v>
      </c>
      <c r="B1799" s="130">
        <v>1387.8100589999999</v>
      </c>
      <c r="C1799" s="125">
        <f t="shared" si="81"/>
        <v>-2.8409576917968082E-2</v>
      </c>
      <c r="D1799" s="128">
        <f t="shared" si="82"/>
        <v>-28409.576917968083</v>
      </c>
      <c r="E1799" s="128">
        <f t="shared" ca="1" si="83"/>
        <v>59421.837919326899</v>
      </c>
    </row>
    <row r="1800" spans="1:5" x14ac:dyDescent="0.3">
      <c r="A1800" s="73">
        <v>41232</v>
      </c>
      <c r="B1800" s="130">
        <v>1386.8900149999999</v>
      </c>
      <c r="C1800" s="125">
        <f t="shared" ref="C1800:C1863" si="84">B1800/B1810-1</f>
        <v>-2.1428668547558871E-2</v>
      </c>
      <c r="D1800" s="128">
        <f t="shared" ref="D1800:D1863" si="85">C1800*$B$5</f>
        <v>-21428.668547558871</v>
      </c>
      <c r="E1800" s="128">
        <f t="shared" ref="E1800:E1863" ca="1" si="86">ABS(_xlfn.PERCENTILE.INC(OFFSET(D1800,0,0,Window),1-VaRLevel))</f>
        <v>59421.837919326899</v>
      </c>
    </row>
    <row r="1801" spans="1:5" x14ac:dyDescent="0.3">
      <c r="A1801" s="73">
        <v>41229</v>
      </c>
      <c r="B1801" s="130">
        <v>1359.880005</v>
      </c>
      <c r="C1801" s="125">
        <f t="shared" si="84"/>
        <v>-3.841037185837104E-2</v>
      </c>
      <c r="D1801" s="128">
        <f t="shared" si="85"/>
        <v>-38410.371858371036</v>
      </c>
      <c r="E1801" s="128">
        <f t="shared" ca="1" si="86"/>
        <v>59421.837919326899</v>
      </c>
    </row>
    <row r="1802" spans="1:5" x14ac:dyDescent="0.3">
      <c r="A1802" s="73">
        <v>41228</v>
      </c>
      <c r="B1802" s="130">
        <v>1353.329956</v>
      </c>
      <c r="C1802" s="125">
        <f t="shared" si="84"/>
        <v>-5.2017744428444646E-2</v>
      </c>
      <c r="D1802" s="128">
        <f t="shared" si="85"/>
        <v>-52017.744428444646</v>
      </c>
      <c r="E1802" s="128">
        <f t="shared" ca="1" si="86"/>
        <v>59421.837919326899</v>
      </c>
    </row>
    <row r="1803" spans="1:5" x14ac:dyDescent="0.3">
      <c r="A1803" s="73">
        <v>41227</v>
      </c>
      <c r="B1803" s="130">
        <v>1355.48999</v>
      </c>
      <c r="C1803" s="125">
        <f t="shared" si="84"/>
        <v>-4.0130043787940828E-2</v>
      </c>
      <c r="D1803" s="128">
        <f t="shared" si="85"/>
        <v>-40130.043787940827</v>
      </c>
      <c r="E1803" s="128">
        <f t="shared" ca="1" si="86"/>
        <v>59421.837919326899</v>
      </c>
    </row>
    <row r="1804" spans="1:5" x14ac:dyDescent="0.3">
      <c r="A1804" s="73">
        <v>41226</v>
      </c>
      <c r="B1804" s="130">
        <v>1374.530029</v>
      </c>
      <c r="C1804" s="125">
        <f t="shared" si="84"/>
        <v>-2.6495398928586655E-2</v>
      </c>
      <c r="D1804" s="128">
        <f t="shared" si="85"/>
        <v>-26495.398928586656</v>
      </c>
      <c r="E1804" s="128">
        <f t="shared" ca="1" si="86"/>
        <v>59421.837919326899</v>
      </c>
    </row>
    <row r="1805" spans="1:5" x14ac:dyDescent="0.3">
      <c r="A1805" s="73">
        <v>41225</v>
      </c>
      <c r="B1805" s="130">
        <v>1380.030029</v>
      </c>
      <c r="C1805" s="125">
        <f t="shared" si="84"/>
        <v>-2.3312556300603804E-2</v>
      </c>
      <c r="D1805" s="128">
        <f t="shared" si="85"/>
        <v>-23312.556300603803</v>
      </c>
      <c r="E1805" s="128">
        <f t="shared" ca="1" si="86"/>
        <v>59421.837919326899</v>
      </c>
    </row>
    <row r="1806" spans="1:5" x14ac:dyDescent="0.3">
      <c r="A1806" s="73">
        <v>41222</v>
      </c>
      <c r="B1806" s="130">
        <v>1379.849976</v>
      </c>
      <c r="C1806" s="125">
        <f t="shared" si="84"/>
        <v>-2.0514657675244075E-2</v>
      </c>
      <c r="D1806" s="128">
        <f t="shared" si="85"/>
        <v>-20514.657675244074</v>
      </c>
      <c r="E1806" s="128">
        <f t="shared" ca="1" si="86"/>
        <v>59421.837919326899</v>
      </c>
    </row>
    <row r="1807" spans="1:5" x14ac:dyDescent="0.3">
      <c r="A1807" s="73">
        <v>41221</v>
      </c>
      <c r="B1807" s="130">
        <v>1377.51001</v>
      </c>
      <c r="C1807" s="125">
        <f t="shared" si="84"/>
        <v>-2.5192642736863835E-2</v>
      </c>
      <c r="D1807" s="128">
        <f t="shared" si="85"/>
        <v>-25192.642736863836</v>
      </c>
      <c r="E1807" s="128">
        <f t="shared" ca="1" si="86"/>
        <v>59421.837919326899</v>
      </c>
    </row>
    <row r="1808" spans="1:5" x14ac:dyDescent="0.3">
      <c r="A1808" s="73">
        <v>41220</v>
      </c>
      <c r="B1808" s="130">
        <v>1394.530029</v>
      </c>
      <c r="C1808" s="125">
        <f t="shared" si="84"/>
        <v>-2.7402267006822689E-2</v>
      </c>
      <c r="D1808" s="128">
        <f t="shared" si="85"/>
        <v>-27402.267006822691</v>
      </c>
      <c r="E1808" s="128">
        <f t="shared" ca="1" si="86"/>
        <v>59421.837919326899</v>
      </c>
    </row>
    <row r="1809" spans="1:5" x14ac:dyDescent="0.3">
      <c r="A1809" s="73">
        <v>41219</v>
      </c>
      <c r="B1809" s="130">
        <v>1428.3900149999999</v>
      </c>
      <c r="C1809" s="125">
        <f t="shared" si="84"/>
        <v>-3.3491206313177591E-3</v>
      </c>
      <c r="D1809" s="128">
        <f t="shared" si="85"/>
        <v>-3349.120631317759</v>
      </c>
      <c r="E1809" s="128">
        <f t="shared" ca="1" si="86"/>
        <v>59421.837919326899</v>
      </c>
    </row>
    <row r="1810" spans="1:5" x14ac:dyDescent="0.3">
      <c r="A1810" s="73">
        <v>41218</v>
      </c>
      <c r="B1810" s="130">
        <v>1417.26001</v>
      </c>
      <c r="C1810" s="125">
        <f t="shared" si="84"/>
        <v>-2.7502131921907425E-2</v>
      </c>
      <c r="D1810" s="128">
        <f t="shared" si="85"/>
        <v>-27502.131921907425</v>
      </c>
      <c r="E1810" s="128">
        <f t="shared" ca="1" si="86"/>
        <v>59421.837919326899</v>
      </c>
    </row>
    <row r="1811" spans="1:5" x14ac:dyDescent="0.3">
      <c r="A1811" s="73">
        <v>41215</v>
      </c>
      <c r="B1811" s="130">
        <v>1414.1999510000001</v>
      </c>
      <c r="C1811" s="125">
        <f t="shared" si="84"/>
        <v>-3.197327823952778E-2</v>
      </c>
      <c r="D1811" s="128">
        <f t="shared" si="85"/>
        <v>-31973.278239527779</v>
      </c>
      <c r="E1811" s="128">
        <f t="shared" ca="1" si="86"/>
        <v>59421.837919326899</v>
      </c>
    </row>
    <row r="1812" spans="1:5" x14ac:dyDescent="0.3">
      <c r="A1812" s="73">
        <v>41214</v>
      </c>
      <c r="B1812" s="130">
        <v>1427.589966</v>
      </c>
      <c r="C1812" s="125">
        <f t="shared" si="84"/>
        <v>-1.8784591024577302E-2</v>
      </c>
      <c r="D1812" s="128">
        <f t="shared" si="85"/>
        <v>-18784.591024577301</v>
      </c>
      <c r="E1812" s="128">
        <f t="shared" ca="1" si="86"/>
        <v>59421.837919326899</v>
      </c>
    </row>
    <row r="1813" spans="1:5" x14ac:dyDescent="0.3">
      <c r="A1813" s="73">
        <v>41213</v>
      </c>
      <c r="B1813" s="130">
        <v>1412.160034</v>
      </c>
      <c r="C1813" s="125">
        <f t="shared" si="84"/>
        <v>-1.942183754445137E-2</v>
      </c>
      <c r="D1813" s="128">
        <f t="shared" si="85"/>
        <v>-19421.837544451369</v>
      </c>
      <c r="E1813" s="128">
        <f t="shared" ca="1" si="86"/>
        <v>59421.837919326899</v>
      </c>
    </row>
    <row r="1814" spans="1:5" x14ac:dyDescent="0.3">
      <c r="A1814" s="73">
        <v>41208</v>
      </c>
      <c r="B1814" s="130">
        <v>1411.9399410000001</v>
      </c>
      <c r="C1814" s="125">
        <f t="shared" si="84"/>
        <v>-1.1654866264124375E-2</v>
      </c>
      <c r="D1814" s="128">
        <f t="shared" si="85"/>
        <v>-11654.866264124375</v>
      </c>
      <c r="E1814" s="128">
        <f t="shared" ca="1" si="86"/>
        <v>59421.837919326899</v>
      </c>
    </row>
    <row r="1815" spans="1:5" x14ac:dyDescent="0.3">
      <c r="A1815" s="73">
        <v>41207</v>
      </c>
      <c r="B1815" s="130">
        <v>1412.969971</v>
      </c>
      <c r="C1815" s="125">
        <f t="shared" si="84"/>
        <v>-1.3867560559097325E-2</v>
      </c>
      <c r="D1815" s="128">
        <f t="shared" si="85"/>
        <v>-13867.560559097325</v>
      </c>
      <c r="E1815" s="128">
        <f t="shared" ca="1" si="86"/>
        <v>59421.837919326899</v>
      </c>
    </row>
    <row r="1816" spans="1:5" x14ac:dyDescent="0.3">
      <c r="A1816" s="73">
        <v>41206</v>
      </c>
      <c r="B1816" s="130">
        <v>1408.75</v>
      </c>
      <c r="C1816" s="125">
        <f t="shared" si="84"/>
        <v>-1.6620635798418548E-2</v>
      </c>
      <c r="D1816" s="128">
        <f t="shared" si="85"/>
        <v>-16620.635798418549</v>
      </c>
      <c r="E1816" s="128">
        <f t="shared" ca="1" si="86"/>
        <v>59421.837919326899</v>
      </c>
    </row>
    <row r="1817" spans="1:5" x14ac:dyDescent="0.3">
      <c r="A1817" s="73">
        <v>41205</v>
      </c>
      <c r="B1817" s="130">
        <v>1413.1099850000001</v>
      </c>
      <c r="C1817" s="125">
        <f t="shared" si="84"/>
        <v>-1.9681157833354002E-2</v>
      </c>
      <c r="D1817" s="128">
        <f t="shared" si="85"/>
        <v>-19681.157833354002</v>
      </c>
      <c r="E1817" s="128">
        <f t="shared" ca="1" si="86"/>
        <v>59421.837919326899</v>
      </c>
    </row>
    <row r="1818" spans="1:5" x14ac:dyDescent="0.3">
      <c r="A1818" s="73">
        <v>41204</v>
      </c>
      <c r="B1818" s="130">
        <v>1433.8199460000001</v>
      </c>
      <c r="C1818" s="125">
        <f t="shared" si="84"/>
        <v>-1.5152388194245359E-2</v>
      </c>
      <c r="D1818" s="128">
        <f t="shared" si="85"/>
        <v>-15152.388194245359</v>
      </c>
      <c r="E1818" s="128">
        <f t="shared" ca="1" si="86"/>
        <v>59421.837919326899</v>
      </c>
    </row>
    <row r="1819" spans="1:5" x14ac:dyDescent="0.3">
      <c r="A1819" s="73">
        <v>41201</v>
      </c>
      <c r="B1819" s="130">
        <v>1433.1899410000001</v>
      </c>
      <c r="C1819" s="125">
        <f t="shared" si="84"/>
        <v>-1.8987981610788185E-2</v>
      </c>
      <c r="D1819" s="128">
        <f t="shared" si="85"/>
        <v>-18987.981610788185</v>
      </c>
      <c r="E1819" s="128">
        <f t="shared" ca="1" si="86"/>
        <v>59421.837919326899</v>
      </c>
    </row>
    <row r="1820" spans="1:5" x14ac:dyDescent="0.3">
      <c r="A1820" s="73">
        <v>41200</v>
      </c>
      <c r="B1820" s="130">
        <v>1457.339966</v>
      </c>
      <c r="C1820" s="125">
        <f t="shared" si="84"/>
        <v>-2.778197573096497E-3</v>
      </c>
      <c r="D1820" s="128">
        <f t="shared" si="85"/>
        <v>-2778.1975730964969</v>
      </c>
      <c r="E1820" s="128">
        <f t="shared" ca="1" si="86"/>
        <v>59421.837919326899</v>
      </c>
    </row>
    <row r="1821" spans="1:5" x14ac:dyDescent="0.3">
      <c r="A1821" s="73">
        <v>41199</v>
      </c>
      <c r="B1821" s="130">
        <v>1460.910034</v>
      </c>
      <c r="C1821" s="125">
        <f t="shared" si="84"/>
        <v>6.8367418578814121E-3</v>
      </c>
      <c r="D1821" s="128">
        <f t="shared" si="85"/>
        <v>6836.7418578814122</v>
      </c>
      <c r="E1821" s="128">
        <f t="shared" ca="1" si="86"/>
        <v>59421.837919326899</v>
      </c>
    </row>
    <row r="1822" spans="1:5" x14ac:dyDescent="0.3">
      <c r="A1822" s="73">
        <v>41198</v>
      </c>
      <c r="B1822" s="130">
        <v>1454.920044</v>
      </c>
      <c r="C1822" s="125">
        <f t="shared" si="84"/>
        <v>6.3427591215632351E-3</v>
      </c>
      <c r="D1822" s="128">
        <f t="shared" si="85"/>
        <v>6342.7591215632347</v>
      </c>
      <c r="E1822" s="128">
        <f t="shared" ca="1" si="86"/>
        <v>59421.837919326899</v>
      </c>
    </row>
    <row r="1823" spans="1:5" x14ac:dyDescent="0.3">
      <c r="A1823" s="73">
        <v>41197</v>
      </c>
      <c r="B1823" s="130">
        <v>1440.130005</v>
      </c>
      <c r="C1823" s="125">
        <f t="shared" si="84"/>
        <v>-3.0183559804385363E-3</v>
      </c>
      <c r="D1823" s="128">
        <f t="shared" si="85"/>
        <v>-3018.3559804385363</v>
      </c>
      <c r="E1823" s="128">
        <f t="shared" ca="1" si="86"/>
        <v>59421.837919326899</v>
      </c>
    </row>
    <row r="1824" spans="1:5" x14ac:dyDescent="0.3">
      <c r="A1824" s="73">
        <v>41194</v>
      </c>
      <c r="B1824" s="130">
        <v>1428.589966</v>
      </c>
      <c r="C1824" s="125">
        <f t="shared" si="84"/>
        <v>-8.3850414259046824E-3</v>
      </c>
      <c r="D1824" s="128">
        <f t="shared" si="85"/>
        <v>-8385.0414259046829</v>
      </c>
      <c r="E1824" s="128">
        <f t="shared" ca="1" si="86"/>
        <v>59421.837919326899</v>
      </c>
    </row>
    <row r="1825" spans="1:5" x14ac:dyDescent="0.3">
      <c r="A1825" s="73">
        <v>41193</v>
      </c>
      <c r="B1825" s="130">
        <v>1432.839966</v>
      </c>
      <c r="C1825" s="125">
        <f t="shared" si="84"/>
        <v>-9.8884412553483791E-3</v>
      </c>
      <c r="D1825" s="128">
        <f t="shared" si="85"/>
        <v>-9888.4412553483799</v>
      </c>
      <c r="E1825" s="128">
        <f t="shared" ca="1" si="86"/>
        <v>59421.837919326899</v>
      </c>
    </row>
    <row r="1826" spans="1:5" x14ac:dyDescent="0.3">
      <c r="A1826" s="73">
        <v>41192</v>
      </c>
      <c r="B1826" s="130">
        <v>1432.5600589999999</v>
      </c>
      <c r="C1826" s="125">
        <f t="shared" si="84"/>
        <v>-5.3015867261230198E-4</v>
      </c>
      <c r="D1826" s="128">
        <f t="shared" si="85"/>
        <v>-530.15867261230198</v>
      </c>
      <c r="E1826" s="128">
        <f t="shared" ca="1" si="86"/>
        <v>59421.837919326899</v>
      </c>
    </row>
    <row r="1827" spans="1:5" x14ac:dyDescent="0.3">
      <c r="A1827" s="73">
        <v>41191</v>
      </c>
      <c r="B1827" s="130">
        <v>1441.4799800000001</v>
      </c>
      <c r="C1827" s="125">
        <f t="shared" si="84"/>
        <v>-7.6294926153686049E-5</v>
      </c>
      <c r="D1827" s="128">
        <f t="shared" si="85"/>
        <v>-76.294926153686049</v>
      </c>
      <c r="E1827" s="128">
        <f t="shared" ca="1" si="86"/>
        <v>59421.837919326899</v>
      </c>
    </row>
    <row r="1828" spans="1:5" x14ac:dyDescent="0.3">
      <c r="A1828" s="73">
        <v>41190</v>
      </c>
      <c r="B1828" s="130">
        <v>1455.880005</v>
      </c>
      <c r="C1828" s="125">
        <f t="shared" si="84"/>
        <v>-6.9326441227612889E-4</v>
      </c>
      <c r="D1828" s="128">
        <f t="shared" si="85"/>
        <v>-693.26441227612895</v>
      </c>
      <c r="E1828" s="128">
        <f t="shared" ca="1" si="86"/>
        <v>59421.837919326899</v>
      </c>
    </row>
    <row r="1829" spans="1:5" x14ac:dyDescent="0.3">
      <c r="A1829" s="73">
        <v>41187</v>
      </c>
      <c r="B1829" s="130">
        <v>1460.9300539999999</v>
      </c>
      <c r="C1829" s="125">
        <f t="shared" si="84"/>
        <v>5.342122296878582E-4</v>
      </c>
      <c r="D1829" s="128">
        <f t="shared" si="85"/>
        <v>534.21222968785821</v>
      </c>
      <c r="E1829" s="128">
        <f t="shared" ca="1" si="86"/>
        <v>59421.837919326899</v>
      </c>
    </row>
    <row r="1830" spans="1:5" x14ac:dyDescent="0.3">
      <c r="A1830" s="73">
        <v>41186</v>
      </c>
      <c r="B1830" s="130">
        <v>1461.400024</v>
      </c>
      <c r="C1830" s="125">
        <f t="shared" si="84"/>
        <v>7.8069247407519526E-4</v>
      </c>
      <c r="D1830" s="128">
        <f t="shared" si="85"/>
        <v>780.69247407519526</v>
      </c>
      <c r="E1830" s="128">
        <f t="shared" ca="1" si="86"/>
        <v>59421.837919326899</v>
      </c>
    </row>
    <row r="1831" spans="1:5" x14ac:dyDescent="0.3">
      <c r="A1831" s="73">
        <v>41185</v>
      </c>
      <c r="B1831" s="130">
        <v>1450.98999</v>
      </c>
      <c r="C1831" s="125">
        <f t="shared" si="84"/>
        <v>-6.8854992386369052E-3</v>
      </c>
      <c r="D1831" s="128">
        <f t="shared" si="85"/>
        <v>-6885.4992386369049</v>
      </c>
      <c r="E1831" s="128">
        <f t="shared" ca="1" si="86"/>
        <v>59421.837919326899</v>
      </c>
    </row>
    <row r="1832" spans="1:5" x14ac:dyDescent="0.3">
      <c r="A1832" s="73">
        <v>41184</v>
      </c>
      <c r="B1832" s="130">
        <v>1445.75</v>
      </c>
      <c r="C1832" s="125">
        <f t="shared" si="84"/>
        <v>-9.298814860439153E-3</v>
      </c>
      <c r="D1832" s="128">
        <f t="shared" si="85"/>
        <v>-9298.8148604391536</v>
      </c>
      <c r="E1832" s="128">
        <f t="shared" ca="1" si="86"/>
        <v>59421.837919326899</v>
      </c>
    </row>
    <row r="1833" spans="1:5" x14ac:dyDescent="0.3">
      <c r="A1833" s="73">
        <v>41183</v>
      </c>
      <c r="B1833" s="130">
        <v>1444.48999</v>
      </c>
      <c r="C1833" s="125">
        <f t="shared" si="84"/>
        <v>-1.1429007640561095E-2</v>
      </c>
      <c r="D1833" s="128">
        <f t="shared" si="85"/>
        <v>-11429.007640561094</v>
      </c>
      <c r="E1833" s="128">
        <f t="shared" ca="1" si="86"/>
        <v>59421.837919326899</v>
      </c>
    </row>
    <row r="1834" spans="1:5" x14ac:dyDescent="0.3">
      <c r="A1834" s="73">
        <v>41180</v>
      </c>
      <c r="B1834" s="130">
        <v>1440.670044</v>
      </c>
      <c r="C1834" s="125">
        <f t="shared" si="84"/>
        <v>-1.7124088811695026E-2</v>
      </c>
      <c r="D1834" s="128">
        <f t="shared" si="85"/>
        <v>-17124.088811695026</v>
      </c>
      <c r="E1834" s="128">
        <f t="shared" ca="1" si="86"/>
        <v>63684.103791915084</v>
      </c>
    </row>
    <row r="1835" spans="1:5" x14ac:dyDescent="0.3">
      <c r="A1835" s="73">
        <v>41179</v>
      </c>
      <c r="B1835" s="130">
        <v>1447.150024</v>
      </c>
      <c r="C1835" s="125">
        <f t="shared" si="84"/>
        <v>-8.7945575572062618E-3</v>
      </c>
      <c r="D1835" s="128">
        <f t="shared" si="85"/>
        <v>-8794.5575572062626</v>
      </c>
      <c r="E1835" s="128">
        <f t="shared" ca="1" si="86"/>
        <v>65186.581449286488</v>
      </c>
    </row>
    <row r="1836" spans="1:5" x14ac:dyDescent="0.3">
      <c r="A1836" s="73">
        <v>41178</v>
      </c>
      <c r="B1836" s="130">
        <v>1433.3199460000001</v>
      </c>
      <c r="C1836" s="125">
        <f t="shared" si="84"/>
        <v>-2.2554664385249223E-3</v>
      </c>
      <c r="D1836" s="128">
        <f t="shared" si="85"/>
        <v>-2255.4664385249225</v>
      </c>
      <c r="E1836" s="128">
        <f t="shared" ca="1" si="86"/>
        <v>67154.286987125248</v>
      </c>
    </row>
    <row r="1837" spans="1:5" x14ac:dyDescent="0.3">
      <c r="A1837" s="73">
        <v>41177</v>
      </c>
      <c r="B1837" s="130">
        <v>1441.589966</v>
      </c>
      <c r="C1837" s="125">
        <f t="shared" si="84"/>
        <v>5.601374668321446E-3</v>
      </c>
      <c r="D1837" s="128">
        <f t="shared" si="85"/>
        <v>5601.3746683214458</v>
      </c>
      <c r="E1837" s="128">
        <f t="shared" ca="1" si="86"/>
        <v>67154.286987125248</v>
      </c>
    </row>
    <row r="1838" spans="1:5" x14ac:dyDescent="0.3">
      <c r="A1838" s="73">
        <v>41176</v>
      </c>
      <c r="B1838" s="130">
        <v>1456.8900149999999</v>
      </c>
      <c r="C1838" s="125">
        <f t="shared" si="84"/>
        <v>1.9460114098752257E-2</v>
      </c>
      <c r="D1838" s="128">
        <f t="shared" si="85"/>
        <v>19460.114098752256</v>
      </c>
      <c r="E1838" s="128">
        <f t="shared" ca="1" si="86"/>
        <v>67154.286987125248</v>
      </c>
    </row>
    <row r="1839" spans="1:5" x14ac:dyDescent="0.3">
      <c r="A1839" s="73">
        <v>41173</v>
      </c>
      <c r="B1839" s="130">
        <v>1460.150024</v>
      </c>
      <c r="C1839" s="125">
        <f t="shared" si="84"/>
        <v>1.5459816484761468E-2</v>
      </c>
      <c r="D1839" s="128">
        <f t="shared" si="85"/>
        <v>15459.816484761468</v>
      </c>
      <c r="E1839" s="128">
        <f t="shared" ca="1" si="86"/>
        <v>67154.286987125248</v>
      </c>
    </row>
    <row r="1840" spans="1:5" x14ac:dyDescent="0.3">
      <c r="A1840" s="73">
        <v>41172</v>
      </c>
      <c r="B1840" s="130">
        <v>1460.26001</v>
      </c>
      <c r="C1840" s="125">
        <f t="shared" si="84"/>
        <v>1.9649201951125628E-2</v>
      </c>
      <c r="D1840" s="128">
        <f t="shared" si="85"/>
        <v>19649.201951125629</v>
      </c>
      <c r="E1840" s="128">
        <f t="shared" ca="1" si="86"/>
        <v>67154.286987125248</v>
      </c>
    </row>
    <row r="1841" spans="1:5" x14ac:dyDescent="0.3">
      <c r="A1841" s="73">
        <v>41171</v>
      </c>
      <c r="B1841" s="130">
        <v>1461.0500489999999</v>
      </c>
      <c r="C1841" s="125">
        <f t="shared" si="84"/>
        <v>4.1049215087145541E-2</v>
      </c>
      <c r="D1841" s="128">
        <f t="shared" si="85"/>
        <v>41049.215087145538</v>
      </c>
      <c r="E1841" s="128">
        <f t="shared" ca="1" si="86"/>
        <v>67154.286987125248</v>
      </c>
    </row>
    <row r="1842" spans="1:5" x14ac:dyDescent="0.3">
      <c r="A1842" s="73">
        <v>41170</v>
      </c>
      <c r="B1842" s="130">
        <v>1459.3199460000001</v>
      </c>
      <c r="C1842" s="125">
        <f t="shared" si="84"/>
        <v>3.8706284456041296E-2</v>
      </c>
      <c r="D1842" s="128">
        <f t="shared" si="85"/>
        <v>38706.284456041292</v>
      </c>
      <c r="E1842" s="128">
        <f t="shared" ca="1" si="86"/>
        <v>67154.286987125248</v>
      </c>
    </row>
    <row r="1843" spans="1:5" x14ac:dyDescent="0.3">
      <c r="A1843" s="73">
        <v>41169</v>
      </c>
      <c r="B1843" s="130">
        <v>1461.1899410000001</v>
      </c>
      <c r="C1843" s="125">
        <f t="shared" si="84"/>
        <v>3.882465747293784E-2</v>
      </c>
      <c r="D1843" s="128">
        <f t="shared" si="85"/>
        <v>38824.657472937841</v>
      </c>
      <c r="E1843" s="128">
        <f t="shared" ca="1" si="86"/>
        <v>67154.286987125248</v>
      </c>
    </row>
    <row r="1844" spans="1:5" x14ac:dyDescent="0.3">
      <c r="A1844" s="73">
        <v>41166</v>
      </c>
      <c r="B1844" s="130">
        <v>1465.7700199999999</v>
      </c>
      <c r="C1844" s="125">
        <f t="shared" si="84"/>
        <v>4.7367622936628218E-2</v>
      </c>
      <c r="D1844" s="128">
        <f t="shared" si="85"/>
        <v>47367.62293662822</v>
      </c>
      <c r="E1844" s="128">
        <f t="shared" ca="1" si="86"/>
        <v>67154.286987125248</v>
      </c>
    </row>
    <row r="1845" spans="1:5" x14ac:dyDescent="0.3">
      <c r="A1845" s="73">
        <v>41165</v>
      </c>
      <c r="B1845" s="130">
        <v>1459.98999</v>
      </c>
      <c r="C1845" s="125">
        <f t="shared" si="84"/>
        <v>3.5094187375268149E-2</v>
      </c>
      <c r="D1845" s="128">
        <f t="shared" si="85"/>
        <v>35094.187375268149</v>
      </c>
      <c r="E1845" s="128">
        <f t="shared" ca="1" si="86"/>
        <v>67154.286987125248</v>
      </c>
    </row>
    <row r="1846" spans="1:5" x14ac:dyDescent="0.3">
      <c r="A1846" s="73">
        <v>41164</v>
      </c>
      <c r="B1846" s="130">
        <v>1436.5600589999999</v>
      </c>
      <c r="C1846" s="125">
        <f t="shared" si="84"/>
        <v>1.9342942632651461E-2</v>
      </c>
      <c r="D1846" s="128">
        <f t="shared" si="85"/>
        <v>19342.942632651462</v>
      </c>
      <c r="E1846" s="128">
        <f t="shared" ca="1" si="86"/>
        <v>67154.286987125248</v>
      </c>
    </row>
    <row r="1847" spans="1:5" x14ac:dyDescent="0.3">
      <c r="A1847" s="73">
        <v>41163</v>
      </c>
      <c r="B1847" s="130">
        <v>1433.5600589999999</v>
      </c>
      <c r="C1847" s="125">
        <f t="shared" si="84"/>
        <v>1.6392132219120059E-2</v>
      </c>
      <c r="D1847" s="128">
        <f t="shared" si="85"/>
        <v>16392.13221912006</v>
      </c>
      <c r="E1847" s="128">
        <f t="shared" ca="1" si="86"/>
        <v>67154.286987125248</v>
      </c>
    </row>
    <row r="1848" spans="1:5" x14ac:dyDescent="0.3">
      <c r="A1848" s="73">
        <v>41162</v>
      </c>
      <c r="B1848" s="130">
        <v>1429.079956</v>
      </c>
      <c r="C1848" s="125">
        <f t="shared" si="84"/>
        <v>1.2720267400167851E-2</v>
      </c>
      <c r="D1848" s="128">
        <f t="shared" si="85"/>
        <v>12720.267400167852</v>
      </c>
      <c r="E1848" s="128">
        <f t="shared" ca="1" si="86"/>
        <v>67154.286987125248</v>
      </c>
    </row>
    <row r="1849" spans="1:5" x14ac:dyDescent="0.3">
      <c r="A1849" s="73">
        <v>41159</v>
      </c>
      <c r="B1849" s="130">
        <v>1437.920044</v>
      </c>
      <c r="C1849" s="125">
        <f t="shared" si="84"/>
        <v>2.5562085704618598E-2</v>
      </c>
      <c r="D1849" s="128">
        <f t="shared" si="85"/>
        <v>25562.085704618599</v>
      </c>
      <c r="E1849" s="128">
        <f t="shared" ca="1" si="86"/>
        <v>67154.286987125248</v>
      </c>
    </row>
    <row r="1850" spans="1:5" x14ac:dyDescent="0.3">
      <c r="A1850" s="73">
        <v>41158</v>
      </c>
      <c r="B1850" s="130">
        <v>1432.119995</v>
      </c>
      <c r="C1850" s="125">
        <f t="shared" si="84"/>
        <v>1.3180146397782311E-2</v>
      </c>
      <c r="D1850" s="128">
        <f t="shared" si="85"/>
        <v>13180.146397782311</v>
      </c>
      <c r="E1850" s="128">
        <f t="shared" ca="1" si="86"/>
        <v>67154.286987125248</v>
      </c>
    </row>
    <row r="1851" spans="1:5" x14ac:dyDescent="0.3">
      <c r="A1851" s="73">
        <v>41157</v>
      </c>
      <c r="B1851" s="130">
        <v>1403.4399410000001</v>
      </c>
      <c r="C1851" s="125">
        <f t="shared" si="84"/>
        <v>-6.8853023323779405E-3</v>
      </c>
      <c r="D1851" s="128">
        <f t="shared" si="85"/>
        <v>-6885.3023323779407</v>
      </c>
      <c r="E1851" s="128">
        <f t="shared" ca="1" si="86"/>
        <v>67154.286987125248</v>
      </c>
    </row>
    <row r="1852" spans="1:5" x14ac:dyDescent="0.3">
      <c r="A1852" s="73">
        <v>41156</v>
      </c>
      <c r="B1852" s="130">
        <v>1404.9399410000001</v>
      </c>
      <c r="C1852" s="125">
        <f t="shared" si="84"/>
        <v>-9.3010259662335004E-3</v>
      </c>
      <c r="D1852" s="128">
        <f t="shared" si="85"/>
        <v>-9301.0259662335011</v>
      </c>
      <c r="E1852" s="128">
        <f t="shared" ca="1" si="86"/>
        <v>67154.286987125248</v>
      </c>
    </row>
    <row r="1853" spans="1:5" x14ac:dyDescent="0.3">
      <c r="A1853" s="73">
        <v>41152</v>
      </c>
      <c r="B1853" s="130">
        <v>1406.579956</v>
      </c>
      <c r="C1853" s="125">
        <f t="shared" si="84"/>
        <v>-8.1655650436980309E-3</v>
      </c>
      <c r="D1853" s="128">
        <f t="shared" si="85"/>
        <v>-8165.5650436980313</v>
      </c>
      <c r="E1853" s="128">
        <f t="shared" ca="1" si="86"/>
        <v>67154.286987125248</v>
      </c>
    </row>
    <row r="1854" spans="1:5" x14ac:dyDescent="0.3">
      <c r="A1854" s="73">
        <v>41151</v>
      </c>
      <c r="B1854" s="130">
        <v>1399.4799800000001</v>
      </c>
      <c r="C1854" s="125">
        <f t="shared" si="84"/>
        <v>-1.132456138547544E-2</v>
      </c>
      <c r="D1854" s="128">
        <f t="shared" si="85"/>
        <v>-11324.561385475439</v>
      </c>
      <c r="E1854" s="128">
        <f t="shared" ca="1" si="86"/>
        <v>67154.286987125248</v>
      </c>
    </row>
    <row r="1855" spans="1:5" x14ac:dyDescent="0.3">
      <c r="A1855" s="73">
        <v>41150</v>
      </c>
      <c r="B1855" s="130">
        <v>1410.48999</v>
      </c>
      <c r="C1855" s="125">
        <f t="shared" si="84"/>
        <v>3.5288900967338499E-3</v>
      </c>
      <c r="D1855" s="128">
        <f t="shared" si="85"/>
        <v>3528.89009673385</v>
      </c>
      <c r="E1855" s="128">
        <f t="shared" ca="1" si="86"/>
        <v>67154.286987125248</v>
      </c>
    </row>
    <row r="1856" spans="1:5" x14ac:dyDescent="0.3">
      <c r="A1856" s="73">
        <v>41149</v>
      </c>
      <c r="B1856" s="130">
        <v>1409.3000489999999</v>
      </c>
      <c r="C1856" s="125">
        <f t="shared" si="84"/>
        <v>3.8249733202164737E-3</v>
      </c>
      <c r="D1856" s="128">
        <f t="shared" si="85"/>
        <v>3824.9733202164739</v>
      </c>
      <c r="E1856" s="128">
        <f t="shared" ca="1" si="86"/>
        <v>67154.286987125248</v>
      </c>
    </row>
    <row r="1857" spans="1:5" x14ac:dyDescent="0.3">
      <c r="A1857" s="73">
        <v>41148</v>
      </c>
      <c r="B1857" s="130">
        <v>1410.4399410000001</v>
      </c>
      <c r="C1857" s="125">
        <f t="shared" si="84"/>
        <v>4.5081625140641624E-3</v>
      </c>
      <c r="D1857" s="128">
        <f t="shared" si="85"/>
        <v>4508.1625140641627</v>
      </c>
      <c r="E1857" s="128">
        <f t="shared" ca="1" si="86"/>
        <v>67154.286987125248</v>
      </c>
    </row>
    <row r="1858" spans="1:5" x14ac:dyDescent="0.3">
      <c r="A1858" s="73">
        <v>41145</v>
      </c>
      <c r="B1858" s="130">
        <v>1411.130005</v>
      </c>
      <c r="C1858" s="125">
        <f t="shared" si="84"/>
        <v>3.7414625951952551E-3</v>
      </c>
      <c r="D1858" s="128">
        <f t="shared" si="85"/>
        <v>3741.4625951952553</v>
      </c>
      <c r="E1858" s="128">
        <f t="shared" ca="1" si="86"/>
        <v>67154.286987125248</v>
      </c>
    </row>
    <row r="1859" spans="1:5" x14ac:dyDescent="0.3">
      <c r="A1859" s="73">
        <v>41144</v>
      </c>
      <c r="B1859" s="130">
        <v>1402.079956</v>
      </c>
      <c r="C1859" s="125">
        <f t="shared" si="84"/>
        <v>-5.1332547394278283E-4</v>
      </c>
      <c r="D1859" s="128">
        <f t="shared" si="85"/>
        <v>-513.32547394278288</v>
      </c>
      <c r="E1859" s="128">
        <f t="shared" ca="1" si="86"/>
        <v>67154.286987125248</v>
      </c>
    </row>
    <row r="1860" spans="1:5" x14ac:dyDescent="0.3">
      <c r="A1860" s="73">
        <v>41143</v>
      </c>
      <c r="B1860" s="130">
        <v>1413.48999</v>
      </c>
      <c r="C1860" s="125">
        <f t="shared" si="84"/>
        <v>8.0372689257612873E-3</v>
      </c>
      <c r="D1860" s="128">
        <f t="shared" si="85"/>
        <v>8037.2689257612874</v>
      </c>
      <c r="E1860" s="128">
        <f t="shared" ca="1" si="86"/>
        <v>67154.286987125248</v>
      </c>
    </row>
    <row r="1861" spans="1:5" x14ac:dyDescent="0.3">
      <c r="A1861" s="73">
        <v>41142</v>
      </c>
      <c r="B1861" s="130">
        <v>1413.170044</v>
      </c>
      <c r="C1861" s="125">
        <f t="shared" si="84"/>
        <v>8.4347723284221576E-3</v>
      </c>
      <c r="D1861" s="128">
        <f t="shared" si="85"/>
        <v>8434.7723284221574</v>
      </c>
      <c r="E1861" s="128">
        <f t="shared" ca="1" si="86"/>
        <v>67154.286987125248</v>
      </c>
    </row>
    <row r="1862" spans="1:5" x14ac:dyDescent="0.3">
      <c r="A1862" s="73">
        <v>41141</v>
      </c>
      <c r="B1862" s="130">
        <v>1418.130005</v>
      </c>
      <c r="C1862" s="125">
        <f t="shared" si="84"/>
        <v>1.7142096600160528E-2</v>
      </c>
      <c r="D1862" s="128">
        <f t="shared" si="85"/>
        <v>17142.096600160527</v>
      </c>
      <c r="E1862" s="128">
        <f t="shared" ca="1" si="86"/>
        <v>67154.286987125248</v>
      </c>
    </row>
    <row r="1863" spans="1:5" x14ac:dyDescent="0.3">
      <c r="A1863" s="73">
        <v>41138</v>
      </c>
      <c r="B1863" s="130">
        <v>1418.160034</v>
      </c>
      <c r="C1863" s="125">
        <f t="shared" si="84"/>
        <v>1.9532882476027025E-2</v>
      </c>
      <c r="D1863" s="128">
        <f t="shared" si="85"/>
        <v>19532.882476027025</v>
      </c>
      <c r="E1863" s="128">
        <f t="shared" ca="1" si="86"/>
        <v>67154.286987125248</v>
      </c>
    </row>
    <row r="1864" spans="1:5" x14ac:dyDescent="0.3">
      <c r="A1864" s="73">
        <v>41137</v>
      </c>
      <c r="B1864" s="130">
        <v>1415.51001</v>
      </c>
      <c r="C1864" s="125">
        <f t="shared" ref="C1864:C1927" si="87">B1864/B1874-1</f>
        <v>3.7003670329670335E-2</v>
      </c>
      <c r="D1864" s="128">
        <f t="shared" ref="D1864:D1927" si="88">C1864*$B$5</f>
        <v>37003.670329670334</v>
      </c>
      <c r="E1864" s="128">
        <f t="shared" ref="E1864:E1927" ca="1" si="89">ABS(_xlfn.PERCENTILE.INC(OFFSET(D1864,0,0,Window),1-VaRLevel))</f>
        <v>67154.286987125248</v>
      </c>
    </row>
    <row r="1865" spans="1:5" x14ac:dyDescent="0.3">
      <c r="A1865" s="73">
        <v>41136</v>
      </c>
      <c r="B1865" s="130">
        <v>1405.530029</v>
      </c>
      <c r="C1865" s="125">
        <f t="shared" si="87"/>
        <v>2.1965858262917859E-2</v>
      </c>
      <c r="D1865" s="128">
        <f t="shared" si="88"/>
        <v>21965.85826291786</v>
      </c>
      <c r="E1865" s="128">
        <f t="shared" ca="1" si="89"/>
        <v>67154.286987125248</v>
      </c>
    </row>
    <row r="1866" spans="1:5" x14ac:dyDescent="0.3">
      <c r="A1866" s="73">
        <v>41135</v>
      </c>
      <c r="B1866" s="130">
        <v>1403.9300539999999</v>
      </c>
      <c r="C1866" s="125">
        <f t="shared" si="87"/>
        <v>1.7842204103093451E-2</v>
      </c>
      <c r="D1866" s="128">
        <f t="shared" si="88"/>
        <v>17842.204103093452</v>
      </c>
      <c r="E1866" s="128">
        <f t="shared" ca="1" si="89"/>
        <v>67154.286987125248</v>
      </c>
    </row>
    <row r="1867" spans="1:5" x14ac:dyDescent="0.3">
      <c r="A1867" s="73">
        <v>41134</v>
      </c>
      <c r="B1867" s="130">
        <v>1404.1099850000001</v>
      </c>
      <c r="C1867" s="125">
        <f t="shared" si="87"/>
        <v>1.3578239612117571E-2</v>
      </c>
      <c r="D1867" s="128">
        <f t="shared" si="88"/>
        <v>13578.239612117572</v>
      </c>
      <c r="E1867" s="128">
        <f t="shared" ca="1" si="89"/>
        <v>67154.286987125248</v>
      </c>
    </row>
    <row r="1868" spans="1:5" x14ac:dyDescent="0.3">
      <c r="A1868" s="73">
        <v>41131</v>
      </c>
      <c r="B1868" s="130">
        <v>1405.869995</v>
      </c>
      <c r="C1868" s="125">
        <f t="shared" si="87"/>
        <v>1.4358192757698562E-2</v>
      </c>
      <c r="D1868" s="128">
        <f t="shared" si="88"/>
        <v>14358.192757698562</v>
      </c>
      <c r="E1868" s="128">
        <f t="shared" ca="1" si="89"/>
        <v>67154.286987125248</v>
      </c>
    </row>
    <row r="1869" spans="1:5" x14ac:dyDescent="0.3">
      <c r="A1869" s="73">
        <v>41130</v>
      </c>
      <c r="B1869" s="130">
        <v>1402.8000489999999</v>
      </c>
      <c r="C1869" s="125">
        <f t="shared" si="87"/>
        <v>3.1455440633881171E-2</v>
      </c>
      <c r="D1869" s="128">
        <f t="shared" si="88"/>
        <v>31455.440633881171</v>
      </c>
      <c r="E1869" s="128">
        <f t="shared" ca="1" si="89"/>
        <v>67154.286987125248</v>
      </c>
    </row>
    <row r="1870" spans="1:5" x14ac:dyDescent="0.3">
      <c r="A1870" s="73">
        <v>41129</v>
      </c>
      <c r="B1870" s="130">
        <v>1402.219971</v>
      </c>
      <c r="C1870" s="125">
        <f t="shared" si="87"/>
        <v>4.8083142320185512E-2</v>
      </c>
      <c r="D1870" s="128">
        <f t="shared" si="88"/>
        <v>48083.142320185514</v>
      </c>
      <c r="E1870" s="128">
        <f t="shared" ca="1" si="89"/>
        <v>69226.546142499676</v>
      </c>
    </row>
    <row r="1871" spans="1:5" x14ac:dyDescent="0.3">
      <c r="A1871" s="73">
        <v>41128</v>
      </c>
      <c r="B1871" s="130">
        <v>1401.349976</v>
      </c>
      <c r="C1871" s="125">
        <f t="shared" si="87"/>
        <v>4.7104119539461697E-2</v>
      </c>
      <c r="D1871" s="128">
        <f t="shared" si="88"/>
        <v>47104.119539461695</v>
      </c>
      <c r="E1871" s="128">
        <f t="shared" ca="1" si="89"/>
        <v>78500.25381876035</v>
      </c>
    </row>
    <row r="1872" spans="1:5" x14ac:dyDescent="0.3">
      <c r="A1872" s="73">
        <v>41127</v>
      </c>
      <c r="B1872" s="130">
        <v>1394.2299800000001</v>
      </c>
      <c r="C1872" s="125">
        <f t="shared" si="87"/>
        <v>3.2365281041890848E-2</v>
      </c>
      <c r="D1872" s="128">
        <f t="shared" si="88"/>
        <v>32365.281041890848</v>
      </c>
      <c r="E1872" s="128">
        <f t="shared" ca="1" si="89"/>
        <v>87453.458856530589</v>
      </c>
    </row>
    <row r="1873" spans="1:5" x14ac:dyDescent="0.3">
      <c r="A1873" s="73">
        <v>41124</v>
      </c>
      <c r="B1873" s="130">
        <v>1390.98999</v>
      </c>
      <c r="C1873" s="125">
        <f t="shared" si="87"/>
        <v>2.0790186321704374E-2</v>
      </c>
      <c r="D1873" s="128">
        <f t="shared" si="88"/>
        <v>20790.186321704372</v>
      </c>
      <c r="E1873" s="128">
        <f t="shared" ca="1" si="89"/>
        <v>93226.241840542003</v>
      </c>
    </row>
    <row r="1874" spans="1:5" x14ac:dyDescent="0.3">
      <c r="A1874" s="73">
        <v>41123</v>
      </c>
      <c r="B1874" s="130">
        <v>1365</v>
      </c>
      <c r="C1874" s="125">
        <f t="shared" si="87"/>
        <v>-8.3617335990168185E-3</v>
      </c>
      <c r="D1874" s="128">
        <f t="shared" si="88"/>
        <v>-8361.7335990168176</v>
      </c>
      <c r="E1874" s="128">
        <f t="shared" ca="1" si="89"/>
        <v>109270.69132362079</v>
      </c>
    </row>
    <row r="1875" spans="1:5" x14ac:dyDescent="0.3">
      <c r="A1875" s="73">
        <v>41122</v>
      </c>
      <c r="B1875" s="130">
        <v>1375.3199460000001</v>
      </c>
      <c r="C1875" s="125">
        <f t="shared" si="87"/>
        <v>1.8501995558970474E-3</v>
      </c>
      <c r="D1875" s="128">
        <f t="shared" si="88"/>
        <v>1850.1995558970475</v>
      </c>
      <c r="E1875" s="128">
        <f t="shared" ca="1" si="89"/>
        <v>114095.73320934507</v>
      </c>
    </row>
    <row r="1876" spans="1:5" x14ac:dyDescent="0.3">
      <c r="A1876" s="73">
        <v>41121</v>
      </c>
      <c r="B1876" s="130">
        <v>1379.3199460000001</v>
      </c>
      <c r="C1876" s="125">
        <f t="shared" si="87"/>
        <v>1.1476311347351276E-2</v>
      </c>
      <c r="D1876" s="128">
        <f t="shared" si="88"/>
        <v>11476.311347351275</v>
      </c>
      <c r="E1876" s="128">
        <f t="shared" ca="1" si="89"/>
        <v>114095.73320934507</v>
      </c>
    </row>
    <row r="1877" spans="1:5" x14ac:dyDescent="0.3">
      <c r="A1877" s="73">
        <v>41120</v>
      </c>
      <c r="B1877" s="130">
        <v>1385.3000489999999</v>
      </c>
      <c r="C1877" s="125">
        <f t="shared" si="87"/>
        <v>2.3388813605661696E-2</v>
      </c>
      <c r="D1877" s="128">
        <f t="shared" si="88"/>
        <v>23388.813605661697</v>
      </c>
      <c r="E1877" s="128">
        <f t="shared" ca="1" si="89"/>
        <v>114095.73320934507</v>
      </c>
    </row>
    <row r="1878" spans="1:5" x14ac:dyDescent="0.3">
      <c r="A1878" s="73">
        <v>41117</v>
      </c>
      <c r="B1878" s="130">
        <v>1385.969971</v>
      </c>
      <c r="C1878" s="125">
        <f t="shared" si="87"/>
        <v>2.1514130055049652E-2</v>
      </c>
      <c r="D1878" s="128">
        <f t="shared" si="88"/>
        <v>21514.130055049653</v>
      </c>
      <c r="E1878" s="128">
        <f t="shared" ca="1" si="89"/>
        <v>114095.73320934507</v>
      </c>
    </row>
    <row r="1879" spans="1:5" x14ac:dyDescent="0.3">
      <c r="A1879" s="73">
        <v>41116</v>
      </c>
      <c r="B1879" s="130">
        <v>1360.0200199999999</v>
      </c>
      <c r="C1879" s="125">
        <f t="shared" si="87"/>
        <v>1.8924757867146536E-2</v>
      </c>
      <c r="D1879" s="128">
        <f t="shared" si="88"/>
        <v>18924.757867146534</v>
      </c>
      <c r="E1879" s="128">
        <f t="shared" ca="1" si="89"/>
        <v>114095.73320934507</v>
      </c>
    </row>
    <row r="1880" spans="1:5" x14ac:dyDescent="0.3">
      <c r="A1880" s="73">
        <v>41115</v>
      </c>
      <c r="B1880" s="130">
        <v>1337.8900149999999</v>
      </c>
      <c r="C1880" s="125">
        <f t="shared" si="87"/>
        <v>-2.6537971076343592E-3</v>
      </c>
      <c r="D1880" s="128">
        <f t="shared" si="88"/>
        <v>-2653.7971076343592</v>
      </c>
      <c r="E1880" s="128">
        <f t="shared" ca="1" si="89"/>
        <v>114095.73320934507</v>
      </c>
    </row>
    <row r="1881" spans="1:5" x14ac:dyDescent="0.3">
      <c r="A1881" s="73">
        <v>41114</v>
      </c>
      <c r="B1881" s="130">
        <v>1338.3100589999999</v>
      </c>
      <c r="C1881" s="125">
        <f t="shared" si="87"/>
        <v>-2.355559250904804E-3</v>
      </c>
      <c r="D1881" s="128">
        <f t="shared" si="88"/>
        <v>-2355.5592509048038</v>
      </c>
      <c r="E1881" s="128">
        <f t="shared" ca="1" si="89"/>
        <v>114095.73320934507</v>
      </c>
    </row>
    <row r="1882" spans="1:5" x14ac:dyDescent="0.3">
      <c r="A1882" s="73">
        <v>41113</v>
      </c>
      <c r="B1882" s="130">
        <v>1350.5200199999999</v>
      </c>
      <c r="C1882" s="125">
        <f t="shared" si="87"/>
        <v>-1.4343796163589495E-3</v>
      </c>
      <c r="D1882" s="128">
        <f t="shared" si="88"/>
        <v>-1434.3796163589495</v>
      </c>
      <c r="E1882" s="128">
        <f t="shared" ca="1" si="89"/>
        <v>114095.73320934507</v>
      </c>
    </row>
    <row r="1883" spans="1:5" x14ac:dyDescent="0.3">
      <c r="A1883" s="73">
        <v>41110</v>
      </c>
      <c r="B1883" s="130">
        <v>1362.660034</v>
      </c>
      <c r="C1883" s="125">
        <f t="shared" si="87"/>
        <v>5.8906750538161301E-3</v>
      </c>
      <c r="D1883" s="128">
        <f t="shared" si="88"/>
        <v>5890.6750538161305</v>
      </c>
      <c r="E1883" s="128">
        <f t="shared" ca="1" si="89"/>
        <v>114095.73320934507</v>
      </c>
    </row>
    <row r="1884" spans="1:5" x14ac:dyDescent="0.3">
      <c r="A1884" s="73">
        <v>41109</v>
      </c>
      <c r="B1884" s="130">
        <v>1376.51001</v>
      </c>
      <c r="C1884" s="125">
        <f t="shared" si="87"/>
        <v>6.529822231468696E-3</v>
      </c>
      <c r="D1884" s="128">
        <f t="shared" si="88"/>
        <v>6529.8222314686964</v>
      </c>
      <c r="E1884" s="128">
        <f t="shared" ca="1" si="89"/>
        <v>114095.73320934507</v>
      </c>
    </row>
    <row r="1885" spans="1:5" x14ac:dyDescent="0.3">
      <c r="A1885" s="73">
        <v>41108</v>
      </c>
      <c r="B1885" s="130">
        <v>1372.780029</v>
      </c>
      <c r="C1885" s="125">
        <f t="shared" si="87"/>
        <v>-9.0245482740480831E-4</v>
      </c>
      <c r="D1885" s="128">
        <f t="shared" si="88"/>
        <v>-902.45482740480827</v>
      </c>
      <c r="E1885" s="128">
        <f t="shared" ca="1" si="89"/>
        <v>114095.73320934507</v>
      </c>
    </row>
    <row r="1886" spans="1:5" x14ac:dyDescent="0.3">
      <c r="A1886" s="73">
        <v>41107</v>
      </c>
      <c r="B1886" s="130">
        <v>1363.670044</v>
      </c>
      <c r="C1886" s="125">
        <f t="shared" si="87"/>
        <v>-1.3474569842223394E-3</v>
      </c>
      <c r="D1886" s="128">
        <f t="shared" si="88"/>
        <v>-1347.4569842223393</v>
      </c>
      <c r="E1886" s="128">
        <f t="shared" ca="1" si="89"/>
        <v>114095.73320934507</v>
      </c>
    </row>
    <row r="1887" spans="1:5" x14ac:dyDescent="0.3">
      <c r="A1887" s="73">
        <v>41106</v>
      </c>
      <c r="B1887" s="130">
        <v>1353.6400149999999</v>
      </c>
      <c r="C1887" s="125">
        <f t="shared" si="87"/>
        <v>-6.2547856252843648E-3</v>
      </c>
      <c r="D1887" s="128">
        <f t="shared" si="88"/>
        <v>-6254.7856252843649</v>
      </c>
      <c r="E1887" s="128">
        <f t="shared" ca="1" si="89"/>
        <v>114095.73320934507</v>
      </c>
    </row>
    <row r="1888" spans="1:5" x14ac:dyDescent="0.3">
      <c r="A1888" s="73">
        <v>41103</v>
      </c>
      <c r="B1888" s="130">
        <v>1356.780029</v>
      </c>
      <c r="C1888" s="125">
        <f t="shared" si="87"/>
        <v>2.0872200374694616E-2</v>
      </c>
      <c r="D1888" s="128">
        <f t="shared" si="88"/>
        <v>20872.200374694617</v>
      </c>
      <c r="E1888" s="128">
        <f t="shared" ca="1" si="89"/>
        <v>114095.73320934507</v>
      </c>
    </row>
    <row r="1889" spans="1:5" x14ac:dyDescent="0.3">
      <c r="A1889" s="73">
        <v>41102</v>
      </c>
      <c r="B1889" s="130">
        <v>1334.76001</v>
      </c>
      <c r="C1889" s="125">
        <f t="shared" si="87"/>
        <v>2.1849563032165786E-3</v>
      </c>
      <c r="D1889" s="128">
        <f t="shared" si="88"/>
        <v>2184.9563032165788</v>
      </c>
      <c r="E1889" s="128">
        <f t="shared" ca="1" si="89"/>
        <v>114095.73320934507</v>
      </c>
    </row>
    <row r="1890" spans="1:5" x14ac:dyDescent="0.3">
      <c r="A1890" s="73">
        <v>41101</v>
      </c>
      <c r="B1890" s="130">
        <v>1341.4499510000001</v>
      </c>
      <c r="C1890" s="125">
        <f t="shared" si="87"/>
        <v>1.6257669499448291E-2</v>
      </c>
      <c r="D1890" s="128">
        <f t="shared" si="88"/>
        <v>16257.669499448291</v>
      </c>
      <c r="E1890" s="128">
        <f t="shared" ca="1" si="89"/>
        <v>114095.73320934507</v>
      </c>
    </row>
    <row r="1891" spans="1:5" x14ac:dyDescent="0.3">
      <c r="A1891" s="73">
        <v>41100</v>
      </c>
      <c r="B1891" s="130">
        <v>1341.469971</v>
      </c>
      <c r="C1891" s="125">
        <f t="shared" si="87"/>
        <v>2.1123223070801611E-2</v>
      </c>
      <c r="D1891" s="128">
        <f t="shared" si="88"/>
        <v>21123.22307080161</v>
      </c>
      <c r="E1891" s="128">
        <f t="shared" ca="1" si="89"/>
        <v>114095.73320934507</v>
      </c>
    </row>
    <row r="1892" spans="1:5" x14ac:dyDescent="0.3">
      <c r="A1892" s="73">
        <v>41099</v>
      </c>
      <c r="B1892" s="130">
        <v>1352.459961</v>
      </c>
      <c r="C1892" s="125">
        <f t="shared" si="87"/>
        <v>1.3063430314700586E-2</v>
      </c>
      <c r="D1892" s="128">
        <f t="shared" si="88"/>
        <v>13063.430314700587</v>
      </c>
      <c r="E1892" s="128">
        <f t="shared" ca="1" si="89"/>
        <v>114095.73320934507</v>
      </c>
    </row>
    <row r="1893" spans="1:5" x14ac:dyDescent="0.3">
      <c r="A1893" s="73">
        <v>41096</v>
      </c>
      <c r="B1893" s="130">
        <v>1354.6800539999999</v>
      </c>
      <c r="C1893" s="125">
        <f t="shared" si="87"/>
        <v>2.2006656894277166E-2</v>
      </c>
      <c r="D1893" s="128">
        <f t="shared" si="88"/>
        <v>22006.656894277166</v>
      </c>
      <c r="E1893" s="128">
        <f t="shared" ca="1" si="89"/>
        <v>114095.73320934507</v>
      </c>
    </row>
    <row r="1894" spans="1:5" x14ac:dyDescent="0.3">
      <c r="A1894" s="73">
        <v>41095</v>
      </c>
      <c r="B1894" s="130">
        <v>1367.579956</v>
      </c>
      <c r="C1894" s="125">
        <f t="shared" si="87"/>
        <v>8.7704530663033076E-3</v>
      </c>
      <c r="D1894" s="128">
        <f t="shared" si="88"/>
        <v>8770.4530663033074</v>
      </c>
      <c r="E1894" s="128">
        <f t="shared" ca="1" si="89"/>
        <v>114095.73320934507</v>
      </c>
    </row>
    <row r="1895" spans="1:5" x14ac:dyDescent="0.3">
      <c r="A1895" s="73">
        <v>41093</v>
      </c>
      <c r="B1895" s="130">
        <v>1374.0200199999999</v>
      </c>
      <c r="C1895" s="125">
        <f t="shared" si="87"/>
        <v>1.1811691067787233E-2</v>
      </c>
      <c r="D1895" s="128">
        <f t="shared" si="88"/>
        <v>11811.691067787233</v>
      </c>
      <c r="E1895" s="128">
        <f t="shared" ca="1" si="89"/>
        <v>114095.73320934507</v>
      </c>
    </row>
    <row r="1896" spans="1:5" x14ac:dyDescent="0.3">
      <c r="A1896" s="73">
        <v>41092</v>
      </c>
      <c r="B1896" s="130">
        <v>1365.51001</v>
      </c>
      <c r="C1896" s="125">
        <f t="shared" si="87"/>
        <v>1.5415146383022327E-2</v>
      </c>
      <c r="D1896" s="128">
        <f t="shared" si="88"/>
        <v>15415.146383022327</v>
      </c>
      <c r="E1896" s="128">
        <f t="shared" ca="1" si="89"/>
        <v>114095.73320934507</v>
      </c>
    </row>
    <row r="1897" spans="1:5" x14ac:dyDescent="0.3">
      <c r="A1897" s="73">
        <v>41089</v>
      </c>
      <c r="B1897" s="130">
        <v>1362.160034</v>
      </c>
      <c r="C1897" s="125">
        <f t="shared" si="87"/>
        <v>1.4387468714943008E-2</v>
      </c>
      <c r="D1897" s="128">
        <f t="shared" si="88"/>
        <v>14387.468714943008</v>
      </c>
      <c r="E1897" s="128">
        <f t="shared" ca="1" si="89"/>
        <v>114095.73320934507</v>
      </c>
    </row>
    <row r="1898" spans="1:5" x14ac:dyDescent="0.3">
      <c r="A1898" s="73">
        <v>41088</v>
      </c>
      <c r="B1898" s="130">
        <v>1329.040039</v>
      </c>
      <c r="C1898" s="125">
        <f t="shared" si="87"/>
        <v>-4.509593039070392E-5</v>
      </c>
      <c r="D1898" s="128">
        <f t="shared" si="88"/>
        <v>-45.09593039070392</v>
      </c>
      <c r="E1898" s="128">
        <f t="shared" ca="1" si="89"/>
        <v>114095.73320934507</v>
      </c>
    </row>
    <row r="1899" spans="1:5" x14ac:dyDescent="0.3">
      <c r="A1899" s="73">
        <v>41087</v>
      </c>
      <c r="B1899" s="130">
        <v>1331.849976</v>
      </c>
      <c r="C1899" s="125">
        <f t="shared" si="87"/>
        <v>1.2906098606313421E-2</v>
      </c>
      <c r="D1899" s="128">
        <f t="shared" si="88"/>
        <v>12906.098606313421</v>
      </c>
      <c r="E1899" s="128">
        <f t="shared" ca="1" si="89"/>
        <v>114095.73320934507</v>
      </c>
    </row>
    <row r="1900" spans="1:5" x14ac:dyDescent="0.3">
      <c r="A1900" s="73">
        <v>41086</v>
      </c>
      <c r="B1900" s="130">
        <v>1319.98999</v>
      </c>
      <c r="C1900" s="125">
        <f t="shared" si="87"/>
        <v>-3.1642705894434631E-3</v>
      </c>
      <c r="D1900" s="128">
        <f t="shared" si="88"/>
        <v>-3164.270589443463</v>
      </c>
      <c r="E1900" s="128">
        <f t="shared" ca="1" si="89"/>
        <v>114095.73320934507</v>
      </c>
    </row>
    <row r="1901" spans="1:5" x14ac:dyDescent="0.3">
      <c r="A1901" s="73">
        <v>41085</v>
      </c>
      <c r="B1901" s="130">
        <v>1313.719971</v>
      </c>
      <c r="C1901" s="125">
        <f t="shared" si="87"/>
        <v>3.659414027023411E-3</v>
      </c>
      <c r="D1901" s="128">
        <f t="shared" si="88"/>
        <v>3659.4140270234111</v>
      </c>
      <c r="E1901" s="128">
        <f t="shared" ca="1" si="89"/>
        <v>114095.73320934507</v>
      </c>
    </row>
    <row r="1902" spans="1:5" x14ac:dyDescent="0.3">
      <c r="A1902" s="73">
        <v>41082</v>
      </c>
      <c r="B1902" s="130">
        <v>1335.0200199999999</v>
      </c>
      <c r="C1902" s="125">
        <f t="shared" si="87"/>
        <v>7.0606232065075769E-3</v>
      </c>
      <c r="D1902" s="128">
        <f t="shared" si="88"/>
        <v>7060.6232065075765</v>
      </c>
      <c r="E1902" s="128">
        <f t="shared" ca="1" si="89"/>
        <v>114095.73320934507</v>
      </c>
    </row>
    <row r="1903" spans="1:5" x14ac:dyDescent="0.3">
      <c r="A1903" s="73">
        <v>41081</v>
      </c>
      <c r="B1903" s="130">
        <v>1325.51001</v>
      </c>
      <c r="C1903" s="125">
        <f t="shared" si="87"/>
        <v>8.0000761070431192E-3</v>
      </c>
      <c r="D1903" s="128">
        <f t="shared" si="88"/>
        <v>8000.076107043119</v>
      </c>
      <c r="E1903" s="128">
        <f t="shared" ca="1" si="89"/>
        <v>114095.73320934507</v>
      </c>
    </row>
    <row r="1904" spans="1:5" x14ac:dyDescent="0.3">
      <c r="A1904" s="73">
        <v>41080</v>
      </c>
      <c r="B1904" s="130">
        <v>1355.6899410000001</v>
      </c>
      <c r="C1904" s="125">
        <f t="shared" si="87"/>
        <v>3.0841008756393062E-2</v>
      </c>
      <c r="D1904" s="128">
        <f t="shared" si="88"/>
        <v>30841.008756393061</v>
      </c>
      <c r="E1904" s="128">
        <f t="shared" ca="1" si="89"/>
        <v>114095.73320934507</v>
      </c>
    </row>
    <row r="1905" spans="1:5" x14ac:dyDescent="0.3">
      <c r="A1905" s="73">
        <v>41079</v>
      </c>
      <c r="B1905" s="130">
        <v>1357.9799800000001</v>
      </c>
      <c r="C1905" s="125">
        <f t="shared" si="87"/>
        <v>5.6382714896927366E-2</v>
      </c>
      <c r="D1905" s="128">
        <f t="shared" si="88"/>
        <v>56382.714896927369</v>
      </c>
      <c r="E1905" s="128">
        <f t="shared" ca="1" si="89"/>
        <v>114095.73320934507</v>
      </c>
    </row>
    <row r="1906" spans="1:5" x14ac:dyDescent="0.3">
      <c r="A1906" s="73">
        <v>41078</v>
      </c>
      <c r="B1906" s="130">
        <v>1344.780029</v>
      </c>
      <c r="C1906" s="125">
        <f t="shared" si="87"/>
        <v>5.2105315516056461E-2</v>
      </c>
      <c r="D1906" s="128">
        <f t="shared" si="88"/>
        <v>52105.315516056464</v>
      </c>
      <c r="E1906" s="128">
        <f t="shared" ca="1" si="89"/>
        <v>114095.73320934507</v>
      </c>
    </row>
    <row r="1907" spans="1:5" x14ac:dyDescent="0.3">
      <c r="A1907" s="73">
        <v>41075</v>
      </c>
      <c r="B1907" s="130">
        <v>1342.839966</v>
      </c>
      <c r="C1907" s="125">
        <f t="shared" si="87"/>
        <v>5.0702579749146715E-2</v>
      </c>
      <c r="D1907" s="128">
        <f t="shared" si="88"/>
        <v>50702.579749146716</v>
      </c>
      <c r="E1907" s="128">
        <f t="shared" ca="1" si="89"/>
        <v>114095.73320934507</v>
      </c>
    </row>
    <row r="1908" spans="1:5" x14ac:dyDescent="0.3">
      <c r="A1908" s="73">
        <v>41074</v>
      </c>
      <c r="B1908" s="130">
        <v>1329.099976</v>
      </c>
      <c r="C1908" s="125">
        <f t="shared" si="87"/>
        <v>1.4324651523115906E-2</v>
      </c>
      <c r="D1908" s="128">
        <f t="shared" si="88"/>
        <v>14324.651523115905</v>
      </c>
      <c r="E1908" s="128">
        <f t="shared" ca="1" si="89"/>
        <v>114095.73320934507</v>
      </c>
    </row>
    <row r="1909" spans="1:5" x14ac:dyDescent="0.3">
      <c r="A1909" s="73">
        <v>41073</v>
      </c>
      <c r="B1909" s="130">
        <v>1314.880005</v>
      </c>
      <c r="C1909" s="125">
        <f t="shared" si="87"/>
        <v>1.1878742912201368E-3</v>
      </c>
      <c r="D1909" s="128">
        <f t="shared" si="88"/>
        <v>1187.8742912201367</v>
      </c>
      <c r="E1909" s="128">
        <f t="shared" ca="1" si="89"/>
        <v>114095.73320934507</v>
      </c>
    </row>
    <row r="1910" spans="1:5" x14ac:dyDescent="0.3">
      <c r="A1910" s="73">
        <v>41072</v>
      </c>
      <c r="B1910" s="130">
        <v>1324.1800539999999</v>
      </c>
      <c r="C1910" s="125">
        <f t="shared" si="87"/>
        <v>-6.1842284924378266E-3</v>
      </c>
      <c r="D1910" s="128">
        <f t="shared" si="88"/>
        <v>-6184.2284924378264</v>
      </c>
      <c r="E1910" s="128">
        <f t="shared" ca="1" si="89"/>
        <v>114095.73320934507</v>
      </c>
    </row>
    <row r="1911" spans="1:5" x14ac:dyDescent="0.3">
      <c r="A1911" s="73">
        <v>41071</v>
      </c>
      <c r="B1911" s="130">
        <v>1308.9300539999999</v>
      </c>
      <c r="C1911" s="125">
        <f t="shared" si="87"/>
        <v>-6.7459079117627718E-3</v>
      </c>
      <c r="D1911" s="128">
        <f t="shared" si="88"/>
        <v>-6745.9079117627716</v>
      </c>
      <c r="E1911" s="128">
        <f t="shared" ca="1" si="89"/>
        <v>114095.73320934507</v>
      </c>
    </row>
    <row r="1912" spans="1:5" x14ac:dyDescent="0.3">
      <c r="A1912" s="73">
        <v>41068</v>
      </c>
      <c r="B1912" s="130">
        <v>1325.660034</v>
      </c>
      <c r="C1912" s="125">
        <f t="shared" si="87"/>
        <v>3.77076944935828E-3</v>
      </c>
      <c r="D1912" s="128">
        <f t="shared" si="88"/>
        <v>3770.7694493582799</v>
      </c>
      <c r="E1912" s="128">
        <f t="shared" ca="1" si="89"/>
        <v>114095.73320934507</v>
      </c>
    </row>
    <row r="1913" spans="1:5" x14ac:dyDescent="0.3">
      <c r="A1913" s="73">
        <v>41067</v>
      </c>
      <c r="B1913" s="130">
        <v>1314.98999</v>
      </c>
      <c r="C1913" s="125">
        <f t="shared" si="87"/>
        <v>-2.934348637471218E-3</v>
      </c>
      <c r="D1913" s="128">
        <f t="shared" si="88"/>
        <v>-2934.3486374712179</v>
      </c>
      <c r="E1913" s="128">
        <f t="shared" ca="1" si="89"/>
        <v>114095.73320934507</v>
      </c>
    </row>
    <row r="1914" spans="1:5" x14ac:dyDescent="0.3">
      <c r="A1914" s="73">
        <v>41066</v>
      </c>
      <c r="B1914" s="130">
        <v>1315.130005</v>
      </c>
      <c r="C1914" s="125">
        <f t="shared" si="87"/>
        <v>-1.139272228571131E-3</v>
      </c>
      <c r="D1914" s="128">
        <f t="shared" si="88"/>
        <v>-1139.2722285711309</v>
      </c>
      <c r="E1914" s="128">
        <f t="shared" ca="1" si="89"/>
        <v>114095.73320934507</v>
      </c>
    </row>
    <row r="1915" spans="1:5" x14ac:dyDescent="0.3">
      <c r="A1915" s="73">
        <v>41065</v>
      </c>
      <c r="B1915" s="130">
        <v>1285.5</v>
      </c>
      <c r="C1915" s="125">
        <f t="shared" si="87"/>
        <v>-2.3168861641569172E-2</v>
      </c>
      <c r="D1915" s="128">
        <f t="shared" si="88"/>
        <v>-23168.861641569172</v>
      </c>
      <c r="E1915" s="128">
        <f t="shared" ca="1" si="89"/>
        <v>114095.73320934507</v>
      </c>
    </row>
    <row r="1916" spans="1:5" x14ac:dyDescent="0.3">
      <c r="A1916" s="73">
        <v>41064</v>
      </c>
      <c r="B1916" s="130">
        <v>1278.1800539999999</v>
      </c>
      <c r="C1916" s="125">
        <f t="shared" si="87"/>
        <v>-1.3156002363709729E-2</v>
      </c>
      <c r="D1916" s="128">
        <f t="shared" si="88"/>
        <v>-13156.002363709729</v>
      </c>
      <c r="E1916" s="128">
        <f t="shared" ca="1" si="89"/>
        <v>114095.73320934507</v>
      </c>
    </row>
    <row r="1917" spans="1:5" x14ac:dyDescent="0.3">
      <c r="A1917" s="73">
        <v>41061</v>
      </c>
      <c r="B1917" s="130">
        <v>1278.040039</v>
      </c>
      <c r="C1917" s="125">
        <f t="shared" si="87"/>
        <v>-2.0553888009677945E-2</v>
      </c>
      <c r="D1917" s="128">
        <f t="shared" si="88"/>
        <v>-20553.888009677947</v>
      </c>
      <c r="E1917" s="128">
        <f t="shared" ca="1" si="89"/>
        <v>114095.73320934507</v>
      </c>
    </row>
    <row r="1918" spans="1:5" x14ac:dyDescent="0.3">
      <c r="A1918" s="73">
        <v>41060</v>
      </c>
      <c r="B1918" s="130">
        <v>1310.329956</v>
      </c>
      <c r="C1918" s="125">
        <f t="shared" si="87"/>
        <v>-1.0922473176931402E-2</v>
      </c>
      <c r="D1918" s="128">
        <f t="shared" si="88"/>
        <v>-10922.473176931402</v>
      </c>
      <c r="E1918" s="128">
        <f t="shared" ca="1" si="89"/>
        <v>114095.73320934507</v>
      </c>
    </row>
    <row r="1919" spans="1:5" x14ac:dyDescent="0.3">
      <c r="A1919" s="73">
        <v>41059</v>
      </c>
      <c r="B1919" s="130">
        <v>1313.3199460000001</v>
      </c>
      <c r="C1919" s="125">
        <f t="shared" si="87"/>
        <v>-1.3031193210090719E-2</v>
      </c>
      <c r="D1919" s="128">
        <f t="shared" si="88"/>
        <v>-13031.19321009072</v>
      </c>
      <c r="E1919" s="128">
        <f t="shared" ca="1" si="89"/>
        <v>114095.73320934507</v>
      </c>
    </row>
    <row r="1920" spans="1:5" x14ac:dyDescent="0.3">
      <c r="A1920" s="73">
        <v>41058</v>
      </c>
      <c r="B1920" s="130">
        <v>1332.420044</v>
      </c>
      <c r="C1920" s="125">
        <f t="shared" si="87"/>
        <v>-4.4307782764887449E-3</v>
      </c>
      <c r="D1920" s="128">
        <f t="shared" si="88"/>
        <v>-4430.7782764887452</v>
      </c>
      <c r="E1920" s="128">
        <f t="shared" ca="1" si="89"/>
        <v>114095.73320934507</v>
      </c>
    </row>
    <row r="1921" spans="1:5" x14ac:dyDescent="0.3">
      <c r="A1921" s="73">
        <v>41054</v>
      </c>
      <c r="B1921" s="130">
        <v>1317.8199460000001</v>
      </c>
      <c r="C1921" s="125">
        <f t="shared" si="87"/>
        <v>-2.6282201439176367E-2</v>
      </c>
      <c r="D1921" s="128">
        <f t="shared" si="88"/>
        <v>-26282.201439176366</v>
      </c>
      <c r="E1921" s="128">
        <f t="shared" ca="1" si="89"/>
        <v>114095.73320934507</v>
      </c>
    </row>
    <row r="1922" spans="1:5" x14ac:dyDescent="0.3">
      <c r="A1922" s="73">
        <v>41053</v>
      </c>
      <c r="B1922" s="130">
        <v>1320.6800539999999</v>
      </c>
      <c r="C1922" s="125">
        <f t="shared" si="87"/>
        <v>-2.7474382193347413E-2</v>
      </c>
      <c r="D1922" s="128">
        <f t="shared" si="88"/>
        <v>-27474.382193347414</v>
      </c>
      <c r="E1922" s="128">
        <f t="shared" ca="1" si="89"/>
        <v>114095.73320934507</v>
      </c>
    </row>
    <row r="1923" spans="1:5" x14ac:dyDescent="0.3">
      <c r="A1923" s="73">
        <v>41052</v>
      </c>
      <c r="B1923" s="130">
        <v>1318.8599850000001</v>
      </c>
      <c r="C1923" s="125">
        <f t="shared" si="87"/>
        <v>-2.6369776728041305E-2</v>
      </c>
      <c r="D1923" s="128">
        <f t="shared" si="88"/>
        <v>-26369.776728041306</v>
      </c>
      <c r="E1923" s="128">
        <f t="shared" ca="1" si="89"/>
        <v>114095.73320934507</v>
      </c>
    </row>
    <row r="1924" spans="1:5" x14ac:dyDescent="0.3">
      <c r="A1924" s="73">
        <v>41051</v>
      </c>
      <c r="B1924" s="130">
        <v>1316.630005</v>
      </c>
      <c r="C1924" s="125">
        <f t="shared" si="87"/>
        <v>-3.4530524595507317E-2</v>
      </c>
      <c r="D1924" s="128">
        <f t="shared" si="88"/>
        <v>-34530.524595507319</v>
      </c>
      <c r="E1924" s="128">
        <f t="shared" ca="1" si="89"/>
        <v>114095.73320934507</v>
      </c>
    </row>
    <row r="1925" spans="1:5" x14ac:dyDescent="0.3">
      <c r="A1925" s="73">
        <v>41050</v>
      </c>
      <c r="B1925" s="130">
        <v>1315.98999</v>
      </c>
      <c r="C1925" s="125">
        <f t="shared" si="87"/>
        <v>-3.9128760438722376E-2</v>
      </c>
      <c r="D1925" s="128">
        <f t="shared" si="88"/>
        <v>-39128.760438722376</v>
      </c>
      <c r="E1925" s="128">
        <f t="shared" ca="1" si="89"/>
        <v>114095.73320934507</v>
      </c>
    </row>
    <row r="1926" spans="1:5" x14ac:dyDescent="0.3">
      <c r="A1926" s="73">
        <v>41047</v>
      </c>
      <c r="B1926" s="130">
        <v>1295.219971</v>
      </c>
      <c r="C1926" s="125">
        <f t="shared" si="87"/>
        <v>-5.3962461686581698E-2</v>
      </c>
      <c r="D1926" s="128">
        <f t="shared" si="88"/>
        <v>-53962.461686581701</v>
      </c>
      <c r="E1926" s="128">
        <f t="shared" ca="1" si="89"/>
        <v>114095.73320934507</v>
      </c>
    </row>
    <row r="1927" spans="1:5" x14ac:dyDescent="0.3">
      <c r="A1927" s="73">
        <v>41046</v>
      </c>
      <c r="B1927" s="130">
        <v>1304.8599850000001</v>
      </c>
      <c r="C1927" s="125">
        <f t="shared" si="87"/>
        <v>-6.2310889401746228E-2</v>
      </c>
      <c r="D1927" s="128">
        <f t="shared" si="88"/>
        <v>-62310.88940174623</v>
      </c>
      <c r="E1927" s="128">
        <f t="shared" ca="1" si="89"/>
        <v>114095.73320934507</v>
      </c>
    </row>
    <row r="1928" spans="1:5" x14ac:dyDescent="0.3">
      <c r="A1928" s="73">
        <v>41045</v>
      </c>
      <c r="B1928" s="130">
        <v>1324.8000489999999</v>
      </c>
      <c r="C1928" s="125">
        <f t="shared" ref="C1928:C1991" si="90">B1928/B1938-1</f>
        <v>-5.5273089929393393E-2</v>
      </c>
      <c r="D1928" s="128">
        <f t="shared" ref="D1928:D1991" si="91">C1928*$B$5</f>
        <v>-55273.089929393391</v>
      </c>
      <c r="E1928" s="128">
        <f t="shared" ref="E1928:E1991" ca="1" si="92">ABS(_xlfn.PERCENTILE.INC(OFFSET(D1928,0,0,Window),1-VaRLevel))</f>
        <v>114095.73320934507</v>
      </c>
    </row>
    <row r="1929" spans="1:5" x14ac:dyDescent="0.3">
      <c r="A1929" s="73">
        <v>41044</v>
      </c>
      <c r="B1929" s="130">
        <v>1330.660034</v>
      </c>
      <c r="C1929" s="125">
        <f t="shared" si="90"/>
        <v>-5.3463398505515403E-2</v>
      </c>
      <c r="D1929" s="128">
        <f t="shared" si="91"/>
        <v>-53463.398505515404</v>
      </c>
      <c r="E1929" s="128">
        <f t="shared" ca="1" si="92"/>
        <v>114095.73320934507</v>
      </c>
    </row>
    <row r="1930" spans="1:5" x14ac:dyDescent="0.3">
      <c r="A1930" s="73">
        <v>41043</v>
      </c>
      <c r="B1930" s="130">
        <v>1338.349976</v>
      </c>
      <c r="C1930" s="125">
        <f t="shared" si="90"/>
        <v>-4.2606502958973724E-2</v>
      </c>
      <c r="D1930" s="128">
        <f t="shared" si="91"/>
        <v>-42606.502958973724</v>
      </c>
      <c r="E1930" s="128">
        <f t="shared" ca="1" si="92"/>
        <v>114095.73320934507</v>
      </c>
    </row>
    <row r="1931" spans="1:5" x14ac:dyDescent="0.3">
      <c r="A1931" s="73">
        <v>41040</v>
      </c>
      <c r="B1931" s="130">
        <v>1353.3900149999999</v>
      </c>
      <c r="C1931" s="125">
        <f t="shared" si="90"/>
        <v>-3.5607378387663036E-2</v>
      </c>
      <c r="D1931" s="128">
        <f t="shared" si="91"/>
        <v>-35607.378387663033</v>
      </c>
      <c r="E1931" s="128">
        <f t="shared" ca="1" si="92"/>
        <v>114095.73320934507</v>
      </c>
    </row>
    <row r="1932" spans="1:5" x14ac:dyDescent="0.3">
      <c r="A1932" s="73">
        <v>41039</v>
      </c>
      <c r="B1932" s="130">
        <v>1357.98999</v>
      </c>
      <c r="C1932" s="125">
        <f t="shared" si="90"/>
        <v>-2.9993278903888365E-2</v>
      </c>
      <c r="D1932" s="128">
        <f t="shared" si="91"/>
        <v>-29993.278903888364</v>
      </c>
      <c r="E1932" s="128">
        <f t="shared" ca="1" si="92"/>
        <v>114095.73320934507</v>
      </c>
    </row>
    <row r="1933" spans="1:5" x14ac:dyDescent="0.3">
      <c r="A1933" s="73">
        <v>41038</v>
      </c>
      <c r="B1933" s="130">
        <v>1354.579956</v>
      </c>
      <c r="C1933" s="125">
        <f t="shared" si="90"/>
        <v>-2.5965518218988848E-2</v>
      </c>
      <c r="D1933" s="128">
        <f t="shared" si="91"/>
        <v>-25965.518218988847</v>
      </c>
      <c r="E1933" s="128">
        <f t="shared" ca="1" si="92"/>
        <v>114095.73320934507</v>
      </c>
    </row>
    <row r="1934" spans="1:5" x14ac:dyDescent="0.3">
      <c r="A1934" s="73">
        <v>41037</v>
      </c>
      <c r="B1934" s="130">
        <v>1363.719971</v>
      </c>
      <c r="C1934" s="125">
        <f t="shared" si="90"/>
        <v>-6.013251145713272E-3</v>
      </c>
      <c r="D1934" s="128">
        <f t="shared" si="91"/>
        <v>-6013.2511457132723</v>
      </c>
      <c r="E1934" s="128">
        <f t="shared" ca="1" si="92"/>
        <v>114095.73320934507</v>
      </c>
    </row>
    <row r="1935" spans="1:5" x14ac:dyDescent="0.3">
      <c r="A1935" s="73">
        <v>41036</v>
      </c>
      <c r="B1935" s="130">
        <v>1369.579956</v>
      </c>
      <c r="C1935" s="125">
        <f t="shared" si="90"/>
        <v>1.9313321096379177E-3</v>
      </c>
      <c r="D1935" s="128">
        <f t="shared" si="91"/>
        <v>1931.3321096379177</v>
      </c>
      <c r="E1935" s="128">
        <f t="shared" ca="1" si="92"/>
        <v>114095.73320934507</v>
      </c>
    </row>
    <row r="1936" spans="1:5" x14ac:dyDescent="0.3">
      <c r="A1936" s="73">
        <v>41033</v>
      </c>
      <c r="B1936" s="130">
        <v>1369.099976</v>
      </c>
      <c r="C1936" s="125">
        <f t="shared" si="90"/>
        <v>-6.8406583836557733E-3</v>
      </c>
      <c r="D1936" s="128">
        <f t="shared" si="91"/>
        <v>-6840.6583836557729</v>
      </c>
      <c r="E1936" s="128">
        <f t="shared" ca="1" si="92"/>
        <v>114095.73320934507</v>
      </c>
    </row>
    <row r="1937" spans="1:5" x14ac:dyDescent="0.3">
      <c r="A1937" s="73">
        <v>41032</v>
      </c>
      <c r="B1937" s="130">
        <v>1391.5699460000001</v>
      </c>
      <c r="C1937" s="125">
        <f t="shared" si="90"/>
        <v>1.0639617066973361E-2</v>
      </c>
      <c r="D1937" s="128">
        <f t="shared" si="91"/>
        <v>10639.617066973362</v>
      </c>
      <c r="E1937" s="128">
        <f t="shared" ca="1" si="92"/>
        <v>114095.73320934507</v>
      </c>
    </row>
    <row r="1938" spans="1:5" x14ac:dyDescent="0.3">
      <c r="A1938" s="73">
        <v>41031</v>
      </c>
      <c r="B1938" s="130">
        <v>1402.3100589999999</v>
      </c>
      <c r="C1938" s="125">
        <f t="shared" si="90"/>
        <v>1.239589053385326E-2</v>
      </c>
      <c r="D1938" s="128">
        <f t="shared" si="91"/>
        <v>12395.89053385326</v>
      </c>
      <c r="E1938" s="128">
        <f t="shared" ca="1" si="92"/>
        <v>114095.73320934507</v>
      </c>
    </row>
    <row r="1939" spans="1:5" x14ac:dyDescent="0.3">
      <c r="A1939" s="73">
        <v>41030</v>
      </c>
      <c r="B1939" s="130">
        <v>1405.8199460000001</v>
      </c>
      <c r="C1939" s="125">
        <f t="shared" si="90"/>
        <v>1.0814015650493669E-2</v>
      </c>
      <c r="D1939" s="128">
        <f t="shared" si="91"/>
        <v>10814.015650493669</v>
      </c>
      <c r="E1939" s="128">
        <f t="shared" ca="1" si="92"/>
        <v>114095.73320934507</v>
      </c>
    </row>
    <row r="1940" spans="1:5" x14ac:dyDescent="0.3">
      <c r="A1940" s="73">
        <v>41029</v>
      </c>
      <c r="B1940" s="130">
        <v>1397.910034</v>
      </c>
      <c r="C1940" s="125">
        <f t="shared" si="90"/>
        <v>2.0692691222358395E-2</v>
      </c>
      <c r="D1940" s="128">
        <f t="shared" si="91"/>
        <v>20692.691222358393</v>
      </c>
      <c r="E1940" s="128">
        <f t="shared" ca="1" si="92"/>
        <v>114095.73320934507</v>
      </c>
    </row>
    <row r="1941" spans="1:5" x14ac:dyDescent="0.3">
      <c r="A1941" s="73">
        <v>41026</v>
      </c>
      <c r="B1941" s="130">
        <v>1403.3599850000001</v>
      </c>
      <c r="C1941" s="125">
        <f t="shared" si="90"/>
        <v>2.4155981170318253E-2</v>
      </c>
      <c r="D1941" s="128">
        <f t="shared" si="91"/>
        <v>24155.981170318253</v>
      </c>
      <c r="E1941" s="128">
        <f t="shared" ca="1" si="92"/>
        <v>114095.73320934507</v>
      </c>
    </row>
    <row r="1942" spans="1:5" x14ac:dyDescent="0.3">
      <c r="A1942" s="73">
        <v>41025</v>
      </c>
      <c r="B1942" s="130">
        <v>1399.9799800000001</v>
      </c>
      <c r="C1942" s="125">
        <f t="shared" si="90"/>
        <v>8.9437177821376501E-3</v>
      </c>
      <c r="D1942" s="128">
        <f t="shared" si="91"/>
        <v>8943.7177821376499</v>
      </c>
      <c r="E1942" s="128">
        <f t="shared" ca="1" si="92"/>
        <v>114095.73320934507</v>
      </c>
    </row>
    <row r="1943" spans="1:5" x14ac:dyDescent="0.3">
      <c r="A1943" s="73">
        <v>41024</v>
      </c>
      <c r="B1943" s="130">
        <v>1390.6899410000001</v>
      </c>
      <c r="C1943" s="125">
        <f t="shared" si="90"/>
        <v>1.6058902635545325E-2</v>
      </c>
      <c r="D1943" s="128">
        <f t="shared" si="91"/>
        <v>16058.902635545324</v>
      </c>
      <c r="E1943" s="128">
        <f t="shared" ca="1" si="92"/>
        <v>114095.73320934507</v>
      </c>
    </row>
    <row r="1944" spans="1:5" x14ac:dyDescent="0.3">
      <c r="A1944" s="73">
        <v>41023</v>
      </c>
      <c r="B1944" s="130">
        <v>1371.969971</v>
      </c>
      <c r="C1944" s="125">
        <f t="shared" si="90"/>
        <v>9.8484497418995787E-3</v>
      </c>
      <c r="D1944" s="128">
        <f t="shared" si="91"/>
        <v>9848.4497418995779</v>
      </c>
      <c r="E1944" s="128">
        <f t="shared" ca="1" si="92"/>
        <v>114095.73320934507</v>
      </c>
    </row>
    <row r="1945" spans="1:5" x14ac:dyDescent="0.3">
      <c r="A1945" s="73">
        <v>41022</v>
      </c>
      <c r="B1945" s="130">
        <v>1366.9399410000001</v>
      </c>
      <c r="C1945" s="125">
        <f t="shared" si="90"/>
        <v>-1.1040378050194199E-2</v>
      </c>
      <c r="D1945" s="128">
        <f t="shared" si="91"/>
        <v>-11040.3780501942</v>
      </c>
      <c r="E1945" s="128">
        <f t="shared" ca="1" si="92"/>
        <v>114095.73320934507</v>
      </c>
    </row>
    <row r="1946" spans="1:5" x14ac:dyDescent="0.3">
      <c r="A1946" s="73">
        <v>41019</v>
      </c>
      <c r="B1946" s="130">
        <v>1378.530029</v>
      </c>
      <c r="C1946" s="125">
        <f t="shared" si="90"/>
        <v>-1.3983411260636069E-2</v>
      </c>
      <c r="D1946" s="128">
        <f t="shared" si="91"/>
        <v>-13983.411260636069</v>
      </c>
      <c r="E1946" s="128">
        <f t="shared" ca="1" si="92"/>
        <v>114095.73320934507</v>
      </c>
    </row>
    <row r="1947" spans="1:5" x14ac:dyDescent="0.3">
      <c r="A1947" s="73">
        <v>41018</v>
      </c>
      <c r="B1947" s="130">
        <v>1376.920044</v>
      </c>
      <c r="C1947" s="125">
        <f t="shared" si="90"/>
        <v>-1.5754501640093843E-2</v>
      </c>
      <c r="D1947" s="128">
        <f t="shared" si="91"/>
        <v>-15754.501640093844</v>
      </c>
      <c r="E1947" s="128">
        <f t="shared" ca="1" si="92"/>
        <v>114095.73320934507</v>
      </c>
    </row>
    <row r="1948" spans="1:5" x14ac:dyDescent="0.3">
      <c r="A1948" s="73">
        <v>41017</v>
      </c>
      <c r="B1948" s="130">
        <v>1385.1400149999999</v>
      </c>
      <c r="C1948" s="125">
        <f t="shared" si="90"/>
        <v>-1.9980465196973052E-2</v>
      </c>
      <c r="D1948" s="128">
        <f t="shared" si="91"/>
        <v>-19980.465196973051</v>
      </c>
      <c r="E1948" s="128">
        <f t="shared" ca="1" si="92"/>
        <v>114095.73320934507</v>
      </c>
    </row>
    <row r="1949" spans="1:5" x14ac:dyDescent="0.3">
      <c r="A1949" s="73">
        <v>41016</v>
      </c>
      <c r="B1949" s="130">
        <v>1390.780029</v>
      </c>
      <c r="C1949" s="125">
        <f t="shared" si="90"/>
        <v>-1.9914878525848279E-2</v>
      </c>
      <c r="D1949" s="128">
        <f t="shared" si="91"/>
        <v>-19914.878525848279</v>
      </c>
      <c r="E1949" s="128">
        <f t="shared" ca="1" si="92"/>
        <v>114095.73320934507</v>
      </c>
    </row>
    <row r="1950" spans="1:5" x14ac:dyDescent="0.3">
      <c r="A1950" s="73">
        <v>41015</v>
      </c>
      <c r="B1950" s="130">
        <v>1369.5699460000001</v>
      </c>
      <c r="C1950" s="125">
        <f t="shared" si="90"/>
        <v>-2.7618639943300494E-2</v>
      </c>
      <c r="D1950" s="128">
        <f t="shared" si="91"/>
        <v>-27618.639943300495</v>
      </c>
      <c r="E1950" s="128">
        <f t="shared" ca="1" si="92"/>
        <v>114095.73320934507</v>
      </c>
    </row>
    <row r="1951" spans="1:5" x14ac:dyDescent="0.3">
      <c r="A1951" s="73">
        <v>41012</v>
      </c>
      <c r="B1951" s="130">
        <v>1370.26001</v>
      </c>
      <c r="C1951" s="125">
        <f t="shared" si="90"/>
        <v>-2.3530598538860859E-2</v>
      </c>
      <c r="D1951" s="128">
        <f t="shared" si="91"/>
        <v>-23530.598538860857</v>
      </c>
      <c r="E1951" s="128">
        <f t="shared" ca="1" si="92"/>
        <v>114095.73320934507</v>
      </c>
    </row>
    <row r="1952" spans="1:5" x14ac:dyDescent="0.3">
      <c r="A1952" s="73">
        <v>41011</v>
      </c>
      <c r="B1952" s="130">
        <v>1387.5699460000001</v>
      </c>
      <c r="C1952" s="125">
        <f t="shared" si="90"/>
        <v>-1.2785187544557708E-2</v>
      </c>
      <c r="D1952" s="128">
        <f t="shared" si="91"/>
        <v>-12785.187544557708</v>
      </c>
      <c r="E1952" s="128">
        <f t="shared" ca="1" si="92"/>
        <v>114095.73320934507</v>
      </c>
    </row>
    <row r="1953" spans="1:5" x14ac:dyDescent="0.3">
      <c r="A1953" s="73">
        <v>41010</v>
      </c>
      <c r="B1953" s="130">
        <v>1368.709961</v>
      </c>
      <c r="C1953" s="125">
        <f t="shared" si="90"/>
        <v>-3.1015531376326955E-2</v>
      </c>
      <c r="D1953" s="128">
        <f t="shared" si="91"/>
        <v>-31015.531376326955</v>
      </c>
      <c r="E1953" s="128">
        <f t="shared" ca="1" si="92"/>
        <v>114095.73320934507</v>
      </c>
    </row>
    <row r="1954" spans="1:5" x14ac:dyDescent="0.3">
      <c r="A1954" s="73">
        <v>41009</v>
      </c>
      <c r="B1954" s="130">
        <v>1358.589966</v>
      </c>
      <c r="C1954" s="125">
        <f t="shared" si="90"/>
        <v>-4.0889258523489014E-2</v>
      </c>
      <c r="D1954" s="128">
        <f t="shared" si="91"/>
        <v>-40889.258523489014</v>
      </c>
      <c r="E1954" s="128">
        <f t="shared" ca="1" si="92"/>
        <v>114095.73320934507</v>
      </c>
    </row>
    <row r="1955" spans="1:5" x14ac:dyDescent="0.3">
      <c r="A1955" s="73">
        <v>41008</v>
      </c>
      <c r="B1955" s="130">
        <v>1382.1999510000001</v>
      </c>
      <c r="C1955" s="125">
        <f t="shared" si="90"/>
        <v>-1.0672054569848322E-2</v>
      </c>
      <c r="D1955" s="128">
        <f t="shared" si="91"/>
        <v>-10672.054569848322</v>
      </c>
      <c r="E1955" s="128">
        <f t="shared" ca="1" si="92"/>
        <v>114095.73320934507</v>
      </c>
    </row>
    <row r="1956" spans="1:5" x14ac:dyDescent="0.3">
      <c r="A1956" s="73">
        <v>41004</v>
      </c>
      <c r="B1956" s="130">
        <v>1398.079956</v>
      </c>
      <c r="C1956" s="125">
        <f t="shared" si="90"/>
        <v>3.8052864699713584E-3</v>
      </c>
      <c r="D1956" s="128">
        <f t="shared" si="91"/>
        <v>3805.2864699713587</v>
      </c>
      <c r="E1956" s="128">
        <f t="shared" ca="1" si="92"/>
        <v>114095.73320934507</v>
      </c>
    </row>
    <row r="1957" spans="1:5" x14ac:dyDescent="0.3">
      <c r="A1957" s="73">
        <v>41003</v>
      </c>
      <c r="B1957" s="130">
        <v>1398.959961</v>
      </c>
      <c r="C1957" s="125">
        <f t="shared" si="90"/>
        <v>-2.8013985116288609E-3</v>
      </c>
      <c r="D1957" s="128">
        <f t="shared" si="91"/>
        <v>-2801.3985116288609</v>
      </c>
      <c r="E1957" s="128">
        <f t="shared" ca="1" si="92"/>
        <v>114095.73320934507</v>
      </c>
    </row>
    <row r="1958" spans="1:5" x14ac:dyDescent="0.3">
      <c r="A1958" s="73">
        <v>41002</v>
      </c>
      <c r="B1958" s="130">
        <v>1413.380005</v>
      </c>
      <c r="C1958" s="125">
        <f t="shared" si="90"/>
        <v>5.5922255735638693E-3</v>
      </c>
      <c r="D1958" s="128">
        <f t="shared" si="91"/>
        <v>5592.2255735638691</v>
      </c>
      <c r="E1958" s="128">
        <f t="shared" ca="1" si="92"/>
        <v>114095.73320934507</v>
      </c>
    </row>
    <row r="1959" spans="1:5" x14ac:dyDescent="0.3">
      <c r="A1959" s="73">
        <v>41001</v>
      </c>
      <c r="B1959" s="130">
        <v>1419.040039</v>
      </c>
      <c r="C1959" s="125">
        <f t="shared" si="90"/>
        <v>6.5898485547082331E-3</v>
      </c>
      <c r="D1959" s="128">
        <f t="shared" si="91"/>
        <v>6589.8485547082328</v>
      </c>
      <c r="E1959" s="128">
        <f t="shared" ca="1" si="92"/>
        <v>114095.73320934507</v>
      </c>
    </row>
    <row r="1960" spans="1:5" x14ac:dyDescent="0.3">
      <c r="A1960" s="73">
        <v>40998</v>
      </c>
      <c r="B1960" s="130">
        <v>1408.469971</v>
      </c>
      <c r="C1960" s="125">
        <f t="shared" si="90"/>
        <v>3.0622551865235881E-3</v>
      </c>
      <c r="D1960" s="128">
        <f t="shared" si="91"/>
        <v>3062.2551865235882</v>
      </c>
      <c r="E1960" s="128">
        <f t="shared" ca="1" si="92"/>
        <v>114095.73320934507</v>
      </c>
    </row>
    <row r="1961" spans="1:5" x14ac:dyDescent="0.3">
      <c r="A1961" s="73">
        <v>40997</v>
      </c>
      <c r="B1961" s="130">
        <v>1403.280029</v>
      </c>
      <c r="C1961" s="125">
        <f t="shared" si="90"/>
        <v>4.8485171227463653E-4</v>
      </c>
      <c r="D1961" s="128">
        <f t="shared" si="91"/>
        <v>484.8517122746365</v>
      </c>
      <c r="E1961" s="128">
        <f t="shared" ca="1" si="92"/>
        <v>114095.73320934507</v>
      </c>
    </row>
    <row r="1962" spans="1:5" x14ac:dyDescent="0.3">
      <c r="A1962" s="73">
        <v>40996</v>
      </c>
      <c r="B1962" s="130">
        <v>1405.540039</v>
      </c>
      <c r="C1962" s="125">
        <f t="shared" si="90"/>
        <v>8.0758597740768767E-3</v>
      </c>
      <c r="D1962" s="128">
        <f t="shared" si="91"/>
        <v>8075.8597740768764</v>
      </c>
      <c r="E1962" s="128">
        <f t="shared" ca="1" si="92"/>
        <v>114095.73320934507</v>
      </c>
    </row>
    <row r="1963" spans="1:5" x14ac:dyDescent="0.3">
      <c r="A1963" s="73">
        <v>40995</v>
      </c>
      <c r="B1963" s="130">
        <v>1412.5200199999999</v>
      </c>
      <c r="C1963" s="125">
        <f t="shared" si="90"/>
        <v>1.1870102497678836E-2</v>
      </c>
      <c r="D1963" s="128">
        <f t="shared" si="91"/>
        <v>11870.102497678836</v>
      </c>
      <c r="E1963" s="128">
        <f t="shared" ca="1" si="92"/>
        <v>114095.73320934507</v>
      </c>
    </row>
    <row r="1964" spans="1:5" x14ac:dyDescent="0.3">
      <c r="A1964" s="73">
        <v>40994</v>
      </c>
      <c r="B1964" s="130">
        <v>1416.51001</v>
      </c>
      <c r="C1964" s="125">
        <f t="shared" si="90"/>
        <v>3.312696112313307E-2</v>
      </c>
      <c r="D1964" s="128">
        <f t="shared" si="91"/>
        <v>33126.961123133071</v>
      </c>
      <c r="E1964" s="128">
        <f t="shared" ca="1" si="92"/>
        <v>114095.73320934507</v>
      </c>
    </row>
    <row r="1965" spans="1:5" x14ac:dyDescent="0.3">
      <c r="A1965" s="73">
        <v>40991</v>
      </c>
      <c r="B1965" s="130">
        <v>1397.1099850000001</v>
      </c>
      <c r="C1965" s="125">
        <f t="shared" si="90"/>
        <v>1.9141122130986732E-2</v>
      </c>
      <c r="D1965" s="128">
        <f t="shared" si="91"/>
        <v>19141.122130986732</v>
      </c>
      <c r="E1965" s="128">
        <f t="shared" ca="1" si="92"/>
        <v>114095.73320934507</v>
      </c>
    </row>
    <row r="1966" spans="1:5" x14ac:dyDescent="0.3">
      <c r="A1966" s="73">
        <v>40990</v>
      </c>
      <c r="B1966" s="130">
        <v>1392.780029</v>
      </c>
      <c r="C1966" s="125">
        <f t="shared" si="90"/>
        <v>1.9671862956678554E-2</v>
      </c>
      <c r="D1966" s="128">
        <f t="shared" si="91"/>
        <v>19671.862956678553</v>
      </c>
      <c r="E1966" s="128">
        <f t="shared" ca="1" si="92"/>
        <v>114095.73320934507</v>
      </c>
    </row>
    <row r="1967" spans="1:5" x14ac:dyDescent="0.3">
      <c r="A1967" s="73">
        <v>40989</v>
      </c>
      <c r="B1967" s="130">
        <v>1402.8900149999999</v>
      </c>
      <c r="C1967" s="125">
        <f t="shared" si="90"/>
        <v>3.7157249073444865E-2</v>
      </c>
      <c r="D1967" s="128">
        <f t="shared" si="91"/>
        <v>37157.249073444866</v>
      </c>
      <c r="E1967" s="128">
        <f t="shared" ca="1" si="92"/>
        <v>114095.73320934507</v>
      </c>
    </row>
    <row r="1968" spans="1:5" x14ac:dyDescent="0.3">
      <c r="A1968" s="73">
        <v>40988</v>
      </c>
      <c r="B1968" s="130">
        <v>1405.5200199999999</v>
      </c>
      <c r="C1968" s="125">
        <f t="shared" si="90"/>
        <v>4.6272060872797116E-2</v>
      </c>
      <c r="D1968" s="128">
        <f t="shared" si="91"/>
        <v>46272.060872797119</v>
      </c>
      <c r="E1968" s="128">
        <f t="shared" ca="1" si="92"/>
        <v>114095.73320934507</v>
      </c>
    </row>
    <row r="1969" spans="1:5" x14ac:dyDescent="0.3">
      <c r="A1969" s="73">
        <v>40987</v>
      </c>
      <c r="B1969" s="130">
        <v>1409.75</v>
      </c>
      <c r="C1969" s="125">
        <f t="shared" si="90"/>
        <v>3.3291099268365043E-2</v>
      </c>
      <c r="D1969" s="128">
        <f t="shared" si="91"/>
        <v>33291.09926836504</v>
      </c>
      <c r="E1969" s="128">
        <f t="shared" ca="1" si="92"/>
        <v>114095.73320934507</v>
      </c>
    </row>
    <row r="1970" spans="1:5" x14ac:dyDescent="0.3">
      <c r="A1970" s="73">
        <v>40984</v>
      </c>
      <c r="B1970" s="130">
        <v>1404.170044</v>
      </c>
      <c r="C1970" s="125">
        <f t="shared" si="90"/>
        <v>2.521851804787234E-2</v>
      </c>
      <c r="D1970" s="128">
        <f t="shared" si="91"/>
        <v>25218.518047872341</v>
      </c>
      <c r="E1970" s="128">
        <f t="shared" ca="1" si="92"/>
        <v>114095.73320934507</v>
      </c>
    </row>
    <row r="1971" spans="1:5" x14ac:dyDescent="0.3">
      <c r="A1971" s="73">
        <v>40983</v>
      </c>
      <c r="B1971" s="130">
        <v>1402.599976</v>
      </c>
      <c r="C1971" s="125">
        <f t="shared" si="90"/>
        <v>2.0748284832464936E-2</v>
      </c>
      <c r="D1971" s="128">
        <f t="shared" si="91"/>
        <v>20748.284832464935</v>
      </c>
      <c r="E1971" s="128">
        <f t="shared" ca="1" si="92"/>
        <v>114095.73320934507</v>
      </c>
    </row>
    <row r="1972" spans="1:5" x14ac:dyDescent="0.3">
      <c r="A1972" s="73">
        <v>40982</v>
      </c>
      <c r="B1972" s="130">
        <v>1394.280029</v>
      </c>
      <c r="C1972" s="125">
        <f t="shared" si="90"/>
        <v>2.0941929199472797E-2</v>
      </c>
      <c r="D1972" s="128">
        <f t="shared" si="91"/>
        <v>20941.929199472797</v>
      </c>
      <c r="E1972" s="128">
        <f t="shared" ca="1" si="92"/>
        <v>114095.73320934507</v>
      </c>
    </row>
    <row r="1973" spans="1:5" x14ac:dyDescent="0.3">
      <c r="A1973" s="73">
        <v>40981</v>
      </c>
      <c r="B1973" s="130">
        <v>1395.9499510000001</v>
      </c>
      <c r="C1973" s="125">
        <f t="shared" si="90"/>
        <v>1.7322724470968165E-2</v>
      </c>
      <c r="D1973" s="128">
        <f t="shared" si="91"/>
        <v>17322.724470968165</v>
      </c>
      <c r="E1973" s="128">
        <f t="shared" ca="1" si="92"/>
        <v>114095.73320934507</v>
      </c>
    </row>
    <row r="1974" spans="1:5" x14ac:dyDescent="0.3">
      <c r="A1974" s="73">
        <v>40980</v>
      </c>
      <c r="B1974" s="130">
        <v>1371.089966</v>
      </c>
      <c r="C1974" s="125">
        <f t="shared" si="90"/>
        <v>2.5592466214394705E-3</v>
      </c>
      <c r="D1974" s="128">
        <f t="shared" si="91"/>
        <v>2559.2466214394703</v>
      </c>
      <c r="E1974" s="128">
        <f t="shared" ca="1" si="92"/>
        <v>114095.73320934507</v>
      </c>
    </row>
    <row r="1975" spans="1:5" x14ac:dyDescent="0.3">
      <c r="A1975" s="73">
        <v>40977</v>
      </c>
      <c r="B1975" s="130">
        <v>1370.869995</v>
      </c>
      <c r="C1975" s="125">
        <f t="shared" si="90"/>
        <v>3.7562091156164712E-3</v>
      </c>
      <c r="D1975" s="128">
        <f t="shared" si="91"/>
        <v>3756.2091156164711</v>
      </c>
      <c r="E1975" s="128">
        <f t="shared" ca="1" si="92"/>
        <v>114095.73320934507</v>
      </c>
    </row>
    <row r="1976" spans="1:5" x14ac:dyDescent="0.3">
      <c r="A1976" s="73">
        <v>40976</v>
      </c>
      <c r="B1976" s="130">
        <v>1365.910034</v>
      </c>
      <c r="C1976" s="125">
        <f t="shared" si="90"/>
        <v>1.796952657269868E-3</v>
      </c>
      <c r="D1976" s="128">
        <f t="shared" si="91"/>
        <v>1796.952657269868</v>
      </c>
      <c r="E1976" s="128">
        <f t="shared" ca="1" si="92"/>
        <v>114095.73320934507</v>
      </c>
    </row>
    <row r="1977" spans="1:5" x14ac:dyDescent="0.3">
      <c r="A1977" s="73">
        <v>40975</v>
      </c>
      <c r="B1977" s="130">
        <v>1352.630005</v>
      </c>
      <c r="C1977" s="125">
        <f t="shared" si="90"/>
        <v>-3.7049252935437149E-3</v>
      </c>
      <c r="D1977" s="128">
        <f t="shared" si="91"/>
        <v>-3704.9252935437148</v>
      </c>
      <c r="E1977" s="128">
        <f t="shared" ca="1" si="92"/>
        <v>114095.73320934507</v>
      </c>
    </row>
    <row r="1978" spans="1:5" x14ac:dyDescent="0.3">
      <c r="A1978" s="73">
        <v>40974</v>
      </c>
      <c r="B1978" s="130">
        <v>1343.3599850000001</v>
      </c>
      <c r="C1978" s="125">
        <f t="shared" si="90"/>
        <v>-1.3837790457913113E-2</v>
      </c>
      <c r="D1978" s="128">
        <f t="shared" si="91"/>
        <v>-13837.790457913114</v>
      </c>
      <c r="E1978" s="128">
        <f t="shared" ca="1" si="92"/>
        <v>114095.73320934507</v>
      </c>
    </row>
    <row r="1979" spans="1:5" x14ac:dyDescent="0.3">
      <c r="A1979" s="73">
        <v>40973</v>
      </c>
      <c r="B1979" s="130">
        <v>1364.329956</v>
      </c>
      <c r="C1979" s="125">
        <f t="shared" si="90"/>
        <v>2.2773345030204784E-3</v>
      </c>
      <c r="D1979" s="128">
        <f t="shared" si="91"/>
        <v>2277.3345030204782</v>
      </c>
      <c r="E1979" s="128">
        <f t="shared" ca="1" si="92"/>
        <v>114095.73320934507</v>
      </c>
    </row>
    <row r="1980" spans="1:5" x14ac:dyDescent="0.3">
      <c r="A1980" s="73">
        <v>40970</v>
      </c>
      <c r="B1980" s="130">
        <v>1369.630005</v>
      </c>
      <c r="C1980" s="125">
        <f t="shared" si="90"/>
        <v>8.5343330587912547E-3</v>
      </c>
      <c r="D1980" s="128">
        <f t="shared" si="91"/>
        <v>8534.3330587912551</v>
      </c>
      <c r="E1980" s="128">
        <f t="shared" ca="1" si="92"/>
        <v>114095.73320934507</v>
      </c>
    </row>
    <row r="1981" spans="1:5" x14ac:dyDescent="0.3">
      <c r="A1981" s="73">
        <v>40969</v>
      </c>
      <c r="B1981" s="130">
        <v>1374.089966</v>
      </c>
      <c r="C1981" s="125">
        <f t="shared" si="90"/>
        <v>2.2974461901155596E-2</v>
      </c>
      <c r="D1981" s="128">
        <f t="shared" si="91"/>
        <v>22974.461901155595</v>
      </c>
      <c r="E1981" s="128">
        <f t="shared" ca="1" si="92"/>
        <v>114095.73320934507</v>
      </c>
    </row>
    <row r="1982" spans="1:5" x14ac:dyDescent="0.3">
      <c r="A1982" s="73">
        <v>40968</v>
      </c>
      <c r="B1982" s="130">
        <v>1365.6800539999999</v>
      </c>
      <c r="C1982" s="125">
        <f t="shared" si="90"/>
        <v>1.1240321362458339E-2</v>
      </c>
      <c r="D1982" s="128">
        <f t="shared" si="91"/>
        <v>11240.321362458339</v>
      </c>
      <c r="E1982" s="128">
        <f t="shared" ca="1" si="92"/>
        <v>114095.73320934507</v>
      </c>
    </row>
    <row r="1983" spans="1:5" x14ac:dyDescent="0.3">
      <c r="A1983" s="73">
        <v>40967</v>
      </c>
      <c r="B1983" s="130">
        <v>1372.1800539999999</v>
      </c>
      <c r="C1983" s="125">
        <f t="shared" si="90"/>
        <v>1.5098747344611141E-2</v>
      </c>
      <c r="D1983" s="128">
        <f t="shared" si="91"/>
        <v>15098.747344611142</v>
      </c>
      <c r="E1983" s="128">
        <f t="shared" ca="1" si="92"/>
        <v>114095.73320934507</v>
      </c>
    </row>
    <row r="1984" spans="1:5" x14ac:dyDescent="0.3">
      <c r="A1984" s="73">
        <v>40966</v>
      </c>
      <c r="B1984" s="130">
        <v>1367.589966</v>
      </c>
      <c r="C1984" s="125">
        <f t="shared" si="90"/>
        <v>1.8582755408194762E-2</v>
      </c>
      <c r="D1984" s="128">
        <f t="shared" si="91"/>
        <v>18582.755408194764</v>
      </c>
      <c r="E1984" s="128">
        <f t="shared" ca="1" si="92"/>
        <v>114095.73320934507</v>
      </c>
    </row>
    <row r="1985" spans="1:5" x14ac:dyDescent="0.3">
      <c r="A1985" s="73">
        <v>40963</v>
      </c>
      <c r="B1985" s="130">
        <v>1365.73999</v>
      </c>
      <c r="C1985" s="125">
        <f t="shared" si="90"/>
        <v>1.0200110580868671E-2</v>
      </c>
      <c r="D1985" s="128">
        <f t="shared" si="91"/>
        <v>10200.110580868672</v>
      </c>
      <c r="E1985" s="128">
        <f t="shared" ca="1" si="92"/>
        <v>114095.73320934507</v>
      </c>
    </row>
    <row r="1986" spans="1:5" x14ac:dyDescent="0.3">
      <c r="A1986" s="73">
        <v>40962</v>
      </c>
      <c r="B1986" s="130">
        <v>1363.459961</v>
      </c>
      <c r="C1986" s="125">
        <f t="shared" si="90"/>
        <v>1.0000296593981828E-2</v>
      </c>
      <c r="D1986" s="128">
        <f t="shared" si="91"/>
        <v>10000.296593981828</v>
      </c>
      <c r="E1986" s="128">
        <f t="shared" ca="1" si="92"/>
        <v>114095.73320934507</v>
      </c>
    </row>
    <row r="1987" spans="1:5" x14ac:dyDescent="0.3">
      <c r="A1987" s="73">
        <v>40961</v>
      </c>
      <c r="B1987" s="130">
        <v>1357.660034</v>
      </c>
      <c r="C1987" s="125">
        <f t="shared" si="90"/>
        <v>7.876459384620782E-3</v>
      </c>
      <c r="D1987" s="128">
        <f t="shared" si="91"/>
        <v>7876.4593846207817</v>
      </c>
      <c r="E1987" s="128">
        <f t="shared" ca="1" si="92"/>
        <v>114095.73320934507</v>
      </c>
    </row>
    <row r="1988" spans="1:5" x14ac:dyDescent="0.3">
      <c r="A1988" s="73">
        <v>40960</v>
      </c>
      <c r="B1988" s="130">
        <v>1362.209961</v>
      </c>
      <c r="C1988" s="125">
        <f t="shared" si="90"/>
        <v>1.3300309883149009E-2</v>
      </c>
      <c r="D1988" s="128">
        <f t="shared" si="91"/>
        <v>13300.309883149008</v>
      </c>
      <c r="E1988" s="128">
        <f t="shared" ca="1" si="92"/>
        <v>114095.73320934507</v>
      </c>
    </row>
    <row r="1989" spans="1:5" x14ac:dyDescent="0.3">
      <c r="A1989" s="73">
        <v>40956</v>
      </c>
      <c r="B1989" s="130">
        <v>1361.2299800000001</v>
      </c>
      <c r="C1989" s="125">
        <f t="shared" si="90"/>
        <v>1.2142133770978392E-2</v>
      </c>
      <c r="D1989" s="128">
        <f t="shared" si="91"/>
        <v>12142.133770978391</v>
      </c>
      <c r="E1989" s="128">
        <f t="shared" ca="1" si="92"/>
        <v>114095.73320934507</v>
      </c>
    </row>
    <row r="1990" spans="1:5" x14ac:dyDescent="0.3">
      <c r="A1990" s="73">
        <v>40955</v>
      </c>
      <c r="B1990" s="130">
        <v>1358.040039</v>
      </c>
      <c r="C1990" s="125">
        <f t="shared" si="90"/>
        <v>2.4518308797762289E-2</v>
      </c>
      <c r="D1990" s="128">
        <f t="shared" si="91"/>
        <v>24518.308797762289</v>
      </c>
      <c r="E1990" s="128">
        <f t="shared" ca="1" si="92"/>
        <v>114095.73320934507</v>
      </c>
    </row>
    <row r="1991" spans="1:5" x14ac:dyDescent="0.3">
      <c r="A1991" s="73">
        <v>40954</v>
      </c>
      <c r="B1991" s="130">
        <v>1343.2299800000001</v>
      </c>
      <c r="C1991" s="125">
        <f t="shared" si="90"/>
        <v>1.4455221692994957E-2</v>
      </c>
      <c r="D1991" s="128">
        <f t="shared" si="91"/>
        <v>14455.221692994957</v>
      </c>
      <c r="E1991" s="128">
        <f t="shared" ca="1" si="92"/>
        <v>114095.73320934507</v>
      </c>
    </row>
    <row r="1992" spans="1:5" x14ac:dyDescent="0.3">
      <c r="A1992" s="73">
        <v>40953</v>
      </c>
      <c r="B1992" s="130">
        <v>1350.5</v>
      </c>
      <c r="C1992" s="125">
        <f t="shared" ref="C1992:C2055" si="93">B1992/B2002-1</f>
        <v>2.9022915867161103E-2</v>
      </c>
      <c r="D1992" s="128">
        <f t="shared" ref="D1992:D2055" si="94">C1992*$B$5</f>
        <v>29022.915867161104</v>
      </c>
      <c r="E1992" s="128">
        <f t="shared" ref="E1992:E2055" ca="1" si="95">ABS(_xlfn.PERCENTILE.INC(OFFSET(D1992,0,0,Window),1-VaRLevel))</f>
        <v>114095.73320934507</v>
      </c>
    </row>
    <row r="1993" spans="1:5" x14ac:dyDescent="0.3">
      <c r="A1993" s="73">
        <v>40952</v>
      </c>
      <c r="B1993" s="130">
        <v>1351.7700199999999</v>
      </c>
      <c r="C1993" s="125">
        <f t="shared" si="93"/>
        <v>2.9519965350454536E-2</v>
      </c>
      <c r="D1993" s="128">
        <f t="shared" si="94"/>
        <v>29519.965350454535</v>
      </c>
      <c r="E1993" s="128">
        <f t="shared" ca="1" si="95"/>
        <v>114095.73320934507</v>
      </c>
    </row>
    <row r="1994" spans="1:5" x14ac:dyDescent="0.3">
      <c r="A1994" s="73">
        <v>40949</v>
      </c>
      <c r="B1994" s="130">
        <v>1342.6400149999999</v>
      </c>
      <c r="C1994" s="125">
        <f t="shared" si="93"/>
        <v>1.998743467021713E-2</v>
      </c>
      <c r="D1994" s="128">
        <f t="shared" si="94"/>
        <v>19987.434670217131</v>
      </c>
      <c r="E1994" s="128">
        <f t="shared" ca="1" si="95"/>
        <v>114095.73320934507</v>
      </c>
    </row>
    <row r="1995" spans="1:5" x14ac:dyDescent="0.3">
      <c r="A1995" s="73">
        <v>40948</v>
      </c>
      <c r="B1995" s="130">
        <v>1351.9499510000001</v>
      </c>
      <c r="C1995" s="125">
        <f t="shared" si="93"/>
        <v>2.5424099593530647E-2</v>
      </c>
      <c r="D1995" s="128">
        <f t="shared" si="94"/>
        <v>25424.099593530646</v>
      </c>
      <c r="E1995" s="128">
        <f t="shared" ca="1" si="95"/>
        <v>114095.73320934507</v>
      </c>
    </row>
    <row r="1996" spans="1:5" x14ac:dyDescent="0.3">
      <c r="A1996" s="73">
        <v>40947</v>
      </c>
      <c r="B1996" s="130">
        <v>1349.959961</v>
      </c>
      <c r="C1996" s="125">
        <f t="shared" si="93"/>
        <v>1.8023242490255997E-2</v>
      </c>
      <c r="D1996" s="128">
        <f t="shared" si="94"/>
        <v>18023.242490255998</v>
      </c>
      <c r="E1996" s="128">
        <f t="shared" ca="1" si="95"/>
        <v>114095.73320934507</v>
      </c>
    </row>
    <row r="1997" spans="1:5" x14ac:dyDescent="0.3">
      <c r="A1997" s="73">
        <v>40946</v>
      </c>
      <c r="B1997" s="130">
        <v>1347.0500489999999</v>
      </c>
      <c r="C1997" s="125">
        <f t="shared" si="93"/>
        <v>2.4645361433469848E-2</v>
      </c>
      <c r="D1997" s="128">
        <f t="shared" si="94"/>
        <v>24645.361433469847</v>
      </c>
      <c r="E1997" s="128">
        <f t="shared" ca="1" si="95"/>
        <v>114095.73320934507</v>
      </c>
    </row>
    <row r="1998" spans="1:5" x14ac:dyDescent="0.3">
      <c r="A1998" s="73">
        <v>40945</v>
      </c>
      <c r="B1998" s="130">
        <v>1344.329956</v>
      </c>
      <c r="C1998" s="125">
        <f t="shared" si="93"/>
        <v>2.1527322188449771E-2</v>
      </c>
      <c r="D1998" s="128">
        <f t="shared" si="94"/>
        <v>21527.322188449773</v>
      </c>
      <c r="E1998" s="128">
        <f t="shared" ca="1" si="95"/>
        <v>114095.73320934507</v>
      </c>
    </row>
    <row r="1999" spans="1:5" x14ac:dyDescent="0.3">
      <c r="A1999" s="73">
        <v>40942</v>
      </c>
      <c r="B1999" s="130">
        <v>1344.900024</v>
      </c>
      <c r="C1999" s="125">
        <f t="shared" si="93"/>
        <v>2.2442198366851462E-2</v>
      </c>
      <c r="D1999" s="128">
        <f t="shared" si="94"/>
        <v>22442.198366851462</v>
      </c>
      <c r="E1999" s="128">
        <f t="shared" ca="1" si="95"/>
        <v>114095.73320934507</v>
      </c>
    </row>
    <row r="2000" spans="1:5" x14ac:dyDescent="0.3">
      <c r="A2000" s="73">
        <v>40941</v>
      </c>
      <c r="B2000" s="130">
        <v>1325.540039</v>
      </c>
      <c r="C2000" s="125">
        <f t="shared" si="93"/>
        <v>8.3986603271206661E-3</v>
      </c>
      <c r="D2000" s="128">
        <f t="shared" si="94"/>
        <v>8398.6603271206659</v>
      </c>
      <c r="E2000" s="128">
        <f t="shared" ca="1" si="95"/>
        <v>114095.73320934507</v>
      </c>
    </row>
    <row r="2001" spans="1:5" x14ac:dyDescent="0.3">
      <c r="A2001" s="73">
        <v>40940</v>
      </c>
      <c r="B2001" s="130">
        <v>1324.089966</v>
      </c>
      <c r="C2001" s="125">
        <f t="shared" si="93"/>
        <v>1.2270210789778524E-2</v>
      </c>
      <c r="D2001" s="128">
        <f t="shared" si="94"/>
        <v>12270.210789778524</v>
      </c>
      <c r="E2001" s="128">
        <f t="shared" ca="1" si="95"/>
        <v>114095.73320934507</v>
      </c>
    </row>
    <row r="2002" spans="1:5" x14ac:dyDescent="0.3">
      <c r="A2002" s="73">
        <v>40939</v>
      </c>
      <c r="B2002" s="130">
        <v>1312.410034</v>
      </c>
      <c r="C2002" s="125">
        <f t="shared" si="93"/>
        <v>1.4485911679655405E-2</v>
      </c>
      <c r="D2002" s="128">
        <f t="shared" si="94"/>
        <v>14485.911679655406</v>
      </c>
      <c r="E2002" s="128">
        <f t="shared" ca="1" si="95"/>
        <v>114095.73320934507</v>
      </c>
    </row>
    <row r="2003" spans="1:5" x14ac:dyDescent="0.3">
      <c r="A2003" s="73">
        <v>40938</v>
      </c>
      <c r="B2003" s="130">
        <v>1313.01001</v>
      </c>
      <c r="C2003" s="125">
        <f t="shared" si="93"/>
        <v>1.8555759978663877E-2</v>
      </c>
      <c r="D2003" s="128">
        <f t="shared" si="94"/>
        <v>18555.759978663878</v>
      </c>
      <c r="E2003" s="128">
        <f t="shared" ca="1" si="95"/>
        <v>114095.73320934507</v>
      </c>
    </row>
    <row r="2004" spans="1:5" x14ac:dyDescent="0.3">
      <c r="A2004" s="73">
        <v>40935</v>
      </c>
      <c r="B2004" s="130">
        <v>1316.329956</v>
      </c>
      <c r="C2004" s="125">
        <f t="shared" si="93"/>
        <v>1.6078700115785383E-2</v>
      </c>
      <c r="D2004" s="128">
        <f t="shared" si="94"/>
        <v>16078.700115785383</v>
      </c>
      <c r="E2004" s="128">
        <f t="shared" ca="1" si="95"/>
        <v>114095.73320934507</v>
      </c>
    </row>
    <row r="2005" spans="1:5" x14ac:dyDescent="0.3">
      <c r="A2005" s="73">
        <v>40934</v>
      </c>
      <c r="B2005" s="130">
        <v>1318.4300539999999</v>
      </c>
      <c r="C2005" s="125">
        <f t="shared" si="93"/>
        <v>2.0077737683797503E-2</v>
      </c>
      <c r="D2005" s="128">
        <f t="shared" si="94"/>
        <v>20077.737683797503</v>
      </c>
      <c r="E2005" s="128">
        <f t="shared" ca="1" si="95"/>
        <v>114095.73320934507</v>
      </c>
    </row>
    <row r="2006" spans="1:5" x14ac:dyDescent="0.3">
      <c r="A2006" s="73">
        <v>40933</v>
      </c>
      <c r="B2006" s="130">
        <v>1326.0600589999999</v>
      </c>
      <c r="C2006" s="125">
        <f t="shared" si="93"/>
        <v>2.6298761808204896E-2</v>
      </c>
      <c r="D2006" s="128">
        <f t="shared" si="94"/>
        <v>26298.761808204898</v>
      </c>
      <c r="E2006" s="128">
        <f t="shared" ca="1" si="95"/>
        <v>114095.73320934507</v>
      </c>
    </row>
    <row r="2007" spans="1:5" x14ac:dyDescent="0.3">
      <c r="A2007" s="73">
        <v>40932</v>
      </c>
      <c r="B2007" s="130">
        <v>1314.650024</v>
      </c>
      <c r="C2007" s="125">
        <f t="shared" si="93"/>
        <v>2.6508998437527076E-2</v>
      </c>
      <c r="D2007" s="128">
        <f t="shared" si="94"/>
        <v>26508.998437527076</v>
      </c>
      <c r="E2007" s="128">
        <f t="shared" ca="1" si="95"/>
        <v>114095.73320934507</v>
      </c>
    </row>
    <row r="2008" spans="1:5" x14ac:dyDescent="0.3">
      <c r="A2008" s="73">
        <v>40931</v>
      </c>
      <c r="B2008" s="130">
        <v>1316</v>
      </c>
      <c r="C2008" s="125">
        <f t="shared" si="93"/>
        <v>2.9887024860241862E-2</v>
      </c>
      <c r="D2008" s="128">
        <f t="shared" si="94"/>
        <v>29887.024860241861</v>
      </c>
      <c r="E2008" s="128">
        <f t="shared" ca="1" si="95"/>
        <v>114095.73320934507</v>
      </c>
    </row>
    <row r="2009" spans="1:5" x14ac:dyDescent="0.3">
      <c r="A2009" s="73">
        <v>40928</v>
      </c>
      <c r="B2009" s="130">
        <v>1315.380005</v>
      </c>
      <c r="C2009" s="125">
        <f t="shared" si="93"/>
        <v>2.6790270884559764E-2</v>
      </c>
      <c r="D2009" s="128">
        <f t="shared" si="94"/>
        <v>26790.270884559763</v>
      </c>
      <c r="E2009" s="128">
        <f t="shared" ca="1" si="95"/>
        <v>114095.73320934507</v>
      </c>
    </row>
    <row r="2010" spans="1:5" x14ac:dyDescent="0.3">
      <c r="A2010" s="73">
        <v>40927</v>
      </c>
      <c r="B2010" s="130">
        <v>1314.5</v>
      </c>
      <c r="C2010" s="125">
        <f t="shared" si="93"/>
        <v>2.9123893817371904E-2</v>
      </c>
      <c r="D2010" s="128">
        <f t="shared" si="94"/>
        <v>29123.893817371903</v>
      </c>
      <c r="E2010" s="128">
        <f t="shared" ca="1" si="95"/>
        <v>114095.73320934507</v>
      </c>
    </row>
    <row r="2011" spans="1:5" x14ac:dyDescent="0.3">
      <c r="A2011" s="73">
        <v>40926</v>
      </c>
      <c r="B2011" s="130">
        <v>1308.040039</v>
      </c>
      <c r="C2011" s="125">
        <f t="shared" si="93"/>
        <v>2.4258827751812095E-2</v>
      </c>
      <c r="D2011" s="128">
        <f t="shared" si="94"/>
        <v>24258.827751812096</v>
      </c>
      <c r="E2011" s="128">
        <f t="shared" ca="1" si="95"/>
        <v>114095.73320934507</v>
      </c>
    </row>
    <row r="2012" spans="1:5" x14ac:dyDescent="0.3">
      <c r="A2012" s="73">
        <v>40925</v>
      </c>
      <c r="B2012" s="130">
        <v>1293.670044</v>
      </c>
      <c r="C2012" s="125">
        <f t="shared" si="93"/>
        <v>2.8681670394688386E-2</v>
      </c>
      <c r="D2012" s="128">
        <f t="shared" si="94"/>
        <v>28681.670394688386</v>
      </c>
      <c r="E2012" s="128">
        <f t="shared" ca="1" si="95"/>
        <v>114095.73320934507</v>
      </c>
    </row>
    <row r="2013" spans="1:5" x14ac:dyDescent="0.3">
      <c r="A2013" s="73">
        <v>40921</v>
      </c>
      <c r="B2013" s="130">
        <v>1289.089966</v>
      </c>
      <c r="C2013" s="125">
        <f t="shared" si="93"/>
        <v>2.0640960228009764E-2</v>
      </c>
      <c r="D2013" s="128">
        <f t="shared" si="94"/>
        <v>20640.960228009764</v>
      </c>
      <c r="E2013" s="128">
        <f t="shared" ca="1" si="95"/>
        <v>114095.73320934507</v>
      </c>
    </row>
    <row r="2014" spans="1:5" x14ac:dyDescent="0.3">
      <c r="A2014" s="73">
        <v>40920</v>
      </c>
      <c r="B2014" s="130">
        <v>1295.5</v>
      </c>
      <c r="C2014" s="125">
        <f t="shared" si="93"/>
        <v>3.669855674395972E-2</v>
      </c>
      <c r="D2014" s="128">
        <f t="shared" si="94"/>
        <v>36698.556743959722</v>
      </c>
      <c r="E2014" s="128">
        <f t="shared" ca="1" si="95"/>
        <v>114095.73320934507</v>
      </c>
    </row>
    <row r="2015" spans="1:5" x14ac:dyDescent="0.3">
      <c r="A2015" s="73">
        <v>40919</v>
      </c>
      <c r="B2015" s="130">
        <v>1292.4799800000001</v>
      </c>
      <c r="C2015" s="125">
        <f t="shared" si="93"/>
        <v>2.1376073623742275E-2</v>
      </c>
      <c r="D2015" s="128">
        <f t="shared" si="94"/>
        <v>21376.073623742275</v>
      </c>
      <c r="E2015" s="128">
        <f t="shared" ca="1" si="95"/>
        <v>114095.73320934507</v>
      </c>
    </row>
    <row r="2016" spans="1:5" x14ac:dyDescent="0.3">
      <c r="A2016" s="73">
        <v>40918</v>
      </c>
      <c r="B2016" s="130">
        <v>1292.079956</v>
      </c>
      <c r="C2016" s="125">
        <f t="shared" si="93"/>
        <v>2.1140730821360476E-2</v>
      </c>
      <c r="D2016" s="128">
        <f t="shared" si="94"/>
        <v>21140.730821360477</v>
      </c>
      <c r="E2016" s="128">
        <f t="shared" ca="1" si="95"/>
        <v>114095.73320934507</v>
      </c>
    </row>
    <row r="2017" spans="1:5" x14ac:dyDescent="0.3">
      <c r="A2017" s="73">
        <v>40917</v>
      </c>
      <c r="B2017" s="130">
        <v>1280.6999510000001</v>
      </c>
      <c r="C2017" s="125">
        <f t="shared" si="93"/>
        <v>2.1291826953748094E-2</v>
      </c>
      <c r="D2017" s="128">
        <f t="shared" si="94"/>
        <v>21291.826953748096</v>
      </c>
      <c r="E2017" s="128">
        <f t="shared" ca="1" si="95"/>
        <v>114095.73320934507</v>
      </c>
    </row>
    <row r="2018" spans="1:5" x14ac:dyDescent="0.3">
      <c r="A2018" s="73">
        <v>40914</v>
      </c>
      <c r="B2018" s="130">
        <v>1277.8100589999999</v>
      </c>
      <c r="C2018" s="125">
        <f t="shared" si="93"/>
        <v>2.7409777759369813E-2</v>
      </c>
      <c r="D2018" s="128">
        <f t="shared" si="94"/>
        <v>27409.777759369812</v>
      </c>
      <c r="E2018" s="128">
        <f t="shared" ca="1" si="95"/>
        <v>114095.73320934507</v>
      </c>
    </row>
    <row r="2019" spans="1:5" x14ac:dyDescent="0.3">
      <c r="A2019" s="73">
        <v>40913</v>
      </c>
      <c r="B2019" s="130">
        <v>1281.0600589999999</v>
      </c>
      <c r="C2019" s="125">
        <f t="shared" si="93"/>
        <v>3.2030942101412885E-2</v>
      </c>
      <c r="D2019" s="128">
        <f t="shared" si="94"/>
        <v>32030.942101412886</v>
      </c>
      <c r="E2019" s="128">
        <f t="shared" ca="1" si="95"/>
        <v>114095.73320934507</v>
      </c>
    </row>
    <row r="2020" spans="1:5" x14ac:dyDescent="0.3">
      <c r="A2020" s="73">
        <v>40912</v>
      </c>
      <c r="B2020" s="130">
        <v>1277.3000489999999</v>
      </c>
      <c r="C2020" s="125">
        <f t="shared" si="93"/>
        <v>5.9692267335308635E-2</v>
      </c>
      <c r="D2020" s="128">
        <f t="shared" si="94"/>
        <v>59692.267335308636</v>
      </c>
      <c r="E2020" s="128">
        <f t="shared" ca="1" si="95"/>
        <v>114095.73320934507</v>
      </c>
    </row>
    <row r="2021" spans="1:5" x14ac:dyDescent="0.3">
      <c r="A2021" s="73">
        <v>40911</v>
      </c>
      <c r="B2021" s="130">
        <v>1277.0600589999999</v>
      </c>
      <c r="C2021" s="125">
        <f t="shared" si="93"/>
        <v>4.7062315235296026E-2</v>
      </c>
      <c r="D2021" s="128">
        <f t="shared" si="94"/>
        <v>47062.315235296024</v>
      </c>
      <c r="E2021" s="128">
        <f t="shared" ca="1" si="95"/>
        <v>114095.73320934507</v>
      </c>
    </row>
    <row r="2022" spans="1:5" x14ac:dyDescent="0.3">
      <c r="A2022" s="73">
        <v>40907</v>
      </c>
      <c r="B2022" s="130">
        <v>1257.599976</v>
      </c>
      <c r="C2022" s="125">
        <f t="shared" si="93"/>
        <v>3.4423175817396734E-2</v>
      </c>
      <c r="D2022" s="128">
        <f t="shared" si="94"/>
        <v>34423.175817396732</v>
      </c>
      <c r="E2022" s="128">
        <f t="shared" ca="1" si="95"/>
        <v>114095.73320934507</v>
      </c>
    </row>
    <row r="2023" spans="1:5" x14ac:dyDescent="0.3">
      <c r="A2023" s="73">
        <v>40906</v>
      </c>
      <c r="B2023" s="130">
        <v>1263.0200199999999</v>
      </c>
      <c r="C2023" s="125">
        <f t="shared" si="93"/>
        <v>4.2250562196968433E-2</v>
      </c>
      <c r="D2023" s="128">
        <f t="shared" si="94"/>
        <v>42250.562196968436</v>
      </c>
      <c r="E2023" s="128">
        <f t="shared" ca="1" si="95"/>
        <v>114095.73320934507</v>
      </c>
    </row>
    <row r="2024" spans="1:5" x14ac:dyDescent="0.3">
      <c r="A2024" s="73">
        <v>40905</v>
      </c>
      <c r="B2024" s="130">
        <v>1249.6400149999999</v>
      </c>
      <c r="C2024" s="125">
        <f t="shared" si="93"/>
        <v>1.9506771793246003E-2</v>
      </c>
      <c r="D2024" s="128">
        <f t="shared" si="94"/>
        <v>19506.771793246004</v>
      </c>
      <c r="E2024" s="128">
        <f t="shared" ca="1" si="95"/>
        <v>114095.73320934507</v>
      </c>
    </row>
    <row r="2025" spans="1:5" x14ac:dyDescent="0.3">
      <c r="A2025" s="73">
        <v>40904</v>
      </c>
      <c r="B2025" s="130">
        <v>1265.4300539999999</v>
      </c>
      <c r="C2025" s="125">
        <f t="shared" si="93"/>
        <v>2.3421582148556608E-2</v>
      </c>
      <c r="D2025" s="128">
        <f t="shared" si="94"/>
        <v>23421.582148556608</v>
      </c>
      <c r="E2025" s="128">
        <f t="shared" ca="1" si="95"/>
        <v>114095.73320934507</v>
      </c>
    </row>
    <row r="2026" spans="1:5" x14ac:dyDescent="0.3">
      <c r="A2026" s="73">
        <v>40900</v>
      </c>
      <c r="B2026" s="130">
        <v>1265.329956</v>
      </c>
      <c r="C2026" s="125">
        <f t="shared" si="93"/>
        <v>8.0784705714909144E-3</v>
      </c>
      <c r="D2026" s="128">
        <f t="shared" si="94"/>
        <v>8078.4705714909142</v>
      </c>
      <c r="E2026" s="128">
        <f t="shared" ca="1" si="95"/>
        <v>114095.73320934507</v>
      </c>
    </row>
    <row r="2027" spans="1:5" x14ac:dyDescent="0.3">
      <c r="A2027" s="73">
        <v>40899</v>
      </c>
      <c r="B2027" s="130">
        <v>1254</v>
      </c>
      <c r="C2027" s="125">
        <f t="shared" si="93"/>
        <v>1.5919329511130398E-2</v>
      </c>
      <c r="D2027" s="128">
        <f t="shared" si="94"/>
        <v>15919.329511130398</v>
      </c>
      <c r="E2027" s="128">
        <f t="shared" ca="1" si="95"/>
        <v>114095.73320934507</v>
      </c>
    </row>
    <row r="2028" spans="1:5" x14ac:dyDescent="0.3">
      <c r="A2028" s="73">
        <v>40898</v>
      </c>
      <c r="B2028" s="130">
        <v>1243.719971</v>
      </c>
      <c r="C2028" s="125">
        <f t="shared" si="93"/>
        <v>-1.3711262292041559E-2</v>
      </c>
      <c r="D2028" s="128">
        <f t="shared" si="94"/>
        <v>-13711.26229204156</v>
      </c>
      <c r="E2028" s="128">
        <f t="shared" ca="1" si="95"/>
        <v>114095.73320934507</v>
      </c>
    </row>
    <row r="2029" spans="1:5" x14ac:dyDescent="0.3">
      <c r="A2029" s="73">
        <v>40897</v>
      </c>
      <c r="B2029" s="130">
        <v>1241.3000489999999</v>
      </c>
      <c r="C2029" s="125">
        <f t="shared" si="93"/>
        <v>-1.3643489630790762E-2</v>
      </c>
      <c r="D2029" s="128">
        <f t="shared" si="94"/>
        <v>-13643.489630790762</v>
      </c>
      <c r="E2029" s="128">
        <f t="shared" ca="1" si="95"/>
        <v>114095.73320934507</v>
      </c>
    </row>
    <row r="2030" spans="1:5" x14ac:dyDescent="0.3">
      <c r="A2030" s="73">
        <v>40896</v>
      </c>
      <c r="B2030" s="130">
        <v>1205.349976</v>
      </c>
      <c r="C2030" s="125">
        <f t="shared" si="93"/>
        <v>-4.1150906712890123E-2</v>
      </c>
      <c r="D2030" s="128">
        <f t="shared" si="94"/>
        <v>-41150.906712890122</v>
      </c>
      <c r="E2030" s="128">
        <f t="shared" ca="1" si="95"/>
        <v>114095.73320934507</v>
      </c>
    </row>
    <row r="2031" spans="1:5" x14ac:dyDescent="0.3">
      <c r="A2031" s="73">
        <v>40893</v>
      </c>
      <c r="B2031" s="130">
        <v>1219.660034</v>
      </c>
      <c r="C2031" s="125">
        <f t="shared" si="93"/>
        <v>-1.9786538742236792E-2</v>
      </c>
      <c r="D2031" s="128">
        <f t="shared" si="94"/>
        <v>-19786.538742236793</v>
      </c>
      <c r="E2031" s="128">
        <f t="shared" ca="1" si="95"/>
        <v>114095.73320934507</v>
      </c>
    </row>
    <row r="2032" spans="1:5" x14ac:dyDescent="0.3">
      <c r="A2032" s="73">
        <v>40892</v>
      </c>
      <c r="B2032" s="130">
        <v>1215.75</v>
      </c>
      <c r="C2032" s="125">
        <f t="shared" si="93"/>
        <v>-2.3164406481892663E-2</v>
      </c>
      <c r="D2032" s="128">
        <f t="shared" si="94"/>
        <v>-23164.406481892664</v>
      </c>
      <c r="E2032" s="128">
        <f t="shared" ca="1" si="95"/>
        <v>114095.73320934507</v>
      </c>
    </row>
    <row r="2033" spans="1:5" x14ac:dyDescent="0.3">
      <c r="A2033" s="73">
        <v>40891</v>
      </c>
      <c r="B2033" s="130">
        <v>1211.8199460000001</v>
      </c>
      <c r="C2033" s="125">
        <f t="shared" si="93"/>
        <v>-2.8180547971900727E-2</v>
      </c>
      <c r="D2033" s="128">
        <f t="shared" si="94"/>
        <v>-28180.547971900727</v>
      </c>
      <c r="E2033" s="128">
        <f t="shared" ca="1" si="95"/>
        <v>114095.73320934507</v>
      </c>
    </row>
    <row r="2034" spans="1:5" x14ac:dyDescent="0.3">
      <c r="A2034" s="73">
        <v>40890</v>
      </c>
      <c r="B2034" s="130">
        <v>1225.7299800000001</v>
      </c>
      <c r="C2034" s="125">
        <f t="shared" si="93"/>
        <v>2.5552456519544853E-2</v>
      </c>
      <c r="D2034" s="128">
        <f t="shared" si="94"/>
        <v>25552.456519544852</v>
      </c>
      <c r="E2034" s="128">
        <f t="shared" ca="1" si="95"/>
        <v>114095.73320934507</v>
      </c>
    </row>
    <row r="2035" spans="1:5" x14ac:dyDescent="0.3">
      <c r="A2035" s="73">
        <v>40889</v>
      </c>
      <c r="B2035" s="130">
        <v>1236.469971</v>
      </c>
      <c r="C2035" s="125">
        <f t="shared" si="93"/>
        <v>3.6828577581987876E-2</v>
      </c>
      <c r="D2035" s="128">
        <f t="shared" si="94"/>
        <v>36828.577581987876</v>
      </c>
      <c r="E2035" s="128">
        <f t="shared" ca="1" si="95"/>
        <v>114095.73320934507</v>
      </c>
    </row>
    <row r="2036" spans="1:5" x14ac:dyDescent="0.3">
      <c r="A2036" s="73">
        <v>40886</v>
      </c>
      <c r="B2036" s="130">
        <v>1255.1899410000001</v>
      </c>
      <c r="C2036" s="125">
        <f t="shared" si="93"/>
        <v>8.3302315011779315E-2</v>
      </c>
      <c r="D2036" s="128">
        <f t="shared" si="94"/>
        <v>83302.315011779312</v>
      </c>
      <c r="E2036" s="128">
        <f t="shared" ca="1" si="95"/>
        <v>114095.73320934507</v>
      </c>
    </row>
    <row r="2037" spans="1:5" x14ac:dyDescent="0.3">
      <c r="A2037" s="73">
        <v>40885</v>
      </c>
      <c r="B2037" s="130">
        <v>1234.349976</v>
      </c>
      <c r="C2037" s="125">
        <f t="shared" si="93"/>
        <v>6.2455292750190239E-2</v>
      </c>
      <c r="D2037" s="128">
        <f t="shared" si="94"/>
        <v>62455.292750190238</v>
      </c>
      <c r="E2037" s="128">
        <f t="shared" ca="1" si="95"/>
        <v>114095.73320934507</v>
      </c>
    </row>
    <row r="2038" spans="1:5" x14ac:dyDescent="0.3">
      <c r="A2038" s="73">
        <v>40884</v>
      </c>
      <c r="B2038" s="130">
        <v>1261.01001</v>
      </c>
      <c r="C2038" s="125">
        <f t="shared" si="93"/>
        <v>6.1420464466349411E-2</v>
      </c>
      <c r="D2038" s="128">
        <f t="shared" si="94"/>
        <v>61420.464466349411</v>
      </c>
      <c r="E2038" s="128">
        <f t="shared" ca="1" si="95"/>
        <v>114095.73320934507</v>
      </c>
    </row>
    <row r="2039" spans="1:5" x14ac:dyDescent="0.3">
      <c r="A2039" s="73">
        <v>40883</v>
      </c>
      <c r="B2039" s="130">
        <v>1258.469971</v>
      </c>
      <c r="C2039" s="125">
        <f t="shared" si="93"/>
        <v>5.4896135809420654E-2</v>
      </c>
      <c r="D2039" s="128">
        <f t="shared" si="94"/>
        <v>54896.135809420652</v>
      </c>
      <c r="E2039" s="128">
        <f t="shared" ca="1" si="95"/>
        <v>114095.73320934507</v>
      </c>
    </row>
    <row r="2040" spans="1:5" x14ac:dyDescent="0.3">
      <c r="A2040" s="73">
        <v>40882</v>
      </c>
      <c r="B2040" s="130">
        <v>1257.079956</v>
      </c>
      <c r="C2040" s="125">
        <f t="shared" si="93"/>
        <v>3.4080476438175911E-2</v>
      </c>
      <c r="D2040" s="128">
        <f t="shared" si="94"/>
        <v>34080.476438175909</v>
      </c>
      <c r="E2040" s="128">
        <f t="shared" ca="1" si="95"/>
        <v>114095.73320934507</v>
      </c>
    </row>
    <row r="2041" spans="1:5" x14ac:dyDescent="0.3">
      <c r="A2041" s="73">
        <v>40879</v>
      </c>
      <c r="B2041" s="130">
        <v>1244.280029</v>
      </c>
      <c r="C2041" s="125">
        <f t="shared" si="93"/>
        <v>2.3147216074156596E-2</v>
      </c>
      <c r="D2041" s="128">
        <f t="shared" si="94"/>
        <v>23147.216074156597</v>
      </c>
      <c r="E2041" s="128">
        <f t="shared" ca="1" si="95"/>
        <v>114095.73320934507</v>
      </c>
    </row>
    <row r="2042" spans="1:5" x14ac:dyDescent="0.3">
      <c r="A2042" s="73">
        <v>40878</v>
      </c>
      <c r="B2042" s="130">
        <v>1244.579956</v>
      </c>
      <c r="C2042" s="125">
        <f t="shared" si="93"/>
        <v>6.2008729731106715E-3</v>
      </c>
      <c r="D2042" s="128">
        <f t="shared" si="94"/>
        <v>6200.8729731106714</v>
      </c>
      <c r="E2042" s="128">
        <f t="shared" ca="1" si="95"/>
        <v>114095.73320934507</v>
      </c>
    </row>
    <row r="2043" spans="1:5" x14ac:dyDescent="0.3">
      <c r="A2043" s="73">
        <v>40877</v>
      </c>
      <c r="B2043" s="130">
        <v>1246.959961</v>
      </c>
      <c r="C2043" s="125">
        <f t="shared" si="93"/>
        <v>-8.6261816101439459E-3</v>
      </c>
      <c r="D2043" s="128">
        <f t="shared" si="94"/>
        <v>-8626.1816101439454</v>
      </c>
      <c r="E2043" s="128">
        <f t="shared" ca="1" si="95"/>
        <v>114095.73320934507</v>
      </c>
    </row>
    <row r="2044" spans="1:5" x14ac:dyDescent="0.3">
      <c r="A2044" s="73">
        <v>40876</v>
      </c>
      <c r="B2044" s="130">
        <v>1195.1899410000001</v>
      </c>
      <c r="C2044" s="125">
        <f t="shared" si="93"/>
        <v>-4.5207693595501475E-2</v>
      </c>
      <c r="D2044" s="128">
        <f t="shared" si="94"/>
        <v>-45207.693595501478</v>
      </c>
      <c r="E2044" s="128">
        <f t="shared" ca="1" si="95"/>
        <v>114095.73320934507</v>
      </c>
    </row>
    <row r="2045" spans="1:5" x14ac:dyDescent="0.3">
      <c r="A2045" s="73">
        <v>40875</v>
      </c>
      <c r="B2045" s="130">
        <v>1192.5500489999999</v>
      </c>
      <c r="C2045" s="125">
        <f t="shared" si="93"/>
        <v>-5.6414865968237415E-2</v>
      </c>
      <c r="D2045" s="128">
        <f t="shared" si="94"/>
        <v>-56414.865968237413</v>
      </c>
      <c r="E2045" s="128">
        <f t="shared" ca="1" si="95"/>
        <v>114095.73320934507</v>
      </c>
    </row>
    <row r="2046" spans="1:5" x14ac:dyDescent="0.3">
      <c r="A2046" s="73">
        <v>40872</v>
      </c>
      <c r="B2046" s="130">
        <v>1158.670044</v>
      </c>
      <c r="C2046" s="125">
        <f t="shared" si="93"/>
        <v>-6.5362515288185263E-2</v>
      </c>
      <c r="D2046" s="128">
        <f t="shared" si="94"/>
        <v>-65362.515288185263</v>
      </c>
      <c r="E2046" s="128">
        <f t="shared" ca="1" si="95"/>
        <v>114095.73320934507</v>
      </c>
    </row>
    <row r="2047" spans="1:5" x14ac:dyDescent="0.3">
      <c r="A2047" s="73">
        <v>40870</v>
      </c>
      <c r="B2047" s="130">
        <v>1161.790039</v>
      </c>
      <c r="C2047" s="125">
        <f t="shared" si="93"/>
        <v>-5.4763598010191483E-2</v>
      </c>
      <c r="D2047" s="128">
        <f t="shared" si="94"/>
        <v>-54763.598010191483</v>
      </c>
      <c r="E2047" s="128">
        <f t="shared" ca="1" si="95"/>
        <v>114095.73320934507</v>
      </c>
    </row>
    <row r="2048" spans="1:5" x14ac:dyDescent="0.3">
      <c r="A2048" s="73">
        <v>40869</v>
      </c>
      <c r="B2048" s="130">
        <v>1188.040039</v>
      </c>
      <c r="C2048" s="125">
        <f t="shared" si="93"/>
        <v>-6.8875793129244078E-2</v>
      </c>
      <c r="D2048" s="128">
        <f t="shared" si="94"/>
        <v>-68875.793129244077</v>
      </c>
      <c r="E2048" s="128">
        <f t="shared" ca="1" si="95"/>
        <v>114095.73320934507</v>
      </c>
    </row>
    <row r="2049" spans="1:5" x14ac:dyDescent="0.3">
      <c r="A2049" s="73">
        <v>40868</v>
      </c>
      <c r="B2049" s="130">
        <v>1192.9799800000001</v>
      </c>
      <c r="C2049" s="125">
        <f t="shared" si="93"/>
        <v>-5.4031349332463785E-2</v>
      </c>
      <c r="D2049" s="128">
        <f t="shared" si="94"/>
        <v>-54031.349332463782</v>
      </c>
      <c r="E2049" s="128">
        <f t="shared" ca="1" si="95"/>
        <v>114095.73320934507</v>
      </c>
    </row>
    <row r="2050" spans="1:5" x14ac:dyDescent="0.3">
      <c r="A2050" s="73">
        <v>40865</v>
      </c>
      <c r="B2050" s="130">
        <v>1215.650024</v>
      </c>
      <c r="C2050" s="125">
        <f t="shared" si="93"/>
        <v>-2.9986480214908351E-2</v>
      </c>
      <c r="D2050" s="128">
        <f t="shared" si="94"/>
        <v>-29986.480214908352</v>
      </c>
      <c r="E2050" s="128">
        <f t="shared" ca="1" si="95"/>
        <v>114095.73320934507</v>
      </c>
    </row>
    <row r="2051" spans="1:5" x14ac:dyDescent="0.3">
      <c r="A2051" s="73">
        <v>40864</v>
      </c>
      <c r="B2051" s="130">
        <v>1216.130005</v>
      </c>
      <c r="C2051" s="125">
        <f t="shared" si="93"/>
        <v>-3.5697591994019562E-2</v>
      </c>
      <c r="D2051" s="128">
        <f t="shared" si="94"/>
        <v>-35697.59199401956</v>
      </c>
      <c r="E2051" s="128">
        <f t="shared" ca="1" si="95"/>
        <v>114095.73320934507</v>
      </c>
    </row>
    <row r="2052" spans="1:5" x14ac:dyDescent="0.3">
      <c r="A2052" s="73">
        <v>40863</v>
      </c>
      <c r="B2052" s="130">
        <v>1236.910034</v>
      </c>
      <c r="C2052" s="125">
        <f t="shared" si="93"/>
        <v>-7.9973340399586146E-4</v>
      </c>
      <c r="D2052" s="128">
        <f t="shared" si="94"/>
        <v>-799.73340399586141</v>
      </c>
      <c r="E2052" s="128">
        <f t="shared" ca="1" si="95"/>
        <v>114095.73320934507</v>
      </c>
    </row>
    <row r="2053" spans="1:5" x14ac:dyDescent="0.3">
      <c r="A2053" s="73">
        <v>40862</v>
      </c>
      <c r="B2053" s="130">
        <v>1257.8100589999999</v>
      </c>
      <c r="C2053" s="125">
        <f t="shared" si="93"/>
        <v>3.2447408690140955E-2</v>
      </c>
      <c r="D2053" s="128">
        <f t="shared" si="94"/>
        <v>32447.408690140954</v>
      </c>
      <c r="E2053" s="128">
        <f t="shared" ca="1" si="95"/>
        <v>114095.73320934507</v>
      </c>
    </row>
    <row r="2054" spans="1:5" x14ac:dyDescent="0.3">
      <c r="A2054" s="73">
        <v>40861</v>
      </c>
      <c r="B2054" s="130">
        <v>1251.780029</v>
      </c>
      <c r="C2054" s="125">
        <f t="shared" si="93"/>
        <v>-1.2128141231724232E-3</v>
      </c>
      <c r="D2054" s="128">
        <f t="shared" si="94"/>
        <v>-1212.8141231724233</v>
      </c>
      <c r="E2054" s="128">
        <f t="shared" ca="1" si="95"/>
        <v>114095.73320934507</v>
      </c>
    </row>
    <row r="2055" spans="1:5" x14ac:dyDescent="0.3">
      <c r="A2055" s="73">
        <v>40858</v>
      </c>
      <c r="B2055" s="130">
        <v>1263.849976</v>
      </c>
      <c r="C2055" s="125">
        <f t="shared" si="93"/>
        <v>-1.6528017930224848E-2</v>
      </c>
      <c r="D2055" s="128">
        <f t="shared" si="94"/>
        <v>-16528.017930224847</v>
      </c>
      <c r="E2055" s="128">
        <f t="shared" ca="1" si="95"/>
        <v>114095.73320934507</v>
      </c>
    </row>
    <row r="2056" spans="1:5" x14ac:dyDescent="0.3">
      <c r="A2056" s="73">
        <v>40857</v>
      </c>
      <c r="B2056" s="130">
        <v>1239.6999510000001</v>
      </c>
      <c r="C2056" s="125">
        <f t="shared" ref="C2056:C2119" si="96">B2056/B2066-1</f>
        <v>-3.4945014509010996E-2</v>
      </c>
      <c r="D2056" s="128">
        <f t="shared" ref="D2056:D2119" si="97">C2056*$B$5</f>
        <v>-34945.014509010995</v>
      </c>
      <c r="E2056" s="128">
        <f t="shared" ref="E2056:E2119" ca="1" si="98">ABS(_xlfn.PERCENTILE.INC(OFFSET(D2056,0,0,Window),1-VaRLevel))</f>
        <v>114095.73320934507</v>
      </c>
    </row>
    <row r="2057" spans="1:5" x14ac:dyDescent="0.3">
      <c r="A2057" s="73">
        <v>40856</v>
      </c>
      <c r="B2057" s="130">
        <v>1229.099976</v>
      </c>
      <c r="C2057" s="125">
        <f t="shared" si="96"/>
        <v>-1.0386492753623244E-2</v>
      </c>
      <c r="D2057" s="128">
        <f t="shared" si="97"/>
        <v>-10386.492753623244</v>
      </c>
      <c r="E2057" s="128">
        <f t="shared" ca="1" si="98"/>
        <v>114095.73320934507</v>
      </c>
    </row>
    <row r="2058" spans="1:5" x14ac:dyDescent="0.3">
      <c r="A2058" s="73">
        <v>40855</v>
      </c>
      <c r="B2058" s="130">
        <v>1275.920044</v>
      </c>
      <c r="C2058" s="125">
        <f t="shared" si="96"/>
        <v>3.8135139442152965E-2</v>
      </c>
      <c r="D2058" s="128">
        <f t="shared" si="97"/>
        <v>38135.139442152962</v>
      </c>
      <c r="E2058" s="128">
        <f t="shared" ca="1" si="98"/>
        <v>114095.73320934507</v>
      </c>
    </row>
    <row r="2059" spans="1:5" x14ac:dyDescent="0.3">
      <c r="A2059" s="73">
        <v>40854</v>
      </c>
      <c r="B2059" s="130">
        <v>1261.119995</v>
      </c>
      <c r="C2059" s="125">
        <f t="shared" si="96"/>
        <v>5.5255219113576892E-3</v>
      </c>
      <c r="D2059" s="128">
        <f t="shared" si="97"/>
        <v>5525.5219113576895</v>
      </c>
      <c r="E2059" s="128">
        <f t="shared" ca="1" si="98"/>
        <v>114095.73320934507</v>
      </c>
    </row>
    <row r="2060" spans="1:5" x14ac:dyDescent="0.3">
      <c r="A2060" s="73">
        <v>40851</v>
      </c>
      <c r="B2060" s="130">
        <v>1253.2299800000001</v>
      </c>
      <c r="C2060" s="125">
        <f t="shared" si="96"/>
        <v>1.2097702402584343E-2</v>
      </c>
      <c r="D2060" s="128">
        <f t="shared" si="97"/>
        <v>12097.702402584342</v>
      </c>
      <c r="E2060" s="128">
        <f t="shared" ca="1" si="98"/>
        <v>114095.73320934507</v>
      </c>
    </row>
    <row r="2061" spans="1:5" x14ac:dyDescent="0.3">
      <c r="A2061" s="73">
        <v>40850</v>
      </c>
      <c r="B2061" s="130">
        <v>1261.150024</v>
      </c>
      <c r="C2061" s="125">
        <f t="shared" si="96"/>
        <v>3.7650473045888866E-2</v>
      </c>
      <c r="D2061" s="128">
        <f t="shared" si="97"/>
        <v>37650.473045888866</v>
      </c>
      <c r="E2061" s="128">
        <f t="shared" ca="1" si="98"/>
        <v>114095.73320934507</v>
      </c>
    </row>
    <row r="2062" spans="1:5" x14ac:dyDescent="0.3">
      <c r="A2062" s="73">
        <v>40849</v>
      </c>
      <c r="B2062" s="130">
        <v>1237.900024</v>
      </c>
      <c r="C2062" s="125">
        <f t="shared" si="96"/>
        <v>2.3159337193939367E-2</v>
      </c>
      <c r="D2062" s="128">
        <f t="shared" si="97"/>
        <v>23159.337193939366</v>
      </c>
      <c r="E2062" s="128">
        <f t="shared" ca="1" si="98"/>
        <v>114095.73320934507</v>
      </c>
    </row>
    <row r="2063" spans="1:5" x14ac:dyDescent="0.3">
      <c r="A2063" s="73">
        <v>40848</v>
      </c>
      <c r="B2063" s="130">
        <v>1218.280029</v>
      </c>
      <c r="C2063" s="125">
        <f t="shared" si="96"/>
        <v>-5.7941013979577738E-3</v>
      </c>
      <c r="D2063" s="128">
        <f t="shared" si="97"/>
        <v>-5794.1013979577738</v>
      </c>
      <c r="E2063" s="128">
        <f t="shared" ca="1" si="98"/>
        <v>114095.73320934507</v>
      </c>
    </row>
    <row r="2064" spans="1:5" x14ac:dyDescent="0.3">
      <c r="A2064" s="73">
        <v>40847</v>
      </c>
      <c r="B2064" s="130">
        <v>1253.3000489999999</v>
      </c>
      <c r="C2064" s="125">
        <f t="shared" si="96"/>
        <v>4.3668757936005331E-2</v>
      </c>
      <c r="D2064" s="128">
        <f t="shared" si="97"/>
        <v>43668.757936005328</v>
      </c>
      <c r="E2064" s="128">
        <f t="shared" ca="1" si="98"/>
        <v>114095.73320934507</v>
      </c>
    </row>
    <row r="2065" spans="1:5" x14ac:dyDescent="0.3">
      <c r="A2065" s="73">
        <v>40844</v>
      </c>
      <c r="B2065" s="130">
        <v>1285.089966</v>
      </c>
      <c r="C2065" s="125">
        <f t="shared" si="96"/>
        <v>4.9412869860822717E-2</v>
      </c>
      <c r="D2065" s="128">
        <f t="shared" si="97"/>
        <v>49412.869860822713</v>
      </c>
      <c r="E2065" s="128">
        <f t="shared" ca="1" si="98"/>
        <v>114095.73320934507</v>
      </c>
    </row>
    <row r="2066" spans="1:5" x14ac:dyDescent="0.3">
      <c r="A2066" s="73">
        <v>40843</v>
      </c>
      <c r="B2066" s="130">
        <v>1284.589966</v>
      </c>
      <c r="C2066" s="125">
        <f t="shared" si="96"/>
        <v>6.723653665815732E-2</v>
      </c>
      <c r="D2066" s="128">
        <f t="shared" si="97"/>
        <v>67236.536658157318</v>
      </c>
      <c r="E2066" s="128">
        <f t="shared" ca="1" si="98"/>
        <v>114095.73320934507</v>
      </c>
    </row>
    <row r="2067" spans="1:5" x14ac:dyDescent="0.3">
      <c r="A2067" s="73">
        <v>40842</v>
      </c>
      <c r="B2067" s="130">
        <v>1242</v>
      </c>
      <c r="C2067" s="125">
        <f t="shared" si="96"/>
        <v>2.8784427417684721E-2</v>
      </c>
      <c r="D2067" s="128">
        <f t="shared" si="97"/>
        <v>28784.427417684721</v>
      </c>
      <c r="E2067" s="128">
        <f t="shared" ca="1" si="98"/>
        <v>114095.73320934507</v>
      </c>
    </row>
    <row r="2068" spans="1:5" x14ac:dyDescent="0.3">
      <c r="A2068" s="73">
        <v>40841</v>
      </c>
      <c r="B2068" s="130">
        <v>1229.0500489999999</v>
      </c>
      <c r="C2068" s="125">
        <f t="shared" si="96"/>
        <v>2.8029182550865617E-2</v>
      </c>
      <c r="D2068" s="128">
        <f t="shared" si="97"/>
        <v>28029.182550865618</v>
      </c>
      <c r="E2068" s="128">
        <f t="shared" ca="1" si="98"/>
        <v>114095.73320934507</v>
      </c>
    </row>
    <row r="2069" spans="1:5" x14ac:dyDescent="0.3">
      <c r="A2069" s="73">
        <v>40840</v>
      </c>
      <c r="B2069" s="130">
        <v>1254.1899410000001</v>
      </c>
      <c r="C2069" s="125">
        <f t="shared" si="96"/>
        <v>4.9627936676665652E-2</v>
      </c>
      <c r="D2069" s="128">
        <f t="shared" si="97"/>
        <v>49627.936676665653</v>
      </c>
      <c r="E2069" s="128">
        <f t="shared" ca="1" si="98"/>
        <v>114095.73320934507</v>
      </c>
    </row>
    <row r="2070" spans="1:5" x14ac:dyDescent="0.3">
      <c r="A2070" s="73">
        <v>40837</v>
      </c>
      <c r="B2070" s="130">
        <v>1238.25</v>
      </c>
      <c r="C2070" s="125">
        <f t="shared" si="96"/>
        <v>7.1651153475148499E-2</v>
      </c>
      <c r="D2070" s="128">
        <f t="shared" si="97"/>
        <v>71651.153475148501</v>
      </c>
      <c r="E2070" s="128">
        <f t="shared" ca="1" si="98"/>
        <v>114095.73320934507</v>
      </c>
    </row>
    <row r="2071" spans="1:5" x14ac:dyDescent="0.3">
      <c r="A2071" s="73">
        <v>40836</v>
      </c>
      <c r="B2071" s="130">
        <v>1215.3900149999999</v>
      </c>
      <c r="C2071" s="125">
        <f t="shared" si="96"/>
        <v>4.3280123312294361E-2</v>
      </c>
      <c r="D2071" s="128">
        <f t="shared" si="97"/>
        <v>43280.123312294359</v>
      </c>
      <c r="E2071" s="128">
        <f t="shared" ca="1" si="98"/>
        <v>114095.73320934507</v>
      </c>
    </row>
    <row r="2072" spans="1:5" x14ac:dyDescent="0.3">
      <c r="A2072" s="73">
        <v>40835</v>
      </c>
      <c r="B2072" s="130">
        <v>1209.880005</v>
      </c>
      <c r="C2072" s="125">
        <f t="shared" si="96"/>
        <v>5.7559656941487569E-2</v>
      </c>
      <c r="D2072" s="128">
        <f t="shared" si="97"/>
        <v>57559.65694148757</v>
      </c>
      <c r="E2072" s="128">
        <f t="shared" ca="1" si="98"/>
        <v>114095.73320934507</v>
      </c>
    </row>
    <row r="2073" spans="1:5" x14ac:dyDescent="0.3">
      <c r="A2073" s="73">
        <v>40834</v>
      </c>
      <c r="B2073" s="130">
        <v>1225.380005</v>
      </c>
      <c r="C2073" s="125">
        <f t="shared" si="96"/>
        <v>9.0244279925236537E-2</v>
      </c>
      <c r="D2073" s="128">
        <f t="shared" si="97"/>
        <v>90244.279925236537</v>
      </c>
      <c r="E2073" s="128">
        <f t="shared" ca="1" si="98"/>
        <v>114095.73320934507</v>
      </c>
    </row>
    <row r="2074" spans="1:5" x14ac:dyDescent="0.3">
      <c r="A2074" s="73">
        <v>40833</v>
      </c>
      <c r="B2074" s="130">
        <v>1200.8599850000001</v>
      </c>
      <c r="C2074" s="125">
        <f t="shared" si="96"/>
        <v>9.2455634261358055E-2</v>
      </c>
      <c r="D2074" s="128">
        <f t="shared" si="97"/>
        <v>92455.634261358049</v>
      </c>
      <c r="E2074" s="128">
        <f t="shared" ca="1" si="98"/>
        <v>114095.73320934507</v>
      </c>
    </row>
    <row r="2075" spans="1:5" x14ac:dyDescent="0.3">
      <c r="A2075" s="73">
        <v>40830</v>
      </c>
      <c r="B2075" s="130">
        <v>1224.579956</v>
      </c>
      <c r="C2075" s="125">
        <f t="shared" si="96"/>
        <v>8.2338926638284127E-2</v>
      </c>
      <c r="D2075" s="128">
        <f t="shared" si="97"/>
        <v>82338.926638284131</v>
      </c>
      <c r="E2075" s="128">
        <f t="shared" ca="1" si="98"/>
        <v>114095.73320934507</v>
      </c>
    </row>
    <row r="2076" spans="1:5" x14ac:dyDescent="0.3">
      <c r="A2076" s="73">
        <v>40829</v>
      </c>
      <c r="B2076" s="130">
        <v>1203.660034</v>
      </c>
      <c r="C2076" s="125">
        <f t="shared" si="96"/>
        <v>3.7280256036947401E-2</v>
      </c>
      <c r="D2076" s="128">
        <f t="shared" si="97"/>
        <v>37280.256036947401</v>
      </c>
      <c r="E2076" s="128">
        <f t="shared" ca="1" si="98"/>
        <v>114095.73320934507</v>
      </c>
    </row>
    <row r="2077" spans="1:5" x14ac:dyDescent="0.3">
      <c r="A2077" s="73">
        <v>40828</v>
      </c>
      <c r="B2077" s="130">
        <v>1207.25</v>
      </c>
      <c r="C2077" s="125">
        <f t="shared" si="96"/>
        <v>4.8815820304646707E-2</v>
      </c>
      <c r="D2077" s="128">
        <f t="shared" si="97"/>
        <v>48815.82030464671</v>
      </c>
      <c r="E2077" s="128">
        <f t="shared" ca="1" si="98"/>
        <v>114095.73320934507</v>
      </c>
    </row>
    <row r="2078" spans="1:5" x14ac:dyDescent="0.3">
      <c r="A2078" s="73">
        <v>40827</v>
      </c>
      <c r="B2078" s="130">
        <v>1195.540039</v>
      </c>
      <c r="C2078" s="125">
        <f t="shared" si="96"/>
        <v>1.7151928664976834E-2</v>
      </c>
      <c r="D2078" s="128">
        <f t="shared" si="97"/>
        <v>17151.928664976833</v>
      </c>
      <c r="E2078" s="128">
        <f t="shared" ca="1" si="98"/>
        <v>114095.73320934507</v>
      </c>
    </row>
    <row r="2079" spans="1:5" x14ac:dyDescent="0.3">
      <c r="A2079" s="73">
        <v>40826</v>
      </c>
      <c r="B2079" s="130">
        <v>1194.8900149999999</v>
      </c>
      <c r="C2079" s="125">
        <f t="shared" si="96"/>
        <v>2.7464693534347884E-2</v>
      </c>
      <c r="D2079" s="128">
        <f t="shared" si="97"/>
        <v>27464.693534347884</v>
      </c>
      <c r="E2079" s="128">
        <f t="shared" ca="1" si="98"/>
        <v>114095.73320934507</v>
      </c>
    </row>
    <row r="2080" spans="1:5" x14ac:dyDescent="0.3">
      <c r="A2080" s="73">
        <v>40823</v>
      </c>
      <c r="B2080" s="130">
        <v>1155.459961</v>
      </c>
      <c r="C2080" s="125">
        <f t="shared" si="96"/>
        <v>1.6745339436438522E-2</v>
      </c>
      <c r="D2080" s="128">
        <f t="shared" si="97"/>
        <v>16745.339436438524</v>
      </c>
      <c r="E2080" s="128">
        <f t="shared" ca="1" si="98"/>
        <v>114095.73320934507</v>
      </c>
    </row>
    <row r="2081" spans="1:5" x14ac:dyDescent="0.3">
      <c r="A2081" s="73">
        <v>40822</v>
      </c>
      <c r="B2081" s="130">
        <v>1164.969971</v>
      </c>
      <c r="C2081" s="125">
        <f t="shared" si="96"/>
        <v>3.1348410133542171E-2</v>
      </c>
      <c r="D2081" s="128">
        <f t="shared" si="97"/>
        <v>31348.410133542169</v>
      </c>
      <c r="E2081" s="128">
        <f t="shared" ca="1" si="98"/>
        <v>114095.73320934507</v>
      </c>
    </row>
    <row r="2082" spans="1:5" x14ac:dyDescent="0.3">
      <c r="A2082" s="73">
        <v>40821</v>
      </c>
      <c r="B2082" s="130">
        <v>1144.030029</v>
      </c>
      <c r="C2082" s="125">
        <f t="shared" si="96"/>
        <v>-1.948128218758538E-2</v>
      </c>
      <c r="D2082" s="128">
        <f t="shared" si="97"/>
        <v>-19481.282187585381</v>
      </c>
      <c r="E2082" s="128">
        <f t="shared" ca="1" si="98"/>
        <v>114095.73320934507</v>
      </c>
    </row>
    <row r="2083" spans="1:5" x14ac:dyDescent="0.3">
      <c r="A2083" s="73">
        <v>40820</v>
      </c>
      <c r="B2083" s="130">
        <v>1123.9499510000001</v>
      </c>
      <c r="C2083" s="125">
        <f t="shared" si="96"/>
        <v>-6.5003466637371443E-2</v>
      </c>
      <c r="D2083" s="128">
        <f t="shared" si="97"/>
        <v>-65003.466637371443</v>
      </c>
      <c r="E2083" s="128">
        <f t="shared" ca="1" si="98"/>
        <v>114095.73320934507</v>
      </c>
    </row>
    <row r="2084" spans="1:5" x14ac:dyDescent="0.3">
      <c r="A2084" s="73">
        <v>40819</v>
      </c>
      <c r="B2084" s="130">
        <v>1099.2299800000001</v>
      </c>
      <c r="C2084" s="125">
        <f t="shared" si="96"/>
        <v>-8.7086504298633072E-2</v>
      </c>
      <c r="D2084" s="128">
        <f t="shared" si="97"/>
        <v>-87086.504298633066</v>
      </c>
      <c r="E2084" s="128">
        <f t="shared" ca="1" si="98"/>
        <v>114095.73320934507</v>
      </c>
    </row>
    <row r="2085" spans="1:5" x14ac:dyDescent="0.3">
      <c r="A2085" s="73">
        <v>40816</v>
      </c>
      <c r="B2085" s="130">
        <v>1131.420044</v>
      </c>
      <c r="C2085" s="125">
        <f t="shared" si="96"/>
        <v>-6.9563544135627597E-2</v>
      </c>
      <c r="D2085" s="128">
        <f t="shared" si="97"/>
        <v>-69563.544135627599</v>
      </c>
      <c r="E2085" s="128">
        <f t="shared" ca="1" si="98"/>
        <v>114095.73320934507</v>
      </c>
    </row>
    <row r="2086" spans="1:5" x14ac:dyDescent="0.3">
      <c r="A2086" s="73">
        <v>40815</v>
      </c>
      <c r="B2086" s="130">
        <v>1160.400024</v>
      </c>
      <c r="C2086" s="125">
        <f t="shared" si="96"/>
        <v>-4.028579831800827E-2</v>
      </c>
      <c r="D2086" s="128">
        <f t="shared" si="97"/>
        <v>-40285.798318008274</v>
      </c>
      <c r="E2086" s="128">
        <f t="shared" ca="1" si="98"/>
        <v>114095.73320934507</v>
      </c>
    </row>
    <row r="2087" spans="1:5" x14ac:dyDescent="0.3">
      <c r="A2087" s="73">
        <v>40814</v>
      </c>
      <c r="B2087" s="130">
        <v>1151.0600589999999</v>
      </c>
      <c r="C2087" s="125">
        <f t="shared" si="96"/>
        <v>-3.1648545690159291E-2</v>
      </c>
      <c r="D2087" s="128">
        <f t="shared" si="97"/>
        <v>-31648.545690159292</v>
      </c>
      <c r="E2087" s="128">
        <f t="shared" ca="1" si="98"/>
        <v>114095.73320934507</v>
      </c>
    </row>
    <row r="2088" spans="1:5" x14ac:dyDescent="0.3">
      <c r="A2088" s="73">
        <v>40813</v>
      </c>
      <c r="B2088" s="130">
        <v>1175.380005</v>
      </c>
      <c r="C2088" s="125">
        <f t="shared" si="96"/>
        <v>2.1400581570849564E-3</v>
      </c>
      <c r="D2088" s="128">
        <f t="shared" si="97"/>
        <v>2140.0581570849563</v>
      </c>
      <c r="E2088" s="128">
        <f t="shared" ca="1" si="98"/>
        <v>114095.73320934507</v>
      </c>
    </row>
    <row r="2089" spans="1:5" x14ac:dyDescent="0.3">
      <c r="A2089" s="73">
        <v>40812</v>
      </c>
      <c r="B2089" s="130">
        <v>1162.9499510000001</v>
      </c>
      <c r="C2089" s="125">
        <f t="shared" si="96"/>
        <v>5.8500261410876497E-4</v>
      </c>
      <c r="D2089" s="128">
        <f t="shared" si="97"/>
        <v>585.00261410876499</v>
      </c>
      <c r="E2089" s="128">
        <f t="shared" ca="1" si="98"/>
        <v>114095.73320934507</v>
      </c>
    </row>
    <row r="2090" spans="1:5" x14ac:dyDescent="0.3">
      <c r="A2090" s="73">
        <v>40809</v>
      </c>
      <c r="B2090" s="130">
        <v>1136.4300539999999</v>
      </c>
      <c r="C2090" s="125">
        <f t="shared" si="96"/>
        <v>-1.5421472590757102E-2</v>
      </c>
      <c r="D2090" s="128">
        <f t="shared" si="97"/>
        <v>-15421.472590757101</v>
      </c>
      <c r="E2090" s="128">
        <f t="shared" ca="1" si="98"/>
        <v>114095.73320934507</v>
      </c>
    </row>
    <row r="2091" spans="1:5" x14ac:dyDescent="0.3">
      <c r="A2091" s="73">
        <v>40808</v>
      </c>
      <c r="B2091" s="130">
        <v>1129.5600589999999</v>
      </c>
      <c r="C2091" s="125">
        <f t="shared" si="96"/>
        <v>-4.7508191128934563E-2</v>
      </c>
      <c r="D2091" s="128">
        <f t="shared" si="97"/>
        <v>-47508.191128934566</v>
      </c>
      <c r="E2091" s="128">
        <f t="shared" ca="1" si="98"/>
        <v>114095.73320934507</v>
      </c>
    </row>
    <row r="2092" spans="1:5" x14ac:dyDescent="0.3">
      <c r="A2092" s="73">
        <v>40807</v>
      </c>
      <c r="B2092" s="130">
        <v>1166.76001</v>
      </c>
      <c r="C2092" s="125">
        <f t="shared" si="96"/>
        <v>-2.658055524928904E-2</v>
      </c>
      <c r="D2092" s="128">
        <f t="shared" si="97"/>
        <v>-26580.555249289038</v>
      </c>
      <c r="E2092" s="128">
        <f t="shared" ca="1" si="98"/>
        <v>114095.73320934507</v>
      </c>
    </row>
    <row r="2093" spans="1:5" x14ac:dyDescent="0.3">
      <c r="A2093" s="73">
        <v>40806</v>
      </c>
      <c r="B2093" s="130">
        <v>1202.089966</v>
      </c>
      <c r="C2093" s="125">
        <f t="shared" si="96"/>
        <v>3.162436606728547E-2</v>
      </c>
      <c r="D2093" s="128">
        <f t="shared" si="97"/>
        <v>31624.366067285471</v>
      </c>
      <c r="E2093" s="128">
        <f t="shared" ca="1" si="98"/>
        <v>114095.73320934507</v>
      </c>
    </row>
    <row r="2094" spans="1:5" x14ac:dyDescent="0.3">
      <c r="A2094" s="73">
        <v>40805</v>
      </c>
      <c r="B2094" s="130">
        <v>1204.089966</v>
      </c>
      <c r="C2094" s="125">
        <f t="shared" si="96"/>
        <v>2.5656529335536193E-2</v>
      </c>
      <c r="D2094" s="128">
        <f t="shared" si="97"/>
        <v>25656.529335536194</v>
      </c>
      <c r="E2094" s="128">
        <f t="shared" ca="1" si="98"/>
        <v>114095.73320934507</v>
      </c>
    </row>
    <row r="2095" spans="1:5" x14ac:dyDescent="0.3">
      <c r="A2095" s="73">
        <v>40802</v>
      </c>
      <c r="B2095" s="130">
        <v>1216.01001</v>
      </c>
      <c r="C2095" s="125">
        <f t="shared" si="96"/>
        <v>9.6228604445245391E-3</v>
      </c>
      <c r="D2095" s="128">
        <f t="shared" si="97"/>
        <v>9622.8604445245383</v>
      </c>
      <c r="E2095" s="128">
        <f t="shared" ca="1" si="98"/>
        <v>114095.73320934507</v>
      </c>
    </row>
    <row r="2096" spans="1:5" x14ac:dyDescent="0.3">
      <c r="A2096" s="73">
        <v>40801</v>
      </c>
      <c r="B2096" s="130">
        <v>1209.1099850000001</v>
      </c>
      <c r="C2096" s="125">
        <f t="shared" si="96"/>
        <v>-8.0237182023350506E-3</v>
      </c>
      <c r="D2096" s="128">
        <f t="shared" si="97"/>
        <v>-8023.7182023350506</v>
      </c>
      <c r="E2096" s="128">
        <f t="shared" ca="1" si="98"/>
        <v>114095.73320934507</v>
      </c>
    </row>
    <row r="2097" spans="1:5" x14ac:dyDescent="0.3">
      <c r="A2097" s="73">
        <v>40800</v>
      </c>
      <c r="B2097" s="130">
        <v>1188.6800539999999</v>
      </c>
      <c r="C2097" s="125">
        <f t="shared" si="96"/>
        <v>-1.9984821027493882E-2</v>
      </c>
      <c r="D2097" s="128">
        <f t="shared" si="97"/>
        <v>-19984.821027493883</v>
      </c>
      <c r="E2097" s="128">
        <f t="shared" ca="1" si="98"/>
        <v>114095.73320934507</v>
      </c>
    </row>
    <row r="2098" spans="1:5" x14ac:dyDescent="0.3">
      <c r="A2098" s="73">
        <v>40799</v>
      </c>
      <c r="B2098" s="130">
        <v>1172.869995</v>
      </c>
      <c r="C2098" s="125">
        <f t="shared" si="96"/>
        <v>-3.0750001944499616E-2</v>
      </c>
      <c r="D2098" s="128">
        <f t="shared" si="97"/>
        <v>-30750.001944499618</v>
      </c>
      <c r="E2098" s="128">
        <f t="shared" ca="1" si="98"/>
        <v>114095.73320934507</v>
      </c>
    </row>
    <row r="2099" spans="1:5" x14ac:dyDescent="0.3">
      <c r="A2099" s="73">
        <v>40798</v>
      </c>
      <c r="B2099" s="130">
        <v>1162.2700199999999</v>
      </c>
      <c r="C2099" s="125">
        <f t="shared" si="96"/>
        <v>-1.2347066956996722E-2</v>
      </c>
      <c r="D2099" s="128">
        <f t="shared" si="97"/>
        <v>-12347.066956996721</v>
      </c>
      <c r="E2099" s="128">
        <f t="shared" ca="1" si="98"/>
        <v>114095.73320934507</v>
      </c>
    </row>
    <row r="2100" spans="1:5" x14ac:dyDescent="0.3">
      <c r="A2100" s="73">
        <v>40795</v>
      </c>
      <c r="B2100" s="130">
        <v>1154.2299800000001</v>
      </c>
      <c r="C2100" s="125">
        <f t="shared" si="96"/>
        <v>-4.3475979823922595E-3</v>
      </c>
      <c r="D2100" s="128">
        <f t="shared" si="97"/>
        <v>-4347.5979823922598</v>
      </c>
      <c r="E2100" s="128">
        <f t="shared" ca="1" si="98"/>
        <v>114095.73320934507</v>
      </c>
    </row>
    <row r="2101" spans="1:5" x14ac:dyDescent="0.3">
      <c r="A2101" s="73">
        <v>40794</v>
      </c>
      <c r="B2101" s="130">
        <v>1185.900024</v>
      </c>
      <c r="C2101" s="125">
        <f t="shared" si="96"/>
        <v>7.0482746001687691E-3</v>
      </c>
      <c r="D2101" s="128">
        <f t="shared" si="97"/>
        <v>7048.2746001687692</v>
      </c>
      <c r="E2101" s="128">
        <f t="shared" ca="1" si="98"/>
        <v>114095.73320934507</v>
      </c>
    </row>
    <row r="2102" spans="1:5" x14ac:dyDescent="0.3">
      <c r="A2102" s="73">
        <v>40793</v>
      </c>
      <c r="B2102" s="130">
        <v>1198.619995</v>
      </c>
      <c r="C2102" s="125">
        <f t="shared" si="96"/>
        <v>3.1204043316468422E-2</v>
      </c>
      <c r="D2102" s="128">
        <f t="shared" si="97"/>
        <v>31204.043316468422</v>
      </c>
      <c r="E2102" s="128">
        <f t="shared" ca="1" si="98"/>
        <v>114095.73320934507</v>
      </c>
    </row>
    <row r="2103" spans="1:5" x14ac:dyDescent="0.3">
      <c r="A2103" s="73">
        <v>40792</v>
      </c>
      <c r="B2103" s="130">
        <v>1165.23999</v>
      </c>
      <c r="C2103" s="125">
        <f t="shared" si="96"/>
        <v>3.6856477007216171E-2</v>
      </c>
      <c r="D2103" s="128">
        <f t="shared" si="97"/>
        <v>36856.47700721617</v>
      </c>
      <c r="E2103" s="128">
        <f t="shared" ca="1" si="98"/>
        <v>114095.73320934507</v>
      </c>
    </row>
    <row r="2104" spans="1:5" x14ac:dyDescent="0.3">
      <c r="A2104" s="73">
        <v>40788</v>
      </c>
      <c r="B2104" s="130">
        <v>1173.969971</v>
      </c>
      <c r="C2104" s="125">
        <f t="shared" si="96"/>
        <v>4.4894164551074978E-2</v>
      </c>
      <c r="D2104" s="128">
        <f t="shared" si="97"/>
        <v>44894.16455107498</v>
      </c>
      <c r="E2104" s="128">
        <f t="shared" ca="1" si="98"/>
        <v>114095.73320934507</v>
      </c>
    </row>
    <row r="2105" spans="1:5" x14ac:dyDescent="0.3">
      <c r="A2105" s="73">
        <v>40787</v>
      </c>
      <c r="B2105" s="130">
        <v>1204.420044</v>
      </c>
      <c r="C2105" s="125">
        <f t="shared" si="96"/>
        <v>5.590673621026454E-2</v>
      </c>
      <c r="D2105" s="128">
        <f t="shared" si="97"/>
        <v>55906.736210264542</v>
      </c>
      <c r="E2105" s="128">
        <f t="shared" ca="1" si="98"/>
        <v>114095.73320934507</v>
      </c>
    </row>
    <row r="2106" spans="1:5" x14ac:dyDescent="0.3">
      <c r="A2106" s="73">
        <v>40786</v>
      </c>
      <c r="B2106" s="130">
        <v>1218.8900149999999</v>
      </c>
      <c r="C2106" s="125">
        <f t="shared" si="96"/>
        <v>2.0939952328858258E-2</v>
      </c>
      <c r="D2106" s="128">
        <f t="shared" si="97"/>
        <v>20939.952328858257</v>
      </c>
      <c r="E2106" s="128">
        <f t="shared" ca="1" si="98"/>
        <v>114095.73320934507</v>
      </c>
    </row>
    <row r="2107" spans="1:5" x14ac:dyDescent="0.3">
      <c r="A2107" s="73">
        <v>40785</v>
      </c>
      <c r="B2107" s="130">
        <v>1212.920044</v>
      </c>
      <c r="C2107" s="125">
        <f t="shared" si="96"/>
        <v>1.6902003614289507E-2</v>
      </c>
      <c r="D2107" s="128">
        <f t="shared" si="97"/>
        <v>16902.003614289508</v>
      </c>
      <c r="E2107" s="128">
        <f t="shared" ca="1" si="98"/>
        <v>114095.73320934507</v>
      </c>
    </row>
    <row r="2108" spans="1:5" x14ac:dyDescent="0.3">
      <c r="A2108" s="73">
        <v>40784</v>
      </c>
      <c r="B2108" s="130">
        <v>1210.079956</v>
      </c>
      <c r="C2108" s="125">
        <f t="shared" si="96"/>
        <v>4.6409401874729639E-3</v>
      </c>
      <c r="D2108" s="128">
        <f t="shared" si="97"/>
        <v>4640.9401874729638</v>
      </c>
      <c r="E2108" s="128">
        <f t="shared" ca="1" si="98"/>
        <v>114095.73320934507</v>
      </c>
    </row>
    <row r="2109" spans="1:5" x14ac:dyDescent="0.3">
      <c r="A2109" s="73">
        <v>40781</v>
      </c>
      <c r="B2109" s="130">
        <v>1176.8000489999999</v>
      </c>
      <c r="C2109" s="125">
        <f t="shared" si="96"/>
        <v>-1.7051177877673851E-3</v>
      </c>
      <c r="D2109" s="128">
        <f t="shared" si="97"/>
        <v>-1705.1177877673852</v>
      </c>
      <c r="E2109" s="128">
        <f t="shared" ca="1" si="98"/>
        <v>114095.73320934507</v>
      </c>
    </row>
    <row r="2110" spans="1:5" x14ac:dyDescent="0.3">
      <c r="A2110" s="73">
        <v>40780</v>
      </c>
      <c r="B2110" s="130">
        <v>1159.2700199999999</v>
      </c>
      <c r="C2110" s="125">
        <f t="shared" si="96"/>
        <v>-1.1401619276995234E-2</v>
      </c>
      <c r="D2110" s="128">
        <f t="shared" si="97"/>
        <v>-11401.619276995234</v>
      </c>
      <c r="E2110" s="128">
        <f t="shared" ca="1" si="98"/>
        <v>114095.73320934507</v>
      </c>
    </row>
    <row r="2111" spans="1:5" x14ac:dyDescent="0.3">
      <c r="A2111" s="73">
        <v>40779</v>
      </c>
      <c r="B2111" s="130">
        <v>1177.599976</v>
      </c>
      <c r="C2111" s="125">
        <f t="shared" si="96"/>
        <v>5.0715555063389539E-2</v>
      </c>
      <c r="D2111" s="128">
        <f t="shared" si="97"/>
        <v>50715.55506338954</v>
      </c>
      <c r="E2111" s="128">
        <f t="shared" ca="1" si="98"/>
        <v>114095.73320934507</v>
      </c>
    </row>
    <row r="2112" spans="1:5" x14ac:dyDescent="0.3">
      <c r="A2112" s="73">
        <v>40778</v>
      </c>
      <c r="B2112" s="130">
        <v>1162.349976</v>
      </c>
      <c r="C2112" s="125">
        <f t="shared" si="96"/>
        <v>-8.6821256157355586E-3</v>
      </c>
      <c r="D2112" s="128">
        <f t="shared" si="97"/>
        <v>-8682.1256157355583</v>
      </c>
      <c r="E2112" s="128">
        <f t="shared" ca="1" si="98"/>
        <v>114095.73320934507</v>
      </c>
    </row>
    <row r="2113" spans="1:5" x14ac:dyDescent="0.3">
      <c r="A2113" s="73">
        <v>40777</v>
      </c>
      <c r="B2113" s="130">
        <v>1123.8199460000001</v>
      </c>
      <c r="C2113" s="125">
        <f t="shared" si="96"/>
        <v>3.8947216978670873E-3</v>
      </c>
      <c r="D2113" s="128">
        <f t="shared" si="97"/>
        <v>3894.7216978670872</v>
      </c>
      <c r="E2113" s="128">
        <f t="shared" ca="1" si="98"/>
        <v>114095.73320934507</v>
      </c>
    </row>
    <row r="2114" spans="1:5" x14ac:dyDescent="0.3">
      <c r="A2114" s="73">
        <v>40774</v>
      </c>
      <c r="B2114" s="130">
        <v>1123.530029</v>
      </c>
      <c r="C2114" s="125">
        <f t="shared" si="96"/>
        <v>-6.32409875800789E-2</v>
      </c>
      <c r="D2114" s="128">
        <f t="shared" si="97"/>
        <v>-63240.987580078901</v>
      </c>
      <c r="E2114" s="128">
        <f t="shared" ca="1" si="98"/>
        <v>114095.73320934507</v>
      </c>
    </row>
    <row r="2115" spans="1:5" x14ac:dyDescent="0.3">
      <c r="A2115" s="73">
        <v>40773</v>
      </c>
      <c r="B2115" s="130">
        <v>1140.650024</v>
      </c>
      <c r="C2115" s="125">
        <f t="shared" si="96"/>
        <v>-4.9513715594707519E-2</v>
      </c>
      <c r="D2115" s="128">
        <f t="shared" si="97"/>
        <v>-49513.715594707523</v>
      </c>
      <c r="E2115" s="128">
        <f t="shared" ca="1" si="98"/>
        <v>114095.73320934507</v>
      </c>
    </row>
    <row r="2116" spans="1:5" x14ac:dyDescent="0.3">
      <c r="A2116" s="73">
        <v>40772</v>
      </c>
      <c r="B2116" s="130">
        <v>1193.8900149999999</v>
      </c>
      <c r="C2116" s="125">
        <f t="shared" si="96"/>
        <v>-5.2723830706484232E-2</v>
      </c>
      <c r="D2116" s="128">
        <f t="shared" si="97"/>
        <v>-52723.83070648423</v>
      </c>
      <c r="E2116" s="128">
        <f t="shared" ca="1" si="98"/>
        <v>114095.73320934507</v>
      </c>
    </row>
    <row r="2117" spans="1:5" x14ac:dyDescent="0.3">
      <c r="A2117" s="73">
        <v>40771</v>
      </c>
      <c r="B2117" s="130">
        <v>1192.76001</v>
      </c>
      <c r="C2117" s="125">
        <f t="shared" si="96"/>
        <v>-4.887367856559921E-2</v>
      </c>
      <c r="D2117" s="128">
        <f t="shared" si="97"/>
        <v>-48873.678565599213</v>
      </c>
      <c r="E2117" s="128">
        <f t="shared" ca="1" si="98"/>
        <v>114095.73320934507</v>
      </c>
    </row>
    <row r="2118" spans="1:5" x14ac:dyDescent="0.3">
      <c r="A2118" s="73">
        <v>40770</v>
      </c>
      <c r="B2118" s="130">
        <v>1204.48999</v>
      </c>
      <c r="C2118" s="125">
        <f t="shared" si="96"/>
        <v>-6.4066665718629734E-2</v>
      </c>
      <c r="D2118" s="128">
        <f t="shared" si="97"/>
        <v>-64066.665718629731</v>
      </c>
      <c r="E2118" s="128">
        <f t="shared" ca="1" si="98"/>
        <v>114095.73320934507</v>
      </c>
    </row>
    <row r="2119" spans="1:5" x14ac:dyDescent="0.3">
      <c r="A2119" s="73">
        <v>40767</v>
      </c>
      <c r="B2119" s="130">
        <v>1178.8100589999999</v>
      </c>
      <c r="C2119" s="125">
        <f t="shared" si="96"/>
        <v>-8.7806023039608605E-2</v>
      </c>
      <c r="D2119" s="128">
        <f t="shared" si="97"/>
        <v>-87806.023039608612</v>
      </c>
      <c r="E2119" s="128">
        <f t="shared" ca="1" si="98"/>
        <v>114095.73320934507</v>
      </c>
    </row>
    <row r="2120" spans="1:5" x14ac:dyDescent="0.3">
      <c r="A2120" s="73">
        <v>40766</v>
      </c>
      <c r="B2120" s="130">
        <v>1172.6400149999999</v>
      </c>
      <c r="C2120" s="125">
        <f t="shared" ref="C2120:C2183" si="99">B2120/B2130-1</f>
        <v>-9.8433903041438842E-2</v>
      </c>
      <c r="D2120" s="128">
        <f t="shared" ref="D2120:D2183" si="100">C2120*$B$5</f>
        <v>-98433.90304143884</v>
      </c>
      <c r="E2120" s="128">
        <f t="shared" ref="E2120:E2183" ca="1" si="101">ABS(_xlfn.PERCENTILE.INC(OFFSET(D2120,0,0,Window),1-VaRLevel))</f>
        <v>114095.73320934507</v>
      </c>
    </row>
    <row r="2121" spans="1:5" x14ac:dyDescent="0.3">
      <c r="A2121" s="73">
        <v>40765</v>
      </c>
      <c r="B2121" s="130">
        <v>1120.76001</v>
      </c>
      <c r="C2121" s="125">
        <f t="shared" si="99"/>
        <v>-0.14110768178419997</v>
      </c>
      <c r="D2121" s="128">
        <f t="shared" si="100"/>
        <v>-141107.68178419996</v>
      </c>
      <c r="E2121" s="128">
        <f t="shared" ca="1" si="101"/>
        <v>114095.73320934507</v>
      </c>
    </row>
    <row r="2122" spans="1:5" x14ac:dyDescent="0.3">
      <c r="A2122" s="73">
        <v>40764</v>
      </c>
      <c r="B2122" s="130">
        <v>1172.530029</v>
      </c>
      <c r="C2122" s="125">
        <f t="shared" si="99"/>
        <v>-0.11968250751630549</v>
      </c>
      <c r="D2122" s="128">
        <f t="shared" si="100"/>
        <v>-119682.50751630549</v>
      </c>
      <c r="E2122" s="128">
        <f t="shared" ca="1" si="101"/>
        <v>107632.67008074805</v>
      </c>
    </row>
    <row r="2123" spans="1:5" x14ac:dyDescent="0.3">
      <c r="A2123" s="73">
        <v>40763</v>
      </c>
      <c r="B2123" s="130">
        <v>1119.459961</v>
      </c>
      <c r="C2123" s="125">
        <f t="shared" si="99"/>
        <v>-0.16297681687957633</v>
      </c>
      <c r="D2123" s="128">
        <f t="shared" si="100"/>
        <v>-162976.81687957633</v>
      </c>
      <c r="E2123" s="128">
        <f t="shared" ca="1" si="101"/>
        <v>84790.585712592117</v>
      </c>
    </row>
    <row r="2124" spans="1:5" x14ac:dyDescent="0.3">
      <c r="A2124" s="73">
        <v>40760</v>
      </c>
      <c r="B2124" s="130">
        <v>1199.380005</v>
      </c>
      <c r="C2124" s="125">
        <f t="shared" si="99"/>
        <v>-0.10828092729801897</v>
      </c>
      <c r="D2124" s="128">
        <f t="shared" si="100"/>
        <v>-108280.92729801897</v>
      </c>
      <c r="E2124" s="128">
        <f t="shared" ca="1" si="101"/>
        <v>58319.212118466407</v>
      </c>
    </row>
    <row r="2125" spans="1:5" x14ac:dyDescent="0.3">
      <c r="A2125" s="73">
        <v>40759</v>
      </c>
      <c r="B2125" s="130">
        <v>1200.0699460000001</v>
      </c>
      <c r="C2125" s="125">
        <f t="shared" si="99"/>
        <v>-0.10695795338522118</v>
      </c>
      <c r="D2125" s="128">
        <f t="shared" si="100"/>
        <v>-106957.95338522119</v>
      </c>
      <c r="E2125" s="128">
        <f t="shared" ca="1" si="101"/>
        <v>54193.970261314978</v>
      </c>
    </row>
    <row r="2126" spans="1:5" x14ac:dyDescent="0.3">
      <c r="A2126" s="73">
        <v>40758</v>
      </c>
      <c r="B2126" s="130">
        <v>1260.339966</v>
      </c>
      <c r="C2126" s="125">
        <f t="shared" si="99"/>
        <v>-4.9402644119720285E-2</v>
      </c>
      <c r="D2126" s="128">
        <f t="shared" si="100"/>
        <v>-49402.644119720288</v>
      </c>
      <c r="E2126" s="128">
        <f t="shared" ca="1" si="101"/>
        <v>51534.48106474751</v>
      </c>
    </row>
    <row r="2127" spans="1:5" x14ac:dyDescent="0.3">
      <c r="A2127" s="73">
        <v>40757</v>
      </c>
      <c r="B2127" s="130">
        <v>1254.0500489999999</v>
      </c>
      <c r="C2127" s="125">
        <f t="shared" si="99"/>
        <v>-5.4781253228332161E-2</v>
      </c>
      <c r="D2127" s="128">
        <f t="shared" si="100"/>
        <v>-54781.253228332163</v>
      </c>
      <c r="E2127" s="128">
        <f t="shared" ca="1" si="101"/>
        <v>49167.660456443249</v>
      </c>
    </row>
    <row r="2128" spans="1:5" x14ac:dyDescent="0.3">
      <c r="A2128" s="73">
        <v>40756</v>
      </c>
      <c r="B2128" s="130">
        <v>1286.9399410000001</v>
      </c>
      <c r="C2128" s="125">
        <f t="shared" si="99"/>
        <v>-1.4171467732041809E-2</v>
      </c>
      <c r="D2128" s="128">
        <f t="shared" si="100"/>
        <v>-14171.467732041809</v>
      </c>
      <c r="E2128" s="128">
        <f t="shared" ca="1" si="101"/>
        <v>44553.127574545826</v>
      </c>
    </row>
    <row r="2129" spans="1:5" x14ac:dyDescent="0.3">
      <c r="A2129" s="73">
        <v>40753</v>
      </c>
      <c r="B2129" s="130">
        <v>1292.280029</v>
      </c>
      <c r="C2129" s="125">
        <f t="shared" si="99"/>
        <v>-1.8128759651760862E-2</v>
      </c>
      <c r="D2129" s="128">
        <f t="shared" si="100"/>
        <v>-18128.759651760862</v>
      </c>
      <c r="E2129" s="128">
        <f t="shared" ca="1" si="101"/>
        <v>44553.127574545826</v>
      </c>
    </row>
    <row r="2130" spans="1:5" x14ac:dyDescent="0.3">
      <c r="A2130" s="73">
        <v>40752</v>
      </c>
      <c r="B2130" s="130">
        <v>1300.670044</v>
      </c>
      <c r="C2130" s="125">
        <f t="shared" si="99"/>
        <v>-6.2649086856025882E-3</v>
      </c>
      <c r="D2130" s="128">
        <f t="shared" si="100"/>
        <v>-6264.9086856025879</v>
      </c>
      <c r="E2130" s="128">
        <f t="shared" ca="1" si="101"/>
        <v>44553.127574545826</v>
      </c>
    </row>
    <row r="2131" spans="1:5" x14ac:dyDescent="0.3">
      <c r="A2131" s="73">
        <v>40751</v>
      </c>
      <c r="B2131" s="130">
        <v>1304.8900149999999</v>
      </c>
      <c r="C2131" s="125">
        <f t="shared" si="99"/>
        <v>-9.7364814090686869E-3</v>
      </c>
      <c r="D2131" s="128">
        <f t="shared" si="100"/>
        <v>-9736.4814090686868</v>
      </c>
      <c r="E2131" s="128">
        <f t="shared" ca="1" si="101"/>
        <v>44553.127574545826</v>
      </c>
    </row>
    <row r="2132" spans="1:5" x14ac:dyDescent="0.3">
      <c r="A2132" s="73">
        <v>40750</v>
      </c>
      <c r="B2132" s="130">
        <v>1331.9399410000001</v>
      </c>
      <c r="C2132" s="125">
        <f t="shared" si="99"/>
        <v>1.3930700794007267E-2</v>
      </c>
      <c r="D2132" s="128">
        <f t="shared" si="100"/>
        <v>13930.700794007267</v>
      </c>
      <c r="E2132" s="128">
        <f t="shared" ca="1" si="101"/>
        <v>44553.127574545826</v>
      </c>
    </row>
    <row r="2133" spans="1:5" x14ac:dyDescent="0.3">
      <c r="A2133" s="73">
        <v>40749</v>
      </c>
      <c r="B2133" s="130">
        <v>1337.4300539999999</v>
      </c>
      <c r="C2133" s="125">
        <f t="shared" si="99"/>
        <v>1.3596210760189242E-2</v>
      </c>
      <c r="D2133" s="128">
        <f t="shared" si="100"/>
        <v>13596.210760189242</v>
      </c>
      <c r="E2133" s="128">
        <f t="shared" ca="1" si="101"/>
        <v>44553.127574545826</v>
      </c>
    </row>
    <row r="2134" spans="1:5" x14ac:dyDescent="0.3">
      <c r="A2134" s="73">
        <v>40746</v>
      </c>
      <c r="B2134" s="130">
        <v>1345.0200199999999</v>
      </c>
      <c r="C2134" s="125">
        <f t="shared" si="99"/>
        <v>9.0785158172002056E-4</v>
      </c>
      <c r="D2134" s="128">
        <f t="shared" si="100"/>
        <v>907.85158172002059</v>
      </c>
      <c r="E2134" s="128">
        <f t="shared" ca="1" si="101"/>
        <v>44553.127574545826</v>
      </c>
    </row>
    <row r="2135" spans="1:5" x14ac:dyDescent="0.3">
      <c r="A2135" s="73">
        <v>40745</v>
      </c>
      <c r="B2135" s="130">
        <v>1343.8000489999999</v>
      </c>
      <c r="C2135" s="125">
        <f t="shared" si="99"/>
        <v>-6.9611165973547662E-3</v>
      </c>
      <c r="D2135" s="128">
        <f t="shared" si="100"/>
        <v>-6961.1165973547659</v>
      </c>
      <c r="E2135" s="128">
        <f t="shared" ca="1" si="101"/>
        <v>44553.127574545826</v>
      </c>
    </row>
    <row r="2136" spans="1:5" x14ac:dyDescent="0.3">
      <c r="A2136" s="73">
        <v>40744</v>
      </c>
      <c r="B2136" s="130">
        <v>1325.839966</v>
      </c>
      <c r="C2136" s="125">
        <f t="shared" si="99"/>
        <v>-9.9908941695433517E-3</v>
      </c>
      <c r="D2136" s="128">
        <f t="shared" si="100"/>
        <v>-9990.8941695433514</v>
      </c>
      <c r="E2136" s="128">
        <f t="shared" ca="1" si="101"/>
        <v>44553.127574545826</v>
      </c>
    </row>
    <row r="2137" spans="1:5" x14ac:dyDescent="0.3">
      <c r="A2137" s="73">
        <v>40743</v>
      </c>
      <c r="B2137" s="130">
        <v>1326.7299800000001</v>
      </c>
      <c r="C2137" s="125">
        <f t="shared" si="99"/>
        <v>-8.3340994396577939E-3</v>
      </c>
      <c r="D2137" s="128">
        <f t="shared" si="100"/>
        <v>-8334.0994396577935</v>
      </c>
      <c r="E2137" s="128">
        <f t="shared" ca="1" si="101"/>
        <v>44553.127574545826</v>
      </c>
    </row>
    <row r="2138" spans="1:5" x14ac:dyDescent="0.3">
      <c r="A2138" s="73">
        <v>40742</v>
      </c>
      <c r="B2138" s="130">
        <v>1305.4399410000001</v>
      </c>
      <c r="C2138" s="125">
        <f t="shared" si="99"/>
        <v>-2.5551144592138031E-2</v>
      </c>
      <c r="D2138" s="128">
        <f t="shared" si="100"/>
        <v>-25551.144592138029</v>
      </c>
      <c r="E2138" s="128">
        <f t="shared" ca="1" si="101"/>
        <v>44553.127574545826</v>
      </c>
    </row>
    <row r="2139" spans="1:5" x14ac:dyDescent="0.3">
      <c r="A2139" s="73">
        <v>40739</v>
      </c>
      <c r="B2139" s="130">
        <v>1316.1400149999999</v>
      </c>
      <c r="C2139" s="125">
        <f t="shared" si="99"/>
        <v>-3.4074387788408655E-3</v>
      </c>
      <c r="D2139" s="128">
        <f t="shared" si="100"/>
        <v>-3407.4387788408653</v>
      </c>
      <c r="E2139" s="128">
        <f t="shared" ca="1" si="101"/>
        <v>44553.127574545826</v>
      </c>
    </row>
    <row r="2140" spans="1:5" x14ac:dyDescent="0.3">
      <c r="A2140" s="73">
        <v>40738</v>
      </c>
      <c r="B2140" s="130">
        <v>1308.869995</v>
      </c>
      <c r="C2140" s="125">
        <f t="shared" si="99"/>
        <v>1.1166818075682983E-3</v>
      </c>
      <c r="D2140" s="128">
        <f t="shared" si="100"/>
        <v>1116.6818075682982</v>
      </c>
      <c r="E2140" s="128">
        <f t="shared" ca="1" si="101"/>
        <v>44553.127574545826</v>
      </c>
    </row>
    <row r="2141" spans="1:5" x14ac:dyDescent="0.3">
      <c r="A2141" s="73">
        <v>40737</v>
      </c>
      <c r="B2141" s="130">
        <v>1317.719971</v>
      </c>
      <c r="C2141" s="125">
        <f t="shared" si="99"/>
        <v>1.6233834580665407E-2</v>
      </c>
      <c r="D2141" s="128">
        <f t="shared" si="100"/>
        <v>16233.834580665407</v>
      </c>
      <c r="E2141" s="128">
        <f t="shared" ca="1" si="101"/>
        <v>44553.127574545826</v>
      </c>
    </row>
    <row r="2142" spans="1:5" x14ac:dyDescent="0.3">
      <c r="A2142" s="73">
        <v>40736</v>
      </c>
      <c r="B2142" s="130">
        <v>1313.6400149999999</v>
      </c>
      <c r="C2142" s="125">
        <f t="shared" si="99"/>
        <v>2.620110899838024E-2</v>
      </c>
      <c r="D2142" s="128">
        <f t="shared" si="100"/>
        <v>26201.108998380241</v>
      </c>
      <c r="E2142" s="128">
        <f t="shared" ca="1" si="101"/>
        <v>44553.127574545826</v>
      </c>
    </row>
    <row r="2143" spans="1:5" x14ac:dyDescent="0.3">
      <c r="A2143" s="73">
        <v>40735</v>
      </c>
      <c r="B2143" s="130">
        <v>1319.48999</v>
      </c>
      <c r="C2143" s="125">
        <f t="shared" si="99"/>
        <v>4.0238118153390179E-2</v>
      </c>
      <c r="D2143" s="128">
        <f t="shared" si="100"/>
        <v>40238.118153390176</v>
      </c>
      <c r="E2143" s="128">
        <f t="shared" ca="1" si="101"/>
        <v>44553.127574545826</v>
      </c>
    </row>
    <row r="2144" spans="1:5" x14ac:dyDescent="0.3">
      <c r="A2144" s="73">
        <v>40732</v>
      </c>
      <c r="B2144" s="130">
        <v>1343.8000489999999</v>
      </c>
      <c r="C2144" s="125">
        <f t="shared" si="99"/>
        <v>4.6980949746786127E-2</v>
      </c>
      <c r="D2144" s="128">
        <f t="shared" si="100"/>
        <v>46980.949746786129</v>
      </c>
      <c r="E2144" s="128">
        <f t="shared" ca="1" si="101"/>
        <v>44553.127574545826</v>
      </c>
    </row>
    <row r="2145" spans="1:5" x14ac:dyDescent="0.3">
      <c r="A2145" s="73">
        <v>40731</v>
      </c>
      <c r="B2145" s="130">
        <v>1353.219971</v>
      </c>
      <c r="C2145" s="125">
        <f t="shared" si="99"/>
        <v>5.1338591940209399E-2</v>
      </c>
      <c r="D2145" s="128">
        <f t="shared" si="100"/>
        <v>51338.5919402094</v>
      </c>
      <c r="E2145" s="128">
        <f t="shared" ca="1" si="101"/>
        <v>44553.127574545826</v>
      </c>
    </row>
    <row r="2146" spans="1:5" x14ac:dyDescent="0.3">
      <c r="A2146" s="73">
        <v>40730</v>
      </c>
      <c r="B2146" s="130">
        <v>1339.219971</v>
      </c>
      <c r="C2146" s="125">
        <f t="shared" si="99"/>
        <v>3.3731590655001975E-2</v>
      </c>
      <c r="D2146" s="128">
        <f t="shared" si="100"/>
        <v>33731.590655001972</v>
      </c>
      <c r="E2146" s="128">
        <f t="shared" ca="1" si="101"/>
        <v>44553.127574545826</v>
      </c>
    </row>
    <row r="2147" spans="1:5" x14ac:dyDescent="0.3">
      <c r="A2147" s="73">
        <v>40729</v>
      </c>
      <c r="B2147" s="130">
        <v>1337.880005</v>
      </c>
      <c r="C2147" s="125">
        <f t="shared" si="99"/>
        <v>4.6559670748767878E-2</v>
      </c>
      <c r="D2147" s="128">
        <f t="shared" si="100"/>
        <v>46559.67074876788</v>
      </c>
      <c r="E2147" s="128">
        <f t="shared" ca="1" si="101"/>
        <v>44553.127574545826</v>
      </c>
    </row>
    <row r="2148" spans="1:5" x14ac:dyDescent="0.3">
      <c r="A2148" s="73">
        <v>40725</v>
      </c>
      <c r="B2148" s="130">
        <v>1339.670044</v>
      </c>
      <c r="C2148" s="125">
        <f t="shared" si="99"/>
        <v>5.3613876523790793E-2</v>
      </c>
      <c r="D2148" s="128">
        <f t="shared" si="100"/>
        <v>53613.876523790794</v>
      </c>
      <c r="E2148" s="128">
        <f t="shared" ca="1" si="101"/>
        <v>44553.127574545826</v>
      </c>
    </row>
    <row r="2149" spans="1:5" x14ac:dyDescent="0.3">
      <c r="A2149" s="73">
        <v>40724</v>
      </c>
      <c r="B2149" s="130">
        <v>1320.6400149999999</v>
      </c>
      <c r="C2149" s="125">
        <f t="shared" si="99"/>
        <v>4.1809977101424867E-2</v>
      </c>
      <c r="D2149" s="128">
        <f t="shared" si="100"/>
        <v>41809.977101424869</v>
      </c>
      <c r="E2149" s="128">
        <f t="shared" ca="1" si="101"/>
        <v>44553.127574545826</v>
      </c>
    </row>
    <row r="2150" spans="1:5" x14ac:dyDescent="0.3">
      <c r="A2150" s="73">
        <v>40723</v>
      </c>
      <c r="B2150" s="130">
        <v>1307.410034</v>
      </c>
      <c r="C2150" s="125">
        <f t="shared" si="99"/>
        <v>3.3182649665694841E-2</v>
      </c>
      <c r="D2150" s="128">
        <f t="shared" si="100"/>
        <v>33182.649665694844</v>
      </c>
      <c r="E2150" s="128">
        <f t="shared" ca="1" si="101"/>
        <v>49167.660456443249</v>
      </c>
    </row>
    <row r="2151" spans="1:5" x14ac:dyDescent="0.3">
      <c r="A2151" s="73">
        <v>40722</v>
      </c>
      <c r="B2151" s="130">
        <v>1296.670044</v>
      </c>
      <c r="C2151" s="125">
        <f t="shared" si="99"/>
        <v>6.8330258754105699E-3</v>
      </c>
      <c r="D2151" s="128">
        <f t="shared" si="100"/>
        <v>6833.0258754105698</v>
      </c>
      <c r="E2151" s="128">
        <f t="shared" ca="1" si="101"/>
        <v>57731.929151449222</v>
      </c>
    </row>
    <row r="2152" spans="1:5" x14ac:dyDescent="0.3">
      <c r="A2152" s="73">
        <v>40721</v>
      </c>
      <c r="B2152" s="130">
        <v>1280.099976</v>
      </c>
      <c r="C2152" s="125">
        <f t="shared" si="99"/>
        <v>6.5024573143486197E-3</v>
      </c>
      <c r="D2152" s="128">
        <f t="shared" si="100"/>
        <v>6502.4573143486195</v>
      </c>
      <c r="E2152" s="128">
        <f t="shared" ca="1" si="101"/>
        <v>69247.910577836388</v>
      </c>
    </row>
    <row r="2153" spans="1:5" x14ac:dyDescent="0.3">
      <c r="A2153" s="73">
        <v>40718</v>
      </c>
      <c r="B2153" s="130">
        <v>1268.4499510000001</v>
      </c>
      <c r="C2153" s="125">
        <f t="shared" si="99"/>
        <v>-1.9906127868355439E-3</v>
      </c>
      <c r="D2153" s="128">
        <f t="shared" si="100"/>
        <v>-1990.6127868355438</v>
      </c>
      <c r="E2153" s="128">
        <f t="shared" ca="1" si="101"/>
        <v>75889.645200459374</v>
      </c>
    </row>
    <row r="2154" spans="1:5" x14ac:dyDescent="0.3">
      <c r="A2154" s="73">
        <v>40717</v>
      </c>
      <c r="B2154" s="130">
        <v>1283.5</v>
      </c>
      <c r="C2154" s="125">
        <f t="shared" si="99"/>
        <v>-4.2668735453840201E-3</v>
      </c>
      <c r="D2154" s="128">
        <f t="shared" si="100"/>
        <v>-4266.87354538402</v>
      </c>
      <c r="E2154" s="128">
        <f t="shared" ca="1" si="101"/>
        <v>75889.645200459374</v>
      </c>
    </row>
    <row r="2155" spans="1:5" x14ac:dyDescent="0.3">
      <c r="A2155" s="73">
        <v>40716</v>
      </c>
      <c r="B2155" s="130">
        <v>1287.1400149999999</v>
      </c>
      <c r="C2155" s="125">
        <f t="shared" si="99"/>
        <v>5.9238766845566282E-3</v>
      </c>
      <c r="D2155" s="128">
        <f t="shared" si="100"/>
        <v>5923.8766845566279</v>
      </c>
      <c r="E2155" s="128">
        <f t="shared" ca="1" si="101"/>
        <v>75889.645200459374</v>
      </c>
    </row>
    <row r="2156" spans="1:5" x14ac:dyDescent="0.3">
      <c r="A2156" s="73">
        <v>40715</v>
      </c>
      <c r="B2156" s="130">
        <v>1295.5200199999999</v>
      </c>
      <c r="C2156" s="125">
        <f t="shared" si="99"/>
        <v>8.2339093543670749E-3</v>
      </c>
      <c r="D2156" s="128">
        <f t="shared" si="100"/>
        <v>8233.9093543670751</v>
      </c>
      <c r="E2156" s="128">
        <f t="shared" ca="1" si="101"/>
        <v>75889.645200459374</v>
      </c>
    </row>
    <row r="2157" spans="1:5" x14ac:dyDescent="0.3">
      <c r="A2157" s="73">
        <v>40714</v>
      </c>
      <c r="B2157" s="130">
        <v>1278.3599850000001</v>
      </c>
      <c r="C2157" s="125">
        <f t="shared" si="99"/>
        <v>-6.0723378191196442E-3</v>
      </c>
      <c r="D2157" s="128">
        <f t="shared" si="100"/>
        <v>-6072.3378191196443</v>
      </c>
      <c r="E2157" s="128">
        <f t="shared" ca="1" si="101"/>
        <v>75889.645200459374</v>
      </c>
    </row>
    <row r="2158" spans="1:5" x14ac:dyDescent="0.3">
      <c r="A2158" s="73">
        <v>40711</v>
      </c>
      <c r="B2158" s="130">
        <v>1271.5</v>
      </c>
      <c r="C2158" s="125">
        <f t="shared" si="99"/>
        <v>-2.2043466381462373E-2</v>
      </c>
      <c r="D2158" s="128">
        <f t="shared" si="100"/>
        <v>-22043.466381462375</v>
      </c>
      <c r="E2158" s="128">
        <f t="shared" ca="1" si="101"/>
        <v>75889.645200459374</v>
      </c>
    </row>
    <row r="2159" spans="1:5" x14ac:dyDescent="0.3">
      <c r="A2159" s="73">
        <v>40710</v>
      </c>
      <c r="B2159" s="130">
        <v>1267.6400149999999</v>
      </c>
      <c r="C2159" s="125">
        <f t="shared" si="99"/>
        <v>-3.4502664276857553E-2</v>
      </c>
      <c r="D2159" s="128">
        <f t="shared" si="100"/>
        <v>-34502.664276857555</v>
      </c>
      <c r="E2159" s="128">
        <f t="shared" ca="1" si="101"/>
        <v>75889.645200459374</v>
      </c>
    </row>
    <row r="2160" spans="1:5" x14ac:dyDescent="0.3">
      <c r="A2160" s="73">
        <v>40709</v>
      </c>
      <c r="B2160" s="130">
        <v>1265.420044</v>
      </c>
      <c r="C2160" s="125">
        <f t="shared" si="99"/>
        <v>-3.7374008724410324E-2</v>
      </c>
      <c r="D2160" s="128">
        <f t="shared" si="100"/>
        <v>-37374.008724410327</v>
      </c>
      <c r="E2160" s="128">
        <f t="shared" ca="1" si="101"/>
        <v>75889.645200459374</v>
      </c>
    </row>
    <row r="2161" spans="1:5" x14ac:dyDescent="0.3">
      <c r="A2161" s="73">
        <v>40708</v>
      </c>
      <c r="B2161" s="130">
        <v>1287.869995</v>
      </c>
      <c r="C2161" s="125">
        <f t="shared" si="99"/>
        <v>-4.2618166880976971E-2</v>
      </c>
      <c r="D2161" s="128">
        <f t="shared" si="100"/>
        <v>-42618.166880976969</v>
      </c>
      <c r="E2161" s="128">
        <f t="shared" ca="1" si="101"/>
        <v>75889.645200459374</v>
      </c>
    </row>
    <row r="2162" spans="1:5" x14ac:dyDescent="0.3">
      <c r="A2162" s="73">
        <v>40707</v>
      </c>
      <c r="B2162" s="130">
        <v>1271.829956</v>
      </c>
      <c r="C2162" s="125">
        <f t="shared" si="99"/>
        <v>-4.4527098691796496E-2</v>
      </c>
      <c r="D2162" s="128">
        <f t="shared" si="100"/>
        <v>-44527.098691796498</v>
      </c>
      <c r="E2162" s="128">
        <f t="shared" ca="1" si="101"/>
        <v>75889.645200459374</v>
      </c>
    </row>
    <row r="2163" spans="1:5" x14ac:dyDescent="0.3">
      <c r="A2163" s="73">
        <v>40704</v>
      </c>
      <c r="B2163" s="130">
        <v>1270.9799800000001</v>
      </c>
      <c r="C2163" s="125">
        <f t="shared" si="99"/>
        <v>-4.1269047390320335E-2</v>
      </c>
      <c r="D2163" s="128">
        <f t="shared" si="100"/>
        <v>-41269.047390320338</v>
      </c>
      <c r="E2163" s="128">
        <f t="shared" ca="1" si="101"/>
        <v>75889.645200459374</v>
      </c>
    </row>
    <row r="2164" spans="1:5" x14ac:dyDescent="0.3">
      <c r="A2164" s="73">
        <v>40703</v>
      </c>
      <c r="B2164" s="130">
        <v>1289</v>
      </c>
      <c r="C2164" s="125">
        <f t="shared" si="99"/>
        <v>-2.3832401865350739E-2</v>
      </c>
      <c r="D2164" s="128">
        <f t="shared" si="100"/>
        <v>-23832.401865350737</v>
      </c>
      <c r="E2164" s="128">
        <f t="shared" ca="1" si="101"/>
        <v>75889.645200459374</v>
      </c>
    </row>
    <row r="2165" spans="1:5" x14ac:dyDescent="0.3">
      <c r="A2165" s="73">
        <v>40702</v>
      </c>
      <c r="B2165" s="130">
        <v>1279.5600589999999</v>
      </c>
      <c r="C2165" s="125">
        <f t="shared" si="99"/>
        <v>-2.7896776666813783E-2</v>
      </c>
      <c r="D2165" s="128">
        <f t="shared" si="100"/>
        <v>-27896.776666813785</v>
      </c>
      <c r="E2165" s="128">
        <f t="shared" ca="1" si="101"/>
        <v>75889.645200459374</v>
      </c>
    </row>
    <row r="2166" spans="1:5" x14ac:dyDescent="0.3">
      <c r="A2166" s="73">
        <v>40701</v>
      </c>
      <c r="B2166" s="130">
        <v>1284.9399410000001</v>
      </c>
      <c r="C2166" s="125">
        <f t="shared" si="99"/>
        <v>-2.4617270867779206E-2</v>
      </c>
      <c r="D2166" s="128">
        <f t="shared" si="100"/>
        <v>-24617.270867779207</v>
      </c>
      <c r="E2166" s="128">
        <f t="shared" ca="1" si="101"/>
        <v>75889.645200459374</v>
      </c>
    </row>
    <row r="2167" spans="1:5" x14ac:dyDescent="0.3">
      <c r="A2167" s="73">
        <v>40700</v>
      </c>
      <c r="B2167" s="130">
        <v>1286.170044</v>
      </c>
      <c r="C2167" s="125">
        <f t="shared" si="99"/>
        <v>-3.532665948642566E-2</v>
      </c>
      <c r="D2167" s="128">
        <f t="shared" si="100"/>
        <v>-35326.659486425662</v>
      </c>
      <c r="E2167" s="128">
        <f t="shared" ca="1" si="101"/>
        <v>75889.645200459374</v>
      </c>
    </row>
    <row r="2168" spans="1:5" x14ac:dyDescent="0.3">
      <c r="A2168" s="73">
        <v>40697</v>
      </c>
      <c r="B2168" s="130">
        <v>1300.160034</v>
      </c>
      <c r="C2168" s="125">
        <f t="shared" si="99"/>
        <v>-3.2331008317910248E-2</v>
      </c>
      <c r="D2168" s="128">
        <f t="shared" si="100"/>
        <v>-32331.008317910248</v>
      </c>
      <c r="E2168" s="128">
        <f t="shared" ca="1" si="101"/>
        <v>75889.645200459374</v>
      </c>
    </row>
    <row r="2169" spans="1:5" x14ac:dyDescent="0.3">
      <c r="A2169" s="73">
        <v>40696</v>
      </c>
      <c r="B2169" s="130">
        <v>1312.9399410000001</v>
      </c>
      <c r="C2169" s="125">
        <f t="shared" si="99"/>
        <v>-2.0691076082795079E-2</v>
      </c>
      <c r="D2169" s="128">
        <f t="shared" si="100"/>
        <v>-20691.07608279508</v>
      </c>
      <c r="E2169" s="128">
        <f t="shared" ca="1" si="101"/>
        <v>75889.645200459374</v>
      </c>
    </row>
    <row r="2170" spans="1:5" x14ac:dyDescent="0.3">
      <c r="A2170" s="73">
        <v>40695</v>
      </c>
      <c r="B2170" s="130">
        <v>1314.5500489999999</v>
      </c>
      <c r="C2170" s="125">
        <f t="shared" si="99"/>
        <v>-1.0857899454587816E-2</v>
      </c>
      <c r="D2170" s="128">
        <f t="shared" si="100"/>
        <v>-10857.899454587816</v>
      </c>
      <c r="E2170" s="128">
        <f t="shared" ca="1" si="101"/>
        <v>75889.645200459374</v>
      </c>
    </row>
    <row r="2171" spans="1:5" x14ac:dyDescent="0.3">
      <c r="A2171" s="73">
        <v>40694</v>
      </c>
      <c r="B2171" s="130">
        <v>1345.1999510000001</v>
      </c>
      <c r="C2171" s="125">
        <f t="shared" si="99"/>
        <v>1.1831767804554749E-2</v>
      </c>
      <c r="D2171" s="128">
        <f t="shared" si="100"/>
        <v>11831.767804554749</v>
      </c>
      <c r="E2171" s="128">
        <f t="shared" ca="1" si="101"/>
        <v>75889.645200459374</v>
      </c>
    </row>
    <row r="2172" spans="1:5" x14ac:dyDescent="0.3">
      <c r="A2172" s="73">
        <v>40690</v>
      </c>
      <c r="B2172" s="130">
        <v>1331.099976</v>
      </c>
      <c r="C2172" s="125">
        <f t="shared" si="99"/>
        <v>-4.9859422025319011E-3</v>
      </c>
      <c r="D2172" s="128">
        <f t="shared" si="100"/>
        <v>-4985.9422025319009</v>
      </c>
      <c r="E2172" s="128">
        <f t="shared" ca="1" si="101"/>
        <v>75889.645200459374</v>
      </c>
    </row>
    <row r="2173" spans="1:5" x14ac:dyDescent="0.3">
      <c r="A2173" s="73">
        <v>40689</v>
      </c>
      <c r="B2173" s="130">
        <v>1325.6899410000001</v>
      </c>
      <c r="C2173" s="125">
        <f t="shared" si="99"/>
        <v>-1.7024493079310532E-2</v>
      </c>
      <c r="D2173" s="128">
        <f t="shared" si="100"/>
        <v>-17024.49307931053</v>
      </c>
      <c r="E2173" s="128">
        <f t="shared" ca="1" si="101"/>
        <v>75889.645200459374</v>
      </c>
    </row>
    <row r="2174" spans="1:5" x14ac:dyDescent="0.3">
      <c r="A2174" s="73">
        <v>40688</v>
      </c>
      <c r="B2174" s="130">
        <v>1320.469971</v>
      </c>
      <c r="C2174" s="125">
        <f t="shared" si="99"/>
        <v>-1.6101861072724377E-2</v>
      </c>
      <c r="D2174" s="128">
        <f t="shared" si="100"/>
        <v>-16101.861072724378</v>
      </c>
      <c r="E2174" s="128">
        <f t="shared" ca="1" si="101"/>
        <v>75889.645200459374</v>
      </c>
    </row>
    <row r="2175" spans="1:5" x14ac:dyDescent="0.3">
      <c r="A2175" s="73">
        <v>40687</v>
      </c>
      <c r="B2175" s="130">
        <v>1316.280029</v>
      </c>
      <c r="C2175" s="125">
        <f t="shared" si="99"/>
        <v>-3.0121727707758339E-2</v>
      </c>
      <c r="D2175" s="128">
        <f t="shared" si="100"/>
        <v>-30121.727707758339</v>
      </c>
      <c r="E2175" s="128">
        <f t="shared" ca="1" si="101"/>
        <v>75889.645200459374</v>
      </c>
    </row>
    <row r="2176" spans="1:5" x14ac:dyDescent="0.3">
      <c r="A2176" s="73">
        <v>40686</v>
      </c>
      <c r="B2176" s="130">
        <v>1317.369995</v>
      </c>
      <c r="C2176" s="125">
        <f t="shared" si="99"/>
        <v>-2.1481287955960271E-2</v>
      </c>
      <c r="D2176" s="128">
        <f t="shared" si="100"/>
        <v>-21481.28795596027</v>
      </c>
      <c r="E2176" s="128">
        <f t="shared" ca="1" si="101"/>
        <v>75889.645200459374</v>
      </c>
    </row>
    <row r="2177" spans="1:5" x14ac:dyDescent="0.3">
      <c r="A2177" s="73">
        <v>40683</v>
      </c>
      <c r="B2177" s="130">
        <v>1333.2700199999999</v>
      </c>
      <c r="C2177" s="125">
        <f t="shared" si="99"/>
        <v>-5.1708187236011449E-3</v>
      </c>
      <c r="D2177" s="128">
        <f t="shared" si="100"/>
        <v>-5170.8187236011445</v>
      </c>
      <c r="E2177" s="128">
        <f t="shared" ca="1" si="101"/>
        <v>77996.041623920231</v>
      </c>
    </row>
    <row r="2178" spans="1:5" x14ac:dyDescent="0.3">
      <c r="A2178" s="73">
        <v>40682</v>
      </c>
      <c r="B2178" s="130">
        <v>1343.599976</v>
      </c>
      <c r="C2178" s="125">
        <f t="shared" si="99"/>
        <v>6.366564416745879E-3</v>
      </c>
      <c r="D2178" s="128">
        <f t="shared" si="100"/>
        <v>6366.5644167458786</v>
      </c>
      <c r="E2178" s="128">
        <f t="shared" ca="1" si="101"/>
        <v>77996.041623920231</v>
      </c>
    </row>
    <row r="2179" spans="1:5" x14ac:dyDescent="0.3">
      <c r="A2179" s="73">
        <v>40681</v>
      </c>
      <c r="B2179" s="130">
        <v>1340.6800539999999</v>
      </c>
      <c r="C2179" s="125">
        <f t="shared" si="99"/>
        <v>-4.9282221492474854E-3</v>
      </c>
      <c r="D2179" s="128">
        <f t="shared" si="100"/>
        <v>-4928.2221492474855</v>
      </c>
      <c r="E2179" s="128">
        <f t="shared" ca="1" si="101"/>
        <v>77996.041623920231</v>
      </c>
    </row>
    <row r="2180" spans="1:5" x14ac:dyDescent="0.3">
      <c r="A2180" s="73">
        <v>40680</v>
      </c>
      <c r="B2180" s="130">
        <v>1328.9799800000001</v>
      </c>
      <c r="C2180" s="125">
        <f t="shared" si="99"/>
        <v>-2.0374176336682925E-2</v>
      </c>
      <c r="D2180" s="128">
        <f t="shared" si="100"/>
        <v>-20374.176336682925</v>
      </c>
      <c r="E2180" s="128">
        <f t="shared" ca="1" si="101"/>
        <v>77996.041623920231</v>
      </c>
    </row>
    <row r="2181" spans="1:5" x14ac:dyDescent="0.3">
      <c r="A2181" s="73">
        <v>40679</v>
      </c>
      <c r="B2181" s="130">
        <v>1329.469971</v>
      </c>
      <c r="C2181" s="125">
        <f t="shared" si="99"/>
        <v>-2.3324665135992184E-2</v>
      </c>
      <c r="D2181" s="128">
        <f t="shared" si="100"/>
        <v>-23324.665135992185</v>
      </c>
      <c r="E2181" s="128">
        <f t="shared" ca="1" si="101"/>
        <v>77996.041623920231</v>
      </c>
    </row>
    <row r="2182" spans="1:5" x14ac:dyDescent="0.3">
      <c r="A2182" s="73">
        <v>40676</v>
      </c>
      <c r="B2182" s="130">
        <v>1337.7700199999999</v>
      </c>
      <c r="C2182" s="125">
        <f t="shared" si="99"/>
        <v>-1.8949674235481773E-2</v>
      </c>
      <c r="D2182" s="128">
        <f t="shared" si="100"/>
        <v>-18949.674235481772</v>
      </c>
      <c r="E2182" s="128">
        <f t="shared" ca="1" si="101"/>
        <v>77996.041623920231</v>
      </c>
    </row>
    <row r="2183" spans="1:5" x14ac:dyDescent="0.3">
      <c r="A2183" s="73">
        <v>40675</v>
      </c>
      <c r="B2183" s="130">
        <v>1348.650024</v>
      </c>
      <c r="C2183" s="125">
        <f t="shared" si="99"/>
        <v>-8.6954282120343951E-3</v>
      </c>
      <c r="D2183" s="128">
        <f t="shared" si="100"/>
        <v>-8695.428212034396</v>
      </c>
      <c r="E2183" s="128">
        <f t="shared" ca="1" si="101"/>
        <v>77996.041623920231</v>
      </c>
    </row>
    <row r="2184" spans="1:5" x14ac:dyDescent="0.3">
      <c r="A2184" s="73">
        <v>40674</v>
      </c>
      <c r="B2184" s="130">
        <v>1342.079956</v>
      </c>
      <c r="C2184" s="125">
        <f t="shared" ref="C2184:C2247" si="102">B2184/B2194-1</f>
        <v>-1.0017318250454488E-2</v>
      </c>
      <c r="D2184" s="128">
        <f t="shared" ref="D2184:D2247" si="103">C2184*$B$5</f>
        <v>-10017.318250454487</v>
      </c>
      <c r="E2184" s="128">
        <f t="shared" ref="E2184:E2247" ca="1" si="104">ABS(_xlfn.PERCENTILE.INC(OFFSET(D2184,0,0,Window),1-VaRLevel))</f>
        <v>77996.041623920231</v>
      </c>
    </row>
    <row r="2185" spans="1:5" x14ac:dyDescent="0.3">
      <c r="A2185" s="73">
        <v>40673</v>
      </c>
      <c r="B2185" s="130">
        <v>1357.160034</v>
      </c>
      <c r="C2185" s="125">
        <f t="shared" si="102"/>
        <v>7.3632345191891879E-3</v>
      </c>
      <c r="D2185" s="128">
        <f t="shared" si="103"/>
        <v>7363.2345191891882</v>
      </c>
      <c r="E2185" s="128">
        <f t="shared" ca="1" si="104"/>
        <v>77996.041623920231</v>
      </c>
    </row>
    <row r="2186" spans="1:5" x14ac:dyDescent="0.3">
      <c r="A2186" s="73">
        <v>40672</v>
      </c>
      <c r="B2186" s="130">
        <v>1346.290039</v>
      </c>
      <c r="C2186" s="125">
        <f t="shared" si="102"/>
        <v>8.2681437932972113E-3</v>
      </c>
      <c r="D2186" s="128">
        <f t="shared" si="103"/>
        <v>8268.1437932972112</v>
      </c>
      <c r="E2186" s="128">
        <f t="shared" ca="1" si="104"/>
        <v>77996.041623920231</v>
      </c>
    </row>
    <row r="2187" spans="1:5" x14ac:dyDescent="0.3">
      <c r="A2187" s="73">
        <v>40669</v>
      </c>
      <c r="B2187" s="130">
        <v>1340.1999510000001</v>
      </c>
      <c r="C2187" s="125">
        <f t="shared" si="102"/>
        <v>2.1085600124550741E-3</v>
      </c>
      <c r="D2187" s="128">
        <f t="shared" si="103"/>
        <v>2108.5600124550742</v>
      </c>
      <c r="E2187" s="128">
        <f t="shared" ca="1" si="104"/>
        <v>77996.041623920231</v>
      </c>
    </row>
    <row r="2188" spans="1:5" x14ac:dyDescent="0.3">
      <c r="A2188" s="73">
        <v>40668</v>
      </c>
      <c r="B2188" s="130">
        <v>1335.099976</v>
      </c>
      <c r="C2188" s="125">
        <f t="shared" si="102"/>
        <v>3.5629386432574073E-3</v>
      </c>
      <c r="D2188" s="128">
        <f t="shared" si="103"/>
        <v>3562.9386432574074</v>
      </c>
      <c r="E2188" s="128">
        <f t="shared" ca="1" si="104"/>
        <v>77996.041623920231</v>
      </c>
    </row>
    <row r="2189" spans="1:5" x14ac:dyDescent="0.3">
      <c r="A2189" s="73">
        <v>40667</v>
      </c>
      <c r="B2189" s="130">
        <v>1347.3199460000001</v>
      </c>
      <c r="C2189" s="125">
        <f t="shared" si="102"/>
        <v>2.6435641032574786E-2</v>
      </c>
      <c r="D2189" s="128">
        <f t="shared" si="103"/>
        <v>26435.641032574786</v>
      </c>
      <c r="E2189" s="128">
        <f t="shared" ca="1" si="104"/>
        <v>77996.041623920231</v>
      </c>
    </row>
    <row r="2190" spans="1:5" x14ac:dyDescent="0.3">
      <c r="A2190" s="73">
        <v>40666</v>
      </c>
      <c r="B2190" s="130">
        <v>1356.619995</v>
      </c>
      <c r="C2190" s="125">
        <f t="shared" si="102"/>
        <v>3.9444028539727283E-2</v>
      </c>
      <c r="D2190" s="128">
        <f t="shared" si="103"/>
        <v>39444.028539727282</v>
      </c>
      <c r="E2190" s="128">
        <f t="shared" ca="1" si="104"/>
        <v>82254.158174250464</v>
      </c>
    </row>
    <row r="2191" spans="1:5" x14ac:dyDescent="0.3">
      <c r="A2191" s="73">
        <v>40665</v>
      </c>
      <c r="B2191" s="130">
        <v>1361.219971</v>
      </c>
      <c r="C2191" s="125">
        <f t="shared" si="102"/>
        <v>3.1477263654998033E-2</v>
      </c>
      <c r="D2191" s="128">
        <f t="shared" si="103"/>
        <v>31477.263654998034</v>
      </c>
      <c r="E2191" s="128">
        <f t="shared" ca="1" si="104"/>
        <v>82254.158174250464</v>
      </c>
    </row>
    <row r="2192" spans="1:5" x14ac:dyDescent="0.3">
      <c r="A2192" s="73">
        <v>40662</v>
      </c>
      <c r="B2192" s="130">
        <v>1363.6099850000001</v>
      </c>
      <c r="C2192" s="125">
        <f t="shared" si="102"/>
        <v>3.734440271210171E-2</v>
      </c>
      <c r="D2192" s="128">
        <f t="shared" si="103"/>
        <v>37344.402712101706</v>
      </c>
      <c r="E2192" s="128">
        <f t="shared" ca="1" si="104"/>
        <v>82254.158174250464</v>
      </c>
    </row>
    <row r="2193" spans="1:5" x14ac:dyDescent="0.3">
      <c r="A2193" s="73">
        <v>40661</v>
      </c>
      <c r="B2193" s="130">
        <v>1360.4799800000001</v>
      </c>
      <c r="C2193" s="125">
        <f t="shared" si="102"/>
        <v>3.5049904374056196E-2</v>
      </c>
      <c r="D2193" s="128">
        <f t="shared" si="103"/>
        <v>35049.904374056197</v>
      </c>
      <c r="E2193" s="128">
        <f t="shared" ca="1" si="104"/>
        <v>82254.158174250464</v>
      </c>
    </row>
    <row r="2194" spans="1:5" x14ac:dyDescent="0.3">
      <c r="A2194" s="73">
        <v>40660</v>
      </c>
      <c r="B2194" s="130">
        <v>1355.660034</v>
      </c>
      <c r="C2194" s="125">
        <f t="shared" si="102"/>
        <v>3.1579106749794805E-2</v>
      </c>
      <c r="D2194" s="128">
        <f t="shared" si="103"/>
        <v>31579.106749794806</v>
      </c>
      <c r="E2194" s="128">
        <f t="shared" ca="1" si="104"/>
        <v>82254.158174250464</v>
      </c>
    </row>
    <row r="2195" spans="1:5" x14ac:dyDescent="0.3">
      <c r="A2195" s="73">
        <v>40659</v>
      </c>
      <c r="B2195" s="130">
        <v>1347.23999</v>
      </c>
      <c r="C2195" s="125">
        <f t="shared" si="102"/>
        <v>1.7199484824592659E-2</v>
      </c>
      <c r="D2195" s="128">
        <f t="shared" si="103"/>
        <v>17199.484824592659</v>
      </c>
      <c r="E2195" s="128">
        <f t="shared" ca="1" si="104"/>
        <v>82254.158174250464</v>
      </c>
    </row>
    <row r="2196" spans="1:5" x14ac:dyDescent="0.3">
      <c r="A2196" s="73">
        <v>40658</v>
      </c>
      <c r="B2196" s="130">
        <v>1335.25</v>
      </c>
      <c r="C2196" s="125">
        <f t="shared" si="102"/>
        <v>5.3306096098038047E-3</v>
      </c>
      <c r="D2196" s="128">
        <f t="shared" si="103"/>
        <v>5330.6096098038051</v>
      </c>
      <c r="E2196" s="128">
        <f t="shared" ca="1" si="104"/>
        <v>82254.158174250464</v>
      </c>
    </row>
    <row r="2197" spans="1:5" x14ac:dyDescent="0.3">
      <c r="A2197" s="73">
        <v>40654</v>
      </c>
      <c r="B2197" s="130">
        <v>1337.380005</v>
      </c>
      <c r="C2197" s="125">
        <f t="shared" si="102"/>
        <v>2.9021116984342399E-3</v>
      </c>
      <c r="D2197" s="128">
        <f t="shared" si="103"/>
        <v>2902.1116984342398</v>
      </c>
      <c r="E2197" s="128">
        <f t="shared" ca="1" si="104"/>
        <v>82254.158174250464</v>
      </c>
    </row>
    <row r="2198" spans="1:5" x14ac:dyDescent="0.3">
      <c r="A2198" s="73">
        <v>40653</v>
      </c>
      <c r="B2198" s="130">
        <v>1330.3599850000001</v>
      </c>
      <c r="C2198" s="125">
        <f t="shared" si="102"/>
        <v>-3.8786212683511456E-3</v>
      </c>
      <c r="D2198" s="128">
        <f t="shared" si="103"/>
        <v>-3878.6212683511458</v>
      </c>
      <c r="E2198" s="128">
        <f t="shared" ca="1" si="104"/>
        <v>82254.158174250464</v>
      </c>
    </row>
    <row r="2199" spans="1:5" x14ac:dyDescent="0.3">
      <c r="A2199" s="73">
        <v>40652</v>
      </c>
      <c r="B2199" s="130">
        <v>1312.619995</v>
      </c>
      <c r="C2199" s="125">
        <f t="shared" si="102"/>
        <v>-1.50154280820054E-2</v>
      </c>
      <c r="D2199" s="128">
        <f t="shared" si="103"/>
        <v>-15015.428082005399</v>
      </c>
      <c r="E2199" s="128">
        <f t="shared" ca="1" si="104"/>
        <v>82254.158174250464</v>
      </c>
    </row>
    <row r="2200" spans="1:5" x14ac:dyDescent="0.3">
      <c r="A2200" s="73">
        <v>40651</v>
      </c>
      <c r="B2200" s="130">
        <v>1305.1400149999999</v>
      </c>
      <c r="C2200" s="125">
        <f t="shared" si="102"/>
        <v>-2.0804714716381678E-2</v>
      </c>
      <c r="D2200" s="128">
        <f t="shared" si="103"/>
        <v>-20804.714716381677</v>
      </c>
      <c r="E2200" s="128">
        <f t="shared" ca="1" si="104"/>
        <v>82254.158174250464</v>
      </c>
    </row>
    <row r="2201" spans="1:5" x14ac:dyDescent="0.3">
      <c r="A2201" s="73">
        <v>40648</v>
      </c>
      <c r="B2201" s="130">
        <v>1319.6800539999999</v>
      </c>
      <c r="C2201" s="125">
        <f t="shared" si="102"/>
        <v>-9.5541009712930558E-3</v>
      </c>
      <c r="D2201" s="128">
        <f t="shared" si="103"/>
        <v>-9554.1009712930554</v>
      </c>
      <c r="E2201" s="128">
        <f t="shared" ca="1" si="104"/>
        <v>82254.158174250464</v>
      </c>
    </row>
    <row r="2202" spans="1:5" x14ac:dyDescent="0.3">
      <c r="A2202" s="73">
        <v>40647</v>
      </c>
      <c r="B2202" s="130">
        <v>1314.5200199999999</v>
      </c>
      <c r="C2202" s="125">
        <f t="shared" si="102"/>
        <v>-8.5304574306964698E-3</v>
      </c>
      <c r="D2202" s="128">
        <f t="shared" si="103"/>
        <v>-8530.4574306964696</v>
      </c>
      <c r="E2202" s="128">
        <f t="shared" ca="1" si="104"/>
        <v>82254.158174250464</v>
      </c>
    </row>
    <row r="2203" spans="1:5" x14ac:dyDescent="0.3">
      <c r="A2203" s="73">
        <v>40646</v>
      </c>
      <c r="B2203" s="130">
        <v>1314.410034</v>
      </c>
      <c r="C2203" s="125">
        <f t="shared" si="102"/>
        <v>-1.0427157255152197E-2</v>
      </c>
      <c r="D2203" s="128">
        <f t="shared" si="103"/>
        <v>-10427.157255152197</v>
      </c>
      <c r="E2203" s="128">
        <f t="shared" ca="1" si="104"/>
        <v>82254.158174250464</v>
      </c>
    </row>
    <row r="2204" spans="1:5" x14ac:dyDescent="0.3">
      <c r="A2204" s="73">
        <v>40645</v>
      </c>
      <c r="B2204" s="130">
        <v>1314.160034</v>
      </c>
      <c r="C2204" s="125">
        <f t="shared" si="102"/>
        <v>-4.001627384417672E-3</v>
      </c>
      <c r="D2204" s="128">
        <f t="shared" si="103"/>
        <v>-4001.6273844176721</v>
      </c>
      <c r="E2204" s="128">
        <f t="shared" ca="1" si="104"/>
        <v>82254.158174250464</v>
      </c>
    </row>
    <row r="2205" spans="1:5" x14ac:dyDescent="0.3">
      <c r="A2205" s="73">
        <v>40644</v>
      </c>
      <c r="B2205" s="130">
        <v>1324.459961</v>
      </c>
      <c r="C2205" s="125">
        <f t="shared" si="102"/>
        <v>1.0891565835949191E-2</v>
      </c>
      <c r="D2205" s="128">
        <f t="shared" si="103"/>
        <v>10891.56583594919</v>
      </c>
      <c r="E2205" s="128">
        <f t="shared" ca="1" si="104"/>
        <v>82254.158174250464</v>
      </c>
    </row>
    <row r="2206" spans="1:5" x14ac:dyDescent="0.3">
      <c r="A2206" s="73">
        <v>40641</v>
      </c>
      <c r="B2206" s="130">
        <v>1328.170044</v>
      </c>
      <c r="C2206" s="125">
        <f t="shared" si="102"/>
        <v>1.093773364595152E-2</v>
      </c>
      <c r="D2206" s="128">
        <f t="shared" si="103"/>
        <v>10937.733645951519</v>
      </c>
      <c r="E2206" s="128">
        <f t="shared" ca="1" si="104"/>
        <v>82254.158174250464</v>
      </c>
    </row>
    <row r="2207" spans="1:5" x14ac:dyDescent="0.3">
      <c r="A2207" s="73">
        <v>40640</v>
      </c>
      <c r="B2207" s="130">
        <v>1333.51001</v>
      </c>
      <c r="C2207" s="125">
        <f t="shared" si="102"/>
        <v>1.8210814547922505E-2</v>
      </c>
      <c r="D2207" s="128">
        <f t="shared" si="103"/>
        <v>18210.814547922506</v>
      </c>
      <c r="E2207" s="128">
        <f t="shared" ca="1" si="104"/>
        <v>82254.158174250464</v>
      </c>
    </row>
    <row r="2208" spans="1:5" x14ac:dyDescent="0.3">
      <c r="A2208" s="73">
        <v>40639</v>
      </c>
      <c r="B2208" s="130">
        <v>1335.540039</v>
      </c>
      <c r="C2208" s="125">
        <f t="shared" si="102"/>
        <v>2.9286186828798133E-2</v>
      </c>
      <c r="D2208" s="128">
        <f t="shared" si="103"/>
        <v>29286.186828798134</v>
      </c>
      <c r="E2208" s="128">
        <f t="shared" ca="1" si="104"/>
        <v>82254.158174250464</v>
      </c>
    </row>
    <row r="2209" spans="1:5" x14ac:dyDescent="0.3">
      <c r="A2209" s="73">
        <v>40638</v>
      </c>
      <c r="B2209" s="130">
        <v>1332.630005</v>
      </c>
      <c r="C2209" s="125">
        <f t="shared" si="102"/>
        <v>3.0036238588988295E-2</v>
      </c>
      <c r="D2209" s="128">
        <f t="shared" si="103"/>
        <v>30036.238588988297</v>
      </c>
      <c r="E2209" s="128">
        <f t="shared" ca="1" si="104"/>
        <v>82254.158174250464</v>
      </c>
    </row>
    <row r="2210" spans="1:5" x14ac:dyDescent="0.3">
      <c r="A2210" s="73">
        <v>40637</v>
      </c>
      <c r="B2210" s="130">
        <v>1332.869995</v>
      </c>
      <c r="C2210" s="125">
        <f t="shared" si="102"/>
        <v>2.6563864097706835E-2</v>
      </c>
      <c r="D2210" s="128">
        <f t="shared" si="103"/>
        <v>26563.864097706835</v>
      </c>
      <c r="E2210" s="128">
        <f t="shared" ca="1" si="104"/>
        <v>82254.158174250464</v>
      </c>
    </row>
    <row r="2211" spans="1:5" x14ac:dyDescent="0.3">
      <c r="A2211" s="73">
        <v>40634</v>
      </c>
      <c r="B2211" s="130">
        <v>1332.410034</v>
      </c>
      <c r="C2211" s="125">
        <f t="shared" si="102"/>
        <v>4.1588226031645137E-2</v>
      </c>
      <c r="D2211" s="128">
        <f t="shared" si="103"/>
        <v>41588.226031645136</v>
      </c>
      <c r="E2211" s="128">
        <f t="shared" ca="1" si="104"/>
        <v>82254.158174250464</v>
      </c>
    </row>
    <row r="2212" spans="1:5" x14ac:dyDescent="0.3">
      <c r="A2212" s="73">
        <v>40633</v>
      </c>
      <c r="B2212" s="130">
        <v>1325.829956</v>
      </c>
      <c r="C2212" s="125">
        <f t="shared" si="102"/>
        <v>4.091164948845738E-2</v>
      </c>
      <c r="D2212" s="128">
        <f t="shared" si="103"/>
        <v>40911.649488457377</v>
      </c>
      <c r="E2212" s="128">
        <f t="shared" ca="1" si="104"/>
        <v>82254.158174250464</v>
      </c>
    </row>
    <row r="2213" spans="1:5" x14ac:dyDescent="0.3">
      <c r="A2213" s="73">
        <v>40632</v>
      </c>
      <c r="B2213" s="130">
        <v>1328.26001</v>
      </c>
      <c r="C2213" s="125">
        <f t="shared" si="102"/>
        <v>5.6791423776369143E-2</v>
      </c>
      <c r="D2213" s="128">
        <f t="shared" si="103"/>
        <v>56791.423776369142</v>
      </c>
      <c r="E2213" s="128">
        <f t="shared" ca="1" si="104"/>
        <v>82254.158174250464</v>
      </c>
    </row>
    <row r="2214" spans="1:5" x14ac:dyDescent="0.3">
      <c r="A2214" s="73">
        <v>40631</v>
      </c>
      <c r="B2214" s="130">
        <v>1319.4399410000001</v>
      </c>
      <c r="C2214" s="125">
        <f t="shared" si="102"/>
        <v>2.930870224480131E-2</v>
      </c>
      <c r="D2214" s="128">
        <f t="shared" si="103"/>
        <v>29308.702244801309</v>
      </c>
      <c r="E2214" s="128">
        <f t="shared" ca="1" si="104"/>
        <v>82254.158174250464</v>
      </c>
    </row>
    <row r="2215" spans="1:5" x14ac:dyDescent="0.3">
      <c r="A2215" s="73">
        <v>40630</v>
      </c>
      <c r="B2215" s="130">
        <v>1310.1899410000001</v>
      </c>
      <c r="C2215" s="125">
        <f t="shared" si="102"/>
        <v>1.064488760351967E-2</v>
      </c>
      <c r="D2215" s="128">
        <f t="shared" si="103"/>
        <v>10644.88760351967</v>
      </c>
      <c r="E2215" s="128">
        <f t="shared" ca="1" si="104"/>
        <v>82254.158174250464</v>
      </c>
    </row>
    <row r="2216" spans="1:5" x14ac:dyDescent="0.3">
      <c r="A2216" s="73">
        <v>40627</v>
      </c>
      <c r="B2216" s="130">
        <v>1313.8000489999999</v>
      </c>
      <c r="C2216" s="125">
        <f t="shared" si="102"/>
        <v>7.2990613889096778E-3</v>
      </c>
      <c r="D2216" s="128">
        <f t="shared" si="103"/>
        <v>7299.0613889096776</v>
      </c>
      <c r="E2216" s="128">
        <f t="shared" ca="1" si="104"/>
        <v>82254.158174250464</v>
      </c>
    </row>
    <row r="2217" spans="1:5" x14ac:dyDescent="0.3">
      <c r="A2217" s="73">
        <v>40626</v>
      </c>
      <c r="B2217" s="130">
        <v>1309.660034</v>
      </c>
      <c r="C2217" s="125">
        <f t="shared" si="102"/>
        <v>1.1234604912724766E-2</v>
      </c>
      <c r="D2217" s="128">
        <f t="shared" si="103"/>
        <v>11234.604912724766</v>
      </c>
      <c r="E2217" s="128">
        <f t="shared" ca="1" si="104"/>
        <v>82254.158174250464</v>
      </c>
    </row>
    <row r="2218" spans="1:5" x14ac:dyDescent="0.3">
      <c r="A2218" s="73">
        <v>40625</v>
      </c>
      <c r="B2218" s="130">
        <v>1297.540039</v>
      </c>
      <c r="C2218" s="125">
        <f t="shared" si="102"/>
        <v>-1.7030030347570002E-2</v>
      </c>
      <c r="D2218" s="128">
        <f t="shared" si="103"/>
        <v>-17030.030347570002</v>
      </c>
      <c r="E2218" s="128">
        <f t="shared" ca="1" si="104"/>
        <v>82254.158174250464</v>
      </c>
    </row>
    <row r="2219" spans="1:5" x14ac:dyDescent="0.3">
      <c r="A2219" s="73">
        <v>40624</v>
      </c>
      <c r="B2219" s="130">
        <v>1293.7700199999999</v>
      </c>
      <c r="C2219" s="125">
        <f t="shared" si="102"/>
        <v>-2.1220685982900278E-2</v>
      </c>
      <c r="D2219" s="128">
        <f t="shared" si="103"/>
        <v>-21220.685982900279</v>
      </c>
      <c r="E2219" s="128">
        <f t="shared" ca="1" si="104"/>
        <v>82254.158174250464</v>
      </c>
    </row>
    <row r="2220" spans="1:5" x14ac:dyDescent="0.3">
      <c r="A2220" s="73">
        <v>40623</v>
      </c>
      <c r="B2220" s="130">
        <v>1298.380005</v>
      </c>
      <c r="C2220" s="125">
        <f t="shared" si="102"/>
        <v>-8.9685756033043296E-3</v>
      </c>
      <c r="D2220" s="128">
        <f t="shared" si="103"/>
        <v>-8968.575603304329</v>
      </c>
      <c r="E2220" s="128">
        <f t="shared" ca="1" si="104"/>
        <v>82254.158174250464</v>
      </c>
    </row>
    <row r="2221" spans="1:5" x14ac:dyDescent="0.3">
      <c r="A2221" s="73">
        <v>40620</v>
      </c>
      <c r="B2221" s="130">
        <v>1279.209961</v>
      </c>
      <c r="C2221" s="125">
        <f t="shared" si="102"/>
        <v>-3.1745117691493907E-2</v>
      </c>
      <c r="D2221" s="128">
        <f t="shared" si="103"/>
        <v>-31745.117691493906</v>
      </c>
      <c r="E2221" s="128">
        <f t="shared" ca="1" si="104"/>
        <v>82254.158174250464</v>
      </c>
    </row>
    <row r="2222" spans="1:5" x14ac:dyDescent="0.3">
      <c r="A2222" s="73">
        <v>40619</v>
      </c>
      <c r="B2222" s="130">
        <v>1273.719971</v>
      </c>
      <c r="C2222" s="125">
        <f t="shared" si="102"/>
        <v>-4.3013742794652421E-2</v>
      </c>
      <c r="D2222" s="128">
        <f t="shared" si="103"/>
        <v>-43013.742794652419</v>
      </c>
      <c r="E2222" s="128">
        <f t="shared" ca="1" si="104"/>
        <v>82254.158174250464</v>
      </c>
    </row>
    <row r="2223" spans="1:5" x14ac:dyDescent="0.3">
      <c r="A2223" s="73">
        <v>40618</v>
      </c>
      <c r="B2223" s="130">
        <v>1256.880005</v>
      </c>
      <c r="C2223" s="125">
        <f t="shared" si="102"/>
        <v>-3.9405657366737401E-2</v>
      </c>
      <c r="D2223" s="128">
        <f t="shared" si="103"/>
        <v>-39405.657366737403</v>
      </c>
      <c r="E2223" s="128">
        <f t="shared" ca="1" si="104"/>
        <v>82254.158174250464</v>
      </c>
    </row>
    <row r="2224" spans="1:5" x14ac:dyDescent="0.3">
      <c r="A2224" s="73">
        <v>40617</v>
      </c>
      <c r="B2224" s="130">
        <v>1281.869995</v>
      </c>
      <c r="C2224" s="125">
        <f t="shared" si="102"/>
        <v>-1.872418288170985E-2</v>
      </c>
      <c r="D2224" s="128">
        <f t="shared" si="103"/>
        <v>-18724.18288170985</v>
      </c>
      <c r="E2224" s="128">
        <f t="shared" ca="1" si="104"/>
        <v>82254.158174250464</v>
      </c>
    </row>
    <row r="2225" spans="1:5" x14ac:dyDescent="0.3">
      <c r="A2225" s="73">
        <v>40616</v>
      </c>
      <c r="B2225" s="130">
        <v>1296.3900149999999</v>
      </c>
      <c r="C2225" s="125">
        <f t="shared" si="102"/>
        <v>-2.3228972343424803E-2</v>
      </c>
      <c r="D2225" s="128">
        <f t="shared" si="103"/>
        <v>-23228.972343424804</v>
      </c>
      <c r="E2225" s="128">
        <f t="shared" ca="1" si="104"/>
        <v>82254.158174250464</v>
      </c>
    </row>
    <row r="2226" spans="1:5" x14ac:dyDescent="0.3">
      <c r="A2226" s="73">
        <v>40613</v>
      </c>
      <c r="B2226" s="130">
        <v>1304.280029</v>
      </c>
      <c r="C2226" s="125">
        <f t="shared" si="102"/>
        <v>-1.1819238067781734E-2</v>
      </c>
      <c r="D2226" s="128">
        <f t="shared" si="103"/>
        <v>-11819.238067781735</v>
      </c>
      <c r="E2226" s="128">
        <f t="shared" ca="1" si="104"/>
        <v>82254.158174250464</v>
      </c>
    </row>
    <row r="2227" spans="1:5" x14ac:dyDescent="0.3">
      <c r="A2227" s="73">
        <v>40612</v>
      </c>
      <c r="B2227" s="130">
        <v>1295.1099850000001</v>
      </c>
      <c r="C2227" s="125">
        <f t="shared" si="102"/>
        <v>-8.4143566357434141E-3</v>
      </c>
      <c r="D2227" s="128">
        <f t="shared" si="103"/>
        <v>-8414.3566357434138</v>
      </c>
      <c r="E2227" s="128">
        <f t="shared" ca="1" si="104"/>
        <v>82254.158174250464</v>
      </c>
    </row>
    <row r="2228" spans="1:5" x14ac:dyDescent="0.3">
      <c r="A2228" s="73">
        <v>40611</v>
      </c>
      <c r="B2228" s="130">
        <v>1320.0200199999999</v>
      </c>
      <c r="C2228" s="125">
        <f t="shared" si="102"/>
        <v>9.6527426712054165E-3</v>
      </c>
      <c r="D2228" s="128">
        <f t="shared" si="103"/>
        <v>9652.7426712054166</v>
      </c>
      <c r="E2228" s="128">
        <f t="shared" ca="1" si="104"/>
        <v>82254.158174250464</v>
      </c>
    </row>
    <row r="2229" spans="1:5" x14ac:dyDescent="0.3">
      <c r="A2229" s="73">
        <v>40610</v>
      </c>
      <c r="B2229" s="130">
        <v>1321.8199460000001</v>
      </c>
      <c r="C2229" s="125">
        <f t="shared" si="102"/>
        <v>4.8500922019669712E-3</v>
      </c>
      <c r="D2229" s="128">
        <f t="shared" si="103"/>
        <v>4850.0922019669715</v>
      </c>
      <c r="E2229" s="128">
        <f t="shared" ca="1" si="104"/>
        <v>82254.158174250464</v>
      </c>
    </row>
    <row r="2230" spans="1:5" x14ac:dyDescent="0.3">
      <c r="A2230" s="73">
        <v>40609</v>
      </c>
      <c r="B2230" s="130">
        <v>1310.130005</v>
      </c>
      <c r="C2230" s="125">
        <f t="shared" si="102"/>
        <v>-2.4482323106437609E-2</v>
      </c>
      <c r="D2230" s="128">
        <f t="shared" si="103"/>
        <v>-24482.323106437609</v>
      </c>
      <c r="E2230" s="128">
        <f t="shared" ca="1" si="104"/>
        <v>82254.158174250464</v>
      </c>
    </row>
    <row r="2231" spans="1:5" x14ac:dyDescent="0.3">
      <c r="A2231" s="73">
        <v>40606</v>
      </c>
      <c r="B2231" s="130">
        <v>1321.150024</v>
      </c>
      <c r="C2231" s="125">
        <f t="shared" si="102"/>
        <v>-1.438346592010975E-2</v>
      </c>
      <c r="D2231" s="128">
        <f t="shared" si="103"/>
        <v>-14383.465920109751</v>
      </c>
      <c r="E2231" s="128">
        <f t="shared" ca="1" si="104"/>
        <v>82254.158174250464</v>
      </c>
    </row>
    <row r="2232" spans="1:5" x14ac:dyDescent="0.3">
      <c r="A2232" s="73">
        <v>40605</v>
      </c>
      <c r="B2232" s="130">
        <v>1330.969971</v>
      </c>
      <c r="C2232" s="125">
        <f t="shared" si="102"/>
        <v>-4.0035135418087231E-3</v>
      </c>
      <c r="D2232" s="128">
        <f t="shared" si="103"/>
        <v>-4003.5135418087229</v>
      </c>
      <c r="E2232" s="128">
        <f t="shared" ca="1" si="104"/>
        <v>82254.158174250464</v>
      </c>
    </row>
    <row r="2233" spans="1:5" x14ac:dyDescent="0.3">
      <c r="A2233" s="73">
        <v>40604</v>
      </c>
      <c r="B2233" s="130">
        <v>1308.4399410000001</v>
      </c>
      <c r="C2233" s="125">
        <f t="shared" si="102"/>
        <v>-1.4736386663229961E-2</v>
      </c>
      <c r="D2233" s="128">
        <f t="shared" si="103"/>
        <v>-14736.386663229961</v>
      </c>
      <c r="E2233" s="128">
        <f t="shared" ca="1" si="104"/>
        <v>82254.158174250464</v>
      </c>
    </row>
    <row r="2234" spans="1:5" x14ac:dyDescent="0.3">
      <c r="A2234" s="73">
        <v>40603</v>
      </c>
      <c r="B2234" s="130">
        <v>1306.329956</v>
      </c>
      <c r="C2234" s="125">
        <f t="shared" si="102"/>
        <v>-1.9507318852374222E-2</v>
      </c>
      <c r="D2234" s="128">
        <f t="shared" si="103"/>
        <v>-19507.318852374221</v>
      </c>
      <c r="E2234" s="128">
        <f t="shared" ca="1" si="104"/>
        <v>82254.158174250464</v>
      </c>
    </row>
    <row r="2235" spans="1:5" x14ac:dyDescent="0.3">
      <c r="A2235" s="73">
        <v>40602</v>
      </c>
      <c r="B2235" s="130">
        <v>1327.219971</v>
      </c>
      <c r="C2235" s="125">
        <f t="shared" si="102"/>
        <v>-1.4520956740395885E-3</v>
      </c>
      <c r="D2235" s="128">
        <f t="shared" si="103"/>
        <v>-1452.0956740395884</v>
      </c>
      <c r="E2235" s="128">
        <f t="shared" ca="1" si="104"/>
        <v>82254.158174250464</v>
      </c>
    </row>
    <row r="2236" spans="1:5" x14ac:dyDescent="0.3">
      <c r="A2236" s="73">
        <v>40599</v>
      </c>
      <c r="B2236" s="130">
        <v>1319.880005</v>
      </c>
      <c r="C2236" s="125">
        <f t="shared" si="102"/>
        <v>-1.5054354872470199E-3</v>
      </c>
      <c r="D2236" s="128">
        <f t="shared" si="103"/>
        <v>-1505.4354872470199</v>
      </c>
      <c r="E2236" s="128">
        <f t="shared" ca="1" si="104"/>
        <v>82254.158174250464</v>
      </c>
    </row>
    <row r="2237" spans="1:5" x14ac:dyDescent="0.3">
      <c r="A2237" s="73">
        <v>40598</v>
      </c>
      <c r="B2237" s="130">
        <v>1306.099976</v>
      </c>
      <c r="C2237" s="125">
        <f t="shared" si="102"/>
        <v>-1.1189531936324548E-2</v>
      </c>
      <c r="D2237" s="128">
        <f t="shared" si="103"/>
        <v>-11189.531936324549</v>
      </c>
      <c r="E2237" s="128">
        <f t="shared" ca="1" si="104"/>
        <v>82254.158174250464</v>
      </c>
    </row>
    <row r="2238" spans="1:5" x14ac:dyDescent="0.3">
      <c r="A2238" s="73">
        <v>40597</v>
      </c>
      <c r="B2238" s="130">
        <v>1307.400024</v>
      </c>
      <c r="C2238" s="125">
        <f t="shared" si="102"/>
        <v>-1.2962638969614693E-2</v>
      </c>
      <c r="D2238" s="128">
        <f t="shared" si="103"/>
        <v>-12962.638969614693</v>
      </c>
      <c r="E2238" s="128">
        <f t="shared" ca="1" si="104"/>
        <v>82254.158174250464</v>
      </c>
    </row>
    <row r="2239" spans="1:5" x14ac:dyDescent="0.3">
      <c r="A2239" s="73">
        <v>40596</v>
      </c>
      <c r="B2239" s="130">
        <v>1315.4399410000001</v>
      </c>
      <c r="C2239" s="125">
        <f t="shared" si="102"/>
        <v>-2.7368999400263494E-3</v>
      </c>
      <c r="D2239" s="128">
        <f t="shared" si="103"/>
        <v>-2736.8999400263492</v>
      </c>
      <c r="E2239" s="128">
        <f t="shared" ca="1" si="104"/>
        <v>82254.158174250464</v>
      </c>
    </row>
    <row r="2240" spans="1:5" x14ac:dyDescent="0.3">
      <c r="A2240" s="73">
        <v>40592</v>
      </c>
      <c r="B2240" s="130">
        <v>1343.01001</v>
      </c>
      <c r="C2240" s="125">
        <f t="shared" si="102"/>
        <v>2.4518079689511918E-2</v>
      </c>
      <c r="D2240" s="128">
        <f t="shared" si="103"/>
        <v>24518.079689511917</v>
      </c>
      <c r="E2240" s="128">
        <f t="shared" ca="1" si="104"/>
        <v>82254.158174250464</v>
      </c>
    </row>
    <row r="2241" spans="1:5" x14ac:dyDescent="0.3">
      <c r="A2241" s="73">
        <v>40591</v>
      </c>
      <c r="B2241" s="130">
        <v>1340.4300539999999</v>
      </c>
      <c r="C2241" s="125">
        <f t="shared" si="102"/>
        <v>2.5499256837259621E-2</v>
      </c>
      <c r="D2241" s="128">
        <f t="shared" si="103"/>
        <v>25499.256837259622</v>
      </c>
      <c r="E2241" s="128">
        <f t="shared" ca="1" si="104"/>
        <v>82254.158174250464</v>
      </c>
    </row>
    <row r="2242" spans="1:5" x14ac:dyDescent="0.3">
      <c r="A2242" s="73">
        <v>40590</v>
      </c>
      <c r="B2242" s="130">
        <v>1336.3199460000001</v>
      </c>
      <c r="C2242" s="125">
        <f t="shared" si="102"/>
        <v>2.476163606812154E-2</v>
      </c>
      <c r="D2242" s="128">
        <f t="shared" si="103"/>
        <v>24761.636068121541</v>
      </c>
      <c r="E2242" s="128">
        <f t="shared" ca="1" si="104"/>
        <v>82254.158174250464</v>
      </c>
    </row>
    <row r="2243" spans="1:5" x14ac:dyDescent="0.3">
      <c r="A2243" s="73">
        <v>40589</v>
      </c>
      <c r="B2243" s="130">
        <v>1328.01001</v>
      </c>
      <c r="C2243" s="125">
        <f t="shared" si="102"/>
        <v>1.5616549936113611E-2</v>
      </c>
      <c r="D2243" s="128">
        <f t="shared" si="103"/>
        <v>15616.54993611361</v>
      </c>
      <c r="E2243" s="128">
        <f t="shared" ca="1" si="104"/>
        <v>82254.158174250464</v>
      </c>
    </row>
    <row r="2244" spans="1:5" x14ac:dyDescent="0.3">
      <c r="A2244" s="73">
        <v>40588</v>
      </c>
      <c r="B2244" s="130">
        <v>1332.3199460000001</v>
      </c>
      <c r="C2244" s="125">
        <f t="shared" si="102"/>
        <v>3.5921959987878171E-2</v>
      </c>
      <c r="D2244" s="128">
        <f t="shared" si="103"/>
        <v>35921.959987878174</v>
      </c>
      <c r="E2244" s="128">
        <f t="shared" ca="1" si="104"/>
        <v>82254.158174250464</v>
      </c>
    </row>
    <row r="2245" spans="1:5" x14ac:dyDescent="0.3">
      <c r="A2245" s="73">
        <v>40585</v>
      </c>
      <c r="B2245" s="130">
        <v>1329.150024</v>
      </c>
      <c r="C2245" s="125">
        <f t="shared" si="102"/>
        <v>4.1376168894487142E-2</v>
      </c>
      <c r="D2245" s="128">
        <f t="shared" si="103"/>
        <v>41376.168894487142</v>
      </c>
      <c r="E2245" s="128">
        <f t="shared" ca="1" si="104"/>
        <v>82254.158174250464</v>
      </c>
    </row>
    <row r="2246" spans="1:5" x14ac:dyDescent="0.3">
      <c r="A2246" s="73">
        <v>40584</v>
      </c>
      <c r="B2246" s="130">
        <v>1321.869995</v>
      </c>
      <c r="C2246" s="125">
        <f t="shared" si="102"/>
        <v>1.718296884271675E-2</v>
      </c>
      <c r="D2246" s="128">
        <f t="shared" si="103"/>
        <v>17182.968842716749</v>
      </c>
      <c r="E2246" s="128">
        <f t="shared" ca="1" si="104"/>
        <v>82254.158174250464</v>
      </c>
    </row>
    <row r="2247" spans="1:5" x14ac:dyDescent="0.3">
      <c r="A2247" s="73">
        <v>40583</v>
      </c>
      <c r="B2247" s="130">
        <v>1320.880005</v>
      </c>
      <c r="C2247" s="125">
        <f t="shared" si="102"/>
        <v>1.8702328271356095E-2</v>
      </c>
      <c r="D2247" s="128">
        <f t="shared" si="103"/>
        <v>18702.328271356095</v>
      </c>
      <c r="E2247" s="128">
        <f t="shared" ca="1" si="104"/>
        <v>82254.158174250464</v>
      </c>
    </row>
    <row r="2248" spans="1:5" x14ac:dyDescent="0.3">
      <c r="A2248" s="73">
        <v>40582</v>
      </c>
      <c r="B2248" s="130">
        <v>1324.5699460000001</v>
      </c>
      <c r="C2248" s="125">
        <f t="shared" ref="C2248:C2311" si="105">B2248/B2258-1</f>
        <v>2.5859981260212495E-2</v>
      </c>
      <c r="D2248" s="128">
        <f t="shared" ref="D2248:D2311" si="106">C2248*$B$5</f>
        <v>25859.981260212495</v>
      </c>
      <c r="E2248" s="128">
        <f t="shared" ref="E2248:E2311" ca="1" si="107">ABS(_xlfn.PERCENTILE.INC(OFFSET(D2248,0,0,Window),1-VaRLevel))</f>
        <v>82254.158174250464</v>
      </c>
    </row>
    <row r="2249" spans="1:5" x14ac:dyDescent="0.3">
      <c r="A2249" s="73">
        <v>40581</v>
      </c>
      <c r="B2249" s="130">
        <v>1319.0500489999999</v>
      </c>
      <c r="C2249" s="125">
        <f t="shared" si="105"/>
        <v>2.1854051426232202E-2</v>
      </c>
      <c r="D2249" s="128">
        <f t="shared" si="106"/>
        <v>21854.051426232203</v>
      </c>
      <c r="E2249" s="128">
        <f t="shared" ca="1" si="107"/>
        <v>82254.158174250464</v>
      </c>
    </row>
    <row r="2250" spans="1:5" x14ac:dyDescent="0.3">
      <c r="A2250" s="73">
        <v>40578</v>
      </c>
      <c r="B2250" s="130">
        <v>1310.869995</v>
      </c>
      <c r="C2250" s="125">
        <f t="shared" si="105"/>
        <v>2.1443892558268285E-2</v>
      </c>
      <c r="D2250" s="128">
        <f t="shared" si="106"/>
        <v>21443.892558268286</v>
      </c>
      <c r="E2250" s="128">
        <f t="shared" ca="1" si="107"/>
        <v>82254.158174250464</v>
      </c>
    </row>
    <row r="2251" spans="1:5" x14ac:dyDescent="0.3">
      <c r="A2251" s="73">
        <v>40577</v>
      </c>
      <c r="B2251" s="130">
        <v>1307.099976</v>
      </c>
      <c r="C2251" s="125">
        <f t="shared" si="105"/>
        <v>2.0964464866789045E-2</v>
      </c>
      <c r="D2251" s="128">
        <f t="shared" si="106"/>
        <v>20964.464866789047</v>
      </c>
      <c r="E2251" s="128">
        <f t="shared" ca="1" si="107"/>
        <v>82254.158174250464</v>
      </c>
    </row>
    <row r="2252" spans="1:5" x14ac:dyDescent="0.3">
      <c r="A2252" s="73">
        <v>40576</v>
      </c>
      <c r="B2252" s="130">
        <v>1304.030029</v>
      </c>
      <c r="C2252" s="125">
        <f t="shared" si="105"/>
        <v>1.7247553857578923E-2</v>
      </c>
      <c r="D2252" s="128">
        <f t="shared" si="106"/>
        <v>17247.553857578925</v>
      </c>
      <c r="E2252" s="128">
        <f t="shared" ca="1" si="107"/>
        <v>82254.158174250464</v>
      </c>
    </row>
    <row r="2253" spans="1:5" x14ac:dyDescent="0.3">
      <c r="A2253" s="73">
        <v>40575</v>
      </c>
      <c r="B2253" s="130">
        <v>1307.589966</v>
      </c>
      <c r="C2253" s="125">
        <f t="shared" si="105"/>
        <v>9.7063719524583814E-3</v>
      </c>
      <c r="D2253" s="128">
        <f t="shared" si="106"/>
        <v>9706.3719524583812</v>
      </c>
      <c r="E2253" s="128">
        <f t="shared" ca="1" si="107"/>
        <v>82254.158174250464</v>
      </c>
    </row>
    <row r="2254" spans="1:5" x14ac:dyDescent="0.3">
      <c r="A2254" s="73">
        <v>40574</v>
      </c>
      <c r="B2254" s="130">
        <v>1286.119995</v>
      </c>
      <c r="C2254" s="125">
        <f t="shared" si="105"/>
        <v>-5.5055481233611259E-3</v>
      </c>
      <c r="D2254" s="128">
        <f t="shared" si="106"/>
        <v>-5505.5481233611263</v>
      </c>
      <c r="E2254" s="128">
        <f t="shared" ca="1" si="107"/>
        <v>82254.158174250464</v>
      </c>
    </row>
    <row r="2255" spans="1:5" x14ac:dyDescent="0.3">
      <c r="A2255" s="73">
        <v>40571</v>
      </c>
      <c r="B2255" s="130">
        <v>1276.339966</v>
      </c>
      <c r="C2255" s="125">
        <f t="shared" si="105"/>
        <v>-5.7799307831687408E-3</v>
      </c>
      <c r="D2255" s="128">
        <f t="shared" si="106"/>
        <v>-5779.9307831687411</v>
      </c>
      <c r="E2255" s="128">
        <f t="shared" ca="1" si="107"/>
        <v>82254.158174250464</v>
      </c>
    </row>
    <row r="2256" spans="1:5" x14ac:dyDescent="0.3">
      <c r="A2256" s="73">
        <v>40570</v>
      </c>
      <c r="B2256" s="130">
        <v>1299.540039</v>
      </c>
      <c r="C2256" s="125">
        <f t="shared" si="105"/>
        <v>1.0560265025234328E-2</v>
      </c>
      <c r="D2256" s="128">
        <f t="shared" si="106"/>
        <v>10560.265025234328</v>
      </c>
      <c r="E2256" s="128">
        <f t="shared" ca="1" si="107"/>
        <v>82254.158174250464</v>
      </c>
    </row>
    <row r="2257" spans="1:5" x14ac:dyDescent="0.3">
      <c r="A2257" s="73">
        <v>40569</v>
      </c>
      <c r="B2257" s="130">
        <v>1296.630005</v>
      </c>
      <c r="C2257" s="125">
        <f t="shared" si="105"/>
        <v>1.7379657073938404E-2</v>
      </c>
      <c r="D2257" s="128">
        <f t="shared" si="106"/>
        <v>17379.657073938404</v>
      </c>
      <c r="E2257" s="128">
        <f t="shared" ca="1" si="107"/>
        <v>82254.158174250464</v>
      </c>
    </row>
    <row r="2258" spans="1:5" x14ac:dyDescent="0.3">
      <c r="A2258" s="73">
        <v>40568</v>
      </c>
      <c r="B2258" s="130">
        <v>1291.1800539999999</v>
      </c>
      <c r="C2258" s="125">
        <f t="shared" si="105"/>
        <v>1.6877380586729718E-2</v>
      </c>
      <c r="D2258" s="128">
        <f t="shared" si="106"/>
        <v>16877.380586729716</v>
      </c>
      <c r="E2258" s="128">
        <f t="shared" ca="1" si="107"/>
        <v>82254.158174250464</v>
      </c>
    </row>
    <row r="2259" spans="1:5" x14ac:dyDescent="0.3">
      <c r="A2259" s="73">
        <v>40567</v>
      </c>
      <c r="B2259" s="130">
        <v>1290.839966</v>
      </c>
      <c r="C2259" s="125">
        <f t="shared" si="105"/>
        <v>1.52103546991742E-2</v>
      </c>
      <c r="D2259" s="128">
        <f t="shared" si="106"/>
        <v>15210.354699174201</v>
      </c>
      <c r="E2259" s="128">
        <f t="shared" ca="1" si="107"/>
        <v>82254.158174250464</v>
      </c>
    </row>
    <row r="2260" spans="1:5" x14ac:dyDescent="0.3">
      <c r="A2260" s="73">
        <v>40564</v>
      </c>
      <c r="B2260" s="130">
        <v>1283.349976</v>
      </c>
      <c r="C2260" s="125">
        <f t="shared" si="105"/>
        <v>7.4577070918750987E-3</v>
      </c>
      <c r="D2260" s="128">
        <f t="shared" si="106"/>
        <v>7457.7070918750987</v>
      </c>
      <c r="E2260" s="128">
        <f t="shared" ca="1" si="107"/>
        <v>82254.158174250464</v>
      </c>
    </row>
    <row r="2261" spans="1:5" x14ac:dyDescent="0.3">
      <c r="A2261" s="73">
        <v>40563</v>
      </c>
      <c r="B2261" s="130">
        <v>1280.26001</v>
      </c>
      <c r="C2261" s="125">
        <f t="shared" si="105"/>
        <v>2.8983759705738521E-3</v>
      </c>
      <c r="D2261" s="128">
        <f t="shared" si="106"/>
        <v>2898.3759705738521</v>
      </c>
      <c r="E2261" s="128">
        <f t="shared" ca="1" si="107"/>
        <v>82254.158174250464</v>
      </c>
    </row>
    <row r="2262" spans="1:5" x14ac:dyDescent="0.3">
      <c r="A2262" s="73">
        <v>40562</v>
      </c>
      <c r="B2262" s="130">
        <v>1281.920044</v>
      </c>
      <c r="C2262" s="125">
        <f t="shared" si="105"/>
        <v>9.2269669753750616E-3</v>
      </c>
      <c r="D2262" s="128">
        <f t="shared" si="106"/>
        <v>9226.9669753750622</v>
      </c>
      <c r="E2262" s="128">
        <f t="shared" ca="1" si="107"/>
        <v>82254.158174250464</v>
      </c>
    </row>
    <row r="2263" spans="1:5" x14ac:dyDescent="0.3">
      <c r="A2263" s="73">
        <v>40561</v>
      </c>
      <c r="B2263" s="130">
        <v>1295.0200199999999</v>
      </c>
      <c r="C2263" s="125">
        <f t="shared" si="105"/>
        <v>1.820156548311358E-2</v>
      </c>
      <c r="D2263" s="128">
        <f t="shared" si="106"/>
        <v>18201.56548311358</v>
      </c>
      <c r="E2263" s="128">
        <f t="shared" ca="1" si="107"/>
        <v>82254.158174250464</v>
      </c>
    </row>
    <row r="2264" spans="1:5" x14ac:dyDescent="0.3">
      <c r="A2264" s="73">
        <v>40557</v>
      </c>
      <c r="B2264" s="130">
        <v>1293.23999</v>
      </c>
      <c r="C2264" s="125">
        <f t="shared" si="105"/>
        <v>2.8306967475108635E-2</v>
      </c>
      <c r="D2264" s="128">
        <f t="shared" si="106"/>
        <v>28306.967475108635</v>
      </c>
      <c r="E2264" s="128">
        <f t="shared" ca="1" si="107"/>
        <v>82254.158174250464</v>
      </c>
    </row>
    <row r="2265" spans="1:5" x14ac:dyDescent="0.3">
      <c r="A2265" s="73">
        <v>40556</v>
      </c>
      <c r="B2265" s="130">
        <v>1283.76001</v>
      </c>
      <c r="C2265" s="125">
        <f t="shared" si="105"/>
        <v>2.0574303508385849E-2</v>
      </c>
      <c r="D2265" s="128">
        <f t="shared" si="106"/>
        <v>20574.303508385849</v>
      </c>
      <c r="E2265" s="128">
        <f t="shared" ca="1" si="107"/>
        <v>82254.158174250464</v>
      </c>
    </row>
    <row r="2266" spans="1:5" x14ac:dyDescent="0.3">
      <c r="A2266" s="73">
        <v>40555</v>
      </c>
      <c r="B2266" s="130">
        <v>1285.959961</v>
      </c>
      <c r="C2266" s="125">
        <f t="shared" si="105"/>
        <v>2.0781351821223426E-2</v>
      </c>
      <c r="D2266" s="128">
        <f t="shared" si="106"/>
        <v>20781.351821223427</v>
      </c>
      <c r="E2266" s="128">
        <f t="shared" ca="1" si="107"/>
        <v>82254.158174250464</v>
      </c>
    </row>
    <row r="2267" spans="1:5" x14ac:dyDescent="0.3">
      <c r="A2267" s="73">
        <v>40554</v>
      </c>
      <c r="B2267" s="130">
        <v>1274.4799800000001</v>
      </c>
      <c r="C2267" s="125">
        <f t="shared" si="105"/>
        <v>1.2689585202425357E-2</v>
      </c>
      <c r="D2267" s="128">
        <f t="shared" si="106"/>
        <v>12689.585202425358</v>
      </c>
      <c r="E2267" s="128">
        <f t="shared" ca="1" si="107"/>
        <v>82254.158174250464</v>
      </c>
    </row>
    <row r="2268" spans="1:5" x14ac:dyDescent="0.3">
      <c r="A2268" s="73">
        <v>40553</v>
      </c>
      <c r="B2268" s="130">
        <v>1269.75</v>
      </c>
      <c r="C2268" s="125">
        <f t="shared" si="105"/>
        <v>9.7094013878948893E-3</v>
      </c>
      <c r="D2268" s="128">
        <f t="shared" si="106"/>
        <v>9709.4013878948899</v>
      </c>
      <c r="E2268" s="128">
        <f t="shared" ca="1" si="107"/>
        <v>82254.158174250464</v>
      </c>
    </row>
    <row r="2269" spans="1:5" x14ac:dyDescent="0.3">
      <c r="A2269" s="73">
        <v>40550</v>
      </c>
      <c r="B2269" s="130">
        <v>1271.5</v>
      </c>
      <c r="C2269" s="125">
        <f t="shared" si="105"/>
        <v>1.1720505554389415E-2</v>
      </c>
      <c r="D2269" s="128">
        <f t="shared" si="106"/>
        <v>11720.505554389416</v>
      </c>
      <c r="E2269" s="128">
        <f t="shared" ca="1" si="107"/>
        <v>82254.158174250464</v>
      </c>
    </row>
    <row r="2270" spans="1:5" x14ac:dyDescent="0.3">
      <c r="A2270" s="73">
        <v>40549</v>
      </c>
      <c r="B2270" s="130">
        <v>1273.849976</v>
      </c>
      <c r="C2270" s="125">
        <f t="shared" si="105"/>
        <v>1.1923684030857862E-2</v>
      </c>
      <c r="D2270" s="128">
        <f t="shared" si="106"/>
        <v>11923.684030857861</v>
      </c>
      <c r="E2270" s="128">
        <f t="shared" ca="1" si="107"/>
        <v>82254.158174250464</v>
      </c>
    </row>
    <row r="2271" spans="1:5" x14ac:dyDescent="0.3">
      <c r="A2271" s="73">
        <v>40548</v>
      </c>
      <c r="B2271" s="130">
        <v>1276.5600589999999</v>
      </c>
      <c r="C2271" s="125">
        <f t="shared" si="105"/>
        <v>1.750365329195569E-2</v>
      </c>
      <c r="D2271" s="128">
        <f t="shared" si="106"/>
        <v>17503.653291955688</v>
      </c>
      <c r="E2271" s="128">
        <f t="shared" ca="1" si="107"/>
        <v>82254.158174250464</v>
      </c>
    </row>
    <row r="2272" spans="1:5" x14ac:dyDescent="0.3">
      <c r="A2272" s="73">
        <v>40547</v>
      </c>
      <c r="B2272" s="130">
        <v>1270.1999510000001</v>
      </c>
      <c r="C2272" s="125">
        <f t="shared" si="105"/>
        <v>1.8539304467820372E-2</v>
      </c>
      <c r="D2272" s="128">
        <f t="shared" si="106"/>
        <v>18539.304467820373</v>
      </c>
      <c r="E2272" s="128">
        <f t="shared" ca="1" si="107"/>
        <v>82254.158174250464</v>
      </c>
    </row>
    <row r="2273" spans="1:5" x14ac:dyDescent="0.3">
      <c r="A2273" s="73">
        <v>40546</v>
      </c>
      <c r="B2273" s="130">
        <v>1271.869995</v>
      </c>
      <c r="C2273" s="125">
        <f t="shared" si="105"/>
        <v>2.2477478463687639E-2</v>
      </c>
      <c r="D2273" s="128">
        <f t="shared" si="106"/>
        <v>22477.478463687639</v>
      </c>
      <c r="E2273" s="128">
        <f t="shared" ca="1" si="107"/>
        <v>82254.158174250464</v>
      </c>
    </row>
    <row r="2274" spans="1:5" x14ac:dyDescent="0.3">
      <c r="A2274" s="73">
        <v>40543</v>
      </c>
      <c r="B2274" s="130">
        <v>1257.6400149999999</v>
      </c>
      <c r="C2274" s="125">
        <f t="shared" si="105"/>
        <v>1.1883801249864323E-2</v>
      </c>
      <c r="D2274" s="128">
        <f t="shared" si="106"/>
        <v>11883.801249864324</v>
      </c>
      <c r="E2274" s="128">
        <f t="shared" ca="1" si="107"/>
        <v>82254.158174250464</v>
      </c>
    </row>
    <row r="2275" spans="1:5" x14ac:dyDescent="0.3">
      <c r="A2275" s="73">
        <v>40542</v>
      </c>
      <c r="B2275" s="130">
        <v>1257.880005</v>
      </c>
      <c r="C2275" s="125">
        <f t="shared" si="105"/>
        <v>1.833668658204024E-2</v>
      </c>
      <c r="D2275" s="128">
        <f t="shared" si="106"/>
        <v>18336.686582040242</v>
      </c>
      <c r="E2275" s="128">
        <f t="shared" ca="1" si="107"/>
        <v>82254.158174250464</v>
      </c>
    </row>
    <row r="2276" spans="1:5" x14ac:dyDescent="0.3">
      <c r="A2276" s="73">
        <v>40541</v>
      </c>
      <c r="B2276" s="130">
        <v>1259.780029</v>
      </c>
      <c r="C2276" s="125">
        <f t="shared" si="105"/>
        <v>1.4650620171007489E-2</v>
      </c>
      <c r="D2276" s="128">
        <f t="shared" si="106"/>
        <v>14650.620171007489</v>
      </c>
      <c r="E2276" s="128">
        <f t="shared" ca="1" si="107"/>
        <v>82254.158174250464</v>
      </c>
    </row>
    <row r="2277" spans="1:5" x14ac:dyDescent="0.3">
      <c r="A2277" s="73">
        <v>40540</v>
      </c>
      <c r="B2277" s="130">
        <v>1258.51001</v>
      </c>
      <c r="C2277" s="125">
        <f t="shared" si="105"/>
        <v>1.4551093600351894E-2</v>
      </c>
      <c r="D2277" s="128">
        <f t="shared" si="106"/>
        <v>14551.093600351895</v>
      </c>
      <c r="E2277" s="128">
        <f t="shared" ca="1" si="107"/>
        <v>82254.158174250464</v>
      </c>
    </row>
    <row r="2278" spans="1:5" x14ac:dyDescent="0.3">
      <c r="A2278" s="73">
        <v>40539</v>
      </c>
      <c r="B2278" s="130">
        <v>1257.540039</v>
      </c>
      <c r="C2278" s="125">
        <f t="shared" si="105"/>
        <v>1.381813501158069E-2</v>
      </c>
      <c r="D2278" s="128">
        <f t="shared" si="106"/>
        <v>13818.135011580691</v>
      </c>
      <c r="E2278" s="128">
        <f t="shared" ca="1" si="107"/>
        <v>82254.158174250464</v>
      </c>
    </row>
    <row r="2279" spans="1:5" x14ac:dyDescent="0.3">
      <c r="A2279" s="73">
        <v>40535</v>
      </c>
      <c r="B2279" s="130">
        <v>1256.7700199999999</v>
      </c>
      <c r="C2279" s="125">
        <f t="shared" si="105"/>
        <v>1.9278199513381944E-2</v>
      </c>
      <c r="D2279" s="128">
        <f t="shared" si="106"/>
        <v>19278.199513381944</v>
      </c>
      <c r="E2279" s="128">
        <f t="shared" ca="1" si="107"/>
        <v>82254.158174250464</v>
      </c>
    </row>
    <row r="2280" spans="1:5" x14ac:dyDescent="0.3">
      <c r="A2280" s="73">
        <v>40534</v>
      </c>
      <c r="B2280" s="130">
        <v>1258.839966</v>
      </c>
      <c r="C2280" s="125">
        <f t="shared" si="105"/>
        <v>2.4880268569440256E-2</v>
      </c>
      <c r="D2280" s="128">
        <f t="shared" si="106"/>
        <v>24880.268569440257</v>
      </c>
      <c r="E2280" s="128">
        <f t="shared" ca="1" si="107"/>
        <v>82254.158174250464</v>
      </c>
    </row>
    <row r="2281" spans="1:5" x14ac:dyDescent="0.3">
      <c r="A2281" s="73">
        <v>40533</v>
      </c>
      <c r="B2281" s="130">
        <v>1254.599976</v>
      </c>
      <c r="C2281" s="125">
        <f t="shared" si="105"/>
        <v>2.5209377732379856E-2</v>
      </c>
      <c r="D2281" s="128">
        <f t="shared" si="106"/>
        <v>25209.377732379857</v>
      </c>
      <c r="E2281" s="128">
        <f t="shared" ca="1" si="107"/>
        <v>82254.158174250464</v>
      </c>
    </row>
    <row r="2282" spans="1:5" x14ac:dyDescent="0.3">
      <c r="A2282" s="73">
        <v>40532</v>
      </c>
      <c r="B2282" s="130">
        <v>1247.079956</v>
      </c>
      <c r="C2282" s="125">
        <f t="shared" si="105"/>
        <v>1.9589215365578339E-2</v>
      </c>
      <c r="D2282" s="128">
        <f t="shared" si="106"/>
        <v>19589.215365578337</v>
      </c>
      <c r="E2282" s="128">
        <f t="shared" ca="1" si="107"/>
        <v>82254.158174250464</v>
      </c>
    </row>
    <row r="2283" spans="1:5" x14ac:dyDescent="0.3">
      <c r="A2283" s="73">
        <v>40529</v>
      </c>
      <c r="B2283" s="130">
        <v>1243.910034</v>
      </c>
      <c r="C2283" s="125">
        <f t="shared" si="105"/>
        <v>1.5677240825511696E-2</v>
      </c>
      <c r="D2283" s="128">
        <f t="shared" si="106"/>
        <v>15677.240825511695</v>
      </c>
      <c r="E2283" s="128">
        <f t="shared" ca="1" si="107"/>
        <v>82254.158174250464</v>
      </c>
    </row>
    <row r="2284" spans="1:5" x14ac:dyDescent="0.3">
      <c r="A2284" s="73">
        <v>40528</v>
      </c>
      <c r="B2284" s="130">
        <v>1242.869995</v>
      </c>
      <c r="C2284" s="125">
        <f t="shared" si="105"/>
        <v>1.7469866064176776E-2</v>
      </c>
      <c r="D2284" s="128">
        <f t="shared" si="106"/>
        <v>17469.866064176775</v>
      </c>
      <c r="E2284" s="128">
        <f t="shared" ca="1" si="107"/>
        <v>82254.158174250464</v>
      </c>
    </row>
    <row r="2285" spans="1:5" x14ac:dyDescent="0.3">
      <c r="A2285" s="73">
        <v>40527</v>
      </c>
      <c r="B2285" s="130">
        <v>1235.2299800000001</v>
      </c>
      <c r="C2285" s="125">
        <f t="shared" si="105"/>
        <v>2.4177730401715891E-2</v>
      </c>
      <c r="D2285" s="128">
        <f t="shared" si="106"/>
        <v>24177.730401715889</v>
      </c>
      <c r="E2285" s="128">
        <f t="shared" ca="1" si="107"/>
        <v>82254.158174250464</v>
      </c>
    </row>
    <row r="2286" spans="1:5" x14ac:dyDescent="0.3">
      <c r="A2286" s="73">
        <v>40526</v>
      </c>
      <c r="B2286" s="130">
        <v>1241.589966</v>
      </c>
      <c r="C2286" s="125">
        <f t="shared" si="105"/>
        <v>5.1704641452265943E-2</v>
      </c>
      <c r="D2286" s="128">
        <f t="shared" si="106"/>
        <v>51704.64145226594</v>
      </c>
      <c r="E2286" s="128">
        <f t="shared" ca="1" si="107"/>
        <v>82254.158174250464</v>
      </c>
    </row>
    <row r="2287" spans="1:5" x14ac:dyDescent="0.3">
      <c r="A2287" s="73">
        <v>40525</v>
      </c>
      <c r="B2287" s="130">
        <v>1240.459961</v>
      </c>
      <c r="C2287" s="125">
        <f t="shared" si="105"/>
        <v>4.4369191213972536E-2</v>
      </c>
      <c r="D2287" s="128">
        <f t="shared" si="106"/>
        <v>44369.191213972539</v>
      </c>
      <c r="E2287" s="128">
        <f t="shared" ca="1" si="107"/>
        <v>82254.158174250464</v>
      </c>
    </row>
    <row r="2288" spans="1:5" x14ac:dyDescent="0.3">
      <c r="A2288" s="73">
        <v>40522</v>
      </c>
      <c r="B2288" s="130">
        <v>1240.400024</v>
      </c>
      <c r="C2288" s="125">
        <f t="shared" si="105"/>
        <v>4.2878761535992682E-2</v>
      </c>
      <c r="D2288" s="128">
        <f t="shared" si="106"/>
        <v>42878.761535992679</v>
      </c>
      <c r="E2288" s="128">
        <f t="shared" ca="1" si="107"/>
        <v>82254.158174250464</v>
      </c>
    </row>
    <row r="2289" spans="1:5" x14ac:dyDescent="0.3">
      <c r="A2289" s="73">
        <v>40521</v>
      </c>
      <c r="B2289" s="130">
        <v>1233</v>
      </c>
      <c r="C2289" s="125">
        <f t="shared" si="105"/>
        <v>2.8914778398593688E-2</v>
      </c>
      <c r="D2289" s="128">
        <f t="shared" si="106"/>
        <v>28914.778398593688</v>
      </c>
      <c r="E2289" s="128">
        <f t="shared" ca="1" si="107"/>
        <v>82254.158174250464</v>
      </c>
    </row>
    <row r="2290" spans="1:5" x14ac:dyDescent="0.3">
      <c r="A2290" s="73">
        <v>40520</v>
      </c>
      <c r="B2290" s="130">
        <v>1228.280029</v>
      </c>
      <c r="C2290" s="125">
        <f t="shared" si="105"/>
        <v>4.027173850536081E-2</v>
      </c>
      <c r="D2290" s="128">
        <f t="shared" si="106"/>
        <v>40271.738505360809</v>
      </c>
      <c r="E2290" s="128">
        <f t="shared" ca="1" si="107"/>
        <v>82254.158174250464</v>
      </c>
    </row>
    <row r="2291" spans="1:5" x14ac:dyDescent="0.3">
      <c r="A2291" s="73">
        <v>40519</v>
      </c>
      <c r="B2291" s="130">
        <v>1223.75</v>
      </c>
      <c r="C2291" s="125">
        <f t="shared" si="105"/>
        <v>2.1630630748214585E-2</v>
      </c>
      <c r="D2291" s="128">
        <f t="shared" si="106"/>
        <v>21630.630748214586</v>
      </c>
      <c r="E2291" s="128">
        <f t="shared" ca="1" si="107"/>
        <v>82254.158174250464</v>
      </c>
    </row>
    <row r="2292" spans="1:5" x14ac:dyDescent="0.3">
      <c r="A2292" s="73">
        <v>40518</v>
      </c>
      <c r="B2292" s="130">
        <v>1223.119995</v>
      </c>
      <c r="C2292" s="125">
        <f t="shared" si="105"/>
        <v>1.9496066106474919E-2</v>
      </c>
      <c r="D2292" s="128">
        <f t="shared" si="106"/>
        <v>19496.066106474918</v>
      </c>
      <c r="E2292" s="128">
        <f t="shared" ca="1" si="107"/>
        <v>82254.158174250464</v>
      </c>
    </row>
    <row r="2293" spans="1:5" x14ac:dyDescent="0.3">
      <c r="A2293" s="73">
        <v>40515</v>
      </c>
      <c r="B2293" s="130">
        <v>1224.709961</v>
      </c>
      <c r="C2293" s="125">
        <f t="shared" si="105"/>
        <v>2.3414603098096842E-2</v>
      </c>
      <c r="D2293" s="128">
        <f t="shared" si="106"/>
        <v>23414.603098096843</v>
      </c>
      <c r="E2293" s="128">
        <f t="shared" ca="1" si="107"/>
        <v>82254.158174250464</v>
      </c>
    </row>
    <row r="2294" spans="1:5" x14ac:dyDescent="0.3">
      <c r="A2294" s="73">
        <v>40514</v>
      </c>
      <c r="B2294" s="130">
        <v>1221.530029</v>
      </c>
      <c r="C2294" s="125">
        <f t="shared" si="105"/>
        <v>3.6433419797161193E-2</v>
      </c>
      <c r="D2294" s="128">
        <f t="shared" si="106"/>
        <v>36433.419797161194</v>
      </c>
      <c r="E2294" s="128">
        <f t="shared" ca="1" si="107"/>
        <v>82254.158174250464</v>
      </c>
    </row>
    <row r="2295" spans="1:5" x14ac:dyDescent="0.3">
      <c r="A2295" s="73">
        <v>40513</v>
      </c>
      <c r="B2295" s="130">
        <v>1206.0699460000001</v>
      </c>
      <c r="C2295" s="125">
        <f t="shared" si="105"/>
        <v>2.3533089600730861E-2</v>
      </c>
      <c r="D2295" s="128">
        <f t="shared" si="106"/>
        <v>23533.089600730862</v>
      </c>
      <c r="E2295" s="128">
        <f t="shared" ca="1" si="107"/>
        <v>82254.158174250464</v>
      </c>
    </row>
    <row r="2296" spans="1:5" x14ac:dyDescent="0.3">
      <c r="A2296" s="73">
        <v>40512</v>
      </c>
      <c r="B2296" s="130">
        <v>1180.5500489999999</v>
      </c>
      <c r="C2296" s="125">
        <f t="shared" si="105"/>
        <v>-1.4360217908578665E-2</v>
      </c>
      <c r="D2296" s="128">
        <f t="shared" si="106"/>
        <v>-14360.217908578665</v>
      </c>
      <c r="E2296" s="128">
        <f t="shared" ca="1" si="107"/>
        <v>82254.158174250464</v>
      </c>
    </row>
    <row r="2297" spans="1:5" x14ac:dyDescent="0.3">
      <c r="A2297" s="73">
        <v>40511</v>
      </c>
      <c r="B2297" s="130">
        <v>1187.76001</v>
      </c>
      <c r="C2297" s="125">
        <f t="shared" si="105"/>
        <v>-9.5479118522765472E-3</v>
      </c>
      <c r="D2297" s="128">
        <f t="shared" si="106"/>
        <v>-9547.9118522765475</v>
      </c>
      <c r="E2297" s="128">
        <f t="shared" ca="1" si="107"/>
        <v>82254.158174250464</v>
      </c>
    </row>
    <row r="2298" spans="1:5" x14ac:dyDescent="0.3">
      <c r="A2298" s="73">
        <v>40508</v>
      </c>
      <c r="B2298" s="130">
        <v>1189.400024</v>
      </c>
      <c r="C2298" s="125">
        <f t="shared" si="105"/>
        <v>-1.9892227882231328E-2</v>
      </c>
      <c r="D2298" s="128">
        <f t="shared" si="106"/>
        <v>-19892.227882231327</v>
      </c>
      <c r="E2298" s="128">
        <f t="shared" ca="1" si="107"/>
        <v>82254.158174250464</v>
      </c>
    </row>
    <row r="2299" spans="1:5" x14ac:dyDescent="0.3">
      <c r="A2299" s="73">
        <v>40506</v>
      </c>
      <c r="B2299" s="130">
        <v>1198.349976</v>
      </c>
      <c r="C2299" s="125">
        <f t="shared" si="105"/>
        <v>-1.670617755786119E-2</v>
      </c>
      <c r="D2299" s="128">
        <f t="shared" si="106"/>
        <v>-16706.177557861189</v>
      </c>
      <c r="E2299" s="128">
        <f t="shared" ca="1" si="107"/>
        <v>82254.158174250464</v>
      </c>
    </row>
    <row r="2300" spans="1:5" x14ac:dyDescent="0.3">
      <c r="A2300" s="73">
        <v>40505</v>
      </c>
      <c r="B2300" s="130">
        <v>1180.7299800000001</v>
      </c>
      <c r="C2300" s="125">
        <f t="shared" si="105"/>
        <v>-2.6924380545421789E-2</v>
      </c>
      <c r="D2300" s="128">
        <f t="shared" si="106"/>
        <v>-26924.380545421787</v>
      </c>
      <c r="E2300" s="128">
        <f t="shared" ca="1" si="107"/>
        <v>82254.158174250464</v>
      </c>
    </row>
    <row r="2301" spans="1:5" x14ac:dyDescent="0.3">
      <c r="A2301" s="73">
        <v>40504</v>
      </c>
      <c r="B2301" s="130">
        <v>1197.839966</v>
      </c>
      <c r="C2301" s="125">
        <f t="shared" si="105"/>
        <v>-2.077255998365013E-2</v>
      </c>
      <c r="D2301" s="128">
        <f t="shared" si="106"/>
        <v>-20772.559983650128</v>
      </c>
      <c r="E2301" s="128">
        <f t="shared" ca="1" si="107"/>
        <v>82254.158174250464</v>
      </c>
    </row>
    <row r="2302" spans="1:5" x14ac:dyDescent="0.3">
      <c r="A2302" s="73">
        <v>40501</v>
      </c>
      <c r="B2302" s="130">
        <v>1199.7299800000001</v>
      </c>
      <c r="C2302" s="125">
        <f t="shared" si="105"/>
        <v>-2.1307661223953778E-2</v>
      </c>
      <c r="D2302" s="128">
        <f t="shared" si="106"/>
        <v>-21307.661223953779</v>
      </c>
      <c r="E2302" s="128">
        <f t="shared" ca="1" si="107"/>
        <v>82254.158174250464</v>
      </c>
    </row>
    <row r="2303" spans="1:5" x14ac:dyDescent="0.3">
      <c r="A2303" s="73">
        <v>40500</v>
      </c>
      <c r="B2303" s="130">
        <v>1196.6899410000001</v>
      </c>
      <c r="C2303" s="125">
        <f t="shared" si="105"/>
        <v>-1.9958164891543451E-2</v>
      </c>
      <c r="D2303" s="128">
        <f t="shared" si="106"/>
        <v>-19958.164891543449</v>
      </c>
      <c r="E2303" s="128">
        <f t="shared" ca="1" si="107"/>
        <v>82254.158174250464</v>
      </c>
    </row>
    <row r="2304" spans="1:5" x14ac:dyDescent="0.3">
      <c r="A2304" s="73">
        <v>40499</v>
      </c>
      <c r="B2304" s="130">
        <v>1178.589966</v>
      </c>
      <c r="C2304" s="125">
        <f t="shared" si="105"/>
        <v>-1.6169150581485936E-2</v>
      </c>
      <c r="D2304" s="128">
        <f t="shared" si="106"/>
        <v>-16169.150581485936</v>
      </c>
      <c r="E2304" s="128">
        <f t="shared" ca="1" si="107"/>
        <v>82254.158174250464</v>
      </c>
    </row>
    <row r="2305" spans="1:5" x14ac:dyDescent="0.3">
      <c r="A2305" s="73">
        <v>40498</v>
      </c>
      <c r="B2305" s="130">
        <v>1178.339966</v>
      </c>
      <c r="C2305" s="125">
        <f t="shared" si="105"/>
        <v>-1.2760023030941925E-2</v>
      </c>
      <c r="D2305" s="128">
        <f t="shared" si="106"/>
        <v>-12760.023030941926</v>
      </c>
      <c r="E2305" s="128">
        <f t="shared" ca="1" si="107"/>
        <v>82254.158174250464</v>
      </c>
    </row>
    <row r="2306" spans="1:5" x14ac:dyDescent="0.3">
      <c r="A2306" s="73">
        <v>40497</v>
      </c>
      <c r="B2306" s="130">
        <v>1197.75</v>
      </c>
      <c r="C2306" s="125">
        <f t="shared" si="105"/>
        <v>1.128860242790064E-2</v>
      </c>
      <c r="D2306" s="128">
        <f t="shared" si="106"/>
        <v>11288.60242790064</v>
      </c>
      <c r="E2306" s="128">
        <f t="shared" ca="1" si="107"/>
        <v>82254.158174250464</v>
      </c>
    </row>
    <row r="2307" spans="1:5" x14ac:dyDescent="0.3">
      <c r="A2307" s="73">
        <v>40494</v>
      </c>
      <c r="B2307" s="130">
        <v>1199.209961</v>
      </c>
      <c r="C2307" s="125">
        <f t="shared" si="105"/>
        <v>1.3479667076723212E-2</v>
      </c>
      <c r="D2307" s="128">
        <f t="shared" si="106"/>
        <v>13479.667076723212</v>
      </c>
      <c r="E2307" s="128">
        <f t="shared" ca="1" si="107"/>
        <v>82254.158174250464</v>
      </c>
    </row>
    <row r="2308" spans="1:5" x14ac:dyDescent="0.3">
      <c r="A2308" s="73">
        <v>40493</v>
      </c>
      <c r="B2308" s="130">
        <v>1213.540039</v>
      </c>
      <c r="C2308" s="125">
        <f t="shared" si="105"/>
        <v>2.5139814214588219E-2</v>
      </c>
      <c r="D2308" s="128">
        <f t="shared" si="106"/>
        <v>25139.814214588219</v>
      </c>
      <c r="E2308" s="128">
        <f t="shared" ca="1" si="107"/>
        <v>82254.158174250464</v>
      </c>
    </row>
    <row r="2309" spans="1:5" x14ac:dyDescent="0.3">
      <c r="A2309" s="73">
        <v>40492</v>
      </c>
      <c r="B2309" s="130">
        <v>1218.709961</v>
      </c>
      <c r="C2309" s="125">
        <f t="shared" si="105"/>
        <v>3.0665154131331196E-2</v>
      </c>
      <c r="D2309" s="128">
        <f t="shared" si="106"/>
        <v>30665.154131331197</v>
      </c>
      <c r="E2309" s="128">
        <f t="shared" ca="1" si="107"/>
        <v>82254.158174250464</v>
      </c>
    </row>
    <row r="2310" spans="1:5" x14ac:dyDescent="0.3">
      <c r="A2310" s="73">
        <v>40491</v>
      </c>
      <c r="B2310" s="130">
        <v>1213.400024</v>
      </c>
      <c r="C2310" s="125">
        <f t="shared" si="105"/>
        <v>2.3413522358217698E-2</v>
      </c>
      <c r="D2310" s="128">
        <f t="shared" si="106"/>
        <v>23413.522358217699</v>
      </c>
      <c r="E2310" s="128">
        <f t="shared" ca="1" si="107"/>
        <v>82254.158174250464</v>
      </c>
    </row>
    <row r="2311" spans="1:5" x14ac:dyDescent="0.3">
      <c r="A2311" s="73">
        <v>40490</v>
      </c>
      <c r="B2311" s="130">
        <v>1223.25</v>
      </c>
      <c r="C2311" s="125">
        <f t="shared" si="105"/>
        <v>3.1738672727090744E-2</v>
      </c>
      <c r="D2311" s="128">
        <f t="shared" si="106"/>
        <v>31738.672727090743</v>
      </c>
      <c r="E2311" s="128">
        <f t="shared" ca="1" si="107"/>
        <v>82254.158174250464</v>
      </c>
    </row>
    <row r="2312" spans="1:5" x14ac:dyDescent="0.3">
      <c r="A2312" s="73">
        <v>40487</v>
      </c>
      <c r="B2312" s="130">
        <v>1225.849976</v>
      </c>
      <c r="C2312" s="125">
        <f t="shared" ref="C2312:C2375" si="108">B2312/B2322-1</f>
        <v>3.6151419676321517E-2</v>
      </c>
      <c r="D2312" s="128">
        <f t="shared" ref="D2312:D2375" si="109">C2312*$B$5</f>
        <v>36151.419676321515</v>
      </c>
      <c r="E2312" s="128">
        <f t="shared" ref="E2312:E2375" ca="1" si="110">ABS(_xlfn.PERCENTILE.INC(OFFSET(D2312,0,0,Window),1-VaRLevel))</f>
        <v>82254.158174250464</v>
      </c>
    </row>
    <row r="2313" spans="1:5" x14ac:dyDescent="0.3">
      <c r="A2313" s="73">
        <v>40486</v>
      </c>
      <c r="B2313" s="130">
        <v>1221.0600589999999</v>
      </c>
      <c r="C2313" s="125">
        <f t="shared" si="108"/>
        <v>3.4568695587678056E-2</v>
      </c>
      <c r="D2313" s="128">
        <f t="shared" si="109"/>
        <v>34568.695587678056</v>
      </c>
      <c r="E2313" s="128">
        <f t="shared" ca="1" si="110"/>
        <v>82254.158174250464</v>
      </c>
    </row>
    <row r="2314" spans="1:5" x14ac:dyDescent="0.3">
      <c r="A2314" s="73">
        <v>40485</v>
      </c>
      <c r="B2314" s="130">
        <v>1197.959961</v>
      </c>
      <c r="C2314" s="125">
        <f t="shared" si="108"/>
        <v>1.6797165316486451E-2</v>
      </c>
      <c r="D2314" s="128">
        <f t="shared" si="109"/>
        <v>16797.165316486451</v>
      </c>
      <c r="E2314" s="128">
        <f t="shared" ca="1" si="110"/>
        <v>82254.158174250464</v>
      </c>
    </row>
    <row r="2315" spans="1:5" x14ac:dyDescent="0.3">
      <c r="A2315" s="73">
        <v>40484</v>
      </c>
      <c r="B2315" s="130">
        <v>1193.5699460000001</v>
      </c>
      <c r="C2315" s="125">
        <f t="shared" si="108"/>
        <v>2.3732671267189254E-2</v>
      </c>
      <c r="D2315" s="128">
        <f t="shared" si="109"/>
        <v>23732.671267189253</v>
      </c>
      <c r="E2315" s="128">
        <f t="shared" ca="1" si="110"/>
        <v>82254.158174250464</v>
      </c>
    </row>
    <row r="2316" spans="1:5" x14ac:dyDescent="0.3">
      <c r="A2316" s="73">
        <v>40483</v>
      </c>
      <c r="B2316" s="130">
        <v>1184.380005</v>
      </c>
      <c r="C2316" s="125">
        <f t="shared" si="108"/>
        <v>-2.7851205008988522E-4</v>
      </c>
      <c r="D2316" s="128">
        <f t="shared" si="109"/>
        <v>-278.51205008988524</v>
      </c>
      <c r="E2316" s="128">
        <f t="shared" ca="1" si="110"/>
        <v>82254.158174250464</v>
      </c>
    </row>
    <row r="2317" spans="1:5" x14ac:dyDescent="0.3">
      <c r="A2317" s="73">
        <v>40480</v>
      </c>
      <c r="B2317" s="130">
        <v>1183.26001</v>
      </c>
      <c r="C2317" s="125">
        <f t="shared" si="108"/>
        <v>6.0109925731799407E-3</v>
      </c>
      <c r="D2317" s="128">
        <f t="shared" si="109"/>
        <v>6010.9925731799403</v>
      </c>
      <c r="E2317" s="128">
        <f t="shared" ca="1" si="110"/>
        <v>82254.158174250464</v>
      </c>
    </row>
    <row r="2318" spans="1:5" x14ac:dyDescent="0.3">
      <c r="A2318" s="73">
        <v>40479</v>
      </c>
      <c r="B2318" s="130">
        <v>1183.780029</v>
      </c>
      <c r="C2318" s="125">
        <f t="shared" si="108"/>
        <v>8.4936825370995894E-3</v>
      </c>
      <c r="D2318" s="128">
        <f t="shared" si="109"/>
        <v>8493.6825370995903</v>
      </c>
      <c r="E2318" s="128">
        <f t="shared" ca="1" si="110"/>
        <v>82254.158174250464</v>
      </c>
    </row>
    <row r="2319" spans="1:5" x14ac:dyDescent="0.3">
      <c r="A2319" s="73">
        <v>40478</v>
      </c>
      <c r="B2319" s="130">
        <v>1182.4499510000001</v>
      </c>
      <c r="C2319" s="125">
        <f t="shared" si="108"/>
        <v>3.69236489993785E-3</v>
      </c>
      <c r="D2319" s="128">
        <f t="shared" si="109"/>
        <v>3692.3648999378502</v>
      </c>
      <c r="E2319" s="128">
        <f t="shared" ca="1" si="110"/>
        <v>82254.158174250464</v>
      </c>
    </row>
    <row r="2320" spans="1:5" x14ac:dyDescent="0.3">
      <c r="A2320" s="73">
        <v>40477</v>
      </c>
      <c r="B2320" s="130">
        <v>1185.6400149999999</v>
      </c>
      <c r="C2320" s="125">
        <f t="shared" si="108"/>
        <v>1.3566765029590977E-2</v>
      </c>
      <c r="D2320" s="128">
        <f t="shared" si="109"/>
        <v>13566.765029590977</v>
      </c>
      <c r="E2320" s="128">
        <f t="shared" ca="1" si="110"/>
        <v>82254.158174250464</v>
      </c>
    </row>
    <row r="2321" spans="1:5" x14ac:dyDescent="0.3">
      <c r="A2321" s="73">
        <v>40476</v>
      </c>
      <c r="B2321" s="130">
        <v>1185.619995</v>
      </c>
      <c r="C2321" s="125">
        <f t="shared" si="108"/>
        <v>1.7420150637325493E-2</v>
      </c>
      <c r="D2321" s="128">
        <f t="shared" si="109"/>
        <v>17420.150637325492</v>
      </c>
      <c r="E2321" s="128">
        <f t="shared" ca="1" si="110"/>
        <v>82254.158174250464</v>
      </c>
    </row>
    <row r="2322" spans="1:5" x14ac:dyDescent="0.3">
      <c r="A2322" s="73">
        <v>40473</v>
      </c>
      <c r="B2322" s="130">
        <v>1183.079956</v>
      </c>
      <c r="C2322" s="125">
        <f t="shared" si="108"/>
        <v>1.5388517899562748E-2</v>
      </c>
      <c r="D2322" s="128">
        <f t="shared" si="109"/>
        <v>15388.517899562748</v>
      </c>
      <c r="E2322" s="128">
        <f t="shared" ca="1" si="110"/>
        <v>82254.158174250464</v>
      </c>
    </row>
    <row r="2323" spans="1:5" x14ac:dyDescent="0.3">
      <c r="A2323" s="73">
        <v>40472</v>
      </c>
      <c r="B2323" s="130">
        <v>1180.26001</v>
      </c>
      <c r="C2323" s="125">
        <f t="shared" si="108"/>
        <v>1.9169947903366902E-2</v>
      </c>
      <c r="D2323" s="128">
        <f t="shared" si="109"/>
        <v>19169.947903366901</v>
      </c>
      <c r="E2323" s="128">
        <f t="shared" ca="1" si="110"/>
        <v>82254.158174250464</v>
      </c>
    </row>
    <row r="2324" spans="1:5" x14ac:dyDescent="0.3">
      <c r="A2324" s="73">
        <v>40471</v>
      </c>
      <c r="B2324" s="130">
        <v>1178.170044</v>
      </c>
      <c r="C2324" s="125">
        <f t="shared" si="108"/>
        <v>1.569012427477734E-2</v>
      </c>
      <c r="D2324" s="128">
        <f t="shared" si="109"/>
        <v>15690.124274777339</v>
      </c>
      <c r="E2324" s="128">
        <f t="shared" ca="1" si="110"/>
        <v>82254.158174250464</v>
      </c>
    </row>
    <row r="2325" spans="1:5" x14ac:dyDescent="0.3">
      <c r="A2325" s="73">
        <v>40470</v>
      </c>
      <c r="B2325" s="130">
        <v>1165.900024</v>
      </c>
      <c r="C2325" s="125">
        <f t="shared" si="108"/>
        <v>4.4368072367004796E-3</v>
      </c>
      <c r="D2325" s="128">
        <f t="shared" si="109"/>
        <v>4436.8072367004797</v>
      </c>
      <c r="E2325" s="128">
        <f t="shared" ca="1" si="110"/>
        <v>82254.158174250464</v>
      </c>
    </row>
    <row r="2326" spans="1:5" x14ac:dyDescent="0.3">
      <c r="A2326" s="73">
        <v>40469</v>
      </c>
      <c r="B2326" s="130">
        <v>1184.709961</v>
      </c>
      <c r="C2326" s="125">
        <f t="shared" si="108"/>
        <v>4.1933749139355436E-2</v>
      </c>
      <c r="D2326" s="128">
        <f t="shared" si="109"/>
        <v>41933.749139355437</v>
      </c>
      <c r="E2326" s="128">
        <f t="shared" ca="1" si="110"/>
        <v>82254.158174250464</v>
      </c>
    </row>
    <row r="2327" spans="1:5" x14ac:dyDescent="0.3">
      <c r="A2327" s="73">
        <v>40466</v>
      </c>
      <c r="B2327" s="130">
        <v>1176.1899410000001</v>
      </c>
      <c r="C2327" s="125">
        <f t="shared" si="108"/>
        <v>2.6128865910532539E-2</v>
      </c>
      <c r="D2327" s="128">
        <f t="shared" si="109"/>
        <v>26128.865910532539</v>
      </c>
      <c r="E2327" s="128">
        <f t="shared" ca="1" si="110"/>
        <v>82254.158174250464</v>
      </c>
    </row>
    <row r="2328" spans="1:5" x14ac:dyDescent="0.3">
      <c r="A2328" s="73">
        <v>40465</v>
      </c>
      <c r="B2328" s="130">
        <v>1173.8100589999999</v>
      </c>
      <c r="C2328" s="125">
        <f t="shared" si="108"/>
        <v>2.8575279880992399E-2</v>
      </c>
      <c r="D2328" s="128">
        <f t="shared" si="109"/>
        <v>28575.279880992399</v>
      </c>
      <c r="E2328" s="128">
        <f t="shared" ca="1" si="110"/>
        <v>82254.158174250464</v>
      </c>
    </row>
    <row r="2329" spans="1:5" x14ac:dyDescent="0.3">
      <c r="A2329" s="73">
        <v>40464</v>
      </c>
      <c r="B2329" s="130">
        <v>1178.099976</v>
      </c>
      <c r="C2329" s="125">
        <f t="shared" si="108"/>
        <v>2.9150975848470262E-2</v>
      </c>
      <c r="D2329" s="128">
        <f t="shared" si="109"/>
        <v>29150.975848470262</v>
      </c>
      <c r="E2329" s="128">
        <f t="shared" ca="1" si="110"/>
        <v>82254.158174250464</v>
      </c>
    </row>
    <row r="2330" spans="1:5" x14ac:dyDescent="0.3">
      <c r="A2330" s="73">
        <v>40463</v>
      </c>
      <c r="B2330" s="130">
        <v>1169.7700199999999</v>
      </c>
      <c r="C2330" s="125">
        <f t="shared" si="108"/>
        <v>1.9229824816817453E-2</v>
      </c>
      <c r="D2330" s="128">
        <f t="shared" si="109"/>
        <v>19229.824816817454</v>
      </c>
      <c r="E2330" s="128">
        <f t="shared" ca="1" si="110"/>
        <v>82254.158174250464</v>
      </c>
    </row>
    <row r="2331" spans="1:5" x14ac:dyDescent="0.3">
      <c r="A2331" s="73">
        <v>40462</v>
      </c>
      <c r="B2331" s="130">
        <v>1165.3199460000001</v>
      </c>
      <c r="C2331" s="125">
        <f t="shared" si="108"/>
        <v>2.027729154459279E-2</v>
      </c>
      <c r="D2331" s="128">
        <f t="shared" si="109"/>
        <v>20277.29154459279</v>
      </c>
      <c r="E2331" s="128">
        <f t="shared" ca="1" si="110"/>
        <v>82254.158174250464</v>
      </c>
    </row>
    <row r="2332" spans="1:5" x14ac:dyDescent="0.3">
      <c r="A2332" s="73">
        <v>40459</v>
      </c>
      <c r="B2332" s="130">
        <v>1165.150024</v>
      </c>
      <c r="C2332" s="125">
        <f t="shared" si="108"/>
        <v>1.4347009470719652E-2</v>
      </c>
      <c r="D2332" s="128">
        <f t="shared" si="109"/>
        <v>14347.009470719651</v>
      </c>
      <c r="E2332" s="128">
        <f t="shared" ca="1" si="110"/>
        <v>82254.158174250464</v>
      </c>
    </row>
    <row r="2333" spans="1:5" x14ac:dyDescent="0.3">
      <c r="A2333" s="73">
        <v>40458</v>
      </c>
      <c r="B2333" s="130">
        <v>1158.0600589999999</v>
      </c>
      <c r="C2333" s="125">
        <f t="shared" si="108"/>
        <v>2.9542334663782643E-2</v>
      </c>
      <c r="D2333" s="128">
        <f t="shared" si="109"/>
        <v>29542.334663782643</v>
      </c>
      <c r="E2333" s="128">
        <f t="shared" ca="1" si="110"/>
        <v>82254.158174250464</v>
      </c>
    </row>
    <row r="2334" spans="1:5" x14ac:dyDescent="0.3">
      <c r="A2334" s="73">
        <v>40457</v>
      </c>
      <c r="B2334" s="130">
        <v>1159.969971</v>
      </c>
      <c r="C2334" s="125">
        <f t="shared" si="108"/>
        <v>2.2648676996145811E-2</v>
      </c>
      <c r="D2334" s="128">
        <f t="shared" si="109"/>
        <v>22648.676996145812</v>
      </c>
      <c r="E2334" s="128">
        <f t="shared" ca="1" si="110"/>
        <v>82254.158174250464</v>
      </c>
    </row>
    <row r="2335" spans="1:5" x14ac:dyDescent="0.3">
      <c r="A2335" s="73">
        <v>40456</v>
      </c>
      <c r="B2335" s="130">
        <v>1160.75</v>
      </c>
      <c r="C2335" s="125">
        <f t="shared" si="108"/>
        <v>1.8398261477171385E-2</v>
      </c>
      <c r="D2335" s="128">
        <f t="shared" si="109"/>
        <v>18398.261477171385</v>
      </c>
      <c r="E2335" s="128">
        <f t="shared" ca="1" si="110"/>
        <v>82254.158174250464</v>
      </c>
    </row>
    <row r="2336" spans="1:5" x14ac:dyDescent="0.3">
      <c r="A2336" s="73">
        <v>40455</v>
      </c>
      <c r="B2336" s="130">
        <v>1137.030029</v>
      </c>
      <c r="C2336" s="125">
        <f t="shared" si="108"/>
        <v>-4.970580631877386E-3</v>
      </c>
      <c r="D2336" s="128">
        <f t="shared" si="109"/>
        <v>-4970.5806318773857</v>
      </c>
      <c r="E2336" s="128">
        <f t="shared" ca="1" si="110"/>
        <v>82254.158174250464</v>
      </c>
    </row>
    <row r="2337" spans="1:5" x14ac:dyDescent="0.3">
      <c r="A2337" s="73">
        <v>40452</v>
      </c>
      <c r="B2337" s="130">
        <v>1146.23999</v>
      </c>
      <c r="C2337" s="125">
        <f t="shared" si="108"/>
        <v>1.8345956008637643E-2</v>
      </c>
      <c r="D2337" s="128">
        <f t="shared" si="109"/>
        <v>18345.956008637644</v>
      </c>
      <c r="E2337" s="128">
        <f t="shared" ca="1" si="110"/>
        <v>82254.158174250464</v>
      </c>
    </row>
    <row r="2338" spans="1:5" x14ac:dyDescent="0.3">
      <c r="A2338" s="73">
        <v>40451</v>
      </c>
      <c r="B2338" s="130">
        <v>1141.1999510000001</v>
      </c>
      <c r="C2338" s="125">
        <f t="shared" si="108"/>
        <v>1.4706592659093243E-2</v>
      </c>
      <c r="D2338" s="128">
        <f t="shared" si="109"/>
        <v>14706.592659093243</v>
      </c>
      <c r="E2338" s="128">
        <f t="shared" ca="1" si="110"/>
        <v>82254.158174250464</v>
      </c>
    </row>
    <row r="2339" spans="1:5" x14ac:dyDescent="0.3">
      <c r="A2339" s="73">
        <v>40450</v>
      </c>
      <c r="B2339" s="130">
        <v>1144.7299800000001</v>
      </c>
      <c r="C2339" s="125">
        <f t="shared" si="108"/>
        <v>1.7474499314374281E-2</v>
      </c>
      <c r="D2339" s="128">
        <f t="shared" si="109"/>
        <v>17474.499314374279</v>
      </c>
      <c r="E2339" s="128">
        <f t="shared" ca="1" si="110"/>
        <v>82254.158174250464</v>
      </c>
    </row>
    <row r="2340" spans="1:5" x14ac:dyDescent="0.3">
      <c r="A2340" s="73">
        <v>40449</v>
      </c>
      <c r="B2340" s="130">
        <v>1147.6999510000001</v>
      </c>
      <c r="C2340" s="125">
        <f t="shared" si="108"/>
        <v>2.372667520242655E-2</v>
      </c>
      <c r="D2340" s="128">
        <f t="shared" si="109"/>
        <v>23726.675202426552</v>
      </c>
      <c r="E2340" s="128">
        <f t="shared" ca="1" si="110"/>
        <v>82254.158174250464</v>
      </c>
    </row>
    <row r="2341" spans="1:5" x14ac:dyDescent="0.3">
      <c r="A2341" s="73">
        <v>40448</v>
      </c>
      <c r="B2341" s="130">
        <v>1142.160034</v>
      </c>
      <c r="C2341" s="125">
        <f t="shared" si="108"/>
        <v>1.8058659030744328E-2</v>
      </c>
      <c r="D2341" s="128">
        <f t="shared" si="109"/>
        <v>18058.659030744329</v>
      </c>
      <c r="E2341" s="128">
        <f t="shared" ca="1" si="110"/>
        <v>82254.158174250464</v>
      </c>
    </row>
    <row r="2342" spans="1:5" x14ac:dyDescent="0.3">
      <c r="A2342" s="73">
        <v>40445</v>
      </c>
      <c r="B2342" s="130">
        <v>1148.670044</v>
      </c>
      <c r="C2342" s="125">
        <f t="shared" si="108"/>
        <v>3.5257530775883117E-2</v>
      </c>
      <c r="D2342" s="128">
        <f t="shared" si="109"/>
        <v>35257.530775883119</v>
      </c>
      <c r="E2342" s="128">
        <f t="shared" ca="1" si="110"/>
        <v>82254.158174250464</v>
      </c>
    </row>
    <row r="2343" spans="1:5" x14ac:dyDescent="0.3">
      <c r="A2343" s="73">
        <v>40444</v>
      </c>
      <c r="B2343" s="130">
        <v>1124.829956</v>
      </c>
      <c r="C2343" s="125">
        <f t="shared" si="108"/>
        <v>1.8701571292828456E-2</v>
      </c>
      <c r="D2343" s="128">
        <f t="shared" si="109"/>
        <v>18701.571292828456</v>
      </c>
      <c r="E2343" s="128">
        <f t="shared" ca="1" si="110"/>
        <v>82254.158174250464</v>
      </c>
    </row>
    <row r="2344" spans="1:5" x14ac:dyDescent="0.3">
      <c r="A2344" s="73">
        <v>40443</v>
      </c>
      <c r="B2344" s="130">
        <v>1134.280029</v>
      </c>
      <c r="C2344" s="125">
        <f t="shared" si="108"/>
        <v>3.2224043027037075E-2</v>
      </c>
      <c r="D2344" s="128">
        <f t="shared" si="109"/>
        <v>32224.043027037074</v>
      </c>
      <c r="E2344" s="128">
        <f t="shared" ca="1" si="110"/>
        <v>82254.158174250464</v>
      </c>
    </row>
    <row r="2345" spans="1:5" x14ac:dyDescent="0.3">
      <c r="A2345" s="73">
        <v>40442</v>
      </c>
      <c r="B2345" s="130">
        <v>1139.780029</v>
      </c>
      <c r="C2345" s="125">
        <f t="shared" si="108"/>
        <v>4.3907591307204452E-2</v>
      </c>
      <c r="D2345" s="128">
        <f t="shared" si="109"/>
        <v>43907.59130720445</v>
      </c>
      <c r="E2345" s="128">
        <f t="shared" ca="1" si="110"/>
        <v>82254.158174250464</v>
      </c>
    </row>
    <row r="2346" spans="1:5" x14ac:dyDescent="0.3">
      <c r="A2346" s="73">
        <v>40441</v>
      </c>
      <c r="B2346" s="130">
        <v>1142.709961</v>
      </c>
      <c r="C2346" s="125">
        <f t="shared" si="108"/>
        <v>3.4585427614187036E-2</v>
      </c>
      <c r="D2346" s="128">
        <f t="shared" si="109"/>
        <v>34585.427614187036</v>
      </c>
      <c r="E2346" s="128">
        <f t="shared" ca="1" si="110"/>
        <v>82254.158174250464</v>
      </c>
    </row>
    <row r="2347" spans="1:5" x14ac:dyDescent="0.3">
      <c r="A2347" s="73">
        <v>40438</v>
      </c>
      <c r="B2347" s="130">
        <v>1125.589966</v>
      </c>
      <c r="C2347" s="125">
        <f t="shared" si="108"/>
        <v>3.2556637722557014E-2</v>
      </c>
      <c r="D2347" s="128">
        <f t="shared" si="109"/>
        <v>32556.637722557014</v>
      </c>
      <c r="E2347" s="128">
        <f t="shared" ca="1" si="110"/>
        <v>82254.158174250464</v>
      </c>
    </row>
    <row r="2348" spans="1:5" x14ac:dyDescent="0.3">
      <c r="A2348" s="73">
        <v>40437</v>
      </c>
      <c r="B2348" s="130">
        <v>1124.660034</v>
      </c>
      <c r="C2348" s="125">
        <f t="shared" si="108"/>
        <v>4.1072298547779162E-2</v>
      </c>
      <c r="D2348" s="128">
        <f t="shared" si="109"/>
        <v>41072.298547779159</v>
      </c>
      <c r="E2348" s="128">
        <f t="shared" ca="1" si="110"/>
        <v>82254.158174250464</v>
      </c>
    </row>
    <row r="2349" spans="1:5" x14ac:dyDescent="0.3">
      <c r="A2349" s="73">
        <v>40436</v>
      </c>
      <c r="B2349" s="130">
        <v>1125.0699460000001</v>
      </c>
      <c r="C2349" s="125">
        <f t="shared" si="108"/>
        <v>7.2179384155502069E-2</v>
      </c>
      <c r="D2349" s="128">
        <f t="shared" si="109"/>
        <v>72179.384155502063</v>
      </c>
      <c r="E2349" s="128">
        <f t="shared" ca="1" si="110"/>
        <v>82254.158174250464</v>
      </c>
    </row>
    <row r="2350" spans="1:5" x14ac:dyDescent="0.3">
      <c r="A2350" s="73">
        <v>40435</v>
      </c>
      <c r="B2350" s="130">
        <v>1121.099976</v>
      </c>
      <c r="C2350" s="125">
        <f t="shared" si="108"/>
        <v>6.8813569168480804E-2</v>
      </c>
      <c r="D2350" s="128">
        <f t="shared" si="109"/>
        <v>68813.569168480797</v>
      </c>
      <c r="E2350" s="128">
        <f t="shared" ca="1" si="110"/>
        <v>82254.158174250464</v>
      </c>
    </row>
    <row r="2351" spans="1:5" x14ac:dyDescent="0.3">
      <c r="A2351" s="73">
        <v>40434</v>
      </c>
      <c r="B2351" s="130">
        <v>1121.900024</v>
      </c>
      <c r="C2351" s="125">
        <f t="shared" si="108"/>
        <v>5.3832987187857784E-2</v>
      </c>
      <c r="D2351" s="128">
        <f t="shared" si="109"/>
        <v>53832.987187857783</v>
      </c>
      <c r="E2351" s="128">
        <f t="shared" ca="1" si="110"/>
        <v>82254.158174250464</v>
      </c>
    </row>
    <row r="2352" spans="1:5" x14ac:dyDescent="0.3">
      <c r="A2352" s="73">
        <v>40431</v>
      </c>
      <c r="B2352" s="130">
        <v>1109.5500489999999</v>
      </c>
      <c r="C2352" s="125">
        <f t="shared" si="108"/>
        <v>5.951956582768414E-2</v>
      </c>
      <c r="D2352" s="128">
        <f t="shared" si="109"/>
        <v>59519.565827684142</v>
      </c>
      <c r="E2352" s="128">
        <f t="shared" ca="1" si="110"/>
        <v>82254.158174250464</v>
      </c>
    </row>
    <row r="2353" spans="1:5" x14ac:dyDescent="0.3">
      <c r="A2353" s="73">
        <v>40430</v>
      </c>
      <c r="B2353" s="130">
        <v>1104.1800539999999</v>
      </c>
      <c r="C2353" s="125">
        <f t="shared" si="108"/>
        <v>4.6288933354223794E-2</v>
      </c>
      <c r="D2353" s="128">
        <f t="shared" si="109"/>
        <v>46288.933354223795</v>
      </c>
      <c r="E2353" s="128">
        <f t="shared" ca="1" si="110"/>
        <v>82254.158174250464</v>
      </c>
    </row>
    <row r="2354" spans="1:5" x14ac:dyDescent="0.3">
      <c r="A2354" s="73">
        <v>40429</v>
      </c>
      <c r="B2354" s="130">
        <v>1098.869995</v>
      </c>
      <c r="C2354" s="125">
        <f t="shared" si="108"/>
        <v>4.4682327876459649E-2</v>
      </c>
      <c r="D2354" s="128">
        <f t="shared" si="109"/>
        <v>44682.327876459647</v>
      </c>
      <c r="E2354" s="128">
        <f t="shared" ca="1" si="110"/>
        <v>82254.158174250464</v>
      </c>
    </row>
    <row r="2355" spans="1:5" x14ac:dyDescent="0.3">
      <c r="A2355" s="73">
        <v>40428</v>
      </c>
      <c r="B2355" s="130">
        <v>1091.839966</v>
      </c>
      <c r="C2355" s="125">
        <f t="shared" si="108"/>
        <v>2.2935074711462056E-2</v>
      </c>
      <c r="D2355" s="128">
        <f t="shared" si="109"/>
        <v>22935.074711462057</v>
      </c>
      <c r="E2355" s="128">
        <f t="shared" ca="1" si="110"/>
        <v>82254.158174250464</v>
      </c>
    </row>
    <row r="2356" spans="1:5" x14ac:dyDescent="0.3">
      <c r="A2356" s="73">
        <v>40424</v>
      </c>
      <c r="B2356" s="130">
        <v>1104.51001</v>
      </c>
      <c r="C2356" s="125">
        <f t="shared" si="108"/>
        <v>3.062459368553494E-2</v>
      </c>
      <c r="D2356" s="128">
        <f t="shared" si="109"/>
        <v>30624.593685534939</v>
      </c>
      <c r="E2356" s="128">
        <f t="shared" ca="1" si="110"/>
        <v>82254.158174250464</v>
      </c>
    </row>
    <row r="2357" spans="1:5" x14ac:dyDescent="0.3">
      <c r="A2357" s="73">
        <v>40423</v>
      </c>
      <c r="B2357" s="130">
        <v>1090.099976</v>
      </c>
      <c r="C2357" s="125">
        <f t="shared" si="108"/>
        <v>1.3452554254471449E-2</v>
      </c>
      <c r="D2357" s="128">
        <f t="shared" si="109"/>
        <v>13452.55425447145</v>
      </c>
      <c r="E2357" s="128">
        <f t="shared" ca="1" si="110"/>
        <v>82254.158174250464</v>
      </c>
    </row>
    <row r="2358" spans="1:5" x14ac:dyDescent="0.3">
      <c r="A2358" s="73">
        <v>40422</v>
      </c>
      <c r="B2358" s="130">
        <v>1080.290039</v>
      </c>
      <c r="C2358" s="125">
        <f t="shared" si="108"/>
        <v>-1.2676386057800415E-2</v>
      </c>
      <c r="D2358" s="128">
        <f t="shared" si="109"/>
        <v>-12676.386057800415</v>
      </c>
      <c r="E2358" s="128">
        <f t="shared" ca="1" si="110"/>
        <v>82254.158174250464</v>
      </c>
    </row>
    <row r="2359" spans="1:5" x14ac:dyDescent="0.3">
      <c r="A2359" s="73">
        <v>40421</v>
      </c>
      <c r="B2359" s="130">
        <v>1049.329956</v>
      </c>
      <c r="C2359" s="125">
        <f t="shared" si="108"/>
        <v>-3.9550113915779339E-2</v>
      </c>
      <c r="D2359" s="128">
        <f t="shared" si="109"/>
        <v>-39550.113915779337</v>
      </c>
      <c r="E2359" s="128">
        <f t="shared" ca="1" si="110"/>
        <v>82254.158174250464</v>
      </c>
    </row>
    <row r="2360" spans="1:5" x14ac:dyDescent="0.3">
      <c r="A2360" s="73">
        <v>40420</v>
      </c>
      <c r="B2360" s="130">
        <v>1048.920044</v>
      </c>
      <c r="C2360" s="125">
        <f t="shared" si="108"/>
        <v>-2.8219867756397843E-2</v>
      </c>
      <c r="D2360" s="128">
        <f t="shared" si="109"/>
        <v>-28219.867756397842</v>
      </c>
      <c r="E2360" s="128">
        <f t="shared" ca="1" si="110"/>
        <v>82254.158174250464</v>
      </c>
    </row>
    <row r="2361" spans="1:5" x14ac:dyDescent="0.3">
      <c r="A2361" s="73">
        <v>40417</v>
      </c>
      <c r="B2361" s="130">
        <v>1064.589966</v>
      </c>
      <c r="C2361" s="125">
        <f t="shared" si="108"/>
        <v>-1.3583538568450293E-2</v>
      </c>
      <c r="D2361" s="128">
        <f t="shared" si="109"/>
        <v>-13583.538568450293</v>
      </c>
      <c r="E2361" s="128">
        <f t="shared" ca="1" si="110"/>
        <v>82254.158174250464</v>
      </c>
    </row>
    <row r="2362" spans="1:5" x14ac:dyDescent="0.3">
      <c r="A2362" s="73">
        <v>40416</v>
      </c>
      <c r="B2362" s="130">
        <v>1047.219971</v>
      </c>
      <c r="C2362" s="125">
        <f t="shared" si="108"/>
        <v>-3.3582206240006185E-2</v>
      </c>
      <c r="D2362" s="128">
        <f t="shared" si="109"/>
        <v>-33582.206240006184</v>
      </c>
      <c r="E2362" s="128">
        <f t="shared" ca="1" si="110"/>
        <v>82254.158174250464</v>
      </c>
    </row>
    <row r="2363" spans="1:5" x14ac:dyDescent="0.3">
      <c r="A2363" s="73">
        <v>40415</v>
      </c>
      <c r="B2363" s="130">
        <v>1055.329956</v>
      </c>
      <c r="C2363" s="125">
        <f t="shared" si="108"/>
        <v>-3.1336352454637728E-2</v>
      </c>
      <c r="D2363" s="128">
        <f t="shared" si="109"/>
        <v>-31336.352454637727</v>
      </c>
      <c r="E2363" s="128">
        <f t="shared" ca="1" si="110"/>
        <v>82254.158174250464</v>
      </c>
    </row>
    <row r="2364" spans="1:5" x14ac:dyDescent="0.3">
      <c r="A2364" s="73">
        <v>40414</v>
      </c>
      <c r="B2364" s="130">
        <v>1051.869995</v>
      </c>
      <c r="C2364" s="125">
        <f t="shared" si="108"/>
        <v>-6.171842752271306E-2</v>
      </c>
      <c r="D2364" s="128">
        <f t="shared" si="109"/>
        <v>-61718.427522713057</v>
      </c>
      <c r="E2364" s="128">
        <f t="shared" ca="1" si="110"/>
        <v>82254.158174250464</v>
      </c>
    </row>
    <row r="2365" spans="1:5" x14ac:dyDescent="0.3">
      <c r="A2365" s="73">
        <v>40413</v>
      </c>
      <c r="B2365" s="130">
        <v>1067.3599850000001</v>
      </c>
      <c r="C2365" s="125">
        <f t="shared" si="108"/>
        <v>-5.358271656095015E-2</v>
      </c>
      <c r="D2365" s="128">
        <f t="shared" si="109"/>
        <v>-53582.716560950154</v>
      </c>
      <c r="E2365" s="128">
        <f t="shared" ca="1" si="110"/>
        <v>82254.158174250464</v>
      </c>
    </row>
    <row r="2366" spans="1:5" x14ac:dyDescent="0.3">
      <c r="A2366" s="73">
        <v>40410</v>
      </c>
      <c r="B2366" s="130">
        <v>1071.6899410000001</v>
      </c>
      <c r="C2366" s="125">
        <f t="shared" si="108"/>
        <v>-4.4533070621593174E-2</v>
      </c>
      <c r="D2366" s="128">
        <f t="shared" si="109"/>
        <v>-44533.070621593171</v>
      </c>
      <c r="E2366" s="128">
        <f t="shared" ca="1" si="110"/>
        <v>82254.158174250464</v>
      </c>
    </row>
    <row r="2367" spans="1:5" x14ac:dyDescent="0.3">
      <c r="A2367" s="73">
        <v>40409</v>
      </c>
      <c r="B2367" s="130">
        <v>1075.630005</v>
      </c>
      <c r="C2367" s="125">
        <f t="shared" si="108"/>
        <v>-4.4572397980323863E-2</v>
      </c>
      <c r="D2367" s="128">
        <f t="shared" si="109"/>
        <v>-44572.397980323862</v>
      </c>
      <c r="E2367" s="128">
        <f t="shared" ca="1" si="110"/>
        <v>82254.158174250464</v>
      </c>
    </row>
    <row r="2368" spans="1:5" x14ac:dyDescent="0.3">
      <c r="A2368" s="73">
        <v>40408</v>
      </c>
      <c r="B2368" s="130">
        <v>1094.160034</v>
      </c>
      <c r="C2368" s="125">
        <f t="shared" si="108"/>
        <v>-2.9345974498296568E-2</v>
      </c>
      <c r="D2368" s="128">
        <f t="shared" si="109"/>
        <v>-29345.974498296568</v>
      </c>
      <c r="E2368" s="128">
        <f t="shared" ca="1" si="110"/>
        <v>82254.158174250464</v>
      </c>
    </row>
    <row r="2369" spans="1:5" x14ac:dyDescent="0.3">
      <c r="A2369" s="73">
        <v>40407</v>
      </c>
      <c r="B2369" s="130">
        <v>1092.540039</v>
      </c>
      <c r="C2369" s="125">
        <f t="shared" si="108"/>
        <v>-2.4918268364611418E-2</v>
      </c>
      <c r="D2369" s="128">
        <f t="shared" si="109"/>
        <v>-24918.268364611416</v>
      </c>
      <c r="E2369" s="128">
        <f t="shared" ca="1" si="110"/>
        <v>82254.158174250464</v>
      </c>
    </row>
    <row r="2370" spans="1:5" x14ac:dyDescent="0.3">
      <c r="A2370" s="73">
        <v>40406</v>
      </c>
      <c r="B2370" s="130">
        <v>1079.380005</v>
      </c>
      <c r="C2370" s="125">
        <f t="shared" si="108"/>
        <v>-4.1283979019824613E-2</v>
      </c>
      <c r="D2370" s="128">
        <f t="shared" si="109"/>
        <v>-41283.979019824612</v>
      </c>
      <c r="E2370" s="128">
        <f t="shared" ca="1" si="110"/>
        <v>82254.158174250464</v>
      </c>
    </row>
    <row r="2371" spans="1:5" x14ac:dyDescent="0.3">
      <c r="A2371" s="73">
        <v>40403</v>
      </c>
      <c r="B2371" s="130">
        <v>1079.25</v>
      </c>
      <c r="C2371" s="125">
        <f t="shared" si="108"/>
        <v>-2.0288649679491289E-2</v>
      </c>
      <c r="D2371" s="128">
        <f t="shared" si="109"/>
        <v>-20288.649679491289</v>
      </c>
      <c r="E2371" s="128">
        <f t="shared" ca="1" si="110"/>
        <v>82254.158174250464</v>
      </c>
    </row>
    <row r="2372" spans="1:5" x14ac:dyDescent="0.3">
      <c r="A2372" s="73">
        <v>40402</v>
      </c>
      <c r="B2372" s="130">
        <v>1083.6099850000001</v>
      </c>
      <c r="C2372" s="125">
        <f t="shared" si="108"/>
        <v>-1.6268320906574152E-2</v>
      </c>
      <c r="D2372" s="128">
        <f t="shared" si="109"/>
        <v>-16268.320906574152</v>
      </c>
      <c r="E2372" s="128">
        <f t="shared" ca="1" si="110"/>
        <v>82254.158174250464</v>
      </c>
    </row>
    <row r="2373" spans="1:5" x14ac:dyDescent="0.3">
      <c r="A2373" s="73">
        <v>40401</v>
      </c>
      <c r="B2373" s="130">
        <v>1089.469971</v>
      </c>
      <c r="C2373" s="125">
        <f t="shared" si="108"/>
        <v>-1.5061551467451584E-2</v>
      </c>
      <c r="D2373" s="128">
        <f t="shared" si="109"/>
        <v>-15061.551467451583</v>
      </c>
      <c r="E2373" s="128">
        <f t="shared" ca="1" si="110"/>
        <v>82254.158174250464</v>
      </c>
    </row>
    <row r="2374" spans="1:5" x14ac:dyDescent="0.3">
      <c r="A2374" s="73">
        <v>40400</v>
      </c>
      <c r="B2374" s="130">
        <v>1121.0600589999999</v>
      </c>
      <c r="C2374" s="125">
        <f t="shared" si="108"/>
        <v>6.4821637042964397E-3</v>
      </c>
      <c r="D2374" s="128">
        <f t="shared" si="109"/>
        <v>6482.1637042964394</v>
      </c>
      <c r="E2374" s="128">
        <f t="shared" ca="1" si="110"/>
        <v>82254.158174250464</v>
      </c>
    </row>
    <row r="2375" spans="1:5" x14ac:dyDescent="0.3">
      <c r="A2375" s="73">
        <v>40399</v>
      </c>
      <c r="B2375" s="130">
        <v>1127.790039</v>
      </c>
      <c r="C2375" s="125">
        <f t="shared" si="108"/>
        <v>1.1461806517772954E-2</v>
      </c>
      <c r="D2375" s="128">
        <f t="shared" si="109"/>
        <v>11461.806517772955</v>
      </c>
      <c r="E2375" s="128">
        <f t="shared" ca="1" si="110"/>
        <v>82254.158174250464</v>
      </c>
    </row>
    <row r="2376" spans="1:5" x14ac:dyDescent="0.3">
      <c r="A2376" s="73">
        <v>40396</v>
      </c>
      <c r="B2376" s="130">
        <v>1121.6400149999999</v>
      </c>
      <c r="C2376" s="125">
        <f t="shared" ref="C2376:C2439" si="111">B2376/B2386-1</f>
        <v>1.7212903718971662E-2</v>
      </c>
      <c r="D2376" s="128">
        <f t="shared" ref="D2376:D2439" si="112">C2376*$B$5</f>
        <v>17212.903718971662</v>
      </c>
      <c r="E2376" s="128">
        <f t="shared" ref="E2376:E2439" ca="1" si="113">ABS(_xlfn.PERCENTILE.INC(OFFSET(D2376,0,0,Window),1-VaRLevel))</f>
        <v>82254.158174250464</v>
      </c>
    </row>
    <row r="2377" spans="1:5" x14ac:dyDescent="0.3">
      <c r="A2377" s="73">
        <v>40395</v>
      </c>
      <c r="B2377" s="130">
        <v>1125.8100589999999</v>
      </c>
      <c r="C2377" s="125">
        <f t="shared" si="111"/>
        <v>2.9387304860660546E-2</v>
      </c>
      <c r="D2377" s="128">
        <f t="shared" si="112"/>
        <v>29387.304860660544</v>
      </c>
      <c r="E2377" s="128">
        <f t="shared" ca="1" si="113"/>
        <v>82254.158174250464</v>
      </c>
    </row>
    <row r="2378" spans="1:5" x14ac:dyDescent="0.3">
      <c r="A2378" s="73">
        <v>40394</v>
      </c>
      <c r="B2378" s="130">
        <v>1127.23999</v>
      </c>
      <c r="C2378" s="125">
        <f t="shared" si="111"/>
        <v>5.3899181772989913E-2</v>
      </c>
      <c r="D2378" s="128">
        <f t="shared" si="112"/>
        <v>53899.181772989912</v>
      </c>
      <c r="E2378" s="128">
        <f t="shared" ca="1" si="113"/>
        <v>82254.158174250464</v>
      </c>
    </row>
    <row r="2379" spans="1:5" x14ac:dyDescent="0.3">
      <c r="A2379" s="73">
        <v>40393</v>
      </c>
      <c r="B2379" s="130">
        <v>1120.459961</v>
      </c>
      <c r="C2379" s="125">
        <f t="shared" si="111"/>
        <v>3.4130746928983324E-2</v>
      </c>
      <c r="D2379" s="128">
        <f t="shared" si="112"/>
        <v>34130.746928983324</v>
      </c>
      <c r="E2379" s="128">
        <f t="shared" ca="1" si="113"/>
        <v>82254.158174250464</v>
      </c>
    </row>
    <row r="2380" spans="1:5" x14ac:dyDescent="0.3">
      <c r="A2380" s="73">
        <v>40392</v>
      </c>
      <c r="B2380" s="130">
        <v>1125.8599850000001</v>
      </c>
      <c r="C2380" s="125">
        <f t="shared" si="111"/>
        <v>5.0977815635939283E-2</v>
      </c>
      <c r="D2380" s="128">
        <f t="shared" si="112"/>
        <v>50977.815635939281</v>
      </c>
      <c r="E2380" s="128">
        <f t="shared" ca="1" si="113"/>
        <v>82254.158174250464</v>
      </c>
    </row>
    <row r="2381" spans="1:5" x14ac:dyDescent="0.3">
      <c r="A2381" s="73">
        <v>40389</v>
      </c>
      <c r="B2381" s="130">
        <v>1101.599976</v>
      </c>
      <c r="C2381" s="125">
        <f t="shared" si="111"/>
        <v>3.4482731225665253E-2</v>
      </c>
      <c r="D2381" s="128">
        <f t="shared" si="112"/>
        <v>34482.731225665251</v>
      </c>
      <c r="E2381" s="128">
        <f t="shared" ca="1" si="113"/>
        <v>82254.158174250464</v>
      </c>
    </row>
    <row r="2382" spans="1:5" x14ac:dyDescent="0.3">
      <c r="A2382" s="73">
        <v>40388</v>
      </c>
      <c r="B2382" s="130">
        <v>1101.530029</v>
      </c>
      <c r="C2382" s="125">
        <f t="shared" si="111"/>
        <v>4.6056919342931657E-3</v>
      </c>
      <c r="D2382" s="128">
        <f t="shared" si="112"/>
        <v>4605.691934293166</v>
      </c>
      <c r="E2382" s="128">
        <f t="shared" ca="1" si="113"/>
        <v>82254.158174250464</v>
      </c>
    </row>
    <row r="2383" spans="1:5" x14ac:dyDescent="0.3">
      <c r="A2383" s="73">
        <v>40387</v>
      </c>
      <c r="B2383" s="130">
        <v>1106.130005</v>
      </c>
      <c r="C2383" s="125">
        <f t="shared" si="111"/>
        <v>1.0007542719092211E-2</v>
      </c>
      <c r="D2383" s="128">
        <f t="shared" si="112"/>
        <v>10007.542719092211</v>
      </c>
      <c r="E2383" s="128">
        <f t="shared" ca="1" si="113"/>
        <v>82254.158174250464</v>
      </c>
    </row>
    <row r="2384" spans="1:5" x14ac:dyDescent="0.3">
      <c r="A2384" s="73">
        <v>40386</v>
      </c>
      <c r="B2384" s="130">
        <v>1113.839966</v>
      </c>
      <c r="C2384" s="125">
        <f t="shared" si="111"/>
        <v>1.6889733392600359E-2</v>
      </c>
      <c r="D2384" s="128">
        <f t="shared" si="112"/>
        <v>16889.733392600359</v>
      </c>
      <c r="E2384" s="128">
        <f t="shared" ca="1" si="113"/>
        <v>82254.158174250464</v>
      </c>
    </row>
    <row r="2385" spans="1:5" x14ac:dyDescent="0.3">
      <c r="A2385" s="73">
        <v>40385</v>
      </c>
      <c r="B2385" s="130">
        <v>1115.01001</v>
      </c>
      <c r="C2385" s="125">
        <f t="shared" si="111"/>
        <v>3.3612987253765825E-2</v>
      </c>
      <c r="D2385" s="128">
        <f t="shared" si="112"/>
        <v>33612.987253765823</v>
      </c>
      <c r="E2385" s="128">
        <f t="shared" ca="1" si="113"/>
        <v>82254.158174250464</v>
      </c>
    </row>
    <row r="2386" spans="1:5" x14ac:dyDescent="0.3">
      <c r="A2386" s="73">
        <v>40382</v>
      </c>
      <c r="B2386" s="130">
        <v>1102.660034</v>
      </c>
      <c r="C2386" s="125">
        <f t="shared" si="111"/>
        <v>2.2913720262008885E-2</v>
      </c>
      <c r="D2386" s="128">
        <f t="shared" si="112"/>
        <v>22913.720262008886</v>
      </c>
      <c r="E2386" s="128">
        <f t="shared" ca="1" si="113"/>
        <v>82254.158174250464</v>
      </c>
    </row>
    <row r="2387" spans="1:5" x14ac:dyDescent="0.3">
      <c r="A2387" s="73">
        <v>40381</v>
      </c>
      <c r="B2387" s="130">
        <v>1093.670044</v>
      </c>
      <c r="C2387" s="125">
        <f t="shared" si="111"/>
        <v>2.1882778790002222E-2</v>
      </c>
      <c r="D2387" s="128">
        <f t="shared" si="112"/>
        <v>21882.778790002223</v>
      </c>
      <c r="E2387" s="128">
        <f t="shared" ca="1" si="113"/>
        <v>82254.158174250464</v>
      </c>
    </row>
    <row r="2388" spans="1:5" x14ac:dyDescent="0.3">
      <c r="A2388" s="73">
        <v>40380</v>
      </c>
      <c r="B2388" s="130">
        <v>1069.589966</v>
      </c>
      <c r="C2388" s="125">
        <f t="shared" si="111"/>
        <v>8.7901627172293217E-3</v>
      </c>
      <c r="D2388" s="128">
        <f t="shared" si="112"/>
        <v>8790.1627172293211</v>
      </c>
      <c r="E2388" s="128">
        <f t="shared" ca="1" si="113"/>
        <v>82254.158174250464</v>
      </c>
    </row>
    <row r="2389" spans="1:5" x14ac:dyDescent="0.3">
      <c r="A2389" s="73">
        <v>40379</v>
      </c>
      <c r="B2389" s="130">
        <v>1083.4799800000001</v>
      </c>
      <c r="C2389" s="125">
        <f t="shared" si="111"/>
        <v>5.3907279555153176E-2</v>
      </c>
      <c r="D2389" s="128">
        <f t="shared" si="112"/>
        <v>53907.279555153174</v>
      </c>
      <c r="E2389" s="128">
        <f t="shared" ca="1" si="113"/>
        <v>82254.158174250464</v>
      </c>
    </row>
    <row r="2390" spans="1:5" x14ac:dyDescent="0.3">
      <c r="A2390" s="73">
        <v>40378</v>
      </c>
      <c r="B2390" s="130">
        <v>1071.25</v>
      </c>
      <c r="C2390" s="125">
        <f t="shared" si="111"/>
        <v>4.7595280751511204E-2</v>
      </c>
      <c r="D2390" s="128">
        <f t="shared" si="112"/>
        <v>47595.280751511207</v>
      </c>
      <c r="E2390" s="128">
        <f t="shared" ca="1" si="113"/>
        <v>82254.158174250464</v>
      </c>
    </row>
    <row r="2391" spans="1:5" x14ac:dyDescent="0.3">
      <c r="A2391" s="73">
        <v>40375</v>
      </c>
      <c r="B2391" s="130">
        <v>1064.880005</v>
      </c>
      <c r="C2391" s="125">
        <f t="shared" si="111"/>
        <v>3.6510711995243694E-2</v>
      </c>
      <c r="D2391" s="128">
        <f t="shared" si="112"/>
        <v>36510.711995243691</v>
      </c>
      <c r="E2391" s="128">
        <f t="shared" ca="1" si="113"/>
        <v>82254.158174250464</v>
      </c>
    </row>
    <row r="2392" spans="1:5" x14ac:dyDescent="0.3">
      <c r="A2392" s="73">
        <v>40374</v>
      </c>
      <c r="B2392" s="130">
        <v>1096.4799800000001</v>
      </c>
      <c r="C2392" s="125">
        <f t="shared" si="111"/>
        <v>6.3810403982309083E-2</v>
      </c>
      <c r="D2392" s="128">
        <f t="shared" si="112"/>
        <v>63810.403982309086</v>
      </c>
      <c r="E2392" s="128">
        <f t="shared" ca="1" si="113"/>
        <v>82254.158174250464</v>
      </c>
    </row>
    <row r="2393" spans="1:5" x14ac:dyDescent="0.3">
      <c r="A2393" s="73">
        <v>40373</v>
      </c>
      <c r="B2393" s="130">
        <v>1095.170044</v>
      </c>
      <c r="C2393" s="125">
        <f t="shared" si="111"/>
        <v>5.1794067187142856E-2</v>
      </c>
      <c r="D2393" s="128">
        <f t="shared" si="112"/>
        <v>51794.067187142857</v>
      </c>
      <c r="E2393" s="128">
        <f t="shared" ca="1" si="113"/>
        <v>82254.158174250464</v>
      </c>
    </row>
    <row r="2394" spans="1:5" x14ac:dyDescent="0.3">
      <c r="A2394" s="73">
        <v>40372</v>
      </c>
      <c r="B2394" s="130">
        <v>1095.339966</v>
      </c>
      <c r="C2394" s="125">
        <f t="shared" si="111"/>
        <v>1.9328681280650573E-2</v>
      </c>
      <c r="D2394" s="128">
        <f t="shared" si="112"/>
        <v>19328.681280650573</v>
      </c>
      <c r="E2394" s="128">
        <f t="shared" ca="1" si="113"/>
        <v>82254.158174250464</v>
      </c>
    </row>
    <row r="2395" spans="1:5" x14ac:dyDescent="0.3">
      <c r="A2395" s="73">
        <v>40371</v>
      </c>
      <c r="B2395" s="130">
        <v>1078.75</v>
      </c>
      <c r="C2395" s="125">
        <f t="shared" si="111"/>
        <v>1.8481276993189688E-3</v>
      </c>
      <c r="D2395" s="128">
        <f t="shared" si="112"/>
        <v>1848.1276993189688</v>
      </c>
      <c r="E2395" s="128">
        <f t="shared" ca="1" si="113"/>
        <v>82254.158174250464</v>
      </c>
    </row>
    <row r="2396" spans="1:5" x14ac:dyDescent="0.3">
      <c r="A2396" s="73">
        <v>40368</v>
      </c>
      <c r="B2396" s="130">
        <v>1077.959961</v>
      </c>
      <c r="C2396" s="125">
        <f t="shared" si="111"/>
        <v>3.976958185919921E-3</v>
      </c>
      <c r="D2396" s="128">
        <f t="shared" si="112"/>
        <v>3976.9581859199211</v>
      </c>
      <c r="E2396" s="128">
        <f t="shared" ca="1" si="113"/>
        <v>82254.158174250464</v>
      </c>
    </row>
    <row r="2397" spans="1:5" x14ac:dyDescent="0.3">
      <c r="A2397" s="73">
        <v>40367</v>
      </c>
      <c r="B2397" s="130">
        <v>1070.25</v>
      </c>
      <c r="C2397" s="125">
        <f t="shared" si="111"/>
        <v>-1.9953516557830175E-2</v>
      </c>
      <c r="D2397" s="128">
        <f t="shared" si="112"/>
        <v>-19953.516557830175</v>
      </c>
      <c r="E2397" s="128">
        <f t="shared" ca="1" si="113"/>
        <v>82254.158174250464</v>
      </c>
    </row>
    <row r="2398" spans="1:5" x14ac:dyDescent="0.3">
      <c r="A2398" s="73">
        <v>40366</v>
      </c>
      <c r="B2398" s="130">
        <v>1060.2700199999999</v>
      </c>
      <c r="C2398" s="125">
        <f t="shared" si="111"/>
        <v>-3.1990977086425176E-2</v>
      </c>
      <c r="D2398" s="128">
        <f t="shared" si="112"/>
        <v>-31990.977086425177</v>
      </c>
      <c r="E2398" s="128">
        <f t="shared" ca="1" si="113"/>
        <v>82254.158174250464</v>
      </c>
    </row>
    <row r="2399" spans="1:5" x14ac:dyDescent="0.3">
      <c r="A2399" s="73">
        <v>40365</v>
      </c>
      <c r="B2399" s="130">
        <v>1028.0600589999999</v>
      </c>
      <c r="C2399" s="125">
        <f t="shared" si="111"/>
        <v>-7.6482119787660841E-2</v>
      </c>
      <c r="D2399" s="128">
        <f t="shared" si="112"/>
        <v>-76482.119787660835</v>
      </c>
      <c r="E2399" s="128">
        <f t="shared" ca="1" si="113"/>
        <v>82254.158174250464</v>
      </c>
    </row>
    <row r="2400" spans="1:5" x14ac:dyDescent="0.3">
      <c r="A2400" s="73">
        <v>40361</v>
      </c>
      <c r="B2400" s="130">
        <v>1022.580017</v>
      </c>
      <c r="C2400" s="125">
        <f t="shared" si="111"/>
        <v>-8.4947778678063024E-2</v>
      </c>
      <c r="D2400" s="128">
        <f t="shared" si="112"/>
        <v>-84947.778678063027</v>
      </c>
      <c r="E2400" s="128">
        <f t="shared" ca="1" si="113"/>
        <v>82254.158174250464</v>
      </c>
    </row>
    <row r="2401" spans="1:5" x14ac:dyDescent="0.3">
      <c r="A2401" s="73">
        <v>40360</v>
      </c>
      <c r="B2401" s="130">
        <v>1027.369995</v>
      </c>
      <c r="C2401" s="125">
        <f t="shared" si="111"/>
        <v>-7.9450593976404749E-2</v>
      </c>
      <c r="D2401" s="128">
        <f t="shared" si="112"/>
        <v>-79450.593976404751</v>
      </c>
      <c r="E2401" s="128">
        <f t="shared" ca="1" si="113"/>
        <v>77403.56703671877</v>
      </c>
    </row>
    <row r="2402" spans="1:5" x14ac:dyDescent="0.3">
      <c r="A2402" s="73">
        <v>40359</v>
      </c>
      <c r="B2402" s="130">
        <v>1030.709961</v>
      </c>
      <c r="C2402" s="125">
        <f t="shared" si="111"/>
        <v>-7.5272987977045624E-2</v>
      </c>
      <c r="D2402" s="128">
        <f t="shared" si="112"/>
        <v>-75272.987977045617</v>
      </c>
      <c r="E2402" s="128">
        <f t="shared" ca="1" si="113"/>
        <v>74759.050610204373</v>
      </c>
    </row>
    <row r="2403" spans="1:5" x14ac:dyDescent="0.3">
      <c r="A2403" s="73">
        <v>40358</v>
      </c>
      <c r="B2403" s="130">
        <v>1041.23999</v>
      </c>
      <c r="C2403" s="125">
        <f t="shared" si="111"/>
        <v>-6.6345051089821028E-2</v>
      </c>
      <c r="D2403" s="128">
        <f t="shared" si="112"/>
        <v>-66345.051089821034</v>
      </c>
      <c r="E2403" s="128">
        <f t="shared" ca="1" si="113"/>
        <v>72516.664693376835</v>
      </c>
    </row>
    <row r="2404" spans="1:5" x14ac:dyDescent="0.3">
      <c r="A2404" s="73">
        <v>40357</v>
      </c>
      <c r="B2404" s="130">
        <v>1074.5699460000001</v>
      </c>
      <c r="C2404" s="125">
        <f t="shared" si="111"/>
        <v>-1.3821259446687106E-2</v>
      </c>
      <c r="D2404" s="128">
        <f t="shared" si="112"/>
        <v>-13821.259446687107</v>
      </c>
      <c r="E2404" s="128">
        <f t="shared" ca="1" si="113"/>
        <v>72516.664693376835</v>
      </c>
    </row>
    <row r="2405" spans="1:5" x14ac:dyDescent="0.3">
      <c r="A2405" s="73">
        <v>40354</v>
      </c>
      <c r="B2405" s="130">
        <v>1076.76001</v>
      </c>
      <c r="C2405" s="125">
        <f t="shared" si="111"/>
        <v>-1.3594692493837157E-2</v>
      </c>
      <c r="D2405" s="128">
        <f t="shared" si="112"/>
        <v>-13594.692493837158</v>
      </c>
      <c r="E2405" s="128">
        <f t="shared" ca="1" si="113"/>
        <v>72516.664693376835</v>
      </c>
    </row>
    <row r="2406" spans="1:5" x14ac:dyDescent="0.3">
      <c r="A2406" s="73">
        <v>40353</v>
      </c>
      <c r="B2406" s="130">
        <v>1073.6899410000001</v>
      </c>
      <c r="C2406" s="125">
        <f t="shared" si="111"/>
        <v>-1.2099320425616344E-2</v>
      </c>
      <c r="D2406" s="128">
        <f t="shared" si="112"/>
        <v>-12099.320425616344</v>
      </c>
      <c r="E2406" s="128">
        <f t="shared" ca="1" si="113"/>
        <v>72516.664693376835</v>
      </c>
    </row>
    <row r="2407" spans="1:5" x14ac:dyDescent="0.3">
      <c r="A2407" s="73">
        <v>40352</v>
      </c>
      <c r="B2407" s="130">
        <v>1092.040039</v>
      </c>
      <c r="C2407" s="125">
        <f t="shared" si="111"/>
        <v>3.4432551252280952E-2</v>
      </c>
      <c r="D2407" s="128">
        <f t="shared" si="112"/>
        <v>34432.551252280951</v>
      </c>
      <c r="E2407" s="128">
        <f t="shared" ca="1" si="113"/>
        <v>72516.664693376835</v>
      </c>
    </row>
    <row r="2408" spans="1:5" x14ac:dyDescent="0.3">
      <c r="A2408" s="73">
        <v>40351</v>
      </c>
      <c r="B2408" s="130">
        <v>1095.3100589999999</v>
      </c>
      <c r="C2408" s="125">
        <f t="shared" si="111"/>
        <v>3.136540395480214E-2</v>
      </c>
      <c r="D2408" s="128">
        <f t="shared" si="112"/>
        <v>31365.403954802139</v>
      </c>
      <c r="E2408" s="128">
        <f t="shared" ca="1" si="113"/>
        <v>72516.664693376835</v>
      </c>
    </row>
    <row r="2409" spans="1:5" x14ac:dyDescent="0.3">
      <c r="A2409" s="73">
        <v>40350</v>
      </c>
      <c r="B2409" s="130">
        <v>1113.1999510000001</v>
      </c>
      <c r="C2409" s="125">
        <f t="shared" si="111"/>
        <v>5.9716109676399398E-2</v>
      </c>
      <c r="D2409" s="128">
        <f t="shared" si="112"/>
        <v>59716.109676399399</v>
      </c>
      <c r="E2409" s="128">
        <f t="shared" ca="1" si="113"/>
        <v>72516.664693376835</v>
      </c>
    </row>
    <row r="2410" spans="1:5" x14ac:dyDescent="0.3">
      <c r="A2410" s="73">
        <v>40347</v>
      </c>
      <c r="B2410" s="130">
        <v>1117.51001</v>
      </c>
      <c r="C2410" s="125">
        <f t="shared" si="111"/>
        <v>4.9423413673731265E-2</v>
      </c>
      <c r="D2410" s="128">
        <f t="shared" si="112"/>
        <v>49423.413673731266</v>
      </c>
      <c r="E2410" s="128">
        <f t="shared" ca="1" si="113"/>
        <v>72516.664693376835</v>
      </c>
    </row>
    <row r="2411" spans="1:5" x14ac:dyDescent="0.3">
      <c r="A2411" s="73">
        <v>40346</v>
      </c>
      <c r="B2411" s="130">
        <v>1116.040039</v>
      </c>
      <c r="C2411" s="125">
        <f t="shared" si="111"/>
        <v>1.1978349815517708E-2</v>
      </c>
      <c r="D2411" s="128">
        <f t="shared" si="112"/>
        <v>11978.349815517708</v>
      </c>
      <c r="E2411" s="128">
        <f t="shared" ca="1" si="113"/>
        <v>72516.664693376835</v>
      </c>
    </row>
    <row r="2412" spans="1:5" x14ac:dyDescent="0.3">
      <c r="A2412" s="73">
        <v>40345</v>
      </c>
      <c r="B2412" s="130">
        <v>1114.6099850000001</v>
      </c>
      <c r="C2412" s="125">
        <f t="shared" si="111"/>
        <v>1.4776288648845171E-2</v>
      </c>
      <c r="D2412" s="128">
        <f t="shared" si="112"/>
        <v>14776.288648845171</v>
      </c>
      <c r="E2412" s="128">
        <f t="shared" ca="1" si="113"/>
        <v>72516.664693376835</v>
      </c>
    </row>
    <row r="2413" spans="1:5" x14ac:dyDescent="0.3">
      <c r="A2413" s="73">
        <v>40344</v>
      </c>
      <c r="B2413" s="130">
        <v>1115.2299800000001</v>
      </c>
      <c r="C2413" s="125">
        <f t="shared" si="111"/>
        <v>4.1579905503466241E-2</v>
      </c>
      <c r="D2413" s="128">
        <f t="shared" si="112"/>
        <v>41579.905503466238</v>
      </c>
      <c r="E2413" s="128">
        <f t="shared" ca="1" si="113"/>
        <v>72516.664693376835</v>
      </c>
    </row>
    <row r="2414" spans="1:5" x14ac:dyDescent="0.3">
      <c r="A2414" s="73">
        <v>40343</v>
      </c>
      <c r="B2414" s="130">
        <v>1089.630005</v>
      </c>
      <c r="C2414" s="125">
        <f t="shared" si="111"/>
        <v>2.0191754540044293E-4</v>
      </c>
      <c r="D2414" s="128">
        <f t="shared" si="112"/>
        <v>201.91754540044292</v>
      </c>
      <c r="E2414" s="128">
        <f t="shared" ca="1" si="113"/>
        <v>72516.664693376835</v>
      </c>
    </row>
    <row r="2415" spans="1:5" x14ac:dyDescent="0.3">
      <c r="A2415" s="73">
        <v>40340</v>
      </c>
      <c r="B2415" s="130">
        <v>1091.599976</v>
      </c>
      <c r="C2415" s="125">
        <f t="shared" si="111"/>
        <v>-1.0389355417681712E-2</v>
      </c>
      <c r="D2415" s="128">
        <f t="shared" si="112"/>
        <v>-10389.355417681712</v>
      </c>
      <c r="E2415" s="128">
        <f t="shared" ca="1" si="113"/>
        <v>72516.664693376835</v>
      </c>
    </row>
    <row r="2416" spans="1:5" x14ac:dyDescent="0.3">
      <c r="A2416" s="73">
        <v>40339</v>
      </c>
      <c r="B2416" s="130">
        <v>1086.839966</v>
      </c>
      <c r="C2416" s="125">
        <f t="shared" si="111"/>
        <v>1.7688108869064356E-2</v>
      </c>
      <c r="D2416" s="128">
        <f t="shared" si="112"/>
        <v>17688.108869064356</v>
      </c>
      <c r="E2416" s="128">
        <f t="shared" ca="1" si="113"/>
        <v>72516.664693376835</v>
      </c>
    </row>
    <row r="2417" spans="1:5" x14ac:dyDescent="0.3">
      <c r="A2417" s="73">
        <v>40338</v>
      </c>
      <c r="B2417" s="130">
        <v>1055.6899410000001</v>
      </c>
      <c r="C2417" s="125">
        <f t="shared" si="111"/>
        <v>-1.7075954586740827E-2</v>
      </c>
      <c r="D2417" s="128">
        <f t="shared" si="112"/>
        <v>-17075.954586740827</v>
      </c>
      <c r="E2417" s="128">
        <f t="shared" ca="1" si="113"/>
        <v>72516.664693376835</v>
      </c>
    </row>
    <row r="2418" spans="1:5" x14ac:dyDescent="0.3">
      <c r="A2418" s="73">
        <v>40337</v>
      </c>
      <c r="B2418" s="130">
        <v>1062</v>
      </c>
      <c r="C2418" s="125">
        <f t="shared" si="111"/>
        <v>-1.0850858044595069E-2</v>
      </c>
      <c r="D2418" s="128">
        <f t="shared" si="112"/>
        <v>-10850.858044595068</v>
      </c>
      <c r="E2418" s="128">
        <f t="shared" ca="1" si="113"/>
        <v>72516.664693376835</v>
      </c>
    </row>
    <row r="2419" spans="1:5" x14ac:dyDescent="0.3">
      <c r="A2419" s="73">
        <v>40336</v>
      </c>
      <c r="B2419" s="130">
        <v>1050.469971</v>
      </c>
      <c r="C2419" s="125">
        <f t="shared" si="111"/>
        <v>-3.4219283085196839E-2</v>
      </c>
      <c r="D2419" s="128">
        <f t="shared" si="112"/>
        <v>-34219.283085196839</v>
      </c>
      <c r="E2419" s="128">
        <f t="shared" ca="1" si="113"/>
        <v>72516.664693376835</v>
      </c>
    </row>
    <row r="2420" spans="1:5" x14ac:dyDescent="0.3">
      <c r="A2420" s="73">
        <v>40333</v>
      </c>
      <c r="B2420" s="130">
        <v>1064.880005</v>
      </c>
      <c r="C2420" s="125">
        <f t="shared" si="111"/>
        <v>-6.2616870378572331E-3</v>
      </c>
      <c r="D2420" s="128">
        <f t="shared" si="112"/>
        <v>-6261.687037857233</v>
      </c>
      <c r="E2420" s="128">
        <f t="shared" ca="1" si="113"/>
        <v>72516.664693376835</v>
      </c>
    </row>
    <row r="2421" spans="1:5" x14ac:dyDescent="0.3">
      <c r="A2421" s="73">
        <v>40332</v>
      </c>
      <c r="B2421" s="130">
        <v>1102.829956</v>
      </c>
      <c r="C2421" s="125">
        <f t="shared" si="111"/>
        <v>-1.095923273664634E-2</v>
      </c>
      <c r="D2421" s="128">
        <f t="shared" si="112"/>
        <v>-10959.23273664634</v>
      </c>
      <c r="E2421" s="128">
        <f t="shared" ca="1" si="113"/>
        <v>72516.664693376835</v>
      </c>
    </row>
    <row r="2422" spans="1:5" x14ac:dyDescent="0.3">
      <c r="A2422" s="73">
        <v>40331</v>
      </c>
      <c r="B2422" s="130">
        <v>1098.380005</v>
      </c>
      <c r="C2422" s="125">
        <f t="shared" si="111"/>
        <v>-2.0003607262511824E-2</v>
      </c>
      <c r="D2422" s="128">
        <f t="shared" si="112"/>
        <v>-20003.607262511825</v>
      </c>
      <c r="E2422" s="128">
        <f t="shared" ca="1" si="113"/>
        <v>72516.664693376835</v>
      </c>
    </row>
    <row r="2423" spans="1:5" x14ac:dyDescent="0.3">
      <c r="A2423" s="73">
        <v>40330</v>
      </c>
      <c r="B2423" s="130">
        <v>1070.709961</v>
      </c>
      <c r="C2423" s="125">
        <f t="shared" si="111"/>
        <v>-5.8252839584250315E-2</v>
      </c>
      <c r="D2423" s="128">
        <f t="shared" si="112"/>
        <v>-58252.839584250316</v>
      </c>
      <c r="E2423" s="128">
        <f t="shared" ca="1" si="113"/>
        <v>72516.664693376835</v>
      </c>
    </row>
    <row r="2424" spans="1:5" x14ac:dyDescent="0.3">
      <c r="A2424" s="73">
        <v>40326</v>
      </c>
      <c r="B2424" s="130">
        <v>1089.410034</v>
      </c>
      <c r="C2424" s="125">
        <f t="shared" si="111"/>
        <v>-4.0742126127012113E-2</v>
      </c>
      <c r="D2424" s="128">
        <f t="shared" si="112"/>
        <v>-40742.12612701211</v>
      </c>
      <c r="E2424" s="128">
        <f t="shared" ca="1" si="113"/>
        <v>72516.664693376835</v>
      </c>
    </row>
    <row r="2425" spans="1:5" x14ac:dyDescent="0.3">
      <c r="A2425" s="73">
        <v>40325</v>
      </c>
      <c r="B2425" s="130">
        <v>1103.0600589999999</v>
      </c>
      <c r="C2425" s="125">
        <f t="shared" si="111"/>
        <v>-4.6982897404609369E-2</v>
      </c>
      <c r="D2425" s="128">
        <f t="shared" si="112"/>
        <v>-46982.897404609372</v>
      </c>
      <c r="E2425" s="128">
        <f t="shared" ca="1" si="113"/>
        <v>72516.664693376835</v>
      </c>
    </row>
    <row r="2426" spans="1:5" x14ac:dyDescent="0.3">
      <c r="A2426" s="73">
        <v>40324</v>
      </c>
      <c r="B2426" s="130">
        <v>1067.9499510000001</v>
      </c>
      <c r="C2426" s="125">
        <f t="shared" si="111"/>
        <v>-8.852329504465839E-2</v>
      </c>
      <c r="D2426" s="128">
        <f t="shared" si="112"/>
        <v>-88523.295044658385</v>
      </c>
      <c r="E2426" s="128">
        <f t="shared" ca="1" si="113"/>
        <v>72516.664693376835</v>
      </c>
    </row>
    <row r="2427" spans="1:5" x14ac:dyDescent="0.3">
      <c r="A2427" s="73">
        <v>40323</v>
      </c>
      <c r="B2427" s="130">
        <v>1074.030029</v>
      </c>
      <c r="C2427" s="125">
        <f t="shared" si="111"/>
        <v>-7.0739500463889993E-2</v>
      </c>
      <c r="D2427" s="128">
        <f t="shared" si="112"/>
        <v>-70739.500463889999</v>
      </c>
      <c r="E2427" s="128">
        <f t="shared" ca="1" si="113"/>
        <v>68720.305374339398</v>
      </c>
    </row>
    <row r="2428" spans="1:5" x14ac:dyDescent="0.3">
      <c r="A2428" s="73">
        <v>40322</v>
      </c>
      <c r="B2428" s="130">
        <v>1073.650024</v>
      </c>
      <c r="C2428" s="125">
        <f t="shared" si="111"/>
        <v>-7.422413620798185E-2</v>
      </c>
      <c r="D2428" s="128">
        <f t="shared" si="112"/>
        <v>-74224.13620798185</v>
      </c>
      <c r="E2428" s="128">
        <f t="shared" ca="1" si="113"/>
        <v>65799.963762629166</v>
      </c>
    </row>
    <row r="2429" spans="1:5" x14ac:dyDescent="0.3">
      <c r="A2429" s="73">
        <v>40319</v>
      </c>
      <c r="B2429" s="130">
        <v>1087.6899410000001</v>
      </c>
      <c r="C2429" s="125">
        <f t="shared" si="111"/>
        <v>-2.087539958917517E-2</v>
      </c>
      <c r="D2429" s="128">
        <f t="shared" si="112"/>
        <v>-20875.399589175169</v>
      </c>
      <c r="E2429" s="128">
        <f t="shared" ca="1" si="113"/>
        <v>59745.608824624738</v>
      </c>
    </row>
    <row r="2430" spans="1:5" x14ac:dyDescent="0.3">
      <c r="A2430" s="73">
        <v>40318</v>
      </c>
      <c r="B2430" s="130">
        <v>1071.589966</v>
      </c>
      <c r="C2430" s="125">
        <f t="shared" si="111"/>
        <v>-5.0135227404826122E-2</v>
      </c>
      <c r="D2430" s="128">
        <f t="shared" si="112"/>
        <v>-50135.227404826124</v>
      </c>
      <c r="E2430" s="128">
        <f t="shared" ca="1" si="113"/>
        <v>59745.608824624738</v>
      </c>
    </row>
    <row r="2431" spans="1:5" x14ac:dyDescent="0.3">
      <c r="A2431" s="73">
        <v>40317</v>
      </c>
      <c r="B2431" s="130">
        <v>1115.0500489999999</v>
      </c>
      <c r="C2431" s="125">
        <f t="shared" si="111"/>
        <v>-4.3589719452382103E-2</v>
      </c>
      <c r="D2431" s="128">
        <f t="shared" si="112"/>
        <v>-43589.719452382102</v>
      </c>
      <c r="E2431" s="128">
        <f t="shared" ca="1" si="113"/>
        <v>59745.608824624738</v>
      </c>
    </row>
    <row r="2432" spans="1:5" x14ac:dyDescent="0.3">
      <c r="A2432" s="73">
        <v>40316</v>
      </c>
      <c r="B2432" s="130">
        <v>1120.8000489999999</v>
      </c>
      <c r="C2432" s="125">
        <f t="shared" si="111"/>
        <v>-4.498971376938754E-2</v>
      </c>
      <c r="D2432" s="128">
        <f t="shared" si="112"/>
        <v>-44989.713769387541</v>
      </c>
      <c r="E2432" s="128">
        <f t="shared" ca="1" si="113"/>
        <v>59745.608824624738</v>
      </c>
    </row>
    <row r="2433" spans="1:5" x14ac:dyDescent="0.3">
      <c r="A2433" s="73">
        <v>40315</v>
      </c>
      <c r="B2433" s="130">
        <v>1136.9399410000001</v>
      </c>
      <c r="C2433" s="125">
        <f t="shared" si="111"/>
        <v>-5.4331066871300071E-2</v>
      </c>
      <c r="D2433" s="128">
        <f t="shared" si="112"/>
        <v>-54331.06687130007</v>
      </c>
      <c r="E2433" s="128">
        <f t="shared" ca="1" si="113"/>
        <v>59745.608824624738</v>
      </c>
    </row>
    <row r="2434" spans="1:5" x14ac:dyDescent="0.3">
      <c r="A2434" s="73">
        <v>40312</v>
      </c>
      <c r="B2434" s="130">
        <v>1135.6800539999999</v>
      </c>
      <c r="C2434" s="125">
        <f t="shared" si="111"/>
        <v>-4.2985016757633554E-2</v>
      </c>
      <c r="D2434" s="128">
        <f t="shared" si="112"/>
        <v>-42985.016757633552</v>
      </c>
      <c r="E2434" s="128">
        <f t="shared" ca="1" si="113"/>
        <v>59276.858962610888</v>
      </c>
    </row>
    <row r="2435" spans="1:5" x14ac:dyDescent="0.3">
      <c r="A2435" s="73">
        <v>40311</v>
      </c>
      <c r="B2435" s="130">
        <v>1157.4399410000001</v>
      </c>
      <c r="C2435" s="125">
        <f t="shared" si="111"/>
        <v>-4.0885734611373792E-2</v>
      </c>
      <c r="D2435" s="128">
        <f t="shared" si="112"/>
        <v>-40885.734611373795</v>
      </c>
      <c r="E2435" s="128">
        <f t="shared" ca="1" si="113"/>
        <v>59276.858962610888</v>
      </c>
    </row>
    <row r="2436" spans="1:5" x14ac:dyDescent="0.3">
      <c r="A2436" s="73">
        <v>40310</v>
      </c>
      <c r="B2436" s="130">
        <v>1171.670044</v>
      </c>
      <c r="C2436" s="125">
        <f t="shared" si="111"/>
        <v>-1.6527280794981669E-2</v>
      </c>
      <c r="D2436" s="128">
        <f t="shared" si="112"/>
        <v>-16527.280794981671</v>
      </c>
      <c r="E2436" s="128">
        <f t="shared" ca="1" si="113"/>
        <v>59276.858962610888</v>
      </c>
    </row>
    <row r="2437" spans="1:5" x14ac:dyDescent="0.3">
      <c r="A2437" s="73">
        <v>40309</v>
      </c>
      <c r="B2437" s="130">
        <v>1155.790039</v>
      </c>
      <c r="C2437" s="125">
        <f t="shared" si="111"/>
        <v>-2.3586793150252139E-2</v>
      </c>
      <c r="D2437" s="128">
        <f t="shared" si="112"/>
        <v>-23586.793150252139</v>
      </c>
      <c r="E2437" s="128">
        <f t="shared" ca="1" si="113"/>
        <v>59276.858962610888</v>
      </c>
    </row>
    <row r="2438" spans="1:5" x14ac:dyDescent="0.3">
      <c r="A2438" s="73">
        <v>40308</v>
      </c>
      <c r="B2438" s="130">
        <v>1159.7299800000001</v>
      </c>
      <c r="C2438" s="125">
        <f t="shared" si="111"/>
        <v>-4.3166591217224437E-2</v>
      </c>
      <c r="D2438" s="128">
        <f t="shared" si="112"/>
        <v>-43166.591217224435</v>
      </c>
      <c r="E2438" s="128">
        <f t="shared" ca="1" si="113"/>
        <v>59276.858962610888</v>
      </c>
    </row>
    <row r="2439" spans="1:5" x14ac:dyDescent="0.3">
      <c r="A2439" s="73">
        <v>40305</v>
      </c>
      <c r="B2439" s="130">
        <v>1110.880005</v>
      </c>
      <c r="C2439" s="125">
        <f t="shared" si="111"/>
        <v>-8.7408009221516592E-2</v>
      </c>
      <c r="D2439" s="128">
        <f t="shared" si="112"/>
        <v>-87408.009221516593</v>
      </c>
      <c r="E2439" s="128">
        <f t="shared" ca="1" si="113"/>
        <v>59276.858962610888</v>
      </c>
    </row>
    <row r="2440" spans="1:5" x14ac:dyDescent="0.3">
      <c r="A2440" s="73">
        <v>40304</v>
      </c>
      <c r="B2440" s="130">
        <v>1128.150024</v>
      </c>
      <c r="C2440" s="125">
        <f t="shared" ref="C2440:C2503" si="114">B2440/B2450-1</f>
        <v>-6.661869415868471E-2</v>
      </c>
      <c r="D2440" s="128">
        <f t="shared" ref="D2440:D2503" si="115">C2440*$B$5</f>
        <v>-66618.69415868471</v>
      </c>
      <c r="E2440" s="128">
        <f t="shared" ref="E2440:E2503" ca="1" si="116">ABS(_xlfn.PERCENTILE.INC(OFFSET(D2440,0,0,Window),1-VaRLevel))</f>
        <v>51829.376545907304</v>
      </c>
    </row>
    <row r="2441" spans="1:5" x14ac:dyDescent="0.3">
      <c r="A2441" s="73">
        <v>40303</v>
      </c>
      <c r="B2441" s="130">
        <v>1165.869995</v>
      </c>
      <c r="C2441" s="125">
        <f t="shared" si="114"/>
        <v>-3.3227148913214433E-2</v>
      </c>
      <c r="D2441" s="128">
        <f t="shared" si="115"/>
        <v>-33227.148913214434</v>
      </c>
      <c r="E2441" s="128">
        <f t="shared" ca="1" si="116"/>
        <v>50172.87992219974</v>
      </c>
    </row>
    <row r="2442" spans="1:5" x14ac:dyDescent="0.3">
      <c r="A2442" s="73">
        <v>40302</v>
      </c>
      <c r="B2442" s="130">
        <v>1173.599976</v>
      </c>
      <c r="C2442" s="125">
        <f t="shared" si="114"/>
        <v>-2.7808897484536965E-2</v>
      </c>
      <c r="D2442" s="128">
        <f t="shared" si="115"/>
        <v>-27808.897484536967</v>
      </c>
      <c r="E2442" s="128">
        <f t="shared" ca="1" si="116"/>
        <v>50172.87992219974</v>
      </c>
    </row>
    <row r="2443" spans="1:5" x14ac:dyDescent="0.3">
      <c r="A2443" s="73">
        <v>40301</v>
      </c>
      <c r="B2443" s="130">
        <v>1202.26001</v>
      </c>
      <c r="C2443" s="125">
        <f t="shared" si="114"/>
        <v>3.9581718224634965E-3</v>
      </c>
      <c r="D2443" s="128">
        <f t="shared" si="115"/>
        <v>3958.1718224634965</v>
      </c>
      <c r="E2443" s="128">
        <f t="shared" ca="1" si="116"/>
        <v>50172.87992219974</v>
      </c>
    </row>
    <row r="2444" spans="1:5" x14ac:dyDescent="0.3">
      <c r="A2444" s="73">
        <v>40298</v>
      </c>
      <c r="B2444" s="130">
        <v>1186.6899410000001</v>
      </c>
      <c r="C2444" s="125">
        <f t="shared" si="114"/>
        <v>-4.5633143844910906E-3</v>
      </c>
      <c r="D2444" s="128">
        <f t="shared" si="115"/>
        <v>-4563.314384491091</v>
      </c>
      <c r="E2444" s="128">
        <f t="shared" ca="1" si="116"/>
        <v>50172.87992219974</v>
      </c>
    </row>
    <row r="2445" spans="1:5" x14ac:dyDescent="0.3">
      <c r="A2445" s="73">
        <v>40297</v>
      </c>
      <c r="B2445" s="130">
        <v>1206.780029</v>
      </c>
      <c r="C2445" s="125">
        <f t="shared" si="114"/>
        <v>-4.0357645418523935E-3</v>
      </c>
      <c r="D2445" s="128">
        <f t="shared" si="115"/>
        <v>-4035.7645418523934</v>
      </c>
      <c r="E2445" s="128">
        <f t="shared" ca="1" si="116"/>
        <v>50172.87992219974</v>
      </c>
    </row>
    <row r="2446" spans="1:5" x14ac:dyDescent="0.3">
      <c r="A2446" s="73">
        <v>40296</v>
      </c>
      <c r="B2446" s="130">
        <v>1191.3599850000001</v>
      </c>
      <c r="C2446" s="125">
        <f t="shared" si="114"/>
        <v>-1.5933621292357869E-2</v>
      </c>
      <c r="D2446" s="128">
        <f t="shared" si="115"/>
        <v>-15933.62129235787</v>
      </c>
      <c r="E2446" s="128">
        <f t="shared" ca="1" si="116"/>
        <v>50172.87992219974</v>
      </c>
    </row>
    <row r="2447" spans="1:5" x14ac:dyDescent="0.3">
      <c r="A2447" s="73">
        <v>40295</v>
      </c>
      <c r="B2447" s="130">
        <v>1183.709961</v>
      </c>
      <c r="C2447" s="125">
        <f t="shared" si="114"/>
        <v>-1.1350611746279049E-2</v>
      </c>
      <c r="D2447" s="128">
        <f t="shared" si="115"/>
        <v>-11350.61174627905</v>
      </c>
      <c r="E2447" s="128">
        <f t="shared" ca="1" si="116"/>
        <v>50172.87992219974</v>
      </c>
    </row>
    <row r="2448" spans="1:5" x14ac:dyDescent="0.3">
      <c r="A2448" s="73">
        <v>40294</v>
      </c>
      <c r="B2448" s="130">
        <v>1212.0500489999999</v>
      </c>
      <c r="C2448" s="125">
        <f t="shared" si="114"/>
        <v>1.3013229857803177E-2</v>
      </c>
      <c r="D2448" s="128">
        <f t="shared" si="115"/>
        <v>13013.229857803177</v>
      </c>
      <c r="E2448" s="128">
        <f t="shared" ca="1" si="116"/>
        <v>50172.87992219974</v>
      </c>
    </row>
    <row r="2449" spans="1:5" x14ac:dyDescent="0.3">
      <c r="A2449" s="73">
        <v>40291</v>
      </c>
      <c r="B2449" s="130">
        <v>1217.280029</v>
      </c>
      <c r="C2449" s="125">
        <f t="shared" si="114"/>
        <v>1.9181689171620553E-2</v>
      </c>
      <c r="D2449" s="128">
        <f t="shared" si="115"/>
        <v>19181.689171620554</v>
      </c>
      <c r="E2449" s="128">
        <f t="shared" ca="1" si="116"/>
        <v>50172.87992219974</v>
      </c>
    </row>
    <row r="2450" spans="1:5" x14ac:dyDescent="0.3">
      <c r="A2450" s="73">
        <v>40290</v>
      </c>
      <c r="B2450" s="130">
        <v>1208.670044</v>
      </c>
      <c r="C2450" s="125">
        <f t="shared" si="114"/>
        <v>1.8736812738505026E-2</v>
      </c>
      <c r="D2450" s="128">
        <f t="shared" si="115"/>
        <v>18736.812738505025</v>
      </c>
      <c r="E2450" s="128">
        <f t="shared" ca="1" si="116"/>
        <v>50172.87992219974</v>
      </c>
    </row>
    <row r="2451" spans="1:5" x14ac:dyDescent="0.3">
      <c r="A2451" s="73">
        <v>40289</v>
      </c>
      <c r="B2451" s="130">
        <v>1205.9399410000001</v>
      </c>
      <c r="C2451" s="125">
        <f t="shared" si="114"/>
        <v>1.9865525792558403E-2</v>
      </c>
      <c r="D2451" s="128">
        <f t="shared" si="115"/>
        <v>19865.525792558401</v>
      </c>
      <c r="E2451" s="128">
        <f t="shared" ca="1" si="116"/>
        <v>50172.87992219974</v>
      </c>
    </row>
    <row r="2452" spans="1:5" x14ac:dyDescent="0.3">
      <c r="A2452" s="73">
        <v>40288</v>
      </c>
      <c r="B2452" s="130">
        <v>1207.170044</v>
      </c>
      <c r="C2452" s="125">
        <f t="shared" si="114"/>
        <v>1.4906261668910847E-2</v>
      </c>
      <c r="D2452" s="128">
        <f t="shared" si="115"/>
        <v>14906.261668910847</v>
      </c>
      <c r="E2452" s="128">
        <f t="shared" ca="1" si="116"/>
        <v>50172.87992219974</v>
      </c>
    </row>
    <row r="2453" spans="1:5" x14ac:dyDescent="0.3">
      <c r="A2453" s="73">
        <v>40287</v>
      </c>
      <c r="B2453" s="130">
        <v>1197.5200199999999</v>
      </c>
      <c r="C2453" s="125">
        <f t="shared" si="114"/>
        <v>8.488916914409117E-3</v>
      </c>
      <c r="D2453" s="128">
        <f t="shared" si="115"/>
        <v>8488.9169144091175</v>
      </c>
      <c r="E2453" s="128">
        <f t="shared" ca="1" si="116"/>
        <v>50172.87992219974</v>
      </c>
    </row>
    <row r="2454" spans="1:5" x14ac:dyDescent="0.3">
      <c r="A2454" s="73">
        <v>40284</v>
      </c>
      <c r="B2454" s="130">
        <v>1192.130005</v>
      </c>
      <c r="C2454" s="125">
        <f t="shared" si="114"/>
        <v>1.190903088516837E-2</v>
      </c>
      <c r="D2454" s="128">
        <f t="shared" si="115"/>
        <v>11909.030885168369</v>
      </c>
      <c r="E2454" s="128">
        <f t="shared" ca="1" si="116"/>
        <v>50172.87992219974</v>
      </c>
    </row>
    <row r="2455" spans="1:5" x14ac:dyDescent="0.3">
      <c r="A2455" s="73">
        <v>40283</v>
      </c>
      <c r="B2455" s="130">
        <v>1211.670044</v>
      </c>
      <c r="C2455" s="125">
        <f t="shared" si="114"/>
        <v>3.6120150885056823E-2</v>
      </c>
      <c r="D2455" s="128">
        <f t="shared" si="115"/>
        <v>36120.150885056821</v>
      </c>
      <c r="E2455" s="128">
        <f t="shared" ca="1" si="116"/>
        <v>50172.87992219974</v>
      </c>
    </row>
    <row r="2456" spans="1:5" x14ac:dyDescent="0.3">
      <c r="A2456" s="73">
        <v>40282</v>
      </c>
      <c r="B2456" s="130">
        <v>1210.650024</v>
      </c>
      <c r="C2456" s="125">
        <f t="shared" si="114"/>
        <v>3.1859677109963291E-2</v>
      </c>
      <c r="D2456" s="128">
        <f t="shared" si="115"/>
        <v>31859.67710996329</v>
      </c>
      <c r="E2456" s="128">
        <f t="shared" ca="1" si="116"/>
        <v>50172.87992219974</v>
      </c>
    </row>
    <row r="2457" spans="1:5" x14ac:dyDescent="0.3">
      <c r="A2457" s="73">
        <v>40281</v>
      </c>
      <c r="B2457" s="130">
        <v>1197.3000489999999</v>
      </c>
      <c r="C2457" s="125">
        <f t="shared" si="114"/>
        <v>2.0524776764135E-2</v>
      </c>
      <c r="D2457" s="128">
        <f t="shared" si="115"/>
        <v>20524.776764135</v>
      </c>
      <c r="E2457" s="128">
        <f t="shared" ca="1" si="116"/>
        <v>50172.87992219974</v>
      </c>
    </row>
    <row r="2458" spans="1:5" x14ac:dyDescent="0.3">
      <c r="A2458" s="73">
        <v>40280</v>
      </c>
      <c r="B2458" s="130">
        <v>1196.4799800000001</v>
      </c>
      <c r="C2458" s="125">
        <f t="shared" si="114"/>
        <v>2.5621696458171028E-2</v>
      </c>
      <c r="D2458" s="128">
        <f t="shared" si="115"/>
        <v>25621.696458171027</v>
      </c>
      <c r="E2458" s="128">
        <f t="shared" ca="1" si="116"/>
        <v>50172.87992219974</v>
      </c>
    </row>
    <row r="2459" spans="1:5" x14ac:dyDescent="0.3">
      <c r="A2459" s="73">
        <v>40277</v>
      </c>
      <c r="B2459" s="130">
        <v>1194.369995</v>
      </c>
      <c r="C2459" s="125">
        <f t="shared" si="114"/>
        <v>2.4568309549695133E-2</v>
      </c>
      <c r="D2459" s="128">
        <f t="shared" si="115"/>
        <v>24568.309549695132</v>
      </c>
      <c r="E2459" s="128">
        <f t="shared" ca="1" si="116"/>
        <v>50172.87992219974</v>
      </c>
    </row>
    <row r="2460" spans="1:5" x14ac:dyDescent="0.3">
      <c r="A2460" s="73">
        <v>40276</v>
      </c>
      <c r="B2460" s="130">
        <v>1186.4399410000001</v>
      </c>
      <c r="C2460" s="125">
        <f t="shared" si="114"/>
        <v>1.6031215072881633E-2</v>
      </c>
      <c r="D2460" s="128">
        <f t="shared" si="115"/>
        <v>16031.215072881632</v>
      </c>
      <c r="E2460" s="128">
        <f t="shared" ca="1" si="116"/>
        <v>50172.87992219974</v>
      </c>
    </row>
    <row r="2461" spans="1:5" x14ac:dyDescent="0.3">
      <c r="A2461" s="73">
        <v>40275</v>
      </c>
      <c r="B2461" s="130">
        <v>1182.4499510000001</v>
      </c>
      <c r="C2461" s="125">
        <f t="shared" si="114"/>
        <v>7.05171030576901E-3</v>
      </c>
      <c r="D2461" s="128">
        <f t="shared" si="115"/>
        <v>7051.7103057690101</v>
      </c>
      <c r="E2461" s="128">
        <f t="shared" ca="1" si="116"/>
        <v>50172.87992219974</v>
      </c>
    </row>
    <row r="2462" spans="1:5" x14ac:dyDescent="0.3">
      <c r="A2462" s="73">
        <v>40274</v>
      </c>
      <c r="B2462" s="130">
        <v>1189.4399410000001</v>
      </c>
      <c r="C2462" s="125">
        <f t="shared" si="114"/>
        <v>2.0269066832610205E-2</v>
      </c>
      <c r="D2462" s="128">
        <f t="shared" si="115"/>
        <v>20269.066832610206</v>
      </c>
      <c r="E2462" s="128">
        <f t="shared" ca="1" si="116"/>
        <v>50172.87992219974</v>
      </c>
    </row>
    <row r="2463" spans="1:5" x14ac:dyDescent="0.3">
      <c r="A2463" s="73">
        <v>40273</v>
      </c>
      <c r="B2463" s="130">
        <v>1187.4399410000001</v>
      </c>
      <c r="C2463" s="125">
        <f t="shared" si="114"/>
        <v>2.3743354108250347E-2</v>
      </c>
      <c r="D2463" s="128">
        <f t="shared" si="115"/>
        <v>23743.354108250347</v>
      </c>
      <c r="E2463" s="128">
        <f t="shared" ca="1" si="116"/>
        <v>50172.87992219974</v>
      </c>
    </row>
    <row r="2464" spans="1:5" x14ac:dyDescent="0.3">
      <c r="A2464" s="73">
        <v>40269</v>
      </c>
      <c r="B2464" s="130">
        <v>1178.099976</v>
      </c>
      <c r="C2464" s="125">
        <f t="shared" si="114"/>
        <v>1.0524708116180781E-2</v>
      </c>
      <c r="D2464" s="128">
        <f t="shared" si="115"/>
        <v>10524.70811618078</v>
      </c>
      <c r="E2464" s="128">
        <f t="shared" ca="1" si="116"/>
        <v>50172.87992219974</v>
      </c>
    </row>
    <row r="2465" spans="1:5" x14ac:dyDescent="0.3">
      <c r="A2465" s="73">
        <v>40268</v>
      </c>
      <c r="B2465" s="130">
        <v>1169.4300539999999</v>
      </c>
      <c r="C2465" s="125">
        <f t="shared" si="114"/>
        <v>2.7611606037378778E-3</v>
      </c>
      <c r="D2465" s="128">
        <f t="shared" si="115"/>
        <v>2761.1606037378779</v>
      </c>
      <c r="E2465" s="128">
        <f t="shared" ca="1" si="116"/>
        <v>50172.87992219974</v>
      </c>
    </row>
    <row r="2466" spans="1:5" x14ac:dyDescent="0.3">
      <c r="A2466" s="73">
        <v>40267</v>
      </c>
      <c r="B2466" s="130">
        <v>1173.2700199999999</v>
      </c>
      <c r="C2466" s="125">
        <f t="shared" si="114"/>
        <v>1.1910768344332689E-2</v>
      </c>
      <c r="D2466" s="128">
        <f t="shared" si="115"/>
        <v>11910.76834433269</v>
      </c>
      <c r="E2466" s="128">
        <f t="shared" ca="1" si="116"/>
        <v>50172.87992219974</v>
      </c>
    </row>
    <row r="2467" spans="1:5" x14ac:dyDescent="0.3">
      <c r="A2467" s="73">
        <v>40266</v>
      </c>
      <c r="B2467" s="130">
        <v>1173.219971</v>
      </c>
      <c r="C2467" s="125">
        <f t="shared" si="114"/>
        <v>1.9739038167951195E-2</v>
      </c>
      <c r="D2467" s="128">
        <f t="shared" si="115"/>
        <v>19739.038167951196</v>
      </c>
      <c r="E2467" s="128">
        <f t="shared" ca="1" si="116"/>
        <v>50172.87992219974</v>
      </c>
    </row>
    <row r="2468" spans="1:5" x14ac:dyDescent="0.3">
      <c r="A2468" s="73">
        <v>40263</v>
      </c>
      <c r="B2468" s="130">
        <v>1166.589966</v>
      </c>
      <c r="C2468" s="125">
        <f t="shared" si="114"/>
        <v>1.4434887385410988E-2</v>
      </c>
      <c r="D2468" s="128">
        <f t="shared" si="115"/>
        <v>14434.887385410988</v>
      </c>
      <c r="E2468" s="128">
        <f t="shared" ca="1" si="116"/>
        <v>50172.87992219974</v>
      </c>
    </row>
    <row r="2469" spans="1:5" x14ac:dyDescent="0.3">
      <c r="A2469" s="73">
        <v>40262</v>
      </c>
      <c r="B2469" s="130">
        <v>1165.7299800000001</v>
      </c>
      <c r="C2469" s="125">
        <f t="shared" si="114"/>
        <v>1.346674618746313E-2</v>
      </c>
      <c r="D2469" s="128">
        <f t="shared" si="115"/>
        <v>13466.74618746313</v>
      </c>
      <c r="E2469" s="128">
        <f t="shared" ca="1" si="116"/>
        <v>50172.87992219974</v>
      </c>
    </row>
    <row r="2470" spans="1:5" x14ac:dyDescent="0.3">
      <c r="A2470" s="73">
        <v>40261</v>
      </c>
      <c r="B2470" s="130">
        <v>1167.719971</v>
      </c>
      <c r="C2470" s="125">
        <f t="shared" si="114"/>
        <v>1.9299749731144233E-2</v>
      </c>
      <c r="D2470" s="128">
        <f t="shared" si="115"/>
        <v>19299.749731144235</v>
      </c>
      <c r="E2470" s="128">
        <f t="shared" ca="1" si="116"/>
        <v>50172.87992219974</v>
      </c>
    </row>
    <row r="2471" spans="1:5" x14ac:dyDescent="0.3">
      <c r="A2471" s="73">
        <v>40260</v>
      </c>
      <c r="B2471" s="130">
        <v>1174.170044</v>
      </c>
      <c r="C2471" s="125">
        <f t="shared" si="114"/>
        <v>2.9567358892367501E-2</v>
      </c>
      <c r="D2471" s="128">
        <f t="shared" si="115"/>
        <v>29567.358892367502</v>
      </c>
      <c r="E2471" s="128">
        <f t="shared" ca="1" si="116"/>
        <v>50172.87992219974</v>
      </c>
    </row>
    <row r="2472" spans="1:5" x14ac:dyDescent="0.3">
      <c r="A2472" s="73">
        <v>40259</v>
      </c>
      <c r="B2472" s="130">
        <v>1165.8100589999999</v>
      </c>
      <c r="C2472" s="125">
        <f t="shared" si="114"/>
        <v>2.3987754940711481E-2</v>
      </c>
      <c r="D2472" s="128">
        <f t="shared" si="115"/>
        <v>23987.754940711482</v>
      </c>
      <c r="E2472" s="128">
        <f t="shared" ca="1" si="116"/>
        <v>50172.87992219974</v>
      </c>
    </row>
    <row r="2473" spans="1:5" x14ac:dyDescent="0.3">
      <c r="A2473" s="73">
        <v>40256</v>
      </c>
      <c r="B2473" s="130">
        <v>1159.900024</v>
      </c>
      <c r="C2473" s="125">
        <f t="shared" si="114"/>
        <v>1.8617786872987985E-2</v>
      </c>
      <c r="D2473" s="128">
        <f t="shared" si="115"/>
        <v>18617.786872987985</v>
      </c>
      <c r="E2473" s="128">
        <f t="shared" ca="1" si="116"/>
        <v>50172.87992219974</v>
      </c>
    </row>
    <row r="2474" spans="1:5" x14ac:dyDescent="0.3">
      <c r="A2474" s="73">
        <v>40255</v>
      </c>
      <c r="B2474" s="130">
        <v>1165.829956</v>
      </c>
      <c r="C2474" s="125">
        <f t="shared" si="114"/>
        <v>3.8166635000785876E-2</v>
      </c>
      <c r="D2474" s="128">
        <f t="shared" si="115"/>
        <v>38166.635000785878</v>
      </c>
      <c r="E2474" s="128">
        <f t="shared" ca="1" si="116"/>
        <v>50172.87992219974</v>
      </c>
    </row>
    <row r="2475" spans="1:5" x14ac:dyDescent="0.3">
      <c r="A2475" s="73">
        <v>40254</v>
      </c>
      <c r="B2475" s="130">
        <v>1166.209961</v>
      </c>
      <c r="C2475" s="125">
        <f t="shared" si="114"/>
        <v>4.238500553900626E-2</v>
      </c>
      <c r="D2475" s="128">
        <f t="shared" si="115"/>
        <v>42385.005539006263</v>
      </c>
      <c r="E2475" s="128">
        <f t="shared" ca="1" si="116"/>
        <v>50172.87992219974</v>
      </c>
    </row>
    <row r="2476" spans="1:5" x14ac:dyDescent="0.3">
      <c r="A2476" s="73">
        <v>40253</v>
      </c>
      <c r="B2476" s="130">
        <v>1159.459961</v>
      </c>
      <c r="C2476" s="125">
        <f t="shared" si="114"/>
        <v>3.6796505288342551E-2</v>
      </c>
      <c r="D2476" s="128">
        <f t="shared" si="115"/>
        <v>36796.505288342552</v>
      </c>
      <c r="E2476" s="128">
        <f t="shared" ca="1" si="116"/>
        <v>50172.87992219974</v>
      </c>
    </row>
    <row r="2477" spans="1:5" x14ac:dyDescent="0.3">
      <c r="A2477" s="73">
        <v>40252</v>
      </c>
      <c r="B2477" s="130">
        <v>1150.51001</v>
      </c>
      <c r="C2477" s="125">
        <f t="shared" si="114"/>
        <v>3.1190945869846942E-2</v>
      </c>
      <c r="D2477" s="128">
        <f t="shared" si="115"/>
        <v>31190.945869846943</v>
      </c>
      <c r="E2477" s="128">
        <f t="shared" ca="1" si="116"/>
        <v>50172.87992219974</v>
      </c>
    </row>
    <row r="2478" spans="1:5" x14ac:dyDescent="0.3">
      <c r="A2478" s="73">
        <v>40249</v>
      </c>
      <c r="B2478" s="130">
        <v>1149.98999</v>
      </c>
      <c r="C2478" s="125">
        <f t="shared" si="114"/>
        <v>4.1195484261473458E-2</v>
      </c>
      <c r="D2478" s="128">
        <f t="shared" si="115"/>
        <v>41195.484261473459</v>
      </c>
      <c r="E2478" s="128">
        <f t="shared" ca="1" si="116"/>
        <v>50172.87992219974</v>
      </c>
    </row>
    <row r="2479" spans="1:5" x14ac:dyDescent="0.3">
      <c r="A2479" s="73">
        <v>40248</v>
      </c>
      <c r="B2479" s="130">
        <v>1150.23999</v>
      </c>
      <c r="C2479" s="125">
        <f t="shared" si="114"/>
        <v>4.288542579853849E-2</v>
      </c>
      <c r="D2479" s="128">
        <f t="shared" si="115"/>
        <v>42885.42579853849</v>
      </c>
      <c r="E2479" s="128">
        <f t="shared" ca="1" si="116"/>
        <v>50172.87992219974</v>
      </c>
    </row>
    <row r="2480" spans="1:5" x14ac:dyDescent="0.3">
      <c r="A2480" s="73">
        <v>40247</v>
      </c>
      <c r="B2480" s="130">
        <v>1145.6099850000001</v>
      </c>
      <c r="C2480" s="125">
        <f t="shared" si="114"/>
        <v>3.652599920855204E-2</v>
      </c>
      <c r="D2480" s="128">
        <f t="shared" si="115"/>
        <v>36525.999208552043</v>
      </c>
      <c r="E2480" s="128">
        <f t="shared" ca="1" si="116"/>
        <v>50172.87992219974</v>
      </c>
    </row>
    <row r="2481" spans="1:5" x14ac:dyDescent="0.3">
      <c r="A2481" s="73">
        <v>40246</v>
      </c>
      <c r="B2481" s="130">
        <v>1140.4499510000001</v>
      </c>
      <c r="C2481" s="125">
        <f t="shared" si="114"/>
        <v>4.1887425548418067E-2</v>
      </c>
      <c r="D2481" s="128">
        <f t="shared" si="115"/>
        <v>41887.425548418069</v>
      </c>
      <c r="E2481" s="128">
        <f t="shared" ca="1" si="116"/>
        <v>50172.87992219974</v>
      </c>
    </row>
    <row r="2482" spans="1:5" x14ac:dyDescent="0.3">
      <c r="A2482" s="73">
        <v>40245</v>
      </c>
      <c r="B2482" s="130">
        <v>1138.5</v>
      </c>
      <c r="C2482" s="125">
        <f t="shared" si="114"/>
        <v>2.751779291235823E-2</v>
      </c>
      <c r="D2482" s="128">
        <f t="shared" si="115"/>
        <v>27517.792912358229</v>
      </c>
      <c r="E2482" s="128">
        <f t="shared" ca="1" si="116"/>
        <v>51829.376545907304</v>
      </c>
    </row>
    <row r="2483" spans="1:5" x14ac:dyDescent="0.3">
      <c r="A2483" s="73">
        <v>40242</v>
      </c>
      <c r="B2483" s="130">
        <v>1138.6999510000001</v>
      </c>
      <c r="C2483" s="125">
        <f t="shared" si="114"/>
        <v>2.6623426371583658E-2</v>
      </c>
      <c r="D2483" s="128">
        <f t="shared" si="115"/>
        <v>26623.426371583657</v>
      </c>
      <c r="E2483" s="128">
        <f t="shared" ca="1" si="116"/>
        <v>55183.959495677918</v>
      </c>
    </row>
    <row r="2484" spans="1:5" x14ac:dyDescent="0.3">
      <c r="A2484" s="73">
        <v>40241</v>
      </c>
      <c r="B2484" s="130">
        <v>1122.969971</v>
      </c>
      <c r="C2484" s="125">
        <f t="shared" si="114"/>
        <v>1.4655496724644168E-2</v>
      </c>
      <c r="D2484" s="128">
        <f t="shared" si="115"/>
        <v>14655.496724644168</v>
      </c>
      <c r="E2484" s="128">
        <f t="shared" ca="1" si="116"/>
        <v>61015.422193903039</v>
      </c>
    </row>
    <row r="2485" spans="1:5" x14ac:dyDescent="0.3">
      <c r="A2485" s="73">
        <v>40240</v>
      </c>
      <c r="B2485" s="130">
        <v>1118.790039</v>
      </c>
      <c r="C2485" s="125">
        <f t="shared" si="114"/>
        <v>1.7535110025965084E-2</v>
      </c>
      <c r="D2485" s="128">
        <f t="shared" si="115"/>
        <v>17535.110025965085</v>
      </c>
      <c r="E2485" s="128">
        <f t="shared" ca="1" si="116"/>
        <v>67141.991063370791</v>
      </c>
    </row>
    <row r="2486" spans="1:5" x14ac:dyDescent="0.3">
      <c r="A2486" s="73">
        <v>40239</v>
      </c>
      <c r="B2486" s="130">
        <v>1118.3100589999999</v>
      </c>
      <c r="C2486" s="125">
        <f t="shared" si="114"/>
        <v>2.140899294623555E-2</v>
      </c>
      <c r="D2486" s="128">
        <f t="shared" si="115"/>
        <v>21408.99294623555</v>
      </c>
      <c r="E2486" s="128">
        <f t="shared" ca="1" si="116"/>
        <v>79764.145292887202</v>
      </c>
    </row>
    <row r="2487" spans="1:5" x14ac:dyDescent="0.3">
      <c r="A2487" s="73">
        <v>40238</v>
      </c>
      <c r="B2487" s="130">
        <v>1115.709961</v>
      </c>
      <c r="C2487" s="125">
        <f t="shared" si="114"/>
        <v>3.7377570293371853E-2</v>
      </c>
      <c r="D2487" s="128">
        <f t="shared" si="115"/>
        <v>37377.570293371857</v>
      </c>
      <c r="E2487" s="128">
        <f t="shared" ca="1" si="116"/>
        <v>92904.788416445677</v>
      </c>
    </row>
    <row r="2488" spans="1:5" x14ac:dyDescent="0.3">
      <c r="A2488" s="73">
        <v>40235</v>
      </c>
      <c r="B2488" s="130">
        <v>1104.48999</v>
      </c>
      <c r="C2488" s="125">
        <f t="shared" si="114"/>
        <v>2.4126790452842384E-2</v>
      </c>
      <c r="D2488" s="128">
        <f t="shared" si="115"/>
        <v>24126.790452842382</v>
      </c>
      <c r="E2488" s="128">
        <f t="shared" ca="1" si="116"/>
        <v>104355.09569363813</v>
      </c>
    </row>
    <row r="2489" spans="1:5" x14ac:dyDescent="0.3">
      <c r="A2489" s="73">
        <v>40234</v>
      </c>
      <c r="B2489" s="130">
        <v>1102.9399410000001</v>
      </c>
      <c r="C2489" s="125">
        <f t="shared" si="114"/>
        <v>3.2589605981530489E-2</v>
      </c>
      <c r="D2489" s="128">
        <f t="shared" si="115"/>
        <v>32589.605981530491</v>
      </c>
      <c r="E2489" s="128">
        <f t="shared" ca="1" si="116"/>
        <v>115147.74367578543</v>
      </c>
    </row>
    <row r="2490" spans="1:5" x14ac:dyDescent="0.3">
      <c r="A2490" s="73">
        <v>40233</v>
      </c>
      <c r="B2490" s="130">
        <v>1105.23999</v>
      </c>
      <c r="C2490" s="125">
        <f t="shared" si="114"/>
        <v>3.2432807748892012E-2</v>
      </c>
      <c r="D2490" s="128">
        <f t="shared" si="115"/>
        <v>32432.807748892013</v>
      </c>
      <c r="E2490" s="128">
        <f t="shared" ca="1" si="116"/>
        <v>118769.84558092734</v>
      </c>
    </row>
    <row r="2491" spans="1:5" x14ac:dyDescent="0.3">
      <c r="A2491" s="73">
        <v>40232</v>
      </c>
      <c r="B2491" s="130">
        <v>1094.599976</v>
      </c>
      <c r="C2491" s="125">
        <f t="shared" si="114"/>
        <v>3.5827153659624411E-2</v>
      </c>
      <c r="D2491" s="128">
        <f t="shared" si="115"/>
        <v>35827.153659624411</v>
      </c>
      <c r="E2491" s="128">
        <f t="shared" ca="1" si="116"/>
        <v>118769.84558092734</v>
      </c>
    </row>
    <row r="2492" spans="1:5" x14ac:dyDescent="0.3">
      <c r="A2492" s="73">
        <v>40231</v>
      </c>
      <c r="B2492" s="130">
        <v>1108.01001</v>
      </c>
      <c r="C2492" s="125">
        <f t="shared" si="114"/>
        <v>3.9223845012808845E-2</v>
      </c>
      <c r="D2492" s="128">
        <f t="shared" si="115"/>
        <v>39223.845012808844</v>
      </c>
      <c r="E2492" s="128">
        <f t="shared" ca="1" si="116"/>
        <v>118769.84558092734</v>
      </c>
    </row>
    <row r="2493" spans="1:5" x14ac:dyDescent="0.3">
      <c r="A2493" s="73">
        <v>40228</v>
      </c>
      <c r="B2493" s="130">
        <v>1109.170044</v>
      </c>
      <c r="C2493" s="125">
        <f t="shared" si="114"/>
        <v>4.332577028706952E-2</v>
      </c>
      <c r="D2493" s="128">
        <f t="shared" si="115"/>
        <v>43325.770287069521</v>
      </c>
      <c r="E2493" s="128">
        <f t="shared" ca="1" si="116"/>
        <v>118769.84558092734</v>
      </c>
    </row>
    <row r="2494" spans="1:5" x14ac:dyDescent="0.3">
      <c r="A2494" s="73">
        <v>40227</v>
      </c>
      <c r="B2494" s="130">
        <v>1106.75</v>
      </c>
      <c r="C2494" s="125">
        <f t="shared" si="114"/>
        <v>8.6304049556340523E-3</v>
      </c>
      <c r="D2494" s="128">
        <f t="shared" si="115"/>
        <v>8630.4049556340524</v>
      </c>
      <c r="E2494" s="128">
        <f t="shared" ca="1" si="116"/>
        <v>121837.94394962578</v>
      </c>
    </row>
    <row r="2495" spans="1:5" x14ac:dyDescent="0.3">
      <c r="A2495" s="73">
        <v>40226</v>
      </c>
      <c r="B2495" s="130">
        <v>1099.51001</v>
      </c>
      <c r="C2495" s="125">
        <f t="shared" si="114"/>
        <v>-3.4531560983853682E-3</v>
      </c>
      <c r="D2495" s="128">
        <f t="shared" si="115"/>
        <v>-3453.1560983853683</v>
      </c>
      <c r="E2495" s="128">
        <f t="shared" ca="1" si="116"/>
        <v>121837.94394962578</v>
      </c>
    </row>
    <row r="2496" spans="1:5" x14ac:dyDescent="0.3">
      <c r="A2496" s="73">
        <v>40225</v>
      </c>
      <c r="B2496" s="130">
        <v>1094.869995</v>
      </c>
      <c r="C2496" s="125">
        <f t="shared" si="114"/>
        <v>5.2149343160339257E-3</v>
      </c>
      <c r="D2496" s="128">
        <f t="shared" si="115"/>
        <v>5214.9343160339258</v>
      </c>
      <c r="E2496" s="128">
        <f t="shared" ca="1" si="116"/>
        <v>121837.94394962578</v>
      </c>
    </row>
    <row r="2497" spans="1:5" x14ac:dyDescent="0.3">
      <c r="A2497" s="73">
        <v>40221</v>
      </c>
      <c r="B2497" s="130">
        <v>1075.51001</v>
      </c>
      <c r="C2497" s="125">
        <f t="shared" si="114"/>
        <v>1.5272006924822445E-3</v>
      </c>
      <c r="D2497" s="128">
        <f t="shared" si="115"/>
        <v>1527.2006924822444</v>
      </c>
      <c r="E2497" s="128">
        <f t="shared" ca="1" si="116"/>
        <v>121837.94394962578</v>
      </c>
    </row>
    <row r="2498" spans="1:5" x14ac:dyDescent="0.3">
      <c r="A2498" s="73">
        <v>40220</v>
      </c>
      <c r="B2498" s="130">
        <v>1078.469971</v>
      </c>
      <c r="C2498" s="125">
        <f t="shared" si="114"/>
        <v>-5.5877272532396383E-3</v>
      </c>
      <c r="D2498" s="128">
        <f t="shared" si="115"/>
        <v>-5587.7272532396382</v>
      </c>
      <c r="E2498" s="128">
        <f t="shared" ca="1" si="116"/>
        <v>121837.94394962578</v>
      </c>
    </row>
    <row r="2499" spans="1:5" x14ac:dyDescent="0.3">
      <c r="A2499" s="73">
        <v>40219</v>
      </c>
      <c r="B2499" s="130">
        <v>1068.130005</v>
      </c>
      <c r="C2499" s="125">
        <f t="shared" si="114"/>
        <v>-2.6760815489749401E-2</v>
      </c>
      <c r="D2499" s="128">
        <f t="shared" si="115"/>
        <v>-26760.815489749402</v>
      </c>
      <c r="E2499" s="128">
        <f t="shared" ca="1" si="116"/>
        <v>121837.94394962578</v>
      </c>
    </row>
    <row r="2500" spans="1:5" x14ac:dyDescent="0.3">
      <c r="A2500" s="73">
        <v>40218</v>
      </c>
      <c r="B2500" s="130">
        <v>1070.5200199999999</v>
      </c>
      <c r="C2500" s="125">
        <f t="shared" si="114"/>
        <v>-1.9822942516083186E-2</v>
      </c>
      <c r="D2500" s="128">
        <f t="shared" si="115"/>
        <v>-19822.942516083185</v>
      </c>
      <c r="E2500" s="128">
        <f t="shared" ca="1" si="116"/>
        <v>121837.94394962578</v>
      </c>
    </row>
    <row r="2501" spans="1:5" x14ac:dyDescent="0.3">
      <c r="A2501" s="73">
        <v>40217</v>
      </c>
      <c r="B2501" s="130">
        <v>1056.73999</v>
      </c>
      <c r="C2501" s="125">
        <f t="shared" si="114"/>
        <v>-3.6506900145243271E-2</v>
      </c>
      <c r="D2501" s="128">
        <f t="shared" si="115"/>
        <v>-36506.900145243271</v>
      </c>
      <c r="E2501" s="128">
        <f t="shared" ca="1" si="116"/>
        <v>121837.94394962578</v>
      </c>
    </row>
    <row r="2502" spans="1:5" x14ac:dyDescent="0.3">
      <c r="A2502" s="73">
        <v>40214</v>
      </c>
      <c r="B2502" s="130">
        <v>1066.1899410000001</v>
      </c>
      <c r="C2502" s="125">
        <f t="shared" si="114"/>
        <v>-2.3420961352119796E-2</v>
      </c>
      <c r="D2502" s="128">
        <f t="shared" si="115"/>
        <v>-23420.961352119797</v>
      </c>
      <c r="E2502" s="128">
        <f t="shared" ca="1" si="116"/>
        <v>121837.94394962578</v>
      </c>
    </row>
    <row r="2503" spans="1:5" x14ac:dyDescent="0.3">
      <c r="A2503" s="73">
        <v>40213</v>
      </c>
      <c r="B2503" s="130">
        <v>1063.1099850000001</v>
      </c>
      <c r="C2503" s="125">
        <f t="shared" si="114"/>
        <v>-4.7802017014223597E-2</v>
      </c>
      <c r="D2503" s="128">
        <f t="shared" si="115"/>
        <v>-47802.017014223595</v>
      </c>
      <c r="E2503" s="128">
        <f t="shared" ca="1" si="116"/>
        <v>121837.94394962578</v>
      </c>
    </row>
    <row r="2504" spans="1:5" x14ac:dyDescent="0.3">
      <c r="A2504" s="73">
        <v>40212</v>
      </c>
      <c r="B2504" s="130">
        <v>1097.280029</v>
      </c>
      <c r="C2504" s="125">
        <f t="shared" ref="C2504:C2567" si="117">B2504/B2514-1</f>
        <v>-3.5815971849123995E-2</v>
      </c>
      <c r="D2504" s="128">
        <f t="shared" ref="D2504:D2567" si="118">C2504*$B$5</f>
        <v>-35815.971849123998</v>
      </c>
      <c r="E2504" s="128">
        <f t="shared" ref="E2504:E2567" ca="1" si="119">ABS(_xlfn.PERCENTILE.INC(OFFSET(D2504,0,0,Window),1-VaRLevel))</f>
        <v>121837.94394962578</v>
      </c>
    </row>
    <row r="2505" spans="1:5" x14ac:dyDescent="0.3">
      <c r="A2505" s="73">
        <v>40211</v>
      </c>
      <c r="B2505" s="130">
        <v>1103.3199460000001</v>
      </c>
      <c r="C2505" s="125">
        <f t="shared" si="117"/>
        <v>-4.0783177986718822E-2</v>
      </c>
      <c r="D2505" s="128">
        <f t="shared" si="118"/>
        <v>-40783.177986718823</v>
      </c>
      <c r="E2505" s="128">
        <f t="shared" ca="1" si="119"/>
        <v>121837.94394962578</v>
      </c>
    </row>
    <row r="2506" spans="1:5" x14ac:dyDescent="0.3">
      <c r="A2506" s="73">
        <v>40210</v>
      </c>
      <c r="B2506" s="130">
        <v>1089.1899410000001</v>
      </c>
      <c r="C2506" s="125">
        <f t="shared" si="117"/>
        <v>-4.1231381921507215E-2</v>
      </c>
      <c r="D2506" s="128">
        <f t="shared" si="118"/>
        <v>-41231.381921507214</v>
      </c>
      <c r="E2506" s="128">
        <f t="shared" ca="1" si="119"/>
        <v>121837.94394962578</v>
      </c>
    </row>
    <row r="2507" spans="1:5" x14ac:dyDescent="0.3">
      <c r="A2507" s="73">
        <v>40207</v>
      </c>
      <c r="B2507" s="130">
        <v>1073.869995</v>
      </c>
      <c r="C2507" s="125">
        <f t="shared" si="117"/>
        <v>-6.4947815799387687E-2</v>
      </c>
      <c r="D2507" s="128">
        <f t="shared" si="118"/>
        <v>-64947.815799387688</v>
      </c>
      <c r="E2507" s="128">
        <f t="shared" ca="1" si="119"/>
        <v>121837.94394962578</v>
      </c>
    </row>
    <row r="2508" spans="1:5" x14ac:dyDescent="0.3">
      <c r="A2508" s="73">
        <v>40206</v>
      </c>
      <c r="B2508" s="130">
        <v>1084.530029</v>
      </c>
      <c r="C2508" s="125">
        <f t="shared" si="117"/>
        <v>-5.3374434499843249E-2</v>
      </c>
      <c r="D2508" s="128">
        <f t="shared" si="118"/>
        <v>-53374.43449984325</v>
      </c>
      <c r="E2508" s="128">
        <f t="shared" ca="1" si="119"/>
        <v>121837.94394962578</v>
      </c>
    </row>
    <row r="2509" spans="1:5" x14ac:dyDescent="0.3">
      <c r="A2509" s="73">
        <v>40205</v>
      </c>
      <c r="B2509" s="130">
        <v>1097.5</v>
      </c>
      <c r="C2509" s="125">
        <f t="shared" si="117"/>
        <v>-3.4077882794052772E-2</v>
      </c>
      <c r="D2509" s="128">
        <f t="shared" si="118"/>
        <v>-34077.88279405277</v>
      </c>
      <c r="E2509" s="128">
        <f t="shared" ca="1" si="119"/>
        <v>121837.94394962578</v>
      </c>
    </row>
    <row r="2510" spans="1:5" x14ac:dyDescent="0.3">
      <c r="A2510" s="73">
        <v>40204</v>
      </c>
      <c r="B2510" s="130">
        <v>1092.170044</v>
      </c>
      <c r="C2510" s="125">
        <f t="shared" si="117"/>
        <v>-4.7786305738309443E-2</v>
      </c>
      <c r="D2510" s="128">
        <f t="shared" si="118"/>
        <v>-47786.305738309442</v>
      </c>
      <c r="E2510" s="128">
        <f t="shared" ca="1" si="119"/>
        <v>121837.94394962578</v>
      </c>
    </row>
    <row r="2511" spans="1:5" x14ac:dyDescent="0.3">
      <c r="A2511" s="73">
        <v>40203</v>
      </c>
      <c r="B2511" s="130">
        <v>1096.780029</v>
      </c>
      <c r="C2511" s="125">
        <f t="shared" si="117"/>
        <v>-4.2096763124190195E-2</v>
      </c>
      <c r="D2511" s="128">
        <f t="shared" si="118"/>
        <v>-42096.763124190198</v>
      </c>
      <c r="E2511" s="128">
        <f t="shared" ca="1" si="119"/>
        <v>121837.94394962578</v>
      </c>
    </row>
    <row r="2512" spans="1:5" x14ac:dyDescent="0.3">
      <c r="A2512" s="73">
        <v>40200</v>
      </c>
      <c r="B2512" s="130">
        <v>1091.76001</v>
      </c>
      <c r="C2512" s="125">
        <f t="shared" si="117"/>
        <v>-4.3733354571090288E-2</v>
      </c>
      <c r="D2512" s="128">
        <f t="shared" si="118"/>
        <v>-43733.354571090291</v>
      </c>
      <c r="E2512" s="128">
        <f t="shared" ca="1" si="119"/>
        <v>121837.94394962578</v>
      </c>
    </row>
    <row r="2513" spans="1:5" x14ac:dyDescent="0.3">
      <c r="A2513" s="73">
        <v>40199</v>
      </c>
      <c r="B2513" s="130">
        <v>1116.4799800000001</v>
      </c>
      <c r="C2513" s="125">
        <f t="shared" si="117"/>
        <v>-1.8168417897069467E-2</v>
      </c>
      <c r="D2513" s="128">
        <f t="shared" si="118"/>
        <v>-18168.417897069467</v>
      </c>
      <c r="E2513" s="128">
        <f t="shared" ca="1" si="119"/>
        <v>121837.94394962578</v>
      </c>
    </row>
    <row r="2514" spans="1:5" x14ac:dyDescent="0.3">
      <c r="A2514" s="73">
        <v>40198</v>
      </c>
      <c r="B2514" s="130">
        <v>1138.040039</v>
      </c>
      <c r="C2514" s="125">
        <f t="shared" si="117"/>
        <v>1.3374326657265012E-3</v>
      </c>
      <c r="D2514" s="128">
        <f t="shared" si="118"/>
        <v>1337.4326657265012</v>
      </c>
      <c r="E2514" s="128">
        <f t="shared" ca="1" si="119"/>
        <v>121837.94394962578</v>
      </c>
    </row>
    <row r="2515" spans="1:5" x14ac:dyDescent="0.3">
      <c r="A2515" s="73">
        <v>40197</v>
      </c>
      <c r="B2515" s="130">
        <v>1150.2299800000001</v>
      </c>
      <c r="C2515" s="125">
        <f t="shared" si="117"/>
        <v>1.5216365680335908E-2</v>
      </c>
      <c r="D2515" s="128">
        <f t="shared" si="118"/>
        <v>15216.365680335908</v>
      </c>
      <c r="E2515" s="128">
        <f t="shared" ca="1" si="119"/>
        <v>121837.94394962578</v>
      </c>
    </row>
    <row r="2516" spans="1:5" x14ac:dyDescent="0.3">
      <c r="A2516" s="73">
        <v>40193</v>
      </c>
      <c r="B2516" s="130">
        <v>1136.030029</v>
      </c>
      <c r="C2516" s="125">
        <f t="shared" si="117"/>
        <v>1.8769665008045999E-2</v>
      </c>
      <c r="D2516" s="128">
        <f t="shared" si="118"/>
        <v>18769.665008045999</v>
      </c>
      <c r="E2516" s="128">
        <f t="shared" ca="1" si="119"/>
        <v>121837.94394962578</v>
      </c>
    </row>
    <row r="2517" spans="1:5" x14ac:dyDescent="0.3">
      <c r="A2517" s="73">
        <v>40192</v>
      </c>
      <c r="B2517" s="130">
        <v>1148.459961</v>
      </c>
      <c r="C2517" s="125">
        <f t="shared" si="117"/>
        <v>1.9566339499548224E-2</v>
      </c>
      <c r="D2517" s="128">
        <f t="shared" si="118"/>
        <v>19566.339499548223</v>
      </c>
      <c r="E2517" s="128">
        <f t="shared" ca="1" si="119"/>
        <v>127848.77450422254</v>
      </c>
    </row>
    <row r="2518" spans="1:5" x14ac:dyDescent="0.3">
      <c r="A2518" s="73">
        <v>40191</v>
      </c>
      <c r="B2518" s="130">
        <v>1145.6800539999999</v>
      </c>
      <c r="C2518" s="125">
        <f t="shared" si="117"/>
        <v>1.7297197520478091E-2</v>
      </c>
      <c r="D2518" s="128">
        <f t="shared" si="118"/>
        <v>17297.19752047809</v>
      </c>
      <c r="E2518" s="128">
        <f t="shared" ca="1" si="119"/>
        <v>127848.77450422254</v>
      </c>
    </row>
    <row r="2519" spans="1:5" x14ac:dyDescent="0.3">
      <c r="A2519" s="73">
        <v>40190</v>
      </c>
      <c r="B2519" s="130">
        <v>1136.219971</v>
      </c>
      <c r="C2519" s="125">
        <f t="shared" si="117"/>
        <v>7.4836774751931845E-3</v>
      </c>
      <c r="D2519" s="128">
        <f t="shared" si="118"/>
        <v>7483.6774751931844</v>
      </c>
      <c r="E2519" s="128">
        <f t="shared" ca="1" si="119"/>
        <v>127848.77450422254</v>
      </c>
    </row>
    <row r="2520" spans="1:5" x14ac:dyDescent="0.3">
      <c r="A2520" s="73">
        <v>40189</v>
      </c>
      <c r="B2520" s="130">
        <v>1146.9799800000001</v>
      </c>
      <c r="C2520" s="125">
        <f t="shared" si="117"/>
        <v>1.8198281695161578E-2</v>
      </c>
      <c r="D2520" s="128">
        <f t="shared" si="118"/>
        <v>18198.281695161579</v>
      </c>
      <c r="E2520" s="128">
        <f t="shared" ca="1" si="119"/>
        <v>127848.77450422254</v>
      </c>
    </row>
    <row r="2521" spans="1:5" x14ac:dyDescent="0.3">
      <c r="A2521" s="73">
        <v>40186</v>
      </c>
      <c r="B2521" s="130">
        <v>1144.9799800000001</v>
      </c>
      <c r="C2521" s="125">
        <f t="shared" si="117"/>
        <v>2.1765333208418225E-2</v>
      </c>
      <c r="D2521" s="128">
        <f t="shared" si="118"/>
        <v>21765.333208418226</v>
      </c>
      <c r="E2521" s="128">
        <f t="shared" ca="1" si="119"/>
        <v>127848.77450422254</v>
      </c>
    </row>
    <row r="2522" spans="1:5" x14ac:dyDescent="0.3">
      <c r="A2522" s="73">
        <v>40185</v>
      </c>
      <c r="B2522" s="130">
        <v>1141.6899410000001</v>
      </c>
      <c r="C2522" s="125">
        <f t="shared" si="117"/>
        <v>2.1171285465890088E-2</v>
      </c>
      <c r="D2522" s="128">
        <f t="shared" si="118"/>
        <v>21171.285465890087</v>
      </c>
      <c r="E2522" s="128">
        <f t="shared" ca="1" si="119"/>
        <v>127848.77450422254</v>
      </c>
    </row>
    <row r="2523" spans="1:5" x14ac:dyDescent="0.3">
      <c r="A2523" s="73">
        <v>40184</v>
      </c>
      <c r="B2523" s="130">
        <v>1137.1400149999999</v>
      </c>
      <c r="C2523" s="125">
        <f t="shared" si="117"/>
        <v>2.0726147824979835E-2</v>
      </c>
      <c r="D2523" s="128">
        <f t="shared" si="118"/>
        <v>20726.147824979835</v>
      </c>
      <c r="E2523" s="128">
        <f t="shared" ca="1" si="119"/>
        <v>127848.77450422254</v>
      </c>
    </row>
    <row r="2524" spans="1:5" x14ac:dyDescent="0.3">
      <c r="A2524" s="73">
        <v>40183</v>
      </c>
      <c r="B2524" s="130">
        <v>1136.5200199999999</v>
      </c>
      <c r="C2524" s="125">
        <f t="shared" si="117"/>
        <v>3.0885239413019683E-2</v>
      </c>
      <c r="D2524" s="128">
        <f t="shared" si="118"/>
        <v>30885.239413019684</v>
      </c>
      <c r="E2524" s="128">
        <f t="shared" ca="1" si="119"/>
        <v>127848.77450422254</v>
      </c>
    </row>
    <row r="2525" spans="1:5" x14ac:dyDescent="0.3">
      <c r="A2525" s="73">
        <v>40182</v>
      </c>
      <c r="B2525" s="130">
        <v>1132.98999</v>
      </c>
      <c r="C2525" s="125">
        <f t="shared" si="117"/>
        <v>3.3674581674404847E-2</v>
      </c>
      <c r="D2525" s="128">
        <f t="shared" si="118"/>
        <v>33674.58167440485</v>
      </c>
      <c r="E2525" s="128">
        <f t="shared" ca="1" si="119"/>
        <v>127848.77450422254</v>
      </c>
    </row>
    <row r="2526" spans="1:5" x14ac:dyDescent="0.3">
      <c r="A2526" s="73">
        <v>40178</v>
      </c>
      <c r="B2526" s="130">
        <v>1115.099976</v>
      </c>
      <c r="C2526" s="125">
        <f t="shared" si="117"/>
        <v>5.337205603951567E-3</v>
      </c>
      <c r="D2526" s="128">
        <f t="shared" si="118"/>
        <v>5337.2056039515674</v>
      </c>
      <c r="E2526" s="128">
        <f t="shared" ca="1" si="119"/>
        <v>127848.77450422254</v>
      </c>
    </row>
    <row r="2527" spans="1:5" x14ac:dyDescent="0.3">
      <c r="A2527" s="73">
        <v>40177</v>
      </c>
      <c r="B2527" s="130">
        <v>1126.420044</v>
      </c>
      <c r="C2527" s="125">
        <f t="shared" si="117"/>
        <v>1.6688770137830433E-2</v>
      </c>
      <c r="D2527" s="128">
        <f t="shared" si="118"/>
        <v>16688.770137830434</v>
      </c>
      <c r="E2527" s="128">
        <f t="shared" ca="1" si="119"/>
        <v>127848.77450422254</v>
      </c>
    </row>
    <row r="2528" spans="1:5" x14ac:dyDescent="0.3">
      <c r="A2528" s="73">
        <v>40176</v>
      </c>
      <c r="B2528" s="130">
        <v>1126.1999510000001</v>
      </c>
      <c r="C2528" s="125">
        <f t="shared" si="117"/>
        <v>1.0851680859856883E-2</v>
      </c>
      <c r="D2528" s="128">
        <f t="shared" si="118"/>
        <v>10851.680859856882</v>
      </c>
      <c r="E2528" s="128">
        <f t="shared" ca="1" si="119"/>
        <v>127848.77450422254</v>
      </c>
    </row>
    <row r="2529" spans="1:5" x14ac:dyDescent="0.3">
      <c r="A2529" s="73">
        <v>40175</v>
      </c>
      <c r="B2529" s="130">
        <v>1127.780029</v>
      </c>
      <c r="C2529" s="125">
        <f t="shared" si="117"/>
        <v>1.9314715470123867E-2</v>
      </c>
      <c r="D2529" s="128">
        <f t="shared" si="118"/>
        <v>19314.715470123865</v>
      </c>
      <c r="E2529" s="128">
        <f t="shared" ca="1" si="119"/>
        <v>127848.77450422254</v>
      </c>
    </row>
    <row r="2530" spans="1:5" x14ac:dyDescent="0.3">
      <c r="A2530" s="73">
        <v>40171</v>
      </c>
      <c r="B2530" s="130">
        <v>1126.4799800000001</v>
      </c>
      <c r="C2530" s="125">
        <f t="shared" si="117"/>
        <v>2.1889603597179397E-2</v>
      </c>
      <c r="D2530" s="128">
        <f t="shared" si="118"/>
        <v>21889.603597179397</v>
      </c>
      <c r="E2530" s="128">
        <f t="shared" ca="1" si="119"/>
        <v>127848.77450422254</v>
      </c>
    </row>
    <row r="2531" spans="1:5" x14ac:dyDescent="0.3">
      <c r="A2531" s="73">
        <v>40170</v>
      </c>
      <c r="B2531" s="130">
        <v>1120.589966</v>
      </c>
      <c r="C2531" s="125">
        <f t="shared" si="117"/>
        <v>2.2482792190936518E-2</v>
      </c>
      <c r="D2531" s="128">
        <f t="shared" si="118"/>
        <v>22482.792190936518</v>
      </c>
      <c r="E2531" s="128">
        <f t="shared" ca="1" si="119"/>
        <v>127848.77450422254</v>
      </c>
    </row>
    <row r="2532" spans="1:5" x14ac:dyDescent="0.3">
      <c r="A2532" s="73">
        <v>40169</v>
      </c>
      <c r="B2532" s="130">
        <v>1118.0200199999999</v>
      </c>
      <c r="C2532" s="125">
        <f t="shared" si="117"/>
        <v>2.3884169834575086E-2</v>
      </c>
      <c r="D2532" s="128">
        <f t="shared" si="118"/>
        <v>23884.169834575085</v>
      </c>
      <c r="E2532" s="128">
        <f t="shared" ca="1" si="119"/>
        <v>127848.77450422254</v>
      </c>
    </row>
    <row r="2533" spans="1:5" x14ac:dyDescent="0.3">
      <c r="A2533" s="73">
        <v>40168</v>
      </c>
      <c r="B2533" s="130">
        <v>1114.0500489999999</v>
      </c>
      <c r="C2533" s="125">
        <f t="shared" si="117"/>
        <v>9.7893034217084729E-3</v>
      </c>
      <c r="D2533" s="128">
        <f t="shared" si="118"/>
        <v>9789.3034217084733</v>
      </c>
      <c r="E2533" s="128">
        <f t="shared" ca="1" si="119"/>
        <v>127848.77450422254</v>
      </c>
    </row>
    <row r="2534" spans="1:5" x14ac:dyDescent="0.3">
      <c r="A2534" s="73">
        <v>40165</v>
      </c>
      <c r="B2534" s="130">
        <v>1102.469971</v>
      </c>
      <c r="C2534" s="125">
        <f t="shared" si="117"/>
        <v>-3.173664138115817E-3</v>
      </c>
      <c r="D2534" s="128">
        <f t="shared" si="118"/>
        <v>-3173.664138115817</v>
      </c>
      <c r="E2534" s="128">
        <f t="shared" ca="1" si="119"/>
        <v>127848.77450422254</v>
      </c>
    </row>
    <row r="2535" spans="1:5" x14ac:dyDescent="0.3">
      <c r="A2535" s="73">
        <v>40164</v>
      </c>
      <c r="B2535" s="130">
        <v>1096.079956</v>
      </c>
      <c r="C2535" s="125">
        <f t="shared" si="117"/>
        <v>-3.4912428598309342E-3</v>
      </c>
      <c r="D2535" s="128">
        <f t="shared" si="118"/>
        <v>-3491.2428598309343</v>
      </c>
      <c r="E2535" s="128">
        <f t="shared" ca="1" si="119"/>
        <v>127848.77450422254</v>
      </c>
    </row>
    <row r="2536" spans="1:5" x14ac:dyDescent="0.3">
      <c r="A2536" s="73">
        <v>40163</v>
      </c>
      <c r="B2536" s="130">
        <v>1109.1800539999999</v>
      </c>
      <c r="C2536" s="125">
        <f t="shared" si="117"/>
        <v>-5.403339271969898E-5</v>
      </c>
      <c r="D2536" s="128">
        <f t="shared" si="118"/>
        <v>-54.03339271969898</v>
      </c>
      <c r="E2536" s="128">
        <f t="shared" ca="1" si="119"/>
        <v>127848.77450422254</v>
      </c>
    </row>
    <row r="2537" spans="1:5" x14ac:dyDescent="0.3">
      <c r="A2537" s="73">
        <v>40162</v>
      </c>
      <c r="B2537" s="130">
        <v>1107.9300539999999</v>
      </c>
      <c r="C2537" s="125">
        <f t="shared" si="117"/>
        <v>-8.3863698986319513E-4</v>
      </c>
      <c r="D2537" s="128">
        <f t="shared" si="118"/>
        <v>-838.63698986319514</v>
      </c>
      <c r="E2537" s="128">
        <f t="shared" ca="1" si="119"/>
        <v>127848.77450422254</v>
      </c>
    </row>
    <row r="2538" spans="1:5" x14ac:dyDescent="0.3">
      <c r="A2538" s="73">
        <v>40161</v>
      </c>
      <c r="B2538" s="130">
        <v>1114.1099850000001</v>
      </c>
      <c r="C2538" s="125">
        <f t="shared" si="117"/>
        <v>1.6866989691469936E-2</v>
      </c>
      <c r="D2538" s="128">
        <f t="shared" si="118"/>
        <v>16866.989691469935</v>
      </c>
      <c r="E2538" s="128">
        <f t="shared" ca="1" si="119"/>
        <v>127848.77450422254</v>
      </c>
    </row>
    <row r="2539" spans="1:5" x14ac:dyDescent="0.3">
      <c r="A2539" s="73">
        <v>40158</v>
      </c>
      <c r="B2539" s="130">
        <v>1106.410034</v>
      </c>
      <c r="C2539" s="125">
        <f t="shared" si="117"/>
        <v>1.3669428154810648E-2</v>
      </c>
      <c r="D2539" s="128">
        <f t="shared" si="118"/>
        <v>13669.428154810648</v>
      </c>
      <c r="E2539" s="128">
        <f t="shared" ca="1" si="119"/>
        <v>127848.77450422254</v>
      </c>
    </row>
    <row r="2540" spans="1:5" x14ac:dyDescent="0.3">
      <c r="A2540" s="73">
        <v>40157</v>
      </c>
      <c r="B2540" s="130">
        <v>1102.349976</v>
      </c>
      <c r="C2540" s="125">
        <f t="shared" si="117"/>
        <v>-7.4552541915162696E-3</v>
      </c>
      <c r="D2540" s="128">
        <f t="shared" si="118"/>
        <v>-7455.2541915162692</v>
      </c>
      <c r="E2540" s="128">
        <f t="shared" ca="1" si="119"/>
        <v>127848.77450422254</v>
      </c>
    </row>
    <row r="2541" spans="1:5" x14ac:dyDescent="0.3">
      <c r="A2541" s="73">
        <v>40156</v>
      </c>
      <c r="B2541" s="130">
        <v>1095.9499510000001</v>
      </c>
      <c r="C2541" s="125">
        <f t="shared" si="117"/>
        <v>-8.7731857183046547E-3</v>
      </c>
      <c r="D2541" s="128">
        <f t="shared" si="118"/>
        <v>-8773.1857183046541</v>
      </c>
      <c r="E2541" s="128">
        <f t="shared" ca="1" si="119"/>
        <v>127848.77450422254</v>
      </c>
    </row>
    <row r="2542" spans="1:5" x14ac:dyDescent="0.3">
      <c r="A2542" s="73">
        <v>40155</v>
      </c>
      <c r="B2542" s="130">
        <v>1091.9399410000001</v>
      </c>
      <c r="C2542" s="125">
        <f t="shared" si="117"/>
        <v>-1.2926714934613726E-2</v>
      </c>
      <c r="D2542" s="128">
        <f t="shared" si="118"/>
        <v>-12926.714934613725</v>
      </c>
      <c r="E2542" s="128">
        <f t="shared" ca="1" si="119"/>
        <v>127848.77450422254</v>
      </c>
    </row>
    <row r="2543" spans="1:5" x14ac:dyDescent="0.3">
      <c r="A2543" s="73">
        <v>40154</v>
      </c>
      <c r="B2543" s="130">
        <v>1103.25</v>
      </c>
      <c r="C2543" s="125">
        <f t="shared" si="117"/>
        <v>1.0876133835711954E-2</v>
      </c>
      <c r="D2543" s="128">
        <f t="shared" si="118"/>
        <v>10876.133835711955</v>
      </c>
      <c r="E2543" s="128">
        <f t="shared" ca="1" si="119"/>
        <v>127848.77450422254</v>
      </c>
    </row>
    <row r="2544" spans="1:5" x14ac:dyDescent="0.3">
      <c r="A2544" s="73">
        <v>40151</v>
      </c>
      <c r="B2544" s="130">
        <v>1105.9799800000001</v>
      </c>
      <c r="C2544" s="125">
        <f t="shared" si="117"/>
        <v>1.0119605221599715E-2</v>
      </c>
      <c r="D2544" s="128">
        <f t="shared" si="118"/>
        <v>10119.605221599715</v>
      </c>
      <c r="E2544" s="128">
        <f t="shared" ca="1" si="119"/>
        <v>127848.77450422254</v>
      </c>
    </row>
    <row r="2545" spans="1:5" x14ac:dyDescent="0.3">
      <c r="A2545" s="73">
        <v>40150</v>
      </c>
      <c r="B2545" s="130">
        <v>1099.920044</v>
      </c>
      <c r="C2545" s="125">
        <f t="shared" si="117"/>
        <v>-8.9025090680996399E-3</v>
      </c>
      <c r="D2545" s="128">
        <f t="shared" si="118"/>
        <v>-8902.50906809964</v>
      </c>
      <c r="E2545" s="128">
        <f t="shared" ca="1" si="119"/>
        <v>127848.77450422254</v>
      </c>
    </row>
    <row r="2546" spans="1:5" x14ac:dyDescent="0.3">
      <c r="A2546" s="73">
        <v>40149</v>
      </c>
      <c r="B2546" s="130">
        <v>1109.23999</v>
      </c>
      <c r="C2546" s="125">
        <f t="shared" si="117"/>
        <v>-9.7265297618998048E-4</v>
      </c>
      <c r="D2546" s="128">
        <f t="shared" si="118"/>
        <v>-972.65297618998045</v>
      </c>
      <c r="E2546" s="128">
        <f t="shared" ca="1" si="119"/>
        <v>127848.77450422254</v>
      </c>
    </row>
    <row r="2547" spans="1:5" x14ac:dyDescent="0.3">
      <c r="A2547" s="73">
        <v>40148</v>
      </c>
      <c r="B2547" s="130">
        <v>1108.8599850000001</v>
      </c>
      <c r="C2547" s="125">
        <f t="shared" si="117"/>
        <v>-3.9670421036819281E-4</v>
      </c>
      <c r="D2547" s="128">
        <f t="shared" si="118"/>
        <v>-396.70421036819283</v>
      </c>
      <c r="E2547" s="128">
        <f t="shared" ca="1" si="119"/>
        <v>127848.77450422254</v>
      </c>
    </row>
    <row r="2548" spans="1:5" x14ac:dyDescent="0.3">
      <c r="A2548" s="73">
        <v>40147</v>
      </c>
      <c r="B2548" s="130">
        <v>1095.630005</v>
      </c>
      <c r="C2548" s="125">
        <f t="shared" si="117"/>
        <v>1.9662225548928713E-3</v>
      </c>
      <c r="D2548" s="128">
        <f t="shared" si="118"/>
        <v>1966.2225548928714</v>
      </c>
      <c r="E2548" s="128">
        <f t="shared" ca="1" si="119"/>
        <v>127848.77450422254</v>
      </c>
    </row>
    <row r="2549" spans="1:5" x14ac:dyDescent="0.3">
      <c r="A2549" s="73">
        <v>40144</v>
      </c>
      <c r="B2549" s="130">
        <v>1091.48999</v>
      </c>
      <c r="C2549" s="125">
        <f t="shared" si="117"/>
        <v>3.9089805738290462E-3</v>
      </c>
      <c r="D2549" s="128">
        <f t="shared" si="118"/>
        <v>3908.9805738290461</v>
      </c>
      <c r="E2549" s="128">
        <f t="shared" ca="1" si="119"/>
        <v>127848.77450422254</v>
      </c>
    </row>
    <row r="2550" spans="1:5" x14ac:dyDescent="0.3">
      <c r="A2550" s="73">
        <v>40142</v>
      </c>
      <c r="B2550" s="130">
        <v>1110.630005</v>
      </c>
      <c r="C2550" s="125">
        <f t="shared" si="117"/>
        <v>1.1033122037731768E-2</v>
      </c>
      <c r="D2550" s="128">
        <f t="shared" si="118"/>
        <v>11033.122037731768</v>
      </c>
      <c r="E2550" s="128">
        <f t="shared" ca="1" si="119"/>
        <v>127848.77450422254</v>
      </c>
    </row>
    <row r="2551" spans="1:5" x14ac:dyDescent="0.3">
      <c r="A2551" s="73">
        <v>40141</v>
      </c>
      <c r="B2551" s="130">
        <v>1105.650024</v>
      </c>
      <c r="C2551" s="125">
        <f t="shared" si="117"/>
        <v>1.1564408271064197E-2</v>
      </c>
      <c r="D2551" s="128">
        <f t="shared" si="118"/>
        <v>11564.408271064198</v>
      </c>
      <c r="E2551" s="128">
        <f t="shared" ca="1" si="119"/>
        <v>127848.77450422254</v>
      </c>
    </row>
    <row r="2552" spans="1:5" x14ac:dyDescent="0.3">
      <c r="A2552" s="73">
        <v>40140</v>
      </c>
      <c r="B2552" s="130">
        <v>1106.23999</v>
      </c>
      <c r="C2552" s="125">
        <f t="shared" si="117"/>
        <v>1.2039406566521915E-2</v>
      </c>
      <c r="D2552" s="128">
        <f t="shared" si="118"/>
        <v>12039.406566521915</v>
      </c>
      <c r="E2552" s="128">
        <f t="shared" ca="1" si="119"/>
        <v>127848.77450422254</v>
      </c>
    </row>
    <row r="2553" spans="1:5" x14ac:dyDescent="0.3">
      <c r="A2553" s="73">
        <v>40137</v>
      </c>
      <c r="B2553" s="130">
        <v>1091.380005</v>
      </c>
      <c r="C2553" s="125">
        <f t="shared" si="117"/>
        <v>2.0648980630505909E-2</v>
      </c>
      <c r="D2553" s="128">
        <f t="shared" si="118"/>
        <v>20648.98063050591</v>
      </c>
      <c r="E2553" s="128">
        <f t="shared" ca="1" si="119"/>
        <v>127848.77450422254</v>
      </c>
    </row>
    <row r="2554" spans="1:5" x14ac:dyDescent="0.3">
      <c r="A2554" s="73">
        <v>40136</v>
      </c>
      <c r="B2554" s="130">
        <v>1094.900024</v>
      </c>
      <c r="C2554" s="125">
        <f t="shared" si="117"/>
        <v>2.6504053765110447E-2</v>
      </c>
      <c r="D2554" s="128">
        <f t="shared" si="118"/>
        <v>26504.053765110446</v>
      </c>
      <c r="E2554" s="128">
        <f t="shared" ca="1" si="119"/>
        <v>127848.77450422254</v>
      </c>
    </row>
    <row r="2555" spans="1:5" x14ac:dyDescent="0.3">
      <c r="A2555" s="73">
        <v>40135</v>
      </c>
      <c r="B2555" s="130">
        <v>1109.8000489999999</v>
      </c>
      <c r="C2555" s="125">
        <f t="shared" si="117"/>
        <v>6.048738557095068E-2</v>
      </c>
      <c r="D2555" s="128">
        <f t="shared" si="118"/>
        <v>60487.385570950682</v>
      </c>
      <c r="E2555" s="128">
        <f t="shared" ca="1" si="119"/>
        <v>136318.2265139301</v>
      </c>
    </row>
    <row r="2556" spans="1:5" x14ac:dyDescent="0.3">
      <c r="A2556" s="73">
        <v>40134</v>
      </c>
      <c r="B2556" s="130">
        <v>1110.3199460000001</v>
      </c>
      <c r="C2556" s="125">
        <f t="shared" si="117"/>
        <v>6.2090385484094179E-2</v>
      </c>
      <c r="D2556" s="128">
        <f t="shared" si="118"/>
        <v>62090.385484094179</v>
      </c>
      <c r="E2556" s="128">
        <f t="shared" ca="1" si="119"/>
        <v>142479.51259052684</v>
      </c>
    </row>
    <row r="2557" spans="1:5" x14ac:dyDescent="0.3">
      <c r="A2557" s="73">
        <v>40133</v>
      </c>
      <c r="B2557" s="130">
        <v>1109.3000489999999</v>
      </c>
      <c r="C2557" s="125">
        <f t="shared" si="117"/>
        <v>6.3689056920791076E-2</v>
      </c>
      <c r="D2557" s="128">
        <f t="shared" si="118"/>
        <v>63689.056920791074</v>
      </c>
      <c r="E2557" s="128">
        <f t="shared" ca="1" si="119"/>
        <v>148397.98666760337</v>
      </c>
    </row>
    <row r="2558" spans="1:5" x14ac:dyDescent="0.3">
      <c r="A2558" s="73">
        <v>40130</v>
      </c>
      <c r="B2558" s="130">
        <v>1093.4799800000001</v>
      </c>
      <c r="C2558" s="125">
        <f t="shared" si="117"/>
        <v>5.5289128694600898E-2</v>
      </c>
      <c r="D2558" s="128">
        <f t="shared" si="118"/>
        <v>55289.128694600899</v>
      </c>
      <c r="E2558" s="128">
        <f t="shared" ca="1" si="119"/>
        <v>149167.85559568749</v>
      </c>
    </row>
    <row r="2559" spans="1:5" x14ac:dyDescent="0.3">
      <c r="A2559" s="73">
        <v>40129</v>
      </c>
      <c r="B2559" s="130">
        <v>1087.23999</v>
      </c>
      <c r="C2559" s="125">
        <f t="shared" si="117"/>
        <v>1.9819723384356003E-2</v>
      </c>
      <c r="D2559" s="128">
        <f t="shared" si="118"/>
        <v>19819.723384356002</v>
      </c>
      <c r="E2559" s="128">
        <f t="shared" ca="1" si="119"/>
        <v>149167.85559568749</v>
      </c>
    </row>
    <row r="2560" spans="1:5" x14ac:dyDescent="0.3">
      <c r="A2560" s="73">
        <v>40128</v>
      </c>
      <c r="B2560" s="130">
        <v>1098.51001</v>
      </c>
      <c r="C2560" s="125">
        <f t="shared" si="117"/>
        <v>5.3595239665100491E-2</v>
      </c>
      <c r="D2560" s="128">
        <f t="shared" si="118"/>
        <v>53595.239665100489</v>
      </c>
      <c r="E2560" s="128">
        <f t="shared" ca="1" si="119"/>
        <v>149167.85559568749</v>
      </c>
    </row>
    <row r="2561" spans="1:5" x14ac:dyDescent="0.3">
      <c r="A2561" s="73">
        <v>40127</v>
      </c>
      <c r="B2561" s="130">
        <v>1093.01001</v>
      </c>
      <c r="C2561" s="125">
        <f t="shared" si="117"/>
        <v>2.7834960225699756E-2</v>
      </c>
      <c r="D2561" s="128">
        <f t="shared" si="118"/>
        <v>27834.960225699757</v>
      </c>
      <c r="E2561" s="128">
        <f t="shared" ca="1" si="119"/>
        <v>149167.85559568749</v>
      </c>
    </row>
    <row r="2562" spans="1:5" x14ac:dyDescent="0.3">
      <c r="A2562" s="73">
        <v>40126</v>
      </c>
      <c r="B2562" s="130">
        <v>1093.079956</v>
      </c>
      <c r="C2562" s="125">
        <f t="shared" si="117"/>
        <v>2.4490375556519339E-2</v>
      </c>
      <c r="D2562" s="128">
        <f t="shared" si="118"/>
        <v>24490.375556519339</v>
      </c>
      <c r="E2562" s="128">
        <f t="shared" ca="1" si="119"/>
        <v>149167.85559568749</v>
      </c>
    </row>
    <row r="2563" spans="1:5" x14ac:dyDescent="0.3">
      <c r="A2563" s="73">
        <v>40123</v>
      </c>
      <c r="B2563" s="130">
        <v>1069.3000489999999</v>
      </c>
      <c r="C2563" s="125">
        <f t="shared" si="117"/>
        <v>-9.5405031761505166E-3</v>
      </c>
      <c r="D2563" s="128">
        <f t="shared" si="118"/>
        <v>-9540.5031761505161</v>
      </c>
      <c r="E2563" s="128">
        <f t="shared" ca="1" si="119"/>
        <v>149167.85559568749</v>
      </c>
    </row>
    <row r="2564" spans="1:5" x14ac:dyDescent="0.3">
      <c r="A2564" s="73">
        <v>40122</v>
      </c>
      <c r="B2564" s="130">
        <v>1066.630005</v>
      </c>
      <c r="C2564" s="125">
        <f t="shared" si="117"/>
        <v>-2.4045921606023035E-2</v>
      </c>
      <c r="D2564" s="128">
        <f t="shared" si="118"/>
        <v>-24045.921606023036</v>
      </c>
      <c r="E2564" s="128">
        <f t="shared" ca="1" si="119"/>
        <v>149167.85559568749</v>
      </c>
    </row>
    <row r="2565" spans="1:5" x14ac:dyDescent="0.3">
      <c r="A2565" s="73">
        <v>40121</v>
      </c>
      <c r="B2565" s="130">
        <v>1046.5</v>
      </c>
      <c r="C2565" s="125">
        <f t="shared" si="117"/>
        <v>-3.2273000948259689E-2</v>
      </c>
      <c r="D2565" s="128">
        <f t="shared" si="118"/>
        <v>-32273.000948259691</v>
      </c>
      <c r="E2565" s="128">
        <f t="shared" ca="1" si="119"/>
        <v>149167.85559568749</v>
      </c>
    </row>
    <row r="2566" spans="1:5" x14ac:dyDescent="0.3">
      <c r="A2566" s="73">
        <v>40120</v>
      </c>
      <c r="B2566" s="130">
        <v>1045.410034</v>
      </c>
      <c r="C2566" s="125">
        <f t="shared" si="117"/>
        <v>-4.1840066111337615E-2</v>
      </c>
      <c r="D2566" s="128">
        <f t="shared" si="118"/>
        <v>-41840.066111337612</v>
      </c>
      <c r="E2566" s="128">
        <f t="shared" ca="1" si="119"/>
        <v>149167.85559568749</v>
      </c>
    </row>
    <row r="2567" spans="1:5" x14ac:dyDescent="0.3">
      <c r="A2567" s="73">
        <v>40119</v>
      </c>
      <c r="B2567" s="130">
        <v>1042.880005</v>
      </c>
      <c r="C2567" s="125">
        <f t="shared" si="117"/>
        <v>-5.0122530349331007E-2</v>
      </c>
      <c r="D2567" s="128">
        <f t="shared" si="118"/>
        <v>-50122.530349331006</v>
      </c>
      <c r="E2567" s="128">
        <f t="shared" ca="1" si="119"/>
        <v>149167.85559568749</v>
      </c>
    </row>
    <row r="2568" spans="1:5" x14ac:dyDescent="0.3">
      <c r="A2568" s="73">
        <v>40116</v>
      </c>
      <c r="B2568" s="130">
        <v>1036.1899410000001</v>
      </c>
      <c r="C2568" s="125">
        <f t="shared" ref="C2568:C2631" si="120">B2568/B2578-1</f>
        <v>-4.7339392508525147E-2</v>
      </c>
      <c r="D2568" s="128">
        <f t="shared" ref="D2568:D2631" si="121">C2568*$B$5</f>
        <v>-47339.392508525147</v>
      </c>
      <c r="E2568" s="128">
        <f t="shared" ref="E2568:E2631" ca="1" si="122">ABS(_xlfn.PERCENTILE.INC(OFFSET(D2568,0,0,Window),1-VaRLevel))</f>
        <v>149167.85559568749</v>
      </c>
    </row>
    <row r="2569" spans="1:5" x14ac:dyDescent="0.3">
      <c r="A2569" s="73">
        <v>40115</v>
      </c>
      <c r="B2569" s="130">
        <v>1066.1099850000001</v>
      </c>
      <c r="C2569" s="125">
        <f t="shared" si="120"/>
        <v>-2.7768724339429784E-2</v>
      </c>
      <c r="D2569" s="128">
        <f t="shared" si="121"/>
        <v>-27768.724339429784</v>
      </c>
      <c r="E2569" s="128">
        <f t="shared" ca="1" si="122"/>
        <v>149167.85559568749</v>
      </c>
    </row>
    <row r="2570" spans="1:5" x14ac:dyDescent="0.3">
      <c r="A2570" s="73">
        <v>40114</v>
      </c>
      <c r="B2570" s="130">
        <v>1042.630005</v>
      </c>
      <c r="C2570" s="125">
        <f t="shared" si="120"/>
        <v>-4.5228122282959582E-2</v>
      </c>
      <c r="D2570" s="128">
        <f t="shared" si="121"/>
        <v>-45228.122282959579</v>
      </c>
      <c r="E2570" s="128">
        <f t="shared" ca="1" si="122"/>
        <v>149167.85559568749</v>
      </c>
    </row>
    <row r="2571" spans="1:5" x14ac:dyDescent="0.3">
      <c r="A2571" s="73">
        <v>40113</v>
      </c>
      <c r="B2571" s="130">
        <v>1063.410034</v>
      </c>
      <c r="C2571" s="125">
        <f t="shared" si="120"/>
        <v>-9.1129320415426207E-3</v>
      </c>
      <c r="D2571" s="128">
        <f t="shared" si="121"/>
        <v>-9112.9320415426209</v>
      </c>
      <c r="E2571" s="128">
        <f t="shared" ca="1" si="122"/>
        <v>149167.85559568749</v>
      </c>
    </row>
    <row r="2572" spans="1:5" x14ac:dyDescent="0.3">
      <c r="A2572" s="73">
        <v>40112</v>
      </c>
      <c r="B2572" s="130">
        <v>1066.9499510000001</v>
      </c>
      <c r="C2572" s="125">
        <f t="shared" si="120"/>
        <v>-8.585835685672949E-3</v>
      </c>
      <c r="D2572" s="128">
        <f t="shared" si="121"/>
        <v>-8585.8356856729497</v>
      </c>
      <c r="E2572" s="128">
        <f t="shared" ca="1" si="122"/>
        <v>149167.85559568749</v>
      </c>
    </row>
    <row r="2573" spans="1:5" x14ac:dyDescent="0.3">
      <c r="A2573" s="73">
        <v>40109</v>
      </c>
      <c r="B2573" s="130">
        <v>1079.599976</v>
      </c>
      <c r="C2573" s="125">
        <f t="shared" si="120"/>
        <v>7.5688863878233814E-3</v>
      </c>
      <c r="D2573" s="128">
        <f t="shared" si="121"/>
        <v>7568.8863878233815</v>
      </c>
      <c r="E2573" s="128">
        <f t="shared" ca="1" si="122"/>
        <v>149167.85559568749</v>
      </c>
    </row>
    <row r="2574" spans="1:5" x14ac:dyDescent="0.3">
      <c r="A2574" s="73">
        <v>40108</v>
      </c>
      <c r="B2574" s="130">
        <v>1092.910034</v>
      </c>
      <c r="C2574" s="125">
        <f t="shared" si="120"/>
        <v>2.5744316659989996E-2</v>
      </c>
      <c r="D2574" s="128">
        <f t="shared" si="121"/>
        <v>25744.316659989996</v>
      </c>
      <c r="E2574" s="128">
        <f t="shared" ca="1" si="122"/>
        <v>152934.46776457177</v>
      </c>
    </row>
    <row r="2575" spans="1:5" x14ac:dyDescent="0.3">
      <c r="A2575" s="73">
        <v>40107</v>
      </c>
      <c r="B2575" s="130">
        <v>1081.400024</v>
      </c>
      <c r="C2575" s="125">
        <f t="shared" si="120"/>
        <v>2.2523184053234724E-2</v>
      </c>
      <c r="D2575" s="128">
        <f t="shared" si="121"/>
        <v>22523.184053234723</v>
      </c>
      <c r="E2575" s="128">
        <f t="shared" ca="1" si="122"/>
        <v>152934.46776457177</v>
      </c>
    </row>
    <row r="2576" spans="1:5" x14ac:dyDescent="0.3">
      <c r="A2576" s="73">
        <v>40106</v>
      </c>
      <c r="B2576" s="130">
        <v>1091.0600589999999</v>
      </c>
      <c r="C2576" s="125">
        <f t="shared" si="120"/>
        <v>3.4454726372105338E-2</v>
      </c>
      <c r="D2576" s="128">
        <f t="shared" si="121"/>
        <v>34454.726372105339</v>
      </c>
      <c r="E2576" s="128">
        <f t="shared" ca="1" si="122"/>
        <v>152934.46776457177</v>
      </c>
    </row>
    <row r="2577" spans="1:5" x14ac:dyDescent="0.3">
      <c r="A2577" s="73">
        <v>40105</v>
      </c>
      <c r="B2577" s="130">
        <v>1097.910034</v>
      </c>
      <c r="C2577" s="125">
        <f t="shared" si="120"/>
        <v>5.5216034401539105E-2</v>
      </c>
      <c r="D2577" s="128">
        <f t="shared" si="121"/>
        <v>55216.034401539102</v>
      </c>
      <c r="E2577" s="128">
        <f t="shared" ca="1" si="122"/>
        <v>152934.46776457177</v>
      </c>
    </row>
    <row r="2578" spans="1:5" x14ac:dyDescent="0.3">
      <c r="A2578" s="73">
        <v>40102</v>
      </c>
      <c r="B2578" s="130">
        <v>1087.6800539999999</v>
      </c>
      <c r="C2578" s="125">
        <f t="shared" si="120"/>
        <v>6.0933950484704624E-2</v>
      </c>
      <c r="D2578" s="128">
        <f t="shared" si="121"/>
        <v>60933.950484704626</v>
      </c>
      <c r="E2578" s="128">
        <f t="shared" ca="1" si="122"/>
        <v>152934.46776457177</v>
      </c>
    </row>
    <row r="2579" spans="1:5" x14ac:dyDescent="0.3">
      <c r="A2579" s="73">
        <v>40101</v>
      </c>
      <c r="B2579" s="130">
        <v>1096.5600589999999</v>
      </c>
      <c r="C2579" s="125">
        <f t="shared" si="120"/>
        <v>6.477650585486816E-2</v>
      </c>
      <c r="D2579" s="128">
        <f t="shared" si="121"/>
        <v>64776.505854868163</v>
      </c>
      <c r="E2579" s="128">
        <f t="shared" ca="1" si="122"/>
        <v>152934.46776457177</v>
      </c>
    </row>
    <row r="2580" spans="1:5" x14ac:dyDescent="0.3">
      <c r="A2580" s="73">
        <v>40100</v>
      </c>
      <c r="B2580" s="130">
        <v>1092.0200199999999</v>
      </c>
      <c r="C2580" s="125">
        <f t="shared" si="120"/>
        <v>3.3053378603651984E-2</v>
      </c>
      <c r="D2580" s="128">
        <f t="shared" si="121"/>
        <v>33053.378603651981</v>
      </c>
      <c r="E2580" s="128">
        <f t="shared" ca="1" si="122"/>
        <v>152934.46776457177</v>
      </c>
    </row>
    <row r="2581" spans="1:5" x14ac:dyDescent="0.3">
      <c r="A2581" s="73">
        <v>40099</v>
      </c>
      <c r="B2581" s="130">
        <v>1073.1899410000001</v>
      </c>
      <c r="C2581" s="125">
        <f t="shared" si="120"/>
        <v>1.186105748382138E-2</v>
      </c>
      <c r="D2581" s="128">
        <f t="shared" si="121"/>
        <v>11861.05748382138</v>
      </c>
      <c r="E2581" s="128">
        <f t="shared" ca="1" si="122"/>
        <v>152934.46776457177</v>
      </c>
    </row>
    <row r="2582" spans="1:5" x14ac:dyDescent="0.3">
      <c r="A2582" s="73">
        <v>40098</v>
      </c>
      <c r="B2582" s="130">
        <v>1076.1899410000001</v>
      </c>
      <c r="C2582" s="125">
        <f t="shared" si="120"/>
        <v>1.2427290493279175E-2</v>
      </c>
      <c r="D2582" s="128">
        <f t="shared" si="121"/>
        <v>12427.290493279175</v>
      </c>
      <c r="E2582" s="128">
        <f t="shared" ca="1" si="122"/>
        <v>153680.377873049</v>
      </c>
    </row>
    <row r="2583" spans="1:5" x14ac:dyDescent="0.3">
      <c r="A2583" s="73">
        <v>40095</v>
      </c>
      <c r="B2583" s="130">
        <v>1071.48999</v>
      </c>
      <c r="C2583" s="125">
        <f t="shared" si="120"/>
        <v>2.5957970154742771E-2</v>
      </c>
      <c r="D2583" s="128">
        <f t="shared" si="121"/>
        <v>25957.970154742772</v>
      </c>
      <c r="E2583" s="128">
        <f t="shared" ca="1" si="122"/>
        <v>153680.377873049</v>
      </c>
    </row>
    <row r="2584" spans="1:5" x14ac:dyDescent="0.3">
      <c r="A2584" s="73">
        <v>40094</v>
      </c>
      <c r="B2584" s="130">
        <v>1065.4799800000001</v>
      </c>
      <c r="C2584" s="125">
        <f t="shared" si="120"/>
        <v>1.3989560701862302E-2</v>
      </c>
      <c r="D2584" s="128">
        <f t="shared" si="121"/>
        <v>13989.560701862303</v>
      </c>
      <c r="E2584" s="128">
        <f t="shared" ca="1" si="122"/>
        <v>153680.377873049</v>
      </c>
    </row>
    <row r="2585" spans="1:5" x14ac:dyDescent="0.3">
      <c r="A2585" s="73">
        <v>40093</v>
      </c>
      <c r="B2585" s="130">
        <v>1057.579956</v>
      </c>
      <c r="C2585" s="125">
        <f t="shared" si="120"/>
        <v>-3.1012650140981313E-3</v>
      </c>
      <c r="D2585" s="128">
        <f t="shared" si="121"/>
        <v>-3101.2650140981314</v>
      </c>
      <c r="E2585" s="128">
        <f t="shared" ca="1" si="122"/>
        <v>161334.85578398858</v>
      </c>
    </row>
    <row r="2586" spans="1:5" x14ac:dyDescent="0.3">
      <c r="A2586" s="73">
        <v>40092</v>
      </c>
      <c r="B2586" s="130">
        <v>1054.719971</v>
      </c>
      <c r="C2586" s="125">
        <f t="shared" si="120"/>
        <v>-1.5807310585961409E-2</v>
      </c>
      <c r="D2586" s="128">
        <f t="shared" si="121"/>
        <v>-15807.31058596141</v>
      </c>
      <c r="E2586" s="128">
        <f t="shared" ca="1" si="122"/>
        <v>193775.37320787061</v>
      </c>
    </row>
    <row r="2587" spans="1:5" x14ac:dyDescent="0.3">
      <c r="A2587" s="73">
        <v>40091</v>
      </c>
      <c r="B2587" s="130">
        <v>1040.459961</v>
      </c>
      <c r="C2587" s="125">
        <f t="shared" si="120"/>
        <v>-2.27303291446741E-2</v>
      </c>
      <c r="D2587" s="128">
        <f t="shared" si="121"/>
        <v>-22730.329144674099</v>
      </c>
      <c r="E2587" s="128">
        <f t="shared" ca="1" si="122"/>
        <v>194251.87393978122</v>
      </c>
    </row>
    <row r="2588" spans="1:5" x14ac:dyDescent="0.3">
      <c r="A2588" s="73">
        <v>40088</v>
      </c>
      <c r="B2588" s="130">
        <v>1025.209961</v>
      </c>
      <c r="C2588" s="125">
        <f t="shared" si="120"/>
        <v>-4.0335192383764373E-2</v>
      </c>
      <c r="D2588" s="128">
        <f t="shared" si="121"/>
        <v>-40335.19238376437</v>
      </c>
      <c r="E2588" s="128">
        <f t="shared" ca="1" si="122"/>
        <v>194251.87393978122</v>
      </c>
    </row>
    <row r="2589" spans="1:5" x14ac:dyDescent="0.3">
      <c r="A2589" s="73">
        <v>40087</v>
      </c>
      <c r="B2589" s="130">
        <v>1029.849976</v>
      </c>
      <c r="C2589" s="125">
        <f t="shared" si="120"/>
        <v>-3.3449412321555516E-2</v>
      </c>
      <c r="D2589" s="128">
        <f t="shared" si="121"/>
        <v>-33449.412321555516</v>
      </c>
      <c r="E2589" s="128">
        <f t="shared" ca="1" si="122"/>
        <v>194251.87393978122</v>
      </c>
    </row>
    <row r="2590" spans="1:5" x14ac:dyDescent="0.3">
      <c r="A2590" s="73">
        <v>40086</v>
      </c>
      <c r="B2590" s="130">
        <v>1057.079956</v>
      </c>
      <c r="C2590" s="125">
        <f t="shared" si="120"/>
        <v>-1.0928603138884219E-2</v>
      </c>
      <c r="D2590" s="128">
        <f t="shared" si="121"/>
        <v>-10928.603138884218</v>
      </c>
      <c r="E2590" s="128">
        <f t="shared" ca="1" si="122"/>
        <v>194251.87393978122</v>
      </c>
    </row>
    <row r="2591" spans="1:5" x14ac:dyDescent="0.3">
      <c r="A2591" s="73">
        <v>40085</v>
      </c>
      <c r="B2591" s="130">
        <v>1060.6099850000001</v>
      </c>
      <c r="C2591" s="125">
        <f t="shared" si="120"/>
        <v>7.58099233547882E-3</v>
      </c>
      <c r="D2591" s="128">
        <f t="shared" si="121"/>
        <v>7580.9923354788198</v>
      </c>
      <c r="E2591" s="128">
        <f t="shared" ca="1" si="122"/>
        <v>194251.87393978122</v>
      </c>
    </row>
    <row r="2592" spans="1:5" x14ac:dyDescent="0.3">
      <c r="A2592" s="73">
        <v>40084</v>
      </c>
      <c r="B2592" s="130">
        <v>1062.9799800000001</v>
      </c>
      <c r="C2592" s="125">
        <f t="shared" si="120"/>
        <v>1.2998660531338357E-2</v>
      </c>
      <c r="D2592" s="128">
        <f t="shared" si="121"/>
        <v>12998.660531338357</v>
      </c>
      <c r="E2592" s="128">
        <f t="shared" ca="1" si="122"/>
        <v>194251.87393978122</v>
      </c>
    </row>
    <row r="2593" spans="1:5" x14ac:dyDescent="0.3">
      <c r="A2593" s="73">
        <v>40081</v>
      </c>
      <c r="B2593" s="130">
        <v>1044.380005</v>
      </c>
      <c r="C2593" s="125">
        <f t="shared" si="120"/>
        <v>1.5824087075735349E-3</v>
      </c>
      <c r="D2593" s="128">
        <f t="shared" si="121"/>
        <v>1582.4087075735349</v>
      </c>
      <c r="E2593" s="128">
        <f t="shared" ca="1" si="122"/>
        <v>194251.87393978122</v>
      </c>
    </row>
    <row r="2594" spans="1:5" x14ac:dyDescent="0.3">
      <c r="A2594" s="73">
        <v>40080</v>
      </c>
      <c r="B2594" s="130">
        <v>1050.780029</v>
      </c>
      <c r="C2594" s="125">
        <f t="shared" si="120"/>
        <v>6.3593137937540956E-3</v>
      </c>
      <c r="D2594" s="128">
        <f t="shared" si="121"/>
        <v>6359.313793754096</v>
      </c>
      <c r="E2594" s="128">
        <f t="shared" ca="1" si="122"/>
        <v>194251.87393978122</v>
      </c>
    </row>
    <row r="2595" spans="1:5" x14ac:dyDescent="0.3">
      <c r="A2595" s="73">
        <v>40079</v>
      </c>
      <c r="B2595" s="130">
        <v>1060.869995</v>
      </c>
      <c r="C2595" s="125">
        <f t="shared" si="120"/>
        <v>2.6611959059252621E-2</v>
      </c>
      <c r="D2595" s="128">
        <f t="shared" si="121"/>
        <v>26611.959059252622</v>
      </c>
      <c r="E2595" s="128">
        <f t="shared" ca="1" si="122"/>
        <v>194251.87393978122</v>
      </c>
    </row>
    <row r="2596" spans="1:5" x14ac:dyDescent="0.3">
      <c r="A2596" s="73">
        <v>40078</v>
      </c>
      <c r="B2596" s="130">
        <v>1071.660034</v>
      </c>
      <c r="C2596" s="125">
        <f t="shared" si="120"/>
        <v>4.5124312040428771E-2</v>
      </c>
      <c r="D2596" s="128">
        <f t="shared" si="121"/>
        <v>45124.312040428769</v>
      </c>
      <c r="E2596" s="128">
        <f t="shared" ca="1" si="122"/>
        <v>194251.87393978122</v>
      </c>
    </row>
    <row r="2597" spans="1:5" x14ac:dyDescent="0.3">
      <c r="A2597" s="73">
        <v>40077</v>
      </c>
      <c r="B2597" s="130">
        <v>1064.660034</v>
      </c>
      <c r="C2597" s="125">
        <f t="shared" si="120"/>
        <v>4.7481315289697346E-2</v>
      </c>
      <c r="D2597" s="128">
        <f t="shared" si="121"/>
        <v>47481.315289697348</v>
      </c>
      <c r="E2597" s="128">
        <f t="shared" ca="1" si="122"/>
        <v>194251.87393978122</v>
      </c>
    </row>
    <row r="2598" spans="1:5" x14ac:dyDescent="0.3">
      <c r="A2598" s="73">
        <v>40074</v>
      </c>
      <c r="B2598" s="130">
        <v>1068.3000489999999</v>
      </c>
      <c r="C2598" s="125">
        <f t="shared" si="120"/>
        <v>6.4849945824029476E-2</v>
      </c>
      <c r="D2598" s="128">
        <f t="shared" si="121"/>
        <v>64849.945824029477</v>
      </c>
      <c r="E2598" s="128">
        <f t="shared" ca="1" si="122"/>
        <v>194251.87393978122</v>
      </c>
    </row>
    <row r="2599" spans="1:5" x14ac:dyDescent="0.3">
      <c r="A2599" s="73">
        <v>40073</v>
      </c>
      <c r="B2599" s="130">
        <v>1065.48999</v>
      </c>
      <c r="C2599" s="125">
        <f t="shared" si="120"/>
        <v>7.1113335008796241E-2</v>
      </c>
      <c r="D2599" s="128">
        <f t="shared" si="121"/>
        <v>71113.335008796246</v>
      </c>
      <c r="E2599" s="128">
        <f t="shared" ca="1" si="122"/>
        <v>194251.87393978122</v>
      </c>
    </row>
    <row r="2600" spans="1:5" x14ac:dyDescent="0.3">
      <c r="A2600" s="73">
        <v>40072</v>
      </c>
      <c r="B2600" s="130">
        <v>1068.76001</v>
      </c>
      <c r="C2600" s="125">
        <f t="shared" si="120"/>
        <v>7.0858917036287217E-2</v>
      </c>
      <c r="D2600" s="128">
        <f t="shared" si="121"/>
        <v>70858.91703628721</v>
      </c>
      <c r="E2600" s="128">
        <f t="shared" ca="1" si="122"/>
        <v>194251.87393978122</v>
      </c>
    </row>
    <row r="2601" spans="1:5" x14ac:dyDescent="0.3">
      <c r="A2601" s="73">
        <v>40071</v>
      </c>
      <c r="B2601" s="130">
        <v>1052.630005</v>
      </c>
      <c r="C2601" s="125">
        <f t="shared" si="120"/>
        <v>3.1363298932821637E-2</v>
      </c>
      <c r="D2601" s="128">
        <f t="shared" si="121"/>
        <v>31363.298932821635</v>
      </c>
      <c r="E2601" s="128">
        <f t="shared" ca="1" si="122"/>
        <v>194251.87393978122</v>
      </c>
    </row>
    <row r="2602" spans="1:5" x14ac:dyDescent="0.3">
      <c r="A2602" s="73">
        <v>40070</v>
      </c>
      <c r="B2602" s="130">
        <v>1049.339966</v>
      </c>
      <c r="C2602" s="125">
        <f t="shared" si="120"/>
        <v>1.9836053889820571E-2</v>
      </c>
      <c r="D2602" s="128">
        <f t="shared" si="121"/>
        <v>19836.05388982057</v>
      </c>
      <c r="E2602" s="128">
        <f t="shared" ca="1" si="122"/>
        <v>194251.87393978122</v>
      </c>
    </row>
    <row r="2603" spans="1:5" x14ac:dyDescent="0.3">
      <c r="A2603" s="73">
        <v>40067</v>
      </c>
      <c r="B2603" s="130">
        <v>1042.7299800000001</v>
      </c>
      <c r="C2603" s="125">
        <f t="shared" si="120"/>
        <v>1.1396923536769465E-2</v>
      </c>
      <c r="D2603" s="128">
        <f t="shared" si="121"/>
        <v>11396.923536769465</v>
      </c>
      <c r="E2603" s="128">
        <f t="shared" ca="1" si="122"/>
        <v>194251.87393978122</v>
      </c>
    </row>
    <row r="2604" spans="1:5" x14ac:dyDescent="0.3">
      <c r="A2604" s="73">
        <v>40066</v>
      </c>
      <c r="B2604" s="130">
        <v>1044.1400149999999</v>
      </c>
      <c r="C2604" s="125">
        <f t="shared" si="120"/>
        <v>1.5581858224632539E-2</v>
      </c>
      <c r="D2604" s="128">
        <f t="shared" si="121"/>
        <v>15581.858224632539</v>
      </c>
      <c r="E2604" s="128">
        <f t="shared" ca="1" si="122"/>
        <v>194251.87393978122</v>
      </c>
    </row>
    <row r="2605" spans="1:5" x14ac:dyDescent="0.3">
      <c r="A2605" s="73">
        <v>40065</v>
      </c>
      <c r="B2605" s="130">
        <v>1033.369995</v>
      </c>
      <c r="C2605" s="125">
        <f t="shared" si="120"/>
        <v>5.2237305447471183E-3</v>
      </c>
      <c r="D2605" s="128">
        <f t="shared" si="121"/>
        <v>5223.7305447471181</v>
      </c>
      <c r="E2605" s="128">
        <f t="shared" ca="1" si="122"/>
        <v>194251.87393978122</v>
      </c>
    </row>
    <row r="2606" spans="1:5" x14ac:dyDescent="0.3">
      <c r="A2606" s="73">
        <v>40064</v>
      </c>
      <c r="B2606" s="130">
        <v>1025.3900149999999</v>
      </c>
      <c r="C2606" s="125">
        <f t="shared" si="120"/>
        <v>-1.7544488379550582E-4</v>
      </c>
      <c r="D2606" s="128">
        <f t="shared" si="121"/>
        <v>-175.44488379550583</v>
      </c>
      <c r="E2606" s="128">
        <f t="shared" ca="1" si="122"/>
        <v>194251.87393978122</v>
      </c>
    </row>
    <row r="2607" spans="1:5" x14ac:dyDescent="0.3">
      <c r="A2607" s="73">
        <v>40060</v>
      </c>
      <c r="B2607" s="130">
        <v>1016.400024</v>
      </c>
      <c r="C2607" s="125">
        <f t="shared" si="120"/>
        <v>-9.4822107847825077E-3</v>
      </c>
      <c r="D2607" s="128">
        <f t="shared" si="121"/>
        <v>-9482.2107847825082</v>
      </c>
      <c r="E2607" s="128">
        <f t="shared" ca="1" si="122"/>
        <v>194251.87393978122</v>
      </c>
    </row>
    <row r="2608" spans="1:5" x14ac:dyDescent="0.3">
      <c r="A2608" s="73">
        <v>40059</v>
      </c>
      <c r="B2608" s="130">
        <v>1003.23999</v>
      </c>
      <c r="C2608" s="125">
        <f t="shared" si="120"/>
        <v>-4.0997895713580368E-3</v>
      </c>
      <c r="D2608" s="128">
        <f t="shared" si="121"/>
        <v>-4099.7895713580365</v>
      </c>
      <c r="E2608" s="128">
        <f t="shared" ca="1" si="122"/>
        <v>194251.87393978122</v>
      </c>
    </row>
    <row r="2609" spans="1:5" x14ac:dyDescent="0.3">
      <c r="A2609" s="73">
        <v>40058</v>
      </c>
      <c r="B2609" s="130">
        <v>994.75</v>
      </c>
      <c r="C2609" s="125">
        <f t="shared" si="120"/>
        <v>-1.7160969454327324E-3</v>
      </c>
      <c r="D2609" s="128">
        <f t="shared" si="121"/>
        <v>-1716.0969454327324</v>
      </c>
      <c r="E2609" s="128">
        <f t="shared" ca="1" si="122"/>
        <v>194251.87393978122</v>
      </c>
    </row>
    <row r="2610" spans="1:5" x14ac:dyDescent="0.3">
      <c r="A2610" s="73">
        <v>40057</v>
      </c>
      <c r="B2610" s="130">
        <v>998.03997800000002</v>
      </c>
      <c r="C2610" s="125">
        <f t="shared" si="120"/>
        <v>8.4573596691575048E-3</v>
      </c>
      <c r="D2610" s="128">
        <f t="shared" si="121"/>
        <v>8457.359669157504</v>
      </c>
      <c r="E2610" s="128">
        <f t="shared" ca="1" si="122"/>
        <v>194251.87393978122</v>
      </c>
    </row>
    <row r="2611" spans="1:5" x14ac:dyDescent="0.3">
      <c r="A2611" s="73">
        <v>40056</v>
      </c>
      <c r="B2611" s="130">
        <v>1020.619995</v>
      </c>
      <c r="C2611" s="125">
        <f t="shared" si="120"/>
        <v>4.173600464895455E-2</v>
      </c>
      <c r="D2611" s="128">
        <f t="shared" si="121"/>
        <v>41736.004648954549</v>
      </c>
      <c r="E2611" s="128">
        <f t="shared" ca="1" si="122"/>
        <v>194251.87393978122</v>
      </c>
    </row>
    <row r="2612" spans="1:5" x14ac:dyDescent="0.3">
      <c r="A2612" s="73">
        <v>40053</v>
      </c>
      <c r="B2612" s="130">
        <v>1028.9300539999999</v>
      </c>
      <c r="C2612" s="125">
        <f t="shared" si="120"/>
        <v>2.4738844458217057E-2</v>
      </c>
      <c r="D2612" s="128">
        <f t="shared" si="121"/>
        <v>24738.844458217056</v>
      </c>
      <c r="E2612" s="128">
        <f t="shared" ca="1" si="122"/>
        <v>194251.87393978122</v>
      </c>
    </row>
    <row r="2613" spans="1:5" x14ac:dyDescent="0.3">
      <c r="A2613" s="73">
        <v>40052</v>
      </c>
      <c r="B2613" s="130">
        <v>1030.9799800000001</v>
      </c>
      <c r="C2613" s="125">
        <f t="shared" si="120"/>
        <v>1.8020598146013311E-2</v>
      </c>
      <c r="D2613" s="128">
        <f t="shared" si="121"/>
        <v>18020.598146013312</v>
      </c>
      <c r="E2613" s="128">
        <f t="shared" ca="1" si="122"/>
        <v>194251.87393978122</v>
      </c>
    </row>
    <row r="2614" spans="1:5" x14ac:dyDescent="0.3">
      <c r="A2614" s="73">
        <v>40051</v>
      </c>
      <c r="B2614" s="130">
        <v>1028.119995</v>
      </c>
      <c r="C2614" s="125">
        <f t="shared" si="120"/>
        <v>2.2181124709798494E-2</v>
      </c>
      <c r="D2614" s="128">
        <f t="shared" si="121"/>
        <v>22181.124709798496</v>
      </c>
      <c r="E2614" s="128">
        <f t="shared" ca="1" si="122"/>
        <v>194251.87393978122</v>
      </c>
    </row>
    <row r="2615" spans="1:5" x14ac:dyDescent="0.3">
      <c r="A2615" s="73">
        <v>40050</v>
      </c>
      <c r="B2615" s="130">
        <v>1028</v>
      </c>
      <c r="C2615" s="125">
        <f t="shared" si="120"/>
        <v>3.3841227748971248E-2</v>
      </c>
      <c r="D2615" s="128">
        <f t="shared" si="121"/>
        <v>33841.227748971251</v>
      </c>
      <c r="E2615" s="128">
        <f t="shared" ca="1" si="122"/>
        <v>194251.87393978122</v>
      </c>
    </row>
    <row r="2616" spans="1:5" x14ac:dyDescent="0.3">
      <c r="A2616" s="73">
        <v>40049</v>
      </c>
      <c r="B2616" s="130">
        <v>1025.5699460000001</v>
      </c>
      <c r="C2616" s="125">
        <f t="shared" si="120"/>
        <v>1.8339758157237984E-2</v>
      </c>
      <c r="D2616" s="128">
        <f t="shared" si="121"/>
        <v>18339.758157237986</v>
      </c>
      <c r="E2616" s="128">
        <f t="shared" ca="1" si="122"/>
        <v>194251.87393978122</v>
      </c>
    </row>
    <row r="2617" spans="1:5" x14ac:dyDescent="0.3">
      <c r="A2617" s="73">
        <v>40046</v>
      </c>
      <c r="B2617" s="130">
        <v>1026.130005</v>
      </c>
      <c r="C2617" s="125">
        <f t="shared" si="120"/>
        <v>1.5487714066338976E-2</v>
      </c>
      <c r="D2617" s="128">
        <f t="shared" si="121"/>
        <v>15487.714066338976</v>
      </c>
      <c r="E2617" s="128">
        <f t="shared" ca="1" si="122"/>
        <v>194251.87393978122</v>
      </c>
    </row>
    <row r="2618" spans="1:5" x14ac:dyDescent="0.3">
      <c r="A2618" s="73">
        <v>40045</v>
      </c>
      <c r="B2618" s="130">
        <v>1007.369995</v>
      </c>
      <c r="C2618" s="125">
        <f t="shared" si="120"/>
        <v>1.0320112553213523E-2</v>
      </c>
      <c r="D2618" s="128">
        <f t="shared" si="121"/>
        <v>10320.112553213523</v>
      </c>
      <c r="E2618" s="128">
        <f t="shared" ca="1" si="122"/>
        <v>194251.87393978122</v>
      </c>
    </row>
    <row r="2619" spans="1:5" x14ac:dyDescent="0.3">
      <c r="A2619" s="73">
        <v>40044</v>
      </c>
      <c r="B2619" s="130">
        <v>996.46002199999998</v>
      </c>
      <c r="C2619" s="125">
        <f t="shared" si="120"/>
        <v>-6.2429683072503517E-3</v>
      </c>
      <c r="D2619" s="128">
        <f t="shared" si="121"/>
        <v>-6242.9683072503512</v>
      </c>
      <c r="E2619" s="128">
        <f t="shared" ca="1" si="122"/>
        <v>194251.87393978122</v>
      </c>
    </row>
    <row r="2620" spans="1:5" x14ac:dyDescent="0.3">
      <c r="A2620" s="73">
        <v>40043</v>
      </c>
      <c r="B2620" s="130">
        <v>989.669983</v>
      </c>
      <c r="C2620" s="125">
        <f t="shared" si="120"/>
        <v>-1.5890260645983978E-2</v>
      </c>
      <c r="D2620" s="128">
        <f t="shared" si="121"/>
        <v>-15890.260645983977</v>
      </c>
      <c r="E2620" s="128">
        <f t="shared" ca="1" si="122"/>
        <v>194251.87393978122</v>
      </c>
    </row>
    <row r="2621" spans="1:5" x14ac:dyDescent="0.3">
      <c r="A2621" s="73">
        <v>40042</v>
      </c>
      <c r="B2621" s="130">
        <v>979.72997999999995</v>
      </c>
      <c r="C2621" s="125">
        <f t="shared" si="120"/>
        <v>-2.2839955802040901E-2</v>
      </c>
      <c r="D2621" s="128">
        <f t="shared" si="121"/>
        <v>-22839.955802040902</v>
      </c>
      <c r="E2621" s="128">
        <f t="shared" ca="1" si="122"/>
        <v>194251.87393978122</v>
      </c>
    </row>
    <row r="2622" spans="1:5" x14ac:dyDescent="0.3">
      <c r="A2622" s="73">
        <v>40039</v>
      </c>
      <c r="B2622" s="130">
        <v>1004.090027</v>
      </c>
      <c r="C2622" s="125">
        <f t="shared" si="120"/>
        <v>1.6820641771390754E-2</v>
      </c>
      <c r="D2622" s="128">
        <f t="shared" si="121"/>
        <v>16820.641771390754</v>
      </c>
      <c r="E2622" s="128">
        <f t="shared" ca="1" si="122"/>
        <v>194251.87393978122</v>
      </c>
    </row>
    <row r="2623" spans="1:5" x14ac:dyDescent="0.3">
      <c r="A2623" s="73">
        <v>40038</v>
      </c>
      <c r="B2623" s="130">
        <v>1012.72998</v>
      </c>
      <c r="C2623" s="125">
        <f t="shared" si="120"/>
        <v>2.6328837091461832E-2</v>
      </c>
      <c r="D2623" s="128">
        <f t="shared" si="121"/>
        <v>26328.837091461832</v>
      </c>
      <c r="E2623" s="128">
        <f t="shared" ca="1" si="122"/>
        <v>194251.87393978122</v>
      </c>
    </row>
    <row r="2624" spans="1:5" x14ac:dyDescent="0.3">
      <c r="A2624" s="73">
        <v>40037</v>
      </c>
      <c r="B2624" s="130">
        <v>1005.809998</v>
      </c>
      <c r="C2624" s="125">
        <f t="shared" si="120"/>
        <v>3.1441289284119378E-2</v>
      </c>
      <c r="D2624" s="128">
        <f t="shared" si="121"/>
        <v>31441.289284119379</v>
      </c>
      <c r="E2624" s="128">
        <f t="shared" ca="1" si="122"/>
        <v>194251.87393978122</v>
      </c>
    </row>
    <row r="2625" spans="1:5" x14ac:dyDescent="0.3">
      <c r="A2625" s="73">
        <v>40036</v>
      </c>
      <c r="B2625" s="130">
        <v>994.34997599999997</v>
      </c>
      <c r="C2625" s="125">
        <f t="shared" si="120"/>
        <v>1.5036423383742781E-2</v>
      </c>
      <c r="D2625" s="128">
        <f t="shared" si="121"/>
        <v>15036.42338374278</v>
      </c>
      <c r="E2625" s="128">
        <f t="shared" ca="1" si="122"/>
        <v>194251.87393978122</v>
      </c>
    </row>
    <row r="2626" spans="1:5" x14ac:dyDescent="0.3">
      <c r="A2626" s="73">
        <v>40035</v>
      </c>
      <c r="B2626" s="130">
        <v>1007.099976</v>
      </c>
      <c r="C2626" s="125">
        <f t="shared" si="120"/>
        <v>2.5372114253604083E-2</v>
      </c>
      <c r="D2626" s="128">
        <f t="shared" si="121"/>
        <v>25372.114253604082</v>
      </c>
      <c r="E2626" s="128">
        <f t="shared" ca="1" si="122"/>
        <v>194251.87393978122</v>
      </c>
    </row>
    <row r="2627" spans="1:5" x14ac:dyDescent="0.3">
      <c r="A2627" s="73">
        <v>40032</v>
      </c>
      <c r="B2627" s="130">
        <v>1010.47998</v>
      </c>
      <c r="C2627" s="125">
        <f t="shared" si="120"/>
        <v>3.1881185467790063E-2</v>
      </c>
      <c r="D2627" s="128">
        <f t="shared" si="121"/>
        <v>31881.185467790063</v>
      </c>
      <c r="E2627" s="128">
        <f t="shared" ca="1" si="122"/>
        <v>194251.87393978122</v>
      </c>
    </row>
    <row r="2628" spans="1:5" x14ac:dyDescent="0.3">
      <c r="A2628" s="73">
        <v>40031</v>
      </c>
      <c r="B2628" s="130">
        <v>997.080017</v>
      </c>
      <c r="C2628" s="125">
        <f t="shared" si="120"/>
        <v>2.1294942556503438E-2</v>
      </c>
      <c r="D2628" s="128">
        <f t="shared" si="121"/>
        <v>21294.942556503436</v>
      </c>
      <c r="E2628" s="128">
        <f t="shared" ca="1" si="122"/>
        <v>194251.87393978122</v>
      </c>
    </row>
    <row r="2629" spans="1:5" x14ac:dyDescent="0.3">
      <c r="A2629" s="73">
        <v>40030</v>
      </c>
      <c r="B2629" s="130">
        <v>1002.719971</v>
      </c>
      <c r="C2629" s="125">
        <f t="shared" si="120"/>
        <v>5.0992027464500156E-2</v>
      </c>
      <c r="D2629" s="128">
        <f t="shared" si="121"/>
        <v>50992.027464500155</v>
      </c>
      <c r="E2629" s="128">
        <f t="shared" ca="1" si="122"/>
        <v>194251.87393978122</v>
      </c>
    </row>
    <row r="2630" spans="1:5" x14ac:dyDescent="0.3">
      <c r="A2630" s="73">
        <v>40029</v>
      </c>
      <c r="B2630" s="130">
        <v>1005.650024</v>
      </c>
      <c r="C2630" s="125">
        <f t="shared" si="120"/>
        <v>5.3499974952859297E-2</v>
      </c>
      <c r="D2630" s="128">
        <f t="shared" si="121"/>
        <v>53499.974952859295</v>
      </c>
      <c r="E2630" s="128">
        <f t="shared" ca="1" si="122"/>
        <v>194251.87393978122</v>
      </c>
    </row>
    <row r="2631" spans="1:5" x14ac:dyDescent="0.3">
      <c r="A2631" s="73">
        <v>40028</v>
      </c>
      <c r="B2631" s="130">
        <v>1002.630005</v>
      </c>
      <c r="C2631" s="125">
        <f t="shared" si="120"/>
        <v>5.4146120645200302E-2</v>
      </c>
      <c r="D2631" s="128">
        <f t="shared" si="121"/>
        <v>54146.120645200303</v>
      </c>
      <c r="E2631" s="128">
        <f t="shared" ca="1" si="122"/>
        <v>194251.87393978122</v>
      </c>
    </row>
    <row r="2632" spans="1:5" x14ac:dyDescent="0.3">
      <c r="A2632" s="73">
        <v>40025</v>
      </c>
      <c r="B2632" s="130">
        <v>987.47997999999995</v>
      </c>
      <c r="C2632" s="125">
        <f t="shared" ref="C2632:C2695" si="123">B2632/B2642-1</f>
        <v>5.0086108540770224E-2</v>
      </c>
      <c r="D2632" s="128">
        <f t="shared" ref="D2632:D2695" si="124">C2632*$B$5</f>
        <v>50086.108540770227</v>
      </c>
      <c r="E2632" s="128">
        <f t="shared" ref="E2632:E2695" ca="1" si="125">ABS(_xlfn.PERCENTILE.INC(OFFSET(D2632,0,0,Window),1-VaRLevel))</f>
        <v>194251.87393978122</v>
      </c>
    </row>
    <row r="2633" spans="1:5" x14ac:dyDescent="0.3">
      <c r="A2633" s="73">
        <v>40024</v>
      </c>
      <c r="B2633" s="130">
        <v>986.75</v>
      </c>
      <c r="C2633" s="125">
        <f t="shared" si="123"/>
        <v>4.890831737683432E-2</v>
      </c>
      <c r="D2633" s="128">
        <f t="shared" si="124"/>
        <v>48908.317376834319</v>
      </c>
      <c r="E2633" s="128">
        <f t="shared" ca="1" si="125"/>
        <v>194251.87393978122</v>
      </c>
    </row>
    <row r="2634" spans="1:5" x14ac:dyDescent="0.3">
      <c r="A2634" s="73">
        <v>40023</v>
      </c>
      <c r="B2634" s="130">
        <v>975.15002400000003</v>
      </c>
      <c r="C2634" s="125">
        <f t="shared" si="123"/>
        <v>4.5535479820247415E-2</v>
      </c>
      <c r="D2634" s="128">
        <f t="shared" si="124"/>
        <v>45535.479820247412</v>
      </c>
      <c r="E2634" s="128">
        <f t="shared" ca="1" si="125"/>
        <v>194251.87393978122</v>
      </c>
    </row>
    <row r="2635" spans="1:5" x14ac:dyDescent="0.3">
      <c r="A2635" s="73">
        <v>40022</v>
      </c>
      <c r="B2635" s="130">
        <v>979.61999500000002</v>
      </c>
      <c r="C2635" s="125">
        <f t="shared" si="123"/>
        <v>8.1449224808874732E-2</v>
      </c>
      <c r="D2635" s="128">
        <f t="shared" si="124"/>
        <v>81449.224808874729</v>
      </c>
      <c r="E2635" s="128">
        <f t="shared" ca="1" si="125"/>
        <v>194251.87393978122</v>
      </c>
    </row>
    <row r="2636" spans="1:5" x14ac:dyDescent="0.3">
      <c r="A2636" s="73">
        <v>40021</v>
      </c>
      <c r="B2636" s="130">
        <v>982.17999299999997</v>
      </c>
      <c r="C2636" s="125">
        <f t="shared" si="123"/>
        <v>9.0039405227759772E-2</v>
      </c>
      <c r="D2636" s="128">
        <f t="shared" si="124"/>
        <v>90039.405227759766</v>
      </c>
      <c r="E2636" s="128">
        <f t="shared" ca="1" si="125"/>
        <v>194251.87393978122</v>
      </c>
    </row>
    <row r="2637" spans="1:5" x14ac:dyDescent="0.3">
      <c r="A2637" s="73">
        <v>40018</v>
      </c>
      <c r="B2637" s="130">
        <v>979.26000999999997</v>
      </c>
      <c r="C2637" s="125">
        <f t="shared" si="123"/>
        <v>0.1138966983614671</v>
      </c>
      <c r="D2637" s="128">
        <f t="shared" si="124"/>
        <v>113896.69836146709</v>
      </c>
      <c r="E2637" s="128">
        <f t="shared" ca="1" si="125"/>
        <v>194251.87393978122</v>
      </c>
    </row>
    <row r="2638" spans="1:5" x14ac:dyDescent="0.3">
      <c r="A2638" s="73">
        <v>40017</v>
      </c>
      <c r="B2638" s="130">
        <v>976.28997800000002</v>
      </c>
      <c r="C2638" s="125">
        <f t="shared" si="123"/>
        <v>0.10605200723066588</v>
      </c>
      <c r="D2638" s="128">
        <f t="shared" si="124"/>
        <v>106052.00723066588</v>
      </c>
      <c r="E2638" s="128">
        <f t="shared" ca="1" si="125"/>
        <v>194251.87393978122</v>
      </c>
    </row>
    <row r="2639" spans="1:5" x14ac:dyDescent="0.3">
      <c r="A2639" s="73">
        <v>40016</v>
      </c>
      <c r="B2639" s="130">
        <v>954.07000700000003</v>
      </c>
      <c r="C2639" s="125">
        <f t="shared" si="123"/>
        <v>8.4712821375944491E-2</v>
      </c>
      <c r="D2639" s="128">
        <f t="shared" si="124"/>
        <v>84712.821375944492</v>
      </c>
      <c r="E2639" s="128">
        <f t="shared" ca="1" si="125"/>
        <v>194251.87393978122</v>
      </c>
    </row>
    <row r="2640" spans="1:5" x14ac:dyDescent="0.3">
      <c r="A2640" s="73">
        <v>40015</v>
      </c>
      <c r="B2640" s="130">
        <v>954.580017</v>
      </c>
      <c r="C2640" s="125">
        <f t="shared" si="123"/>
        <v>8.3481817394444269E-2</v>
      </c>
      <c r="D2640" s="128">
        <f t="shared" si="124"/>
        <v>83481.817394444268</v>
      </c>
      <c r="E2640" s="128">
        <f t="shared" ca="1" si="125"/>
        <v>194251.87393978122</v>
      </c>
    </row>
    <row r="2641" spans="1:5" x14ac:dyDescent="0.3">
      <c r="A2641" s="73">
        <v>40014</v>
      </c>
      <c r="B2641" s="130">
        <v>951.13000499999998</v>
      </c>
      <c r="C2641" s="125">
        <f t="shared" si="123"/>
        <v>5.8316311744673666E-2</v>
      </c>
      <c r="D2641" s="128">
        <f t="shared" si="124"/>
        <v>58316.311744673665</v>
      </c>
      <c r="E2641" s="128">
        <f t="shared" ca="1" si="125"/>
        <v>194251.87393978122</v>
      </c>
    </row>
    <row r="2642" spans="1:5" x14ac:dyDescent="0.3">
      <c r="A2642" s="73">
        <v>40011</v>
      </c>
      <c r="B2642" s="130">
        <v>940.38000499999998</v>
      </c>
      <c r="C2642" s="125">
        <f t="shared" si="123"/>
        <v>4.9039538200477573E-2</v>
      </c>
      <c r="D2642" s="128">
        <f t="shared" si="124"/>
        <v>49039.538200477575</v>
      </c>
      <c r="E2642" s="128">
        <f t="shared" ca="1" si="125"/>
        <v>194251.87393978122</v>
      </c>
    </row>
    <row r="2643" spans="1:5" x14ac:dyDescent="0.3">
      <c r="A2643" s="73">
        <v>40010</v>
      </c>
      <c r="B2643" s="130">
        <v>940.73999000000003</v>
      </c>
      <c r="C2643" s="125">
        <f t="shared" si="123"/>
        <v>1.8855634149712808E-2</v>
      </c>
      <c r="D2643" s="128">
        <f t="shared" si="124"/>
        <v>18855.634149712809</v>
      </c>
      <c r="E2643" s="128">
        <f t="shared" ca="1" si="125"/>
        <v>194251.87393978122</v>
      </c>
    </row>
    <row r="2644" spans="1:5" x14ac:dyDescent="0.3">
      <c r="A2644" s="73">
        <v>40009</v>
      </c>
      <c r="B2644" s="130">
        <v>932.67999299999997</v>
      </c>
      <c r="C2644" s="125">
        <f t="shared" si="123"/>
        <v>1.453246518978446E-2</v>
      </c>
      <c r="D2644" s="128">
        <f t="shared" si="124"/>
        <v>14532.46518978446</v>
      </c>
      <c r="E2644" s="128">
        <f t="shared" ca="1" si="125"/>
        <v>194251.87393978122</v>
      </c>
    </row>
    <row r="2645" spans="1:5" x14ac:dyDescent="0.3">
      <c r="A2645" s="73">
        <v>40008</v>
      </c>
      <c r="B2645" s="130">
        <v>905.84002699999996</v>
      </c>
      <c r="C2645" s="125">
        <f t="shared" si="123"/>
        <v>-2.3068659837767513E-2</v>
      </c>
      <c r="D2645" s="128">
        <f t="shared" si="124"/>
        <v>-23068.659837767515</v>
      </c>
      <c r="E2645" s="128">
        <f t="shared" ca="1" si="125"/>
        <v>194251.87393978122</v>
      </c>
    </row>
    <row r="2646" spans="1:5" x14ac:dyDescent="0.3">
      <c r="A2646" s="73">
        <v>40007</v>
      </c>
      <c r="B2646" s="130">
        <v>901.04998799999998</v>
      </c>
      <c r="C2646" s="125">
        <f t="shared" si="123"/>
        <v>-1.9425438604624534E-2</v>
      </c>
      <c r="D2646" s="128">
        <f t="shared" si="124"/>
        <v>-19425.438604624534</v>
      </c>
      <c r="E2646" s="128">
        <f t="shared" ca="1" si="125"/>
        <v>194251.87393978122</v>
      </c>
    </row>
    <row r="2647" spans="1:5" x14ac:dyDescent="0.3">
      <c r="A2647" s="73">
        <v>40004</v>
      </c>
      <c r="B2647" s="130">
        <v>879.13000499999998</v>
      </c>
      <c r="C2647" s="125">
        <f t="shared" si="123"/>
        <v>-4.4693895804512884E-2</v>
      </c>
      <c r="D2647" s="128">
        <f t="shared" si="124"/>
        <v>-44693.895804512882</v>
      </c>
      <c r="E2647" s="128">
        <f t="shared" ca="1" si="125"/>
        <v>194251.87393978122</v>
      </c>
    </row>
    <row r="2648" spans="1:5" x14ac:dyDescent="0.3">
      <c r="A2648" s="73">
        <v>40003</v>
      </c>
      <c r="B2648" s="130">
        <v>882.67999299999997</v>
      </c>
      <c r="C2648" s="125">
        <f t="shared" si="123"/>
        <v>-2.0267730325509548E-2</v>
      </c>
      <c r="D2648" s="128">
        <f t="shared" si="124"/>
        <v>-20267.730325509547</v>
      </c>
      <c r="E2648" s="128">
        <f t="shared" ca="1" si="125"/>
        <v>194251.87393978122</v>
      </c>
    </row>
    <row r="2649" spans="1:5" x14ac:dyDescent="0.3">
      <c r="A2649" s="73">
        <v>40002</v>
      </c>
      <c r="B2649" s="130">
        <v>879.55999799999995</v>
      </c>
      <c r="C2649" s="125">
        <f t="shared" si="123"/>
        <v>-1.7361164581240041E-2</v>
      </c>
      <c r="D2649" s="128">
        <f t="shared" si="124"/>
        <v>-17361.164581240042</v>
      </c>
      <c r="E2649" s="128">
        <f t="shared" ca="1" si="125"/>
        <v>194251.87393978122</v>
      </c>
    </row>
    <row r="2650" spans="1:5" x14ac:dyDescent="0.3">
      <c r="A2650" s="73">
        <v>40001</v>
      </c>
      <c r="B2650" s="130">
        <v>881.03002900000001</v>
      </c>
      <c r="C2650" s="125">
        <f t="shared" si="123"/>
        <v>-1.344838898130496E-2</v>
      </c>
      <c r="D2650" s="128">
        <f t="shared" si="124"/>
        <v>-13448.388981304959</v>
      </c>
      <c r="E2650" s="128">
        <f t="shared" ca="1" si="125"/>
        <v>194251.87393978122</v>
      </c>
    </row>
    <row r="2651" spans="1:5" x14ac:dyDescent="0.3">
      <c r="A2651" s="73">
        <v>40000</v>
      </c>
      <c r="B2651" s="130">
        <v>898.71997099999999</v>
      </c>
      <c r="C2651" s="125">
        <f t="shared" si="123"/>
        <v>-2.4434733441914269E-2</v>
      </c>
      <c r="D2651" s="128">
        <f t="shared" si="124"/>
        <v>-24434.733441914268</v>
      </c>
      <c r="E2651" s="128">
        <f t="shared" ca="1" si="125"/>
        <v>194251.87393978122</v>
      </c>
    </row>
    <row r="2652" spans="1:5" x14ac:dyDescent="0.3">
      <c r="A2652" s="73">
        <v>39996</v>
      </c>
      <c r="B2652" s="130">
        <v>896.419983</v>
      </c>
      <c r="C2652" s="125">
        <f t="shared" si="123"/>
        <v>-2.3901055260412751E-2</v>
      </c>
      <c r="D2652" s="128">
        <f t="shared" si="124"/>
        <v>-23901.055260412752</v>
      </c>
      <c r="E2652" s="128">
        <f t="shared" ca="1" si="125"/>
        <v>194251.87393978122</v>
      </c>
    </row>
    <row r="2653" spans="1:5" x14ac:dyDescent="0.3">
      <c r="A2653" s="73">
        <v>39995</v>
      </c>
      <c r="B2653" s="130">
        <v>923.330017</v>
      </c>
      <c r="C2653" s="125">
        <f t="shared" si="123"/>
        <v>1.3857314287906153E-2</v>
      </c>
      <c r="D2653" s="128">
        <f t="shared" si="124"/>
        <v>13857.314287906152</v>
      </c>
      <c r="E2653" s="128">
        <f t="shared" ca="1" si="125"/>
        <v>194251.87393978122</v>
      </c>
    </row>
    <row r="2654" spans="1:5" x14ac:dyDescent="0.3">
      <c r="A2654" s="73">
        <v>39994</v>
      </c>
      <c r="B2654" s="130">
        <v>919.32000700000003</v>
      </c>
      <c r="C2654" s="125">
        <f t="shared" si="123"/>
        <v>8.0595153719156265E-3</v>
      </c>
      <c r="D2654" s="128">
        <f t="shared" si="124"/>
        <v>8059.5153719156269</v>
      </c>
      <c r="E2654" s="128">
        <f t="shared" ca="1" si="125"/>
        <v>194251.87393978122</v>
      </c>
    </row>
    <row r="2655" spans="1:5" x14ac:dyDescent="0.3">
      <c r="A2655" s="73">
        <v>39993</v>
      </c>
      <c r="B2655" s="130">
        <v>927.22997999999995</v>
      </c>
      <c r="C2655" s="125">
        <f t="shared" si="123"/>
        <v>3.7998626317454764E-3</v>
      </c>
      <c r="D2655" s="128">
        <f t="shared" si="124"/>
        <v>3799.8626317454764</v>
      </c>
      <c r="E2655" s="128">
        <f t="shared" ca="1" si="125"/>
        <v>194251.87393978122</v>
      </c>
    </row>
    <row r="2656" spans="1:5" x14ac:dyDescent="0.3">
      <c r="A2656" s="73">
        <v>39990</v>
      </c>
      <c r="B2656" s="130">
        <v>918.90002400000003</v>
      </c>
      <c r="C2656" s="125">
        <f t="shared" si="123"/>
        <v>-2.8862511878995911E-2</v>
      </c>
      <c r="D2656" s="128">
        <f t="shared" si="124"/>
        <v>-28862.511878995912</v>
      </c>
      <c r="E2656" s="128">
        <f t="shared" ca="1" si="125"/>
        <v>194251.87393978122</v>
      </c>
    </row>
    <row r="2657" spans="1:5" x14ac:dyDescent="0.3">
      <c r="A2657" s="73">
        <v>39989</v>
      </c>
      <c r="B2657" s="130">
        <v>920.26000999999997</v>
      </c>
      <c r="C2657" s="125">
        <f t="shared" si="123"/>
        <v>-2.6066531140134797E-2</v>
      </c>
      <c r="D2657" s="128">
        <f t="shared" si="124"/>
        <v>-26066.531140134797</v>
      </c>
      <c r="E2657" s="128">
        <f t="shared" ca="1" si="125"/>
        <v>194251.87393978122</v>
      </c>
    </row>
    <row r="2658" spans="1:5" x14ac:dyDescent="0.3">
      <c r="A2658" s="73">
        <v>39988</v>
      </c>
      <c r="B2658" s="130">
        <v>900.94000200000005</v>
      </c>
      <c r="C2658" s="125">
        <f t="shared" si="123"/>
        <v>-4.0685748840485592E-2</v>
      </c>
      <c r="D2658" s="128">
        <f t="shared" si="124"/>
        <v>-40685.74884048559</v>
      </c>
      <c r="E2658" s="128">
        <f t="shared" ca="1" si="125"/>
        <v>194251.87393978122</v>
      </c>
    </row>
    <row r="2659" spans="1:5" x14ac:dyDescent="0.3">
      <c r="A2659" s="73">
        <v>39987</v>
      </c>
      <c r="B2659" s="130">
        <v>895.09997599999997</v>
      </c>
      <c r="C2659" s="125">
        <f t="shared" si="123"/>
        <v>-5.0221255002014797E-2</v>
      </c>
      <c r="D2659" s="128">
        <f t="shared" si="124"/>
        <v>-50221.255002014797</v>
      </c>
      <c r="E2659" s="128">
        <f t="shared" ca="1" si="125"/>
        <v>194251.87393978122</v>
      </c>
    </row>
    <row r="2660" spans="1:5" x14ac:dyDescent="0.3">
      <c r="A2660" s="73">
        <v>39986</v>
      </c>
      <c r="B2660" s="130">
        <v>893.03997800000002</v>
      </c>
      <c r="C2660" s="125">
        <f t="shared" si="123"/>
        <v>-4.9087501611780326E-2</v>
      </c>
      <c r="D2660" s="128">
        <f t="shared" si="124"/>
        <v>-49087.501611780324</v>
      </c>
      <c r="E2660" s="128">
        <f t="shared" ca="1" si="125"/>
        <v>194251.87393978122</v>
      </c>
    </row>
    <row r="2661" spans="1:5" x14ac:dyDescent="0.3">
      <c r="A2661" s="73">
        <v>39983</v>
      </c>
      <c r="B2661" s="130">
        <v>921.22997999999995</v>
      </c>
      <c r="C2661" s="125">
        <f t="shared" si="123"/>
        <v>-2.0061958385183432E-2</v>
      </c>
      <c r="D2661" s="128">
        <f t="shared" si="124"/>
        <v>-20061.958385183432</v>
      </c>
      <c r="E2661" s="128">
        <f t="shared" ca="1" si="125"/>
        <v>194251.87393978122</v>
      </c>
    </row>
    <row r="2662" spans="1:5" x14ac:dyDescent="0.3">
      <c r="A2662" s="73">
        <v>39982</v>
      </c>
      <c r="B2662" s="130">
        <v>918.36999500000002</v>
      </c>
      <c r="C2662" s="125">
        <f t="shared" si="123"/>
        <v>-2.5560794556440003E-2</v>
      </c>
      <c r="D2662" s="128">
        <f t="shared" si="124"/>
        <v>-25560.794556440003</v>
      </c>
      <c r="E2662" s="128">
        <f t="shared" ca="1" si="125"/>
        <v>194251.87393978122</v>
      </c>
    </row>
    <row r="2663" spans="1:5" x14ac:dyDescent="0.3">
      <c r="A2663" s="73">
        <v>39981</v>
      </c>
      <c r="B2663" s="130">
        <v>910.71002199999998</v>
      </c>
      <c r="C2663" s="125">
        <f t="shared" si="123"/>
        <v>-2.2591641381990657E-2</v>
      </c>
      <c r="D2663" s="128">
        <f t="shared" si="124"/>
        <v>-22591.641381990656</v>
      </c>
      <c r="E2663" s="128">
        <f t="shared" ca="1" si="125"/>
        <v>194251.87393978122</v>
      </c>
    </row>
    <row r="2664" spans="1:5" x14ac:dyDescent="0.3">
      <c r="A2664" s="73">
        <v>39980</v>
      </c>
      <c r="B2664" s="130">
        <v>911.96997099999999</v>
      </c>
      <c r="C2664" s="125">
        <f t="shared" si="123"/>
        <v>-3.468681261179607E-2</v>
      </c>
      <c r="D2664" s="128">
        <f t="shared" si="124"/>
        <v>-34686.812611796071</v>
      </c>
      <c r="E2664" s="128">
        <f t="shared" ca="1" si="125"/>
        <v>194251.87393978122</v>
      </c>
    </row>
    <row r="2665" spans="1:5" x14ac:dyDescent="0.3">
      <c r="A2665" s="73">
        <v>39979</v>
      </c>
      <c r="B2665" s="130">
        <v>923.71997099999999</v>
      </c>
      <c r="C2665" s="125">
        <f t="shared" si="123"/>
        <v>-2.0310354663476193E-2</v>
      </c>
      <c r="D2665" s="128">
        <f t="shared" si="124"/>
        <v>-20310.354663476195</v>
      </c>
      <c r="E2665" s="128">
        <f t="shared" ca="1" si="125"/>
        <v>194251.87393978122</v>
      </c>
    </row>
    <row r="2666" spans="1:5" x14ac:dyDescent="0.3">
      <c r="A2666" s="73">
        <v>39976</v>
      </c>
      <c r="B2666" s="130">
        <v>946.21002199999998</v>
      </c>
      <c r="C2666" s="125">
        <f t="shared" si="123"/>
        <v>2.9451450876067042E-2</v>
      </c>
      <c r="D2666" s="128">
        <f t="shared" si="124"/>
        <v>29451.450876067043</v>
      </c>
      <c r="E2666" s="128">
        <f t="shared" ca="1" si="125"/>
        <v>194251.87393978122</v>
      </c>
    </row>
    <row r="2667" spans="1:5" x14ac:dyDescent="0.3">
      <c r="A2667" s="73">
        <v>39975</v>
      </c>
      <c r="B2667" s="130">
        <v>944.89001499999995</v>
      </c>
      <c r="C2667" s="125">
        <f t="shared" si="123"/>
        <v>4.1970377343607534E-2</v>
      </c>
      <c r="D2667" s="128">
        <f t="shared" si="124"/>
        <v>41970.377343607535</v>
      </c>
      <c r="E2667" s="128">
        <f t="shared" ca="1" si="125"/>
        <v>194251.87393978122</v>
      </c>
    </row>
    <row r="2668" spans="1:5" x14ac:dyDescent="0.3">
      <c r="A2668" s="73">
        <v>39974</v>
      </c>
      <c r="B2668" s="130">
        <v>939.15002400000003</v>
      </c>
      <c r="C2668" s="125">
        <f t="shared" si="123"/>
        <v>5.1609103647255905E-2</v>
      </c>
      <c r="D2668" s="128">
        <f t="shared" si="124"/>
        <v>51609.103647255906</v>
      </c>
      <c r="E2668" s="128">
        <f t="shared" ca="1" si="125"/>
        <v>194251.87393978122</v>
      </c>
    </row>
    <row r="2669" spans="1:5" x14ac:dyDescent="0.3">
      <c r="A2669" s="73">
        <v>39973</v>
      </c>
      <c r="B2669" s="130">
        <v>942.42999299999997</v>
      </c>
      <c r="C2669" s="125">
        <f t="shared" si="123"/>
        <v>3.5261910955969311E-2</v>
      </c>
      <c r="D2669" s="128">
        <f t="shared" si="124"/>
        <v>35261.91095596931</v>
      </c>
      <c r="E2669" s="128">
        <f t="shared" ca="1" si="125"/>
        <v>194251.87393978122</v>
      </c>
    </row>
    <row r="2670" spans="1:5" x14ac:dyDescent="0.3">
      <c r="A2670" s="73">
        <v>39972</v>
      </c>
      <c r="B2670" s="130">
        <v>939.14001499999995</v>
      </c>
      <c r="C2670" s="125">
        <f t="shared" si="123"/>
        <v>5.8782429537767689E-2</v>
      </c>
      <c r="D2670" s="128">
        <f t="shared" si="124"/>
        <v>58782.42953776769</v>
      </c>
      <c r="E2670" s="128">
        <f t="shared" ca="1" si="125"/>
        <v>194251.87393978122</v>
      </c>
    </row>
    <row r="2671" spans="1:5" x14ac:dyDescent="0.3">
      <c r="A2671" s="73">
        <v>39969</v>
      </c>
      <c r="B2671" s="130">
        <v>940.09002699999996</v>
      </c>
      <c r="C2671" s="125">
        <f t="shared" si="123"/>
        <v>5.8266645288875818E-2</v>
      </c>
      <c r="D2671" s="128">
        <f t="shared" si="124"/>
        <v>58266.645288875821</v>
      </c>
      <c r="E2671" s="128">
        <f t="shared" ca="1" si="125"/>
        <v>194251.87393978122</v>
      </c>
    </row>
    <row r="2672" spans="1:5" x14ac:dyDescent="0.3">
      <c r="A2672" s="73">
        <v>39968</v>
      </c>
      <c r="B2672" s="130">
        <v>942.46002199999998</v>
      </c>
      <c r="C2672" s="125">
        <f t="shared" si="123"/>
        <v>4.3155890346686432E-2</v>
      </c>
      <c r="D2672" s="128">
        <f t="shared" si="124"/>
        <v>43155.890346686429</v>
      </c>
      <c r="E2672" s="128">
        <f t="shared" ca="1" si="125"/>
        <v>194251.87393978122</v>
      </c>
    </row>
    <row r="2673" spans="1:5" x14ac:dyDescent="0.3">
      <c r="A2673" s="73">
        <v>39967</v>
      </c>
      <c r="B2673" s="130">
        <v>931.76000999999997</v>
      </c>
      <c r="C2673" s="125">
        <f t="shared" si="123"/>
        <v>2.6020509034937023E-2</v>
      </c>
      <c r="D2673" s="128">
        <f t="shared" si="124"/>
        <v>26020.509034937022</v>
      </c>
      <c r="E2673" s="128">
        <f t="shared" ca="1" si="125"/>
        <v>194251.87393978122</v>
      </c>
    </row>
    <row r="2674" spans="1:5" x14ac:dyDescent="0.3">
      <c r="A2674" s="73">
        <v>39966</v>
      </c>
      <c r="B2674" s="130">
        <v>944.73999000000003</v>
      </c>
      <c r="C2674" s="125">
        <f t="shared" si="123"/>
        <v>3.8506740777667359E-2</v>
      </c>
      <c r="D2674" s="128">
        <f t="shared" si="124"/>
        <v>38506.740777667357</v>
      </c>
      <c r="E2674" s="128">
        <f t="shared" ca="1" si="125"/>
        <v>194251.87393978122</v>
      </c>
    </row>
    <row r="2675" spans="1:5" x14ac:dyDescent="0.3">
      <c r="A2675" s="73">
        <v>39965</v>
      </c>
      <c r="B2675" s="130">
        <v>942.86999500000002</v>
      </c>
      <c r="C2675" s="125">
        <f t="shared" si="123"/>
        <v>6.7948067302758819E-2</v>
      </c>
      <c r="D2675" s="128">
        <f t="shared" si="124"/>
        <v>67948.06730275882</v>
      </c>
      <c r="E2675" s="128">
        <f t="shared" ca="1" si="125"/>
        <v>194251.87393978122</v>
      </c>
    </row>
    <row r="2676" spans="1:5" x14ac:dyDescent="0.3">
      <c r="A2676" s="73">
        <v>39962</v>
      </c>
      <c r="B2676" s="130">
        <v>919.14001499999995</v>
      </c>
      <c r="C2676" s="125">
        <f t="shared" si="123"/>
        <v>2.9191449489580634E-2</v>
      </c>
      <c r="D2676" s="128">
        <f t="shared" si="124"/>
        <v>29191.449489580635</v>
      </c>
      <c r="E2676" s="128">
        <f t="shared" ca="1" si="125"/>
        <v>194251.87393978122</v>
      </c>
    </row>
    <row r="2677" spans="1:5" x14ac:dyDescent="0.3">
      <c r="A2677" s="73">
        <v>39961</v>
      </c>
      <c r="B2677" s="130">
        <v>906.830017</v>
      </c>
      <c r="C2677" s="125">
        <f t="shared" si="123"/>
        <v>2.5918674134104203E-2</v>
      </c>
      <c r="D2677" s="128">
        <f t="shared" si="124"/>
        <v>25918.674134104203</v>
      </c>
      <c r="E2677" s="128">
        <f t="shared" ca="1" si="125"/>
        <v>194251.87393978122</v>
      </c>
    </row>
    <row r="2678" spans="1:5" x14ac:dyDescent="0.3">
      <c r="A2678" s="73">
        <v>39960</v>
      </c>
      <c r="B2678" s="130">
        <v>893.05999799999995</v>
      </c>
      <c r="C2678" s="125">
        <f t="shared" si="123"/>
        <v>-1.6832694890719146E-2</v>
      </c>
      <c r="D2678" s="128">
        <f t="shared" si="124"/>
        <v>-16832.694890719147</v>
      </c>
      <c r="E2678" s="128">
        <f t="shared" ca="1" si="125"/>
        <v>194251.87393978122</v>
      </c>
    </row>
    <row r="2679" spans="1:5" x14ac:dyDescent="0.3">
      <c r="A2679" s="73">
        <v>39959</v>
      </c>
      <c r="B2679" s="130">
        <v>910.330017</v>
      </c>
      <c r="C2679" s="125">
        <f t="shared" si="123"/>
        <v>1.1988331045580392E-3</v>
      </c>
      <c r="D2679" s="128">
        <f t="shared" si="124"/>
        <v>1198.8331045580392</v>
      </c>
      <c r="E2679" s="128">
        <f t="shared" ca="1" si="125"/>
        <v>194251.87393978122</v>
      </c>
    </row>
    <row r="2680" spans="1:5" x14ac:dyDescent="0.3">
      <c r="A2680" s="73">
        <v>39955</v>
      </c>
      <c r="B2680" s="130">
        <v>887</v>
      </c>
      <c r="C2680" s="125">
        <f t="shared" si="123"/>
        <v>-4.5446209128982229E-2</v>
      </c>
      <c r="D2680" s="128">
        <f t="shared" si="124"/>
        <v>-45446.209128982227</v>
      </c>
      <c r="E2680" s="128">
        <f t="shared" ca="1" si="125"/>
        <v>194251.87393978122</v>
      </c>
    </row>
    <row r="2681" spans="1:5" x14ac:dyDescent="0.3">
      <c r="A2681" s="73">
        <v>39954</v>
      </c>
      <c r="B2681" s="130">
        <v>888.330017</v>
      </c>
      <c r="C2681" s="125">
        <f t="shared" si="123"/>
        <v>-2.1005298366656544E-2</v>
      </c>
      <c r="D2681" s="128">
        <f t="shared" si="124"/>
        <v>-21005.298366656545</v>
      </c>
      <c r="E2681" s="128">
        <f t="shared" ca="1" si="125"/>
        <v>194251.87393978122</v>
      </c>
    </row>
    <row r="2682" spans="1:5" x14ac:dyDescent="0.3">
      <c r="A2682" s="73">
        <v>39953</v>
      </c>
      <c r="B2682" s="130">
        <v>903.46997099999999</v>
      </c>
      <c r="C2682" s="125">
        <f t="shared" si="123"/>
        <v>-1.7465506827945121E-2</v>
      </c>
      <c r="D2682" s="128">
        <f t="shared" si="124"/>
        <v>-17465.506827945122</v>
      </c>
      <c r="E2682" s="128">
        <f t="shared" ca="1" si="125"/>
        <v>194251.87393978122</v>
      </c>
    </row>
    <row r="2683" spans="1:5" x14ac:dyDescent="0.3">
      <c r="A2683" s="73">
        <v>39952</v>
      </c>
      <c r="B2683" s="130">
        <v>908.13000499999998</v>
      </c>
      <c r="C2683" s="125">
        <f t="shared" si="123"/>
        <v>4.7909018117844315E-3</v>
      </c>
      <c r="D2683" s="128">
        <f t="shared" si="124"/>
        <v>4790.9018117844316</v>
      </c>
      <c r="E2683" s="128">
        <f t="shared" ca="1" si="125"/>
        <v>194251.87393978122</v>
      </c>
    </row>
    <row r="2684" spans="1:5" x14ac:dyDescent="0.3">
      <c r="A2684" s="73">
        <v>39951</v>
      </c>
      <c r="B2684" s="130">
        <v>909.71002199999998</v>
      </c>
      <c r="C2684" s="125">
        <f t="shared" si="123"/>
        <v>2.7225783995699082E-3</v>
      </c>
      <c r="D2684" s="128">
        <f t="shared" si="124"/>
        <v>2722.578399569908</v>
      </c>
      <c r="E2684" s="128">
        <f t="shared" ca="1" si="125"/>
        <v>194251.87393978122</v>
      </c>
    </row>
    <row r="2685" spans="1:5" x14ac:dyDescent="0.3">
      <c r="A2685" s="73">
        <v>39948</v>
      </c>
      <c r="B2685" s="130">
        <v>882.88000499999998</v>
      </c>
      <c r="C2685" s="125">
        <f t="shared" si="123"/>
        <v>6.1081056589453731E-3</v>
      </c>
      <c r="D2685" s="128">
        <f t="shared" si="124"/>
        <v>6108.1056589453729</v>
      </c>
      <c r="E2685" s="128">
        <f t="shared" ca="1" si="125"/>
        <v>194251.87393978122</v>
      </c>
    </row>
    <row r="2686" spans="1:5" x14ac:dyDescent="0.3">
      <c r="A2686" s="73">
        <v>39947</v>
      </c>
      <c r="B2686" s="130">
        <v>893.07000700000003</v>
      </c>
      <c r="C2686" s="125">
        <f t="shared" si="123"/>
        <v>2.3212393357574745E-2</v>
      </c>
      <c r="D2686" s="128">
        <f t="shared" si="124"/>
        <v>23212.393357574747</v>
      </c>
      <c r="E2686" s="128">
        <f t="shared" ca="1" si="125"/>
        <v>194251.87393978122</v>
      </c>
    </row>
    <row r="2687" spans="1:5" x14ac:dyDescent="0.3">
      <c r="A2687" s="73">
        <v>39946</v>
      </c>
      <c r="B2687" s="130">
        <v>883.919983</v>
      </c>
      <c r="C2687" s="125">
        <f t="shared" si="123"/>
        <v>1.1766823661345294E-2</v>
      </c>
      <c r="D2687" s="128">
        <f t="shared" si="124"/>
        <v>11766.823661345294</v>
      </c>
      <c r="E2687" s="128">
        <f t="shared" ca="1" si="125"/>
        <v>194251.87393978122</v>
      </c>
    </row>
    <row r="2688" spans="1:5" x14ac:dyDescent="0.3">
      <c r="A2688" s="73">
        <v>39945</v>
      </c>
      <c r="B2688" s="130">
        <v>908.34997599999997</v>
      </c>
      <c r="C2688" s="125">
        <f t="shared" si="123"/>
        <v>6.2198892229957004E-2</v>
      </c>
      <c r="D2688" s="128">
        <f t="shared" si="124"/>
        <v>62198.892229957004</v>
      </c>
      <c r="E2688" s="128">
        <f t="shared" ca="1" si="125"/>
        <v>194251.87393978122</v>
      </c>
    </row>
    <row r="2689" spans="1:5" x14ac:dyDescent="0.3">
      <c r="A2689" s="73">
        <v>39944</v>
      </c>
      <c r="B2689" s="130">
        <v>909.23999000000003</v>
      </c>
      <c r="C2689" s="125">
        <f t="shared" si="123"/>
        <v>6.0325803077214246E-2</v>
      </c>
      <c r="D2689" s="128">
        <f t="shared" si="124"/>
        <v>60325.803077214245</v>
      </c>
      <c r="E2689" s="128">
        <f t="shared" ca="1" si="125"/>
        <v>194251.87393978122</v>
      </c>
    </row>
    <row r="2690" spans="1:5" x14ac:dyDescent="0.3">
      <c r="A2690" s="73">
        <v>39941</v>
      </c>
      <c r="B2690" s="130">
        <v>929.22997999999995</v>
      </c>
      <c r="C2690" s="125">
        <f t="shared" si="123"/>
        <v>7.2728953574199728E-2</v>
      </c>
      <c r="D2690" s="128">
        <f t="shared" si="124"/>
        <v>72728.953574199724</v>
      </c>
      <c r="E2690" s="128">
        <f t="shared" ca="1" si="125"/>
        <v>194251.87393978122</v>
      </c>
    </row>
    <row r="2691" spans="1:5" x14ac:dyDescent="0.3">
      <c r="A2691" s="73">
        <v>39940</v>
      </c>
      <c r="B2691" s="130">
        <v>907.39001499999995</v>
      </c>
      <c r="C2691" s="125">
        <f t="shared" si="123"/>
        <v>6.511178644344584E-2</v>
      </c>
      <c r="D2691" s="128">
        <f t="shared" si="124"/>
        <v>65111.786443445839</v>
      </c>
      <c r="E2691" s="128">
        <f t="shared" ca="1" si="125"/>
        <v>194251.87393978122</v>
      </c>
    </row>
    <row r="2692" spans="1:5" x14ac:dyDescent="0.3">
      <c r="A2692" s="73">
        <v>39939</v>
      </c>
      <c r="B2692" s="130">
        <v>919.53002900000001</v>
      </c>
      <c r="C2692" s="125">
        <f t="shared" si="123"/>
        <v>9.0071770589605027E-2</v>
      </c>
      <c r="D2692" s="128">
        <f t="shared" si="124"/>
        <v>90071.770589605032</v>
      </c>
      <c r="E2692" s="128">
        <f t="shared" ca="1" si="125"/>
        <v>194251.87393978122</v>
      </c>
    </row>
    <row r="2693" spans="1:5" x14ac:dyDescent="0.3">
      <c r="A2693" s="73">
        <v>39938</v>
      </c>
      <c r="B2693" s="130">
        <v>903.79998799999998</v>
      </c>
      <c r="C2693" s="125">
        <f t="shared" si="123"/>
        <v>6.3194016946289455E-2</v>
      </c>
      <c r="D2693" s="128">
        <f t="shared" si="124"/>
        <v>63194.016946289456</v>
      </c>
      <c r="E2693" s="128">
        <f t="shared" ca="1" si="125"/>
        <v>194251.87393978122</v>
      </c>
    </row>
    <row r="2694" spans="1:5" x14ac:dyDescent="0.3">
      <c r="A2694" s="73">
        <v>39937</v>
      </c>
      <c r="B2694" s="130">
        <v>907.23999000000003</v>
      </c>
      <c r="C2694" s="125">
        <f t="shared" si="123"/>
        <v>8.9921759813517355E-2</v>
      </c>
      <c r="D2694" s="128">
        <f t="shared" si="124"/>
        <v>89921.759813517361</v>
      </c>
      <c r="E2694" s="128">
        <f t="shared" ca="1" si="125"/>
        <v>194251.87393978122</v>
      </c>
    </row>
    <row r="2695" spans="1:5" x14ac:dyDescent="0.3">
      <c r="A2695" s="73">
        <v>39934</v>
      </c>
      <c r="B2695" s="130">
        <v>877.52002000000005</v>
      </c>
      <c r="C2695" s="125">
        <f t="shared" si="123"/>
        <v>9.107686543910587E-3</v>
      </c>
      <c r="D2695" s="128">
        <f t="shared" si="124"/>
        <v>9107.6865439105877</v>
      </c>
      <c r="E2695" s="128">
        <f t="shared" ca="1" si="125"/>
        <v>194251.87393978122</v>
      </c>
    </row>
    <row r="2696" spans="1:5" x14ac:dyDescent="0.3">
      <c r="A2696" s="73">
        <v>39933</v>
      </c>
      <c r="B2696" s="130">
        <v>872.80999799999995</v>
      </c>
      <c r="C2696" s="125">
        <f t="shared" ref="C2696:C2759" si="126">B2696/B2706-1</f>
        <v>8.6790825195295351E-3</v>
      </c>
      <c r="D2696" s="128">
        <f t="shared" ref="D2696:D2759" si="127">C2696*$B$5</f>
        <v>8679.0825195295347</v>
      </c>
      <c r="E2696" s="128">
        <f t="shared" ref="E2696:E2759" ca="1" si="128">ABS(_xlfn.PERCENTILE.INC(OFFSET(D2696,0,0,Window),1-VaRLevel))</f>
        <v>194251.87393978122</v>
      </c>
    </row>
    <row r="2697" spans="1:5" x14ac:dyDescent="0.3">
      <c r="A2697" s="73">
        <v>39932</v>
      </c>
      <c r="B2697" s="130">
        <v>873.64001499999995</v>
      </c>
      <c r="C2697" s="125">
        <f t="shared" si="126"/>
        <v>2.5326874927415588E-2</v>
      </c>
      <c r="D2697" s="128">
        <f t="shared" si="127"/>
        <v>25326.874927415589</v>
      </c>
      <c r="E2697" s="128">
        <f t="shared" ca="1" si="128"/>
        <v>194251.87393978122</v>
      </c>
    </row>
    <row r="2698" spans="1:5" x14ac:dyDescent="0.3">
      <c r="A2698" s="73">
        <v>39931</v>
      </c>
      <c r="B2698" s="130">
        <v>855.15997300000004</v>
      </c>
      <c r="C2698" s="125">
        <f t="shared" si="126"/>
        <v>1.6232885323826496E-2</v>
      </c>
      <c r="D2698" s="128">
        <f t="shared" si="127"/>
        <v>16232.885323826496</v>
      </c>
      <c r="E2698" s="128">
        <f t="shared" ca="1" si="128"/>
        <v>194251.87393978122</v>
      </c>
    </row>
    <row r="2699" spans="1:5" x14ac:dyDescent="0.3">
      <c r="A2699" s="73">
        <v>39930</v>
      </c>
      <c r="B2699" s="130">
        <v>857.51000999999997</v>
      </c>
      <c r="C2699" s="125">
        <f t="shared" si="126"/>
        <v>-1.4206677633404885E-3</v>
      </c>
      <c r="D2699" s="128">
        <f t="shared" si="127"/>
        <v>-1420.6677633404886</v>
      </c>
      <c r="E2699" s="128">
        <f t="shared" ca="1" si="128"/>
        <v>194251.87393978122</v>
      </c>
    </row>
    <row r="2700" spans="1:5" x14ac:dyDescent="0.3">
      <c r="A2700" s="73">
        <v>39927</v>
      </c>
      <c r="B2700" s="130">
        <v>866.22997999999995</v>
      </c>
      <c r="C2700" s="125">
        <f t="shared" si="126"/>
        <v>1.1289322432262328E-2</v>
      </c>
      <c r="D2700" s="128">
        <f t="shared" si="127"/>
        <v>11289.322432262328</v>
      </c>
      <c r="E2700" s="128">
        <f t="shared" ca="1" si="128"/>
        <v>194251.87393978122</v>
      </c>
    </row>
    <row r="2701" spans="1:5" x14ac:dyDescent="0.3">
      <c r="A2701" s="73">
        <v>39926</v>
      </c>
      <c r="B2701" s="130">
        <v>851.919983</v>
      </c>
      <c r="C2701" s="125">
        <f t="shared" si="126"/>
        <v>3.2430087347438574E-2</v>
      </c>
      <c r="D2701" s="128">
        <f t="shared" si="127"/>
        <v>32430.087347438573</v>
      </c>
      <c r="E2701" s="128">
        <f t="shared" ca="1" si="128"/>
        <v>194251.87393978122</v>
      </c>
    </row>
    <row r="2702" spans="1:5" x14ac:dyDescent="0.3">
      <c r="A2702" s="73">
        <v>39925</v>
      </c>
      <c r="B2702" s="130">
        <v>843.54998799999998</v>
      </c>
      <c r="C2702" s="125">
        <f t="shared" si="126"/>
        <v>3.4332659446989044E-2</v>
      </c>
      <c r="D2702" s="128">
        <f t="shared" si="127"/>
        <v>34332.659446989048</v>
      </c>
      <c r="E2702" s="128">
        <f t="shared" ca="1" si="128"/>
        <v>194251.87393978122</v>
      </c>
    </row>
    <row r="2703" spans="1:5" x14ac:dyDescent="0.3">
      <c r="A2703" s="73">
        <v>39924</v>
      </c>
      <c r="B2703" s="130">
        <v>850.080017</v>
      </c>
      <c r="C2703" s="125">
        <f t="shared" si="126"/>
        <v>1.7475029144324861E-2</v>
      </c>
      <c r="D2703" s="128">
        <f t="shared" si="127"/>
        <v>17475.029144324861</v>
      </c>
      <c r="E2703" s="128">
        <f t="shared" ca="1" si="128"/>
        <v>194251.87393978122</v>
      </c>
    </row>
    <row r="2704" spans="1:5" x14ac:dyDescent="0.3">
      <c r="A2704" s="73">
        <v>39923</v>
      </c>
      <c r="B2704" s="130">
        <v>832.39001499999995</v>
      </c>
      <c r="C2704" s="125">
        <f t="shared" si="126"/>
        <v>-1.1999982195845749E-2</v>
      </c>
      <c r="D2704" s="128">
        <f t="shared" si="127"/>
        <v>-11999.982195845749</v>
      </c>
      <c r="E2704" s="128">
        <f t="shared" ca="1" si="128"/>
        <v>194251.87393978122</v>
      </c>
    </row>
    <row r="2705" spans="1:5" x14ac:dyDescent="0.3">
      <c r="A2705" s="73">
        <v>39920</v>
      </c>
      <c r="B2705" s="130">
        <v>869.59997599999997</v>
      </c>
      <c r="C2705" s="125">
        <f t="shared" si="126"/>
        <v>4.2210947996051296E-2</v>
      </c>
      <c r="D2705" s="128">
        <f t="shared" si="127"/>
        <v>42210.947996051298</v>
      </c>
      <c r="E2705" s="128">
        <f t="shared" ca="1" si="128"/>
        <v>194251.87393978122</v>
      </c>
    </row>
    <row r="2706" spans="1:5" x14ac:dyDescent="0.3">
      <c r="A2706" s="73">
        <v>39919</v>
      </c>
      <c r="B2706" s="130">
        <v>865.29998799999998</v>
      </c>
      <c r="C2706" s="125">
        <f t="shared" si="126"/>
        <v>6.6849102263112359E-2</v>
      </c>
      <c r="D2706" s="128">
        <f t="shared" si="127"/>
        <v>66849.102263112363</v>
      </c>
      <c r="E2706" s="128">
        <f t="shared" ca="1" si="128"/>
        <v>194251.87393978122</v>
      </c>
    </row>
    <row r="2707" spans="1:5" x14ac:dyDescent="0.3">
      <c r="A2707" s="73">
        <v>39918</v>
      </c>
      <c r="B2707" s="130">
        <v>852.05999799999995</v>
      </c>
      <c r="C2707" s="125">
        <f t="shared" si="126"/>
        <v>6.7918336746076058E-2</v>
      </c>
      <c r="D2707" s="128">
        <f t="shared" si="127"/>
        <v>67918.336746076064</v>
      </c>
      <c r="E2707" s="128">
        <f t="shared" ca="1" si="128"/>
        <v>194251.87393978122</v>
      </c>
    </row>
    <row r="2708" spans="1:5" x14ac:dyDescent="0.3">
      <c r="A2708" s="73">
        <v>39917</v>
      </c>
      <c r="B2708" s="130">
        <v>841.5</v>
      </c>
      <c r="C2708" s="125">
        <f t="shared" si="126"/>
        <v>6.8530683291569972E-2</v>
      </c>
      <c r="D2708" s="128">
        <f t="shared" si="127"/>
        <v>68530.683291569978</v>
      </c>
      <c r="E2708" s="128">
        <f t="shared" ca="1" si="128"/>
        <v>194251.87393978122</v>
      </c>
    </row>
    <row r="2709" spans="1:5" x14ac:dyDescent="0.3">
      <c r="A2709" s="73">
        <v>39916</v>
      </c>
      <c r="B2709" s="130">
        <v>858.72997999999995</v>
      </c>
      <c r="C2709" s="125">
        <f t="shared" si="126"/>
        <v>5.2442554471057612E-2</v>
      </c>
      <c r="D2709" s="128">
        <f t="shared" si="127"/>
        <v>52442.554471057614</v>
      </c>
      <c r="E2709" s="128">
        <f t="shared" ca="1" si="128"/>
        <v>194251.87393978122</v>
      </c>
    </row>
    <row r="2710" spans="1:5" x14ac:dyDescent="0.3">
      <c r="A2710" s="73">
        <v>39912</v>
      </c>
      <c r="B2710" s="130">
        <v>856.55999799999995</v>
      </c>
      <c r="C2710" s="125">
        <f t="shared" si="126"/>
        <v>2.845617922200927E-2</v>
      </c>
      <c r="D2710" s="128">
        <f t="shared" si="127"/>
        <v>28456.179222009268</v>
      </c>
      <c r="E2710" s="128">
        <f t="shared" ca="1" si="128"/>
        <v>194251.87393978122</v>
      </c>
    </row>
    <row r="2711" spans="1:5" x14ac:dyDescent="0.3">
      <c r="A2711" s="73">
        <v>39911</v>
      </c>
      <c r="B2711" s="130">
        <v>825.15997300000004</v>
      </c>
      <c r="C2711" s="125">
        <f t="shared" si="126"/>
        <v>1.3859497629506334E-2</v>
      </c>
      <c r="D2711" s="128">
        <f t="shared" si="127"/>
        <v>13859.497629506335</v>
      </c>
      <c r="E2711" s="128">
        <f t="shared" ca="1" si="128"/>
        <v>194251.87393978122</v>
      </c>
    </row>
    <row r="2712" spans="1:5" x14ac:dyDescent="0.3">
      <c r="A2712" s="73">
        <v>39910</v>
      </c>
      <c r="B2712" s="130">
        <v>815.54998799999998</v>
      </c>
      <c r="C2712" s="125">
        <f t="shared" si="126"/>
        <v>1.1698001610789932E-2</v>
      </c>
      <c r="D2712" s="128">
        <f t="shared" si="127"/>
        <v>11698.001610789932</v>
      </c>
      <c r="E2712" s="128">
        <f t="shared" ca="1" si="128"/>
        <v>194251.87393978122</v>
      </c>
    </row>
    <row r="2713" spans="1:5" x14ac:dyDescent="0.3">
      <c r="A2713" s="73">
        <v>39909</v>
      </c>
      <c r="B2713" s="130">
        <v>835.47997999999995</v>
      </c>
      <c r="C2713" s="125">
        <f t="shared" si="126"/>
        <v>1.5262719656183199E-2</v>
      </c>
      <c r="D2713" s="128">
        <f t="shared" si="127"/>
        <v>15262.719656183199</v>
      </c>
      <c r="E2713" s="128">
        <f t="shared" ca="1" si="128"/>
        <v>194251.87393978122</v>
      </c>
    </row>
    <row r="2714" spans="1:5" x14ac:dyDescent="0.3">
      <c r="A2714" s="73">
        <v>39906</v>
      </c>
      <c r="B2714" s="130">
        <v>842.5</v>
      </c>
      <c r="C2714" s="125">
        <f t="shared" si="126"/>
        <v>9.6234449888304985E-2</v>
      </c>
      <c r="D2714" s="128">
        <f t="shared" si="127"/>
        <v>96234.449888304982</v>
      </c>
      <c r="E2714" s="128">
        <f t="shared" ca="1" si="128"/>
        <v>194251.87393978122</v>
      </c>
    </row>
    <row r="2715" spans="1:5" x14ac:dyDescent="0.3">
      <c r="A2715" s="73">
        <v>39905</v>
      </c>
      <c r="B2715" s="130">
        <v>834.38000499999998</v>
      </c>
      <c r="C2715" s="125">
        <f t="shared" si="126"/>
        <v>6.4205944100467649E-2</v>
      </c>
      <c r="D2715" s="128">
        <f t="shared" si="127"/>
        <v>64205.944100467648</v>
      </c>
      <c r="E2715" s="128">
        <f t="shared" ca="1" si="128"/>
        <v>194251.87393978122</v>
      </c>
    </row>
    <row r="2716" spans="1:5" x14ac:dyDescent="0.3">
      <c r="A2716" s="73">
        <v>39904</v>
      </c>
      <c r="B2716" s="130">
        <v>811.080017</v>
      </c>
      <c r="C2716" s="125">
        <f t="shared" si="126"/>
        <v>2.1061297293977654E-2</v>
      </c>
      <c r="D2716" s="128">
        <f t="shared" si="127"/>
        <v>21061.297293977655</v>
      </c>
      <c r="E2716" s="128">
        <f t="shared" ca="1" si="128"/>
        <v>194251.87393978122</v>
      </c>
    </row>
    <row r="2717" spans="1:5" x14ac:dyDescent="0.3">
      <c r="A2717" s="73">
        <v>39903</v>
      </c>
      <c r="B2717" s="130">
        <v>797.86999500000002</v>
      </c>
      <c r="C2717" s="125">
        <f t="shared" si="126"/>
        <v>2.5381689362705462E-2</v>
      </c>
      <c r="D2717" s="128">
        <f t="shared" si="127"/>
        <v>25381.689362705463</v>
      </c>
      <c r="E2717" s="128">
        <f t="shared" ca="1" si="128"/>
        <v>194251.87393978122</v>
      </c>
    </row>
    <row r="2718" spans="1:5" x14ac:dyDescent="0.3">
      <c r="A2718" s="73">
        <v>39902</v>
      </c>
      <c r="B2718" s="130">
        <v>787.53002900000001</v>
      </c>
      <c r="C2718" s="125">
        <f t="shared" si="126"/>
        <v>4.462191212334865E-2</v>
      </c>
      <c r="D2718" s="128">
        <f t="shared" si="127"/>
        <v>44621.912123348651</v>
      </c>
      <c r="E2718" s="128">
        <f t="shared" ca="1" si="128"/>
        <v>194251.87393978122</v>
      </c>
    </row>
    <row r="2719" spans="1:5" x14ac:dyDescent="0.3">
      <c r="A2719" s="73">
        <v>39899</v>
      </c>
      <c r="B2719" s="130">
        <v>815.94000200000005</v>
      </c>
      <c r="C2719" s="125">
        <f t="shared" si="126"/>
        <v>7.8501110226704585E-2</v>
      </c>
      <c r="D2719" s="128">
        <f t="shared" si="127"/>
        <v>78501.110226704579</v>
      </c>
      <c r="E2719" s="128">
        <f t="shared" ca="1" si="128"/>
        <v>194251.87393978122</v>
      </c>
    </row>
    <row r="2720" spans="1:5" x14ac:dyDescent="0.3">
      <c r="A2720" s="73">
        <v>39898</v>
      </c>
      <c r="B2720" s="130">
        <v>832.85998500000005</v>
      </c>
      <c r="C2720" s="125">
        <f t="shared" si="126"/>
        <v>0.10938540119595874</v>
      </c>
      <c r="D2720" s="128">
        <f t="shared" si="127"/>
        <v>109385.40119595874</v>
      </c>
      <c r="E2720" s="128">
        <f t="shared" ca="1" si="128"/>
        <v>194251.87393978122</v>
      </c>
    </row>
    <row r="2721" spans="1:5" x14ac:dyDescent="0.3">
      <c r="A2721" s="73">
        <v>39897</v>
      </c>
      <c r="B2721" s="130">
        <v>813.88000499999998</v>
      </c>
      <c r="C2721" s="125">
        <f t="shared" si="126"/>
        <v>0.12825776578111681</v>
      </c>
      <c r="D2721" s="128">
        <f t="shared" si="127"/>
        <v>128257.7657811168</v>
      </c>
      <c r="E2721" s="128">
        <f t="shared" ca="1" si="128"/>
        <v>194251.87393978122</v>
      </c>
    </row>
    <row r="2722" spans="1:5" x14ac:dyDescent="0.3">
      <c r="A2722" s="73">
        <v>39896</v>
      </c>
      <c r="B2722" s="130">
        <v>806.11999500000002</v>
      </c>
      <c r="C2722" s="125">
        <f t="shared" si="126"/>
        <v>0.12023349344858802</v>
      </c>
      <c r="D2722" s="128">
        <f t="shared" si="127"/>
        <v>120233.49344858802</v>
      </c>
      <c r="E2722" s="128">
        <f t="shared" ca="1" si="128"/>
        <v>194251.87393978122</v>
      </c>
    </row>
    <row r="2723" spans="1:5" x14ac:dyDescent="0.3">
      <c r="A2723" s="73">
        <v>39895</v>
      </c>
      <c r="B2723" s="130">
        <v>822.919983</v>
      </c>
      <c r="C2723" s="125">
        <f t="shared" si="126"/>
        <v>0.21638352730089983</v>
      </c>
      <c r="D2723" s="128">
        <f t="shared" si="127"/>
        <v>216383.52730089982</v>
      </c>
      <c r="E2723" s="128">
        <f t="shared" ca="1" si="128"/>
        <v>194251.87393978122</v>
      </c>
    </row>
    <row r="2724" spans="1:5" x14ac:dyDescent="0.3">
      <c r="A2724" s="73">
        <v>39892</v>
      </c>
      <c r="B2724" s="130">
        <v>768.53997800000002</v>
      </c>
      <c r="C2724" s="125">
        <f t="shared" si="126"/>
        <v>0.12461583946987154</v>
      </c>
      <c r="D2724" s="128">
        <f t="shared" si="127"/>
        <v>124615.83946987154</v>
      </c>
      <c r="E2724" s="128">
        <f t="shared" ca="1" si="128"/>
        <v>194251.87393978122</v>
      </c>
    </row>
    <row r="2725" spans="1:5" x14ac:dyDescent="0.3">
      <c r="A2725" s="73">
        <v>39891</v>
      </c>
      <c r="B2725" s="130">
        <v>784.03997800000002</v>
      </c>
      <c r="C2725" s="125">
        <f t="shared" si="126"/>
        <v>0.148692391450163</v>
      </c>
      <c r="D2725" s="128">
        <f t="shared" si="127"/>
        <v>148692.39145016301</v>
      </c>
      <c r="E2725" s="128">
        <f t="shared" ca="1" si="128"/>
        <v>194251.87393978122</v>
      </c>
    </row>
    <row r="2726" spans="1:5" x14ac:dyDescent="0.3">
      <c r="A2726" s="73">
        <v>39890</v>
      </c>
      <c r="B2726" s="130">
        <v>794.34997599999997</v>
      </c>
      <c r="C2726" s="125">
        <f t="shared" si="126"/>
        <v>0.11429851385454914</v>
      </c>
      <c r="D2726" s="128">
        <f t="shared" si="127"/>
        <v>114298.51385454915</v>
      </c>
      <c r="E2726" s="128">
        <f t="shared" ca="1" si="128"/>
        <v>194251.87393978122</v>
      </c>
    </row>
    <row r="2727" spans="1:5" x14ac:dyDescent="0.3">
      <c r="A2727" s="73">
        <v>39889</v>
      </c>
      <c r="B2727" s="130">
        <v>778.11999500000002</v>
      </c>
      <c r="C2727" s="125">
        <f t="shared" si="126"/>
        <v>0.11745864174055853</v>
      </c>
      <c r="D2727" s="128">
        <f t="shared" si="127"/>
        <v>117458.64174055854</v>
      </c>
      <c r="E2727" s="128">
        <f t="shared" ca="1" si="128"/>
        <v>194251.87393978122</v>
      </c>
    </row>
    <row r="2728" spans="1:5" x14ac:dyDescent="0.3">
      <c r="A2728" s="73">
        <v>39888</v>
      </c>
      <c r="B2728" s="130">
        <v>753.89001499999995</v>
      </c>
      <c r="C2728" s="125">
        <f t="shared" si="126"/>
        <v>7.5725589266745885E-2</v>
      </c>
      <c r="D2728" s="128">
        <f t="shared" si="127"/>
        <v>75725.589266745883</v>
      </c>
      <c r="E2728" s="128">
        <f t="shared" ca="1" si="128"/>
        <v>194251.87393978122</v>
      </c>
    </row>
    <row r="2729" spans="1:5" x14ac:dyDescent="0.3">
      <c r="A2729" s="73">
        <v>39885</v>
      </c>
      <c r="B2729" s="130">
        <v>756.54998799999998</v>
      </c>
      <c r="C2729" s="125">
        <f t="shared" si="126"/>
        <v>2.9193650045261865E-2</v>
      </c>
      <c r="D2729" s="128">
        <f t="shared" si="127"/>
        <v>29193.650045261864</v>
      </c>
      <c r="E2729" s="128">
        <f t="shared" ca="1" si="128"/>
        <v>194251.87393978122</v>
      </c>
    </row>
    <row r="2730" spans="1:5" x14ac:dyDescent="0.3">
      <c r="A2730" s="73">
        <v>39884</v>
      </c>
      <c r="B2730" s="130">
        <v>750.73999000000003</v>
      </c>
      <c r="C2730" s="125">
        <f t="shared" si="126"/>
        <v>-2.7762269739570744E-3</v>
      </c>
      <c r="D2730" s="128">
        <f t="shared" si="127"/>
        <v>-2776.2269739570743</v>
      </c>
      <c r="E2730" s="128">
        <f t="shared" ca="1" si="128"/>
        <v>194251.87393978122</v>
      </c>
    </row>
    <row r="2731" spans="1:5" x14ac:dyDescent="0.3">
      <c r="A2731" s="73">
        <v>39883</v>
      </c>
      <c r="B2731" s="130">
        <v>721.35998500000005</v>
      </c>
      <c r="C2731" s="125">
        <f t="shared" si="126"/>
        <v>-5.6922522726970071E-2</v>
      </c>
      <c r="D2731" s="128">
        <f t="shared" si="127"/>
        <v>-56922.52272697007</v>
      </c>
      <c r="E2731" s="128">
        <f t="shared" ca="1" si="128"/>
        <v>194251.87393978122</v>
      </c>
    </row>
    <row r="2732" spans="1:5" x14ac:dyDescent="0.3">
      <c r="A2732" s="73">
        <v>39882</v>
      </c>
      <c r="B2732" s="130">
        <v>719.59997599999997</v>
      </c>
      <c r="C2732" s="125">
        <f t="shared" si="126"/>
        <v>-6.9250120238570245E-2</v>
      </c>
      <c r="D2732" s="128">
        <f t="shared" si="127"/>
        <v>-69250.120238570249</v>
      </c>
      <c r="E2732" s="128">
        <f t="shared" ca="1" si="128"/>
        <v>194251.87393978122</v>
      </c>
    </row>
    <row r="2733" spans="1:5" x14ac:dyDescent="0.3">
      <c r="A2733" s="73">
        <v>39881</v>
      </c>
      <c r="B2733" s="130">
        <v>676.53002900000001</v>
      </c>
      <c r="C2733" s="125">
        <f t="shared" si="126"/>
        <v>-8.9865855639191805E-2</v>
      </c>
      <c r="D2733" s="128">
        <f t="shared" si="127"/>
        <v>-89865.85563919181</v>
      </c>
      <c r="E2733" s="128">
        <f t="shared" ca="1" si="128"/>
        <v>194251.87393978122</v>
      </c>
    </row>
    <row r="2734" spans="1:5" x14ac:dyDescent="0.3">
      <c r="A2734" s="73">
        <v>39878</v>
      </c>
      <c r="B2734" s="130">
        <v>683.38000499999998</v>
      </c>
      <c r="C2734" s="125">
        <f t="shared" si="126"/>
        <v>-0.1125511127207498</v>
      </c>
      <c r="D2734" s="128">
        <f t="shared" si="127"/>
        <v>-112551.11272074981</v>
      </c>
      <c r="E2734" s="128">
        <f t="shared" ca="1" si="128"/>
        <v>194251.87393978122</v>
      </c>
    </row>
    <row r="2735" spans="1:5" x14ac:dyDescent="0.3">
      <c r="A2735" s="73">
        <v>39877</v>
      </c>
      <c r="B2735" s="130">
        <v>682.54998799999998</v>
      </c>
      <c r="C2735" s="125">
        <f t="shared" si="126"/>
        <v>-0.12374510713599229</v>
      </c>
      <c r="D2735" s="128">
        <f t="shared" si="127"/>
        <v>-123745.10713599229</v>
      </c>
      <c r="E2735" s="128">
        <f t="shared" ca="1" si="128"/>
        <v>194251.87393978122</v>
      </c>
    </row>
    <row r="2736" spans="1:5" x14ac:dyDescent="0.3">
      <c r="A2736" s="73">
        <v>39876</v>
      </c>
      <c r="B2736" s="130">
        <v>712.86999500000002</v>
      </c>
      <c r="C2736" s="125">
        <f t="shared" si="126"/>
        <v>-9.5824547359297463E-2</v>
      </c>
      <c r="D2736" s="128">
        <f t="shared" si="127"/>
        <v>-95824.547359297459</v>
      </c>
      <c r="E2736" s="128">
        <f t="shared" ca="1" si="128"/>
        <v>194251.87393978122</v>
      </c>
    </row>
    <row r="2737" spans="1:5" x14ac:dyDescent="0.3">
      <c r="A2737" s="73">
        <v>39875</v>
      </c>
      <c r="B2737" s="130">
        <v>696.330017</v>
      </c>
      <c r="C2737" s="125">
        <f t="shared" si="126"/>
        <v>-0.11764254596591772</v>
      </c>
      <c r="D2737" s="128">
        <f t="shared" si="127"/>
        <v>-117642.54596591773</v>
      </c>
      <c r="E2737" s="128">
        <f t="shared" ca="1" si="128"/>
        <v>194251.87393978122</v>
      </c>
    </row>
    <row r="2738" spans="1:5" x14ac:dyDescent="0.3">
      <c r="A2738" s="73">
        <v>39874</v>
      </c>
      <c r="B2738" s="130">
        <v>700.82000700000003</v>
      </c>
      <c r="C2738" s="125">
        <f t="shared" si="126"/>
        <v>-0.15241161032955164</v>
      </c>
      <c r="D2738" s="128">
        <f t="shared" si="127"/>
        <v>-152411.61032955165</v>
      </c>
      <c r="E2738" s="128">
        <f t="shared" ca="1" si="128"/>
        <v>194251.87393978122</v>
      </c>
    </row>
    <row r="2739" spans="1:5" x14ac:dyDescent="0.3">
      <c r="A2739" s="73">
        <v>39871</v>
      </c>
      <c r="B2739" s="130">
        <v>735.09002699999996</v>
      </c>
      <c r="C2739" s="125">
        <f t="shared" si="126"/>
        <v>-0.11985293736789737</v>
      </c>
      <c r="D2739" s="128">
        <f t="shared" si="127"/>
        <v>-119852.93736789738</v>
      </c>
      <c r="E2739" s="128">
        <f t="shared" ca="1" si="128"/>
        <v>194251.87393978122</v>
      </c>
    </row>
    <row r="2740" spans="1:5" x14ac:dyDescent="0.3">
      <c r="A2740" s="73">
        <v>39870</v>
      </c>
      <c r="B2740" s="130">
        <v>752.830017</v>
      </c>
      <c r="C2740" s="125">
        <f t="shared" si="126"/>
        <v>-9.7044610994370117E-2</v>
      </c>
      <c r="D2740" s="128">
        <f t="shared" si="127"/>
        <v>-97044.610994370116</v>
      </c>
      <c r="E2740" s="128">
        <f t="shared" ca="1" si="128"/>
        <v>194251.87393978122</v>
      </c>
    </row>
    <row r="2741" spans="1:5" x14ac:dyDescent="0.3">
      <c r="A2741" s="73">
        <v>39869</v>
      </c>
      <c r="B2741" s="130">
        <v>764.90002400000003</v>
      </c>
      <c r="C2741" s="125">
        <f t="shared" si="126"/>
        <v>-7.5269537976059731E-2</v>
      </c>
      <c r="D2741" s="128">
        <f t="shared" si="127"/>
        <v>-75269.537976059728</v>
      </c>
      <c r="E2741" s="128">
        <f t="shared" ca="1" si="128"/>
        <v>194251.87393978122</v>
      </c>
    </row>
    <row r="2742" spans="1:5" x14ac:dyDescent="0.3">
      <c r="A2742" s="73">
        <v>39868</v>
      </c>
      <c r="B2742" s="130">
        <v>773.14001499999995</v>
      </c>
      <c r="C2742" s="125">
        <f t="shared" si="126"/>
        <v>-0.11122095705397883</v>
      </c>
      <c r="D2742" s="128">
        <f t="shared" si="127"/>
        <v>-111220.95705397883</v>
      </c>
      <c r="E2742" s="128">
        <f t="shared" ca="1" si="128"/>
        <v>194251.87393978122</v>
      </c>
    </row>
    <row r="2743" spans="1:5" x14ac:dyDescent="0.3">
      <c r="A2743" s="73">
        <v>39867</v>
      </c>
      <c r="B2743" s="130">
        <v>743.330017</v>
      </c>
      <c r="C2743" s="125">
        <f t="shared" si="126"/>
        <v>-0.14422054163169806</v>
      </c>
      <c r="D2743" s="128">
        <f t="shared" si="127"/>
        <v>-144220.54163169806</v>
      </c>
      <c r="E2743" s="128">
        <f t="shared" ca="1" si="128"/>
        <v>194251.87393978122</v>
      </c>
    </row>
    <row r="2744" spans="1:5" x14ac:dyDescent="0.3">
      <c r="A2744" s="73">
        <v>39864</v>
      </c>
      <c r="B2744" s="130">
        <v>770.04998799999998</v>
      </c>
      <c r="C2744" s="125">
        <f t="shared" si="126"/>
        <v>-8.9613986109517874E-2</v>
      </c>
      <c r="D2744" s="128">
        <f t="shared" si="127"/>
        <v>-89613.986109517879</v>
      </c>
      <c r="E2744" s="128">
        <f t="shared" ca="1" si="128"/>
        <v>194251.87393978122</v>
      </c>
    </row>
    <row r="2745" spans="1:5" x14ac:dyDescent="0.3">
      <c r="A2745" s="73">
        <v>39863</v>
      </c>
      <c r="B2745" s="130">
        <v>778.94000200000005</v>
      </c>
      <c r="C2745" s="125">
        <f t="shared" si="126"/>
        <v>-6.4032754503749012E-2</v>
      </c>
      <c r="D2745" s="128">
        <f t="shared" si="127"/>
        <v>-64032.754503749013</v>
      </c>
      <c r="E2745" s="128">
        <f t="shared" ca="1" si="128"/>
        <v>194251.87393978122</v>
      </c>
    </row>
    <row r="2746" spans="1:5" x14ac:dyDescent="0.3">
      <c r="A2746" s="73">
        <v>39862</v>
      </c>
      <c r="B2746" s="130">
        <v>788.419983</v>
      </c>
      <c r="C2746" s="125">
        <f t="shared" si="126"/>
        <v>-5.9736945775996086E-2</v>
      </c>
      <c r="D2746" s="128">
        <f t="shared" si="127"/>
        <v>-59736.945775996086</v>
      </c>
      <c r="E2746" s="128">
        <f t="shared" ca="1" si="128"/>
        <v>194251.87393978122</v>
      </c>
    </row>
    <row r="2747" spans="1:5" x14ac:dyDescent="0.3">
      <c r="A2747" s="73">
        <v>39861</v>
      </c>
      <c r="B2747" s="130">
        <v>789.169983</v>
      </c>
      <c r="C2747" s="125">
        <f t="shared" si="126"/>
        <v>-4.39402245010172E-2</v>
      </c>
      <c r="D2747" s="128">
        <f t="shared" si="127"/>
        <v>-43940.224501017197</v>
      </c>
      <c r="E2747" s="128">
        <f t="shared" ca="1" si="128"/>
        <v>194251.87393978122</v>
      </c>
    </row>
    <row r="2748" spans="1:5" x14ac:dyDescent="0.3">
      <c r="A2748" s="73">
        <v>39857</v>
      </c>
      <c r="B2748" s="130">
        <v>826.84002699999996</v>
      </c>
      <c r="C2748" s="125">
        <f t="shared" si="126"/>
        <v>1.1624231052791423E-3</v>
      </c>
      <c r="D2748" s="128">
        <f t="shared" si="127"/>
        <v>1162.4231052791422</v>
      </c>
      <c r="E2748" s="128">
        <f t="shared" ca="1" si="128"/>
        <v>194251.87393978122</v>
      </c>
    </row>
    <row r="2749" spans="1:5" x14ac:dyDescent="0.3">
      <c r="A2749" s="73">
        <v>39856</v>
      </c>
      <c r="B2749" s="130">
        <v>835.19000200000005</v>
      </c>
      <c r="C2749" s="125">
        <f t="shared" si="126"/>
        <v>-1.1773212513195075E-2</v>
      </c>
      <c r="D2749" s="128">
        <f t="shared" si="127"/>
        <v>-11773.212513195074</v>
      </c>
      <c r="E2749" s="128">
        <f t="shared" ca="1" si="128"/>
        <v>194251.87393978122</v>
      </c>
    </row>
    <row r="2750" spans="1:5" x14ac:dyDescent="0.3">
      <c r="A2750" s="73">
        <v>39855</v>
      </c>
      <c r="B2750" s="130">
        <v>833.73999000000003</v>
      </c>
      <c r="C2750" s="125">
        <f t="shared" si="126"/>
        <v>-4.6162335404382748E-2</v>
      </c>
      <c r="D2750" s="128">
        <f t="shared" si="127"/>
        <v>-46162.335404382749</v>
      </c>
      <c r="E2750" s="128">
        <f t="shared" ca="1" si="128"/>
        <v>194251.87393978122</v>
      </c>
    </row>
    <row r="2751" spans="1:5" x14ac:dyDescent="0.3">
      <c r="A2751" s="73">
        <v>39854</v>
      </c>
      <c r="B2751" s="130">
        <v>827.15997300000004</v>
      </c>
      <c r="C2751" s="125">
        <f t="shared" si="126"/>
        <v>-2.193429014372017E-2</v>
      </c>
      <c r="D2751" s="128">
        <f t="shared" si="127"/>
        <v>-21934.290143720169</v>
      </c>
      <c r="E2751" s="128">
        <f t="shared" ca="1" si="128"/>
        <v>194251.87393978122</v>
      </c>
    </row>
    <row r="2752" spans="1:5" x14ac:dyDescent="0.3">
      <c r="A2752" s="73">
        <v>39853</v>
      </c>
      <c r="B2752" s="130">
        <v>869.89001499999995</v>
      </c>
      <c r="C2752" s="125">
        <f t="shared" si="126"/>
        <v>3.9829312216783652E-2</v>
      </c>
      <c r="D2752" s="128">
        <f t="shared" si="127"/>
        <v>39829.312216783655</v>
      </c>
      <c r="E2752" s="128">
        <f t="shared" ca="1" si="128"/>
        <v>194251.87393978122</v>
      </c>
    </row>
    <row r="2753" spans="1:5" x14ac:dyDescent="0.3">
      <c r="A2753" s="73">
        <v>39850</v>
      </c>
      <c r="B2753" s="130">
        <v>868.59997599999997</v>
      </c>
      <c r="C2753" s="125">
        <f t="shared" si="126"/>
        <v>4.4053084285549549E-2</v>
      </c>
      <c r="D2753" s="128">
        <f t="shared" si="127"/>
        <v>44053.08428554955</v>
      </c>
      <c r="E2753" s="128">
        <f t="shared" ca="1" si="128"/>
        <v>194251.87393978122</v>
      </c>
    </row>
    <row r="2754" spans="1:5" x14ac:dyDescent="0.3">
      <c r="A2754" s="73">
        <v>39849</v>
      </c>
      <c r="B2754" s="130">
        <v>845.84997599999997</v>
      </c>
      <c r="C2754" s="125">
        <f t="shared" si="126"/>
        <v>2.2175197583081507E-2</v>
      </c>
      <c r="D2754" s="128">
        <f t="shared" si="127"/>
        <v>22175.197583081506</v>
      </c>
      <c r="E2754" s="128">
        <f t="shared" ca="1" si="128"/>
        <v>194251.87393978122</v>
      </c>
    </row>
    <row r="2755" spans="1:5" x14ac:dyDescent="0.3">
      <c r="A2755" s="73">
        <v>39848</v>
      </c>
      <c r="B2755" s="130">
        <v>832.22997999999995</v>
      </c>
      <c r="C2755" s="125">
        <f t="shared" si="126"/>
        <v>-9.5330025889389658E-3</v>
      </c>
      <c r="D2755" s="128">
        <f t="shared" si="127"/>
        <v>-9533.0025889389653</v>
      </c>
      <c r="E2755" s="128">
        <f t="shared" ca="1" si="128"/>
        <v>194251.87393978122</v>
      </c>
    </row>
    <row r="2756" spans="1:5" x14ac:dyDescent="0.3">
      <c r="A2756" s="73">
        <v>39847</v>
      </c>
      <c r="B2756" s="130">
        <v>838.51000999999997</v>
      </c>
      <c r="C2756" s="125">
        <f t="shared" si="126"/>
        <v>4.1342788553365262E-2</v>
      </c>
      <c r="D2756" s="128">
        <f t="shared" si="127"/>
        <v>41342.788553365259</v>
      </c>
      <c r="E2756" s="128">
        <f t="shared" ca="1" si="128"/>
        <v>194251.87393978122</v>
      </c>
    </row>
    <row r="2757" spans="1:5" x14ac:dyDescent="0.3">
      <c r="A2757" s="73">
        <v>39846</v>
      </c>
      <c r="B2757" s="130">
        <v>825.44000200000005</v>
      </c>
      <c r="C2757" s="125">
        <f t="shared" si="126"/>
        <v>-2.9031187532531755E-2</v>
      </c>
      <c r="D2757" s="128">
        <f t="shared" si="127"/>
        <v>-29031.187532531756</v>
      </c>
      <c r="E2757" s="128">
        <f t="shared" ca="1" si="128"/>
        <v>194251.87393978122</v>
      </c>
    </row>
    <row r="2758" spans="1:5" x14ac:dyDescent="0.3">
      <c r="A2758" s="73">
        <v>39843</v>
      </c>
      <c r="B2758" s="130">
        <v>825.88000499999998</v>
      </c>
      <c r="C2758" s="125">
        <f t="shared" si="126"/>
        <v>-2.1167640756247774E-2</v>
      </c>
      <c r="D2758" s="128">
        <f t="shared" si="127"/>
        <v>-21167.640756247773</v>
      </c>
      <c r="E2758" s="128">
        <f t="shared" ca="1" si="128"/>
        <v>194251.87393978122</v>
      </c>
    </row>
    <row r="2759" spans="1:5" x14ac:dyDescent="0.3">
      <c r="A2759" s="73">
        <v>39842</v>
      </c>
      <c r="B2759" s="130">
        <v>845.14001499999995</v>
      </c>
      <c r="C2759" s="125">
        <f t="shared" si="126"/>
        <v>2.990695705007429E-3</v>
      </c>
      <c r="D2759" s="128">
        <f t="shared" si="127"/>
        <v>2990.6957050074288</v>
      </c>
      <c r="E2759" s="128">
        <f t="shared" ca="1" si="128"/>
        <v>194251.87393978122</v>
      </c>
    </row>
    <row r="2760" spans="1:5" x14ac:dyDescent="0.3">
      <c r="A2760" s="73">
        <v>39841</v>
      </c>
      <c r="B2760" s="130">
        <v>874.09002699999996</v>
      </c>
      <c r="C2760" s="125">
        <f t="shared" ref="C2760:C2823" si="129">B2760/B2770-1</f>
        <v>2.6383063100547943E-3</v>
      </c>
      <c r="D2760" s="128">
        <f t="shared" ref="D2760:D2823" si="130">C2760*$B$5</f>
        <v>2638.3063100547943</v>
      </c>
      <c r="E2760" s="128">
        <f t="shared" ref="E2760:E2823" ca="1" si="131">ABS(_xlfn.PERCENTILE.INC(OFFSET(D2760,0,0,Window),1-VaRLevel))</f>
        <v>194251.87393978122</v>
      </c>
    </row>
    <row r="2761" spans="1:5" x14ac:dyDescent="0.3">
      <c r="A2761" s="73">
        <v>39840</v>
      </c>
      <c r="B2761" s="130">
        <v>845.71002199999998</v>
      </c>
      <c r="C2761" s="125">
        <f t="shared" si="129"/>
        <v>-2.8209946128628816E-2</v>
      </c>
      <c r="D2761" s="128">
        <f t="shared" si="130"/>
        <v>-28209.946128628817</v>
      </c>
      <c r="E2761" s="128">
        <f t="shared" ca="1" si="131"/>
        <v>194251.87393978122</v>
      </c>
    </row>
    <row r="2762" spans="1:5" x14ac:dyDescent="0.3">
      <c r="A2762" s="73">
        <v>39839</v>
      </c>
      <c r="B2762" s="130">
        <v>836.57000700000003</v>
      </c>
      <c r="C2762" s="125">
        <f t="shared" si="129"/>
        <v>-6.0403179030354637E-2</v>
      </c>
      <c r="D2762" s="128">
        <f t="shared" si="130"/>
        <v>-60403.179030354637</v>
      </c>
      <c r="E2762" s="128">
        <f t="shared" ca="1" si="131"/>
        <v>194251.87393978122</v>
      </c>
    </row>
    <row r="2763" spans="1:5" x14ac:dyDescent="0.3">
      <c r="A2763" s="73">
        <v>39836</v>
      </c>
      <c r="B2763" s="130">
        <v>831.95001200000002</v>
      </c>
      <c r="C2763" s="125">
        <f t="shared" si="129"/>
        <v>-8.5497861684188936E-2</v>
      </c>
      <c r="D2763" s="128">
        <f t="shared" si="130"/>
        <v>-85497.861684188931</v>
      </c>
      <c r="E2763" s="128">
        <f t="shared" ca="1" si="131"/>
        <v>194251.87393978122</v>
      </c>
    </row>
    <row r="2764" spans="1:5" x14ac:dyDescent="0.3">
      <c r="A2764" s="73">
        <v>39835</v>
      </c>
      <c r="B2764" s="130">
        <v>827.5</v>
      </c>
      <c r="C2764" s="125">
        <f t="shared" si="129"/>
        <v>-8.7299423046174218E-2</v>
      </c>
      <c r="D2764" s="128">
        <f t="shared" si="130"/>
        <v>-87299.423046174212</v>
      </c>
      <c r="E2764" s="128">
        <f t="shared" ca="1" si="131"/>
        <v>194251.87393978122</v>
      </c>
    </row>
    <row r="2765" spans="1:5" x14ac:dyDescent="0.3">
      <c r="A2765" s="73">
        <v>39834</v>
      </c>
      <c r="B2765" s="130">
        <v>840.23999000000003</v>
      </c>
      <c r="C2765" s="125">
        <f t="shared" si="129"/>
        <v>-0.10105918560745664</v>
      </c>
      <c r="D2765" s="128">
        <f t="shared" si="130"/>
        <v>-101059.18560745663</v>
      </c>
      <c r="E2765" s="128">
        <f t="shared" ca="1" si="131"/>
        <v>194251.87393978122</v>
      </c>
    </row>
    <row r="2766" spans="1:5" x14ac:dyDescent="0.3">
      <c r="A2766" s="73">
        <v>39833</v>
      </c>
      <c r="B2766" s="130">
        <v>805.21997099999999</v>
      </c>
      <c r="C2766" s="125">
        <f t="shared" si="129"/>
        <v>-0.13179151374036535</v>
      </c>
      <c r="D2766" s="128">
        <f t="shared" si="130"/>
        <v>-131791.51374036536</v>
      </c>
      <c r="E2766" s="128">
        <f t="shared" ca="1" si="131"/>
        <v>194251.87393978122</v>
      </c>
    </row>
    <row r="2767" spans="1:5" x14ac:dyDescent="0.3">
      <c r="A2767" s="73">
        <v>39829</v>
      </c>
      <c r="B2767" s="130">
        <v>850.11999500000002</v>
      </c>
      <c r="C2767" s="125">
        <f t="shared" si="129"/>
        <v>-8.7658289388172883E-2</v>
      </c>
      <c r="D2767" s="128">
        <f t="shared" si="130"/>
        <v>-87658.289388172881</v>
      </c>
      <c r="E2767" s="128">
        <f t="shared" ca="1" si="131"/>
        <v>194251.87393978122</v>
      </c>
    </row>
    <row r="2768" spans="1:5" x14ac:dyDescent="0.3">
      <c r="A2768" s="73">
        <v>39828</v>
      </c>
      <c r="B2768" s="130">
        <v>843.73999000000003</v>
      </c>
      <c r="C2768" s="125">
        <f t="shared" si="129"/>
        <v>-6.5884317741489062E-2</v>
      </c>
      <c r="D2768" s="128">
        <f t="shared" si="130"/>
        <v>-65884.317741489067</v>
      </c>
      <c r="E2768" s="128">
        <f t="shared" ca="1" si="131"/>
        <v>194251.87393978122</v>
      </c>
    </row>
    <row r="2769" spans="1:5" x14ac:dyDescent="0.3">
      <c r="A2769" s="73">
        <v>39827</v>
      </c>
      <c r="B2769" s="130">
        <v>842.61999500000002</v>
      </c>
      <c r="C2769" s="125">
        <f t="shared" si="129"/>
        <v>-5.3916306466423425E-2</v>
      </c>
      <c r="D2769" s="128">
        <f t="shared" si="130"/>
        <v>-53916.306466423426</v>
      </c>
      <c r="E2769" s="128">
        <f t="shared" ca="1" si="131"/>
        <v>194251.87393978122</v>
      </c>
    </row>
    <row r="2770" spans="1:5" x14ac:dyDescent="0.3">
      <c r="A2770" s="73">
        <v>39826</v>
      </c>
      <c r="B2770" s="130">
        <v>871.78997800000002</v>
      </c>
      <c r="C2770" s="125">
        <f t="shared" si="129"/>
        <v>2.7259495368650022E-3</v>
      </c>
      <c r="D2770" s="128">
        <f t="shared" si="130"/>
        <v>2725.9495368650023</v>
      </c>
      <c r="E2770" s="128">
        <f t="shared" ca="1" si="131"/>
        <v>194251.87393978122</v>
      </c>
    </row>
    <row r="2771" spans="1:5" x14ac:dyDescent="0.3">
      <c r="A2771" s="73">
        <v>39825</v>
      </c>
      <c r="B2771" s="130">
        <v>870.26000999999997</v>
      </c>
      <c r="C2771" s="125">
        <f t="shared" si="129"/>
        <v>-2.9101489859324481E-3</v>
      </c>
      <c r="D2771" s="128">
        <f t="shared" si="130"/>
        <v>-2910.1489859324479</v>
      </c>
      <c r="E2771" s="128">
        <f t="shared" ca="1" si="131"/>
        <v>194251.87393978122</v>
      </c>
    </row>
    <row r="2772" spans="1:5" x14ac:dyDescent="0.3">
      <c r="A2772" s="73">
        <v>39822</v>
      </c>
      <c r="B2772" s="130">
        <v>890.34997599999997</v>
      </c>
      <c r="C2772" s="125">
        <f t="shared" si="129"/>
        <v>2.5571561811072341E-2</v>
      </c>
      <c r="D2772" s="128">
        <f t="shared" si="130"/>
        <v>25571.561811072341</v>
      </c>
      <c r="E2772" s="128">
        <f t="shared" ca="1" si="131"/>
        <v>194251.87393978122</v>
      </c>
    </row>
    <row r="2773" spans="1:5" x14ac:dyDescent="0.3">
      <c r="A2773" s="73">
        <v>39821</v>
      </c>
      <c r="B2773" s="130">
        <v>909.72997999999995</v>
      </c>
      <c r="C2773" s="125">
        <f t="shared" si="129"/>
        <v>5.3952926985412875E-2</v>
      </c>
      <c r="D2773" s="128">
        <f t="shared" si="130"/>
        <v>53952.926985412872</v>
      </c>
      <c r="E2773" s="128">
        <f t="shared" ca="1" si="131"/>
        <v>194251.87393978122</v>
      </c>
    </row>
    <row r="2774" spans="1:5" x14ac:dyDescent="0.3">
      <c r="A2774" s="73">
        <v>39820</v>
      </c>
      <c r="B2774" s="130">
        <v>906.65002400000003</v>
      </c>
      <c r="C2774" s="125">
        <f t="shared" si="129"/>
        <v>4.0177619860619629E-2</v>
      </c>
      <c r="D2774" s="128">
        <f t="shared" si="130"/>
        <v>40177.619860619627</v>
      </c>
      <c r="E2774" s="128">
        <f t="shared" ca="1" si="131"/>
        <v>194251.87393978122</v>
      </c>
    </row>
    <row r="2775" spans="1:5" x14ac:dyDescent="0.3">
      <c r="A2775" s="73">
        <v>39819</v>
      </c>
      <c r="B2775" s="130">
        <v>934.70001200000002</v>
      </c>
      <c r="C2775" s="125">
        <f t="shared" si="129"/>
        <v>5.273235880562499E-2</v>
      </c>
      <c r="D2775" s="128">
        <f t="shared" si="130"/>
        <v>52732.358805624994</v>
      </c>
      <c r="E2775" s="128">
        <f t="shared" ca="1" si="131"/>
        <v>194251.87393978122</v>
      </c>
    </row>
    <row r="2776" spans="1:5" x14ac:dyDescent="0.3">
      <c r="A2776" s="73">
        <v>39818</v>
      </c>
      <c r="B2776" s="130">
        <v>927.45001200000002</v>
      </c>
      <c r="C2776" s="125">
        <f t="shared" si="129"/>
        <v>4.7634625902082783E-2</v>
      </c>
      <c r="D2776" s="128">
        <f t="shared" si="130"/>
        <v>47634.625902082786</v>
      </c>
      <c r="E2776" s="128">
        <f t="shared" ca="1" si="131"/>
        <v>194251.87393978122</v>
      </c>
    </row>
    <row r="2777" spans="1:5" x14ac:dyDescent="0.3">
      <c r="A2777" s="73">
        <v>39815</v>
      </c>
      <c r="B2777" s="130">
        <v>931.79998799999998</v>
      </c>
      <c r="C2777" s="125">
        <f t="shared" si="129"/>
        <v>3.0273551574103053E-2</v>
      </c>
      <c r="D2777" s="128">
        <f t="shared" si="130"/>
        <v>30273.551574103054</v>
      </c>
      <c r="E2777" s="128">
        <f t="shared" ca="1" si="131"/>
        <v>194251.87393978122</v>
      </c>
    </row>
    <row r="2778" spans="1:5" x14ac:dyDescent="0.3">
      <c r="A2778" s="73">
        <v>39813</v>
      </c>
      <c r="B2778" s="130">
        <v>903.25</v>
      </c>
      <c r="C2778" s="125">
        <f t="shared" si="129"/>
        <v>-1.0874080768433991E-2</v>
      </c>
      <c r="D2778" s="128">
        <f t="shared" si="130"/>
        <v>-10874.080768433991</v>
      </c>
      <c r="E2778" s="128">
        <f t="shared" ca="1" si="131"/>
        <v>194251.87393978122</v>
      </c>
    </row>
    <row r="2779" spans="1:5" x14ac:dyDescent="0.3">
      <c r="A2779" s="73">
        <v>39812</v>
      </c>
      <c r="B2779" s="130">
        <v>890.64001499999995</v>
      </c>
      <c r="C2779" s="125">
        <f t="shared" si="129"/>
        <v>2.5409590271518345E-2</v>
      </c>
      <c r="D2779" s="128">
        <f t="shared" si="130"/>
        <v>25409.590271518344</v>
      </c>
      <c r="E2779" s="128">
        <f t="shared" ca="1" si="131"/>
        <v>194251.87393978122</v>
      </c>
    </row>
    <row r="2780" spans="1:5" x14ac:dyDescent="0.3">
      <c r="A2780" s="73">
        <v>39811</v>
      </c>
      <c r="B2780" s="130">
        <v>869.419983</v>
      </c>
      <c r="C2780" s="125">
        <f t="shared" si="129"/>
        <v>-1.171950170437519E-2</v>
      </c>
      <c r="D2780" s="128">
        <f t="shared" si="130"/>
        <v>-11719.50170437519</v>
      </c>
      <c r="E2780" s="128">
        <f t="shared" ca="1" si="131"/>
        <v>194251.87393978122</v>
      </c>
    </row>
    <row r="2781" spans="1:5" x14ac:dyDescent="0.3">
      <c r="A2781" s="73">
        <v>39808</v>
      </c>
      <c r="B2781" s="130">
        <v>872.79998799999998</v>
      </c>
      <c r="C2781" s="125">
        <f t="shared" si="129"/>
        <v>-9.0435899630525451E-4</v>
      </c>
      <c r="D2781" s="128">
        <f t="shared" si="130"/>
        <v>-904.35899630525455</v>
      </c>
      <c r="E2781" s="128">
        <f t="shared" ca="1" si="131"/>
        <v>194251.87393978122</v>
      </c>
    </row>
    <row r="2782" spans="1:5" x14ac:dyDescent="0.3">
      <c r="A2782" s="73">
        <v>39806</v>
      </c>
      <c r="B2782" s="130">
        <v>868.15002400000003</v>
      </c>
      <c r="C2782" s="125">
        <f t="shared" si="129"/>
        <v>-3.4573602537404935E-2</v>
      </c>
      <c r="D2782" s="128">
        <f t="shared" si="130"/>
        <v>-34573.602537404935</v>
      </c>
      <c r="E2782" s="128">
        <f t="shared" ca="1" si="131"/>
        <v>194251.87393978122</v>
      </c>
    </row>
    <row r="2783" spans="1:5" x14ac:dyDescent="0.3">
      <c r="A2783" s="73">
        <v>39805</v>
      </c>
      <c r="B2783" s="130">
        <v>863.15997300000004</v>
      </c>
      <c r="C2783" s="125">
        <f t="shared" si="129"/>
        <v>-2.8705830609786598E-2</v>
      </c>
      <c r="D2783" s="128">
        <f t="shared" si="130"/>
        <v>-28705.830609786597</v>
      </c>
      <c r="E2783" s="128">
        <f t="shared" ca="1" si="131"/>
        <v>194251.87393978122</v>
      </c>
    </row>
    <row r="2784" spans="1:5" x14ac:dyDescent="0.3">
      <c r="A2784" s="73">
        <v>39804</v>
      </c>
      <c r="B2784" s="130">
        <v>871.63000499999998</v>
      </c>
      <c r="C2784" s="125">
        <f t="shared" si="129"/>
        <v>-4.1848968338806691E-2</v>
      </c>
      <c r="D2784" s="128">
        <f t="shared" si="130"/>
        <v>-41848.968338806691</v>
      </c>
      <c r="E2784" s="128">
        <f t="shared" ca="1" si="131"/>
        <v>194251.87393978122</v>
      </c>
    </row>
    <row r="2785" spans="1:5" x14ac:dyDescent="0.3">
      <c r="A2785" s="73">
        <v>39801</v>
      </c>
      <c r="B2785" s="130">
        <v>887.88000499999998</v>
      </c>
      <c r="C2785" s="125">
        <f t="shared" si="129"/>
        <v>1.3480655547656317E-2</v>
      </c>
      <c r="D2785" s="128">
        <f t="shared" si="130"/>
        <v>13480.655547656317</v>
      </c>
      <c r="E2785" s="128">
        <f t="shared" ca="1" si="131"/>
        <v>194251.87393978122</v>
      </c>
    </row>
    <row r="2786" spans="1:5" x14ac:dyDescent="0.3">
      <c r="A2786" s="73">
        <v>39800</v>
      </c>
      <c r="B2786" s="130">
        <v>885.28002900000001</v>
      </c>
      <c r="C2786" s="125">
        <f t="shared" si="129"/>
        <v>4.7396014498573669E-2</v>
      </c>
      <c r="D2786" s="128">
        <f t="shared" si="130"/>
        <v>47396.01449857367</v>
      </c>
      <c r="E2786" s="128">
        <f t="shared" ca="1" si="131"/>
        <v>194251.87393978122</v>
      </c>
    </row>
    <row r="2787" spans="1:5" x14ac:dyDescent="0.3">
      <c r="A2787" s="73">
        <v>39799</v>
      </c>
      <c r="B2787" s="130">
        <v>904.419983</v>
      </c>
      <c r="C2787" s="125">
        <f t="shared" si="129"/>
        <v>3.8679736071384418E-2</v>
      </c>
      <c r="D2787" s="128">
        <f t="shared" si="130"/>
        <v>38679.736071384417</v>
      </c>
      <c r="E2787" s="128">
        <f t="shared" ca="1" si="131"/>
        <v>194251.87393978122</v>
      </c>
    </row>
    <row r="2788" spans="1:5" x14ac:dyDescent="0.3">
      <c r="A2788" s="73">
        <v>39798</v>
      </c>
      <c r="B2788" s="130">
        <v>913.17999299999997</v>
      </c>
      <c r="C2788" s="125">
        <f t="shared" si="129"/>
        <v>7.5835575867003513E-2</v>
      </c>
      <c r="D2788" s="128">
        <f t="shared" si="130"/>
        <v>75835.575867003514</v>
      </c>
      <c r="E2788" s="128">
        <f t="shared" ca="1" si="131"/>
        <v>194251.87393978122</v>
      </c>
    </row>
    <row r="2789" spans="1:5" x14ac:dyDescent="0.3">
      <c r="A2789" s="73">
        <v>39797</v>
      </c>
      <c r="B2789" s="130">
        <v>868.57000700000003</v>
      </c>
      <c r="C2789" s="125">
        <f t="shared" si="129"/>
        <v>6.4150137328257362E-2</v>
      </c>
      <c r="D2789" s="128">
        <f t="shared" si="130"/>
        <v>64150.137328257362</v>
      </c>
      <c r="E2789" s="128">
        <f t="shared" ca="1" si="131"/>
        <v>194251.87393978122</v>
      </c>
    </row>
    <row r="2790" spans="1:5" x14ac:dyDescent="0.3">
      <c r="A2790" s="73">
        <v>39794</v>
      </c>
      <c r="B2790" s="130">
        <v>879.72997999999995</v>
      </c>
      <c r="C2790" s="125">
        <f t="shared" si="129"/>
        <v>-1.842141634407557E-2</v>
      </c>
      <c r="D2790" s="128">
        <f t="shared" si="130"/>
        <v>-18421.416344075569</v>
      </c>
      <c r="E2790" s="128">
        <f t="shared" ca="1" si="131"/>
        <v>194251.87393978122</v>
      </c>
    </row>
    <row r="2791" spans="1:5" x14ac:dyDescent="0.3">
      <c r="A2791" s="73">
        <v>39793</v>
      </c>
      <c r="B2791" s="130">
        <v>873.59002699999996</v>
      </c>
      <c r="C2791" s="125">
        <f t="shared" si="129"/>
        <v>-1.5872798881477079E-2</v>
      </c>
      <c r="D2791" s="128">
        <f t="shared" si="130"/>
        <v>-15872.79888147708</v>
      </c>
      <c r="E2791" s="128">
        <f t="shared" ca="1" si="131"/>
        <v>194251.87393978122</v>
      </c>
    </row>
    <row r="2792" spans="1:5" x14ac:dyDescent="0.3">
      <c r="A2792" s="73">
        <v>39792</v>
      </c>
      <c r="B2792" s="130">
        <v>899.23999000000003</v>
      </c>
      <c r="C2792" s="125">
        <f t="shared" si="129"/>
        <v>4.8810896170746965E-2</v>
      </c>
      <c r="D2792" s="128">
        <f t="shared" si="130"/>
        <v>48810.896170746964</v>
      </c>
      <c r="E2792" s="128">
        <f t="shared" ca="1" si="131"/>
        <v>194251.87393978122</v>
      </c>
    </row>
    <row r="2793" spans="1:5" x14ac:dyDescent="0.3">
      <c r="A2793" s="73">
        <v>39791</v>
      </c>
      <c r="B2793" s="130">
        <v>888.669983</v>
      </c>
      <c r="C2793" s="125">
        <f t="shared" si="129"/>
        <v>4.3272543274374797E-2</v>
      </c>
      <c r="D2793" s="128">
        <f t="shared" si="130"/>
        <v>43272.543274374795</v>
      </c>
      <c r="E2793" s="128">
        <f t="shared" ca="1" si="131"/>
        <v>194251.87393978122</v>
      </c>
    </row>
    <row r="2794" spans="1:5" x14ac:dyDescent="0.3">
      <c r="A2794" s="73">
        <v>39790</v>
      </c>
      <c r="B2794" s="130">
        <v>909.70001200000002</v>
      </c>
      <c r="C2794" s="125">
        <f t="shared" si="129"/>
        <v>0.13708233319327068</v>
      </c>
      <c r="D2794" s="128">
        <f t="shared" si="130"/>
        <v>137082.33319327066</v>
      </c>
      <c r="E2794" s="128">
        <f t="shared" ca="1" si="131"/>
        <v>194251.87393978122</v>
      </c>
    </row>
    <row r="2795" spans="1:5" x14ac:dyDescent="0.3">
      <c r="A2795" s="73">
        <v>39787</v>
      </c>
      <c r="B2795" s="130">
        <v>876.07000700000003</v>
      </c>
      <c r="C2795" s="125">
        <f t="shared" si="129"/>
        <v>0.16430546577984839</v>
      </c>
      <c r="D2795" s="128">
        <f t="shared" si="130"/>
        <v>164305.4657798484</v>
      </c>
      <c r="E2795" s="128">
        <f t="shared" ca="1" si="131"/>
        <v>194251.87393978122</v>
      </c>
    </row>
    <row r="2796" spans="1:5" x14ac:dyDescent="0.3">
      <c r="A2796" s="73">
        <v>39786</v>
      </c>
      <c r="B2796" s="130">
        <v>845.21997099999999</v>
      </c>
      <c r="C2796" s="125">
        <f t="shared" si="129"/>
        <v>4.7905915328422921E-2</v>
      </c>
      <c r="D2796" s="128">
        <f t="shared" si="130"/>
        <v>47905.915328422918</v>
      </c>
      <c r="E2796" s="128">
        <f t="shared" ca="1" si="131"/>
        <v>194251.87393978122</v>
      </c>
    </row>
    <row r="2797" spans="1:5" x14ac:dyDescent="0.3">
      <c r="A2797" s="73">
        <v>39785</v>
      </c>
      <c r="B2797" s="130">
        <v>870.73999000000003</v>
      </c>
      <c r="C2797" s="125">
        <f t="shared" si="129"/>
        <v>1.3525462179471148E-2</v>
      </c>
      <c r="D2797" s="128">
        <f t="shared" si="130"/>
        <v>13525.462179471147</v>
      </c>
      <c r="E2797" s="128">
        <f t="shared" ca="1" si="131"/>
        <v>194251.87393978122</v>
      </c>
    </row>
    <row r="2798" spans="1:5" x14ac:dyDescent="0.3">
      <c r="A2798" s="73">
        <v>39784</v>
      </c>
      <c r="B2798" s="130">
        <v>848.80999799999995</v>
      </c>
      <c r="C2798" s="125">
        <f t="shared" si="129"/>
        <v>-2.280343226564896E-3</v>
      </c>
      <c r="D2798" s="128">
        <f t="shared" si="130"/>
        <v>-2280.3432265648958</v>
      </c>
      <c r="E2798" s="128">
        <f t="shared" ca="1" si="131"/>
        <v>194251.87393978122</v>
      </c>
    </row>
    <row r="2799" spans="1:5" x14ac:dyDescent="0.3">
      <c r="A2799" s="73">
        <v>39783</v>
      </c>
      <c r="B2799" s="130">
        <v>816.21002199999998</v>
      </c>
      <c r="C2799" s="125">
        <f t="shared" si="129"/>
        <v>-6.5361973042131982E-2</v>
      </c>
      <c r="D2799" s="128">
        <f t="shared" si="130"/>
        <v>-65361.973042131984</v>
      </c>
      <c r="E2799" s="128">
        <f t="shared" ca="1" si="131"/>
        <v>194251.87393978122</v>
      </c>
    </row>
    <row r="2800" spans="1:5" x14ac:dyDescent="0.3">
      <c r="A2800" s="73">
        <v>39780</v>
      </c>
      <c r="B2800" s="130">
        <v>896.23999000000003</v>
      </c>
      <c r="C2800" s="125">
        <f t="shared" si="129"/>
        <v>-1.6515037324376203E-2</v>
      </c>
      <c r="D2800" s="128">
        <f t="shared" si="130"/>
        <v>-16515.037324376204</v>
      </c>
      <c r="E2800" s="128">
        <f t="shared" ca="1" si="131"/>
        <v>194251.87393978122</v>
      </c>
    </row>
    <row r="2801" spans="1:5" x14ac:dyDescent="0.3">
      <c r="A2801" s="73">
        <v>39778</v>
      </c>
      <c r="B2801" s="130">
        <v>887.67999299999997</v>
      </c>
      <c r="C2801" s="125">
        <f t="shared" si="129"/>
        <v>4.1511211425712125E-2</v>
      </c>
      <c r="D2801" s="128">
        <f t="shared" si="130"/>
        <v>41511.211425712121</v>
      </c>
      <c r="E2801" s="128">
        <f t="shared" ca="1" si="131"/>
        <v>194251.87393978122</v>
      </c>
    </row>
    <row r="2802" spans="1:5" x14ac:dyDescent="0.3">
      <c r="A2802" s="73">
        <v>39777</v>
      </c>
      <c r="B2802" s="130">
        <v>857.39001499999995</v>
      </c>
      <c r="C2802" s="125">
        <f t="shared" si="129"/>
        <v>-4.623171082398303E-2</v>
      </c>
      <c r="D2802" s="128">
        <f t="shared" si="130"/>
        <v>-46231.710823983027</v>
      </c>
      <c r="E2802" s="128">
        <f t="shared" ca="1" si="131"/>
        <v>194251.87393978122</v>
      </c>
    </row>
    <row r="2803" spans="1:5" x14ac:dyDescent="0.3">
      <c r="A2803" s="73">
        <v>39776</v>
      </c>
      <c r="B2803" s="130">
        <v>851.80999799999995</v>
      </c>
      <c r="C2803" s="125">
        <f t="shared" si="129"/>
        <v>-7.3323856775791341E-2</v>
      </c>
      <c r="D2803" s="128">
        <f t="shared" si="130"/>
        <v>-73323.856775791341</v>
      </c>
      <c r="E2803" s="128">
        <f t="shared" ca="1" si="131"/>
        <v>194251.87393978122</v>
      </c>
    </row>
    <row r="2804" spans="1:5" x14ac:dyDescent="0.3">
      <c r="A2804" s="73">
        <v>39773</v>
      </c>
      <c r="B2804" s="130">
        <v>800.03002900000001</v>
      </c>
      <c r="C2804" s="125">
        <f t="shared" si="129"/>
        <v>-0.14066742113951192</v>
      </c>
      <c r="D2804" s="128">
        <f t="shared" si="130"/>
        <v>-140667.42113951192</v>
      </c>
      <c r="E2804" s="128">
        <f t="shared" ca="1" si="131"/>
        <v>194251.87393978122</v>
      </c>
    </row>
    <row r="2805" spans="1:5" x14ac:dyDescent="0.3">
      <c r="A2805" s="73">
        <v>39772</v>
      </c>
      <c r="B2805" s="130">
        <v>752.44000200000005</v>
      </c>
      <c r="C2805" s="125">
        <f t="shared" si="129"/>
        <v>-0.16846432914605058</v>
      </c>
      <c r="D2805" s="128">
        <f t="shared" si="130"/>
        <v>-168464.32914605059</v>
      </c>
      <c r="E2805" s="128">
        <f t="shared" ca="1" si="131"/>
        <v>194251.87393978122</v>
      </c>
    </row>
    <row r="2806" spans="1:5" x14ac:dyDescent="0.3">
      <c r="A2806" s="73">
        <v>39771</v>
      </c>
      <c r="B2806" s="130">
        <v>806.580017</v>
      </c>
      <c r="C2806" s="125">
        <f t="shared" si="129"/>
        <v>-0.15343682098645384</v>
      </c>
      <c r="D2806" s="128">
        <f t="shared" si="130"/>
        <v>-153436.82098645385</v>
      </c>
      <c r="E2806" s="128">
        <f t="shared" ca="1" si="131"/>
        <v>194251.87393978122</v>
      </c>
    </row>
    <row r="2807" spans="1:5" x14ac:dyDescent="0.3">
      <c r="A2807" s="73">
        <v>39770</v>
      </c>
      <c r="B2807" s="130">
        <v>859.11999500000002</v>
      </c>
      <c r="C2807" s="125">
        <f t="shared" si="129"/>
        <v>-0.14579170270942077</v>
      </c>
      <c r="D2807" s="128">
        <f t="shared" si="130"/>
        <v>-145791.70270942076</v>
      </c>
      <c r="E2807" s="128">
        <f t="shared" ca="1" si="131"/>
        <v>194251.87393978122</v>
      </c>
    </row>
    <row r="2808" spans="1:5" x14ac:dyDescent="0.3">
      <c r="A2808" s="73">
        <v>39769</v>
      </c>
      <c r="B2808" s="130">
        <v>850.75</v>
      </c>
      <c r="C2808" s="125">
        <f t="shared" si="129"/>
        <v>-0.11957982969570313</v>
      </c>
      <c r="D2808" s="128">
        <f t="shared" si="130"/>
        <v>-119579.82969570313</v>
      </c>
      <c r="E2808" s="128">
        <f t="shared" ca="1" si="131"/>
        <v>194251.87393978122</v>
      </c>
    </row>
    <row r="2809" spans="1:5" x14ac:dyDescent="0.3">
      <c r="A2809" s="73">
        <v>39766</v>
      </c>
      <c r="B2809" s="130">
        <v>873.28997800000002</v>
      </c>
      <c r="C2809" s="125">
        <f t="shared" si="129"/>
        <v>-9.8539377548387042E-2</v>
      </c>
      <c r="D2809" s="128">
        <f t="shared" si="130"/>
        <v>-98539.377548387041</v>
      </c>
      <c r="E2809" s="128">
        <f t="shared" ca="1" si="131"/>
        <v>194251.87393978122</v>
      </c>
    </row>
    <row r="2810" spans="1:5" x14ac:dyDescent="0.3">
      <c r="A2810" s="73">
        <v>39765</v>
      </c>
      <c r="B2810" s="130">
        <v>911.28997800000002</v>
      </c>
      <c r="C2810" s="125">
        <f t="shared" si="129"/>
        <v>-4.4859549716265823E-2</v>
      </c>
      <c r="D2810" s="128">
        <f t="shared" si="130"/>
        <v>-44859.549716265821</v>
      </c>
      <c r="E2810" s="128">
        <f t="shared" ca="1" si="131"/>
        <v>194251.87393978122</v>
      </c>
    </row>
    <row r="2811" spans="1:5" x14ac:dyDescent="0.3">
      <c r="A2811" s="73">
        <v>39764</v>
      </c>
      <c r="B2811" s="130">
        <v>852.29998799999998</v>
      </c>
      <c r="C2811" s="125">
        <f t="shared" si="129"/>
        <v>-8.3637106884062895E-2</v>
      </c>
      <c r="D2811" s="128">
        <f t="shared" si="130"/>
        <v>-83637.106884062901</v>
      </c>
      <c r="E2811" s="128">
        <f t="shared" ca="1" si="131"/>
        <v>194251.87393978122</v>
      </c>
    </row>
    <row r="2812" spans="1:5" x14ac:dyDescent="0.3">
      <c r="A2812" s="73">
        <v>39763</v>
      </c>
      <c r="B2812" s="130">
        <v>898.95001200000002</v>
      </c>
      <c r="C2812" s="125">
        <f t="shared" si="129"/>
        <v>-4.4188788591415396E-2</v>
      </c>
      <c r="D2812" s="128">
        <f t="shared" si="130"/>
        <v>-44188.788591415396</v>
      </c>
      <c r="E2812" s="128">
        <f t="shared" ca="1" si="131"/>
        <v>194251.87393978122</v>
      </c>
    </row>
    <row r="2813" spans="1:5" x14ac:dyDescent="0.3">
      <c r="A2813" s="73">
        <v>39762</v>
      </c>
      <c r="B2813" s="130">
        <v>919.21002199999998</v>
      </c>
      <c r="C2813" s="125">
        <f t="shared" si="129"/>
        <v>8.279936908965424E-2</v>
      </c>
      <c r="D2813" s="128">
        <f t="shared" si="130"/>
        <v>82799.369089654239</v>
      </c>
      <c r="E2813" s="128">
        <f t="shared" ca="1" si="131"/>
        <v>194251.87393978122</v>
      </c>
    </row>
    <row r="2814" spans="1:5" x14ac:dyDescent="0.3">
      <c r="A2814" s="73">
        <v>39759</v>
      </c>
      <c r="B2814" s="130">
        <v>930.98999000000003</v>
      </c>
      <c r="C2814" s="125">
        <f t="shared" si="129"/>
        <v>6.1840583919600789E-2</v>
      </c>
      <c r="D2814" s="128">
        <f t="shared" si="130"/>
        <v>61840.583919600787</v>
      </c>
      <c r="E2814" s="128">
        <f t="shared" ca="1" si="131"/>
        <v>194251.87393978122</v>
      </c>
    </row>
    <row r="2815" spans="1:5" x14ac:dyDescent="0.3">
      <c r="A2815" s="73">
        <v>39758</v>
      </c>
      <c r="B2815" s="130">
        <v>904.88000499999998</v>
      </c>
      <c r="C2815" s="125">
        <f t="shared" si="129"/>
        <v>-3.556815863003715E-3</v>
      </c>
      <c r="D2815" s="128">
        <f t="shared" si="130"/>
        <v>-3556.8158630037151</v>
      </c>
      <c r="E2815" s="128">
        <f t="shared" ca="1" si="131"/>
        <v>194251.87393978122</v>
      </c>
    </row>
    <row r="2816" spans="1:5" x14ac:dyDescent="0.3">
      <c r="A2816" s="73">
        <v>39757</v>
      </c>
      <c r="B2816" s="130">
        <v>952.77002000000005</v>
      </c>
      <c r="C2816" s="125">
        <f t="shared" si="129"/>
        <v>6.2434475779344245E-2</v>
      </c>
      <c r="D2816" s="128">
        <f t="shared" si="130"/>
        <v>62434.475779344248</v>
      </c>
      <c r="E2816" s="128">
        <f t="shared" ca="1" si="131"/>
        <v>194251.87393978122</v>
      </c>
    </row>
    <row r="2817" spans="1:5" x14ac:dyDescent="0.3">
      <c r="A2817" s="73">
        <v>39756</v>
      </c>
      <c r="B2817" s="130">
        <v>1005.75</v>
      </c>
      <c r="C2817" s="125">
        <f t="shared" si="129"/>
        <v>5.3086239083854236E-2</v>
      </c>
      <c r="D2817" s="128">
        <f t="shared" si="130"/>
        <v>53086.239083854234</v>
      </c>
      <c r="E2817" s="128">
        <f t="shared" ca="1" si="131"/>
        <v>194251.87393978122</v>
      </c>
    </row>
    <row r="2818" spans="1:5" x14ac:dyDescent="0.3">
      <c r="A2818" s="73">
        <v>39755</v>
      </c>
      <c r="B2818" s="130">
        <v>966.29998799999998</v>
      </c>
      <c r="C2818" s="125">
        <f t="shared" si="129"/>
        <v>-1.93830277398086E-2</v>
      </c>
      <c r="D2818" s="128">
        <f t="shared" si="130"/>
        <v>-19383.0277398086</v>
      </c>
      <c r="E2818" s="128">
        <f t="shared" ca="1" si="131"/>
        <v>194251.87393978122</v>
      </c>
    </row>
    <row r="2819" spans="1:5" x14ac:dyDescent="0.3">
      <c r="A2819" s="73">
        <v>39752</v>
      </c>
      <c r="B2819" s="130">
        <v>968.75</v>
      </c>
      <c r="C2819" s="125">
        <f t="shared" si="129"/>
        <v>2.9982470214012791E-2</v>
      </c>
      <c r="D2819" s="128">
        <f t="shared" si="130"/>
        <v>29982.470214012792</v>
      </c>
      <c r="E2819" s="128">
        <f t="shared" ca="1" si="131"/>
        <v>194251.87393978122</v>
      </c>
    </row>
    <row r="2820" spans="1:5" x14ac:dyDescent="0.3">
      <c r="A2820" s="73">
        <v>39751</v>
      </c>
      <c r="B2820" s="130">
        <v>954.09002699999996</v>
      </c>
      <c r="C2820" s="125">
        <f t="shared" si="129"/>
        <v>8.0936086732830148E-3</v>
      </c>
      <c r="D2820" s="128">
        <f t="shared" si="130"/>
        <v>8093.6086732830145</v>
      </c>
      <c r="E2820" s="128">
        <f t="shared" ca="1" si="131"/>
        <v>194251.87393978122</v>
      </c>
    </row>
    <row r="2821" spans="1:5" x14ac:dyDescent="0.3">
      <c r="A2821" s="73">
        <v>39750</v>
      </c>
      <c r="B2821" s="130">
        <v>930.09002699999996</v>
      </c>
      <c r="C2821" s="125">
        <f t="shared" si="129"/>
        <v>2.4508723275317834E-2</v>
      </c>
      <c r="D2821" s="128">
        <f t="shared" si="130"/>
        <v>24508.723275317832</v>
      </c>
      <c r="E2821" s="128">
        <f t="shared" ca="1" si="131"/>
        <v>194251.87393978122</v>
      </c>
    </row>
    <row r="2822" spans="1:5" x14ac:dyDescent="0.3">
      <c r="A2822" s="73">
        <v>39749</v>
      </c>
      <c r="B2822" s="130">
        <v>940.51000999999997</v>
      </c>
      <c r="C2822" s="125">
        <f t="shared" si="129"/>
        <v>-5.7614652582492654E-2</v>
      </c>
      <c r="D2822" s="128">
        <f t="shared" si="130"/>
        <v>-57614.65258249265</v>
      </c>
      <c r="E2822" s="128">
        <f t="shared" ca="1" si="131"/>
        <v>194251.87393978122</v>
      </c>
    </row>
    <row r="2823" spans="1:5" x14ac:dyDescent="0.3">
      <c r="A2823" s="73">
        <v>39748</v>
      </c>
      <c r="B2823" s="130">
        <v>848.919983</v>
      </c>
      <c r="C2823" s="125">
        <f t="shared" si="129"/>
        <v>-0.1539143835091894</v>
      </c>
      <c r="D2823" s="128">
        <f t="shared" si="130"/>
        <v>-153914.38350918941</v>
      </c>
      <c r="E2823" s="128">
        <f t="shared" ca="1" si="131"/>
        <v>194251.87393978122</v>
      </c>
    </row>
    <row r="2824" spans="1:5" x14ac:dyDescent="0.3">
      <c r="A2824" s="73">
        <v>39745</v>
      </c>
      <c r="B2824" s="130">
        <v>876.77002000000005</v>
      </c>
      <c r="C2824" s="125">
        <f t="shared" ref="C2824:C2887" si="132">B2824/B2834-1</f>
        <v>-2.4966028028752474E-2</v>
      </c>
      <c r="D2824" s="128">
        <f t="shared" ref="D2824:D2887" si="133">C2824*$B$5</f>
        <v>-24966.028028752473</v>
      </c>
      <c r="E2824" s="128">
        <f t="shared" ref="E2824:E2887" ca="1" si="134">ABS(_xlfn.PERCENTILE.INC(OFFSET(D2824,0,0,Window),1-VaRLevel))</f>
        <v>194251.87393978122</v>
      </c>
    </row>
    <row r="2825" spans="1:5" x14ac:dyDescent="0.3">
      <c r="A2825" s="73">
        <v>39744</v>
      </c>
      <c r="B2825" s="130">
        <v>908.10998500000005</v>
      </c>
      <c r="C2825" s="125">
        <f t="shared" si="132"/>
        <v>-1.9891837016617897E-3</v>
      </c>
      <c r="D2825" s="128">
        <f t="shared" si="133"/>
        <v>-1989.1837016617897</v>
      </c>
      <c r="E2825" s="128">
        <f t="shared" ca="1" si="134"/>
        <v>194251.87393978122</v>
      </c>
    </row>
    <row r="2826" spans="1:5" x14ac:dyDescent="0.3">
      <c r="A2826" s="73">
        <v>39743</v>
      </c>
      <c r="B2826" s="130">
        <v>896.78002900000001</v>
      </c>
      <c r="C2826" s="125">
        <f t="shared" si="132"/>
        <v>-8.9507962739846181E-2</v>
      </c>
      <c r="D2826" s="128">
        <f t="shared" si="133"/>
        <v>-89507.962739846174</v>
      </c>
      <c r="E2826" s="128">
        <f t="shared" ca="1" si="134"/>
        <v>194251.87393978122</v>
      </c>
    </row>
    <row r="2827" spans="1:5" x14ac:dyDescent="0.3">
      <c r="A2827" s="73">
        <v>39742</v>
      </c>
      <c r="B2827" s="130">
        <v>955.04998799999998</v>
      </c>
      <c r="C2827" s="125">
        <f t="shared" si="132"/>
        <v>-4.1335828901675864E-2</v>
      </c>
      <c r="D2827" s="128">
        <f t="shared" si="133"/>
        <v>-41335.828901675864</v>
      </c>
      <c r="E2827" s="128">
        <f t="shared" ca="1" si="134"/>
        <v>194251.87393978122</v>
      </c>
    </row>
    <row r="2828" spans="1:5" x14ac:dyDescent="0.3">
      <c r="A2828" s="73">
        <v>39741</v>
      </c>
      <c r="B2828" s="130">
        <v>985.40002400000003</v>
      </c>
      <c r="C2828" s="125">
        <f t="shared" si="132"/>
        <v>-6.7641845400535749E-2</v>
      </c>
      <c r="D2828" s="128">
        <f t="shared" si="133"/>
        <v>-67641.845400535749</v>
      </c>
      <c r="E2828" s="128">
        <f t="shared" ca="1" si="134"/>
        <v>194251.87393978122</v>
      </c>
    </row>
    <row r="2829" spans="1:5" x14ac:dyDescent="0.3">
      <c r="A2829" s="73">
        <v>39738</v>
      </c>
      <c r="B2829" s="130">
        <v>940.54998799999998</v>
      </c>
      <c r="C2829" s="125">
        <f t="shared" si="132"/>
        <v>-0.14435558971926887</v>
      </c>
      <c r="D2829" s="128">
        <f t="shared" si="133"/>
        <v>-144355.58971926887</v>
      </c>
      <c r="E2829" s="128">
        <f t="shared" ca="1" si="134"/>
        <v>194251.87393978122</v>
      </c>
    </row>
    <row r="2830" spans="1:5" x14ac:dyDescent="0.3">
      <c r="A2830" s="73">
        <v>39737</v>
      </c>
      <c r="B2830" s="130">
        <v>946.42999299999997</v>
      </c>
      <c r="C2830" s="125">
        <f t="shared" si="132"/>
        <v>-0.15063541626123866</v>
      </c>
      <c r="D2830" s="128">
        <f t="shared" si="133"/>
        <v>-150635.41626123866</v>
      </c>
      <c r="E2830" s="128">
        <f t="shared" ca="1" si="134"/>
        <v>194251.87393978122</v>
      </c>
    </row>
    <row r="2831" spans="1:5" x14ac:dyDescent="0.3">
      <c r="A2831" s="73">
        <v>39736</v>
      </c>
      <c r="B2831" s="130">
        <v>907.84002699999996</v>
      </c>
      <c r="C2831" s="125">
        <f t="shared" si="132"/>
        <v>-0.21809382730648219</v>
      </c>
      <c r="D2831" s="128">
        <f t="shared" si="133"/>
        <v>-218093.82730648218</v>
      </c>
      <c r="E2831" s="128">
        <f t="shared" ca="1" si="134"/>
        <v>194251.87393978122</v>
      </c>
    </row>
    <row r="2832" spans="1:5" x14ac:dyDescent="0.3">
      <c r="A2832" s="73">
        <v>39735</v>
      </c>
      <c r="B2832" s="130">
        <v>998.01000999999997</v>
      </c>
      <c r="C2832" s="125">
        <f t="shared" si="132"/>
        <v>-0.144337920680638</v>
      </c>
      <c r="D2832" s="128">
        <f t="shared" si="133"/>
        <v>-144337.920680638</v>
      </c>
      <c r="E2832" s="128">
        <f t="shared" ca="1" si="134"/>
        <v>165585.88874826071</v>
      </c>
    </row>
    <row r="2833" spans="1:5" x14ac:dyDescent="0.3">
      <c r="A2833" s="73">
        <v>39734</v>
      </c>
      <c r="B2833" s="130">
        <v>1003.349976</v>
      </c>
      <c r="C2833" s="125">
        <f t="shared" si="132"/>
        <v>-9.3156363678458476E-2</v>
      </c>
      <c r="D2833" s="128">
        <f t="shared" si="133"/>
        <v>-93156.363678458481</v>
      </c>
      <c r="E2833" s="128">
        <f t="shared" ca="1" si="134"/>
        <v>165585.88874826071</v>
      </c>
    </row>
    <row r="2834" spans="1:5" x14ac:dyDescent="0.3">
      <c r="A2834" s="73">
        <v>39731</v>
      </c>
      <c r="B2834" s="130">
        <v>899.21997099999999</v>
      </c>
      <c r="C2834" s="125">
        <f t="shared" si="132"/>
        <v>-0.25884596489081624</v>
      </c>
      <c r="D2834" s="128">
        <f t="shared" si="133"/>
        <v>-258845.96489081625</v>
      </c>
      <c r="E2834" s="128">
        <f t="shared" ca="1" si="134"/>
        <v>165585.88874826071</v>
      </c>
    </row>
    <row r="2835" spans="1:5" x14ac:dyDescent="0.3">
      <c r="A2835" s="73">
        <v>39730</v>
      </c>
      <c r="B2835" s="130">
        <v>909.919983</v>
      </c>
      <c r="C2835" s="125">
        <f t="shared" si="132"/>
        <v>-0.24749008223385727</v>
      </c>
      <c r="D2835" s="128">
        <f t="shared" si="133"/>
        <v>-247490.08223385728</v>
      </c>
      <c r="E2835" s="128">
        <f t="shared" ca="1" si="134"/>
        <v>143376.09649337031</v>
      </c>
    </row>
    <row r="2836" spans="1:5" x14ac:dyDescent="0.3">
      <c r="A2836" s="73">
        <v>39729</v>
      </c>
      <c r="B2836" s="130">
        <v>984.94000200000005</v>
      </c>
      <c r="C2836" s="125">
        <f t="shared" si="132"/>
        <v>-0.16943677961933756</v>
      </c>
      <c r="D2836" s="128">
        <f t="shared" si="133"/>
        <v>-169436.77961933755</v>
      </c>
      <c r="E2836" s="128">
        <f t="shared" ca="1" si="134"/>
        <v>124305.952851161</v>
      </c>
    </row>
    <row r="2837" spans="1:5" x14ac:dyDescent="0.3">
      <c r="A2837" s="73">
        <v>39728</v>
      </c>
      <c r="B2837" s="130">
        <v>996.22997999999995</v>
      </c>
      <c r="C2837" s="125">
        <f t="shared" si="132"/>
        <v>-0.16157781865795628</v>
      </c>
      <c r="D2837" s="128">
        <f t="shared" si="133"/>
        <v>-161577.81865795629</v>
      </c>
      <c r="E2837" s="128">
        <f t="shared" ca="1" si="134"/>
        <v>108905.88856233656</v>
      </c>
    </row>
    <row r="2838" spans="1:5" x14ac:dyDescent="0.3">
      <c r="A2838" s="73">
        <v>39727</v>
      </c>
      <c r="B2838" s="130">
        <v>1056.8900149999999</v>
      </c>
      <c r="C2838" s="125">
        <f t="shared" si="132"/>
        <v>-0.12443144689349528</v>
      </c>
      <c r="D2838" s="128">
        <f t="shared" si="133"/>
        <v>-124431.44689349527</v>
      </c>
      <c r="E2838" s="128">
        <f t="shared" ca="1" si="134"/>
        <v>86006.008157410644</v>
      </c>
    </row>
    <row r="2839" spans="1:5" x14ac:dyDescent="0.3">
      <c r="A2839" s="73">
        <v>39724</v>
      </c>
      <c r="B2839" s="130">
        <v>1099.2299800000001</v>
      </c>
      <c r="C2839" s="125">
        <f t="shared" si="132"/>
        <v>-0.12417533660301716</v>
      </c>
      <c r="D2839" s="128">
        <f t="shared" si="133"/>
        <v>-124175.33660301716</v>
      </c>
      <c r="E2839" s="128">
        <f t="shared" ca="1" si="134"/>
        <v>77600.902560200688</v>
      </c>
    </row>
    <row r="2840" spans="1:5" x14ac:dyDescent="0.3">
      <c r="A2840" s="73">
        <v>39723</v>
      </c>
      <c r="B2840" s="130">
        <v>1114.280029</v>
      </c>
      <c r="C2840" s="125">
        <f t="shared" si="132"/>
        <v>-7.6443610277216023E-2</v>
      </c>
      <c r="D2840" s="128">
        <f t="shared" si="133"/>
        <v>-76443.610277216023</v>
      </c>
      <c r="E2840" s="128">
        <f t="shared" ca="1" si="134"/>
        <v>75551.666883224418</v>
      </c>
    </row>
    <row r="2841" spans="1:5" x14ac:dyDescent="0.3">
      <c r="A2841" s="73">
        <v>39722</v>
      </c>
      <c r="B2841" s="130">
        <v>1161.0600589999999</v>
      </c>
      <c r="C2841" s="125">
        <f t="shared" si="132"/>
        <v>4.0384679385181421E-3</v>
      </c>
      <c r="D2841" s="128">
        <f t="shared" si="133"/>
        <v>4038.4679385181421</v>
      </c>
      <c r="E2841" s="128">
        <f t="shared" ca="1" si="134"/>
        <v>73504.488931676053</v>
      </c>
    </row>
    <row r="2842" spans="1:5" x14ac:dyDescent="0.3">
      <c r="A2842" s="73">
        <v>39721</v>
      </c>
      <c r="B2842" s="130">
        <v>1166.3599850000001</v>
      </c>
      <c r="C2842" s="125">
        <f t="shared" si="132"/>
        <v>-3.8925504230563623E-2</v>
      </c>
      <c r="D2842" s="128">
        <f t="shared" si="133"/>
        <v>-38925.504230563623</v>
      </c>
      <c r="E2842" s="128">
        <f t="shared" ca="1" si="134"/>
        <v>73504.488931676053</v>
      </c>
    </row>
    <row r="2843" spans="1:5" x14ac:dyDescent="0.3">
      <c r="A2843" s="73">
        <v>39720</v>
      </c>
      <c r="B2843" s="130">
        <v>1106.420044</v>
      </c>
      <c r="C2843" s="125">
        <f t="shared" si="132"/>
        <v>-7.2339993749190756E-2</v>
      </c>
      <c r="D2843" s="128">
        <f t="shared" si="133"/>
        <v>-72339.993749190762</v>
      </c>
      <c r="E2843" s="128">
        <f t="shared" ca="1" si="134"/>
        <v>73504.488931676053</v>
      </c>
    </row>
    <row r="2844" spans="1:5" x14ac:dyDescent="0.3">
      <c r="A2844" s="73">
        <v>39717</v>
      </c>
      <c r="B2844" s="130">
        <v>1213.2700199999999</v>
      </c>
      <c r="C2844" s="125">
        <f t="shared" si="132"/>
        <v>-3.0702191023733727E-2</v>
      </c>
      <c r="D2844" s="128">
        <f t="shared" si="133"/>
        <v>-30702.191023733729</v>
      </c>
      <c r="E2844" s="128">
        <f t="shared" ca="1" si="134"/>
        <v>73216.606630250477</v>
      </c>
    </row>
    <row r="2845" spans="1:5" x14ac:dyDescent="0.3">
      <c r="A2845" s="73">
        <v>39716</v>
      </c>
      <c r="B2845" s="130">
        <v>1209.1800539999999</v>
      </c>
      <c r="C2845" s="125">
        <f t="shared" si="132"/>
        <v>-3.1920254141873827E-2</v>
      </c>
      <c r="D2845" s="128">
        <f t="shared" si="133"/>
        <v>-31920.254141873826</v>
      </c>
      <c r="E2845" s="128">
        <f t="shared" ca="1" si="134"/>
        <v>73216.606630250477</v>
      </c>
    </row>
    <row r="2846" spans="1:5" x14ac:dyDescent="0.3">
      <c r="A2846" s="73">
        <v>39715</v>
      </c>
      <c r="B2846" s="130">
        <v>1185.869995</v>
      </c>
      <c r="C2846" s="125">
        <f t="shared" si="132"/>
        <v>-3.7474467175169446E-2</v>
      </c>
      <c r="D2846" s="128">
        <f t="shared" si="133"/>
        <v>-37474.467175169448</v>
      </c>
      <c r="E2846" s="128">
        <f t="shared" ca="1" si="134"/>
        <v>73216.606630250477</v>
      </c>
    </row>
    <row r="2847" spans="1:5" x14ac:dyDescent="0.3">
      <c r="A2847" s="73">
        <v>39714</v>
      </c>
      <c r="B2847" s="130">
        <v>1188.219971</v>
      </c>
      <c r="C2847" s="125">
        <f t="shared" si="132"/>
        <v>-2.9636375941099913E-2</v>
      </c>
      <c r="D2847" s="128">
        <f t="shared" si="133"/>
        <v>-29636.375941099912</v>
      </c>
      <c r="E2847" s="128">
        <f t="shared" ca="1" si="134"/>
        <v>73216.606630250477</v>
      </c>
    </row>
    <row r="2848" spans="1:5" x14ac:dyDescent="0.3">
      <c r="A2848" s="73">
        <v>39713</v>
      </c>
      <c r="B2848" s="130">
        <v>1207.089966</v>
      </c>
      <c r="C2848" s="125">
        <f t="shared" si="132"/>
        <v>-4.7878647988020662E-2</v>
      </c>
      <c r="D2848" s="128">
        <f t="shared" si="133"/>
        <v>-47878.647988020661</v>
      </c>
      <c r="E2848" s="128">
        <f t="shared" ca="1" si="134"/>
        <v>73216.606630250477</v>
      </c>
    </row>
    <row r="2849" spans="1:5" x14ac:dyDescent="0.3">
      <c r="A2849" s="73">
        <v>39710</v>
      </c>
      <c r="B2849" s="130">
        <v>1255.079956</v>
      </c>
      <c r="C2849" s="125">
        <f t="shared" si="132"/>
        <v>1.0279154473142871E-2</v>
      </c>
      <c r="D2849" s="128">
        <f t="shared" si="133"/>
        <v>10279.154473142871</v>
      </c>
      <c r="E2849" s="128">
        <f t="shared" ca="1" si="134"/>
        <v>73216.606630250477</v>
      </c>
    </row>
    <row r="2850" spans="1:5" x14ac:dyDescent="0.3">
      <c r="A2850" s="73">
        <v>39709</v>
      </c>
      <c r="B2850" s="130">
        <v>1206.51001</v>
      </c>
      <c r="C2850" s="125">
        <f t="shared" si="132"/>
        <v>-2.4514239692299378E-2</v>
      </c>
      <c r="D2850" s="128">
        <f t="shared" si="133"/>
        <v>-24514.239692299379</v>
      </c>
      <c r="E2850" s="128">
        <f t="shared" ca="1" si="134"/>
        <v>73216.606630250477</v>
      </c>
    </row>
    <row r="2851" spans="1:5" x14ac:dyDescent="0.3">
      <c r="A2851" s="73">
        <v>39708</v>
      </c>
      <c r="B2851" s="130">
        <v>1156.3900149999999</v>
      </c>
      <c r="C2851" s="125">
        <f t="shared" si="132"/>
        <v>-9.3013197744485465E-2</v>
      </c>
      <c r="D2851" s="128">
        <f t="shared" si="133"/>
        <v>-93013.197744485471</v>
      </c>
      <c r="E2851" s="128">
        <f t="shared" ca="1" si="134"/>
        <v>73216.606630250477</v>
      </c>
    </row>
    <row r="2852" spans="1:5" x14ac:dyDescent="0.3">
      <c r="A2852" s="73">
        <v>39707</v>
      </c>
      <c r="B2852" s="130">
        <v>1213.599976</v>
      </c>
      <c r="C2852" s="125">
        <f t="shared" si="132"/>
        <v>-5.0079041784841571E-2</v>
      </c>
      <c r="D2852" s="128">
        <f t="shared" si="133"/>
        <v>-50079.041784841575</v>
      </c>
      <c r="E2852" s="128">
        <f t="shared" ca="1" si="134"/>
        <v>71020.542480051765</v>
      </c>
    </row>
    <row r="2853" spans="1:5" x14ac:dyDescent="0.3">
      <c r="A2853" s="73">
        <v>39706</v>
      </c>
      <c r="B2853" s="130">
        <v>1192.6999510000001</v>
      </c>
      <c r="C2853" s="125">
        <f t="shared" si="132"/>
        <v>-7.0258731157974319E-2</v>
      </c>
      <c r="D2853" s="128">
        <f t="shared" si="133"/>
        <v>-70258.731157974325</v>
      </c>
      <c r="E2853" s="128">
        <f t="shared" ca="1" si="134"/>
        <v>71020.542480051765</v>
      </c>
    </row>
    <row r="2854" spans="1:5" x14ac:dyDescent="0.3">
      <c r="A2854" s="73">
        <v>39703</v>
      </c>
      <c r="B2854" s="130">
        <v>1251.6999510000001</v>
      </c>
      <c r="C2854" s="125">
        <f t="shared" si="132"/>
        <v>-3.76573030772408E-2</v>
      </c>
      <c r="D2854" s="128">
        <f t="shared" si="133"/>
        <v>-37657.303077240802</v>
      </c>
      <c r="E2854" s="128">
        <f t="shared" ca="1" si="134"/>
        <v>68964.050905142489</v>
      </c>
    </row>
    <row r="2855" spans="1:5" x14ac:dyDescent="0.3">
      <c r="A2855" s="73">
        <v>39702</v>
      </c>
      <c r="B2855" s="130">
        <v>1249.0500489999999</v>
      </c>
      <c r="C2855" s="125">
        <f t="shared" si="132"/>
        <v>-2.5443552997611918E-2</v>
      </c>
      <c r="D2855" s="128">
        <f t="shared" si="133"/>
        <v>-25443.552997611918</v>
      </c>
      <c r="E2855" s="128">
        <f t="shared" ca="1" si="134"/>
        <v>68964.050905142489</v>
      </c>
    </row>
    <row r="2856" spans="1:5" x14ac:dyDescent="0.3">
      <c r="A2856" s="73">
        <v>39701</v>
      </c>
      <c r="B2856" s="130">
        <v>1232.040039</v>
      </c>
      <c r="C2856" s="125">
        <f t="shared" si="132"/>
        <v>-3.1041809100661344E-2</v>
      </c>
      <c r="D2856" s="128">
        <f t="shared" si="133"/>
        <v>-31041.809100661343</v>
      </c>
      <c r="E2856" s="128">
        <f t="shared" ca="1" si="134"/>
        <v>68964.050905142489</v>
      </c>
    </row>
    <row r="2857" spans="1:5" x14ac:dyDescent="0.3">
      <c r="A2857" s="73">
        <v>39700</v>
      </c>
      <c r="B2857" s="130">
        <v>1224.51001</v>
      </c>
      <c r="C2857" s="125">
        <f t="shared" si="132"/>
        <v>-3.341381479592509E-2</v>
      </c>
      <c r="D2857" s="128">
        <f t="shared" si="133"/>
        <v>-33413.814795925093</v>
      </c>
      <c r="E2857" s="128">
        <f t="shared" ca="1" si="134"/>
        <v>68964.050905142489</v>
      </c>
    </row>
    <row r="2858" spans="1:5" x14ac:dyDescent="0.3">
      <c r="A2858" s="73">
        <v>39699</v>
      </c>
      <c r="B2858" s="130">
        <v>1267.790039</v>
      </c>
      <c r="C2858" s="125">
        <f t="shared" si="132"/>
        <v>-1.8890197280312493E-2</v>
      </c>
      <c r="D2858" s="128">
        <f t="shared" si="133"/>
        <v>-18890.197280312492</v>
      </c>
      <c r="E2858" s="128">
        <f t="shared" ca="1" si="134"/>
        <v>68964.050905142489</v>
      </c>
    </row>
    <row r="2859" spans="1:5" x14ac:dyDescent="0.3">
      <c r="A2859" s="73">
        <v>39696</v>
      </c>
      <c r="B2859" s="130">
        <v>1242.3100589999999</v>
      </c>
      <c r="C2859" s="125">
        <f t="shared" si="132"/>
        <v>-2.7713358798240217E-2</v>
      </c>
      <c r="D2859" s="128">
        <f t="shared" si="133"/>
        <v>-27713.358798240217</v>
      </c>
      <c r="E2859" s="128">
        <f t="shared" ca="1" si="134"/>
        <v>68964.050905142489</v>
      </c>
    </row>
    <row r="2860" spans="1:5" x14ac:dyDescent="0.3">
      <c r="A2860" s="73">
        <v>39695</v>
      </c>
      <c r="B2860" s="130">
        <v>1236.829956</v>
      </c>
      <c r="C2860" s="125">
        <f t="shared" si="132"/>
        <v>-2.9587209382285984E-2</v>
      </c>
      <c r="D2860" s="128">
        <f t="shared" si="133"/>
        <v>-29587.209382285982</v>
      </c>
      <c r="E2860" s="128">
        <f t="shared" ca="1" si="134"/>
        <v>68964.050905142489</v>
      </c>
    </row>
    <row r="2861" spans="1:5" x14ac:dyDescent="0.3">
      <c r="A2861" s="73">
        <v>39694</v>
      </c>
      <c r="B2861" s="130">
        <v>1274.9799800000001</v>
      </c>
      <c r="C2861" s="125">
        <f t="shared" si="132"/>
        <v>6.54464737712801E-3</v>
      </c>
      <c r="D2861" s="128">
        <f t="shared" si="133"/>
        <v>6544.6473771280098</v>
      </c>
      <c r="E2861" s="128">
        <f t="shared" ca="1" si="134"/>
        <v>68964.050905142489</v>
      </c>
    </row>
    <row r="2862" spans="1:5" x14ac:dyDescent="0.3">
      <c r="A2862" s="73">
        <v>39693</v>
      </c>
      <c r="B2862" s="130">
        <v>1277.579956</v>
      </c>
      <c r="C2862" s="125">
        <f t="shared" si="132"/>
        <v>-7.9776319345081781E-4</v>
      </c>
      <c r="D2862" s="128">
        <f t="shared" si="133"/>
        <v>-797.76319345081777</v>
      </c>
      <c r="E2862" s="128">
        <f t="shared" ca="1" si="134"/>
        <v>68964.050905142489</v>
      </c>
    </row>
    <row r="2863" spans="1:5" x14ac:dyDescent="0.3">
      <c r="A2863" s="73">
        <v>39689</v>
      </c>
      <c r="B2863" s="130">
        <v>1282.829956</v>
      </c>
      <c r="C2863" s="125">
        <f t="shared" si="132"/>
        <v>-1.1839466630822582E-2</v>
      </c>
      <c r="D2863" s="128">
        <f t="shared" si="133"/>
        <v>-11839.466630822582</v>
      </c>
      <c r="E2863" s="128">
        <f t="shared" ca="1" si="134"/>
        <v>68964.050905142489</v>
      </c>
    </row>
    <row r="2864" spans="1:5" x14ac:dyDescent="0.3">
      <c r="A2864" s="73">
        <v>39688</v>
      </c>
      <c r="B2864" s="130">
        <v>1300.6800539999999</v>
      </c>
      <c r="C2864" s="125">
        <f t="shared" si="132"/>
        <v>5.9941370966074548E-3</v>
      </c>
      <c r="D2864" s="128">
        <f t="shared" si="133"/>
        <v>5994.1370966074546</v>
      </c>
      <c r="E2864" s="128">
        <f t="shared" ca="1" si="134"/>
        <v>68964.050905142489</v>
      </c>
    </row>
    <row r="2865" spans="1:5" x14ac:dyDescent="0.3">
      <c r="A2865" s="73">
        <v>39687</v>
      </c>
      <c r="B2865" s="130">
        <v>1281.660034</v>
      </c>
      <c r="C2865" s="125">
        <f t="shared" si="132"/>
        <v>-3.2429809093669215E-3</v>
      </c>
      <c r="D2865" s="128">
        <f t="shared" si="133"/>
        <v>-3242.9809093669214</v>
      </c>
      <c r="E2865" s="128">
        <f t="shared" ca="1" si="134"/>
        <v>68964.050905142489</v>
      </c>
    </row>
    <row r="2866" spans="1:5" x14ac:dyDescent="0.3">
      <c r="A2866" s="73">
        <v>39686</v>
      </c>
      <c r="B2866" s="130">
        <v>1271.51001</v>
      </c>
      <c r="C2866" s="125">
        <f t="shared" si="132"/>
        <v>-1.4019926082458389E-2</v>
      </c>
      <c r="D2866" s="128">
        <f t="shared" si="133"/>
        <v>-14019.926082458389</v>
      </c>
      <c r="E2866" s="128">
        <f t="shared" ca="1" si="134"/>
        <v>68964.050905142489</v>
      </c>
    </row>
    <row r="2867" spans="1:5" x14ac:dyDescent="0.3">
      <c r="A2867" s="73">
        <v>39685</v>
      </c>
      <c r="B2867" s="130">
        <v>1266.839966</v>
      </c>
      <c r="C2867" s="125">
        <f t="shared" si="132"/>
        <v>-2.9479347280272128E-2</v>
      </c>
      <c r="D2867" s="128">
        <f t="shared" si="133"/>
        <v>-29479.347280272126</v>
      </c>
      <c r="E2867" s="128">
        <f t="shared" ca="1" si="134"/>
        <v>68964.050905142489</v>
      </c>
    </row>
    <row r="2868" spans="1:5" x14ac:dyDescent="0.3">
      <c r="A2868" s="73">
        <v>39682</v>
      </c>
      <c r="B2868" s="130">
        <v>1292.1999510000001</v>
      </c>
      <c r="C2868" s="125">
        <f t="shared" si="132"/>
        <v>-3.1782238734449075E-3</v>
      </c>
      <c r="D2868" s="128">
        <f t="shared" si="133"/>
        <v>-3178.2238734449074</v>
      </c>
      <c r="E2868" s="128">
        <f t="shared" ca="1" si="134"/>
        <v>68964.050905142489</v>
      </c>
    </row>
    <row r="2869" spans="1:5" x14ac:dyDescent="0.3">
      <c r="A2869" s="73">
        <v>39681</v>
      </c>
      <c r="B2869" s="130">
        <v>1277.719971</v>
      </c>
      <c r="C2869" s="125">
        <f t="shared" si="132"/>
        <v>9.2017230460346155E-3</v>
      </c>
      <c r="D2869" s="128">
        <f t="shared" si="133"/>
        <v>9201.7230460346163</v>
      </c>
      <c r="E2869" s="128">
        <f t="shared" ca="1" si="134"/>
        <v>68964.050905142489</v>
      </c>
    </row>
    <row r="2870" spans="1:5" x14ac:dyDescent="0.3">
      <c r="A2870" s="73">
        <v>39680</v>
      </c>
      <c r="B2870" s="130">
        <v>1274.540039</v>
      </c>
      <c r="C2870" s="125">
        <f t="shared" si="132"/>
        <v>-1.1363649012523624E-2</v>
      </c>
      <c r="D2870" s="128">
        <f t="shared" si="133"/>
        <v>-11363.649012523625</v>
      </c>
      <c r="E2870" s="128">
        <f t="shared" ca="1" si="134"/>
        <v>68964.050905142489</v>
      </c>
    </row>
    <row r="2871" spans="1:5" x14ac:dyDescent="0.3">
      <c r="A2871" s="73">
        <v>39679</v>
      </c>
      <c r="B2871" s="130">
        <v>1266.6899410000001</v>
      </c>
      <c r="C2871" s="125">
        <f t="shared" si="132"/>
        <v>-1.4157013829474208E-2</v>
      </c>
      <c r="D2871" s="128">
        <f t="shared" si="133"/>
        <v>-14157.013829474208</v>
      </c>
      <c r="E2871" s="128">
        <f t="shared" ca="1" si="134"/>
        <v>68964.050905142489</v>
      </c>
    </row>
    <row r="2872" spans="1:5" x14ac:dyDescent="0.3">
      <c r="A2872" s="73">
        <v>39678</v>
      </c>
      <c r="B2872" s="130">
        <v>1278.599976</v>
      </c>
      <c r="C2872" s="125">
        <f t="shared" si="132"/>
        <v>2.3690735673127294E-2</v>
      </c>
      <c r="D2872" s="128">
        <f t="shared" si="133"/>
        <v>23690.735673127296</v>
      </c>
      <c r="E2872" s="128">
        <f t="shared" ca="1" si="134"/>
        <v>68964.050905142489</v>
      </c>
    </row>
    <row r="2873" spans="1:5" x14ac:dyDescent="0.3">
      <c r="A2873" s="73">
        <v>39675</v>
      </c>
      <c r="B2873" s="130">
        <v>1298.1999510000001</v>
      </c>
      <c r="C2873" s="125">
        <f t="shared" si="132"/>
        <v>3.0063944764563866E-2</v>
      </c>
      <c r="D2873" s="128">
        <f t="shared" si="133"/>
        <v>30063.944764563865</v>
      </c>
      <c r="E2873" s="128">
        <f t="shared" ca="1" si="134"/>
        <v>68964.050905142489</v>
      </c>
    </row>
    <row r="2874" spans="1:5" x14ac:dyDescent="0.3">
      <c r="A2874" s="73">
        <v>39674</v>
      </c>
      <c r="B2874" s="130">
        <v>1292.9300539999999</v>
      </c>
      <c r="C2874" s="125">
        <f t="shared" si="132"/>
        <v>2.0159738120533177E-2</v>
      </c>
      <c r="D2874" s="128">
        <f t="shared" si="133"/>
        <v>20159.738120533177</v>
      </c>
      <c r="E2874" s="128">
        <f t="shared" ca="1" si="134"/>
        <v>68964.050905142489</v>
      </c>
    </row>
    <row r="2875" spans="1:5" x14ac:dyDescent="0.3">
      <c r="A2875" s="73">
        <v>39673</v>
      </c>
      <c r="B2875" s="130">
        <v>1285.829956</v>
      </c>
      <c r="C2875" s="125">
        <f t="shared" si="132"/>
        <v>1.2224518304513321E-3</v>
      </c>
      <c r="D2875" s="128">
        <f t="shared" si="133"/>
        <v>1222.4518304513322</v>
      </c>
      <c r="E2875" s="128">
        <f t="shared" ca="1" si="134"/>
        <v>68964.050905142489</v>
      </c>
    </row>
    <row r="2876" spans="1:5" x14ac:dyDescent="0.3">
      <c r="A2876" s="73">
        <v>39672</v>
      </c>
      <c r="B2876" s="130">
        <v>1289.589966</v>
      </c>
      <c r="C2876" s="125">
        <f t="shared" si="132"/>
        <v>2.0891399638757635E-2</v>
      </c>
      <c r="D2876" s="128">
        <f t="shared" si="133"/>
        <v>20891.399638757634</v>
      </c>
      <c r="E2876" s="128">
        <f t="shared" ca="1" si="134"/>
        <v>68964.050905142489</v>
      </c>
    </row>
    <row r="2877" spans="1:5" x14ac:dyDescent="0.3">
      <c r="A2877" s="73">
        <v>39671</v>
      </c>
      <c r="B2877" s="130">
        <v>1305.3199460000001</v>
      </c>
      <c r="C2877" s="125">
        <f t="shared" si="132"/>
        <v>5.7478674374290772E-2</v>
      </c>
      <c r="D2877" s="128">
        <f t="shared" si="133"/>
        <v>57478.674374290771</v>
      </c>
      <c r="E2877" s="128">
        <f t="shared" ca="1" si="134"/>
        <v>68964.050905142489</v>
      </c>
    </row>
    <row r="2878" spans="1:5" x14ac:dyDescent="0.3">
      <c r="A2878" s="73">
        <v>39668</v>
      </c>
      <c r="B2878" s="130">
        <v>1296.3199460000001</v>
      </c>
      <c r="C2878" s="125">
        <f t="shared" si="132"/>
        <v>3.0657626012453809E-2</v>
      </c>
      <c r="D2878" s="128">
        <f t="shared" si="133"/>
        <v>30657.626012453809</v>
      </c>
      <c r="E2878" s="128">
        <f t="shared" ca="1" si="134"/>
        <v>68964.050905142489</v>
      </c>
    </row>
    <row r="2879" spans="1:5" x14ac:dyDescent="0.3">
      <c r="A2879" s="73">
        <v>39667</v>
      </c>
      <c r="B2879" s="130">
        <v>1266.0699460000001</v>
      </c>
      <c r="C2879" s="125">
        <f t="shared" si="132"/>
        <v>1.0801975648460749E-2</v>
      </c>
      <c r="D2879" s="128">
        <f t="shared" si="133"/>
        <v>10801.97564846075</v>
      </c>
      <c r="E2879" s="128">
        <f t="shared" ca="1" si="134"/>
        <v>68964.050905142489</v>
      </c>
    </row>
    <row r="2880" spans="1:5" x14ac:dyDescent="0.3">
      <c r="A2880" s="73">
        <v>39666</v>
      </c>
      <c r="B2880" s="130">
        <v>1289.1899410000001</v>
      </c>
      <c r="C2880" s="125">
        <f t="shared" si="132"/>
        <v>5.459409543129512E-3</v>
      </c>
      <c r="D2880" s="128">
        <f t="shared" si="133"/>
        <v>5459.4095431295118</v>
      </c>
      <c r="E2880" s="128">
        <f t="shared" ca="1" si="134"/>
        <v>68964.050905142489</v>
      </c>
    </row>
    <row r="2881" spans="1:5" x14ac:dyDescent="0.3">
      <c r="A2881" s="73">
        <v>39665</v>
      </c>
      <c r="B2881" s="130">
        <v>1284.880005</v>
      </c>
      <c r="C2881" s="125">
        <f t="shared" si="132"/>
        <v>6.170716523101083E-3</v>
      </c>
      <c r="D2881" s="128">
        <f t="shared" si="133"/>
        <v>6170.7165231010831</v>
      </c>
      <c r="E2881" s="128">
        <f t="shared" ca="1" si="134"/>
        <v>68964.050905142489</v>
      </c>
    </row>
    <row r="2882" spans="1:5" x14ac:dyDescent="0.3">
      <c r="A2882" s="73">
        <v>39664</v>
      </c>
      <c r="B2882" s="130">
        <v>1249.01001</v>
      </c>
      <c r="C2882" s="125">
        <f t="shared" si="132"/>
        <v>-8.7222142857142915E-3</v>
      </c>
      <c r="D2882" s="128">
        <f t="shared" si="133"/>
        <v>-8722.2142857142917</v>
      </c>
      <c r="E2882" s="128">
        <f t="shared" ca="1" si="134"/>
        <v>68964.050905142489</v>
      </c>
    </row>
    <row r="2883" spans="1:5" x14ac:dyDescent="0.3">
      <c r="A2883" s="73">
        <v>39661</v>
      </c>
      <c r="B2883" s="130">
        <v>1260.3100589999999</v>
      </c>
      <c r="C2883" s="125">
        <f t="shared" si="132"/>
        <v>-2.9348842224163896E-4</v>
      </c>
      <c r="D2883" s="128">
        <f t="shared" si="133"/>
        <v>-293.48842224163894</v>
      </c>
      <c r="E2883" s="128">
        <f t="shared" ca="1" si="134"/>
        <v>68964.050905142489</v>
      </c>
    </row>
    <row r="2884" spans="1:5" x14ac:dyDescent="0.3">
      <c r="A2884" s="73">
        <v>39660</v>
      </c>
      <c r="B2884" s="130">
        <v>1267.380005</v>
      </c>
      <c r="C2884" s="125">
        <f t="shared" si="132"/>
        <v>5.6017989895400522E-3</v>
      </c>
      <c r="D2884" s="128">
        <f t="shared" si="133"/>
        <v>5601.7989895400524</v>
      </c>
      <c r="E2884" s="128">
        <f t="shared" ca="1" si="134"/>
        <v>68964.050905142489</v>
      </c>
    </row>
    <row r="2885" spans="1:5" x14ac:dyDescent="0.3">
      <c r="A2885" s="73">
        <v>39659</v>
      </c>
      <c r="B2885" s="130">
        <v>1284.26001</v>
      </c>
      <c r="C2885" s="125">
        <f t="shared" si="132"/>
        <v>3.1235968289120786E-2</v>
      </c>
      <c r="D2885" s="128">
        <f t="shared" si="133"/>
        <v>31235.968289120785</v>
      </c>
      <c r="E2885" s="128">
        <f t="shared" ca="1" si="134"/>
        <v>68964.050905142489</v>
      </c>
    </row>
    <row r="2886" spans="1:5" x14ac:dyDescent="0.3">
      <c r="A2886" s="73">
        <v>39658</v>
      </c>
      <c r="B2886" s="130">
        <v>1263.1999510000001</v>
      </c>
      <c r="C2886" s="125">
        <f t="shared" si="132"/>
        <v>3.9747730818395777E-2</v>
      </c>
      <c r="D2886" s="128">
        <f t="shared" si="133"/>
        <v>39747.730818395779</v>
      </c>
      <c r="E2886" s="128">
        <f t="shared" ca="1" si="134"/>
        <v>68964.050905142489</v>
      </c>
    </row>
    <row r="2887" spans="1:5" x14ac:dyDescent="0.3">
      <c r="A2887" s="73">
        <v>39657</v>
      </c>
      <c r="B2887" s="130">
        <v>1234.369995</v>
      </c>
      <c r="C2887" s="125">
        <f t="shared" si="132"/>
        <v>4.9417453047744253E-3</v>
      </c>
      <c r="D2887" s="128">
        <f t="shared" si="133"/>
        <v>4941.7453047744257</v>
      </c>
      <c r="E2887" s="128">
        <f t="shared" ca="1" si="134"/>
        <v>68964.050905142489</v>
      </c>
    </row>
    <row r="2888" spans="1:5" x14ac:dyDescent="0.3">
      <c r="A2888" s="73">
        <v>39654</v>
      </c>
      <c r="B2888" s="130">
        <v>1257.76001</v>
      </c>
      <c r="C2888" s="125">
        <f t="shared" ref="C2888:C2951" si="135">B2888/B2898-1</f>
        <v>1.4739949614276382E-2</v>
      </c>
      <c r="D2888" s="128">
        <f t="shared" ref="D2888:D2951" si="136">C2888*$B$5</f>
        <v>14739.949614276382</v>
      </c>
      <c r="E2888" s="128">
        <f t="shared" ref="E2888:E2951" ca="1" si="137">ABS(_xlfn.PERCENTILE.INC(OFFSET(D2888,0,0,Window),1-VaRLevel))</f>
        <v>68964.050905142489</v>
      </c>
    </row>
    <row r="2889" spans="1:5" x14ac:dyDescent="0.3">
      <c r="A2889" s="73">
        <v>39653</v>
      </c>
      <c r="B2889" s="130">
        <v>1252.540039</v>
      </c>
      <c r="C2889" s="125">
        <f t="shared" si="135"/>
        <v>-6.7814167164881312E-4</v>
      </c>
      <c r="D2889" s="128">
        <f t="shared" si="136"/>
        <v>-678.14167164881314</v>
      </c>
      <c r="E2889" s="128">
        <f t="shared" ca="1" si="137"/>
        <v>68964.050905142489</v>
      </c>
    </row>
    <row r="2890" spans="1:5" x14ac:dyDescent="0.3">
      <c r="A2890" s="73">
        <v>39652</v>
      </c>
      <c r="B2890" s="130">
        <v>1282.1899410000001</v>
      </c>
      <c r="C2890" s="125">
        <f t="shared" si="135"/>
        <v>3.0127985102757382E-2</v>
      </c>
      <c r="D2890" s="128">
        <f t="shared" si="136"/>
        <v>30127.985102757382</v>
      </c>
      <c r="E2890" s="128">
        <f t="shared" ca="1" si="137"/>
        <v>68964.050905142489</v>
      </c>
    </row>
    <row r="2891" spans="1:5" x14ac:dyDescent="0.3">
      <c r="A2891" s="73">
        <v>39651</v>
      </c>
      <c r="B2891" s="130">
        <v>1277</v>
      </c>
      <c r="C2891" s="125">
        <f t="shared" si="135"/>
        <v>2.5909155428709418E-3</v>
      </c>
      <c r="D2891" s="128">
        <f t="shared" si="136"/>
        <v>2590.9155428709419</v>
      </c>
      <c r="E2891" s="128">
        <f t="shared" ca="1" si="137"/>
        <v>68964.050905142489</v>
      </c>
    </row>
    <row r="2892" spans="1:5" x14ac:dyDescent="0.3">
      <c r="A2892" s="73">
        <v>39650</v>
      </c>
      <c r="B2892" s="130">
        <v>1260</v>
      </c>
      <c r="C2892" s="125">
        <f t="shared" si="135"/>
        <v>6.140604672728367E-3</v>
      </c>
      <c r="D2892" s="128">
        <f t="shared" si="136"/>
        <v>6140.6046727283674</v>
      </c>
      <c r="E2892" s="128">
        <f t="shared" ca="1" si="137"/>
        <v>68964.050905142489</v>
      </c>
    </row>
    <row r="2893" spans="1:5" x14ac:dyDescent="0.3">
      <c r="A2893" s="73">
        <v>39647</v>
      </c>
      <c r="B2893" s="130">
        <v>1260.6800539999999</v>
      </c>
      <c r="C2893" s="125">
        <f t="shared" si="135"/>
        <v>-1.7578351079357013E-3</v>
      </c>
      <c r="D2893" s="128">
        <f t="shared" si="136"/>
        <v>-1757.8351079357012</v>
      </c>
      <c r="E2893" s="128">
        <f t="shared" ca="1" si="137"/>
        <v>68964.050905142489</v>
      </c>
    </row>
    <row r="2894" spans="1:5" x14ac:dyDescent="0.3">
      <c r="A2894" s="73">
        <v>39646</v>
      </c>
      <c r="B2894" s="130">
        <v>1260.3199460000001</v>
      </c>
      <c r="C2894" s="125">
        <f t="shared" si="135"/>
        <v>-9.5129207699762297E-4</v>
      </c>
      <c r="D2894" s="128">
        <f t="shared" si="136"/>
        <v>-951.29207699762298</v>
      </c>
      <c r="E2894" s="128">
        <f t="shared" ca="1" si="137"/>
        <v>68964.050905142489</v>
      </c>
    </row>
    <row r="2895" spans="1:5" x14ac:dyDescent="0.3">
      <c r="A2895" s="73">
        <v>39645</v>
      </c>
      <c r="B2895" s="130">
        <v>1245.3599850000001</v>
      </c>
      <c r="C2895" s="125">
        <f t="shared" si="135"/>
        <v>-3.0780403260513345E-2</v>
      </c>
      <c r="D2895" s="128">
        <f t="shared" si="136"/>
        <v>-30780.403260513343</v>
      </c>
      <c r="E2895" s="128">
        <f t="shared" ca="1" si="137"/>
        <v>68964.050905142489</v>
      </c>
    </row>
    <row r="2896" spans="1:5" x14ac:dyDescent="0.3">
      <c r="A2896" s="73">
        <v>39644</v>
      </c>
      <c r="B2896" s="130">
        <v>1214.910034</v>
      </c>
      <c r="C2896" s="125">
        <f t="shared" si="135"/>
        <v>-5.0851535937500025E-2</v>
      </c>
      <c r="D2896" s="128">
        <f t="shared" si="136"/>
        <v>-50851.535937500026</v>
      </c>
      <c r="E2896" s="128">
        <f t="shared" ca="1" si="137"/>
        <v>68964.050905142489</v>
      </c>
    </row>
    <row r="2897" spans="1:5" x14ac:dyDescent="0.3">
      <c r="A2897" s="73">
        <v>39643</v>
      </c>
      <c r="B2897" s="130">
        <v>1228.3000489999999</v>
      </c>
      <c r="C2897" s="125">
        <f t="shared" si="135"/>
        <v>-3.917454575644741E-2</v>
      </c>
      <c r="D2897" s="128">
        <f t="shared" si="136"/>
        <v>-39174.545756447413</v>
      </c>
      <c r="E2897" s="128">
        <f t="shared" ca="1" si="137"/>
        <v>68964.050905142489</v>
      </c>
    </row>
    <row r="2898" spans="1:5" x14ac:dyDescent="0.3">
      <c r="A2898" s="73">
        <v>39640</v>
      </c>
      <c r="B2898" s="130">
        <v>1239.48999</v>
      </c>
      <c r="C2898" s="125">
        <f t="shared" si="135"/>
        <v>-3.4025665887374101E-2</v>
      </c>
      <c r="D2898" s="128">
        <f t="shared" si="136"/>
        <v>-34025.665887374103</v>
      </c>
      <c r="E2898" s="128">
        <f t="shared" ca="1" si="137"/>
        <v>68964.050905142489</v>
      </c>
    </row>
    <row r="2899" spans="1:5" x14ac:dyDescent="0.3">
      <c r="A2899" s="73">
        <v>39639</v>
      </c>
      <c r="B2899" s="130">
        <v>1253.3900149999999</v>
      </c>
      <c r="C2899" s="125">
        <f t="shared" si="135"/>
        <v>-5.1877090633248635E-2</v>
      </c>
      <c r="D2899" s="128">
        <f t="shared" si="136"/>
        <v>-51877.090633248634</v>
      </c>
      <c r="E2899" s="128">
        <f t="shared" ca="1" si="137"/>
        <v>68964.050905142489</v>
      </c>
    </row>
    <row r="2900" spans="1:5" x14ac:dyDescent="0.3">
      <c r="A2900" s="73">
        <v>39638</v>
      </c>
      <c r="B2900" s="130">
        <v>1244.6899410000001</v>
      </c>
      <c r="C2900" s="125">
        <f t="shared" si="135"/>
        <v>-5.2956422048938578E-2</v>
      </c>
      <c r="D2900" s="128">
        <f t="shared" si="136"/>
        <v>-52956.422048938577</v>
      </c>
      <c r="E2900" s="128">
        <f t="shared" ca="1" si="137"/>
        <v>68964.050905142489</v>
      </c>
    </row>
    <row r="2901" spans="1:5" x14ac:dyDescent="0.3">
      <c r="A2901" s="73">
        <v>39637</v>
      </c>
      <c r="B2901" s="130">
        <v>1273.6999510000001</v>
      </c>
      <c r="C2901" s="125">
        <f t="shared" si="135"/>
        <v>-3.3611569802731389E-2</v>
      </c>
      <c r="D2901" s="128">
        <f t="shared" si="136"/>
        <v>-33611.569802731392</v>
      </c>
      <c r="E2901" s="128">
        <f t="shared" ca="1" si="137"/>
        <v>68964.050905142489</v>
      </c>
    </row>
    <row r="2902" spans="1:5" x14ac:dyDescent="0.3">
      <c r="A2902" s="73">
        <v>39636</v>
      </c>
      <c r="B2902" s="130">
        <v>1252.3100589999999</v>
      </c>
      <c r="C2902" s="125">
        <f t="shared" si="135"/>
        <v>-4.9790195466625331E-2</v>
      </c>
      <c r="D2902" s="128">
        <f t="shared" si="136"/>
        <v>-49790.19546662533</v>
      </c>
      <c r="E2902" s="128">
        <f t="shared" ca="1" si="137"/>
        <v>68964.050905142489</v>
      </c>
    </row>
    <row r="2903" spans="1:5" x14ac:dyDescent="0.3">
      <c r="A2903" s="73">
        <v>39632</v>
      </c>
      <c r="B2903" s="130">
        <v>1262.900024</v>
      </c>
      <c r="C2903" s="125">
        <f t="shared" si="135"/>
        <v>-5.952349487204911E-2</v>
      </c>
      <c r="D2903" s="128">
        <f t="shared" si="136"/>
        <v>-59523.494872049108</v>
      </c>
      <c r="E2903" s="128">
        <f t="shared" ca="1" si="137"/>
        <v>68964.050905142489</v>
      </c>
    </row>
    <row r="2904" spans="1:5" x14ac:dyDescent="0.3">
      <c r="A2904" s="73">
        <v>39631</v>
      </c>
      <c r="B2904" s="130">
        <v>1261.5200199999999</v>
      </c>
      <c r="C2904" s="125">
        <f t="shared" si="135"/>
        <v>-5.7026061724357202E-2</v>
      </c>
      <c r="D2904" s="128">
        <f t="shared" si="136"/>
        <v>-57026.061724357205</v>
      </c>
      <c r="E2904" s="128">
        <f t="shared" ca="1" si="137"/>
        <v>68964.050905142489</v>
      </c>
    </row>
    <row r="2905" spans="1:5" x14ac:dyDescent="0.3">
      <c r="A2905" s="73">
        <v>39630</v>
      </c>
      <c r="B2905" s="130">
        <v>1284.910034</v>
      </c>
      <c r="C2905" s="125">
        <f t="shared" si="135"/>
        <v>-4.8870050528907694E-2</v>
      </c>
      <c r="D2905" s="128">
        <f t="shared" si="136"/>
        <v>-48870.05052890769</v>
      </c>
      <c r="E2905" s="128">
        <f t="shared" ca="1" si="137"/>
        <v>68964.050905142489</v>
      </c>
    </row>
    <row r="2906" spans="1:5" x14ac:dyDescent="0.3">
      <c r="A2906" s="73">
        <v>39629</v>
      </c>
      <c r="B2906" s="130">
        <v>1280</v>
      </c>
      <c r="C2906" s="125">
        <f t="shared" si="135"/>
        <v>-5.8920415630886347E-2</v>
      </c>
      <c r="D2906" s="128">
        <f t="shared" si="136"/>
        <v>-58920.415630886346</v>
      </c>
      <c r="E2906" s="128">
        <f t="shared" ca="1" si="137"/>
        <v>68964.050905142489</v>
      </c>
    </row>
    <row r="2907" spans="1:5" x14ac:dyDescent="0.3">
      <c r="A2907" s="73">
        <v>39626</v>
      </c>
      <c r="B2907" s="130">
        <v>1278.380005</v>
      </c>
      <c r="C2907" s="125">
        <f t="shared" si="135"/>
        <v>-6.0035456761227124E-2</v>
      </c>
      <c r="D2907" s="128">
        <f t="shared" si="136"/>
        <v>-60035.45676122712</v>
      </c>
      <c r="E2907" s="128">
        <f t="shared" ca="1" si="137"/>
        <v>68964.050905142489</v>
      </c>
    </row>
    <row r="2908" spans="1:5" x14ac:dyDescent="0.3">
      <c r="A2908" s="73">
        <v>39625</v>
      </c>
      <c r="B2908" s="130">
        <v>1283.150024</v>
      </c>
      <c r="C2908" s="125">
        <f t="shared" si="135"/>
        <v>-4.2332443603978143E-2</v>
      </c>
      <c r="D2908" s="128">
        <f t="shared" si="136"/>
        <v>-42332.443603978143</v>
      </c>
      <c r="E2908" s="128">
        <f t="shared" ca="1" si="137"/>
        <v>68964.050905142489</v>
      </c>
    </row>
    <row r="2909" spans="1:5" x14ac:dyDescent="0.3">
      <c r="A2909" s="73">
        <v>39624</v>
      </c>
      <c r="B2909" s="130">
        <v>1321.969971</v>
      </c>
      <c r="C2909" s="125">
        <f t="shared" si="135"/>
        <v>-1.0123639339296053E-2</v>
      </c>
      <c r="D2909" s="128">
        <f t="shared" si="136"/>
        <v>-10123.639339296053</v>
      </c>
      <c r="E2909" s="128">
        <f t="shared" ca="1" si="137"/>
        <v>68964.050905142489</v>
      </c>
    </row>
    <row r="2910" spans="1:5" x14ac:dyDescent="0.3">
      <c r="A2910" s="73">
        <v>39623</v>
      </c>
      <c r="B2910" s="130">
        <v>1314.290039</v>
      </c>
      <c r="C2910" s="125">
        <f t="shared" si="135"/>
        <v>-3.2500444566949116E-2</v>
      </c>
      <c r="D2910" s="128">
        <f t="shared" si="136"/>
        <v>-32500.444566949114</v>
      </c>
      <c r="E2910" s="128">
        <f t="shared" ca="1" si="137"/>
        <v>68964.050905142489</v>
      </c>
    </row>
    <row r="2911" spans="1:5" x14ac:dyDescent="0.3">
      <c r="A2911" s="73">
        <v>39622</v>
      </c>
      <c r="B2911" s="130">
        <v>1318</v>
      </c>
      <c r="C2911" s="125">
        <f t="shared" si="135"/>
        <v>-3.2134891374875907E-2</v>
      </c>
      <c r="D2911" s="128">
        <f t="shared" si="136"/>
        <v>-32134.891374875908</v>
      </c>
      <c r="E2911" s="128">
        <f t="shared" ca="1" si="137"/>
        <v>68964.050905142489</v>
      </c>
    </row>
    <row r="2912" spans="1:5" x14ac:dyDescent="0.3">
      <c r="A2912" s="73">
        <v>39619</v>
      </c>
      <c r="B2912" s="130">
        <v>1317.9300539999999</v>
      </c>
      <c r="C2912" s="125">
        <f t="shared" si="135"/>
        <v>-3.1418113225315181E-2</v>
      </c>
      <c r="D2912" s="128">
        <f t="shared" si="136"/>
        <v>-31418.113225315181</v>
      </c>
      <c r="E2912" s="128">
        <f t="shared" ca="1" si="137"/>
        <v>68964.050905142489</v>
      </c>
    </row>
    <row r="2913" spans="1:5" x14ac:dyDescent="0.3">
      <c r="A2913" s="73">
        <v>39618</v>
      </c>
      <c r="B2913" s="130">
        <v>1342.829956</v>
      </c>
      <c r="C2913" s="125">
        <f t="shared" si="135"/>
        <v>-4.3602500525962262E-2</v>
      </c>
      <c r="D2913" s="128">
        <f t="shared" si="136"/>
        <v>-43602.500525962263</v>
      </c>
      <c r="E2913" s="128">
        <f t="shared" ca="1" si="137"/>
        <v>68964.050905142489</v>
      </c>
    </row>
    <row r="2914" spans="1:5" x14ac:dyDescent="0.3">
      <c r="A2914" s="73">
        <v>39617</v>
      </c>
      <c r="B2914" s="130">
        <v>1337.8100589999999</v>
      </c>
      <c r="C2914" s="125">
        <f t="shared" si="135"/>
        <v>-2.860143290841588E-2</v>
      </c>
      <c r="D2914" s="128">
        <f t="shared" si="136"/>
        <v>-28601.432908415882</v>
      </c>
      <c r="E2914" s="128">
        <f t="shared" ca="1" si="137"/>
        <v>68964.050905142489</v>
      </c>
    </row>
    <row r="2915" spans="1:5" x14ac:dyDescent="0.3">
      <c r="A2915" s="73">
        <v>39616</v>
      </c>
      <c r="B2915" s="130">
        <v>1350.9300539999999</v>
      </c>
      <c r="C2915" s="125">
        <f t="shared" si="135"/>
        <v>-1.9395325035032385E-2</v>
      </c>
      <c r="D2915" s="128">
        <f t="shared" si="136"/>
        <v>-19395.325035032383</v>
      </c>
      <c r="E2915" s="128">
        <f t="shared" ca="1" si="137"/>
        <v>68964.050905142489</v>
      </c>
    </row>
    <row r="2916" spans="1:5" x14ac:dyDescent="0.3">
      <c r="A2916" s="73">
        <v>39615</v>
      </c>
      <c r="B2916" s="130">
        <v>1360.1400149999999</v>
      </c>
      <c r="C2916" s="125">
        <f t="shared" si="135"/>
        <v>-1.8424320501511882E-2</v>
      </c>
      <c r="D2916" s="128">
        <f t="shared" si="136"/>
        <v>-18424.32050151188</v>
      </c>
      <c r="E2916" s="128">
        <f t="shared" ca="1" si="137"/>
        <v>68964.050905142489</v>
      </c>
    </row>
    <row r="2917" spans="1:5" x14ac:dyDescent="0.3">
      <c r="A2917" s="73">
        <v>39612</v>
      </c>
      <c r="B2917" s="130">
        <v>1360.030029</v>
      </c>
      <c r="C2917" s="125">
        <f t="shared" si="135"/>
        <v>-2.8813590493960262E-2</v>
      </c>
      <c r="D2917" s="128">
        <f t="shared" si="136"/>
        <v>-28813.590493960262</v>
      </c>
      <c r="E2917" s="128">
        <f t="shared" ca="1" si="137"/>
        <v>68964.050905142489</v>
      </c>
    </row>
    <row r="2918" spans="1:5" x14ac:dyDescent="0.3">
      <c r="A2918" s="73">
        <v>39611</v>
      </c>
      <c r="B2918" s="130">
        <v>1339.869995</v>
      </c>
      <c r="C2918" s="125">
        <f t="shared" si="135"/>
        <v>-4.1759053811458058E-2</v>
      </c>
      <c r="D2918" s="128">
        <f t="shared" si="136"/>
        <v>-41759.053811458056</v>
      </c>
      <c r="E2918" s="128">
        <f t="shared" ca="1" si="137"/>
        <v>68964.050905142489</v>
      </c>
    </row>
    <row r="2919" spans="1:5" x14ac:dyDescent="0.3">
      <c r="A2919" s="73">
        <v>39610</v>
      </c>
      <c r="B2919" s="130">
        <v>1335.48999</v>
      </c>
      <c r="C2919" s="125">
        <f t="shared" si="135"/>
        <v>-3.9796078163603754E-2</v>
      </c>
      <c r="D2919" s="128">
        <f t="shared" si="136"/>
        <v>-39796.078163603757</v>
      </c>
      <c r="E2919" s="128">
        <f t="shared" ca="1" si="137"/>
        <v>68964.050905142489</v>
      </c>
    </row>
    <row r="2920" spans="1:5" x14ac:dyDescent="0.3">
      <c r="A2920" s="73">
        <v>39609</v>
      </c>
      <c r="B2920" s="130">
        <v>1358.4399410000001</v>
      </c>
      <c r="C2920" s="125">
        <f t="shared" si="135"/>
        <v>-1.9424719721509498E-2</v>
      </c>
      <c r="D2920" s="128">
        <f t="shared" si="136"/>
        <v>-19424.719721509497</v>
      </c>
      <c r="E2920" s="128">
        <f t="shared" ca="1" si="137"/>
        <v>68964.050905142489</v>
      </c>
    </row>
    <row r="2921" spans="1:5" x14ac:dyDescent="0.3">
      <c r="A2921" s="73">
        <v>39608</v>
      </c>
      <c r="B2921" s="130">
        <v>1361.76001</v>
      </c>
      <c r="C2921" s="125">
        <f t="shared" si="135"/>
        <v>-1.0298520596163985E-2</v>
      </c>
      <c r="D2921" s="128">
        <f t="shared" si="136"/>
        <v>-10298.520596163984</v>
      </c>
      <c r="E2921" s="128">
        <f t="shared" ca="1" si="137"/>
        <v>68964.050905142489</v>
      </c>
    </row>
    <row r="2922" spans="1:5" x14ac:dyDescent="0.3">
      <c r="A2922" s="73">
        <v>39605</v>
      </c>
      <c r="B2922" s="130">
        <v>1360.6800539999999</v>
      </c>
      <c r="C2922" s="125">
        <f t="shared" si="135"/>
        <v>-2.4147396693468326E-2</v>
      </c>
      <c r="D2922" s="128">
        <f t="shared" si="136"/>
        <v>-24147.396693468327</v>
      </c>
      <c r="E2922" s="128">
        <f t="shared" ca="1" si="137"/>
        <v>68964.050905142489</v>
      </c>
    </row>
    <row r="2923" spans="1:5" x14ac:dyDescent="0.3">
      <c r="A2923" s="73">
        <v>39604</v>
      </c>
      <c r="B2923" s="130">
        <v>1404.0500489999999</v>
      </c>
      <c r="C2923" s="125">
        <f t="shared" si="135"/>
        <v>9.5922862236548223E-3</v>
      </c>
      <c r="D2923" s="128">
        <f t="shared" si="136"/>
        <v>9592.2862236548226</v>
      </c>
      <c r="E2923" s="128">
        <f t="shared" ca="1" si="137"/>
        <v>68964.050905142489</v>
      </c>
    </row>
    <row r="2924" spans="1:5" x14ac:dyDescent="0.3">
      <c r="A2924" s="73">
        <v>39603</v>
      </c>
      <c r="B2924" s="130">
        <v>1377.1999510000001</v>
      </c>
      <c r="C2924" s="125">
        <f t="shared" si="135"/>
        <v>-2.5612050647594975E-2</v>
      </c>
      <c r="D2924" s="128">
        <f t="shared" si="136"/>
        <v>-25612.050647594973</v>
      </c>
      <c r="E2924" s="128">
        <f t="shared" ca="1" si="137"/>
        <v>68964.050905142489</v>
      </c>
    </row>
    <row r="2925" spans="1:5" x14ac:dyDescent="0.3">
      <c r="A2925" s="73">
        <v>39602</v>
      </c>
      <c r="B2925" s="130">
        <v>1377.650024</v>
      </c>
      <c r="C2925" s="125">
        <f t="shared" si="135"/>
        <v>-3.4332644643906729E-2</v>
      </c>
      <c r="D2925" s="128">
        <f t="shared" si="136"/>
        <v>-34332.644643906729</v>
      </c>
      <c r="E2925" s="128">
        <f t="shared" ca="1" si="137"/>
        <v>68964.050905142489</v>
      </c>
    </row>
    <row r="2926" spans="1:5" x14ac:dyDescent="0.3">
      <c r="A2926" s="73">
        <v>39601</v>
      </c>
      <c r="B2926" s="130">
        <v>1385.670044</v>
      </c>
      <c r="C2926" s="125">
        <f t="shared" si="135"/>
        <v>-2.7838729202041224E-2</v>
      </c>
      <c r="D2926" s="128">
        <f t="shared" si="136"/>
        <v>-27838.729202041224</v>
      </c>
      <c r="E2926" s="128">
        <f t="shared" ca="1" si="137"/>
        <v>68964.050905142489</v>
      </c>
    </row>
    <row r="2927" spans="1:5" x14ac:dyDescent="0.3">
      <c r="A2927" s="73">
        <v>39598</v>
      </c>
      <c r="B2927" s="130">
        <v>1400.380005</v>
      </c>
      <c r="C2927" s="125">
        <f t="shared" si="135"/>
        <v>-1.6289990572756929E-2</v>
      </c>
      <c r="D2927" s="128">
        <f t="shared" si="136"/>
        <v>-16289.990572756929</v>
      </c>
      <c r="E2927" s="128">
        <f t="shared" ca="1" si="137"/>
        <v>68964.050905142489</v>
      </c>
    </row>
    <row r="2928" spans="1:5" x14ac:dyDescent="0.3">
      <c r="A2928" s="73">
        <v>39597</v>
      </c>
      <c r="B2928" s="130">
        <v>1398.26001</v>
      </c>
      <c r="C2928" s="125">
        <f t="shared" si="135"/>
        <v>-7.3829197599000196E-3</v>
      </c>
      <c r="D2928" s="128">
        <f t="shared" si="136"/>
        <v>-7382.9197599000199</v>
      </c>
      <c r="E2928" s="128">
        <f t="shared" ca="1" si="137"/>
        <v>68964.050905142489</v>
      </c>
    </row>
    <row r="2929" spans="1:5" x14ac:dyDescent="0.3">
      <c r="A2929" s="73">
        <v>39596</v>
      </c>
      <c r="B2929" s="130">
        <v>1390.839966</v>
      </c>
      <c r="C2929" s="125">
        <f t="shared" si="135"/>
        <v>-8.6954560531967706E-3</v>
      </c>
      <c r="D2929" s="128">
        <f t="shared" si="136"/>
        <v>-8695.4560531967709</v>
      </c>
      <c r="E2929" s="128">
        <f t="shared" ca="1" si="137"/>
        <v>68964.050905142489</v>
      </c>
    </row>
    <row r="2930" spans="1:5" x14ac:dyDescent="0.3">
      <c r="A2930" s="73">
        <v>39595</v>
      </c>
      <c r="B2930" s="130">
        <v>1385.349976</v>
      </c>
      <c r="C2930" s="125">
        <f t="shared" si="135"/>
        <v>-1.2988202005928429E-2</v>
      </c>
      <c r="D2930" s="128">
        <f t="shared" si="136"/>
        <v>-12988.20200592843</v>
      </c>
      <c r="E2930" s="128">
        <f t="shared" ca="1" si="137"/>
        <v>68964.050905142489</v>
      </c>
    </row>
    <row r="2931" spans="1:5" x14ac:dyDescent="0.3">
      <c r="A2931" s="73">
        <v>39591</v>
      </c>
      <c r="B2931" s="130">
        <v>1375.9300539999999</v>
      </c>
      <c r="C2931" s="125">
        <f t="shared" si="135"/>
        <v>-8.8958817688215008E-3</v>
      </c>
      <c r="D2931" s="128">
        <f t="shared" si="136"/>
        <v>-8895.8817688215004</v>
      </c>
      <c r="E2931" s="128">
        <f t="shared" ca="1" si="137"/>
        <v>68964.050905142489</v>
      </c>
    </row>
    <row r="2932" spans="1:5" x14ac:dyDescent="0.3">
      <c r="A2932" s="73">
        <v>39590</v>
      </c>
      <c r="B2932" s="130">
        <v>1394.349976</v>
      </c>
      <c r="C2932" s="125">
        <f t="shared" si="135"/>
        <v>-2.3825753186286214E-3</v>
      </c>
      <c r="D2932" s="128">
        <f t="shared" si="136"/>
        <v>-2382.5753186286215</v>
      </c>
      <c r="E2932" s="128">
        <f t="shared" ca="1" si="137"/>
        <v>68964.050905142489</v>
      </c>
    </row>
    <row r="2933" spans="1:5" x14ac:dyDescent="0.3">
      <c r="A2933" s="73">
        <v>39589</v>
      </c>
      <c r="B2933" s="130">
        <v>1390.709961</v>
      </c>
      <c r="C2933" s="125">
        <f t="shared" si="135"/>
        <v>-1.3356492471653381E-3</v>
      </c>
      <c r="D2933" s="128">
        <f t="shared" si="136"/>
        <v>-1335.649247165338</v>
      </c>
      <c r="E2933" s="128">
        <f t="shared" ca="1" si="137"/>
        <v>68964.050905142489</v>
      </c>
    </row>
    <row r="2934" spans="1:5" x14ac:dyDescent="0.3">
      <c r="A2934" s="73">
        <v>39588</v>
      </c>
      <c r="B2934" s="130">
        <v>1413.400024</v>
      </c>
      <c r="C2934" s="125">
        <f t="shared" si="135"/>
        <v>-3.4267242718067914E-3</v>
      </c>
      <c r="D2934" s="128">
        <f t="shared" si="136"/>
        <v>-3426.7242718067914</v>
      </c>
      <c r="E2934" s="128">
        <f t="shared" ca="1" si="137"/>
        <v>68964.050905142489</v>
      </c>
    </row>
    <row r="2935" spans="1:5" x14ac:dyDescent="0.3">
      <c r="A2935" s="73">
        <v>39587</v>
      </c>
      <c r="B2935" s="130">
        <v>1426.630005</v>
      </c>
      <c r="C2935" s="125">
        <f t="shared" si="135"/>
        <v>1.3598686410551286E-2</v>
      </c>
      <c r="D2935" s="128">
        <f t="shared" si="136"/>
        <v>13598.686410551287</v>
      </c>
      <c r="E2935" s="128">
        <f t="shared" ca="1" si="137"/>
        <v>68964.050905142489</v>
      </c>
    </row>
    <row r="2936" spans="1:5" x14ac:dyDescent="0.3">
      <c r="A2936" s="73">
        <v>39584</v>
      </c>
      <c r="B2936" s="130">
        <v>1425.349976</v>
      </c>
      <c r="C2936" s="125">
        <f t="shared" si="135"/>
        <v>8.0981341011703289E-3</v>
      </c>
      <c r="D2936" s="128">
        <f t="shared" si="136"/>
        <v>8098.1341011703289</v>
      </c>
      <c r="E2936" s="128">
        <f t="shared" ca="1" si="137"/>
        <v>68964.050905142489</v>
      </c>
    </row>
    <row r="2937" spans="1:5" x14ac:dyDescent="0.3">
      <c r="A2937" s="73">
        <v>39583</v>
      </c>
      <c r="B2937" s="130">
        <v>1423.5699460000001</v>
      </c>
      <c r="C2937" s="125">
        <f t="shared" si="135"/>
        <v>1.0096910854226149E-2</v>
      </c>
      <c r="D2937" s="128">
        <f t="shared" si="136"/>
        <v>10096.910854226149</v>
      </c>
      <c r="E2937" s="128">
        <f t="shared" ca="1" si="137"/>
        <v>68964.050905142489</v>
      </c>
    </row>
    <row r="2938" spans="1:5" x14ac:dyDescent="0.3">
      <c r="A2938" s="73">
        <v>39582</v>
      </c>
      <c r="B2938" s="130">
        <v>1408.660034</v>
      </c>
      <c r="C2938" s="125">
        <f t="shared" si="135"/>
        <v>1.6649996439134229E-2</v>
      </c>
      <c r="D2938" s="128">
        <f t="shared" si="136"/>
        <v>16649.996439134229</v>
      </c>
      <c r="E2938" s="128">
        <f t="shared" ca="1" si="137"/>
        <v>68964.050905142489</v>
      </c>
    </row>
    <row r="2939" spans="1:5" x14ac:dyDescent="0.3">
      <c r="A2939" s="73">
        <v>39581</v>
      </c>
      <c r="B2939" s="130">
        <v>1403.040039</v>
      </c>
      <c r="C2939" s="125">
        <f t="shared" si="135"/>
        <v>8.6992239156642448E-3</v>
      </c>
      <c r="D2939" s="128">
        <f t="shared" si="136"/>
        <v>8699.2239156642445</v>
      </c>
      <c r="E2939" s="128">
        <f t="shared" ca="1" si="137"/>
        <v>68964.050905142489</v>
      </c>
    </row>
    <row r="2940" spans="1:5" x14ac:dyDescent="0.3">
      <c r="A2940" s="73">
        <v>39580</v>
      </c>
      <c r="B2940" s="130">
        <v>1403.579956</v>
      </c>
      <c r="C2940" s="125">
        <f t="shared" si="135"/>
        <v>5.1633600161968829E-3</v>
      </c>
      <c r="D2940" s="128">
        <f t="shared" si="136"/>
        <v>5163.3600161968825</v>
      </c>
      <c r="E2940" s="128">
        <f t="shared" ca="1" si="137"/>
        <v>68964.050905142489</v>
      </c>
    </row>
    <row r="2941" spans="1:5" x14ac:dyDescent="0.3">
      <c r="A2941" s="73">
        <v>39577</v>
      </c>
      <c r="B2941" s="130">
        <v>1388.280029</v>
      </c>
      <c r="C2941" s="125">
        <f t="shared" si="135"/>
        <v>-6.839078315492908E-3</v>
      </c>
      <c r="D2941" s="128">
        <f t="shared" si="136"/>
        <v>-6839.0783154929077</v>
      </c>
      <c r="E2941" s="128">
        <f t="shared" ca="1" si="137"/>
        <v>68964.050905142489</v>
      </c>
    </row>
    <row r="2942" spans="1:5" x14ac:dyDescent="0.3">
      <c r="A2942" s="73">
        <v>39576</v>
      </c>
      <c r="B2942" s="130">
        <v>1397.6800539999999</v>
      </c>
      <c r="C2942" s="125">
        <f t="shared" si="135"/>
        <v>6.3795944359226198E-3</v>
      </c>
      <c r="D2942" s="128">
        <f t="shared" si="136"/>
        <v>6379.5944359226196</v>
      </c>
      <c r="E2942" s="128">
        <f t="shared" ca="1" si="137"/>
        <v>68964.050905142489</v>
      </c>
    </row>
    <row r="2943" spans="1:5" x14ac:dyDescent="0.3">
      <c r="A2943" s="73">
        <v>39575</v>
      </c>
      <c r="B2943" s="130">
        <v>1392.5699460000001</v>
      </c>
      <c r="C2943" s="125">
        <f t="shared" si="135"/>
        <v>9.1598062984141748E-3</v>
      </c>
      <c r="D2943" s="128">
        <f t="shared" si="136"/>
        <v>9159.8062984141743</v>
      </c>
      <c r="E2943" s="128">
        <f t="shared" ca="1" si="137"/>
        <v>68964.050905142489</v>
      </c>
    </row>
    <row r="2944" spans="1:5" x14ac:dyDescent="0.3">
      <c r="A2944" s="73">
        <v>39574</v>
      </c>
      <c r="B2944" s="130">
        <v>1418.26001</v>
      </c>
      <c r="C2944" s="125">
        <f t="shared" si="135"/>
        <v>3.0757206574905105E-2</v>
      </c>
      <c r="D2944" s="128">
        <f t="shared" si="136"/>
        <v>30757.206574905103</v>
      </c>
      <c r="E2944" s="128">
        <f t="shared" ca="1" si="137"/>
        <v>68964.050905142489</v>
      </c>
    </row>
    <row r="2945" spans="1:5" x14ac:dyDescent="0.3">
      <c r="A2945" s="73">
        <v>39573</v>
      </c>
      <c r="B2945" s="130">
        <v>1407.48999</v>
      </c>
      <c r="C2945" s="125">
        <f t="shared" si="135"/>
        <v>1.391756441043035E-2</v>
      </c>
      <c r="D2945" s="128">
        <f t="shared" si="136"/>
        <v>13917.56441043035</v>
      </c>
      <c r="E2945" s="128">
        <f t="shared" ca="1" si="137"/>
        <v>68964.050905142489</v>
      </c>
    </row>
    <row r="2946" spans="1:5" x14ac:dyDescent="0.3">
      <c r="A2946" s="73">
        <v>39570</v>
      </c>
      <c r="B2946" s="130">
        <v>1413.900024</v>
      </c>
      <c r="C2946" s="125">
        <f t="shared" si="135"/>
        <v>1.6952859210349835E-2</v>
      </c>
      <c r="D2946" s="128">
        <f t="shared" si="136"/>
        <v>16952.859210349834</v>
      </c>
      <c r="E2946" s="128">
        <f t="shared" ca="1" si="137"/>
        <v>68964.050905142489</v>
      </c>
    </row>
    <row r="2947" spans="1:5" x14ac:dyDescent="0.3">
      <c r="A2947" s="73">
        <v>39569</v>
      </c>
      <c r="B2947" s="130">
        <v>1409.339966</v>
      </c>
      <c r="C2947" s="125">
        <f t="shared" si="135"/>
        <v>3.2060037719659151E-2</v>
      </c>
      <c r="D2947" s="128">
        <f t="shared" si="136"/>
        <v>32060.037719659151</v>
      </c>
      <c r="E2947" s="128">
        <f t="shared" ca="1" si="137"/>
        <v>68964.050905142489</v>
      </c>
    </row>
    <row r="2948" spans="1:5" x14ac:dyDescent="0.3">
      <c r="A2948" s="73">
        <v>39568</v>
      </c>
      <c r="B2948" s="130">
        <v>1385.589966</v>
      </c>
      <c r="C2948" s="125">
        <f t="shared" si="135"/>
        <v>1.5299957937362718E-2</v>
      </c>
      <c r="D2948" s="128">
        <f t="shared" si="136"/>
        <v>15299.957937362718</v>
      </c>
      <c r="E2948" s="128">
        <f t="shared" ca="1" si="137"/>
        <v>68964.050905142489</v>
      </c>
    </row>
    <row r="2949" spans="1:5" x14ac:dyDescent="0.3">
      <c r="A2949" s="73">
        <v>39567</v>
      </c>
      <c r="B2949" s="130">
        <v>1390.9399410000001</v>
      </c>
      <c r="C2949" s="125">
        <f t="shared" si="135"/>
        <v>4.2347582648194937E-2</v>
      </c>
      <c r="D2949" s="128">
        <f t="shared" si="136"/>
        <v>42347.582648194933</v>
      </c>
      <c r="E2949" s="128">
        <f t="shared" ca="1" si="137"/>
        <v>68964.050905142489</v>
      </c>
    </row>
    <row r="2950" spans="1:5" x14ac:dyDescent="0.3">
      <c r="A2950" s="73">
        <v>39566</v>
      </c>
      <c r="B2950" s="130">
        <v>1396.369995</v>
      </c>
      <c r="C2950" s="125">
        <f t="shared" si="135"/>
        <v>5.1230164242372922E-2</v>
      </c>
      <c r="D2950" s="128">
        <f t="shared" si="136"/>
        <v>51230.164242372921</v>
      </c>
      <c r="E2950" s="128">
        <f t="shared" ca="1" si="137"/>
        <v>68964.050905142489</v>
      </c>
    </row>
    <row r="2951" spans="1:5" x14ac:dyDescent="0.3">
      <c r="A2951" s="73">
        <v>39563</v>
      </c>
      <c r="B2951" s="130">
        <v>1397.839966</v>
      </c>
      <c r="C2951" s="125">
        <f t="shared" si="135"/>
        <v>4.8775922020168005E-2</v>
      </c>
      <c r="D2951" s="128">
        <f t="shared" si="136"/>
        <v>48775.922020168007</v>
      </c>
      <c r="E2951" s="128">
        <f t="shared" ca="1" si="137"/>
        <v>68964.050905142489</v>
      </c>
    </row>
    <row r="2952" spans="1:5" x14ac:dyDescent="0.3">
      <c r="A2952" s="73">
        <v>39562</v>
      </c>
      <c r="B2952" s="130">
        <v>1388.8199460000001</v>
      </c>
      <c r="C2952" s="125">
        <f t="shared" ref="C2952:C3015" si="138">B2952/B2962-1</f>
        <v>2.0778285238957972E-2</v>
      </c>
      <c r="D2952" s="128">
        <f t="shared" ref="D2952:D3015" si="139">C2952*$B$5</f>
        <v>20778.285238957971</v>
      </c>
      <c r="E2952" s="128">
        <f t="shared" ref="E2952:E3015" ca="1" si="140">ABS(_xlfn.PERCENTILE.INC(OFFSET(D2952,0,0,Window),1-VaRLevel))</f>
        <v>68964.050905142489</v>
      </c>
    </row>
    <row r="2953" spans="1:5" x14ac:dyDescent="0.3">
      <c r="A2953" s="73">
        <v>39561</v>
      </c>
      <c r="B2953" s="130">
        <v>1379.9300539999999</v>
      </c>
      <c r="C2953" s="125">
        <f t="shared" si="138"/>
        <v>1.8782024369186967E-2</v>
      </c>
      <c r="D2953" s="128">
        <f t="shared" si="139"/>
        <v>18782.024369186965</v>
      </c>
      <c r="E2953" s="128">
        <f t="shared" ca="1" si="140"/>
        <v>68964.050905142489</v>
      </c>
    </row>
    <row r="2954" spans="1:5" x14ac:dyDescent="0.3">
      <c r="A2954" s="73">
        <v>39560</v>
      </c>
      <c r="B2954" s="130">
        <v>1375.9399410000001</v>
      </c>
      <c r="C2954" s="125">
        <f t="shared" si="138"/>
        <v>7.6159626982568174E-3</v>
      </c>
      <c r="D2954" s="128">
        <f t="shared" si="139"/>
        <v>7615.962698256817</v>
      </c>
      <c r="E2954" s="128">
        <f t="shared" ca="1" si="140"/>
        <v>68964.050905142489</v>
      </c>
    </row>
    <row r="2955" spans="1:5" x14ac:dyDescent="0.3">
      <c r="A2955" s="73">
        <v>39559</v>
      </c>
      <c r="B2955" s="130">
        <v>1388.170044</v>
      </c>
      <c r="C2955" s="125">
        <f t="shared" si="138"/>
        <v>1.1387649580982373E-2</v>
      </c>
      <c r="D2955" s="128">
        <f t="shared" si="139"/>
        <v>11387.649580982374</v>
      </c>
      <c r="E2955" s="128">
        <f t="shared" ca="1" si="140"/>
        <v>68964.050905142489</v>
      </c>
    </row>
    <row r="2956" spans="1:5" x14ac:dyDescent="0.3">
      <c r="A2956" s="73">
        <v>39556</v>
      </c>
      <c r="B2956" s="130">
        <v>1390.329956</v>
      </c>
      <c r="C2956" s="125">
        <f t="shared" si="138"/>
        <v>1.4543149190721305E-2</v>
      </c>
      <c r="D2956" s="128">
        <f t="shared" si="139"/>
        <v>14543.149190721306</v>
      </c>
      <c r="E2956" s="128">
        <f t="shared" ca="1" si="140"/>
        <v>68964.050905142489</v>
      </c>
    </row>
    <row r="2957" spans="1:5" x14ac:dyDescent="0.3">
      <c r="A2957" s="73">
        <v>39555</v>
      </c>
      <c r="B2957" s="130">
        <v>1365.5600589999999</v>
      </c>
      <c r="C2957" s="125">
        <f t="shared" si="138"/>
        <v>-2.7386054570712748E-3</v>
      </c>
      <c r="D2957" s="128">
        <f t="shared" si="139"/>
        <v>-2738.6054570712749</v>
      </c>
      <c r="E2957" s="128">
        <f t="shared" ca="1" si="140"/>
        <v>68964.050905142489</v>
      </c>
    </row>
    <row r="2958" spans="1:5" x14ac:dyDescent="0.3">
      <c r="A2958" s="73">
        <v>39554</v>
      </c>
      <c r="B2958" s="130">
        <v>1364.709961</v>
      </c>
      <c r="C2958" s="125">
        <f t="shared" si="138"/>
        <v>-2.0621616638737406E-3</v>
      </c>
      <c r="D2958" s="128">
        <f t="shared" si="139"/>
        <v>-2062.1616638737405</v>
      </c>
      <c r="E2958" s="128">
        <f t="shared" ca="1" si="140"/>
        <v>68964.050905142489</v>
      </c>
    </row>
    <row r="2959" spans="1:5" x14ac:dyDescent="0.3">
      <c r="A2959" s="73">
        <v>39553</v>
      </c>
      <c r="B2959" s="130">
        <v>1334.4300539999999</v>
      </c>
      <c r="C2959" s="125">
        <f t="shared" si="138"/>
        <v>-2.6091461407304894E-2</v>
      </c>
      <c r="D2959" s="128">
        <f t="shared" si="139"/>
        <v>-26091.461407304894</v>
      </c>
      <c r="E2959" s="128">
        <f t="shared" ca="1" si="140"/>
        <v>68964.050905142489</v>
      </c>
    </row>
    <row r="2960" spans="1:5" x14ac:dyDescent="0.3">
      <c r="A2960" s="73">
        <v>39552</v>
      </c>
      <c r="B2960" s="130">
        <v>1328.3199460000001</v>
      </c>
      <c r="C2960" s="125">
        <f t="shared" si="138"/>
        <v>4.2488812339873672E-3</v>
      </c>
      <c r="D2960" s="128">
        <f t="shared" si="139"/>
        <v>4248.8812339873675</v>
      </c>
      <c r="E2960" s="128">
        <f t="shared" ca="1" si="140"/>
        <v>68964.050905142489</v>
      </c>
    </row>
    <row r="2961" spans="1:5" x14ac:dyDescent="0.3">
      <c r="A2961" s="73">
        <v>39549</v>
      </c>
      <c r="B2961" s="130">
        <v>1332.829956</v>
      </c>
      <c r="C2961" s="125">
        <f t="shared" si="138"/>
        <v>1.3389383820419543E-2</v>
      </c>
      <c r="D2961" s="128">
        <f t="shared" si="139"/>
        <v>13389.383820419542</v>
      </c>
      <c r="E2961" s="128">
        <f t="shared" ca="1" si="140"/>
        <v>68964.050905142489</v>
      </c>
    </row>
    <row r="2962" spans="1:5" x14ac:dyDescent="0.3">
      <c r="A2962" s="73">
        <v>39548</v>
      </c>
      <c r="B2962" s="130">
        <v>1360.5500489999999</v>
      </c>
      <c r="C2962" s="125">
        <f t="shared" si="138"/>
        <v>2.6241581234600631E-2</v>
      </c>
      <c r="D2962" s="128">
        <f t="shared" si="139"/>
        <v>26241.581234600631</v>
      </c>
      <c r="E2962" s="128">
        <f t="shared" ca="1" si="140"/>
        <v>68964.050905142489</v>
      </c>
    </row>
    <row r="2963" spans="1:5" x14ac:dyDescent="0.3">
      <c r="A2963" s="73">
        <v>39547</v>
      </c>
      <c r="B2963" s="130">
        <v>1354.48999</v>
      </c>
      <c r="C2963" s="125">
        <f t="shared" si="138"/>
        <v>9.9617374528877534E-3</v>
      </c>
      <c r="D2963" s="128">
        <f t="shared" si="139"/>
        <v>9961.7374528877535</v>
      </c>
      <c r="E2963" s="128">
        <f t="shared" ca="1" si="140"/>
        <v>68964.050905142489</v>
      </c>
    </row>
    <row r="2964" spans="1:5" x14ac:dyDescent="0.3">
      <c r="A2964" s="73">
        <v>39546</v>
      </c>
      <c r="B2964" s="130">
        <v>1365.540039</v>
      </c>
      <c r="C2964" s="125">
        <f t="shared" si="138"/>
        <v>9.2757885074965518E-3</v>
      </c>
      <c r="D2964" s="128">
        <f t="shared" si="139"/>
        <v>9275.7885074965525</v>
      </c>
      <c r="E2964" s="128">
        <f t="shared" ca="1" si="140"/>
        <v>68964.050905142489</v>
      </c>
    </row>
    <row r="2965" spans="1:5" x14ac:dyDescent="0.3">
      <c r="A2965" s="73">
        <v>39545</v>
      </c>
      <c r="B2965" s="130">
        <v>1372.540039</v>
      </c>
      <c r="C2965" s="125">
        <f t="shared" si="138"/>
        <v>1.6786702459527181E-2</v>
      </c>
      <c r="D2965" s="128">
        <f t="shared" si="139"/>
        <v>16786.70245952718</v>
      </c>
      <c r="E2965" s="128">
        <f t="shared" ca="1" si="140"/>
        <v>68964.050905142489</v>
      </c>
    </row>
    <row r="2966" spans="1:5" x14ac:dyDescent="0.3">
      <c r="A2966" s="73">
        <v>39542</v>
      </c>
      <c r="B2966" s="130">
        <v>1370.400024</v>
      </c>
      <c r="C2966" s="125">
        <f t="shared" si="138"/>
        <v>3.0755702245521377E-2</v>
      </c>
      <c r="D2966" s="128">
        <f t="shared" si="139"/>
        <v>30755.702245521377</v>
      </c>
      <c r="E2966" s="128">
        <f t="shared" ca="1" si="140"/>
        <v>68964.050905142489</v>
      </c>
    </row>
    <row r="2967" spans="1:5" x14ac:dyDescent="0.3">
      <c r="A2967" s="73">
        <v>39541</v>
      </c>
      <c r="B2967" s="130">
        <v>1369.3100589999999</v>
      </c>
      <c r="C2967" s="125">
        <f t="shared" si="138"/>
        <v>5.4597135439785172E-2</v>
      </c>
      <c r="D2967" s="128">
        <f t="shared" si="139"/>
        <v>54597.135439785168</v>
      </c>
      <c r="E2967" s="128">
        <f t="shared" ca="1" si="140"/>
        <v>68964.050905142489</v>
      </c>
    </row>
    <row r="2968" spans="1:5" x14ac:dyDescent="0.3">
      <c r="A2968" s="73">
        <v>39540</v>
      </c>
      <c r="B2968" s="130">
        <v>1367.530029</v>
      </c>
      <c r="C2968" s="125">
        <f t="shared" si="138"/>
        <v>2.7646301513791549E-2</v>
      </c>
      <c r="D2968" s="128">
        <f t="shared" si="139"/>
        <v>27646.30151379155</v>
      </c>
      <c r="E2968" s="128">
        <f t="shared" ca="1" si="140"/>
        <v>68964.050905142489</v>
      </c>
    </row>
    <row r="2969" spans="1:5" x14ac:dyDescent="0.3">
      <c r="A2969" s="73">
        <v>39539</v>
      </c>
      <c r="B2969" s="130">
        <v>1370.1800539999999</v>
      </c>
      <c r="C2969" s="125">
        <f t="shared" si="138"/>
        <v>7.3304151464279821E-2</v>
      </c>
      <c r="D2969" s="128">
        <f t="shared" si="139"/>
        <v>73304.151464279814</v>
      </c>
      <c r="E2969" s="128">
        <f t="shared" ca="1" si="140"/>
        <v>68964.050905142489</v>
      </c>
    </row>
    <row r="2970" spans="1:5" x14ac:dyDescent="0.3">
      <c r="A2970" s="73">
        <v>39538</v>
      </c>
      <c r="B2970" s="130">
        <v>1322.6999510000001</v>
      </c>
      <c r="C2970" s="125">
        <f t="shared" si="138"/>
        <v>2.6829331903023057E-2</v>
      </c>
      <c r="D2970" s="128">
        <f t="shared" si="139"/>
        <v>26829.331903023056</v>
      </c>
      <c r="E2970" s="128">
        <f t="shared" ca="1" si="140"/>
        <v>68964.050905142489</v>
      </c>
    </row>
    <row r="2971" spans="1:5" x14ac:dyDescent="0.3">
      <c r="A2971" s="73">
        <v>39535</v>
      </c>
      <c r="B2971" s="130">
        <v>1315.219971</v>
      </c>
      <c r="C2971" s="125">
        <f t="shared" si="138"/>
        <v>-1.9765333106791516E-4</v>
      </c>
      <c r="D2971" s="128">
        <f t="shared" si="139"/>
        <v>-197.65333106791516</v>
      </c>
      <c r="E2971" s="128">
        <f t="shared" ca="1" si="140"/>
        <v>68964.050905142489</v>
      </c>
    </row>
    <row r="2972" spans="1:5" x14ac:dyDescent="0.3">
      <c r="A2972" s="73">
        <v>39534</v>
      </c>
      <c r="B2972" s="130">
        <v>1325.76001</v>
      </c>
      <c r="C2972" s="125">
        <f t="shared" si="138"/>
        <v>1.2981646691448523E-2</v>
      </c>
      <c r="D2972" s="128">
        <f t="shared" si="139"/>
        <v>12981.646691448523</v>
      </c>
      <c r="E2972" s="128">
        <f t="shared" ca="1" si="140"/>
        <v>68964.050905142489</v>
      </c>
    </row>
    <row r="2973" spans="1:5" x14ac:dyDescent="0.3">
      <c r="A2973" s="73">
        <v>39533</v>
      </c>
      <c r="B2973" s="130">
        <v>1341.130005</v>
      </c>
      <c r="C2973" s="125">
        <f t="shared" si="138"/>
        <v>1.5507500570037358E-2</v>
      </c>
      <c r="D2973" s="128">
        <f t="shared" si="139"/>
        <v>15507.500570037359</v>
      </c>
      <c r="E2973" s="128">
        <f t="shared" ca="1" si="140"/>
        <v>68964.050905142489</v>
      </c>
    </row>
    <row r="2974" spans="1:5" x14ac:dyDescent="0.3">
      <c r="A2974" s="73">
        <v>39532</v>
      </c>
      <c r="B2974" s="130">
        <v>1352.98999</v>
      </c>
      <c r="C2974" s="125">
        <f t="shared" si="138"/>
        <v>6.2526991614876293E-2</v>
      </c>
      <c r="D2974" s="128">
        <f t="shared" si="139"/>
        <v>62526.991614876293</v>
      </c>
      <c r="E2974" s="128">
        <f t="shared" ca="1" si="140"/>
        <v>68964.050905142489</v>
      </c>
    </row>
    <row r="2975" spans="1:5" x14ac:dyDescent="0.3">
      <c r="A2975" s="73">
        <v>39531</v>
      </c>
      <c r="B2975" s="130">
        <v>1349.880005</v>
      </c>
      <c r="C2975" s="125">
        <f t="shared" si="138"/>
        <v>4.369206817728899E-2</v>
      </c>
      <c r="D2975" s="128">
        <f t="shared" si="139"/>
        <v>43692.068177288987</v>
      </c>
      <c r="E2975" s="128">
        <f t="shared" ca="1" si="140"/>
        <v>68964.050905142489</v>
      </c>
    </row>
    <row r="2976" spans="1:5" x14ac:dyDescent="0.3">
      <c r="A2976" s="73">
        <v>39527</v>
      </c>
      <c r="B2976" s="130">
        <v>1329.51001</v>
      </c>
      <c r="C2976" s="125">
        <f t="shared" si="138"/>
        <v>1.9297150019245812E-2</v>
      </c>
      <c r="D2976" s="128">
        <f t="shared" si="139"/>
        <v>19297.150019245812</v>
      </c>
      <c r="E2976" s="128">
        <f t="shared" ca="1" si="140"/>
        <v>68964.050905142489</v>
      </c>
    </row>
    <row r="2977" spans="1:5" x14ac:dyDescent="0.3">
      <c r="A2977" s="73">
        <v>39526</v>
      </c>
      <c r="B2977" s="130">
        <v>1298.420044</v>
      </c>
      <c r="C2977" s="125">
        <f t="shared" si="138"/>
        <v>-2.64526567415313E-2</v>
      </c>
      <c r="D2977" s="128">
        <f t="shared" si="139"/>
        <v>-26452.6567415313</v>
      </c>
      <c r="E2977" s="128">
        <f t="shared" ca="1" si="140"/>
        <v>68964.050905142489</v>
      </c>
    </row>
    <row r="2978" spans="1:5" x14ac:dyDescent="0.3">
      <c r="A2978" s="73">
        <v>39525</v>
      </c>
      <c r="B2978" s="130">
        <v>1330.73999</v>
      </c>
      <c r="C2978" s="125">
        <f t="shared" si="138"/>
        <v>3.0073412474092009E-3</v>
      </c>
      <c r="D2978" s="128">
        <f t="shared" si="139"/>
        <v>3007.3412474092011</v>
      </c>
      <c r="E2978" s="128">
        <f t="shared" ca="1" si="140"/>
        <v>68964.050905142489</v>
      </c>
    </row>
    <row r="2979" spans="1:5" x14ac:dyDescent="0.3">
      <c r="A2979" s="73">
        <v>39524</v>
      </c>
      <c r="B2979" s="130">
        <v>1276.599976</v>
      </c>
      <c r="C2979" s="125">
        <f t="shared" si="138"/>
        <v>-4.1116462660146791E-2</v>
      </c>
      <c r="D2979" s="128">
        <f t="shared" si="139"/>
        <v>-41116.46266014679</v>
      </c>
      <c r="E2979" s="128">
        <f t="shared" ca="1" si="140"/>
        <v>68964.050905142489</v>
      </c>
    </row>
    <row r="2980" spans="1:5" x14ac:dyDescent="0.3">
      <c r="A2980" s="73">
        <v>39521</v>
      </c>
      <c r="B2980" s="130">
        <v>1288.1400149999999</v>
      </c>
      <c r="C2980" s="125">
        <f t="shared" si="138"/>
        <v>-3.1932234986689623E-2</v>
      </c>
      <c r="D2980" s="128">
        <f t="shared" si="139"/>
        <v>-31932.234986689622</v>
      </c>
      <c r="E2980" s="128">
        <f t="shared" ca="1" si="140"/>
        <v>68964.050905142489</v>
      </c>
    </row>
    <row r="2981" spans="1:5" x14ac:dyDescent="0.3">
      <c r="A2981" s="73">
        <v>39520</v>
      </c>
      <c r="B2981" s="130">
        <v>1315.4799800000001</v>
      </c>
      <c r="C2981" s="125">
        <f t="shared" si="138"/>
        <v>-3.8166875247856669E-2</v>
      </c>
      <c r="D2981" s="128">
        <f t="shared" si="139"/>
        <v>-38166.875247856668</v>
      </c>
      <c r="E2981" s="128">
        <f t="shared" ca="1" si="140"/>
        <v>68964.050905142489</v>
      </c>
    </row>
    <row r="2982" spans="1:5" x14ac:dyDescent="0.3">
      <c r="A2982" s="73">
        <v>39519</v>
      </c>
      <c r="B2982" s="130">
        <v>1308.7700199999999</v>
      </c>
      <c r="C2982" s="125">
        <f t="shared" si="138"/>
        <v>-5.1629685778036727E-2</v>
      </c>
      <c r="D2982" s="128">
        <f t="shared" si="139"/>
        <v>-51629.685778036728</v>
      </c>
      <c r="E2982" s="128">
        <f t="shared" ca="1" si="140"/>
        <v>68964.050905142489</v>
      </c>
    </row>
    <row r="2983" spans="1:5" x14ac:dyDescent="0.3">
      <c r="A2983" s="73">
        <v>39518</v>
      </c>
      <c r="B2983" s="130">
        <v>1320.650024</v>
      </c>
      <c r="C2983" s="125">
        <f t="shared" si="138"/>
        <v>-4.390100072241232E-2</v>
      </c>
      <c r="D2983" s="128">
        <f t="shared" si="139"/>
        <v>-43901.000722412318</v>
      </c>
      <c r="E2983" s="128">
        <f t="shared" ca="1" si="140"/>
        <v>68964.050905142489</v>
      </c>
    </row>
    <row r="2984" spans="1:5" x14ac:dyDescent="0.3">
      <c r="A2984" s="73">
        <v>39517</v>
      </c>
      <c r="B2984" s="130">
        <v>1273.369995</v>
      </c>
      <c r="C2984" s="125">
        <f t="shared" si="138"/>
        <v>-7.1752478848322254E-2</v>
      </c>
      <c r="D2984" s="128">
        <f t="shared" si="139"/>
        <v>-71752.478848322251</v>
      </c>
      <c r="E2984" s="128">
        <f t="shared" ca="1" si="140"/>
        <v>68964.050905142489</v>
      </c>
    </row>
    <row r="2985" spans="1:5" x14ac:dyDescent="0.3">
      <c r="A2985" s="73">
        <v>39514</v>
      </c>
      <c r="B2985" s="130">
        <v>1293.369995</v>
      </c>
      <c r="C2985" s="125">
        <f t="shared" si="138"/>
        <v>-4.4150136102942161E-2</v>
      </c>
      <c r="D2985" s="128">
        <f t="shared" si="139"/>
        <v>-44150.136102942161</v>
      </c>
      <c r="E2985" s="128">
        <f t="shared" ca="1" si="140"/>
        <v>65964.230076874665</v>
      </c>
    </row>
    <row r="2986" spans="1:5" x14ac:dyDescent="0.3">
      <c r="A2986" s="73">
        <v>39513</v>
      </c>
      <c r="B2986" s="130">
        <v>1304.339966</v>
      </c>
      <c r="C2986" s="125">
        <f t="shared" si="138"/>
        <v>-2.8446338014834871E-2</v>
      </c>
      <c r="D2986" s="128">
        <f t="shared" si="139"/>
        <v>-28446.33801483487</v>
      </c>
      <c r="E2986" s="128">
        <f t="shared" ca="1" si="140"/>
        <v>65964.230076874665</v>
      </c>
    </row>
    <row r="2987" spans="1:5" x14ac:dyDescent="0.3">
      <c r="A2987" s="73">
        <v>39512</v>
      </c>
      <c r="B2987" s="130">
        <v>1333.6999510000001</v>
      </c>
      <c r="C2987" s="125">
        <f t="shared" si="138"/>
        <v>-1.9359924000619255E-2</v>
      </c>
      <c r="D2987" s="128">
        <f t="shared" si="139"/>
        <v>-19359.924000619256</v>
      </c>
      <c r="E2987" s="128">
        <f t="shared" ca="1" si="140"/>
        <v>65964.230076874665</v>
      </c>
    </row>
    <row r="2988" spans="1:5" x14ac:dyDescent="0.3">
      <c r="A2988" s="73">
        <v>39511</v>
      </c>
      <c r="B2988" s="130">
        <v>1326.75</v>
      </c>
      <c r="C2988" s="125">
        <f t="shared" si="138"/>
        <v>-1.6333300112942317E-2</v>
      </c>
      <c r="D2988" s="128">
        <f t="shared" si="139"/>
        <v>-16333.300112942317</v>
      </c>
      <c r="E2988" s="128">
        <f t="shared" ca="1" si="140"/>
        <v>65964.230076874665</v>
      </c>
    </row>
    <row r="2989" spans="1:5" x14ac:dyDescent="0.3">
      <c r="A2989" s="73">
        <v>39510</v>
      </c>
      <c r="B2989" s="130">
        <v>1331.339966</v>
      </c>
      <c r="C2989" s="125">
        <f t="shared" si="138"/>
        <v>-1.3814935027777531E-2</v>
      </c>
      <c r="D2989" s="128">
        <f t="shared" si="139"/>
        <v>-13814.93502777753</v>
      </c>
      <c r="E2989" s="128">
        <f t="shared" ca="1" si="140"/>
        <v>65964.230076874665</v>
      </c>
    </row>
    <row r="2990" spans="1:5" x14ac:dyDescent="0.3">
      <c r="A2990" s="73">
        <v>39507</v>
      </c>
      <c r="B2990" s="130">
        <v>1330.630005</v>
      </c>
      <c r="C2990" s="125">
        <f t="shared" si="138"/>
        <v>-1.3515101791680806E-2</v>
      </c>
      <c r="D2990" s="128">
        <f t="shared" si="139"/>
        <v>-13515.101791680805</v>
      </c>
      <c r="E2990" s="128">
        <f t="shared" ca="1" si="140"/>
        <v>65964.230076874665</v>
      </c>
    </row>
    <row r="2991" spans="1:5" x14ac:dyDescent="0.3">
      <c r="A2991" s="73">
        <v>39506</v>
      </c>
      <c r="B2991" s="130">
        <v>1367.6800539999999</v>
      </c>
      <c r="C2991" s="125">
        <f t="shared" si="138"/>
        <v>3.438338027146326E-4</v>
      </c>
      <c r="D2991" s="128">
        <f t="shared" si="139"/>
        <v>343.83380271463261</v>
      </c>
      <c r="E2991" s="128">
        <f t="shared" ca="1" si="140"/>
        <v>65964.230076874665</v>
      </c>
    </row>
    <row r="2992" spans="1:5" x14ac:dyDescent="0.3">
      <c r="A2992" s="73">
        <v>39505</v>
      </c>
      <c r="B2992" s="130">
        <v>1380.0200199999999</v>
      </c>
      <c r="C2992" s="125">
        <f t="shared" si="138"/>
        <v>2.3101015188021767E-2</v>
      </c>
      <c r="D2992" s="128">
        <f t="shared" si="139"/>
        <v>23101.015188021767</v>
      </c>
      <c r="E2992" s="128">
        <f t="shared" ca="1" si="140"/>
        <v>65964.230076874665</v>
      </c>
    </row>
    <row r="2993" spans="1:5" x14ac:dyDescent="0.3">
      <c r="A2993" s="73">
        <v>39504</v>
      </c>
      <c r="B2993" s="130">
        <v>1381.290039</v>
      </c>
      <c r="C2993" s="125">
        <f t="shared" si="138"/>
        <v>3.1483152376979184E-2</v>
      </c>
      <c r="D2993" s="128">
        <f t="shared" si="139"/>
        <v>31483.152376979186</v>
      </c>
      <c r="E2993" s="128">
        <f t="shared" ca="1" si="140"/>
        <v>65964.230076874665</v>
      </c>
    </row>
    <row r="2994" spans="1:5" x14ac:dyDescent="0.3">
      <c r="A2994" s="73">
        <v>39503</v>
      </c>
      <c r="B2994" s="130">
        <v>1371.8000489999999</v>
      </c>
      <c r="C2994" s="125">
        <f t="shared" si="138"/>
        <v>3.0429139265872651E-2</v>
      </c>
      <c r="D2994" s="128">
        <f t="shared" si="139"/>
        <v>30429.139265872651</v>
      </c>
      <c r="E2994" s="128">
        <f t="shared" ca="1" si="140"/>
        <v>65964.230076874665</v>
      </c>
    </row>
    <row r="2995" spans="1:5" x14ac:dyDescent="0.3">
      <c r="A2995" s="73">
        <v>39500</v>
      </c>
      <c r="B2995" s="130">
        <v>1353.1099850000001</v>
      </c>
      <c r="C2995" s="125">
        <f t="shared" si="138"/>
        <v>1.2117457860294722E-2</v>
      </c>
      <c r="D2995" s="128">
        <f t="shared" si="139"/>
        <v>12117.457860294722</v>
      </c>
      <c r="E2995" s="128">
        <f t="shared" ca="1" si="140"/>
        <v>65964.230076874665</v>
      </c>
    </row>
    <row r="2996" spans="1:5" x14ac:dyDescent="0.3">
      <c r="A2996" s="73">
        <v>39499</v>
      </c>
      <c r="B2996" s="130">
        <v>1342.530029</v>
      </c>
      <c r="C2996" s="125">
        <f t="shared" si="138"/>
        <v>1.2122642085272251E-2</v>
      </c>
      <c r="D2996" s="128">
        <f t="shared" si="139"/>
        <v>12122.642085272251</v>
      </c>
      <c r="E2996" s="128">
        <f t="shared" ca="1" si="140"/>
        <v>65964.230076874665</v>
      </c>
    </row>
    <row r="2997" spans="1:5" x14ac:dyDescent="0.3">
      <c r="A2997" s="73">
        <v>39498</v>
      </c>
      <c r="B2997" s="130">
        <v>1360.030029</v>
      </c>
      <c r="C2997" s="125">
        <f t="shared" si="138"/>
        <v>1.7499112504124836E-2</v>
      </c>
      <c r="D2997" s="128">
        <f t="shared" si="139"/>
        <v>17499.112504124838</v>
      </c>
      <c r="E2997" s="128">
        <f t="shared" ca="1" si="140"/>
        <v>65964.230076874665</v>
      </c>
    </row>
    <row r="2998" spans="1:5" x14ac:dyDescent="0.3">
      <c r="A2998" s="73">
        <v>39497</v>
      </c>
      <c r="B2998" s="130">
        <v>1348.780029</v>
      </c>
      <c r="C2998" s="125">
        <f t="shared" si="138"/>
        <v>-2.3203544454013847E-2</v>
      </c>
      <c r="D2998" s="128">
        <f t="shared" si="139"/>
        <v>-23203.544454013845</v>
      </c>
      <c r="E2998" s="128">
        <f t="shared" ca="1" si="140"/>
        <v>65964.230076874665</v>
      </c>
    </row>
    <row r="2999" spans="1:5" x14ac:dyDescent="0.3">
      <c r="A2999" s="73">
        <v>39493</v>
      </c>
      <c r="B2999" s="130">
        <v>1349.98999</v>
      </c>
      <c r="C2999" s="125">
        <f t="shared" si="138"/>
        <v>-3.255654395630847E-2</v>
      </c>
      <c r="D2999" s="128">
        <f t="shared" si="139"/>
        <v>-32556.543956308469</v>
      </c>
      <c r="E2999" s="128">
        <f t="shared" ca="1" si="140"/>
        <v>65964.230076874665</v>
      </c>
    </row>
    <row r="3000" spans="1:5" x14ac:dyDescent="0.3">
      <c r="A3000" s="73">
        <v>39492</v>
      </c>
      <c r="B3000" s="130">
        <v>1348.8599850000001</v>
      </c>
      <c r="C3000" s="125">
        <f t="shared" si="138"/>
        <v>-2.1537167998751383E-2</v>
      </c>
      <c r="D3000" s="128">
        <f t="shared" si="139"/>
        <v>-21537.167998751382</v>
      </c>
      <c r="E3000" s="128">
        <f t="shared" ca="1" si="140"/>
        <v>65964.230076874665</v>
      </c>
    </row>
    <row r="3001" spans="1:5" x14ac:dyDescent="0.3">
      <c r="A3001" s="73">
        <v>39491</v>
      </c>
      <c r="B3001" s="130">
        <v>1367.209961</v>
      </c>
      <c r="C3001" s="125">
        <f t="shared" si="138"/>
        <v>8.4081851468251756E-3</v>
      </c>
      <c r="D3001" s="128">
        <f t="shared" si="139"/>
        <v>8408.1851468251753</v>
      </c>
      <c r="E3001" s="128">
        <f t="shared" ca="1" si="140"/>
        <v>65964.230076874665</v>
      </c>
    </row>
    <row r="3002" spans="1:5" x14ac:dyDescent="0.3">
      <c r="A3002" s="73">
        <v>39490</v>
      </c>
      <c r="B3002" s="130">
        <v>1348.8599850000001</v>
      </c>
      <c r="C3002" s="125">
        <f t="shared" si="138"/>
        <v>-9.8657149795051691E-3</v>
      </c>
      <c r="D3002" s="128">
        <f t="shared" si="139"/>
        <v>-9865.7149795051682</v>
      </c>
      <c r="E3002" s="128">
        <f t="shared" ca="1" si="140"/>
        <v>65964.230076874665</v>
      </c>
    </row>
    <row r="3003" spans="1:5" x14ac:dyDescent="0.3">
      <c r="A3003" s="73">
        <v>39489</v>
      </c>
      <c r="B3003" s="130">
        <v>1339.130005</v>
      </c>
      <c r="C3003" s="125">
        <f t="shared" si="138"/>
        <v>-1.0953024038500403E-2</v>
      </c>
      <c r="D3003" s="128">
        <f t="shared" si="139"/>
        <v>-10953.024038500404</v>
      </c>
      <c r="E3003" s="128">
        <f t="shared" ca="1" si="140"/>
        <v>65964.230076874665</v>
      </c>
    </row>
    <row r="3004" spans="1:5" x14ac:dyDescent="0.3">
      <c r="A3004" s="73">
        <v>39486</v>
      </c>
      <c r="B3004" s="130">
        <v>1331.290039</v>
      </c>
      <c r="C3004" s="125">
        <f t="shared" si="138"/>
        <v>5.1108439562774777E-4</v>
      </c>
      <c r="D3004" s="128">
        <f t="shared" si="139"/>
        <v>511.08439562774777</v>
      </c>
      <c r="E3004" s="128">
        <f t="shared" ca="1" si="140"/>
        <v>65964.230076874665</v>
      </c>
    </row>
    <row r="3005" spans="1:5" x14ac:dyDescent="0.3">
      <c r="A3005" s="73">
        <v>39485</v>
      </c>
      <c r="B3005" s="130">
        <v>1336.910034</v>
      </c>
      <c r="C3005" s="125">
        <f t="shared" si="138"/>
        <v>-1.1212372588303987E-2</v>
      </c>
      <c r="D3005" s="128">
        <f t="shared" si="139"/>
        <v>-11212.372588303988</v>
      </c>
      <c r="E3005" s="128">
        <f t="shared" ca="1" si="140"/>
        <v>65964.230076874665</v>
      </c>
    </row>
    <row r="3006" spans="1:5" x14ac:dyDescent="0.3">
      <c r="A3006" s="73">
        <v>39484</v>
      </c>
      <c r="B3006" s="130">
        <v>1326.4499510000001</v>
      </c>
      <c r="C3006" s="125">
        <f t="shared" si="138"/>
        <v>-9.0766660823545786E-3</v>
      </c>
      <c r="D3006" s="128">
        <f t="shared" si="139"/>
        <v>-9076.666082354579</v>
      </c>
      <c r="E3006" s="128">
        <f t="shared" ca="1" si="140"/>
        <v>65964.230076874665</v>
      </c>
    </row>
    <row r="3007" spans="1:5" x14ac:dyDescent="0.3">
      <c r="A3007" s="73">
        <v>39483</v>
      </c>
      <c r="B3007" s="130">
        <v>1336.6400149999999</v>
      </c>
      <c r="C3007" s="125">
        <f t="shared" si="138"/>
        <v>1.9946596718809495E-2</v>
      </c>
      <c r="D3007" s="128">
        <f t="shared" si="139"/>
        <v>19946.596718809495</v>
      </c>
      <c r="E3007" s="128">
        <f t="shared" ca="1" si="140"/>
        <v>65964.230076874665</v>
      </c>
    </row>
    <row r="3008" spans="1:5" x14ac:dyDescent="0.3">
      <c r="A3008" s="73">
        <v>39482</v>
      </c>
      <c r="B3008" s="130">
        <v>1380.8199460000001</v>
      </c>
      <c r="C3008" s="125">
        <f t="shared" si="138"/>
        <v>4.1978891688553732E-2</v>
      </c>
      <c r="D3008" s="128">
        <f t="shared" si="139"/>
        <v>41978.891688553733</v>
      </c>
      <c r="E3008" s="128">
        <f t="shared" ca="1" si="140"/>
        <v>65964.230076874665</v>
      </c>
    </row>
    <row r="3009" spans="1:5" x14ac:dyDescent="0.3">
      <c r="A3009" s="73">
        <v>39479</v>
      </c>
      <c r="B3009" s="130">
        <v>1395.420044</v>
      </c>
      <c r="C3009" s="125">
        <f t="shared" si="138"/>
        <v>4.6630447402962627E-2</v>
      </c>
      <c r="D3009" s="128">
        <f t="shared" si="139"/>
        <v>46630.447402962629</v>
      </c>
      <c r="E3009" s="128">
        <f t="shared" ca="1" si="140"/>
        <v>65964.230076874665</v>
      </c>
    </row>
    <row r="3010" spans="1:5" x14ac:dyDescent="0.3">
      <c r="A3010" s="73">
        <v>39478</v>
      </c>
      <c r="B3010" s="130">
        <v>1378.5500489999999</v>
      </c>
      <c r="C3010" s="125">
        <f t="shared" si="138"/>
        <v>3.8960808264694169E-3</v>
      </c>
      <c r="D3010" s="128">
        <f t="shared" si="139"/>
        <v>3896.0808264694169</v>
      </c>
      <c r="E3010" s="128">
        <f t="shared" ca="1" si="140"/>
        <v>65964.230076874665</v>
      </c>
    </row>
    <row r="3011" spans="1:5" x14ac:dyDescent="0.3">
      <c r="A3011" s="73">
        <v>39477</v>
      </c>
      <c r="B3011" s="130">
        <v>1355.8100589999999</v>
      </c>
      <c r="C3011" s="125">
        <f t="shared" si="138"/>
        <v>-1.8204781412820448E-2</v>
      </c>
      <c r="D3011" s="128">
        <f t="shared" si="139"/>
        <v>-18204.781412820448</v>
      </c>
      <c r="E3011" s="128">
        <f t="shared" ca="1" si="140"/>
        <v>65964.230076874665</v>
      </c>
    </row>
    <row r="3012" spans="1:5" x14ac:dyDescent="0.3">
      <c r="A3012" s="73">
        <v>39476</v>
      </c>
      <c r="B3012" s="130">
        <v>1362.3000489999999</v>
      </c>
      <c r="C3012" s="125">
        <f t="shared" si="138"/>
        <v>-3.8093522330097107E-2</v>
      </c>
      <c r="D3012" s="128">
        <f t="shared" si="139"/>
        <v>-38093.522330097105</v>
      </c>
      <c r="E3012" s="128">
        <f t="shared" ca="1" si="140"/>
        <v>65964.230076874665</v>
      </c>
    </row>
    <row r="3013" spans="1:5" x14ac:dyDescent="0.3">
      <c r="A3013" s="73">
        <v>39475</v>
      </c>
      <c r="B3013" s="130">
        <v>1353.959961</v>
      </c>
      <c r="C3013" s="125">
        <f t="shared" si="138"/>
        <v>-3.3589854768813265E-2</v>
      </c>
      <c r="D3013" s="128">
        <f t="shared" si="139"/>
        <v>-33589.854768813268</v>
      </c>
      <c r="E3013" s="128">
        <f t="shared" ca="1" si="140"/>
        <v>65964.230076874665</v>
      </c>
    </row>
    <row r="3014" spans="1:5" x14ac:dyDescent="0.3">
      <c r="A3014" s="73">
        <v>39472</v>
      </c>
      <c r="B3014" s="130">
        <v>1330.6099850000001</v>
      </c>
      <c r="C3014" s="125">
        <f t="shared" si="138"/>
        <v>-6.3168400146029202E-2</v>
      </c>
      <c r="D3014" s="128">
        <f t="shared" si="139"/>
        <v>-63168.400146029206</v>
      </c>
      <c r="E3014" s="128">
        <f t="shared" ca="1" si="140"/>
        <v>65964.230076874665</v>
      </c>
    </row>
    <row r="3015" spans="1:5" x14ac:dyDescent="0.3">
      <c r="A3015" s="73">
        <v>39471</v>
      </c>
      <c r="B3015" s="130">
        <v>1352.0699460000001</v>
      </c>
      <c r="C3015" s="125">
        <f t="shared" si="138"/>
        <v>-4.0493111918371127E-2</v>
      </c>
      <c r="D3015" s="128">
        <f t="shared" si="139"/>
        <v>-40493.111918371127</v>
      </c>
      <c r="E3015" s="128">
        <f t="shared" ca="1" si="140"/>
        <v>65964.230076874665</v>
      </c>
    </row>
    <row r="3016" spans="1:5" x14ac:dyDescent="0.3">
      <c r="A3016" s="73">
        <v>39470</v>
      </c>
      <c r="B3016" s="130">
        <v>1338.599976</v>
      </c>
      <c r="C3016" s="125">
        <f t="shared" ref="C3016:C3079" si="141">B3016/B3026-1</f>
        <v>-3.7110011717456426E-2</v>
      </c>
      <c r="D3016" s="128">
        <f t="shared" ref="D3016:D3079" si="142">C3016*$B$5</f>
        <v>-37110.011717456429</v>
      </c>
      <c r="E3016" s="128">
        <f t="shared" ref="E3016:E3079" ca="1" si="143">ABS(_xlfn.PERCENTILE.INC(OFFSET(D3016,0,0,Window),1-VaRLevel))</f>
        <v>65964.230076874665</v>
      </c>
    </row>
    <row r="3017" spans="1:5" x14ac:dyDescent="0.3">
      <c r="A3017" s="73">
        <v>39469</v>
      </c>
      <c r="B3017" s="130">
        <v>1310.5</v>
      </c>
      <c r="C3017" s="125">
        <f t="shared" si="141"/>
        <v>-7.462331763641683E-2</v>
      </c>
      <c r="D3017" s="128">
        <f t="shared" si="142"/>
        <v>-74623.317636416832</v>
      </c>
      <c r="E3017" s="128">
        <f t="shared" ca="1" si="143"/>
        <v>65964.230076874665</v>
      </c>
    </row>
    <row r="3018" spans="1:5" x14ac:dyDescent="0.3">
      <c r="A3018" s="73">
        <v>39465</v>
      </c>
      <c r="B3018" s="130">
        <v>1325.1899410000001</v>
      </c>
      <c r="C3018" s="125">
        <f t="shared" si="141"/>
        <v>-6.1234221215069717E-2</v>
      </c>
      <c r="D3018" s="128">
        <f t="shared" si="142"/>
        <v>-61234.221215069716</v>
      </c>
      <c r="E3018" s="128">
        <f t="shared" ca="1" si="143"/>
        <v>64707.209253294845</v>
      </c>
    </row>
    <row r="3019" spans="1:5" x14ac:dyDescent="0.3">
      <c r="A3019" s="73">
        <v>39464</v>
      </c>
      <c r="B3019" s="130">
        <v>1333.25</v>
      </c>
      <c r="C3019" s="125">
        <f t="shared" si="141"/>
        <v>-7.8712810832087921E-2</v>
      </c>
      <c r="D3019" s="128">
        <f t="shared" si="142"/>
        <v>-78712.810832087926</v>
      </c>
      <c r="E3019" s="128">
        <f t="shared" ca="1" si="143"/>
        <v>64707.209253294845</v>
      </c>
    </row>
    <row r="3020" spans="1:5" x14ac:dyDescent="0.3">
      <c r="A3020" s="73">
        <v>39463</v>
      </c>
      <c r="B3020" s="130">
        <v>1373.1999510000001</v>
      </c>
      <c r="C3020" s="125">
        <f t="shared" si="141"/>
        <v>-5.1107051924016766E-2</v>
      </c>
      <c r="D3020" s="128">
        <f t="shared" si="142"/>
        <v>-51107.051924016763</v>
      </c>
      <c r="E3020" s="128">
        <f t="shared" ca="1" si="143"/>
        <v>62147.17054872727</v>
      </c>
    </row>
    <row r="3021" spans="1:5" x14ac:dyDescent="0.3">
      <c r="A3021" s="73">
        <v>39462</v>
      </c>
      <c r="B3021" s="130">
        <v>1380.9499510000001</v>
      </c>
      <c r="C3021" s="125">
        <f t="shared" si="141"/>
        <v>-5.9529022101484141E-2</v>
      </c>
      <c r="D3021" s="128">
        <f t="shared" si="142"/>
        <v>-59529.022101484145</v>
      </c>
      <c r="E3021" s="128">
        <f t="shared" ca="1" si="143"/>
        <v>62147.17054872727</v>
      </c>
    </row>
    <row r="3022" spans="1:5" x14ac:dyDescent="0.3">
      <c r="A3022" s="73">
        <v>39461</v>
      </c>
      <c r="B3022" s="130">
        <v>1416.25</v>
      </c>
      <c r="C3022" s="125">
        <f t="shared" si="141"/>
        <v>-4.2096997897158595E-2</v>
      </c>
      <c r="D3022" s="128">
        <f t="shared" si="142"/>
        <v>-42096.997897158595</v>
      </c>
      <c r="E3022" s="128">
        <f t="shared" ca="1" si="143"/>
        <v>62147.17054872727</v>
      </c>
    </row>
    <row r="3023" spans="1:5" x14ac:dyDescent="0.3">
      <c r="A3023" s="73">
        <v>39458</v>
      </c>
      <c r="B3023" s="130">
        <v>1401.0200199999999</v>
      </c>
      <c r="C3023" s="125">
        <f t="shared" si="141"/>
        <v>-5.0973059792950304E-2</v>
      </c>
      <c r="D3023" s="128">
        <f t="shared" si="142"/>
        <v>-50973.059792950306</v>
      </c>
      <c r="E3023" s="128" t="e">
        <f t="shared" ca="1" si="143"/>
        <v>#DIV/0!</v>
      </c>
    </row>
    <row r="3024" spans="1:5" x14ac:dyDescent="0.3">
      <c r="A3024" s="73">
        <v>39457</v>
      </c>
      <c r="B3024" s="130">
        <v>1420.329956</v>
      </c>
      <c r="C3024" s="125">
        <f t="shared" si="141"/>
        <v>-5.1633933098597984E-2</v>
      </c>
      <c r="D3024" s="128">
        <f t="shared" si="142"/>
        <v>-51633.933098597983</v>
      </c>
      <c r="E3024" s="128" t="e">
        <f t="shared" ca="1" si="143"/>
        <v>#DIV/0!</v>
      </c>
    </row>
    <row r="3025" spans="1:5" x14ac:dyDescent="0.3">
      <c r="A3025" s="73">
        <v>39456</v>
      </c>
      <c r="B3025" s="130">
        <v>1409.130005</v>
      </c>
      <c r="C3025" s="125">
        <f t="shared" si="141"/>
        <v>-5.8351397547006911E-2</v>
      </c>
      <c r="D3025" s="128">
        <f t="shared" si="142"/>
        <v>-58351.397547006913</v>
      </c>
      <c r="E3025" s="128" t="e">
        <f t="shared" ca="1" si="143"/>
        <v>#DIV/0!</v>
      </c>
    </row>
    <row r="3026" spans="1:5" x14ac:dyDescent="0.3">
      <c r="A3026" s="73">
        <v>39455</v>
      </c>
      <c r="B3026" s="130">
        <v>1390.1899410000001</v>
      </c>
      <c r="C3026" s="125">
        <f t="shared" si="141"/>
        <v>-6.3504589195181316E-2</v>
      </c>
      <c r="D3026" s="128">
        <f t="shared" si="142"/>
        <v>-63504.589195181317</v>
      </c>
      <c r="E3026" s="128" t="e">
        <f t="shared" ca="1" si="143"/>
        <v>#DIV/0!</v>
      </c>
    </row>
    <row r="3027" spans="1:5" x14ac:dyDescent="0.3">
      <c r="A3027" s="73">
        <v>39454</v>
      </c>
      <c r="B3027" s="130">
        <v>1416.1800539999999</v>
      </c>
      <c r="C3027" s="125">
        <f t="shared" si="141"/>
        <v>-3.0093376674839689E-2</v>
      </c>
      <c r="D3027" s="128">
        <f t="shared" si="142"/>
        <v>-30093.376674839688</v>
      </c>
      <c r="E3027" s="128" t="e">
        <f t="shared" ca="1" si="143"/>
        <v>#DIV/0!</v>
      </c>
    </row>
    <row r="3028" spans="1:5" x14ac:dyDescent="0.3">
      <c r="A3028" s="73">
        <v>39451</v>
      </c>
      <c r="B3028" s="130">
        <v>1411.630005</v>
      </c>
      <c r="C3028" s="125">
        <f t="shared" si="141"/>
        <v>-2.8472123193392984E-2</v>
      </c>
      <c r="D3028" s="128">
        <f t="shared" si="142"/>
        <v>-28472.123193392985</v>
      </c>
      <c r="E3028" s="128" t="e">
        <f t="shared" ca="1" si="143"/>
        <v>#DIV/0!</v>
      </c>
    </row>
    <row r="3029" spans="1:5" x14ac:dyDescent="0.3">
      <c r="A3029" s="73">
        <v>39450</v>
      </c>
      <c r="B3029" s="130">
        <v>1447.160034</v>
      </c>
      <c r="C3029" s="125">
        <f t="shared" si="141"/>
        <v>-5.3746072849745197E-3</v>
      </c>
      <c r="D3029" s="128">
        <f t="shared" si="142"/>
        <v>-5374.6072849745196</v>
      </c>
      <c r="E3029" s="128" t="e">
        <f t="shared" ca="1" si="143"/>
        <v>#DIV/0!</v>
      </c>
    </row>
    <row r="3030" spans="1:5" x14ac:dyDescent="0.3">
      <c r="A3030" s="73">
        <v>39449</v>
      </c>
      <c r="B3030" s="130">
        <v>1447.160034</v>
      </c>
      <c r="C3030" s="125">
        <f t="shared" si="141"/>
        <v>8.714364610868941E-4</v>
      </c>
      <c r="D3030" s="128">
        <f t="shared" si="142"/>
        <v>871.43646108689404</v>
      </c>
      <c r="E3030" s="128" t="e">
        <f t="shared" ca="1" si="143"/>
        <v>#DIV/0!</v>
      </c>
    </row>
    <row r="3031" spans="1:5" x14ac:dyDescent="0.3">
      <c r="A3031" s="73">
        <v>39447</v>
      </c>
      <c r="B3031" s="130">
        <v>1468.3599850000001</v>
      </c>
      <c r="C3031" s="125">
        <f t="shared" si="141"/>
        <v>2.7932423698828757E-4</v>
      </c>
      <c r="D3031" s="128">
        <f t="shared" si="142"/>
        <v>279.32423698828757</v>
      </c>
      <c r="E3031" s="128" t="e">
        <f t="shared" ca="1" si="143"/>
        <v>#DIV/0!</v>
      </c>
    </row>
    <row r="3032" spans="1:5" x14ac:dyDescent="0.3">
      <c r="A3032" s="73">
        <v>39444</v>
      </c>
      <c r="B3032" s="130">
        <v>1478.48999</v>
      </c>
      <c r="C3032" s="125">
        <f t="shared" si="141"/>
        <v>-6.6648596646049496E-3</v>
      </c>
      <c r="D3032" s="128">
        <f t="shared" si="142"/>
        <v>-6664.85966460495</v>
      </c>
      <c r="E3032" s="128" t="e">
        <f t="shared" ca="1" si="143"/>
        <v>#DIV/0!</v>
      </c>
    </row>
    <row r="3033" spans="1:5" x14ac:dyDescent="0.3">
      <c r="A3033" s="73">
        <v>39443</v>
      </c>
      <c r="B3033" s="130">
        <v>1476.2700199999999</v>
      </c>
      <c r="C3033" s="125">
        <f t="shared" si="141"/>
        <v>-6.9420258686180292E-3</v>
      </c>
      <c r="D3033" s="128">
        <f t="shared" si="142"/>
        <v>-6942.0258686180296</v>
      </c>
      <c r="E3033" s="128" t="e">
        <f t="shared" ca="1" si="143"/>
        <v>#DIV/0!</v>
      </c>
    </row>
    <row r="3034" spans="1:5" x14ac:dyDescent="0.3">
      <c r="A3034" s="73">
        <v>39442</v>
      </c>
      <c r="B3034" s="130">
        <v>1497.660034</v>
      </c>
      <c r="C3034" s="125">
        <f t="shared" si="141"/>
        <v>1.3541778956449368E-2</v>
      </c>
      <c r="D3034" s="128">
        <f t="shared" si="142"/>
        <v>13541.778956449369</v>
      </c>
      <c r="E3034" s="128" t="e">
        <f t="shared" ca="1" si="143"/>
        <v>#DIV/0!</v>
      </c>
    </row>
    <row r="3035" spans="1:5" x14ac:dyDescent="0.3">
      <c r="A3035" s="73">
        <v>39440</v>
      </c>
      <c r="B3035" s="130">
        <v>1496.4499510000001</v>
      </c>
      <c r="C3035" s="125">
        <f t="shared" si="141"/>
        <v>-1.2869739638196154E-2</v>
      </c>
      <c r="D3035" s="128">
        <f t="shared" si="142"/>
        <v>-12869.739638196153</v>
      </c>
      <c r="E3035" s="128" t="e">
        <f t="shared" ca="1" si="143"/>
        <v>#DIV/0!</v>
      </c>
    </row>
    <row r="3036" spans="1:5" x14ac:dyDescent="0.3">
      <c r="A3036" s="73">
        <v>39437</v>
      </c>
      <c r="B3036" s="130">
        <v>1484.459961</v>
      </c>
      <c r="C3036" s="125">
        <f t="shared" si="141"/>
        <v>-1.3425008004166905E-2</v>
      </c>
      <c r="D3036" s="128">
        <f t="shared" si="142"/>
        <v>-13425.008004166904</v>
      </c>
      <c r="E3036" s="128" t="e">
        <f t="shared" ca="1" si="143"/>
        <v>#DIV/0!</v>
      </c>
    </row>
    <row r="3037" spans="1:5" x14ac:dyDescent="0.3">
      <c r="A3037" s="73">
        <v>39436</v>
      </c>
      <c r="B3037" s="130">
        <v>1460.119995</v>
      </c>
      <c r="C3037" s="125">
        <f t="shared" si="141"/>
        <v>-3.1326689443063604E-2</v>
      </c>
      <c r="D3037" s="128">
        <f t="shared" si="142"/>
        <v>-31326.689443063606</v>
      </c>
      <c r="E3037" s="128" t="e">
        <f t="shared" ca="1" si="143"/>
        <v>#DIV/0!</v>
      </c>
    </row>
    <row r="3038" spans="1:5" x14ac:dyDescent="0.3">
      <c r="A3038" s="73">
        <v>39435</v>
      </c>
      <c r="B3038" s="130">
        <v>1453</v>
      </c>
      <c r="C3038" s="125">
        <f t="shared" si="141"/>
        <v>-2.1555416990084786E-2</v>
      </c>
      <c r="D3038" s="128">
        <f t="shared" si="142"/>
        <v>-21555.416990084785</v>
      </c>
      <c r="E3038" s="128" t="e">
        <f t="shared" ca="1" si="143"/>
        <v>#DIV/0!</v>
      </c>
    </row>
    <row r="3039" spans="1:5" x14ac:dyDescent="0.3">
      <c r="A3039" s="73">
        <v>39434</v>
      </c>
      <c r="B3039" s="130">
        <v>1454.9799800000001</v>
      </c>
      <c r="C3039" s="125">
        <f t="shared" si="141"/>
        <v>-5.3391524359429621E-3</v>
      </c>
      <c r="D3039" s="128">
        <f t="shared" si="142"/>
        <v>-5339.1524359429623</v>
      </c>
      <c r="E3039" s="128" t="e">
        <f t="shared" ca="1" si="143"/>
        <v>#DIV/0!</v>
      </c>
    </row>
    <row r="3040" spans="1:5" x14ac:dyDescent="0.3">
      <c r="A3040" s="73">
        <v>39433</v>
      </c>
      <c r="B3040" s="130">
        <v>1445.900024</v>
      </c>
      <c r="C3040" s="125">
        <f t="shared" si="141"/>
        <v>-1.8011178337368428E-2</v>
      </c>
      <c r="D3040" s="128">
        <f t="shared" si="142"/>
        <v>-18011.178337368427</v>
      </c>
      <c r="E3040" s="128" t="e">
        <f t="shared" ca="1" si="143"/>
        <v>#DIV/0!</v>
      </c>
    </row>
    <row r="3041" spans="1:5" x14ac:dyDescent="0.3">
      <c r="A3041" s="73">
        <v>39430</v>
      </c>
      <c r="B3041" s="130">
        <v>1467.9499510000001</v>
      </c>
      <c r="C3041" s="125">
        <f t="shared" si="141"/>
        <v>-8.9053457920383883E-3</v>
      </c>
      <c r="D3041" s="128">
        <f t="shared" si="142"/>
        <v>-8905.345792038388</v>
      </c>
      <c r="E3041" s="128" t="e">
        <f t="shared" ca="1" si="143"/>
        <v>#DIV/0!</v>
      </c>
    </row>
    <row r="3042" spans="1:5" x14ac:dyDescent="0.3">
      <c r="A3042" s="73">
        <v>39429</v>
      </c>
      <c r="B3042" s="130">
        <v>1488.410034</v>
      </c>
      <c r="C3042" s="125">
        <f t="shared" si="141"/>
        <v>1.2716751060600551E-2</v>
      </c>
      <c r="D3042" s="128">
        <f t="shared" si="142"/>
        <v>12716.751060600551</v>
      </c>
      <c r="E3042" s="128" t="e">
        <f t="shared" ca="1" si="143"/>
        <v>#DIV/0!</v>
      </c>
    </row>
    <row r="3043" spans="1:5" x14ac:dyDescent="0.3">
      <c r="A3043" s="73">
        <v>39428</v>
      </c>
      <c r="B3043" s="130">
        <v>1486.589966</v>
      </c>
      <c r="C3043" s="125">
        <f t="shared" si="141"/>
        <v>1.1960317600028469E-2</v>
      </c>
      <c r="D3043" s="128">
        <f t="shared" si="142"/>
        <v>11960.317600028469</v>
      </c>
      <c r="E3043" s="128" t="e">
        <f t="shared" ca="1" si="143"/>
        <v>#DIV/0!</v>
      </c>
    </row>
    <row r="3044" spans="1:5" x14ac:dyDescent="0.3">
      <c r="A3044" s="73">
        <v>39427</v>
      </c>
      <c r="B3044" s="130">
        <v>1477.650024</v>
      </c>
      <c r="C3044" s="125">
        <f t="shared" si="141"/>
        <v>3.4602301234427202E-2</v>
      </c>
      <c r="D3044" s="128">
        <f t="shared" si="142"/>
        <v>34602.301234427199</v>
      </c>
      <c r="E3044" s="128" t="e">
        <f t="shared" ca="1" si="143"/>
        <v>#DIV/0!</v>
      </c>
    </row>
    <row r="3045" spans="1:5" x14ac:dyDescent="0.3">
      <c r="A3045" s="73">
        <v>39426</v>
      </c>
      <c r="B3045" s="130">
        <v>1515.959961</v>
      </c>
      <c r="C3045" s="125">
        <f t="shared" si="141"/>
        <v>7.7272915564669864E-2</v>
      </c>
      <c r="D3045" s="128">
        <f t="shared" si="142"/>
        <v>77272.915564669864</v>
      </c>
      <c r="E3045" s="128" t="e">
        <f t="shared" ca="1" si="143"/>
        <v>#DIV/0!</v>
      </c>
    </row>
    <row r="3046" spans="1:5" x14ac:dyDescent="0.3">
      <c r="A3046" s="73">
        <v>39423</v>
      </c>
      <c r="B3046" s="130">
        <v>1504.660034</v>
      </c>
      <c r="C3046" s="125">
        <f t="shared" si="141"/>
        <v>4.4395144843035972E-2</v>
      </c>
      <c r="D3046" s="128">
        <f t="shared" si="142"/>
        <v>44395.144843035974</v>
      </c>
      <c r="E3046" s="128" t="e">
        <f t="shared" ca="1" si="143"/>
        <v>#DIV/0!</v>
      </c>
    </row>
    <row r="3047" spans="1:5" x14ac:dyDescent="0.3">
      <c r="A3047" s="73">
        <v>39422</v>
      </c>
      <c r="B3047" s="130">
        <v>1507.339966</v>
      </c>
      <c r="C3047" s="125">
        <f t="shared" si="141"/>
        <v>6.392706277056881E-2</v>
      </c>
      <c r="D3047" s="128">
        <f t="shared" si="142"/>
        <v>63927.062770568809</v>
      </c>
      <c r="E3047" s="128" t="e">
        <f t="shared" ca="1" si="143"/>
        <v>#DIV/0!</v>
      </c>
    </row>
    <row r="3048" spans="1:5" x14ac:dyDescent="0.3">
      <c r="A3048" s="73">
        <v>39421</v>
      </c>
      <c r="B3048" s="130">
        <v>1485.01001</v>
      </c>
      <c r="C3048" s="125">
        <f t="shared" si="141"/>
        <v>3.147187646184757E-2</v>
      </c>
      <c r="D3048" s="128">
        <f t="shared" si="142"/>
        <v>31471.876461847569</v>
      </c>
      <c r="E3048" s="128" t="e">
        <f t="shared" ca="1" si="143"/>
        <v>#DIV/0!</v>
      </c>
    </row>
    <row r="3049" spans="1:5" x14ac:dyDescent="0.3">
      <c r="A3049" s="73">
        <v>39420</v>
      </c>
      <c r="B3049" s="130">
        <v>1462.790039</v>
      </c>
      <c r="C3049" s="125">
        <f t="shared" si="141"/>
        <v>2.059627187346047E-2</v>
      </c>
      <c r="D3049" s="128">
        <f t="shared" si="142"/>
        <v>20596.271873460471</v>
      </c>
      <c r="E3049" s="128" t="e">
        <f t="shared" ca="1" si="143"/>
        <v>#DIV/0!</v>
      </c>
    </row>
    <row r="3050" spans="1:5" x14ac:dyDescent="0.3">
      <c r="A3050" s="73">
        <v>39419</v>
      </c>
      <c r="B3050" s="130">
        <v>1472.420044</v>
      </c>
      <c r="C3050" s="125">
        <f t="shared" si="141"/>
        <v>9.377993401003426E-3</v>
      </c>
      <c r="D3050" s="128">
        <f t="shared" si="142"/>
        <v>9377.9934010034267</v>
      </c>
      <c r="E3050" s="128" t="e">
        <f t="shared" ca="1" si="143"/>
        <v>#DIV/0!</v>
      </c>
    </row>
    <row r="3051" spans="1:5" x14ac:dyDescent="0.3">
      <c r="A3051" s="73">
        <v>39416</v>
      </c>
      <c r="B3051" s="130">
        <v>1481.1400149999999</v>
      </c>
      <c r="C3051" s="125">
        <f t="shared" si="141"/>
        <v>2.0666361509152908E-2</v>
      </c>
      <c r="D3051" s="128">
        <f t="shared" si="142"/>
        <v>20666.36150915291</v>
      </c>
      <c r="E3051" s="128" t="e">
        <f t="shared" ca="1" si="143"/>
        <v>#DIV/0!</v>
      </c>
    </row>
    <row r="3052" spans="1:5" x14ac:dyDescent="0.3">
      <c r="A3052" s="73">
        <v>39415</v>
      </c>
      <c r="B3052" s="130">
        <v>1469.719971</v>
      </c>
      <c r="C3052" s="125">
        <f t="shared" si="141"/>
        <v>-5.8479309233838705E-4</v>
      </c>
      <c r="D3052" s="128">
        <f t="shared" si="142"/>
        <v>-584.79309233838705</v>
      </c>
      <c r="E3052" s="128" t="e">
        <f t="shared" ca="1" si="143"/>
        <v>#DIV/0!</v>
      </c>
    </row>
    <row r="3053" spans="1:5" x14ac:dyDescent="0.3">
      <c r="A3053" s="73">
        <v>39414</v>
      </c>
      <c r="B3053" s="130">
        <v>1469.0200199999999</v>
      </c>
      <c r="C3053" s="125">
        <f t="shared" si="141"/>
        <v>-8.1226350237945111E-3</v>
      </c>
      <c r="D3053" s="128">
        <f t="shared" si="142"/>
        <v>-8122.6350237945107</v>
      </c>
      <c r="E3053" s="128" t="e">
        <f t="shared" ca="1" si="143"/>
        <v>#DIV/0!</v>
      </c>
    </row>
    <row r="3054" spans="1:5" x14ac:dyDescent="0.3">
      <c r="A3054" s="73">
        <v>39413</v>
      </c>
      <c r="B3054" s="130">
        <v>1428.2299800000001</v>
      </c>
      <c r="C3054" s="125">
        <f t="shared" si="141"/>
        <v>-7.6085504170000373E-3</v>
      </c>
      <c r="D3054" s="128">
        <f t="shared" si="142"/>
        <v>-7608.5504170000377</v>
      </c>
      <c r="E3054" s="128" t="e">
        <f t="shared" ca="1" si="143"/>
        <v>#DIV/0!</v>
      </c>
    </row>
    <row r="3055" spans="1:5" x14ac:dyDescent="0.3">
      <c r="A3055" s="73">
        <v>39412</v>
      </c>
      <c r="B3055" s="130">
        <v>1407.219971</v>
      </c>
      <c r="C3055" s="125">
        <f t="shared" si="141"/>
        <v>-3.1973571965814851E-2</v>
      </c>
      <c r="D3055" s="128">
        <f t="shared" si="142"/>
        <v>-31973.571965814852</v>
      </c>
      <c r="E3055" s="128" t="e">
        <f t="shared" ca="1" si="143"/>
        <v>#DIV/0!</v>
      </c>
    </row>
    <row r="3056" spans="1:5" x14ac:dyDescent="0.3">
      <c r="A3056" s="73">
        <v>39409</v>
      </c>
      <c r="B3056" s="130">
        <v>1440.6999510000001</v>
      </c>
      <c r="C3056" s="125">
        <f t="shared" si="141"/>
        <v>-2.3101953889732463E-2</v>
      </c>
      <c r="D3056" s="128">
        <f t="shared" si="142"/>
        <v>-23101.953889732464</v>
      </c>
      <c r="E3056" s="128" t="e">
        <f t="shared" ca="1" si="143"/>
        <v>#DIV/0!</v>
      </c>
    </row>
    <row r="3057" spans="1:5" x14ac:dyDescent="0.3">
      <c r="A3057" s="73">
        <v>39407</v>
      </c>
      <c r="B3057" s="130">
        <v>1416.7700199999999</v>
      </c>
      <c r="C3057" s="125">
        <f t="shared" si="141"/>
        <v>-3.9881524511329314E-2</v>
      </c>
      <c r="D3057" s="128">
        <f t="shared" si="142"/>
        <v>-39881.524511329313</v>
      </c>
      <c r="E3057" s="128" t="e">
        <f t="shared" ca="1" si="143"/>
        <v>#DIV/0!</v>
      </c>
    </row>
    <row r="3058" spans="1:5" x14ac:dyDescent="0.3">
      <c r="A3058" s="73">
        <v>39406</v>
      </c>
      <c r="B3058" s="130">
        <v>1439.6999510000001</v>
      </c>
      <c r="C3058" s="125">
        <f t="shared" si="141"/>
        <v>-5.2997209666740597E-2</v>
      </c>
      <c r="D3058" s="128">
        <f t="shared" si="142"/>
        <v>-52997.2096667406</v>
      </c>
      <c r="E3058" s="128" t="e">
        <f t="shared" ca="1" si="143"/>
        <v>#DIV/0!</v>
      </c>
    </row>
    <row r="3059" spans="1:5" x14ac:dyDescent="0.3">
      <c r="A3059" s="73">
        <v>39405</v>
      </c>
      <c r="B3059" s="130">
        <v>1433.2700199999999</v>
      </c>
      <c r="C3059" s="125">
        <f t="shared" si="141"/>
        <v>-4.5866993736962014E-2</v>
      </c>
      <c r="D3059" s="128">
        <f t="shared" si="142"/>
        <v>-45866.993736962017</v>
      </c>
      <c r="E3059" s="128" t="e">
        <f t="shared" ca="1" si="143"/>
        <v>#DIV/0!</v>
      </c>
    </row>
    <row r="3060" spans="1:5" x14ac:dyDescent="0.3">
      <c r="A3060" s="73">
        <v>39402</v>
      </c>
      <c r="B3060" s="130">
        <v>1458.73999</v>
      </c>
      <c r="C3060" s="125">
        <f t="shared" si="141"/>
        <v>-3.3723070374355846E-2</v>
      </c>
      <c r="D3060" s="128">
        <f t="shared" si="142"/>
        <v>-33723.070374355848</v>
      </c>
      <c r="E3060" s="128" t="e">
        <f t="shared" ca="1" si="143"/>
        <v>#DIV/0!</v>
      </c>
    </row>
    <row r="3061" spans="1:5" x14ac:dyDescent="0.3">
      <c r="A3061" s="73">
        <v>39401</v>
      </c>
      <c r="B3061" s="130">
        <v>1451.150024</v>
      </c>
      <c r="C3061" s="125">
        <f t="shared" si="141"/>
        <v>-3.7979581051149069E-2</v>
      </c>
      <c r="D3061" s="128">
        <f t="shared" si="142"/>
        <v>-37979.581051149071</v>
      </c>
      <c r="E3061" s="128" t="e">
        <f t="shared" ca="1" si="143"/>
        <v>#DIV/0!</v>
      </c>
    </row>
    <row r="3062" spans="1:5" x14ac:dyDescent="0.3">
      <c r="A3062" s="73">
        <v>39400</v>
      </c>
      <c r="B3062" s="130">
        <v>1470.579956</v>
      </c>
      <c r="C3062" s="125">
        <f t="shared" si="141"/>
        <v>-5.0859084760165096E-2</v>
      </c>
      <c r="D3062" s="128">
        <f t="shared" si="142"/>
        <v>-50859.084760165097</v>
      </c>
      <c r="E3062" s="128" t="e">
        <f t="shared" ca="1" si="143"/>
        <v>#DIV/0!</v>
      </c>
    </row>
    <row r="3063" spans="1:5" x14ac:dyDescent="0.3">
      <c r="A3063" s="73">
        <v>39399</v>
      </c>
      <c r="B3063" s="130">
        <v>1481.0500489999999</v>
      </c>
      <c r="C3063" s="125">
        <f t="shared" si="141"/>
        <v>-3.2638352436436424E-2</v>
      </c>
      <c r="D3063" s="128">
        <f t="shared" si="142"/>
        <v>-32638.352436436424</v>
      </c>
      <c r="E3063" s="128" t="e">
        <f t="shared" ca="1" si="143"/>
        <v>#DIV/0!</v>
      </c>
    </row>
    <row r="3064" spans="1:5" x14ac:dyDescent="0.3">
      <c r="A3064" s="73">
        <v>39398</v>
      </c>
      <c r="B3064" s="130">
        <v>1439.1800539999999</v>
      </c>
      <c r="C3064" s="125">
        <f t="shared" si="141"/>
        <v>-6.6061809576526853E-2</v>
      </c>
      <c r="D3064" s="128">
        <f t="shared" si="142"/>
        <v>-66061.809576526852</v>
      </c>
      <c r="E3064" s="128" t="e">
        <f t="shared" ca="1" si="143"/>
        <v>#DIV/0!</v>
      </c>
    </row>
    <row r="3065" spans="1:5" x14ac:dyDescent="0.3">
      <c r="A3065" s="73">
        <v>39395</v>
      </c>
      <c r="B3065" s="130">
        <v>1453.6999510000001</v>
      </c>
      <c r="C3065" s="125">
        <f t="shared" si="141"/>
        <v>-5.3136936883844466E-2</v>
      </c>
      <c r="D3065" s="128">
        <f t="shared" si="142"/>
        <v>-53136.936883844464</v>
      </c>
      <c r="E3065" s="128" t="e">
        <f t="shared" ca="1" si="143"/>
        <v>#DIV/0!</v>
      </c>
    </row>
    <row r="3066" spans="1:5" x14ac:dyDescent="0.3">
      <c r="A3066" s="73">
        <v>39394</v>
      </c>
      <c r="B3066" s="130">
        <v>1474.7700199999999</v>
      </c>
      <c r="C3066" s="125">
        <f t="shared" si="141"/>
        <v>-2.6168781941329433E-2</v>
      </c>
      <c r="D3066" s="128">
        <f t="shared" si="142"/>
        <v>-26168.781941329435</v>
      </c>
      <c r="E3066" s="128" t="e">
        <f t="shared" ca="1" si="143"/>
        <v>#DIV/0!</v>
      </c>
    </row>
    <row r="3067" spans="1:5" x14ac:dyDescent="0.3">
      <c r="A3067" s="73">
        <v>39393</v>
      </c>
      <c r="B3067" s="130">
        <v>1475.619995</v>
      </c>
      <c r="C3067" s="125">
        <f t="shared" si="141"/>
        <v>-2.6558837023514914E-2</v>
      </c>
      <c r="D3067" s="128">
        <f t="shared" si="142"/>
        <v>-26558.837023514912</v>
      </c>
      <c r="E3067" s="128" t="e">
        <f t="shared" ca="1" si="143"/>
        <v>#DIV/0!</v>
      </c>
    </row>
    <row r="3068" spans="1:5" x14ac:dyDescent="0.3">
      <c r="A3068" s="73">
        <v>39392</v>
      </c>
      <c r="B3068" s="130">
        <v>1520.2700199999999</v>
      </c>
      <c r="C3068" s="125">
        <f t="shared" si="141"/>
        <v>4.4752467127029405E-4</v>
      </c>
      <c r="D3068" s="128">
        <f t="shared" si="142"/>
        <v>447.52467127029405</v>
      </c>
      <c r="E3068" s="128" t="e">
        <f t="shared" ca="1" si="143"/>
        <v>#DIV/0!</v>
      </c>
    </row>
    <row r="3069" spans="1:5" x14ac:dyDescent="0.3">
      <c r="A3069" s="73">
        <v>39391</v>
      </c>
      <c r="B3069" s="130">
        <v>1502.170044</v>
      </c>
      <c r="C3069" s="125">
        <f t="shared" si="141"/>
        <v>-2.7616207082853395E-3</v>
      </c>
      <c r="D3069" s="128">
        <f t="shared" si="142"/>
        <v>-2761.6207082853393</v>
      </c>
      <c r="E3069" s="128" t="e">
        <f t="shared" ca="1" si="143"/>
        <v>#DIV/0!</v>
      </c>
    </row>
    <row r="3070" spans="1:5" x14ac:dyDescent="0.3">
      <c r="A3070" s="73">
        <v>39388</v>
      </c>
      <c r="B3070" s="130">
        <v>1509.650024</v>
      </c>
      <c r="C3070" s="125">
        <f t="shared" si="141"/>
        <v>6.0108214349612332E-3</v>
      </c>
      <c r="D3070" s="128">
        <f t="shared" si="142"/>
        <v>6010.8214349612335</v>
      </c>
      <c r="E3070" s="128" t="e">
        <f t="shared" ca="1" si="143"/>
        <v>#DIV/0!</v>
      </c>
    </row>
    <row r="3071" spans="1:5" x14ac:dyDescent="0.3">
      <c r="A3071" s="73">
        <v>39387</v>
      </c>
      <c r="B3071" s="130">
        <v>1508.4399410000001</v>
      </c>
      <c r="C3071" s="125">
        <f t="shared" si="141"/>
        <v>-2.0544397631261702E-2</v>
      </c>
      <c r="D3071" s="128">
        <f t="shared" si="142"/>
        <v>-20544.397631261701</v>
      </c>
      <c r="E3071" s="128" t="e">
        <f t="shared" ca="1" si="143"/>
        <v>#DIV/0!</v>
      </c>
    </row>
    <row r="3072" spans="1:5" x14ac:dyDescent="0.3">
      <c r="A3072" s="73">
        <v>39386</v>
      </c>
      <c r="B3072" s="130">
        <v>1549.380005</v>
      </c>
      <c r="C3072" s="125">
        <f t="shared" si="141"/>
        <v>5.2814714468965018E-3</v>
      </c>
      <c r="D3072" s="128">
        <f t="shared" si="142"/>
        <v>5281.4714468965021</v>
      </c>
      <c r="E3072" s="128" t="e">
        <f t="shared" ca="1" si="143"/>
        <v>#DIV/0!</v>
      </c>
    </row>
    <row r="3073" spans="1:5" x14ac:dyDescent="0.3">
      <c r="A3073" s="73">
        <v>39385</v>
      </c>
      <c r="B3073" s="130">
        <v>1531.0200199999999</v>
      </c>
      <c r="C3073" s="125">
        <f t="shared" si="141"/>
        <v>-4.8812885406477324E-3</v>
      </c>
      <c r="D3073" s="128">
        <f t="shared" si="142"/>
        <v>-4881.2885406477326</v>
      </c>
      <c r="E3073" s="128" t="e">
        <f t="shared" ca="1" si="143"/>
        <v>#DIV/0!</v>
      </c>
    </row>
    <row r="3074" spans="1:5" x14ac:dyDescent="0.3">
      <c r="A3074" s="73">
        <v>39384</v>
      </c>
      <c r="B3074" s="130">
        <v>1540.9799800000001</v>
      </c>
      <c r="C3074" s="125">
        <f t="shared" si="141"/>
        <v>-4.9912386403253572E-3</v>
      </c>
      <c r="D3074" s="128">
        <f t="shared" si="142"/>
        <v>-4991.2386403253577</v>
      </c>
      <c r="E3074" s="128" t="e">
        <f t="shared" ca="1" si="143"/>
        <v>#DIV/0!</v>
      </c>
    </row>
    <row r="3075" spans="1:5" x14ac:dyDescent="0.3">
      <c r="A3075" s="73">
        <v>39381</v>
      </c>
      <c r="B3075" s="130">
        <v>1535.280029</v>
      </c>
      <c r="C3075" s="125">
        <f t="shared" si="141"/>
        <v>-1.6980419495427945E-2</v>
      </c>
      <c r="D3075" s="128">
        <f t="shared" si="142"/>
        <v>-16980.419495427945</v>
      </c>
      <c r="E3075" s="128" t="e">
        <f t="shared" ca="1" si="143"/>
        <v>#DIV/0!</v>
      </c>
    </row>
    <row r="3076" spans="1:5" x14ac:dyDescent="0.3">
      <c r="A3076" s="73">
        <v>39380</v>
      </c>
      <c r="B3076" s="130">
        <v>1514.400024</v>
      </c>
      <c r="C3076" s="125">
        <f t="shared" si="141"/>
        <v>-2.573967558420942E-2</v>
      </c>
      <c r="D3076" s="128">
        <f t="shared" si="142"/>
        <v>-25739.675584209421</v>
      </c>
      <c r="E3076" s="128" t="e">
        <f t="shared" ca="1" si="143"/>
        <v>#DIV/0!</v>
      </c>
    </row>
    <row r="3077" spans="1:5" x14ac:dyDescent="0.3">
      <c r="A3077" s="73">
        <v>39379</v>
      </c>
      <c r="B3077" s="130">
        <v>1515.880005</v>
      </c>
      <c r="C3077" s="125">
        <f t="shared" si="141"/>
        <v>-2.9818151301929885E-2</v>
      </c>
      <c r="D3077" s="128">
        <f t="shared" si="142"/>
        <v>-29818.151301929884</v>
      </c>
      <c r="E3077" s="128" t="e">
        <f t="shared" ca="1" si="143"/>
        <v>#DIV/0!</v>
      </c>
    </row>
    <row r="3078" spans="1:5" x14ac:dyDescent="0.3">
      <c r="A3078" s="73">
        <v>39378</v>
      </c>
      <c r="B3078" s="130">
        <v>1519.589966</v>
      </c>
      <c r="C3078" s="125">
        <f t="shared" si="141"/>
        <v>-2.9109067694075619E-2</v>
      </c>
      <c r="D3078" s="128">
        <f t="shared" si="142"/>
        <v>-29109.06769407562</v>
      </c>
      <c r="E3078" s="128" t="e">
        <f t="shared" ca="1" si="143"/>
        <v>#DIV/0!</v>
      </c>
    </row>
    <row r="3079" spans="1:5" x14ac:dyDescent="0.3">
      <c r="A3079" s="73">
        <v>39377</v>
      </c>
      <c r="B3079" s="130">
        <v>1506.329956</v>
      </c>
      <c r="C3079" s="125">
        <f t="shared" si="141"/>
        <v>-2.9789126042279013E-2</v>
      </c>
      <c r="D3079" s="128">
        <f t="shared" si="142"/>
        <v>-29789.126042279011</v>
      </c>
      <c r="E3079" s="128" t="e">
        <f t="shared" ca="1" si="143"/>
        <v>#DIV/0!</v>
      </c>
    </row>
    <row r="3080" spans="1:5" x14ac:dyDescent="0.3">
      <c r="A3080" s="73">
        <v>39374</v>
      </c>
      <c r="B3080" s="130">
        <v>1500.630005</v>
      </c>
      <c r="C3080" s="125">
        <f t="shared" ref="C3080:C3143" si="144">B3080/B3090-1</f>
        <v>-3.6569291176340335E-2</v>
      </c>
      <c r="D3080" s="128">
        <f t="shared" ref="D3080:D3143" si="145">C3080*$B$5</f>
        <v>-36569.291176340332</v>
      </c>
      <c r="E3080" s="128" t="e">
        <f t="shared" ref="E3080:E3143" ca="1" si="146">ABS(_xlfn.PERCENTILE.INC(OFFSET(D3080,0,0,Window),1-VaRLevel))</f>
        <v>#DIV/0!</v>
      </c>
    </row>
    <row r="3081" spans="1:5" x14ac:dyDescent="0.3">
      <c r="A3081" s="73">
        <v>39373</v>
      </c>
      <c r="B3081" s="130">
        <v>1540.079956</v>
      </c>
      <c r="C3081" s="125">
        <f t="shared" si="144"/>
        <v>-1.7889152866292779E-3</v>
      </c>
      <c r="D3081" s="128">
        <f t="shared" si="145"/>
        <v>-1788.9152866292779</v>
      </c>
      <c r="E3081" s="128" t="e">
        <f t="shared" ca="1" si="146"/>
        <v>#DIV/0!</v>
      </c>
    </row>
    <row r="3082" spans="1:5" x14ac:dyDescent="0.3">
      <c r="A3082" s="73">
        <v>39372</v>
      </c>
      <c r="B3082" s="130">
        <v>1541.23999</v>
      </c>
      <c r="C3082" s="125">
        <f t="shared" si="144"/>
        <v>1.0717295100894919E-3</v>
      </c>
      <c r="D3082" s="128">
        <f t="shared" si="145"/>
        <v>1071.7295100894919</v>
      </c>
      <c r="E3082" s="128" t="e">
        <f t="shared" ca="1" si="146"/>
        <v>#DIV/0!</v>
      </c>
    </row>
    <row r="3083" spans="1:5" x14ac:dyDescent="0.3">
      <c r="A3083" s="73">
        <v>39371</v>
      </c>
      <c r="B3083" s="130">
        <v>1538.530029</v>
      </c>
      <c r="C3083" s="125">
        <f t="shared" si="144"/>
        <v>-5.2371775885726723E-3</v>
      </c>
      <c r="D3083" s="128">
        <f t="shared" si="145"/>
        <v>-5237.177588572672</v>
      </c>
      <c r="E3083" s="128" t="e">
        <f t="shared" ca="1" si="146"/>
        <v>#DIV/0!</v>
      </c>
    </row>
    <row r="3084" spans="1:5" x14ac:dyDescent="0.3">
      <c r="A3084" s="73">
        <v>39370</v>
      </c>
      <c r="B3084" s="130">
        <v>1548.709961</v>
      </c>
      <c r="C3084" s="125">
        <f t="shared" si="144"/>
        <v>1.0794303688994589E-3</v>
      </c>
      <c r="D3084" s="128">
        <f t="shared" si="145"/>
        <v>1079.4303688994589</v>
      </c>
      <c r="E3084" s="128" t="e">
        <f t="shared" ca="1" si="146"/>
        <v>#DIV/0!</v>
      </c>
    </row>
    <row r="3085" spans="1:5" x14ac:dyDescent="0.3">
      <c r="A3085" s="73">
        <v>39367</v>
      </c>
      <c r="B3085" s="130">
        <v>1561.8000489999999</v>
      </c>
      <c r="C3085" s="125">
        <f t="shared" si="144"/>
        <v>2.2957294252497151E-2</v>
      </c>
      <c r="D3085" s="128">
        <f t="shared" si="145"/>
        <v>22957.294252497151</v>
      </c>
      <c r="E3085" s="128" t="e">
        <f t="shared" ca="1" si="146"/>
        <v>#DIV/0!</v>
      </c>
    </row>
    <row r="3086" spans="1:5" x14ac:dyDescent="0.3">
      <c r="A3086" s="73">
        <v>39366</v>
      </c>
      <c r="B3086" s="130">
        <v>1554.410034</v>
      </c>
      <c r="C3086" s="125">
        <f t="shared" si="144"/>
        <v>1.5038742131153748E-2</v>
      </c>
      <c r="D3086" s="128">
        <f t="shared" si="145"/>
        <v>15038.742131153749</v>
      </c>
      <c r="E3086" s="128" t="e">
        <f t="shared" ca="1" si="146"/>
        <v>#DIV/0!</v>
      </c>
    </row>
    <row r="3087" spans="1:5" x14ac:dyDescent="0.3">
      <c r="A3087" s="73">
        <v>39365</v>
      </c>
      <c r="B3087" s="130">
        <v>1562.469971</v>
      </c>
      <c r="C3087" s="125">
        <f t="shared" si="144"/>
        <v>2.4288344148701846E-2</v>
      </c>
      <c r="D3087" s="128">
        <f t="shared" si="145"/>
        <v>24288.344148701846</v>
      </c>
      <c r="E3087" s="128" t="e">
        <f t="shared" ca="1" si="146"/>
        <v>#DIV/0!</v>
      </c>
    </row>
    <row r="3088" spans="1:5" x14ac:dyDescent="0.3">
      <c r="A3088" s="73">
        <v>39364</v>
      </c>
      <c r="B3088" s="130">
        <v>1565.150024</v>
      </c>
      <c r="C3088" s="125">
        <f t="shared" si="144"/>
        <v>3.1597514010784922E-2</v>
      </c>
      <c r="D3088" s="128">
        <f t="shared" si="145"/>
        <v>31597.514010784922</v>
      </c>
      <c r="E3088" s="128" t="e">
        <f t="shared" ca="1" si="146"/>
        <v>#DIV/0!</v>
      </c>
    </row>
    <row r="3089" spans="1:5" x14ac:dyDescent="0.3">
      <c r="A3089" s="73">
        <v>39363</v>
      </c>
      <c r="B3089" s="130">
        <v>1552.579956</v>
      </c>
      <c r="C3089" s="125">
        <f t="shared" si="144"/>
        <v>2.296190788825303E-2</v>
      </c>
      <c r="D3089" s="128">
        <f t="shared" si="145"/>
        <v>22961.90788825303</v>
      </c>
      <c r="E3089" s="128" t="e">
        <f t="shared" ca="1" si="146"/>
        <v>#DIV/0!</v>
      </c>
    </row>
    <row r="3090" spans="1:5" x14ac:dyDescent="0.3">
      <c r="A3090" s="73">
        <v>39360</v>
      </c>
      <c r="B3090" s="130">
        <v>1557.589966</v>
      </c>
      <c r="C3090" s="125">
        <f t="shared" si="144"/>
        <v>2.0868403080452236E-2</v>
      </c>
      <c r="D3090" s="128">
        <f t="shared" si="145"/>
        <v>20868.403080452237</v>
      </c>
      <c r="E3090" s="128" t="e">
        <f t="shared" ca="1" si="146"/>
        <v>#DIV/0!</v>
      </c>
    </row>
    <row r="3091" spans="1:5" x14ac:dyDescent="0.3">
      <c r="A3091" s="73">
        <v>39359</v>
      </c>
      <c r="B3091" s="130">
        <v>1542.839966</v>
      </c>
      <c r="C3091" s="125">
        <f t="shared" si="144"/>
        <v>1.5861706008230447E-2</v>
      </c>
      <c r="D3091" s="128">
        <f t="shared" si="145"/>
        <v>15861.706008230447</v>
      </c>
      <c r="E3091" s="128" t="e">
        <f t="shared" ca="1" si="146"/>
        <v>#DIV/0!</v>
      </c>
    </row>
    <row r="3092" spans="1:5" x14ac:dyDescent="0.3">
      <c r="A3092" s="73">
        <v>39358</v>
      </c>
      <c r="B3092" s="130">
        <v>1539.589966</v>
      </c>
      <c r="C3092" s="125">
        <f t="shared" si="144"/>
        <v>6.9062979795802004E-3</v>
      </c>
      <c r="D3092" s="128">
        <f t="shared" si="145"/>
        <v>6906.2979795802003</v>
      </c>
      <c r="E3092" s="128" t="e">
        <f t="shared" ca="1" si="146"/>
        <v>#DIV/0!</v>
      </c>
    </row>
    <row r="3093" spans="1:5" x14ac:dyDescent="0.3">
      <c r="A3093" s="73">
        <v>39357</v>
      </c>
      <c r="B3093" s="130">
        <v>1546.630005</v>
      </c>
      <c r="C3093" s="125">
        <f t="shared" si="144"/>
        <v>1.7667014625575073E-2</v>
      </c>
      <c r="D3093" s="128">
        <f t="shared" si="145"/>
        <v>17667.014625575073</v>
      </c>
      <c r="E3093" s="128" t="e">
        <f t="shared" ca="1" si="146"/>
        <v>#DIV/0!</v>
      </c>
    </row>
    <row r="3094" spans="1:5" x14ac:dyDescent="0.3">
      <c r="A3094" s="73">
        <v>39356</v>
      </c>
      <c r="B3094" s="130">
        <v>1547.040039</v>
      </c>
      <c r="C3094" s="125">
        <f t="shared" si="144"/>
        <v>4.7668718962483148E-2</v>
      </c>
      <c r="D3094" s="128">
        <f t="shared" si="145"/>
        <v>47668.718962483144</v>
      </c>
      <c r="E3094" s="128" t="e">
        <f t="shared" ca="1" si="146"/>
        <v>#DIV/0!</v>
      </c>
    </row>
    <row r="3095" spans="1:5" x14ac:dyDescent="0.3">
      <c r="A3095" s="73">
        <v>39353</v>
      </c>
      <c r="B3095" s="130">
        <v>1526.75</v>
      </c>
      <c r="C3095" s="125">
        <f t="shared" si="144"/>
        <v>2.863399023075619E-2</v>
      </c>
      <c r="D3095" s="128">
        <f t="shared" si="145"/>
        <v>28633.99023075619</v>
      </c>
      <c r="E3095" s="128" t="e">
        <f t="shared" ca="1" si="146"/>
        <v>#DIV/0!</v>
      </c>
    </row>
    <row r="3096" spans="1:5" x14ac:dyDescent="0.3">
      <c r="A3096" s="73">
        <v>39352</v>
      </c>
      <c r="B3096" s="130">
        <v>1531.380005</v>
      </c>
      <c r="C3096" s="125">
        <f t="shared" si="144"/>
        <v>3.19620307733679E-2</v>
      </c>
      <c r="D3096" s="128">
        <f t="shared" si="145"/>
        <v>31962.0307733679</v>
      </c>
      <c r="E3096" s="128" t="e">
        <f t="shared" ca="1" si="146"/>
        <v>#DIV/0!</v>
      </c>
    </row>
    <row r="3097" spans="1:5" x14ac:dyDescent="0.3">
      <c r="A3097" s="73">
        <v>39351</v>
      </c>
      <c r="B3097" s="130">
        <v>1525.420044</v>
      </c>
      <c r="C3097" s="125">
        <f t="shared" si="144"/>
        <v>3.6600602653350522E-2</v>
      </c>
      <c r="D3097" s="128">
        <f t="shared" si="145"/>
        <v>36600.602653350521</v>
      </c>
      <c r="E3097" s="128" t="e">
        <f t="shared" ca="1" si="146"/>
        <v>#DIV/0!</v>
      </c>
    </row>
    <row r="3098" spans="1:5" x14ac:dyDescent="0.3">
      <c r="A3098" s="73">
        <v>39350</v>
      </c>
      <c r="B3098" s="130">
        <v>1517.209961</v>
      </c>
      <c r="C3098" s="125">
        <f t="shared" si="144"/>
        <v>3.1070528043483314E-2</v>
      </c>
      <c r="D3098" s="128">
        <f t="shared" si="145"/>
        <v>31070.528043483315</v>
      </c>
      <c r="E3098" s="128" t="e">
        <f t="shared" ca="1" si="146"/>
        <v>#DIV/0!</v>
      </c>
    </row>
    <row r="3099" spans="1:5" x14ac:dyDescent="0.3">
      <c r="A3099" s="73">
        <v>39349</v>
      </c>
      <c r="B3099" s="130">
        <v>1517.7299800000001</v>
      </c>
      <c r="C3099" s="125">
        <f t="shared" si="144"/>
        <v>4.548462576892387E-2</v>
      </c>
      <c r="D3099" s="128">
        <f t="shared" si="145"/>
        <v>45484.62576892387</v>
      </c>
      <c r="E3099" s="128" t="e">
        <f t="shared" ca="1" si="146"/>
        <v>#DIV/0!</v>
      </c>
    </row>
    <row r="3100" spans="1:5" x14ac:dyDescent="0.3">
      <c r="A3100" s="73">
        <v>39346</v>
      </c>
      <c r="B3100" s="130">
        <v>1525.75</v>
      </c>
      <c r="C3100" s="125">
        <f t="shared" si="144"/>
        <v>4.9671458543633529E-2</v>
      </c>
      <c r="D3100" s="128">
        <f t="shared" si="145"/>
        <v>49671.458543633526</v>
      </c>
      <c r="E3100" s="128" t="e">
        <f t="shared" ca="1" si="146"/>
        <v>#DIV/0!</v>
      </c>
    </row>
    <row r="3101" spans="1:5" x14ac:dyDescent="0.3">
      <c r="A3101" s="73">
        <v>39345</v>
      </c>
      <c r="B3101" s="130">
        <v>1518.75</v>
      </c>
      <c r="C3101" s="125">
        <f t="shared" si="144"/>
        <v>2.7188765796050562E-2</v>
      </c>
      <c r="D3101" s="128">
        <f t="shared" si="145"/>
        <v>27188.765796050564</v>
      </c>
      <c r="E3101" s="128" t="e">
        <f t="shared" ca="1" si="146"/>
        <v>#DIV/0!</v>
      </c>
    </row>
    <row r="3102" spans="1:5" x14ac:dyDescent="0.3">
      <c r="A3102" s="73">
        <v>39344</v>
      </c>
      <c r="B3102" s="130">
        <v>1529.030029</v>
      </c>
      <c r="C3102" s="125">
        <f t="shared" si="144"/>
        <v>3.8538595315457336E-2</v>
      </c>
      <c r="D3102" s="128">
        <f t="shared" si="145"/>
        <v>38538.595315457336</v>
      </c>
      <c r="E3102" s="128" t="e">
        <f t="shared" ca="1" si="146"/>
        <v>#DIV/0!</v>
      </c>
    </row>
    <row r="3103" spans="1:5" x14ac:dyDescent="0.3">
      <c r="A3103" s="73">
        <v>39343</v>
      </c>
      <c r="B3103" s="130">
        <v>1519.780029</v>
      </c>
      <c r="C3103" s="125">
        <f t="shared" si="144"/>
        <v>2.0383762876230005E-2</v>
      </c>
      <c r="D3103" s="128">
        <f t="shared" si="145"/>
        <v>20383.762876230005</v>
      </c>
      <c r="E3103" s="128" t="e">
        <f t="shared" ca="1" si="146"/>
        <v>#DIV/0!</v>
      </c>
    </row>
    <row r="3104" spans="1:5" x14ac:dyDescent="0.3">
      <c r="A3104" s="73">
        <v>39342</v>
      </c>
      <c r="B3104" s="130">
        <v>1476.650024</v>
      </c>
      <c r="C3104" s="125">
        <f t="shared" si="144"/>
        <v>1.8046486190859135E-3</v>
      </c>
      <c r="D3104" s="128">
        <f t="shared" si="145"/>
        <v>1804.6486190859134</v>
      </c>
      <c r="E3104" s="128" t="e">
        <f t="shared" ca="1" si="146"/>
        <v>#DIV/0!</v>
      </c>
    </row>
    <row r="3105" spans="1:5" x14ac:dyDescent="0.3">
      <c r="A3105" s="73">
        <v>39339</v>
      </c>
      <c r="B3105" s="130">
        <v>1484.25</v>
      </c>
      <c r="C3105" s="125">
        <f t="shared" si="144"/>
        <v>1.8255525867955757E-2</v>
      </c>
      <c r="D3105" s="128">
        <f t="shared" si="145"/>
        <v>18255.525867955759</v>
      </c>
      <c r="E3105" s="128" t="e">
        <f t="shared" ca="1" si="146"/>
        <v>#DIV/0!</v>
      </c>
    </row>
    <row r="3106" spans="1:5" x14ac:dyDescent="0.3">
      <c r="A3106" s="73">
        <v>39338</v>
      </c>
      <c r="B3106" s="130">
        <v>1483.9499510000001</v>
      </c>
      <c r="C3106" s="125">
        <f t="shared" si="144"/>
        <v>1.3793204392843039E-2</v>
      </c>
      <c r="D3106" s="128">
        <f t="shared" si="145"/>
        <v>13793.204392843039</v>
      </c>
      <c r="E3106" s="128" t="e">
        <f t="shared" ca="1" si="146"/>
        <v>#DIV/0!</v>
      </c>
    </row>
    <row r="3107" spans="1:5" x14ac:dyDescent="0.3">
      <c r="A3107" s="73">
        <v>39337</v>
      </c>
      <c r="B3107" s="130">
        <v>1471.5600589999999</v>
      </c>
      <c r="C3107" s="125">
        <f t="shared" si="144"/>
        <v>2.7367473547510457E-2</v>
      </c>
      <c r="D3107" s="128">
        <f t="shared" si="145"/>
        <v>27367.473547510457</v>
      </c>
      <c r="E3107" s="128" t="e">
        <f t="shared" ca="1" si="146"/>
        <v>#DIV/0!</v>
      </c>
    </row>
    <row r="3108" spans="1:5" x14ac:dyDescent="0.3">
      <c r="A3108" s="73">
        <v>39336</v>
      </c>
      <c r="B3108" s="130">
        <v>1471.48999</v>
      </c>
      <c r="C3108" s="125">
        <f t="shared" si="144"/>
        <v>3.2042425125851093E-3</v>
      </c>
      <c r="D3108" s="128">
        <f t="shared" si="145"/>
        <v>3204.2425125851091</v>
      </c>
      <c r="E3108" s="128" t="e">
        <f t="shared" ca="1" si="146"/>
        <v>#DIV/0!</v>
      </c>
    </row>
    <row r="3109" spans="1:5" x14ac:dyDescent="0.3">
      <c r="A3109" s="73">
        <v>39335</v>
      </c>
      <c r="B3109" s="130">
        <v>1451.6999510000001</v>
      </c>
      <c r="C3109" s="125">
        <f t="shared" si="144"/>
        <v>-1.8703937550119121E-2</v>
      </c>
      <c r="D3109" s="128">
        <f t="shared" si="145"/>
        <v>-18703.937550119121</v>
      </c>
      <c r="E3109" s="128" t="e">
        <f t="shared" ca="1" si="146"/>
        <v>#DIV/0!</v>
      </c>
    </row>
    <row r="3110" spans="1:5" x14ac:dyDescent="0.3">
      <c r="A3110" s="73">
        <v>39332</v>
      </c>
      <c r="B3110" s="130">
        <v>1453.5500489999999</v>
      </c>
      <c r="C3110" s="125">
        <f t="shared" si="144"/>
        <v>-6.1196246153846223E-3</v>
      </c>
      <c r="D3110" s="128">
        <f t="shared" si="145"/>
        <v>-6119.6246153846223</v>
      </c>
      <c r="E3110" s="128" t="e">
        <f t="shared" ca="1" si="146"/>
        <v>#DIV/0!</v>
      </c>
    </row>
    <row r="3111" spans="1:5" x14ac:dyDescent="0.3">
      <c r="A3111" s="73">
        <v>39331</v>
      </c>
      <c r="B3111" s="130">
        <v>1478.5500489999999</v>
      </c>
      <c r="C3111" s="125">
        <f t="shared" si="144"/>
        <v>9.8903082052610447E-3</v>
      </c>
      <c r="D3111" s="128">
        <f t="shared" si="145"/>
        <v>9890.3082052610443</v>
      </c>
      <c r="E3111" s="128" t="e">
        <f t="shared" ca="1" si="146"/>
        <v>#DIV/0!</v>
      </c>
    </row>
    <row r="3112" spans="1:5" x14ac:dyDescent="0.3">
      <c r="A3112" s="73">
        <v>39330</v>
      </c>
      <c r="B3112" s="130">
        <v>1472.290039</v>
      </c>
      <c r="C3112" s="125">
        <f t="shared" si="144"/>
        <v>1.7393197583452702E-2</v>
      </c>
      <c r="D3112" s="128">
        <f t="shared" si="145"/>
        <v>17393.1975834527</v>
      </c>
      <c r="E3112" s="128" t="e">
        <f t="shared" ca="1" si="146"/>
        <v>#DIV/0!</v>
      </c>
    </row>
    <row r="3113" spans="1:5" x14ac:dyDescent="0.3">
      <c r="A3113" s="73">
        <v>39329</v>
      </c>
      <c r="B3113" s="130">
        <v>1489.420044</v>
      </c>
      <c r="C3113" s="125">
        <f t="shared" si="144"/>
        <v>3.0348305844096091E-2</v>
      </c>
      <c r="D3113" s="128">
        <f t="shared" si="145"/>
        <v>30348.305844096092</v>
      </c>
      <c r="E3113" s="128" t="e">
        <f t="shared" ca="1" si="146"/>
        <v>#DIV/0!</v>
      </c>
    </row>
    <row r="3114" spans="1:5" x14ac:dyDescent="0.3">
      <c r="A3114" s="73">
        <v>39325</v>
      </c>
      <c r="B3114" s="130">
        <v>1473.98999</v>
      </c>
      <c r="C3114" s="125">
        <f t="shared" si="144"/>
        <v>1.9399179872298777E-2</v>
      </c>
      <c r="D3114" s="128">
        <f t="shared" si="145"/>
        <v>19399.179872298777</v>
      </c>
      <c r="E3114" s="128" t="e">
        <f t="shared" ca="1" si="146"/>
        <v>#DIV/0!</v>
      </c>
    </row>
    <row r="3115" spans="1:5" x14ac:dyDescent="0.3">
      <c r="A3115" s="73">
        <v>39324</v>
      </c>
      <c r="B3115" s="130">
        <v>1457.6400149999999</v>
      </c>
      <c r="C3115" s="125">
        <f t="shared" si="144"/>
        <v>3.2856926274108744E-2</v>
      </c>
      <c r="D3115" s="128">
        <f t="shared" si="145"/>
        <v>32856.926274108744</v>
      </c>
      <c r="E3115" s="128" t="e">
        <f t="shared" ca="1" si="146"/>
        <v>#DIV/0!</v>
      </c>
    </row>
    <row r="3116" spans="1:5" x14ac:dyDescent="0.3">
      <c r="A3116" s="73">
        <v>39323</v>
      </c>
      <c r="B3116" s="130">
        <v>1463.76001</v>
      </c>
      <c r="C3116" s="125">
        <f t="shared" si="144"/>
        <v>4.0563063188732595E-2</v>
      </c>
      <c r="D3116" s="128">
        <f t="shared" si="145"/>
        <v>40563.063188732594</v>
      </c>
      <c r="E3116" s="128" t="e">
        <f t="shared" ca="1" si="146"/>
        <v>#DIV/0!</v>
      </c>
    </row>
    <row r="3117" spans="1:5" x14ac:dyDescent="0.3">
      <c r="A3117" s="73">
        <v>39322</v>
      </c>
      <c r="B3117" s="130">
        <v>1432.3599850000001</v>
      </c>
      <c r="C3117" s="125">
        <f t="shared" si="144"/>
        <v>4.0797635123370757E-3</v>
      </c>
      <c r="D3117" s="128">
        <f t="shared" si="145"/>
        <v>4079.7635123370756</v>
      </c>
      <c r="E3117" s="128" t="e">
        <f t="shared" ca="1" si="146"/>
        <v>#DIV/0!</v>
      </c>
    </row>
    <row r="3118" spans="1:5" x14ac:dyDescent="0.3">
      <c r="A3118" s="73">
        <v>39321</v>
      </c>
      <c r="B3118" s="130">
        <v>1466.790039</v>
      </c>
      <c r="C3118" s="125">
        <f t="shared" si="144"/>
        <v>9.5462892519637688E-3</v>
      </c>
      <c r="D3118" s="128">
        <f t="shared" si="145"/>
        <v>9546.289251963768</v>
      </c>
      <c r="E3118" s="128" t="e">
        <f t="shared" ca="1" si="146"/>
        <v>#DIV/0!</v>
      </c>
    </row>
    <row r="3119" spans="1:5" x14ac:dyDescent="0.3">
      <c r="A3119" s="73">
        <v>39318</v>
      </c>
      <c r="B3119" s="130">
        <v>1479.369995</v>
      </c>
      <c r="C3119" s="125">
        <f t="shared" si="144"/>
        <v>1.7700379553737156E-2</v>
      </c>
      <c r="D3119" s="128">
        <f t="shared" si="145"/>
        <v>17700.379553737155</v>
      </c>
      <c r="E3119" s="128" t="e">
        <f t="shared" ca="1" si="146"/>
        <v>#DIV/0!</v>
      </c>
    </row>
    <row r="3120" spans="1:5" x14ac:dyDescent="0.3">
      <c r="A3120" s="73">
        <v>39317</v>
      </c>
      <c r="B3120" s="130">
        <v>1462.5</v>
      </c>
      <c r="C3120" s="125">
        <f t="shared" si="144"/>
        <v>6.4758784522498392E-3</v>
      </c>
      <c r="D3120" s="128">
        <f t="shared" si="145"/>
        <v>6475.878452249839</v>
      </c>
      <c r="E3120" s="128" t="e">
        <f t="shared" ca="1" si="146"/>
        <v>#DIV/0!</v>
      </c>
    </row>
    <row r="3121" spans="1:5" x14ac:dyDescent="0.3">
      <c r="A3121" s="73">
        <v>39316</v>
      </c>
      <c r="B3121" s="130">
        <v>1464.0699460000001</v>
      </c>
      <c r="C3121" s="125">
        <f t="shared" si="144"/>
        <v>-2.2317373887754677E-2</v>
      </c>
      <c r="D3121" s="128">
        <f t="shared" si="145"/>
        <v>-22317.373887754678</v>
      </c>
      <c r="E3121" s="128" t="e">
        <f t="shared" ca="1" si="146"/>
        <v>#DIV/0!</v>
      </c>
    </row>
    <row r="3122" spans="1:5" x14ac:dyDescent="0.3">
      <c r="A3122" s="73">
        <v>39315</v>
      </c>
      <c r="B3122" s="130">
        <v>1447.119995</v>
      </c>
      <c r="C3122" s="125">
        <f t="shared" si="144"/>
        <v>-2.0037764206562447E-2</v>
      </c>
      <c r="D3122" s="128">
        <f t="shared" si="145"/>
        <v>-20037.764206562446</v>
      </c>
      <c r="E3122" s="128" t="e">
        <f t="shared" ca="1" si="146"/>
        <v>#DIV/0!</v>
      </c>
    </row>
    <row r="3123" spans="1:5" x14ac:dyDescent="0.3">
      <c r="A3123" s="73">
        <v>39314</v>
      </c>
      <c r="B3123" s="130">
        <v>1445.5500489999999</v>
      </c>
      <c r="C3123" s="125">
        <f t="shared" si="144"/>
        <v>-1.5071504041680894E-2</v>
      </c>
      <c r="D3123" s="128">
        <f t="shared" si="145"/>
        <v>-15071.504041680895</v>
      </c>
      <c r="E3123" s="128" t="e">
        <f t="shared" ca="1" si="146"/>
        <v>#DIV/0!</v>
      </c>
    </row>
    <row r="3124" spans="1:5" x14ac:dyDescent="0.3">
      <c r="A3124" s="73">
        <v>39311</v>
      </c>
      <c r="B3124" s="130">
        <v>1445.9399410000001</v>
      </c>
      <c r="C3124" s="125">
        <f t="shared" si="144"/>
        <v>8.9876777453332668E-3</v>
      </c>
      <c r="D3124" s="128">
        <f t="shared" si="145"/>
        <v>8987.677745333267</v>
      </c>
      <c r="E3124" s="128" t="e">
        <f t="shared" ca="1" si="146"/>
        <v>#DIV/0!</v>
      </c>
    </row>
    <row r="3125" spans="1:5" x14ac:dyDescent="0.3">
      <c r="A3125" s="73">
        <v>39310</v>
      </c>
      <c r="B3125" s="130">
        <v>1411.2700199999999</v>
      </c>
      <c r="C3125" s="125">
        <f t="shared" si="144"/>
        <v>-4.1386994313247438E-2</v>
      </c>
      <c r="D3125" s="128">
        <f t="shared" si="145"/>
        <v>-41386.994313247436</v>
      </c>
      <c r="E3125" s="128" t="e">
        <f t="shared" ca="1" si="146"/>
        <v>#DIV/0!</v>
      </c>
    </row>
    <row r="3126" spans="1:5" x14ac:dyDescent="0.3">
      <c r="A3126" s="73">
        <v>39309</v>
      </c>
      <c r="B3126" s="130">
        <v>1406.6999510000001</v>
      </c>
      <c r="C3126" s="125">
        <f t="shared" si="144"/>
        <v>-4.0325898732285759E-2</v>
      </c>
      <c r="D3126" s="128">
        <f t="shared" si="145"/>
        <v>-40325.898732285757</v>
      </c>
      <c r="E3126" s="128" t="e">
        <f t="shared" ca="1" si="146"/>
        <v>#DIV/0!</v>
      </c>
    </row>
    <row r="3127" spans="1:5" x14ac:dyDescent="0.3">
      <c r="A3127" s="73">
        <v>39308</v>
      </c>
      <c r="B3127" s="130">
        <v>1426.540039</v>
      </c>
      <c r="C3127" s="125">
        <f t="shared" si="144"/>
        <v>-1.9742027668514739E-2</v>
      </c>
      <c r="D3127" s="128">
        <f t="shared" si="145"/>
        <v>-19742.02766851474</v>
      </c>
      <c r="E3127" s="128" t="e">
        <f t="shared" ca="1" si="146"/>
        <v>#DIV/0!</v>
      </c>
    </row>
    <row r="3128" spans="1:5" x14ac:dyDescent="0.3">
      <c r="A3128" s="73">
        <v>39307</v>
      </c>
      <c r="B3128" s="130">
        <v>1452.920044</v>
      </c>
      <c r="C3128" s="125">
        <f t="shared" si="144"/>
        <v>-1.4241025242928806E-2</v>
      </c>
      <c r="D3128" s="128">
        <f t="shared" si="145"/>
        <v>-14241.025242928807</v>
      </c>
      <c r="E3128" s="128" t="e">
        <f t="shared" ca="1" si="146"/>
        <v>#DIV/0!</v>
      </c>
    </row>
    <row r="3129" spans="1:5" x14ac:dyDescent="0.3">
      <c r="A3129" s="73">
        <v>39304</v>
      </c>
      <c r="B3129" s="130">
        <v>1453.6400149999999</v>
      </c>
      <c r="C3129" s="125">
        <f t="shared" si="144"/>
        <v>-3.6395600797413108E-3</v>
      </c>
      <c r="D3129" s="128">
        <f t="shared" si="145"/>
        <v>-3639.5600797413108</v>
      </c>
      <c r="E3129" s="128" t="e">
        <f t="shared" ca="1" si="146"/>
        <v>#DIV/0!</v>
      </c>
    </row>
    <row r="3130" spans="1:5" x14ac:dyDescent="0.3">
      <c r="A3130" s="73">
        <v>39303</v>
      </c>
      <c r="B3130" s="130">
        <v>1453.089966</v>
      </c>
      <c r="C3130" s="125">
        <f t="shared" si="144"/>
        <v>-1.994393004593531E-2</v>
      </c>
      <c r="D3130" s="128">
        <f t="shared" si="145"/>
        <v>-19943.930045935311</v>
      </c>
      <c r="E3130" s="128" t="e">
        <f t="shared" ca="1" si="146"/>
        <v>#DIV/0!</v>
      </c>
    </row>
    <row r="3131" spans="1:5" x14ac:dyDescent="0.3">
      <c r="A3131" s="73">
        <v>39302</v>
      </c>
      <c r="B3131" s="130">
        <v>1497.48999</v>
      </c>
      <c r="C3131" s="125">
        <f t="shared" si="144"/>
        <v>-1.3569667451447942E-2</v>
      </c>
      <c r="D3131" s="128">
        <f t="shared" si="145"/>
        <v>-13569.667451447942</v>
      </c>
      <c r="E3131" s="128" t="e">
        <f t="shared" ca="1" si="146"/>
        <v>#DIV/0!</v>
      </c>
    </row>
    <row r="3132" spans="1:5" x14ac:dyDescent="0.3">
      <c r="A3132" s="73">
        <v>39301</v>
      </c>
      <c r="B3132" s="130">
        <v>1476.709961</v>
      </c>
      <c r="C3132" s="125">
        <f t="shared" si="144"/>
        <v>-2.2719502537285163E-2</v>
      </c>
      <c r="D3132" s="128">
        <f t="shared" si="145"/>
        <v>-22719.502537285163</v>
      </c>
      <c r="E3132" s="128" t="e">
        <f t="shared" ca="1" si="146"/>
        <v>#DIV/0!</v>
      </c>
    </row>
    <row r="3133" spans="1:5" x14ac:dyDescent="0.3">
      <c r="A3133" s="73">
        <v>39300</v>
      </c>
      <c r="B3133" s="130">
        <v>1467.670044</v>
      </c>
      <c r="C3133" s="125">
        <f t="shared" si="144"/>
        <v>-4.7938079093817643E-2</v>
      </c>
      <c r="D3133" s="128">
        <f t="shared" si="145"/>
        <v>-47938.079093817643</v>
      </c>
      <c r="E3133" s="128" t="e">
        <f t="shared" ca="1" si="146"/>
        <v>#DIV/0!</v>
      </c>
    </row>
    <row r="3134" spans="1:5" x14ac:dyDescent="0.3">
      <c r="A3134" s="73">
        <v>39297</v>
      </c>
      <c r="B3134" s="130">
        <v>1433.0600589999999</v>
      </c>
      <c r="C3134" s="125">
        <f t="shared" si="144"/>
        <v>-6.5862667740501979E-2</v>
      </c>
      <c r="D3134" s="128">
        <f t="shared" si="145"/>
        <v>-65862.667740501973</v>
      </c>
      <c r="E3134" s="128" t="e">
        <f t="shared" ca="1" si="146"/>
        <v>#DIV/0!</v>
      </c>
    </row>
    <row r="3135" spans="1:5" x14ac:dyDescent="0.3">
      <c r="A3135" s="73">
        <v>39296</v>
      </c>
      <c r="B3135" s="130">
        <v>1472.1999510000001</v>
      </c>
      <c r="C3135" s="125">
        <f t="shared" si="144"/>
        <v>-5.2077167493880139E-2</v>
      </c>
      <c r="D3135" s="128">
        <f t="shared" si="145"/>
        <v>-52077.167493880137</v>
      </c>
      <c r="E3135" s="128" t="e">
        <f t="shared" ca="1" si="146"/>
        <v>#DIV/0!</v>
      </c>
    </row>
    <row r="3136" spans="1:5" x14ac:dyDescent="0.3">
      <c r="A3136" s="73">
        <v>39295</v>
      </c>
      <c r="B3136" s="130">
        <v>1465.8100589999999</v>
      </c>
      <c r="C3136" s="125">
        <f t="shared" si="144"/>
        <v>-5.1973575165190633E-2</v>
      </c>
      <c r="D3136" s="128">
        <f t="shared" si="145"/>
        <v>-51973.575165190632</v>
      </c>
      <c r="E3136" s="128" t="e">
        <f t="shared" ca="1" si="146"/>
        <v>#DIV/0!</v>
      </c>
    </row>
    <row r="3137" spans="1:5" x14ac:dyDescent="0.3">
      <c r="A3137" s="73">
        <v>39294</v>
      </c>
      <c r="B3137" s="130">
        <v>1455.2700199999999</v>
      </c>
      <c r="C3137" s="125">
        <f t="shared" si="144"/>
        <v>-6.0734347059560823E-2</v>
      </c>
      <c r="D3137" s="128">
        <f t="shared" si="145"/>
        <v>-60734.347059560823</v>
      </c>
      <c r="E3137" s="128" t="e">
        <f t="shared" ca="1" si="146"/>
        <v>#DIV/0!</v>
      </c>
    </row>
    <row r="3138" spans="1:5" x14ac:dyDescent="0.3">
      <c r="A3138" s="73">
        <v>39293</v>
      </c>
      <c r="B3138" s="130">
        <v>1473.910034</v>
      </c>
      <c r="C3138" s="125">
        <f t="shared" si="144"/>
        <v>-4.879574644024276E-2</v>
      </c>
      <c r="D3138" s="128">
        <f t="shared" si="145"/>
        <v>-48795.746440242758</v>
      </c>
      <c r="E3138" s="128" t="e">
        <f t="shared" ca="1" si="146"/>
        <v>#DIV/0!</v>
      </c>
    </row>
    <row r="3139" spans="1:5" x14ac:dyDescent="0.3">
      <c r="A3139" s="73">
        <v>39290</v>
      </c>
      <c r="B3139" s="130">
        <v>1458.9499510000001</v>
      </c>
      <c r="C3139" s="125">
        <f t="shared" si="144"/>
        <v>-6.0257680515297896E-2</v>
      </c>
      <c r="D3139" s="128">
        <f t="shared" si="145"/>
        <v>-60257.680515297892</v>
      </c>
      <c r="E3139" s="128" t="e">
        <f t="shared" ca="1" si="146"/>
        <v>#DIV/0!</v>
      </c>
    </row>
    <row r="3140" spans="1:5" x14ac:dyDescent="0.3">
      <c r="A3140" s="73">
        <v>39289</v>
      </c>
      <c r="B3140" s="130">
        <v>1482.660034</v>
      </c>
      <c r="C3140" s="125">
        <f t="shared" si="144"/>
        <v>-4.2023595696295324E-2</v>
      </c>
      <c r="D3140" s="128">
        <f t="shared" si="145"/>
        <v>-42023.595696295321</v>
      </c>
      <c r="E3140" s="128" t="e">
        <f t="shared" ca="1" si="146"/>
        <v>#DIV/0!</v>
      </c>
    </row>
    <row r="3141" spans="1:5" x14ac:dyDescent="0.3">
      <c r="A3141" s="73">
        <v>39288</v>
      </c>
      <c r="B3141" s="130">
        <v>1518.089966</v>
      </c>
      <c r="C3141" s="125">
        <f t="shared" si="144"/>
        <v>-4.4117832678514102E-4</v>
      </c>
      <c r="D3141" s="128">
        <f t="shared" si="145"/>
        <v>-441.178326785141</v>
      </c>
      <c r="E3141" s="128" t="e">
        <f t="shared" ca="1" si="146"/>
        <v>#DIV/0!</v>
      </c>
    </row>
    <row r="3142" spans="1:5" x14ac:dyDescent="0.3">
      <c r="A3142" s="73">
        <v>39287</v>
      </c>
      <c r="B3142" s="130">
        <v>1511.040039</v>
      </c>
      <c r="C3142" s="125">
        <f t="shared" si="144"/>
        <v>6.0925224687191637E-4</v>
      </c>
      <c r="D3142" s="128">
        <f t="shared" si="145"/>
        <v>609.25224687191633</v>
      </c>
      <c r="E3142" s="128" t="e">
        <f t="shared" ca="1" si="146"/>
        <v>#DIV/0!</v>
      </c>
    </row>
    <row r="3143" spans="1:5" x14ac:dyDescent="0.3">
      <c r="A3143" s="73">
        <v>39286</v>
      </c>
      <c r="B3143" s="130">
        <v>1541.5699460000001</v>
      </c>
      <c r="C3143" s="125">
        <f t="shared" si="144"/>
        <v>6.3452493078866024E-3</v>
      </c>
      <c r="D3143" s="128">
        <f t="shared" si="145"/>
        <v>6345.2493078866028</v>
      </c>
      <c r="E3143" s="128" t="e">
        <f t="shared" ca="1" si="146"/>
        <v>#DIV/0!</v>
      </c>
    </row>
    <row r="3144" spans="1:5" x14ac:dyDescent="0.3">
      <c r="A3144" s="73">
        <v>39283</v>
      </c>
      <c r="B3144" s="130">
        <v>1534.099976</v>
      </c>
      <c r="C3144" s="125">
        <f t="shared" ref="C3144:C3207" si="147">B3144/B3154-1</f>
        <v>2.3914920814263052E-3</v>
      </c>
      <c r="D3144" s="128">
        <f t="shared" ref="D3144:D3207" si="148">C3144*$B$5</f>
        <v>2391.492081426305</v>
      </c>
      <c r="E3144" s="128" t="e">
        <f t="shared" ref="E3144:E3207" ca="1" si="149">ABS(_xlfn.PERCENTILE.INC(OFFSET(D3144,0,0,Window),1-VaRLevel))</f>
        <v>#DIV/0!</v>
      </c>
    </row>
    <row r="3145" spans="1:5" x14ac:dyDescent="0.3">
      <c r="A3145" s="73">
        <v>39282</v>
      </c>
      <c r="B3145" s="130">
        <v>1553.079956</v>
      </c>
      <c r="C3145" s="125">
        <f t="shared" si="147"/>
        <v>1.8146015185850128E-2</v>
      </c>
      <c r="D3145" s="128">
        <f t="shared" si="148"/>
        <v>18146.015185850127</v>
      </c>
      <c r="E3145" s="128" t="e">
        <f t="shared" ca="1" si="149"/>
        <v>#DIV/0!</v>
      </c>
    </row>
    <row r="3146" spans="1:5" x14ac:dyDescent="0.3">
      <c r="A3146" s="73">
        <v>39281</v>
      </c>
      <c r="B3146" s="130">
        <v>1546.170044</v>
      </c>
      <c r="C3146" s="125">
        <f t="shared" si="147"/>
        <v>1.3968436043624743E-2</v>
      </c>
      <c r="D3146" s="128">
        <f t="shared" si="148"/>
        <v>13968.436043624744</v>
      </c>
      <c r="E3146" s="128" t="e">
        <f t="shared" ca="1" si="149"/>
        <v>#DIV/0!</v>
      </c>
    </row>
    <row r="3147" spans="1:5" x14ac:dyDescent="0.3">
      <c r="A3147" s="73">
        <v>39280</v>
      </c>
      <c r="B3147" s="130">
        <v>1549.369995</v>
      </c>
      <c r="C3147" s="125">
        <f t="shared" si="147"/>
        <v>1.9704718174542668E-2</v>
      </c>
      <c r="D3147" s="128">
        <f t="shared" si="148"/>
        <v>19704.718174542668</v>
      </c>
      <c r="E3147" s="128" t="e">
        <f t="shared" ca="1" si="149"/>
        <v>#DIV/0!</v>
      </c>
    </row>
    <row r="3148" spans="1:5" x14ac:dyDescent="0.3">
      <c r="A3148" s="73">
        <v>39279</v>
      </c>
      <c r="B3148" s="130">
        <v>1549.5200199999999</v>
      </c>
      <c r="C3148" s="125">
        <f t="shared" si="147"/>
        <v>3.0711440939950485E-2</v>
      </c>
      <c r="D3148" s="128">
        <f t="shared" si="148"/>
        <v>30711.440939950484</v>
      </c>
      <c r="E3148" s="128" t="e">
        <f t="shared" ca="1" si="149"/>
        <v>#DIV/0!</v>
      </c>
    </row>
    <row r="3149" spans="1:5" x14ac:dyDescent="0.3">
      <c r="A3149" s="73">
        <v>39276</v>
      </c>
      <c r="B3149" s="130">
        <v>1552.5</v>
      </c>
      <c r="C3149" s="125">
        <f t="shared" si="147"/>
        <v>3.1075067716842986E-2</v>
      </c>
      <c r="D3149" s="128">
        <f t="shared" si="148"/>
        <v>31075.067716842987</v>
      </c>
      <c r="E3149" s="128" t="e">
        <f t="shared" ca="1" si="149"/>
        <v>#DIV/0!</v>
      </c>
    </row>
    <row r="3150" spans="1:5" x14ac:dyDescent="0.3">
      <c r="A3150" s="73">
        <v>39275</v>
      </c>
      <c r="B3150" s="130">
        <v>1547.6999510000001</v>
      </c>
      <c r="C3150" s="125">
        <f t="shared" si="147"/>
        <v>2.7457271222663726E-2</v>
      </c>
      <c r="D3150" s="128">
        <f t="shared" si="148"/>
        <v>27457.271222663727</v>
      </c>
      <c r="E3150" s="128" t="e">
        <f t="shared" ca="1" si="149"/>
        <v>#DIV/0!</v>
      </c>
    </row>
    <row r="3151" spans="1:5" x14ac:dyDescent="0.3">
      <c r="A3151" s="73">
        <v>39274</v>
      </c>
      <c r="B3151" s="130">
        <v>1518.76001</v>
      </c>
      <c r="C3151" s="125">
        <f t="shared" si="147"/>
        <v>1.732880168000861E-2</v>
      </c>
      <c r="D3151" s="128">
        <f t="shared" si="148"/>
        <v>17328.801680008612</v>
      </c>
      <c r="E3151" s="128" t="e">
        <f t="shared" ca="1" si="149"/>
        <v>#DIV/0!</v>
      </c>
    </row>
    <row r="3152" spans="1:5" x14ac:dyDescent="0.3">
      <c r="A3152" s="73">
        <v>39273</v>
      </c>
      <c r="B3152" s="130">
        <v>1510.119995</v>
      </c>
      <c r="C3152" s="125">
        <f t="shared" si="147"/>
        <v>8.2657905128111775E-3</v>
      </c>
      <c r="D3152" s="128">
        <f t="shared" si="148"/>
        <v>8265.7905128111779</v>
      </c>
      <c r="E3152" s="128" t="e">
        <f t="shared" ca="1" si="149"/>
        <v>#DIV/0!</v>
      </c>
    </row>
    <row r="3153" spans="1:5" x14ac:dyDescent="0.3">
      <c r="A3153" s="73">
        <v>39272</v>
      </c>
      <c r="B3153" s="130">
        <v>1531.849976</v>
      </c>
      <c r="C3153" s="125">
        <f t="shared" si="147"/>
        <v>1.9493341929701868E-2</v>
      </c>
      <c r="D3153" s="128">
        <f t="shared" si="148"/>
        <v>19493.34192970187</v>
      </c>
      <c r="E3153" s="128" t="e">
        <f t="shared" ca="1" si="149"/>
        <v>#DIV/0!</v>
      </c>
    </row>
    <row r="3154" spans="1:5" x14ac:dyDescent="0.3">
      <c r="A3154" s="73">
        <v>39269</v>
      </c>
      <c r="B3154" s="130">
        <v>1530.4399410000001</v>
      </c>
      <c r="C3154" s="125">
        <f t="shared" si="147"/>
        <v>5.4198229654442986E-3</v>
      </c>
      <c r="D3154" s="128">
        <f t="shared" si="148"/>
        <v>5419.8229654442985</v>
      </c>
      <c r="E3154" s="128" t="e">
        <f t="shared" ca="1" si="149"/>
        <v>#DIV/0!</v>
      </c>
    </row>
    <row r="3155" spans="1:5" x14ac:dyDescent="0.3">
      <c r="A3155" s="73">
        <v>39268</v>
      </c>
      <c r="B3155" s="130">
        <v>1525.400024</v>
      </c>
      <c r="C3155" s="125">
        <f t="shared" si="147"/>
        <v>8.3023044619909836E-3</v>
      </c>
      <c r="D3155" s="128">
        <f t="shared" si="148"/>
        <v>8302.3044619909833</v>
      </c>
      <c r="E3155" s="128" t="e">
        <f t="shared" ca="1" si="149"/>
        <v>#DIV/0!</v>
      </c>
    </row>
    <row r="3156" spans="1:5" x14ac:dyDescent="0.3">
      <c r="A3156" s="73">
        <v>39266</v>
      </c>
      <c r="B3156" s="130">
        <v>1524.869995</v>
      </c>
      <c r="C3156" s="125">
        <f t="shared" si="147"/>
        <v>-5.7572903971488953E-3</v>
      </c>
      <c r="D3156" s="128">
        <f t="shared" si="148"/>
        <v>-5757.290397148895</v>
      </c>
      <c r="E3156" s="128" t="e">
        <f t="shared" ca="1" si="149"/>
        <v>#DIV/0!</v>
      </c>
    </row>
    <row r="3157" spans="1:5" x14ac:dyDescent="0.3">
      <c r="A3157" s="73">
        <v>39265</v>
      </c>
      <c r="B3157" s="130">
        <v>1519.4300539999999</v>
      </c>
      <c r="C3157" s="125">
        <f t="shared" si="147"/>
        <v>-7.5895592097655618E-3</v>
      </c>
      <c r="D3157" s="128">
        <f t="shared" si="148"/>
        <v>-7589.5592097655617</v>
      </c>
      <c r="E3157" s="128" t="e">
        <f t="shared" ca="1" si="149"/>
        <v>#DIV/0!</v>
      </c>
    </row>
    <row r="3158" spans="1:5" x14ac:dyDescent="0.3">
      <c r="A3158" s="73">
        <v>39262</v>
      </c>
      <c r="B3158" s="130">
        <v>1503.349976</v>
      </c>
      <c r="C3158" s="125">
        <f t="shared" si="147"/>
        <v>-1.9283622224629537E-2</v>
      </c>
      <c r="D3158" s="128">
        <f t="shared" si="148"/>
        <v>-19283.622224629537</v>
      </c>
      <c r="E3158" s="128" t="e">
        <f t="shared" ca="1" si="149"/>
        <v>#DIV/0!</v>
      </c>
    </row>
    <row r="3159" spans="1:5" x14ac:dyDescent="0.3">
      <c r="A3159" s="73">
        <v>39261</v>
      </c>
      <c r="B3159" s="130">
        <v>1505.709961</v>
      </c>
      <c r="C3159" s="125">
        <f t="shared" si="147"/>
        <v>-1.1333125622080886E-2</v>
      </c>
      <c r="D3159" s="128">
        <f t="shared" si="148"/>
        <v>-11333.125622080886</v>
      </c>
      <c r="E3159" s="128" t="e">
        <f t="shared" ca="1" si="149"/>
        <v>#DIV/0!</v>
      </c>
    </row>
    <row r="3160" spans="1:5" x14ac:dyDescent="0.3">
      <c r="A3160" s="73">
        <v>39260</v>
      </c>
      <c r="B3160" s="130">
        <v>1506.339966</v>
      </c>
      <c r="C3160" s="125">
        <f t="shared" si="147"/>
        <v>-6.1557448053647379E-3</v>
      </c>
      <c r="D3160" s="128">
        <f t="shared" si="148"/>
        <v>-6155.7448053647377</v>
      </c>
      <c r="E3160" s="128" t="e">
        <f t="shared" ca="1" si="149"/>
        <v>#DIV/0!</v>
      </c>
    </row>
    <row r="3161" spans="1:5" x14ac:dyDescent="0.3">
      <c r="A3161" s="73">
        <v>39259</v>
      </c>
      <c r="B3161" s="130">
        <v>1492.8900149999999</v>
      </c>
      <c r="C3161" s="125">
        <f t="shared" si="147"/>
        <v>-7.3667113194897382E-5</v>
      </c>
      <c r="D3161" s="128">
        <f t="shared" si="148"/>
        <v>-73.667113194897382</v>
      </c>
      <c r="E3161" s="128" t="e">
        <f t="shared" ca="1" si="149"/>
        <v>#DIV/0!</v>
      </c>
    </row>
    <row r="3162" spans="1:5" x14ac:dyDescent="0.3">
      <c r="A3162" s="73">
        <v>39258</v>
      </c>
      <c r="B3162" s="130">
        <v>1497.73999</v>
      </c>
      <c r="C3162" s="125">
        <f t="shared" si="147"/>
        <v>-7.5408218284193085E-3</v>
      </c>
      <c r="D3162" s="128">
        <f t="shared" si="148"/>
        <v>-7540.8218284193081</v>
      </c>
      <c r="E3162" s="128" t="e">
        <f t="shared" ca="1" si="149"/>
        <v>#DIV/0!</v>
      </c>
    </row>
    <row r="3163" spans="1:5" x14ac:dyDescent="0.3">
      <c r="A3163" s="73">
        <v>39255</v>
      </c>
      <c r="B3163" s="130">
        <v>1502.5600589999999</v>
      </c>
      <c r="C3163" s="125">
        <f t="shared" si="147"/>
        <v>-3.3893258145812899E-3</v>
      </c>
      <c r="D3163" s="128">
        <f t="shared" si="148"/>
        <v>-3389.3258145812897</v>
      </c>
      <c r="E3163" s="128" t="e">
        <f t="shared" ca="1" si="149"/>
        <v>#DIV/0!</v>
      </c>
    </row>
    <row r="3164" spans="1:5" x14ac:dyDescent="0.3">
      <c r="A3164" s="73">
        <v>39254</v>
      </c>
      <c r="B3164" s="130">
        <v>1522.1899410000001</v>
      </c>
      <c r="C3164" s="125">
        <f t="shared" si="147"/>
        <v>2.1110584557936463E-2</v>
      </c>
      <c r="D3164" s="128">
        <f t="shared" si="148"/>
        <v>21110.584557936461</v>
      </c>
      <c r="E3164" s="128" t="e">
        <f t="shared" ca="1" si="149"/>
        <v>#DIV/0!</v>
      </c>
    </row>
    <row r="3165" spans="1:5" x14ac:dyDescent="0.3">
      <c r="A3165" s="73">
        <v>39253</v>
      </c>
      <c r="B3165" s="130">
        <v>1512.839966</v>
      </c>
      <c r="C3165" s="125">
        <f t="shared" si="147"/>
        <v>-2.9920250596685571E-3</v>
      </c>
      <c r="D3165" s="128">
        <f t="shared" si="148"/>
        <v>-2992.0250596685573</v>
      </c>
      <c r="E3165" s="128" t="e">
        <f t="shared" ca="1" si="149"/>
        <v>#DIV/0!</v>
      </c>
    </row>
    <row r="3166" spans="1:5" x14ac:dyDescent="0.3">
      <c r="A3166" s="73">
        <v>39252</v>
      </c>
      <c r="B3166" s="130">
        <v>1533.6999510000001</v>
      </c>
      <c r="C3166" s="125">
        <f t="shared" si="147"/>
        <v>1.7962703471812169E-3</v>
      </c>
      <c r="D3166" s="128">
        <f t="shared" si="148"/>
        <v>1796.2703471812169</v>
      </c>
      <c r="E3166" s="128" t="e">
        <f t="shared" ca="1" si="149"/>
        <v>#DIV/0!</v>
      </c>
    </row>
    <row r="3167" spans="1:5" x14ac:dyDescent="0.3">
      <c r="A3167" s="73">
        <v>39251</v>
      </c>
      <c r="B3167" s="130">
        <v>1531.0500489999999</v>
      </c>
      <c r="C3167" s="125">
        <f t="shared" si="147"/>
        <v>-5.2820363536233428E-3</v>
      </c>
      <c r="D3167" s="128">
        <f t="shared" si="148"/>
        <v>-5282.0363536233426</v>
      </c>
      <c r="E3167" s="128" t="e">
        <f t="shared" ca="1" si="149"/>
        <v>#DIV/0!</v>
      </c>
    </row>
    <row r="3168" spans="1:5" x14ac:dyDescent="0.3">
      <c r="A3168" s="73">
        <v>39248</v>
      </c>
      <c r="B3168" s="130">
        <v>1532.910034</v>
      </c>
      <c r="C3168" s="125">
        <f t="shared" si="147"/>
        <v>-2.2325345144343922E-3</v>
      </c>
      <c r="D3168" s="128">
        <f t="shared" si="148"/>
        <v>-2232.5345144343923</v>
      </c>
      <c r="E3168" s="128" t="e">
        <f t="shared" ca="1" si="149"/>
        <v>#DIV/0!</v>
      </c>
    </row>
    <row r="3169" spans="1:5" x14ac:dyDescent="0.3">
      <c r="A3169" s="73">
        <v>39247</v>
      </c>
      <c r="B3169" s="130">
        <v>1522.969971</v>
      </c>
      <c r="C3169" s="125">
        <f t="shared" si="147"/>
        <v>-4.9979903731756092E-3</v>
      </c>
      <c r="D3169" s="128">
        <f t="shared" si="148"/>
        <v>-4997.9903731756094</v>
      </c>
      <c r="E3169" s="128" t="e">
        <f t="shared" ca="1" si="149"/>
        <v>#DIV/0!</v>
      </c>
    </row>
    <row r="3170" spans="1:5" x14ac:dyDescent="0.3">
      <c r="A3170" s="73">
        <v>39246</v>
      </c>
      <c r="B3170" s="130">
        <v>1515.670044</v>
      </c>
      <c r="C3170" s="125">
        <f t="shared" si="147"/>
        <v>-9.5148678239855844E-3</v>
      </c>
      <c r="D3170" s="128">
        <f t="shared" si="148"/>
        <v>-9514.8678239855835</v>
      </c>
      <c r="E3170" s="128" t="e">
        <f t="shared" ca="1" si="149"/>
        <v>#DIV/0!</v>
      </c>
    </row>
    <row r="3171" spans="1:5" x14ac:dyDescent="0.3">
      <c r="A3171" s="73">
        <v>39245</v>
      </c>
      <c r="B3171" s="130">
        <v>1493</v>
      </c>
      <c r="C3171" s="125">
        <f t="shared" si="147"/>
        <v>-1.6540293686297058E-2</v>
      </c>
      <c r="D3171" s="128">
        <f t="shared" si="148"/>
        <v>-16540.29368629706</v>
      </c>
      <c r="E3171" s="128" t="e">
        <f t="shared" ca="1" si="149"/>
        <v>#DIV/0!</v>
      </c>
    </row>
    <row r="3172" spans="1:5" x14ac:dyDescent="0.3">
      <c r="A3172" s="73">
        <v>39244</v>
      </c>
      <c r="B3172" s="130">
        <v>1509.119995</v>
      </c>
      <c r="C3172" s="125">
        <f t="shared" si="147"/>
        <v>-4.3609251563395679E-3</v>
      </c>
      <c r="D3172" s="128">
        <f t="shared" si="148"/>
        <v>-4360.9251563395683</v>
      </c>
      <c r="E3172" s="128" t="e">
        <f t="shared" ca="1" si="149"/>
        <v>#DIV/0!</v>
      </c>
    </row>
    <row r="3173" spans="1:5" x14ac:dyDescent="0.3">
      <c r="A3173" s="73">
        <v>39241</v>
      </c>
      <c r="B3173" s="130">
        <v>1507.670044</v>
      </c>
      <c r="C3173" s="125">
        <f t="shared" si="147"/>
        <v>1.0615783572798243E-4</v>
      </c>
      <c r="D3173" s="128">
        <f t="shared" si="148"/>
        <v>106.15783572798243</v>
      </c>
      <c r="E3173" s="128" t="e">
        <f t="shared" ca="1" si="149"/>
        <v>#DIV/0!</v>
      </c>
    </row>
    <row r="3174" spans="1:5" x14ac:dyDescent="0.3">
      <c r="A3174" s="73">
        <v>39240</v>
      </c>
      <c r="B3174" s="130">
        <v>1490.719971</v>
      </c>
      <c r="C3174" s="125">
        <f t="shared" si="147"/>
        <v>-2.0732097510818726E-2</v>
      </c>
      <c r="D3174" s="128">
        <f t="shared" si="148"/>
        <v>-20732.097510818727</v>
      </c>
      <c r="E3174" s="128" t="e">
        <f t="shared" ca="1" si="149"/>
        <v>#DIV/0!</v>
      </c>
    </row>
    <row r="3175" spans="1:5" x14ac:dyDescent="0.3">
      <c r="A3175" s="73">
        <v>39239</v>
      </c>
      <c r="B3175" s="130">
        <v>1517.380005</v>
      </c>
      <c r="C3175" s="125">
        <f t="shared" si="147"/>
        <v>-4.4222174252099844E-3</v>
      </c>
      <c r="D3175" s="128">
        <f t="shared" si="148"/>
        <v>-4422.217425209984</v>
      </c>
      <c r="E3175" s="128" t="e">
        <f t="shared" ca="1" si="149"/>
        <v>#DIV/0!</v>
      </c>
    </row>
    <row r="3176" spans="1:5" x14ac:dyDescent="0.3">
      <c r="A3176" s="73">
        <v>39238</v>
      </c>
      <c r="B3176" s="130">
        <v>1530.9499510000001</v>
      </c>
      <c r="C3176" s="125">
        <f t="shared" si="147"/>
        <v>3.8357977129757082E-3</v>
      </c>
      <c r="D3176" s="128">
        <f t="shared" si="148"/>
        <v>3835.7977129757082</v>
      </c>
      <c r="E3176" s="128" t="e">
        <f t="shared" ca="1" si="149"/>
        <v>#DIV/0!</v>
      </c>
    </row>
    <row r="3177" spans="1:5" x14ac:dyDescent="0.3">
      <c r="A3177" s="73">
        <v>39237</v>
      </c>
      <c r="B3177" s="130">
        <v>1539.1800539999999</v>
      </c>
      <c r="C3177" s="125">
        <f t="shared" si="147"/>
        <v>1.0789725168280917E-2</v>
      </c>
      <c r="D3177" s="128">
        <f t="shared" si="148"/>
        <v>10789.725168280916</v>
      </c>
      <c r="E3177" s="128" t="e">
        <f t="shared" ca="1" si="149"/>
        <v>#DIV/0!</v>
      </c>
    </row>
    <row r="3178" spans="1:5" x14ac:dyDescent="0.3">
      <c r="A3178" s="73">
        <v>39234</v>
      </c>
      <c r="B3178" s="130">
        <v>1536.339966</v>
      </c>
      <c r="C3178" s="125">
        <f t="shared" si="147"/>
        <v>1.5594094199305797E-2</v>
      </c>
      <c r="D3178" s="128">
        <f t="shared" si="148"/>
        <v>15594.094199305797</v>
      </c>
      <c r="E3178" s="128" t="e">
        <f t="shared" ca="1" si="149"/>
        <v>#DIV/0!</v>
      </c>
    </row>
    <row r="3179" spans="1:5" x14ac:dyDescent="0.3">
      <c r="A3179" s="73">
        <v>39233</v>
      </c>
      <c r="B3179" s="130">
        <v>1530.619995</v>
      </c>
      <c r="C3179" s="125">
        <f t="shared" si="147"/>
        <v>1.088405288595462E-2</v>
      </c>
      <c r="D3179" s="128">
        <f t="shared" si="148"/>
        <v>10884.052885954621</v>
      </c>
      <c r="E3179" s="128" t="e">
        <f t="shared" ca="1" si="149"/>
        <v>#DIV/0!</v>
      </c>
    </row>
    <row r="3180" spans="1:5" x14ac:dyDescent="0.3">
      <c r="A3180" s="73">
        <v>39232</v>
      </c>
      <c r="B3180" s="130">
        <v>1530.2299800000001</v>
      </c>
      <c r="C3180" s="125">
        <f t="shared" si="147"/>
        <v>1.9344679981438739E-2</v>
      </c>
      <c r="D3180" s="128">
        <f t="shared" si="148"/>
        <v>19344.679981438738</v>
      </c>
      <c r="E3180" s="128" t="e">
        <f t="shared" ca="1" si="149"/>
        <v>#DIV/0!</v>
      </c>
    </row>
    <row r="3181" spans="1:5" x14ac:dyDescent="0.3">
      <c r="A3181" s="73">
        <v>39231</v>
      </c>
      <c r="B3181" s="130">
        <v>1518.1099850000001</v>
      </c>
      <c r="C3181" s="125">
        <f t="shared" si="147"/>
        <v>9.9524071191445795E-3</v>
      </c>
      <c r="D3181" s="128">
        <f t="shared" si="148"/>
        <v>9952.4071191445801</v>
      </c>
      <c r="E3181" s="128" t="e">
        <f t="shared" ca="1" si="149"/>
        <v>#DIV/0!</v>
      </c>
    </row>
    <row r="3182" spans="1:5" x14ac:dyDescent="0.3">
      <c r="A3182" s="73">
        <v>39227</v>
      </c>
      <c r="B3182" s="130">
        <v>1515.7299800000001</v>
      </c>
      <c r="C3182" s="125">
        <f t="shared" si="147"/>
        <v>6.5610812215466385E-3</v>
      </c>
      <c r="D3182" s="128">
        <f t="shared" si="148"/>
        <v>6561.0812215466385</v>
      </c>
      <c r="E3182" s="128" t="e">
        <f t="shared" ca="1" si="149"/>
        <v>#DIV/0!</v>
      </c>
    </row>
    <row r="3183" spans="1:5" x14ac:dyDescent="0.3">
      <c r="A3183" s="73">
        <v>39226</v>
      </c>
      <c r="B3183" s="130">
        <v>1507.51001</v>
      </c>
      <c r="C3183" s="125">
        <f t="shared" si="147"/>
        <v>1.0754516893991095E-2</v>
      </c>
      <c r="D3183" s="128">
        <f t="shared" si="148"/>
        <v>10754.516893991095</v>
      </c>
      <c r="E3183" s="128" t="e">
        <f t="shared" ca="1" si="149"/>
        <v>#DIV/0!</v>
      </c>
    </row>
    <row r="3184" spans="1:5" x14ac:dyDescent="0.3">
      <c r="A3184" s="73">
        <v>39225</v>
      </c>
      <c r="B3184" s="130">
        <v>1522.280029</v>
      </c>
      <c r="C3184" s="125">
        <f t="shared" si="147"/>
        <v>6.4129323950925521E-3</v>
      </c>
      <c r="D3184" s="128">
        <f t="shared" si="148"/>
        <v>6412.9323950925518</v>
      </c>
      <c r="E3184" s="128" t="e">
        <f t="shared" ca="1" si="149"/>
        <v>#DIV/0!</v>
      </c>
    </row>
    <row r="3185" spans="1:5" x14ac:dyDescent="0.3">
      <c r="A3185" s="73">
        <v>39224</v>
      </c>
      <c r="B3185" s="130">
        <v>1524.119995</v>
      </c>
      <c r="C3185" s="125">
        <f t="shared" si="147"/>
        <v>1.0877367359618306E-2</v>
      </c>
      <c r="D3185" s="128">
        <f t="shared" si="148"/>
        <v>10877.367359618307</v>
      </c>
      <c r="E3185" s="128" t="e">
        <f t="shared" ca="1" si="149"/>
        <v>#DIV/0!</v>
      </c>
    </row>
    <row r="3186" spans="1:5" x14ac:dyDescent="0.3">
      <c r="A3186" s="73">
        <v>39223</v>
      </c>
      <c r="B3186" s="130">
        <v>1525.099976</v>
      </c>
      <c r="C3186" s="125">
        <f t="shared" si="147"/>
        <v>1.0347931875187788E-2</v>
      </c>
      <c r="D3186" s="128">
        <f t="shared" si="148"/>
        <v>10347.931875187787</v>
      </c>
      <c r="E3186" s="128" t="e">
        <f t="shared" ca="1" si="149"/>
        <v>#DIV/0!</v>
      </c>
    </row>
    <row r="3187" spans="1:5" x14ac:dyDescent="0.3">
      <c r="A3187" s="73">
        <v>39220</v>
      </c>
      <c r="B3187" s="130">
        <v>1522.75</v>
      </c>
      <c r="C3187" s="125">
        <f t="shared" si="147"/>
        <v>1.1377376135337514E-2</v>
      </c>
      <c r="D3187" s="128">
        <f t="shared" si="148"/>
        <v>11377.376135337514</v>
      </c>
      <c r="E3187" s="128" t="e">
        <f t="shared" ca="1" si="149"/>
        <v>#DIV/0!</v>
      </c>
    </row>
    <row r="3188" spans="1:5" x14ac:dyDescent="0.3">
      <c r="A3188" s="73">
        <v>39219</v>
      </c>
      <c r="B3188" s="130">
        <v>1512.75</v>
      </c>
      <c r="C3188" s="125">
        <f t="shared" si="147"/>
        <v>6.8956694976438637E-3</v>
      </c>
      <c r="D3188" s="128">
        <f t="shared" si="148"/>
        <v>6895.6694976438639</v>
      </c>
      <c r="E3188" s="128" t="e">
        <f t="shared" ca="1" si="149"/>
        <v>#DIV/0!</v>
      </c>
    </row>
    <row r="3189" spans="1:5" x14ac:dyDescent="0.3">
      <c r="A3189" s="73">
        <v>39218</v>
      </c>
      <c r="B3189" s="130">
        <v>1514.1400149999999</v>
      </c>
      <c r="C3189" s="125">
        <f t="shared" si="147"/>
        <v>1.2179775966689288E-2</v>
      </c>
      <c r="D3189" s="128">
        <f t="shared" si="148"/>
        <v>12179.775966689287</v>
      </c>
      <c r="E3189" s="128" t="e">
        <f t="shared" ca="1" si="149"/>
        <v>#DIV/0!</v>
      </c>
    </row>
    <row r="3190" spans="1:5" x14ac:dyDescent="0.3">
      <c r="A3190" s="73">
        <v>39217</v>
      </c>
      <c r="B3190" s="130">
        <v>1501.1899410000001</v>
      </c>
      <c r="C3190" s="125">
        <f t="shared" si="147"/>
        <v>1.0018092921424637E-2</v>
      </c>
      <c r="D3190" s="128">
        <f t="shared" si="148"/>
        <v>10018.092921424637</v>
      </c>
      <c r="E3190" s="128" t="e">
        <f t="shared" ca="1" si="149"/>
        <v>#DIV/0!</v>
      </c>
    </row>
    <row r="3191" spans="1:5" x14ac:dyDescent="0.3">
      <c r="A3191" s="73">
        <v>39216</v>
      </c>
      <c r="B3191" s="130">
        <v>1503.150024</v>
      </c>
      <c r="C3191" s="125">
        <f t="shared" si="147"/>
        <v>1.4018112259483573E-2</v>
      </c>
      <c r="D3191" s="128">
        <f t="shared" si="148"/>
        <v>14018.112259483572</v>
      </c>
      <c r="E3191" s="128" t="e">
        <f t="shared" ca="1" si="149"/>
        <v>#DIV/0!</v>
      </c>
    </row>
    <row r="3192" spans="1:5" x14ac:dyDescent="0.3">
      <c r="A3192" s="73">
        <v>39213</v>
      </c>
      <c r="B3192" s="130">
        <v>1505.849976</v>
      </c>
      <c r="C3192" s="125">
        <f t="shared" si="147"/>
        <v>7.8845237678049074E-3</v>
      </c>
      <c r="D3192" s="128">
        <f t="shared" si="148"/>
        <v>7884.523767804907</v>
      </c>
      <c r="E3192" s="128" t="e">
        <f t="shared" ca="1" si="149"/>
        <v>#DIV/0!</v>
      </c>
    </row>
    <row r="3193" spans="1:5" x14ac:dyDescent="0.3">
      <c r="A3193" s="73">
        <v>39212</v>
      </c>
      <c r="B3193" s="130">
        <v>1491.469971</v>
      </c>
      <c r="C3193" s="125">
        <f t="shared" si="147"/>
        <v>-1.8604845240086654E-3</v>
      </c>
      <c r="D3193" s="128">
        <f t="shared" si="148"/>
        <v>-1860.4845240086654</v>
      </c>
      <c r="E3193" s="128" t="e">
        <f t="shared" ca="1" si="149"/>
        <v>#DIV/0!</v>
      </c>
    </row>
    <row r="3194" spans="1:5" x14ac:dyDescent="0.3">
      <c r="A3194" s="73">
        <v>39211</v>
      </c>
      <c r="B3194" s="130">
        <v>1512.579956</v>
      </c>
      <c r="C3194" s="125">
        <f t="shared" si="147"/>
        <v>1.1474977929345043E-2</v>
      </c>
      <c r="D3194" s="128">
        <f t="shared" si="148"/>
        <v>11474.977929345043</v>
      </c>
      <c r="E3194" s="128" t="e">
        <f t="shared" ca="1" si="149"/>
        <v>#DIV/0!</v>
      </c>
    </row>
    <row r="3195" spans="1:5" x14ac:dyDescent="0.3">
      <c r="A3195" s="73">
        <v>39210</v>
      </c>
      <c r="B3195" s="130">
        <v>1507.719971</v>
      </c>
      <c r="C3195" s="125">
        <f t="shared" si="147"/>
        <v>1.8447549241617844E-2</v>
      </c>
      <c r="D3195" s="128">
        <f t="shared" si="148"/>
        <v>18447.549241617846</v>
      </c>
      <c r="E3195" s="128" t="e">
        <f t="shared" ca="1" si="149"/>
        <v>#DIV/0!</v>
      </c>
    </row>
    <row r="3196" spans="1:5" x14ac:dyDescent="0.3">
      <c r="A3196" s="73">
        <v>39209</v>
      </c>
      <c r="B3196" s="130">
        <v>1509.4799800000001</v>
      </c>
      <c r="C3196" s="125">
        <f t="shared" si="147"/>
        <v>1.9278375722665997E-2</v>
      </c>
      <c r="D3196" s="128">
        <f t="shared" si="148"/>
        <v>19278.375722665998</v>
      </c>
      <c r="E3196" s="128" t="e">
        <f t="shared" ca="1" si="149"/>
        <v>#DIV/0!</v>
      </c>
    </row>
    <row r="3197" spans="1:5" x14ac:dyDescent="0.3">
      <c r="A3197" s="73">
        <v>39206</v>
      </c>
      <c r="B3197" s="130">
        <v>1505.619995</v>
      </c>
      <c r="C3197" s="125">
        <f t="shared" si="147"/>
        <v>1.4329517528822944E-2</v>
      </c>
      <c r="D3197" s="128">
        <f t="shared" si="148"/>
        <v>14329.517528822944</v>
      </c>
      <c r="E3197" s="128" t="e">
        <f t="shared" ca="1" si="149"/>
        <v>#DIV/0!</v>
      </c>
    </row>
    <row r="3198" spans="1:5" x14ac:dyDescent="0.3">
      <c r="A3198" s="73">
        <v>39205</v>
      </c>
      <c r="B3198" s="130">
        <v>1502.3900149999999</v>
      </c>
      <c r="C3198" s="125">
        <f t="shared" si="147"/>
        <v>2.1526748914168392E-2</v>
      </c>
      <c r="D3198" s="128">
        <f t="shared" si="148"/>
        <v>21526.748914168391</v>
      </c>
      <c r="E3198" s="128" t="e">
        <f t="shared" ca="1" si="149"/>
        <v>#DIV/0!</v>
      </c>
    </row>
    <row r="3199" spans="1:5" x14ac:dyDescent="0.3">
      <c r="A3199" s="73">
        <v>39204</v>
      </c>
      <c r="B3199" s="130">
        <v>1495.920044</v>
      </c>
      <c r="C3199" s="125">
        <f t="shared" si="147"/>
        <v>1.5904953480475381E-2</v>
      </c>
      <c r="D3199" s="128">
        <f t="shared" si="148"/>
        <v>15904.95348047538</v>
      </c>
      <c r="E3199" s="128" t="e">
        <f t="shared" ca="1" si="149"/>
        <v>#DIV/0!</v>
      </c>
    </row>
    <row r="3200" spans="1:5" x14ac:dyDescent="0.3">
      <c r="A3200" s="73">
        <v>39203</v>
      </c>
      <c r="B3200" s="130">
        <v>1486.3000489999999</v>
      </c>
      <c r="C3200" s="125">
        <f t="shared" si="147"/>
        <v>1.0071539675313712E-2</v>
      </c>
      <c r="D3200" s="128">
        <f t="shared" si="148"/>
        <v>10071.539675313712</v>
      </c>
      <c r="E3200" s="128" t="e">
        <f t="shared" ca="1" si="149"/>
        <v>#DIV/0!</v>
      </c>
    </row>
    <row r="3201" spans="1:5" x14ac:dyDescent="0.3">
      <c r="A3201" s="73">
        <v>39202</v>
      </c>
      <c r="B3201" s="130">
        <v>1482.369995</v>
      </c>
      <c r="C3201" s="125">
        <f t="shared" si="147"/>
        <v>9.5619100752037944E-3</v>
      </c>
      <c r="D3201" s="128">
        <f t="shared" si="148"/>
        <v>9561.9100752037939</v>
      </c>
      <c r="E3201" s="128" t="e">
        <f t="shared" ca="1" si="149"/>
        <v>#DIV/0!</v>
      </c>
    </row>
    <row r="3202" spans="1:5" x14ac:dyDescent="0.3">
      <c r="A3202" s="73">
        <v>39199</v>
      </c>
      <c r="B3202" s="130">
        <v>1494.0699460000001</v>
      </c>
      <c r="C3202" s="125">
        <f t="shared" si="147"/>
        <v>2.837180072335288E-2</v>
      </c>
      <c r="D3202" s="128">
        <f t="shared" si="148"/>
        <v>28371.800723352881</v>
      </c>
      <c r="E3202" s="128" t="e">
        <f t="shared" ca="1" si="149"/>
        <v>#DIV/0!</v>
      </c>
    </row>
    <row r="3203" spans="1:5" x14ac:dyDescent="0.3">
      <c r="A3203" s="73">
        <v>39198</v>
      </c>
      <c r="B3203" s="130">
        <v>1494.25</v>
      </c>
      <c r="C3203" s="125">
        <f t="shared" si="147"/>
        <v>3.208312572726002E-2</v>
      </c>
      <c r="D3203" s="128">
        <f t="shared" si="148"/>
        <v>32083.12572726002</v>
      </c>
      <c r="E3203" s="128" t="e">
        <f t="shared" ca="1" si="149"/>
        <v>#DIV/0!</v>
      </c>
    </row>
    <row r="3204" spans="1:5" x14ac:dyDescent="0.3">
      <c r="A3204" s="73">
        <v>39197</v>
      </c>
      <c r="B3204" s="130">
        <v>1495.420044</v>
      </c>
      <c r="C3204" s="125">
        <f t="shared" si="147"/>
        <v>3.9301708421545012E-2</v>
      </c>
      <c r="D3204" s="128">
        <f t="shared" si="148"/>
        <v>39301.708421545009</v>
      </c>
      <c r="E3204" s="128" t="e">
        <f t="shared" ca="1" si="149"/>
        <v>#DIV/0!</v>
      </c>
    </row>
    <row r="3205" spans="1:5" x14ac:dyDescent="0.3">
      <c r="A3205" s="73">
        <v>39196</v>
      </c>
      <c r="B3205" s="130">
        <v>1480.410034</v>
      </c>
      <c r="C3205" s="125">
        <f t="shared" si="147"/>
        <v>2.2107318241903373E-2</v>
      </c>
      <c r="D3205" s="128">
        <f t="shared" si="148"/>
        <v>22107.318241903373</v>
      </c>
      <c r="E3205" s="128" t="e">
        <f t="shared" ca="1" si="149"/>
        <v>#DIV/0!</v>
      </c>
    </row>
    <row r="3206" spans="1:5" x14ac:dyDescent="0.3">
      <c r="A3206" s="73">
        <v>39195</v>
      </c>
      <c r="B3206" s="130">
        <v>1480.9300539999999</v>
      </c>
      <c r="C3206" s="125">
        <f t="shared" si="147"/>
        <v>2.5141781779945083E-2</v>
      </c>
      <c r="D3206" s="128">
        <f t="shared" si="148"/>
        <v>25141.781779945082</v>
      </c>
      <c r="E3206" s="128" t="e">
        <f t="shared" ca="1" si="149"/>
        <v>#DIV/0!</v>
      </c>
    </row>
    <row r="3207" spans="1:5" x14ac:dyDescent="0.3">
      <c r="A3207" s="73">
        <v>39192</v>
      </c>
      <c r="B3207" s="130">
        <v>1484.349976</v>
      </c>
      <c r="C3207" s="125">
        <f t="shared" si="147"/>
        <v>2.8114067240302631E-2</v>
      </c>
      <c r="D3207" s="128">
        <f t="shared" si="148"/>
        <v>28114.067240302633</v>
      </c>
      <c r="E3207" s="128" t="e">
        <f t="shared" ca="1" si="149"/>
        <v>#DIV/0!</v>
      </c>
    </row>
    <row r="3208" spans="1:5" x14ac:dyDescent="0.3">
      <c r="A3208" s="73">
        <v>39191</v>
      </c>
      <c r="B3208" s="130">
        <v>1470.7299800000001</v>
      </c>
      <c r="C3208" s="125">
        <f t="shared" ref="C3208:C3271" si="150">B3208/B3218-1</f>
        <v>2.1787299380240377E-2</v>
      </c>
      <c r="D3208" s="128">
        <f t="shared" ref="D3208:D3271" si="151">C3208*$B$5</f>
        <v>21787.299380240376</v>
      </c>
      <c r="E3208" s="128" t="e">
        <f t="shared" ref="E3208:E3271" ca="1" si="152">ABS(_xlfn.PERCENTILE.INC(OFFSET(D3208,0,0,Window),1-VaRLevel))</f>
        <v>#DIV/0!</v>
      </c>
    </row>
    <row r="3209" spans="1:5" x14ac:dyDescent="0.3">
      <c r="A3209" s="73">
        <v>39190</v>
      </c>
      <c r="B3209" s="130">
        <v>1472.5</v>
      </c>
      <c r="C3209" s="125">
        <f t="shared" si="150"/>
        <v>2.4155448727467554E-2</v>
      </c>
      <c r="D3209" s="128">
        <f t="shared" si="151"/>
        <v>24155.448727467556</v>
      </c>
      <c r="E3209" s="128" t="e">
        <f t="shared" ca="1" si="152"/>
        <v>#DIV/0!</v>
      </c>
    </row>
    <row r="3210" spans="1:5" x14ac:dyDescent="0.3">
      <c r="A3210" s="73">
        <v>39189</v>
      </c>
      <c r="B3210" s="130">
        <v>1471.4799800000001</v>
      </c>
      <c r="C3210" s="125">
        <f t="shared" si="150"/>
        <v>3.2943687049074688E-2</v>
      </c>
      <c r="D3210" s="128">
        <f t="shared" si="151"/>
        <v>32943.687049074688</v>
      </c>
      <c r="E3210" s="128" t="e">
        <f t="shared" ca="1" si="152"/>
        <v>#DIV/0!</v>
      </c>
    </row>
    <row r="3211" spans="1:5" x14ac:dyDescent="0.3">
      <c r="A3211" s="73">
        <v>39188</v>
      </c>
      <c r="B3211" s="130">
        <v>1468.329956</v>
      </c>
      <c r="C3211" s="125">
        <f t="shared" si="150"/>
        <v>3.3409323579479899E-2</v>
      </c>
      <c r="D3211" s="128">
        <f t="shared" si="151"/>
        <v>33409.323579479897</v>
      </c>
      <c r="E3211" s="128" t="e">
        <f t="shared" ca="1" si="152"/>
        <v>#DIV/0!</v>
      </c>
    </row>
    <row r="3212" spans="1:5" x14ac:dyDescent="0.3">
      <c r="A3212" s="73">
        <v>39185</v>
      </c>
      <c r="B3212" s="130">
        <v>1452.849976</v>
      </c>
      <c r="C3212" s="125">
        <f t="shared" si="150"/>
        <v>2.1314099795358254E-2</v>
      </c>
      <c r="D3212" s="128">
        <f t="shared" si="151"/>
        <v>21314.099795358256</v>
      </c>
      <c r="E3212" s="128" t="e">
        <f t="shared" ca="1" si="152"/>
        <v>#DIV/0!</v>
      </c>
    </row>
    <row r="3213" spans="1:5" x14ac:dyDescent="0.3">
      <c r="A3213" s="73">
        <v>39184</v>
      </c>
      <c r="B3213" s="130">
        <v>1447.8000489999999</v>
      </c>
      <c r="C3213" s="125">
        <f t="shared" si="150"/>
        <v>2.1570295175381338E-2</v>
      </c>
      <c r="D3213" s="128">
        <f t="shared" si="151"/>
        <v>21570.295175381336</v>
      </c>
      <c r="E3213" s="128" t="e">
        <f t="shared" ca="1" si="152"/>
        <v>#DIV/0!</v>
      </c>
    </row>
    <row r="3214" spans="1:5" x14ac:dyDescent="0.3">
      <c r="A3214" s="73">
        <v>39183</v>
      </c>
      <c r="B3214" s="130">
        <v>1438.869995</v>
      </c>
      <c r="C3214" s="125">
        <f t="shared" si="150"/>
        <v>7.18181316645361E-3</v>
      </c>
      <c r="D3214" s="128">
        <f t="shared" si="151"/>
        <v>7181.8131664536104</v>
      </c>
      <c r="E3214" s="128" t="e">
        <f t="shared" ca="1" si="152"/>
        <v>#DIV/0!</v>
      </c>
    </row>
    <row r="3215" spans="1:5" x14ac:dyDescent="0.3">
      <c r="A3215" s="73">
        <v>39182</v>
      </c>
      <c r="B3215" s="130">
        <v>1448.3900149999999</v>
      </c>
      <c r="C3215" s="125">
        <f t="shared" si="150"/>
        <v>7.5756626086955769E-3</v>
      </c>
      <c r="D3215" s="128">
        <f t="shared" si="151"/>
        <v>7575.6626086955766</v>
      </c>
      <c r="E3215" s="128" t="e">
        <f t="shared" ca="1" si="152"/>
        <v>#DIV/0!</v>
      </c>
    </row>
    <row r="3216" spans="1:5" x14ac:dyDescent="0.3">
      <c r="A3216" s="73">
        <v>39181</v>
      </c>
      <c r="B3216" s="130">
        <v>1444.6099850000001</v>
      </c>
      <c r="C3216" s="125">
        <f t="shared" si="150"/>
        <v>5.9187667301121571E-3</v>
      </c>
      <c r="D3216" s="128">
        <f t="shared" si="151"/>
        <v>5918.7667301121573</v>
      </c>
      <c r="E3216" s="128" t="e">
        <f t="shared" ca="1" si="152"/>
        <v>#DIV/0!</v>
      </c>
    </row>
    <row r="3217" spans="1:5" x14ac:dyDescent="0.3">
      <c r="A3217" s="73">
        <v>39177</v>
      </c>
      <c r="B3217" s="130">
        <v>1443.76001</v>
      </c>
      <c r="C3217" s="125">
        <f t="shared" si="150"/>
        <v>6.4271269879836446E-3</v>
      </c>
      <c r="D3217" s="128">
        <f t="shared" si="151"/>
        <v>6427.1269879836445</v>
      </c>
      <c r="E3217" s="128" t="e">
        <f t="shared" ca="1" si="152"/>
        <v>#DIV/0!</v>
      </c>
    </row>
    <row r="3218" spans="1:5" x14ac:dyDescent="0.3">
      <c r="A3218" s="73">
        <v>39176</v>
      </c>
      <c r="B3218" s="130">
        <v>1439.369995</v>
      </c>
      <c r="C3218" s="125">
        <f t="shared" si="150"/>
        <v>3.0173067526515496E-3</v>
      </c>
      <c r="D3218" s="128">
        <f t="shared" si="151"/>
        <v>3017.3067526515497</v>
      </c>
      <c r="E3218" s="128" t="e">
        <f t="shared" ca="1" si="152"/>
        <v>#DIV/0!</v>
      </c>
    </row>
    <row r="3219" spans="1:5" x14ac:dyDescent="0.3">
      <c r="A3219" s="73">
        <v>39175</v>
      </c>
      <c r="B3219" s="130">
        <v>1437.7700199999999</v>
      </c>
      <c r="C3219" s="125">
        <f t="shared" si="150"/>
        <v>1.9015748452754222E-2</v>
      </c>
      <c r="D3219" s="128">
        <f t="shared" si="151"/>
        <v>19015.748452754222</v>
      </c>
      <c r="E3219" s="128" t="e">
        <f t="shared" ca="1" si="152"/>
        <v>#DIV/0!</v>
      </c>
    </row>
    <row r="3220" spans="1:5" x14ac:dyDescent="0.3">
      <c r="A3220" s="73">
        <v>39174</v>
      </c>
      <c r="B3220" s="130">
        <v>1424.5500489999999</v>
      </c>
      <c r="C3220" s="125">
        <f t="shared" si="150"/>
        <v>1.6040675187652509E-2</v>
      </c>
      <c r="D3220" s="128">
        <f t="shared" si="151"/>
        <v>16040.675187652509</v>
      </c>
      <c r="E3220" s="128" t="e">
        <f t="shared" ca="1" si="152"/>
        <v>#DIV/0!</v>
      </c>
    </row>
    <row r="3221" spans="1:5" x14ac:dyDescent="0.3">
      <c r="A3221" s="73">
        <v>39171</v>
      </c>
      <c r="B3221" s="130">
        <v>1420.8599850000001</v>
      </c>
      <c r="C3221" s="125">
        <f t="shared" si="150"/>
        <v>2.4449356644449027E-2</v>
      </c>
      <c r="D3221" s="128">
        <f t="shared" si="151"/>
        <v>24449.356644449028</v>
      </c>
      <c r="E3221" s="128" t="e">
        <f t="shared" ca="1" si="152"/>
        <v>#DIV/0!</v>
      </c>
    </row>
    <row r="3222" spans="1:5" x14ac:dyDescent="0.3">
      <c r="A3222" s="73">
        <v>39170</v>
      </c>
      <c r="B3222" s="130">
        <v>1422.530029</v>
      </c>
      <c r="C3222" s="125">
        <f t="shared" si="150"/>
        <v>2.1726951022724261E-2</v>
      </c>
      <c r="D3222" s="128">
        <f t="shared" si="151"/>
        <v>21726.951022724261</v>
      </c>
      <c r="E3222" s="128" t="e">
        <f t="shared" ca="1" si="152"/>
        <v>#DIV/0!</v>
      </c>
    </row>
    <row r="3223" spans="1:5" x14ac:dyDescent="0.3">
      <c r="A3223" s="73">
        <v>39169</v>
      </c>
      <c r="B3223" s="130">
        <v>1417.2299800000001</v>
      </c>
      <c r="C3223" s="125">
        <f t="shared" si="150"/>
        <v>2.1669971990831316E-2</v>
      </c>
      <c r="D3223" s="128">
        <f t="shared" si="151"/>
        <v>21669.971990831316</v>
      </c>
      <c r="E3223" s="128" t="e">
        <f t="shared" ca="1" si="152"/>
        <v>#DIV/0!</v>
      </c>
    </row>
    <row r="3224" spans="1:5" x14ac:dyDescent="0.3">
      <c r="A3224" s="73">
        <v>39168</v>
      </c>
      <c r="B3224" s="130">
        <v>1428.6099850000001</v>
      </c>
      <c r="C3224" s="125">
        <f t="shared" si="150"/>
        <v>3.6764785225497532E-2</v>
      </c>
      <c r="D3224" s="128">
        <f t="shared" si="151"/>
        <v>36764.78522549753</v>
      </c>
      <c r="E3224" s="128" t="e">
        <f t="shared" ca="1" si="152"/>
        <v>#DIV/0!</v>
      </c>
    </row>
    <row r="3225" spans="1:5" x14ac:dyDescent="0.3">
      <c r="A3225" s="73">
        <v>39167</v>
      </c>
      <c r="B3225" s="130">
        <v>1437.5</v>
      </c>
      <c r="C3225" s="125">
        <f t="shared" si="150"/>
        <v>2.1967883212874462E-2</v>
      </c>
      <c r="D3225" s="128">
        <f t="shared" si="151"/>
        <v>21967.883212874462</v>
      </c>
      <c r="E3225" s="128" t="e">
        <f t="shared" ca="1" si="152"/>
        <v>#DIV/0!</v>
      </c>
    </row>
    <row r="3226" spans="1:5" x14ac:dyDescent="0.3">
      <c r="A3226" s="73">
        <v>39164</v>
      </c>
      <c r="B3226" s="130">
        <v>1436.1099850000001</v>
      </c>
      <c r="C3226" s="125">
        <f t="shared" si="150"/>
        <v>2.3716189876500815E-2</v>
      </c>
      <c r="D3226" s="128">
        <f t="shared" si="151"/>
        <v>23716.189876500815</v>
      </c>
      <c r="E3226" s="128" t="e">
        <f t="shared" ca="1" si="152"/>
        <v>#DIV/0!</v>
      </c>
    </row>
    <row r="3227" spans="1:5" x14ac:dyDescent="0.3">
      <c r="A3227" s="73">
        <v>39163</v>
      </c>
      <c r="B3227" s="130">
        <v>1434.540039</v>
      </c>
      <c r="C3227" s="125">
        <f t="shared" si="150"/>
        <v>2.3290003959404837E-2</v>
      </c>
      <c r="D3227" s="128">
        <f t="shared" si="151"/>
        <v>23290.003959404836</v>
      </c>
      <c r="E3227" s="128" t="e">
        <f t="shared" ca="1" si="152"/>
        <v>#DIV/0!</v>
      </c>
    </row>
    <row r="3228" spans="1:5" x14ac:dyDescent="0.3">
      <c r="A3228" s="73">
        <v>39162</v>
      </c>
      <c r="B3228" s="130">
        <v>1435.040039</v>
      </c>
      <c r="C3228" s="125">
        <f t="shared" si="150"/>
        <v>3.0941808298535545E-2</v>
      </c>
      <c r="D3228" s="128">
        <f t="shared" si="151"/>
        <v>30941.808298535543</v>
      </c>
      <c r="E3228" s="128" t="e">
        <f t="shared" ca="1" si="152"/>
        <v>#DIV/0!</v>
      </c>
    </row>
    <row r="3229" spans="1:5" x14ac:dyDescent="0.3">
      <c r="A3229" s="73">
        <v>39161</v>
      </c>
      <c r="B3229" s="130">
        <v>1410.9399410000001</v>
      </c>
      <c r="C3229" s="125">
        <f t="shared" si="150"/>
        <v>1.1129278578772217E-2</v>
      </c>
      <c r="D3229" s="128">
        <f t="shared" si="151"/>
        <v>11129.278578772217</v>
      </c>
      <c r="E3229" s="128" t="e">
        <f t="shared" ca="1" si="152"/>
        <v>#DIV/0!</v>
      </c>
    </row>
    <row r="3230" spans="1:5" x14ac:dyDescent="0.3">
      <c r="A3230" s="73">
        <v>39160</v>
      </c>
      <c r="B3230" s="130">
        <v>1402.0600589999999</v>
      </c>
      <c r="C3230" s="125">
        <f t="shared" si="150"/>
        <v>2.0333059777650542E-2</v>
      </c>
      <c r="D3230" s="128">
        <f t="shared" si="151"/>
        <v>20333.059777650542</v>
      </c>
      <c r="E3230" s="128" t="e">
        <f t="shared" ca="1" si="152"/>
        <v>#DIV/0!</v>
      </c>
    </row>
    <row r="3231" spans="1:5" x14ac:dyDescent="0.3">
      <c r="A3231" s="73">
        <v>39157</v>
      </c>
      <c r="B3231" s="130">
        <v>1386.9499510000001</v>
      </c>
      <c r="C3231" s="125">
        <f t="shared" si="150"/>
        <v>-1.5866331669422973E-4</v>
      </c>
      <c r="D3231" s="128">
        <f t="shared" si="151"/>
        <v>-158.66331669422974</v>
      </c>
      <c r="E3231" s="128" t="e">
        <f t="shared" ca="1" si="152"/>
        <v>#DIV/0!</v>
      </c>
    </row>
    <row r="3232" spans="1:5" x14ac:dyDescent="0.3">
      <c r="A3232" s="73">
        <v>39156</v>
      </c>
      <c r="B3232" s="130">
        <v>1392.280029</v>
      </c>
      <c r="C3232" s="125">
        <f t="shared" si="150"/>
        <v>-7.7610087576812647E-3</v>
      </c>
      <c r="D3232" s="128">
        <f t="shared" si="151"/>
        <v>-7761.0087576812648</v>
      </c>
      <c r="E3232" s="128" t="e">
        <f t="shared" ca="1" si="152"/>
        <v>#DIV/0!</v>
      </c>
    </row>
    <row r="3233" spans="1:5" x14ac:dyDescent="0.3">
      <c r="A3233" s="73">
        <v>39155</v>
      </c>
      <c r="B3233" s="130">
        <v>1387.170044</v>
      </c>
      <c r="C3233" s="125">
        <f t="shared" si="150"/>
        <v>-1.3967602645861388E-2</v>
      </c>
      <c r="D3233" s="128">
        <f t="shared" si="151"/>
        <v>-13967.602645861387</v>
      </c>
      <c r="E3233" s="128" t="e">
        <f t="shared" ca="1" si="152"/>
        <v>#DIV/0!</v>
      </c>
    </row>
    <row r="3234" spans="1:5" x14ac:dyDescent="0.3">
      <c r="A3234" s="73">
        <v>39154</v>
      </c>
      <c r="B3234" s="130">
        <v>1377.9499510000001</v>
      </c>
      <c r="C3234" s="125">
        <f t="shared" si="150"/>
        <v>-1.5074685078401817E-2</v>
      </c>
      <c r="D3234" s="128">
        <f t="shared" si="151"/>
        <v>-15074.685078401817</v>
      </c>
      <c r="E3234" s="128" t="e">
        <f t="shared" ca="1" si="152"/>
        <v>#DIV/0!</v>
      </c>
    </row>
    <row r="3235" spans="1:5" x14ac:dyDescent="0.3">
      <c r="A3235" s="73">
        <v>39153</v>
      </c>
      <c r="B3235" s="130">
        <v>1406.599976</v>
      </c>
      <c r="C3235" s="125">
        <f t="shared" si="150"/>
        <v>-2.9509386248885328E-2</v>
      </c>
      <c r="D3235" s="128">
        <f t="shared" si="151"/>
        <v>-29509.386248885326</v>
      </c>
      <c r="E3235" s="128" t="e">
        <f t="shared" ca="1" si="152"/>
        <v>#DIV/0!</v>
      </c>
    </row>
    <row r="3236" spans="1:5" x14ac:dyDescent="0.3">
      <c r="A3236" s="73">
        <v>39150</v>
      </c>
      <c r="B3236" s="130">
        <v>1402.839966</v>
      </c>
      <c r="C3236" s="125">
        <f t="shared" si="150"/>
        <v>-3.3317468398852523E-2</v>
      </c>
      <c r="D3236" s="128">
        <f t="shared" si="151"/>
        <v>-33317.468398852521</v>
      </c>
      <c r="E3236" s="128" t="e">
        <f t="shared" ca="1" si="152"/>
        <v>#DIV/0!</v>
      </c>
    </row>
    <row r="3237" spans="1:5" x14ac:dyDescent="0.3">
      <c r="A3237" s="73">
        <v>39149</v>
      </c>
      <c r="B3237" s="130">
        <v>1401.8900149999999</v>
      </c>
      <c r="C3237" s="125">
        <f t="shared" si="150"/>
        <v>-3.7414678732835327E-2</v>
      </c>
      <c r="D3237" s="128">
        <f t="shared" si="151"/>
        <v>-37414.678732835324</v>
      </c>
      <c r="E3237" s="128" t="e">
        <f t="shared" ca="1" si="152"/>
        <v>#DIV/0!</v>
      </c>
    </row>
    <row r="3238" spans="1:5" x14ac:dyDescent="0.3">
      <c r="A3238" s="73">
        <v>39148</v>
      </c>
      <c r="B3238" s="130">
        <v>1391.969971</v>
      </c>
      <c r="C3238" s="125">
        <f t="shared" si="150"/>
        <v>-4.5045748080631776E-2</v>
      </c>
      <c r="D3238" s="128">
        <f t="shared" si="151"/>
        <v>-45045.748080631776</v>
      </c>
      <c r="E3238" s="128" t="e">
        <f t="shared" ca="1" si="152"/>
        <v>#DIV/0!</v>
      </c>
    </row>
    <row r="3239" spans="1:5" x14ac:dyDescent="0.3">
      <c r="A3239" s="73">
        <v>39147</v>
      </c>
      <c r="B3239" s="130">
        <v>1395.410034</v>
      </c>
      <c r="C3239" s="125">
        <f t="shared" si="150"/>
        <v>-4.4030210472410736E-2</v>
      </c>
      <c r="D3239" s="128">
        <f t="shared" si="151"/>
        <v>-44030.210472410734</v>
      </c>
      <c r="E3239" s="128" t="e">
        <f t="shared" ca="1" si="152"/>
        <v>#DIV/0!</v>
      </c>
    </row>
    <row r="3240" spans="1:5" x14ac:dyDescent="0.3">
      <c r="A3240" s="73">
        <v>39146</v>
      </c>
      <c r="B3240" s="130">
        <v>1374.119995</v>
      </c>
      <c r="C3240" s="125">
        <f t="shared" si="150"/>
        <v>-5.5938031121382292E-2</v>
      </c>
      <c r="D3240" s="128">
        <f t="shared" si="151"/>
        <v>-55938.031121382293</v>
      </c>
      <c r="E3240" s="128" t="e">
        <f t="shared" ca="1" si="152"/>
        <v>#DIV/0!</v>
      </c>
    </row>
    <row r="3241" spans="1:5" x14ac:dyDescent="0.3">
      <c r="A3241" s="73">
        <v>39143</v>
      </c>
      <c r="B3241" s="130">
        <v>1387.170044</v>
      </c>
      <c r="C3241" s="125">
        <f t="shared" si="150"/>
        <v>-4.7803084945612584E-2</v>
      </c>
      <c r="D3241" s="128">
        <f t="shared" si="151"/>
        <v>-47803.084945612587</v>
      </c>
      <c r="E3241" s="128" t="e">
        <f t="shared" ca="1" si="152"/>
        <v>#DIV/0!</v>
      </c>
    </row>
    <row r="3242" spans="1:5" x14ac:dyDescent="0.3">
      <c r="A3242" s="73">
        <v>39142</v>
      </c>
      <c r="B3242" s="130">
        <v>1403.170044</v>
      </c>
      <c r="C3242" s="125">
        <f t="shared" si="150"/>
        <v>-3.5820795193280408E-2</v>
      </c>
      <c r="D3242" s="128">
        <f t="shared" si="151"/>
        <v>-35820.795193280406</v>
      </c>
      <c r="E3242" s="128" t="e">
        <f t="shared" ca="1" si="152"/>
        <v>#DIV/0!</v>
      </c>
    </row>
    <row r="3243" spans="1:5" x14ac:dyDescent="0.3">
      <c r="A3243" s="73">
        <v>39141</v>
      </c>
      <c r="B3243" s="130">
        <v>1406.8199460000001</v>
      </c>
      <c r="C3243" s="125">
        <f t="shared" si="150"/>
        <v>-2.5923354341161775E-2</v>
      </c>
      <c r="D3243" s="128">
        <f t="shared" si="151"/>
        <v>-25923.354341161776</v>
      </c>
      <c r="E3243" s="128" t="e">
        <f t="shared" ca="1" si="152"/>
        <v>#DIV/0!</v>
      </c>
    </row>
    <row r="3244" spans="1:5" x14ac:dyDescent="0.3">
      <c r="A3244" s="73">
        <v>39140</v>
      </c>
      <c r="B3244" s="130">
        <v>1399.040039</v>
      </c>
      <c r="C3244" s="125">
        <f t="shared" si="150"/>
        <v>-2.3950519488863731E-2</v>
      </c>
      <c r="D3244" s="128">
        <f t="shared" si="151"/>
        <v>-23950.519488863731</v>
      </c>
      <c r="E3244" s="128" t="e">
        <f t="shared" ca="1" si="152"/>
        <v>#DIV/0!</v>
      </c>
    </row>
    <row r="3245" spans="1:5" x14ac:dyDescent="0.3">
      <c r="A3245" s="73">
        <v>39139</v>
      </c>
      <c r="B3245" s="130">
        <v>1449.369995</v>
      </c>
      <c r="C3245" s="125">
        <f t="shared" si="150"/>
        <v>7.8647174220698446E-3</v>
      </c>
      <c r="D3245" s="128">
        <f t="shared" si="151"/>
        <v>7864.7174220698444</v>
      </c>
      <c r="E3245" s="128" t="e">
        <f t="shared" ca="1" si="152"/>
        <v>#DIV/0!</v>
      </c>
    </row>
    <row r="3246" spans="1:5" x14ac:dyDescent="0.3">
      <c r="A3246" s="73">
        <v>39136</v>
      </c>
      <c r="B3246" s="130">
        <v>1451.1899410000001</v>
      </c>
      <c r="C3246" s="125">
        <f t="shared" si="150"/>
        <v>1.9884430009335929E-3</v>
      </c>
      <c r="D3246" s="128">
        <f t="shared" si="151"/>
        <v>1988.4430009335929</v>
      </c>
      <c r="E3246" s="128" t="e">
        <f t="shared" ca="1" si="152"/>
        <v>#DIV/0!</v>
      </c>
    </row>
    <row r="3247" spans="1:5" x14ac:dyDescent="0.3">
      <c r="A3247" s="73">
        <v>39135</v>
      </c>
      <c r="B3247" s="130">
        <v>1456.380005</v>
      </c>
      <c r="C3247" s="125">
        <f t="shared" si="150"/>
        <v>4.3861359927983568E-3</v>
      </c>
      <c r="D3247" s="128">
        <f t="shared" si="151"/>
        <v>4386.1359927983567</v>
      </c>
      <c r="E3247" s="128" t="e">
        <f t="shared" ca="1" si="152"/>
        <v>#DIV/0!</v>
      </c>
    </row>
    <row r="3248" spans="1:5" x14ac:dyDescent="0.3">
      <c r="A3248" s="73">
        <v>39134</v>
      </c>
      <c r="B3248" s="130">
        <v>1457.630005</v>
      </c>
      <c r="C3248" s="125">
        <f t="shared" si="150"/>
        <v>6.6505559392264768E-3</v>
      </c>
      <c r="D3248" s="128">
        <f t="shared" si="151"/>
        <v>6650.5559392264768</v>
      </c>
      <c r="E3248" s="128" t="e">
        <f t="shared" ca="1" si="152"/>
        <v>#DIV/0!</v>
      </c>
    </row>
    <row r="3249" spans="1:5" x14ac:dyDescent="0.3">
      <c r="A3249" s="73">
        <v>39133</v>
      </c>
      <c r="B3249" s="130">
        <v>1459.6800539999999</v>
      </c>
      <c r="C3249" s="125">
        <f t="shared" si="150"/>
        <v>8.7699735918698174E-3</v>
      </c>
      <c r="D3249" s="128">
        <f t="shared" si="151"/>
        <v>8769.973591869817</v>
      </c>
      <c r="E3249" s="128" t="e">
        <f t="shared" ca="1" si="152"/>
        <v>#DIV/0!</v>
      </c>
    </row>
    <row r="3250" spans="1:5" x14ac:dyDescent="0.3">
      <c r="A3250" s="73">
        <v>39129</v>
      </c>
      <c r="B3250" s="130">
        <v>1455.540039</v>
      </c>
      <c r="C3250" s="125">
        <f t="shared" si="150"/>
        <v>4.9365322364500752E-3</v>
      </c>
      <c r="D3250" s="128">
        <f t="shared" si="151"/>
        <v>4936.5322364500753</v>
      </c>
      <c r="E3250" s="128" t="e">
        <f t="shared" ca="1" si="152"/>
        <v>#DIV/0!</v>
      </c>
    </row>
    <row r="3251" spans="1:5" x14ac:dyDescent="0.3">
      <c r="A3251" s="73">
        <v>39128</v>
      </c>
      <c r="B3251" s="130">
        <v>1456.8100589999999</v>
      </c>
      <c r="C3251" s="125">
        <f t="shared" si="150"/>
        <v>7.517682921520441E-3</v>
      </c>
      <c r="D3251" s="128">
        <f t="shared" si="151"/>
        <v>7517.6829215204407</v>
      </c>
      <c r="E3251" s="128" t="e">
        <f t="shared" ca="1" si="152"/>
        <v>#DIV/0!</v>
      </c>
    </row>
    <row r="3252" spans="1:5" x14ac:dyDescent="0.3">
      <c r="A3252" s="73">
        <v>39127</v>
      </c>
      <c r="B3252" s="130">
        <v>1455.3000489999999</v>
      </c>
      <c r="C3252" s="125">
        <f t="shared" si="150"/>
        <v>1.186176098468783E-2</v>
      </c>
      <c r="D3252" s="128">
        <f t="shared" si="151"/>
        <v>11861.760984687829</v>
      </c>
      <c r="E3252" s="128" t="e">
        <f t="shared" ca="1" si="152"/>
        <v>#DIV/0!</v>
      </c>
    </row>
    <row r="3253" spans="1:5" x14ac:dyDescent="0.3">
      <c r="A3253" s="73">
        <v>39126</v>
      </c>
      <c r="B3253" s="130">
        <v>1444.26001</v>
      </c>
      <c r="C3253" s="125">
        <f t="shared" si="150"/>
        <v>1.0806164935774243E-2</v>
      </c>
      <c r="D3253" s="128">
        <f t="shared" si="151"/>
        <v>10806.164935774243</v>
      </c>
      <c r="E3253" s="128" t="e">
        <f t="shared" ca="1" si="152"/>
        <v>#DIV/0!</v>
      </c>
    </row>
    <row r="3254" spans="1:5" x14ac:dyDescent="0.3">
      <c r="A3254" s="73">
        <v>39125</v>
      </c>
      <c r="B3254" s="130">
        <v>1433.369995</v>
      </c>
      <c r="C3254" s="125">
        <f t="shared" si="150"/>
        <v>8.9749546288766524E-3</v>
      </c>
      <c r="D3254" s="128">
        <f t="shared" si="151"/>
        <v>8974.9546288766524</v>
      </c>
      <c r="E3254" s="128" t="e">
        <f t="shared" ca="1" si="152"/>
        <v>#DIV/0!</v>
      </c>
    </row>
    <row r="3255" spans="1:5" x14ac:dyDescent="0.3">
      <c r="A3255" s="73">
        <v>39122</v>
      </c>
      <c r="B3255" s="130">
        <v>1438.0600589999999</v>
      </c>
      <c r="C3255" s="125">
        <f t="shared" si="150"/>
        <v>1.1165959581092455E-2</v>
      </c>
      <c r="D3255" s="128">
        <f t="shared" si="151"/>
        <v>11165.959581092455</v>
      </c>
      <c r="E3255" s="128" t="e">
        <f t="shared" ca="1" si="152"/>
        <v>#DIV/0!</v>
      </c>
    </row>
    <row r="3256" spans="1:5" x14ac:dyDescent="0.3">
      <c r="A3256" s="73">
        <v>39121</v>
      </c>
      <c r="B3256" s="130">
        <v>1448.3100589999999</v>
      </c>
      <c r="C3256" s="125">
        <f t="shared" si="150"/>
        <v>1.7143082090431916E-2</v>
      </c>
      <c r="D3256" s="128">
        <f t="shared" si="151"/>
        <v>17143.082090431915</v>
      </c>
      <c r="E3256" s="128" t="e">
        <f t="shared" ca="1" si="152"/>
        <v>#DIV/0!</v>
      </c>
    </row>
    <row r="3257" spans="1:5" x14ac:dyDescent="0.3">
      <c r="A3257" s="73">
        <v>39120</v>
      </c>
      <c r="B3257" s="130">
        <v>1450.0200199999999</v>
      </c>
      <c r="C3257" s="125">
        <f t="shared" si="150"/>
        <v>6.8674459706157265E-3</v>
      </c>
      <c r="D3257" s="128">
        <f t="shared" si="151"/>
        <v>6867.4459706157268</v>
      </c>
      <c r="E3257" s="128" t="e">
        <f t="shared" ca="1" si="152"/>
        <v>#DIV/0!</v>
      </c>
    </row>
    <row r="3258" spans="1:5" x14ac:dyDescent="0.3">
      <c r="A3258" s="73">
        <v>39119</v>
      </c>
      <c r="B3258" s="130">
        <v>1448</v>
      </c>
      <c r="C3258" s="125">
        <f t="shared" si="150"/>
        <v>1.4012710271169349E-2</v>
      </c>
      <c r="D3258" s="128">
        <f t="shared" si="151"/>
        <v>14012.710271169348</v>
      </c>
      <c r="E3258" s="128" t="e">
        <f t="shared" ca="1" si="152"/>
        <v>#DIV/0!</v>
      </c>
    </row>
    <row r="3259" spans="1:5" x14ac:dyDescent="0.3">
      <c r="A3259" s="73">
        <v>39118</v>
      </c>
      <c r="B3259" s="130">
        <v>1446.98999</v>
      </c>
      <c r="C3259" s="125">
        <f t="shared" si="150"/>
        <v>1.6894507767546862E-2</v>
      </c>
      <c r="D3259" s="128">
        <f t="shared" si="151"/>
        <v>16894.507767546864</v>
      </c>
      <c r="E3259" s="128" t="e">
        <f t="shared" ca="1" si="152"/>
        <v>#DIV/0!</v>
      </c>
    </row>
    <row r="3260" spans="1:5" x14ac:dyDescent="0.3">
      <c r="A3260" s="73">
        <v>39115</v>
      </c>
      <c r="B3260" s="130">
        <v>1448.3900149999999</v>
      </c>
      <c r="C3260" s="125">
        <f t="shared" si="150"/>
        <v>1.2506127228241848E-2</v>
      </c>
      <c r="D3260" s="128">
        <f t="shared" si="151"/>
        <v>12506.127228241849</v>
      </c>
      <c r="E3260" s="128" t="e">
        <f t="shared" ca="1" si="152"/>
        <v>#DIV/0!</v>
      </c>
    </row>
    <row r="3261" spans="1:5" x14ac:dyDescent="0.3">
      <c r="A3261" s="73">
        <v>39114</v>
      </c>
      <c r="B3261" s="130">
        <v>1445.9399410000001</v>
      </c>
      <c r="C3261" s="125">
        <f t="shared" si="150"/>
        <v>1.3720104929717092E-2</v>
      </c>
      <c r="D3261" s="128">
        <f t="shared" si="151"/>
        <v>13720.104929717092</v>
      </c>
      <c r="E3261" s="128" t="e">
        <f t="shared" ca="1" si="152"/>
        <v>#DIV/0!</v>
      </c>
    </row>
    <row r="3262" spans="1:5" x14ac:dyDescent="0.3">
      <c r="A3262" s="73">
        <v>39113</v>
      </c>
      <c r="B3262" s="130">
        <v>1438.23999</v>
      </c>
      <c r="C3262" s="125">
        <f t="shared" si="150"/>
        <v>5.3263585205238773E-3</v>
      </c>
      <c r="D3262" s="128">
        <f t="shared" si="151"/>
        <v>5326.3585205238769</v>
      </c>
      <c r="E3262" s="128" t="e">
        <f t="shared" ca="1" si="152"/>
        <v>#DIV/0!</v>
      </c>
    </row>
    <row r="3263" spans="1:5" x14ac:dyDescent="0.3">
      <c r="A3263" s="73">
        <v>39112</v>
      </c>
      <c r="B3263" s="130">
        <v>1428.8199460000001</v>
      </c>
      <c r="C3263" s="125">
        <f t="shared" si="150"/>
        <v>-2.1510426345240363E-3</v>
      </c>
      <c r="D3263" s="128">
        <f t="shared" si="151"/>
        <v>-2151.0426345240362</v>
      </c>
      <c r="E3263" s="128" t="e">
        <f t="shared" ca="1" si="152"/>
        <v>#DIV/0!</v>
      </c>
    </row>
    <row r="3264" spans="1:5" x14ac:dyDescent="0.3">
      <c r="A3264" s="73">
        <v>39111</v>
      </c>
      <c r="B3264" s="130">
        <v>1420.619995</v>
      </c>
      <c r="C3264" s="125">
        <f t="shared" si="150"/>
        <v>-7.0663124008906175E-3</v>
      </c>
      <c r="D3264" s="128">
        <f t="shared" si="151"/>
        <v>-7066.3124008906179</v>
      </c>
      <c r="E3264" s="128" t="e">
        <f t="shared" ca="1" si="152"/>
        <v>#DIV/0!</v>
      </c>
    </row>
    <row r="3265" spans="1:5" x14ac:dyDescent="0.3">
      <c r="A3265" s="73">
        <v>39108</v>
      </c>
      <c r="B3265" s="130">
        <v>1422.1800539999999</v>
      </c>
      <c r="C3265" s="125">
        <f t="shared" si="150"/>
        <v>-1.1517551812693094E-3</v>
      </c>
      <c r="D3265" s="128">
        <f t="shared" si="151"/>
        <v>-1151.7551812693093</v>
      </c>
      <c r="E3265" s="128" t="e">
        <f t="shared" ca="1" si="152"/>
        <v>#DIV/0!</v>
      </c>
    </row>
    <row r="3266" spans="1:5" x14ac:dyDescent="0.3">
      <c r="A3266" s="73">
        <v>39107</v>
      </c>
      <c r="B3266" s="130">
        <v>1423.900024</v>
      </c>
      <c r="C3266" s="125">
        <f t="shared" si="150"/>
        <v>6.3964718192850434E-3</v>
      </c>
      <c r="D3266" s="128">
        <f t="shared" si="151"/>
        <v>6396.4718192850432</v>
      </c>
      <c r="E3266" s="128" t="e">
        <f t="shared" ca="1" si="152"/>
        <v>#DIV/0!</v>
      </c>
    </row>
    <row r="3267" spans="1:5" x14ac:dyDescent="0.3">
      <c r="A3267" s="73">
        <v>39106</v>
      </c>
      <c r="B3267" s="130">
        <v>1440.130005</v>
      </c>
      <c r="C3267" s="125">
        <f t="shared" si="150"/>
        <v>1.9842661193278044E-2</v>
      </c>
      <c r="D3267" s="128">
        <f t="shared" si="151"/>
        <v>19842.661193278043</v>
      </c>
      <c r="E3267" s="128" t="e">
        <f t="shared" ca="1" si="152"/>
        <v>#DIV/0!</v>
      </c>
    </row>
    <row r="3268" spans="1:5" x14ac:dyDescent="0.3">
      <c r="A3268" s="73">
        <v>39105</v>
      </c>
      <c r="B3268" s="130">
        <v>1427.98999</v>
      </c>
      <c r="C3268" s="125">
        <f t="shared" si="150"/>
        <v>1.0723099830543648E-2</v>
      </c>
      <c r="D3268" s="128">
        <f t="shared" si="151"/>
        <v>10723.099830543648</v>
      </c>
      <c r="E3268" s="128" t="e">
        <f t="shared" ca="1" si="152"/>
        <v>#DIV/0!</v>
      </c>
    </row>
    <row r="3269" spans="1:5" x14ac:dyDescent="0.3">
      <c r="A3269" s="73">
        <v>39104</v>
      </c>
      <c r="B3269" s="130">
        <v>1422.9499510000001</v>
      </c>
      <c r="C3269" s="125">
        <f t="shared" si="150"/>
        <v>9.391995776640405E-3</v>
      </c>
      <c r="D3269" s="128">
        <f t="shared" si="151"/>
        <v>9391.9957766404041</v>
      </c>
      <c r="E3269" s="128" t="e">
        <f t="shared" ca="1" si="152"/>
        <v>#DIV/0!</v>
      </c>
    </row>
    <row r="3270" spans="1:5" x14ac:dyDescent="0.3">
      <c r="A3270" s="73">
        <v>39101</v>
      </c>
      <c r="B3270" s="130">
        <v>1430.5</v>
      </c>
      <c r="C3270" s="125">
        <f t="shared" si="150"/>
        <v>8.5734268874151365E-3</v>
      </c>
      <c r="D3270" s="128">
        <f t="shared" si="151"/>
        <v>8573.4268874151367</v>
      </c>
      <c r="E3270" s="128" t="e">
        <f t="shared" ca="1" si="152"/>
        <v>#DIV/0!</v>
      </c>
    </row>
    <row r="3271" spans="1:5" x14ac:dyDescent="0.3">
      <c r="A3271" s="73">
        <v>39100</v>
      </c>
      <c r="B3271" s="130">
        <v>1426.369995</v>
      </c>
      <c r="C3271" s="125">
        <f t="shared" si="150"/>
        <v>6.8968086725422761E-3</v>
      </c>
      <c r="D3271" s="128">
        <f t="shared" si="151"/>
        <v>6896.8086725422763</v>
      </c>
      <c r="E3271" s="128" t="e">
        <f t="shared" ca="1" si="152"/>
        <v>#DIV/0!</v>
      </c>
    </row>
    <row r="3272" spans="1:5" x14ac:dyDescent="0.3">
      <c r="A3272" s="73">
        <v>39099</v>
      </c>
      <c r="B3272" s="130">
        <v>1430.619995</v>
      </c>
      <c r="C3272" s="125" t="e">
        <f t="shared" ref="C3272:C3281" si="153">B3272/B3282-1</f>
        <v>#DIV/0!</v>
      </c>
      <c r="D3272" s="128" t="e">
        <f t="shared" ref="D3272:D3281" si="154">C3272*$B$5</f>
        <v>#DIV/0!</v>
      </c>
      <c r="E3272" s="128" t="e">
        <f t="shared" ref="E3272:E3281" ca="1" si="155">ABS(_xlfn.PERCENTILE.INC(OFFSET(D3272,0,0,Window),1-VaRLevel))</f>
        <v>#DIV/0!</v>
      </c>
    </row>
    <row r="3273" spans="1:5" x14ac:dyDescent="0.3">
      <c r="A3273" s="73">
        <v>39098</v>
      </c>
      <c r="B3273" s="130">
        <v>1431.900024</v>
      </c>
      <c r="C3273" s="125" t="e">
        <f t="shared" si="153"/>
        <v>#DIV/0!</v>
      </c>
      <c r="D3273" s="128" t="e">
        <f t="shared" si="154"/>
        <v>#DIV/0!</v>
      </c>
      <c r="E3273" s="128" t="e">
        <f t="shared" ca="1" si="155"/>
        <v>#DIV/0!</v>
      </c>
    </row>
    <row r="3274" spans="1:5" x14ac:dyDescent="0.3">
      <c r="A3274" s="73">
        <v>39094</v>
      </c>
      <c r="B3274" s="130">
        <v>1430.7299800000001</v>
      </c>
      <c r="C3274" s="125" t="e">
        <f t="shared" si="153"/>
        <v>#DIV/0!</v>
      </c>
      <c r="D3274" s="128" t="e">
        <f t="shared" si="154"/>
        <v>#DIV/0!</v>
      </c>
      <c r="E3274" s="128" t="e">
        <f t="shared" ca="1" si="155"/>
        <v>#DIV/0!</v>
      </c>
    </row>
    <row r="3275" spans="1:5" x14ac:dyDescent="0.3">
      <c r="A3275" s="73">
        <v>39093</v>
      </c>
      <c r="B3275" s="130">
        <v>1423.8199460000001</v>
      </c>
      <c r="C3275" s="125" t="e">
        <f t="shared" si="153"/>
        <v>#DIV/0!</v>
      </c>
      <c r="D3275" s="128" t="e">
        <f t="shared" si="154"/>
        <v>#DIV/0!</v>
      </c>
      <c r="E3275" s="128" t="e">
        <f t="shared" ca="1" si="155"/>
        <v>#DIV/0!</v>
      </c>
    </row>
    <row r="3276" spans="1:5" x14ac:dyDescent="0.3">
      <c r="A3276" s="73">
        <v>39092</v>
      </c>
      <c r="B3276" s="130">
        <v>1414.849976</v>
      </c>
      <c r="C3276" s="125" t="e">
        <f t="shared" si="153"/>
        <v>#DIV/0!</v>
      </c>
      <c r="D3276" s="128" t="e">
        <f t="shared" si="154"/>
        <v>#DIV/0!</v>
      </c>
      <c r="E3276" s="128" t="e">
        <f t="shared" ca="1" si="155"/>
        <v>#DIV/0!</v>
      </c>
    </row>
    <row r="3277" spans="1:5" x14ac:dyDescent="0.3">
      <c r="A3277" s="73">
        <v>39091</v>
      </c>
      <c r="B3277" s="130">
        <v>1412.1099850000001</v>
      </c>
      <c r="C3277" s="125" t="e">
        <f t="shared" si="153"/>
        <v>#DIV/0!</v>
      </c>
      <c r="D3277" s="128" t="e">
        <f t="shared" si="154"/>
        <v>#DIV/0!</v>
      </c>
      <c r="E3277" s="128" t="e">
        <f t="shared" ca="1" si="155"/>
        <v>#DIV/0!</v>
      </c>
    </row>
    <row r="3278" spans="1:5" x14ac:dyDescent="0.3">
      <c r="A3278" s="73">
        <v>39090</v>
      </c>
      <c r="B3278" s="130">
        <v>1412.839966</v>
      </c>
      <c r="C3278" s="125" t="e">
        <f t="shared" si="153"/>
        <v>#DIV/0!</v>
      </c>
      <c r="D3278" s="128" t="e">
        <f t="shared" si="154"/>
        <v>#DIV/0!</v>
      </c>
      <c r="E3278" s="128" t="e">
        <f t="shared" ca="1" si="155"/>
        <v>#DIV/0!</v>
      </c>
    </row>
    <row r="3279" spans="1:5" x14ac:dyDescent="0.3">
      <c r="A3279" s="73">
        <v>39087</v>
      </c>
      <c r="B3279" s="130">
        <v>1409.709961</v>
      </c>
      <c r="C3279" s="125" t="e">
        <f t="shared" si="153"/>
        <v>#DIV/0!</v>
      </c>
      <c r="D3279" s="128" t="e">
        <f t="shared" si="154"/>
        <v>#DIV/0!</v>
      </c>
      <c r="E3279" s="128" t="e">
        <f t="shared" ca="1" si="155"/>
        <v>#DIV/0!</v>
      </c>
    </row>
    <row r="3280" spans="1:5" x14ac:dyDescent="0.3">
      <c r="A3280" s="73">
        <v>39086</v>
      </c>
      <c r="B3280" s="130">
        <v>1418.339966</v>
      </c>
      <c r="C3280" s="125" t="e">
        <f t="shared" si="153"/>
        <v>#DIV/0!</v>
      </c>
      <c r="D3280" s="128" t="e">
        <f t="shared" si="154"/>
        <v>#DIV/0!</v>
      </c>
      <c r="E3280" s="128" t="e">
        <f t="shared" ca="1" si="155"/>
        <v>#DIV/0!</v>
      </c>
    </row>
    <row r="3281" spans="1:5" x14ac:dyDescent="0.3">
      <c r="A3281" s="73">
        <v>39085</v>
      </c>
      <c r="B3281" s="130">
        <v>1416.599976</v>
      </c>
      <c r="C3281" s="125" t="e">
        <f t="shared" si="153"/>
        <v>#DIV/0!</v>
      </c>
      <c r="D3281" s="128" t="e">
        <f t="shared" si="154"/>
        <v>#DIV/0!</v>
      </c>
      <c r="E3281" s="128" t="e">
        <f t="shared" ca="1" si="155"/>
        <v>#DIV/0!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63" t="s">
        <v>425</v>
      </c>
      <c r="E1" s="1" t="s">
        <v>288</v>
      </c>
    </row>
    <row r="2" spans="1:12" x14ac:dyDescent="0.3">
      <c r="E2" s="112">
        <v>250</v>
      </c>
    </row>
    <row r="3" spans="1:12" x14ac:dyDescent="0.3">
      <c r="B3" s="70"/>
    </row>
    <row r="4" spans="1:12" x14ac:dyDescent="0.3">
      <c r="A4" s="1" t="s">
        <v>285</v>
      </c>
      <c r="B4" s="105" t="s">
        <v>184</v>
      </c>
      <c r="E4" s="1" t="s">
        <v>287</v>
      </c>
    </row>
    <row r="5" spans="1:12" x14ac:dyDescent="0.3">
      <c r="A5" s="1" t="s">
        <v>284</v>
      </c>
      <c r="B5" s="70">
        <v>1000000</v>
      </c>
      <c r="E5" s="131">
        <v>0.99</v>
      </c>
    </row>
    <row r="7" spans="1:12" s="105" customFormat="1" x14ac:dyDescent="0.3">
      <c r="A7" s="105" t="s">
        <v>24</v>
      </c>
      <c r="B7" s="105" t="s">
        <v>284</v>
      </c>
      <c r="C7" s="105" t="s">
        <v>276</v>
      </c>
      <c r="D7" s="105" t="s">
        <v>283</v>
      </c>
      <c r="E7" s="105" t="s">
        <v>286</v>
      </c>
      <c r="F7" s="105" t="s">
        <v>409</v>
      </c>
      <c r="G7" s="105" t="s">
        <v>411</v>
      </c>
      <c r="H7" s="105" t="s">
        <v>412</v>
      </c>
      <c r="I7" s="105" t="s">
        <v>410</v>
      </c>
      <c r="J7" s="105" t="s">
        <v>276</v>
      </c>
      <c r="K7" s="105" t="s">
        <v>283</v>
      </c>
      <c r="L7" s="105" t="s">
        <v>289</v>
      </c>
    </row>
    <row r="8" spans="1:12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  <c r="F8" s="124">
        <f ca="1">B8/OFFSET(B8,250,0)-1</f>
        <v>0.26648712776652905</v>
      </c>
      <c r="G8" s="157">
        <f ca="1">MATCH(MIN($F$8:$F$3031),$F$8:$F$3031,0)</f>
        <v>2726</v>
      </c>
      <c r="H8" s="158" cm="1">
        <f t="array" aca="1" ref="H8:H257" ca="1">OFFSET(A8,G8,0,250)</f>
        <v>39878</v>
      </c>
      <c r="I8" s="159" cm="1">
        <f t="array" aca="1" ref="I8:I257" ca="1">OFFSET(B8,G8,0,250,1)</f>
        <v>683.38000499999998</v>
      </c>
      <c r="J8" s="125">
        <f t="shared" ref="J8:J71" ca="1" si="3">I8/I18-1</f>
        <v>-0.1125511127207498</v>
      </c>
      <c r="K8" s="128">
        <f t="shared" ref="K8:K71" ca="1" si="4">J8*$B$5</f>
        <v>-112551.11272074981</v>
      </c>
      <c r="L8" s="130">
        <f ca="1">ABS(_xlfn.PERCENTILE.INC(K8:K247,1-VaRLevel))</f>
        <v>199117.57870849565</v>
      </c>
    </row>
    <row r="9" spans="1:12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  <c r="F9" s="124">
        <f t="shared" ref="F9:F72" ca="1" si="5">B9/OFFSET(B9,250,0)-1</f>
        <v>0.25752905006300764</v>
      </c>
      <c r="G9" s="128"/>
      <c r="H9" s="73">
        <f ca="1"/>
        <v>39877</v>
      </c>
      <c r="I9" s="159">
        <f ca="1"/>
        <v>682.54998799999998</v>
      </c>
      <c r="J9" s="125">
        <f t="shared" ca="1" si="3"/>
        <v>-0.12374510713599229</v>
      </c>
      <c r="K9" s="128">
        <f t="shared" ca="1" si="4"/>
        <v>-123745.10713599229</v>
      </c>
    </row>
    <row r="10" spans="1:12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  <c r="F10" s="124">
        <f t="shared" ca="1" si="5"/>
        <v>0.26682811355158154</v>
      </c>
      <c r="G10" s="128"/>
      <c r="H10" s="73">
        <f ca="1"/>
        <v>39876</v>
      </c>
      <c r="I10" s="159">
        <f ca="1"/>
        <v>712.86999500000002</v>
      </c>
      <c r="J10" s="125">
        <f t="shared" ca="1" si="3"/>
        <v>-9.5824547359297463E-2</v>
      </c>
      <c r="K10" s="128">
        <f t="shared" ca="1" si="4"/>
        <v>-95824.547359297459</v>
      </c>
    </row>
    <row r="11" spans="1:12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  <c r="F11" s="124">
        <f t="shared" ca="1" si="5"/>
        <v>0.26360997673163089</v>
      </c>
      <c r="G11" s="128"/>
      <c r="H11" s="73">
        <f ca="1"/>
        <v>39875</v>
      </c>
      <c r="I11" s="159">
        <f ca="1"/>
        <v>696.330017</v>
      </c>
      <c r="J11" s="125">
        <f t="shared" ca="1" si="3"/>
        <v>-0.11764254596591772</v>
      </c>
      <c r="K11" s="128">
        <f t="shared" ca="1" si="4"/>
        <v>-117642.54596591773</v>
      </c>
    </row>
    <row r="12" spans="1:12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  <c r="F12" s="124">
        <f t="shared" ca="1" si="5"/>
        <v>0.269636703641841</v>
      </c>
      <c r="G12" s="128"/>
      <c r="H12" s="73">
        <f ca="1"/>
        <v>39874</v>
      </c>
      <c r="I12" s="159">
        <f ca="1"/>
        <v>700.82000700000003</v>
      </c>
      <c r="J12" s="125">
        <f t="shared" ca="1" si="3"/>
        <v>-0.15241161032955164</v>
      </c>
      <c r="K12" s="128">
        <f t="shared" ca="1" si="4"/>
        <v>-152411.61032955165</v>
      </c>
    </row>
    <row r="13" spans="1:12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  <c r="F13" s="124">
        <f t="shared" ca="1" si="5"/>
        <v>0.28213152943820163</v>
      </c>
      <c r="G13" s="128"/>
      <c r="H13" s="73">
        <f ca="1"/>
        <v>39871</v>
      </c>
      <c r="I13" s="159">
        <f ca="1"/>
        <v>735.09002699999996</v>
      </c>
      <c r="J13" s="125">
        <f t="shared" ca="1" si="3"/>
        <v>-0.11985293736789737</v>
      </c>
      <c r="K13" s="128">
        <f t="shared" ca="1" si="4"/>
        <v>-119852.93736789738</v>
      </c>
    </row>
    <row r="14" spans="1:12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  <c r="F14" s="124">
        <f t="shared" ca="1" si="5"/>
        <v>0.32148513184779914</v>
      </c>
      <c r="G14" s="128"/>
      <c r="H14" s="73">
        <f ca="1"/>
        <v>39870</v>
      </c>
      <c r="I14" s="159">
        <f ca="1"/>
        <v>752.830017</v>
      </c>
      <c r="J14" s="125">
        <f t="shared" ca="1" si="3"/>
        <v>-9.7044610994370117E-2</v>
      </c>
      <c r="K14" s="128">
        <f t="shared" ca="1" si="4"/>
        <v>-97044.610994370116</v>
      </c>
    </row>
    <row r="15" spans="1:12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  <c r="F15" s="124">
        <f t="shared" ca="1" si="5"/>
        <v>0.2979327180790472</v>
      </c>
      <c r="G15" s="128"/>
      <c r="H15" s="73">
        <f ca="1"/>
        <v>39869</v>
      </c>
      <c r="I15" s="159">
        <f ca="1"/>
        <v>764.90002400000003</v>
      </c>
      <c r="J15" s="125">
        <f t="shared" ca="1" si="3"/>
        <v>-7.5269537976059731E-2</v>
      </c>
      <c r="K15" s="128">
        <f t="shared" ca="1" si="4"/>
        <v>-75269.537976059728</v>
      </c>
    </row>
    <row r="16" spans="1:12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  <c r="F16" s="124">
        <f t="shared" ca="1" si="5"/>
        <v>0.29972565191743961</v>
      </c>
      <c r="G16" s="128"/>
      <c r="H16" s="73">
        <f ca="1"/>
        <v>39868</v>
      </c>
      <c r="I16" s="159">
        <f ca="1"/>
        <v>773.14001499999995</v>
      </c>
      <c r="J16" s="125">
        <f t="shared" ca="1" si="3"/>
        <v>-0.11122095705397883</v>
      </c>
      <c r="K16" s="128">
        <f t="shared" ca="1" si="4"/>
        <v>-111220.95705397883</v>
      </c>
    </row>
    <row r="17" spans="1:11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  <c r="F17" s="124">
        <f t="shared" ca="1" si="5"/>
        <v>0.29429890271520587</v>
      </c>
      <c r="G17" s="128"/>
      <c r="H17" s="73">
        <f ca="1"/>
        <v>39867</v>
      </c>
      <c r="I17" s="159">
        <f ca="1"/>
        <v>743.330017</v>
      </c>
      <c r="J17" s="125">
        <f t="shared" ca="1" si="3"/>
        <v>-0.14422054163169806</v>
      </c>
      <c r="K17" s="128">
        <f t="shared" ca="1" si="4"/>
        <v>-144220.54163169806</v>
      </c>
    </row>
    <row r="18" spans="1:11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  <c r="F18" s="124">
        <f t="shared" ca="1" si="5"/>
        <v>0.31297162715711369</v>
      </c>
      <c r="G18" s="128"/>
      <c r="H18" s="73">
        <f ca="1"/>
        <v>39864</v>
      </c>
      <c r="I18" s="159">
        <f ca="1"/>
        <v>770.04998799999998</v>
      </c>
      <c r="J18" s="125">
        <f t="shared" ca="1" si="3"/>
        <v>-8.9613986109517874E-2</v>
      </c>
      <c r="K18" s="128">
        <f t="shared" ca="1" si="4"/>
        <v>-89613.986109517879</v>
      </c>
    </row>
    <row r="19" spans="1:11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  <c r="F19" s="124">
        <f t="shared" ca="1" si="5"/>
        <v>0.34067820143036576</v>
      </c>
      <c r="G19" s="128"/>
      <c r="H19" s="73">
        <f ca="1"/>
        <v>39863</v>
      </c>
      <c r="I19" s="159">
        <f ca="1"/>
        <v>778.94000200000005</v>
      </c>
      <c r="J19" s="125">
        <f t="shared" ca="1" si="3"/>
        <v>-6.4032754503749012E-2</v>
      </c>
      <c r="K19" s="128">
        <f t="shared" ca="1" si="4"/>
        <v>-64032.754503749013</v>
      </c>
    </row>
    <row r="20" spans="1:11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  <c r="F20" s="124">
        <f t="shared" ca="1" si="5"/>
        <v>0.30637669504882914</v>
      </c>
      <c r="G20" s="128"/>
      <c r="H20" s="73">
        <f ca="1"/>
        <v>39862</v>
      </c>
      <c r="I20" s="159">
        <f ca="1"/>
        <v>788.419983</v>
      </c>
      <c r="J20" s="125">
        <f t="shared" ca="1" si="3"/>
        <v>-5.9736945775996086E-2</v>
      </c>
      <c r="K20" s="128">
        <f t="shared" ca="1" si="4"/>
        <v>-59736.945775996086</v>
      </c>
    </row>
    <row r="21" spans="1:11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  <c r="F21" s="124">
        <f t="shared" ca="1" si="5"/>
        <v>0.28602373398655168</v>
      </c>
      <c r="G21" s="128"/>
      <c r="H21" s="73">
        <f ca="1"/>
        <v>39861</v>
      </c>
      <c r="I21" s="159">
        <f ca="1"/>
        <v>789.169983</v>
      </c>
      <c r="J21" s="125">
        <f t="shared" ca="1" si="3"/>
        <v>-4.39402245010172E-2</v>
      </c>
      <c r="K21" s="128">
        <f t="shared" ca="1" si="4"/>
        <v>-43940.224501017197</v>
      </c>
    </row>
    <row r="22" spans="1:11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  <c r="F22" s="124">
        <f t="shared" ca="1" si="5"/>
        <v>0.2651286966770845</v>
      </c>
      <c r="G22" s="128"/>
      <c r="H22" s="73">
        <f ca="1"/>
        <v>39857</v>
      </c>
      <c r="I22" s="159">
        <f ca="1"/>
        <v>826.84002699999996</v>
      </c>
      <c r="J22" s="125">
        <f t="shared" ca="1" si="3"/>
        <v>1.1624231052791423E-3</v>
      </c>
      <c r="K22" s="128">
        <f t="shared" ca="1" si="4"/>
        <v>1162.4231052791422</v>
      </c>
    </row>
    <row r="23" spans="1:11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  <c r="F23" s="124">
        <f t="shared" ca="1" si="5"/>
        <v>0.2590124634837172</v>
      </c>
      <c r="G23" s="128"/>
      <c r="H23" s="73">
        <f ca="1"/>
        <v>39856</v>
      </c>
      <c r="I23" s="159">
        <f ca="1"/>
        <v>835.19000200000005</v>
      </c>
      <c r="J23" s="125">
        <f t="shared" ca="1" si="3"/>
        <v>-1.1773212513195075E-2</v>
      </c>
      <c r="K23" s="128">
        <f t="shared" ca="1" si="4"/>
        <v>-11773.212513195074</v>
      </c>
    </row>
    <row r="24" spans="1:11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  <c r="F24" s="124">
        <f t="shared" ca="1" si="5"/>
        <v>0.22738512399925814</v>
      </c>
      <c r="G24" s="128"/>
      <c r="H24" s="73">
        <f ca="1"/>
        <v>39855</v>
      </c>
      <c r="I24" s="159">
        <f ca="1"/>
        <v>833.73999000000003</v>
      </c>
      <c r="J24" s="125">
        <f t="shared" ca="1" si="3"/>
        <v>-4.6162335404382748E-2</v>
      </c>
      <c r="K24" s="128">
        <f t="shared" ca="1" si="4"/>
        <v>-46162.335404382749</v>
      </c>
    </row>
    <row r="25" spans="1:11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  <c r="F25" s="124">
        <f t="shared" ca="1" si="5"/>
        <v>0.20447907710327562</v>
      </c>
      <c r="G25" s="128"/>
      <c r="H25" s="73">
        <f ca="1"/>
        <v>39854</v>
      </c>
      <c r="I25" s="159">
        <f ca="1"/>
        <v>827.15997300000004</v>
      </c>
      <c r="J25" s="125">
        <f t="shared" ca="1" si="3"/>
        <v>-2.193429014372017E-2</v>
      </c>
      <c r="K25" s="128">
        <f t="shared" ca="1" si="4"/>
        <v>-21934.290143720169</v>
      </c>
    </row>
    <row r="26" spans="1:11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  <c r="F26" s="124">
        <f t="shared" ca="1" si="5"/>
        <v>0.20383462871189573</v>
      </c>
      <c r="G26" s="128"/>
      <c r="H26" s="73">
        <f ca="1"/>
        <v>39853</v>
      </c>
      <c r="I26" s="159">
        <f ca="1"/>
        <v>869.89001499999995</v>
      </c>
      <c r="J26" s="125">
        <f t="shared" ca="1" si="3"/>
        <v>3.9829312216783652E-2</v>
      </c>
      <c r="K26" s="128">
        <f t="shared" ca="1" si="4"/>
        <v>39829.312216783655</v>
      </c>
    </row>
    <row r="27" spans="1:11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  <c r="F27" s="124">
        <f t="shared" ca="1" si="5"/>
        <v>0.20176882946195884</v>
      </c>
      <c r="G27" s="128"/>
      <c r="H27" s="73">
        <f ca="1"/>
        <v>39850</v>
      </c>
      <c r="I27" s="159">
        <f ca="1"/>
        <v>868.59997599999997</v>
      </c>
      <c r="J27" s="125">
        <f t="shared" ca="1" si="3"/>
        <v>4.4053084285549549E-2</v>
      </c>
      <c r="K27" s="128">
        <f t="shared" ca="1" si="4"/>
        <v>44053.08428554955</v>
      </c>
    </row>
    <row r="28" spans="1:11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  <c r="F28" s="124">
        <f t="shared" ca="1" si="5"/>
        <v>0.20125339415720722</v>
      </c>
      <c r="G28" s="128"/>
      <c r="H28" s="73">
        <f ca="1"/>
        <v>39849</v>
      </c>
      <c r="I28" s="159">
        <f ca="1"/>
        <v>845.84997599999997</v>
      </c>
      <c r="J28" s="125">
        <f t="shared" ca="1" si="3"/>
        <v>2.2175197583081507E-2</v>
      </c>
      <c r="K28" s="128">
        <f t="shared" ca="1" si="4"/>
        <v>22175.197583081506</v>
      </c>
    </row>
    <row r="29" spans="1:11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  <c r="F29" s="124">
        <f t="shared" ca="1" si="5"/>
        <v>0.19313875383018275</v>
      </c>
      <c r="G29" s="128"/>
      <c r="H29" s="73">
        <f ca="1"/>
        <v>39848</v>
      </c>
      <c r="I29" s="159">
        <f ca="1"/>
        <v>832.22997999999995</v>
      </c>
      <c r="J29" s="125">
        <f t="shared" ca="1" si="3"/>
        <v>-9.5330025889389658E-3</v>
      </c>
      <c r="K29" s="128">
        <f t="shared" ca="1" si="4"/>
        <v>-9533.0025889389653</v>
      </c>
    </row>
    <row r="30" spans="1:11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  <c r="F30" s="124">
        <f t="shared" ca="1" si="5"/>
        <v>0.16193552437353831</v>
      </c>
      <c r="G30" s="128"/>
      <c r="H30" s="73">
        <f ca="1"/>
        <v>39847</v>
      </c>
      <c r="I30" s="159">
        <f ca="1"/>
        <v>838.51000999999997</v>
      </c>
      <c r="J30" s="125">
        <f t="shared" ca="1" si="3"/>
        <v>4.1342788553365262E-2</v>
      </c>
      <c r="K30" s="128">
        <f t="shared" ca="1" si="4"/>
        <v>41342.788553365259</v>
      </c>
    </row>
    <row r="31" spans="1:11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  <c r="F31" s="124">
        <f t="shared" ca="1" si="5"/>
        <v>0.16144081704665525</v>
      </c>
      <c r="G31" s="128"/>
      <c r="H31" s="73">
        <f ca="1"/>
        <v>39846</v>
      </c>
      <c r="I31" s="159">
        <f ca="1"/>
        <v>825.44000200000005</v>
      </c>
      <c r="J31" s="125">
        <f t="shared" ca="1" si="3"/>
        <v>-2.9031187532531755E-2</v>
      </c>
      <c r="K31" s="128">
        <f t="shared" ca="1" si="4"/>
        <v>-29031.187532531756</v>
      </c>
    </row>
    <row r="32" spans="1:11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  <c r="F32" s="124">
        <f t="shared" ca="1" si="5"/>
        <v>0.12741671537905175</v>
      </c>
      <c r="G32" s="128"/>
      <c r="H32" s="73">
        <f ca="1"/>
        <v>39843</v>
      </c>
      <c r="I32" s="159">
        <f ca="1"/>
        <v>825.88000499999998</v>
      </c>
      <c r="J32" s="125">
        <f t="shared" ca="1" si="3"/>
        <v>-2.1167640756247774E-2</v>
      </c>
      <c r="K32" s="128">
        <f t="shared" ca="1" si="4"/>
        <v>-21167.640756247773</v>
      </c>
    </row>
    <row r="33" spans="1:11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  <c r="F33" s="124">
        <f t="shared" ca="1" si="5"/>
        <v>0.12943406387862222</v>
      </c>
      <c r="G33" s="128"/>
      <c r="H33" s="73">
        <f ca="1"/>
        <v>39842</v>
      </c>
      <c r="I33" s="159">
        <f ca="1"/>
        <v>845.14001499999995</v>
      </c>
      <c r="J33" s="125">
        <f t="shared" ca="1" si="3"/>
        <v>2.990695705007429E-3</v>
      </c>
      <c r="K33" s="128">
        <f t="shared" ca="1" si="4"/>
        <v>2990.6957050074288</v>
      </c>
    </row>
    <row r="34" spans="1:11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  <c r="F34" s="124">
        <f t="shared" ca="1" si="5"/>
        <v>0.13695666385021688</v>
      </c>
      <c r="G34" s="128"/>
      <c r="H34" s="73">
        <f ca="1"/>
        <v>39841</v>
      </c>
      <c r="I34" s="159">
        <f ca="1"/>
        <v>874.09002699999996</v>
      </c>
      <c r="J34" s="125">
        <f t="shared" ca="1" si="3"/>
        <v>2.6383063100547943E-3</v>
      </c>
      <c r="K34" s="128">
        <f t="shared" ca="1" si="4"/>
        <v>2638.3063100547943</v>
      </c>
    </row>
    <row r="35" spans="1:11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  <c r="F35" s="124">
        <f t="shared" ca="1" si="5"/>
        <v>0.12734571779673987</v>
      </c>
      <c r="G35" s="128"/>
      <c r="H35" s="73">
        <f ca="1"/>
        <v>39840</v>
      </c>
      <c r="I35" s="159">
        <f ca="1"/>
        <v>845.71002199999998</v>
      </c>
      <c r="J35" s="125">
        <f t="shared" ca="1" si="3"/>
        <v>-2.8209946128628816E-2</v>
      </c>
      <c r="K35" s="128">
        <f t="shared" ca="1" si="4"/>
        <v>-28209.946128628817</v>
      </c>
    </row>
    <row r="36" spans="1:11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  <c r="F36" s="124">
        <f t="shared" ca="1" si="5"/>
        <v>0.16095184404949858</v>
      </c>
      <c r="G36" s="128"/>
      <c r="H36" s="73">
        <f ca="1"/>
        <v>39839</v>
      </c>
      <c r="I36" s="159">
        <f ca="1"/>
        <v>836.57000700000003</v>
      </c>
      <c r="J36" s="125">
        <f t="shared" ca="1" si="3"/>
        <v>-6.0403179030354637E-2</v>
      </c>
      <c r="K36" s="128">
        <f t="shared" ca="1" si="4"/>
        <v>-60403.179030354637</v>
      </c>
    </row>
    <row r="37" spans="1:11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  <c r="F37" s="124">
        <f t="shared" ca="1" si="5"/>
        <v>0.17961059335350171</v>
      </c>
      <c r="G37" s="128"/>
      <c r="H37" s="73">
        <f ca="1"/>
        <v>39836</v>
      </c>
      <c r="I37" s="159">
        <f ca="1"/>
        <v>831.95001200000002</v>
      </c>
      <c r="J37" s="125">
        <f t="shared" ca="1" si="3"/>
        <v>-8.5497861684188936E-2</v>
      </c>
      <c r="K37" s="128">
        <f t="shared" ca="1" si="4"/>
        <v>-85497.861684188931</v>
      </c>
    </row>
    <row r="38" spans="1:11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  <c r="F38" s="124">
        <f t="shared" ca="1" si="5"/>
        <v>0.18513323015666816</v>
      </c>
      <c r="G38" s="128"/>
      <c r="H38" s="73">
        <f ca="1"/>
        <v>39835</v>
      </c>
      <c r="I38" s="159">
        <f ca="1"/>
        <v>827.5</v>
      </c>
      <c r="J38" s="125">
        <f t="shared" ca="1" si="3"/>
        <v>-8.7299423046174218E-2</v>
      </c>
      <c r="K38" s="128">
        <f t="shared" ca="1" si="4"/>
        <v>-87299.423046174212</v>
      </c>
    </row>
    <row r="39" spans="1:11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  <c r="F39" s="124">
        <f t="shared" ca="1" si="5"/>
        <v>0.18613569070495695</v>
      </c>
      <c r="G39" s="128"/>
      <c r="H39" s="73">
        <f ca="1"/>
        <v>39834</v>
      </c>
      <c r="I39" s="159">
        <f ca="1"/>
        <v>840.23999000000003</v>
      </c>
      <c r="J39" s="125">
        <f t="shared" ca="1" si="3"/>
        <v>-0.10105918560745664</v>
      </c>
      <c r="K39" s="128">
        <f t="shared" ca="1" si="4"/>
        <v>-101059.18560745663</v>
      </c>
    </row>
    <row r="40" spans="1:11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  <c r="F40" s="124">
        <f t="shared" ca="1" si="5"/>
        <v>0.15592796829059741</v>
      </c>
      <c r="G40" s="128"/>
      <c r="H40" s="73">
        <f ca="1"/>
        <v>39833</v>
      </c>
      <c r="I40" s="159">
        <f ca="1"/>
        <v>805.21997099999999</v>
      </c>
      <c r="J40" s="125">
        <f t="shared" ca="1" si="3"/>
        <v>-0.13179151374036535</v>
      </c>
      <c r="K40" s="128">
        <f t="shared" ca="1" si="4"/>
        <v>-131791.51374036536</v>
      </c>
    </row>
    <row r="41" spans="1:11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  <c r="F41" s="124">
        <f t="shared" ca="1" si="5"/>
        <v>0.13422287139629585</v>
      </c>
      <c r="G41" s="128"/>
      <c r="H41" s="73">
        <f ca="1"/>
        <v>39829</v>
      </c>
      <c r="I41" s="159">
        <f ca="1"/>
        <v>850.11999500000002</v>
      </c>
      <c r="J41" s="125">
        <f t="shared" ca="1" si="3"/>
        <v>-8.7658289388172883E-2</v>
      </c>
      <c r="K41" s="128">
        <f t="shared" ca="1" si="4"/>
        <v>-87658.289388172881</v>
      </c>
    </row>
    <row r="42" spans="1:11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  <c r="F42" s="124">
        <f t="shared" ca="1" si="5"/>
        <v>0.13854663277004797</v>
      </c>
      <c r="G42" s="128"/>
      <c r="H42" s="73">
        <f ca="1"/>
        <v>39828</v>
      </c>
      <c r="I42" s="159">
        <f ca="1"/>
        <v>843.73999000000003</v>
      </c>
      <c r="J42" s="125">
        <f t="shared" ca="1" si="3"/>
        <v>-6.5884317741489062E-2</v>
      </c>
      <c r="K42" s="128">
        <f t="shared" ca="1" si="4"/>
        <v>-65884.317741489067</v>
      </c>
    </row>
    <row r="43" spans="1:11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  <c r="F43" s="124">
        <f t="shared" ca="1" si="5"/>
        <v>0.15494630620384675</v>
      </c>
      <c r="G43" s="128"/>
      <c r="H43" s="73">
        <f ca="1"/>
        <v>39827</v>
      </c>
      <c r="I43" s="159">
        <f ca="1"/>
        <v>842.61999500000002</v>
      </c>
      <c r="J43" s="125">
        <f t="shared" ca="1" si="3"/>
        <v>-5.3916306466423425E-2</v>
      </c>
      <c r="K43" s="128">
        <f t="shared" ca="1" si="4"/>
        <v>-53916.306466423426</v>
      </c>
    </row>
    <row r="44" spans="1:11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  <c r="F44" s="124">
        <f t="shared" ca="1" si="5"/>
        <v>0.14688599100289013</v>
      </c>
      <c r="G44" s="128"/>
      <c r="H44" s="73">
        <f ca="1"/>
        <v>39826</v>
      </c>
      <c r="I44" s="159">
        <f ca="1"/>
        <v>871.78997800000002</v>
      </c>
      <c r="J44" s="125">
        <f t="shared" ca="1" si="3"/>
        <v>2.7259495368650022E-3</v>
      </c>
      <c r="K44" s="128">
        <f t="shared" ca="1" si="4"/>
        <v>2725.9495368650023</v>
      </c>
    </row>
    <row r="45" spans="1:11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  <c r="F45" s="124">
        <f t="shared" ca="1" si="5"/>
        <v>0.14461048418458677</v>
      </c>
      <c r="G45" s="128"/>
      <c r="H45" s="73">
        <f ca="1"/>
        <v>39825</v>
      </c>
      <c r="I45" s="159">
        <f ca="1"/>
        <v>870.26000999999997</v>
      </c>
      <c r="J45" s="125">
        <f t="shared" ca="1" si="3"/>
        <v>-2.9101489859324481E-3</v>
      </c>
      <c r="K45" s="128">
        <f t="shared" ca="1" si="4"/>
        <v>-2910.1489859324479</v>
      </c>
    </row>
    <row r="46" spans="1:11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  <c r="F46" s="124">
        <f t="shared" ca="1" si="5"/>
        <v>0.11349109563255411</v>
      </c>
      <c r="G46" s="128"/>
      <c r="H46" s="73">
        <f ca="1"/>
        <v>39822</v>
      </c>
      <c r="I46" s="159">
        <f ca="1"/>
        <v>890.34997599999997</v>
      </c>
      <c r="J46" s="125">
        <f t="shared" ca="1" si="3"/>
        <v>2.5571561811072341E-2</v>
      </c>
      <c r="K46" s="128">
        <f t="shared" ca="1" si="4"/>
        <v>25571.561811072341</v>
      </c>
    </row>
    <row r="47" spans="1:11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  <c r="F47" s="124">
        <f t="shared" ca="1" si="5"/>
        <v>0.10232538237749345</v>
      </c>
      <c r="G47" s="128"/>
      <c r="H47" s="73">
        <f ca="1"/>
        <v>39821</v>
      </c>
      <c r="I47" s="159">
        <f ca="1"/>
        <v>909.72997999999995</v>
      </c>
      <c r="J47" s="125">
        <f t="shared" ca="1" si="3"/>
        <v>5.3952926985412875E-2</v>
      </c>
      <c r="K47" s="128">
        <f t="shared" ca="1" si="4"/>
        <v>53952.926985412872</v>
      </c>
    </row>
    <row r="48" spans="1:11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  <c r="F48" s="124">
        <f t="shared" ca="1" si="5"/>
        <v>9.877792151407383E-2</v>
      </c>
      <c r="G48" s="128"/>
      <c r="H48" s="73">
        <f ca="1"/>
        <v>39820</v>
      </c>
      <c r="I48" s="159">
        <f ca="1"/>
        <v>906.65002400000003</v>
      </c>
      <c r="J48" s="125">
        <f t="shared" ca="1" si="3"/>
        <v>4.0177619860619629E-2</v>
      </c>
      <c r="K48" s="128">
        <f t="shared" ca="1" si="4"/>
        <v>40177.619860619627</v>
      </c>
    </row>
    <row r="49" spans="1:11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  <c r="F49" s="124">
        <f t="shared" ca="1" si="5"/>
        <v>0.12032882646976439</v>
      </c>
      <c r="G49" s="128"/>
      <c r="H49" s="73">
        <f ca="1"/>
        <v>39819</v>
      </c>
      <c r="I49" s="159">
        <f ca="1"/>
        <v>934.70001200000002</v>
      </c>
      <c r="J49" s="125">
        <f t="shared" ca="1" si="3"/>
        <v>5.273235880562499E-2</v>
      </c>
      <c r="K49" s="128">
        <f t="shared" ca="1" si="4"/>
        <v>52732.358805624994</v>
      </c>
    </row>
    <row r="50" spans="1:11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  <c r="F50" s="124">
        <f t="shared" ca="1" si="5"/>
        <v>0.129558016205644</v>
      </c>
      <c r="G50" s="128"/>
      <c r="H50" s="73">
        <f ca="1"/>
        <v>39818</v>
      </c>
      <c r="I50" s="159">
        <f ca="1"/>
        <v>927.45001200000002</v>
      </c>
      <c r="J50" s="125">
        <f t="shared" ca="1" si="3"/>
        <v>4.7634625902082783E-2</v>
      </c>
      <c r="K50" s="128">
        <f t="shared" ca="1" si="4"/>
        <v>47634.625902082786</v>
      </c>
    </row>
    <row r="51" spans="1:11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  <c r="F51" s="124">
        <f t="shared" ca="1" si="5"/>
        <v>0.13298269783038963</v>
      </c>
      <c r="G51" s="128"/>
      <c r="H51" s="73">
        <f ca="1"/>
        <v>39815</v>
      </c>
      <c r="I51" s="159">
        <f ca="1"/>
        <v>931.79998799999998</v>
      </c>
      <c r="J51" s="125">
        <f t="shared" ca="1" si="3"/>
        <v>3.0273551574103053E-2</v>
      </c>
      <c r="K51" s="128">
        <f t="shared" ca="1" si="4"/>
        <v>30273.551574103054</v>
      </c>
    </row>
    <row r="52" spans="1:11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  <c r="F52" s="124">
        <f t="shared" ca="1" si="5"/>
        <v>0.12276075772139938</v>
      </c>
      <c r="G52" s="128"/>
      <c r="H52" s="73">
        <f ca="1"/>
        <v>39813</v>
      </c>
      <c r="I52" s="159">
        <f ca="1"/>
        <v>903.25</v>
      </c>
      <c r="J52" s="125">
        <f t="shared" ca="1" si="3"/>
        <v>-1.0874080768433991E-2</v>
      </c>
      <c r="K52" s="128">
        <f t="shared" ca="1" si="4"/>
        <v>-10874.080768433991</v>
      </c>
    </row>
    <row r="53" spans="1:11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  <c r="F53" s="124">
        <f t="shared" ca="1" si="5"/>
        <v>0.13381818623399799</v>
      </c>
      <c r="G53" s="128"/>
      <c r="H53" s="73">
        <f ca="1"/>
        <v>39812</v>
      </c>
      <c r="I53" s="159">
        <f ca="1"/>
        <v>890.64001499999995</v>
      </c>
      <c r="J53" s="125">
        <f t="shared" ca="1" si="3"/>
        <v>2.5409590271518345E-2</v>
      </c>
      <c r="K53" s="128">
        <f t="shared" ca="1" si="4"/>
        <v>25409.590271518344</v>
      </c>
    </row>
    <row r="54" spans="1:11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  <c r="F54" s="124">
        <f t="shared" ca="1" si="5"/>
        <v>0.14748219257050588</v>
      </c>
      <c r="G54" s="128"/>
      <c r="H54" s="73">
        <f ca="1"/>
        <v>39811</v>
      </c>
      <c r="I54" s="159">
        <f ca="1"/>
        <v>869.419983</v>
      </c>
      <c r="J54" s="125">
        <f t="shared" ca="1" si="3"/>
        <v>-1.171950170437519E-2</v>
      </c>
      <c r="K54" s="128">
        <f t="shared" ca="1" si="4"/>
        <v>-11719.50170437519</v>
      </c>
    </row>
    <row r="55" spans="1:11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  <c r="F55" s="124">
        <f t="shared" ca="1" si="5"/>
        <v>0.16115850903928064</v>
      </c>
      <c r="G55" s="128"/>
      <c r="H55" s="73">
        <f ca="1"/>
        <v>39808</v>
      </c>
      <c r="I55" s="159">
        <f ca="1"/>
        <v>872.79998799999998</v>
      </c>
      <c r="J55" s="125">
        <f t="shared" ca="1" si="3"/>
        <v>-9.0435899630525451E-4</v>
      </c>
      <c r="K55" s="128">
        <f t="shared" ca="1" si="4"/>
        <v>-904.35899630525455</v>
      </c>
    </row>
    <row r="56" spans="1:11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  <c r="F56" s="124">
        <f t="shared" ca="1" si="5"/>
        <v>0.142502558180025</v>
      </c>
      <c r="G56" s="128"/>
      <c r="H56" s="73">
        <f ca="1"/>
        <v>39806</v>
      </c>
      <c r="I56" s="159">
        <f ca="1"/>
        <v>868.15002400000003</v>
      </c>
      <c r="J56" s="125">
        <f t="shared" ca="1" si="3"/>
        <v>-3.4573602537404935E-2</v>
      </c>
      <c r="K56" s="128">
        <f t="shared" ca="1" si="4"/>
        <v>-34573.602537404935</v>
      </c>
    </row>
    <row r="57" spans="1:11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  <c r="F57" s="124">
        <f t="shared" ca="1" si="5"/>
        <v>0.12611018876780378</v>
      </c>
      <c r="G57" s="128"/>
      <c r="H57" s="73">
        <f ca="1"/>
        <v>39805</v>
      </c>
      <c r="I57" s="159">
        <f ca="1"/>
        <v>863.15997300000004</v>
      </c>
      <c r="J57" s="125">
        <f t="shared" ca="1" si="3"/>
        <v>-2.8705830609786598E-2</v>
      </c>
      <c r="K57" s="128">
        <f t="shared" ca="1" si="4"/>
        <v>-28705.830609786597</v>
      </c>
    </row>
    <row r="58" spans="1:11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  <c r="F58" s="124">
        <f t="shared" ca="1" si="5"/>
        <v>0.1433642486918052</v>
      </c>
      <c r="G58" s="128"/>
      <c r="H58" s="73">
        <f ca="1"/>
        <v>39804</v>
      </c>
      <c r="I58" s="159">
        <f ca="1"/>
        <v>871.63000499999998</v>
      </c>
      <c r="J58" s="125">
        <f t="shared" ca="1" si="3"/>
        <v>-4.1848968338806691E-2</v>
      </c>
      <c r="K58" s="128">
        <f t="shared" ca="1" si="4"/>
        <v>-41848.968338806691</v>
      </c>
    </row>
    <row r="59" spans="1:11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  <c r="F59" s="124">
        <f t="shared" ca="1" si="5"/>
        <v>0.10899809443274777</v>
      </c>
      <c r="G59" s="128"/>
      <c r="H59" s="73">
        <f ca="1"/>
        <v>39801</v>
      </c>
      <c r="I59" s="159">
        <f ca="1"/>
        <v>887.88000499999998</v>
      </c>
      <c r="J59" s="125">
        <f t="shared" ca="1" si="3"/>
        <v>1.3480655547656317E-2</v>
      </c>
      <c r="K59" s="128">
        <f t="shared" ca="1" si="4"/>
        <v>13480.655547656317</v>
      </c>
    </row>
    <row r="60" spans="1:11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  <c r="F60" s="124">
        <f t="shared" ca="1" si="5"/>
        <v>9.6764074386909593E-2</v>
      </c>
      <c r="G60" s="128"/>
      <c r="H60" s="73">
        <f ca="1"/>
        <v>39800</v>
      </c>
      <c r="I60" s="159">
        <f ca="1"/>
        <v>885.28002900000001</v>
      </c>
      <c r="J60" s="125">
        <f t="shared" ca="1" si="3"/>
        <v>4.7396014498573669E-2</v>
      </c>
      <c r="K60" s="128">
        <f t="shared" ca="1" si="4"/>
        <v>47396.01449857367</v>
      </c>
    </row>
    <row r="61" spans="1:11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  <c r="F61" s="124">
        <f t="shared" ca="1" si="5"/>
        <v>8.7618960849146221E-2</v>
      </c>
      <c r="G61" s="128"/>
      <c r="H61" s="73">
        <f ca="1"/>
        <v>39799</v>
      </c>
      <c r="I61" s="159">
        <f ca="1"/>
        <v>904.419983</v>
      </c>
      <c r="J61" s="125">
        <f t="shared" ca="1" si="3"/>
        <v>3.8679736071384418E-2</v>
      </c>
      <c r="K61" s="128">
        <f t="shared" ca="1" si="4"/>
        <v>38679.736071384417</v>
      </c>
    </row>
    <row r="62" spans="1:11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  <c r="F62" s="124">
        <f t="shared" ca="1" si="5"/>
        <v>8.5142188447935974E-2</v>
      </c>
      <c r="G62" s="128"/>
      <c r="H62" s="73">
        <f ca="1"/>
        <v>39798</v>
      </c>
      <c r="I62" s="159">
        <f ca="1"/>
        <v>913.17999299999997</v>
      </c>
      <c r="J62" s="125">
        <f t="shared" ca="1" si="3"/>
        <v>7.5835575867003513E-2</v>
      </c>
      <c r="K62" s="128">
        <f t="shared" ca="1" si="4"/>
        <v>75835.575867003514</v>
      </c>
    </row>
    <row r="63" spans="1:11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  <c r="F63" s="124">
        <f t="shared" ca="1" si="5"/>
        <v>6.6488454616440151E-2</v>
      </c>
      <c r="G63" s="128"/>
      <c r="H63" s="73">
        <f ca="1"/>
        <v>39797</v>
      </c>
      <c r="I63" s="159">
        <f ca="1"/>
        <v>868.57000700000003</v>
      </c>
      <c r="J63" s="125">
        <f t="shared" ca="1" si="3"/>
        <v>6.4150137328257362E-2</v>
      </c>
      <c r="K63" s="128">
        <f t="shared" ca="1" si="4"/>
        <v>64150.137328257362</v>
      </c>
    </row>
    <row r="64" spans="1:11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  <c r="F64" s="124">
        <f t="shared" ca="1" si="5"/>
        <v>7.0037600523478627E-2</v>
      </c>
      <c r="G64" s="128"/>
      <c r="H64" s="73">
        <f ca="1"/>
        <v>39794</v>
      </c>
      <c r="I64" s="159">
        <f ca="1"/>
        <v>879.72997999999995</v>
      </c>
      <c r="J64" s="125">
        <f t="shared" ca="1" si="3"/>
        <v>-1.842141634407557E-2</v>
      </c>
      <c r="K64" s="128">
        <f t="shared" ca="1" si="4"/>
        <v>-18421.416344075569</v>
      </c>
    </row>
    <row r="65" spans="1:11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  <c r="F65" s="124">
        <f t="shared" ca="1" si="5"/>
        <v>8.5579018631890547E-2</v>
      </c>
      <c r="G65" s="128"/>
      <c r="H65" s="73">
        <f ca="1"/>
        <v>39793</v>
      </c>
      <c r="I65" s="159">
        <f ca="1"/>
        <v>873.59002699999996</v>
      </c>
      <c r="J65" s="125">
        <f t="shared" ca="1" si="3"/>
        <v>-1.5872798881477079E-2</v>
      </c>
      <c r="K65" s="128">
        <f t="shared" ca="1" si="4"/>
        <v>-15872.79888147708</v>
      </c>
    </row>
    <row r="66" spans="1:11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  <c r="F66" s="124">
        <f t="shared" ca="1" si="5"/>
        <v>8.3414974272821185E-2</v>
      </c>
      <c r="G66" s="128"/>
      <c r="H66" s="73">
        <f ca="1"/>
        <v>39792</v>
      </c>
      <c r="I66" s="159">
        <f ca="1"/>
        <v>899.23999000000003</v>
      </c>
      <c r="J66" s="125">
        <f t="shared" ca="1" si="3"/>
        <v>4.8810896170746965E-2</v>
      </c>
      <c r="K66" s="128">
        <f t="shared" ca="1" si="4"/>
        <v>48810.896170746964</v>
      </c>
    </row>
    <row r="67" spans="1:11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  <c r="F67" s="124">
        <f t="shared" ca="1" si="5"/>
        <v>9.5778729715503719E-2</v>
      </c>
      <c r="G67" s="128"/>
      <c r="H67" s="73">
        <f ca="1"/>
        <v>39791</v>
      </c>
      <c r="I67" s="159">
        <f ca="1"/>
        <v>888.669983</v>
      </c>
      <c r="J67" s="125">
        <f t="shared" ca="1" si="3"/>
        <v>4.3272543274374797E-2</v>
      </c>
      <c r="K67" s="128">
        <f t="shared" ca="1" si="4"/>
        <v>43272.543274374795</v>
      </c>
    </row>
    <row r="68" spans="1:11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  <c r="F68" s="124">
        <f t="shared" ca="1" si="5"/>
        <v>7.5385545046888769E-2</v>
      </c>
      <c r="G68" s="128"/>
      <c r="H68" s="73">
        <f ca="1"/>
        <v>39790</v>
      </c>
      <c r="I68" s="159">
        <f ca="1"/>
        <v>909.70001200000002</v>
      </c>
      <c r="J68" s="125">
        <f t="shared" ca="1" si="3"/>
        <v>0.13708233319327068</v>
      </c>
      <c r="K68" s="128">
        <f t="shared" ca="1" si="4"/>
        <v>137082.33319327066</v>
      </c>
    </row>
    <row r="69" spans="1:11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  <c r="F69" s="124">
        <f t="shared" ca="1" si="5"/>
        <v>2.9791556336523861E-2</v>
      </c>
      <c r="G69" s="128"/>
      <c r="H69" s="73">
        <f ca="1"/>
        <v>39787</v>
      </c>
      <c r="I69" s="159">
        <f ca="1"/>
        <v>876.07000700000003</v>
      </c>
      <c r="J69" s="125">
        <f t="shared" ca="1" si="3"/>
        <v>0.16430546577984839</v>
      </c>
      <c r="K69" s="128">
        <f t="shared" ca="1" si="4"/>
        <v>164305.4657798484</v>
      </c>
    </row>
    <row r="70" spans="1:11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  <c r="F70" s="124">
        <f t="shared" ca="1" si="5"/>
        <v>2.9759810438688694E-2</v>
      </c>
      <c r="G70" s="128"/>
      <c r="H70" s="73">
        <f ca="1"/>
        <v>39786</v>
      </c>
      <c r="I70" s="159">
        <f ca="1"/>
        <v>845.21997099999999</v>
      </c>
      <c r="J70" s="125">
        <f t="shared" ca="1" si="3"/>
        <v>4.7905915328422921E-2</v>
      </c>
      <c r="K70" s="128">
        <f t="shared" ca="1" si="4"/>
        <v>47905.915328422918</v>
      </c>
    </row>
    <row r="71" spans="1:11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  <c r="F71" s="124">
        <f t="shared" ca="1" si="5"/>
        <v>1.8214707583388945E-2</v>
      </c>
      <c r="G71" s="128"/>
      <c r="H71" s="73">
        <f ca="1"/>
        <v>39785</v>
      </c>
      <c r="I71" s="159">
        <f ca="1"/>
        <v>870.73999000000003</v>
      </c>
      <c r="J71" s="125">
        <f t="shared" ca="1" si="3"/>
        <v>1.3525462179471148E-2</v>
      </c>
      <c r="K71" s="128">
        <f t="shared" ca="1" si="4"/>
        <v>13525.462179471147</v>
      </c>
    </row>
    <row r="72" spans="1:11" x14ac:dyDescent="0.3">
      <c r="A72" s="73">
        <v>43747</v>
      </c>
      <c r="B72" s="130">
        <v>2919.3999020000001</v>
      </c>
      <c r="C72" s="125">
        <f t="shared" ref="C72:C135" si="6">B72/B82-1</f>
        <v>-2.1934024742691904E-2</v>
      </c>
      <c r="D72" s="128">
        <f t="shared" ref="D72:D135" si="7">C72*$B$5</f>
        <v>-21934.024742691905</v>
      </c>
      <c r="E72" s="128">
        <f t="shared" ref="E72:E135" ca="1" si="8">ABS(_xlfn.PERCENTILE.INC(OFFSET(D72,0,0,Window),1-VaRLevel))</f>
        <v>79957.266748767404</v>
      </c>
      <c r="F72" s="124">
        <f t="shared" ca="1" si="5"/>
        <v>6.1310080761998176E-3</v>
      </c>
      <c r="G72" s="128"/>
      <c r="H72" s="73">
        <f ca="1"/>
        <v>39784</v>
      </c>
      <c r="I72" s="159">
        <f ca="1"/>
        <v>848.80999799999995</v>
      </c>
      <c r="J72" s="125">
        <f t="shared" ref="J72:J135" ca="1" si="9">I72/I82-1</f>
        <v>-2.280343226564896E-3</v>
      </c>
      <c r="K72" s="128">
        <f t="shared" ref="K72:K135" ca="1" si="10">J72*$B$5</f>
        <v>-2280.3432265648958</v>
      </c>
    </row>
    <row r="73" spans="1:11" x14ac:dyDescent="0.3">
      <c r="A73" s="73">
        <v>43746</v>
      </c>
      <c r="B73" s="130">
        <v>2893.0600589999999</v>
      </c>
      <c r="C73" s="125">
        <f t="shared" si="6"/>
        <v>-2.4789333435800365E-2</v>
      </c>
      <c r="D73" s="128">
        <f t="shared" si="7"/>
        <v>-24789.333435800363</v>
      </c>
      <c r="E73" s="128">
        <f t="shared" ca="1" si="8"/>
        <v>79957.266748767404</v>
      </c>
      <c r="F73" s="124">
        <f t="shared" ref="F73:F136" ca="1" si="11">B73/OFFSET(B73,250,0)-1</f>
        <v>-1.1092066302654691E-2</v>
      </c>
      <c r="G73" s="128"/>
      <c r="H73" s="73">
        <f ca="1"/>
        <v>39783</v>
      </c>
      <c r="I73" s="159">
        <f ca="1"/>
        <v>816.21002199999998</v>
      </c>
      <c r="J73" s="125">
        <f t="shared" ca="1" si="9"/>
        <v>-6.5361973042131982E-2</v>
      </c>
      <c r="K73" s="128">
        <f t="shared" ca="1" si="10"/>
        <v>-65361.973042131984</v>
      </c>
    </row>
    <row r="74" spans="1:11" x14ac:dyDescent="0.3">
      <c r="A74" s="73">
        <v>43745</v>
      </c>
      <c r="B74" s="130">
        <v>2938.790039</v>
      </c>
      <c r="C74" s="125">
        <f t="shared" si="6"/>
        <v>-1.7711860326078854E-2</v>
      </c>
      <c r="D74" s="128">
        <f t="shared" si="7"/>
        <v>-17711.860326078855</v>
      </c>
      <c r="E74" s="128">
        <f t="shared" ca="1" si="8"/>
        <v>79957.266748767404</v>
      </c>
      <c r="F74" s="124">
        <f t="shared" ca="1" si="11"/>
        <v>5.2541389249207704E-3</v>
      </c>
      <c r="G74" s="128"/>
      <c r="H74" s="73">
        <f ca="1"/>
        <v>39780</v>
      </c>
      <c r="I74" s="159">
        <f ca="1"/>
        <v>896.23999000000003</v>
      </c>
      <c r="J74" s="125">
        <f t="shared" ca="1" si="9"/>
        <v>-1.6515037324376203E-2</v>
      </c>
      <c r="K74" s="128">
        <f t="shared" ca="1" si="10"/>
        <v>-16515.037324376204</v>
      </c>
    </row>
    <row r="75" spans="1:11" x14ac:dyDescent="0.3">
      <c r="A75" s="73">
        <v>43742</v>
      </c>
      <c r="B75" s="130">
        <v>2952.01001</v>
      </c>
      <c r="C75" s="125">
        <f t="shared" si="6"/>
        <v>-1.3388743274577619E-2</v>
      </c>
      <c r="D75" s="128">
        <f t="shared" si="7"/>
        <v>-13388.743274577619</v>
      </c>
      <c r="E75" s="128">
        <f t="shared" ca="1" si="8"/>
        <v>79957.266748767404</v>
      </c>
      <c r="F75" s="124">
        <f t="shared" ca="1" si="11"/>
        <v>9.3756462187668532E-3</v>
      </c>
      <c r="G75" s="128"/>
      <c r="H75" s="73">
        <f ca="1"/>
        <v>39778</v>
      </c>
      <c r="I75" s="159">
        <f ca="1"/>
        <v>887.67999299999997</v>
      </c>
      <c r="J75" s="125">
        <f t="shared" ca="1" si="9"/>
        <v>4.1511211425712125E-2</v>
      </c>
      <c r="K75" s="128">
        <f t="shared" ca="1" si="10"/>
        <v>41511.211425712121</v>
      </c>
    </row>
    <row r="76" spans="1:11" x14ac:dyDescent="0.3">
      <c r="A76" s="73">
        <v>43741</v>
      </c>
      <c r="B76" s="130">
        <v>2910.6298830000001</v>
      </c>
      <c r="C76" s="125">
        <f t="shared" si="6"/>
        <v>-3.1981001251414565E-2</v>
      </c>
      <c r="D76" s="128">
        <f t="shared" si="7"/>
        <v>-31981.001251414564</v>
      </c>
      <c r="E76" s="128">
        <f t="shared" ca="1" si="8"/>
        <v>79957.266748767404</v>
      </c>
      <c r="F76" s="124">
        <f t="shared" ca="1" si="11"/>
        <v>-1.149663698101322E-3</v>
      </c>
      <c r="G76" s="128"/>
      <c r="H76" s="73">
        <f ca="1"/>
        <v>39777</v>
      </c>
      <c r="I76" s="159">
        <f ca="1"/>
        <v>857.39001499999995</v>
      </c>
      <c r="J76" s="125">
        <f t="shared" ca="1" si="9"/>
        <v>-4.623171082398303E-2</v>
      </c>
      <c r="K76" s="128">
        <f t="shared" ca="1" si="10"/>
        <v>-46231.710823983027</v>
      </c>
    </row>
    <row r="77" spans="1:11" x14ac:dyDescent="0.3">
      <c r="A77" s="73">
        <v>43740</v>
      </c>
      <c r="B77" s="130">
        <v>2887.610107</v>
      </c>
      <c r="C77" s="125">
        <f t="shared" si="6"/>
        <v>-3.9617748781019646E-2</v>
      </c>
      <c r="D77" s="128">
        <f t="shared" si="7"/>
        <v>-39617.748781019647</v>
      </c>
      <c r="E77" s="128">
        <f t="shared" ca="1" si="8"/>
        <v>79957.266748767404</v>
      </c>
      <c r="F77" s="124">
        <f t="shared" ca="1" si="11"/>
        <v>-9.0562433081674554E-3</v>
      </c>
      <c r="G77" s="128"/>
      <c r="H77" s="73">
        <f ca="1"/>
        <v>39776</v>
      </c>
      <c r="I77" s="159">
        <f ca="1"/>
        <v>851.80999799999995</v>
      </c>
      <c r="J77" s="125">
        <f t="shared" ca="1" si="9"/>
        <v>-7.3323856775791341E-2</v>
      </c>
      <c r="K77" s="128">
        <f t="shared" ca="1" si="10"/>
        <v>-73323.856775791341</v>
      </c>
    </row>
    <row r="78" spans="1:11" x14ac:dyDescent="0.3">
      <c r="A78" s="73">
        <v>43739</v>
      </c>
      <c r="B78" s="130">
        <v>2940.25</v>
      </c>
      <c r="C78" s="125">
        <f t="shared" si="6"/>
        <v>-2.1775277661439496E-2</v>
      </c>
      <c r="D78" s="128">
        <f t="shared" si="7"/>
        <v>-21775.277661439497</v>
      </c>
      <c r="E78" s="128">
        <f t="shared" ca="1" si="8"/>
        <v>79957.266748767404</v>
      </c>
      <c r="F78" s="124">
        <f t="shared" ca="1" si="11"/>
        <v>1.1796415428272145E-2</v>
      </c>
      <c r="G78" s="128"/>
      <c r="H78" s="73">
        <f ca="1"/>
        <v>39773</v>
      </c>
      <c r="I78" s="159">
        <f ca="1"/>
        <v>800.03002900000001</v>
      </c>
      <c r="J78" s="125">
        <f t="shared" ca="1" si="9"/>
        <v>-0.14066742113951192</v>
      </c>
      <c r="K78" s="128">
        <f t="shared" ca="1" si="10"/>
        <v>-140667.42113951192</v>
      </c>
    </row>
    <row r="79" spans="1:11" x14ac:dyDescent="0.3">
      <c r="A79" s="73">
        <v>43738</v>
      </c>
      <c r="B79" s="130">
        <v>2976.73999</v>
      </c>
      <c r="C79" s="125">
        <f t="shared" si="6"/>
        <v>-7.0781368917688381E-3</v>
      </c>
      <c r="D79" s="128">
        <f t="shared" si="7"/>
        <v>-7078.1368917688378</v>
      </c>
      <c r="E79" s="128">
        <f t="shared" ca="1" si="8"/>
        <v>79957.266748767404</v>
      </c>
      <c r="F79" s="124">
        <f t="shared" ca="1" si="11"/>
        <v>2.0983937823933596E-2</v>
      </c>
      <c r="G79" s="128"/>
      <c r="H79" s="73">
        <f ca="1"/>
        <v>39772</v>
      </c>
      <c r="I79" s="159">
        <f ca="1"/>
        <v>752.44000200000005</v>
      </c>
      <c r="J79" s="125">
        <f t="shared" ca="1" si="9"/>
        <v>-0.16846432914605058</v>
      </c>
      <c r="K79" s="128">
        <f t="shared" ca="1" si="10"/>
        <v>-168464.32914605059</v>
      </c>
    </row>
    <row r="80" spans="1:11" x14ac:dyDescent="0.3">
      <c r="A80" s="73">
        <v>43735</v>
      </c>
      <c r="B80" s="130">
        <v>2961.790039</v>
      </c>
      <c r="C80" s="125">
        <f t="shared" si="6"/>
        <v>-1.5162601332849523E-2</v>
      </c>
      <c r="D80" s="128">
        <f t="shared" si="7"/>
        <v>-15162.601332849523</v>
      </c>
      <c r="E80" s="128">
        <f t="shared" ca="1" si="8"/>
        <v>79957.266748767404</v>
      </c>
      <c r="F80" s="124">
        <f t="shared" ca="1" si="11"/>
        <v>1.4530504971939529E-2</v>
      </c>
      <c r="G80" s="128"/>
      <c r="H80" s="73">
        <f ca="1"/>
        <v>39771</v>
      </c>
      <c r="I80" s="159">
        <f ca="1"/>
        <v>806.580017</v>
      </c>
      <c r="J80" s="125">
        <f t="shared" ca="1" si="9"/>
        <v>-0.15343682098645384</v>
      </c>
      <c r="K80" s="128">
        <f t="shared" ca="1" si="10"/>
        <v>-153436.82098645385</v>
      </c>
    </row>
    <row r="81" spans="1:11" x14ac:dyDescent="0.3">
      <c r="A81" s="73">
        <v>43734</v>
      </c>
      <c r="B81" s="130">
        <v>2977.6201169999999</v>
      </c>
      <c r="C81" s="125">
        <f t="shared" si="6"/>
        <v>-1.0616118009584063E-2</v>
      </c>
      <c r="D81" s="128">
        <f t="shared" si="7"/>
        <v>-10616.118009584063</v>
      </c>
      <c r="E81" s="128">
        <f t="shared" ca="1" si="8"/>
        <v>79957.266748767404</v>
      </c>
      <c r="F81" s="124">
        <f t="shared" ca="1" si="11"/>
        <v>1.636709809522352E-2</v>
      </c>
      <c r="G81" s="128"/>
      <c r="H81" s="73">
        <f ca="1"/>
        <v>39770</v>
      </c>
      <c r="I81" s="159">
        <f ca="1"/>
        <v>859.11999500000002</v>
      </c>
      <c r="J81" s="125">
        <f t="shared" ca="1" si="9"/>
        <v>-0.14579170270942077</v>
      </c>
      <c r="K81" s="128">
        <f t="shared" ca="1" si="10"/>
        <v>-145791.70270942076</v>
      </c>
    </row>
    <row r="82" spans="1:11" x14ac:dyDescent="0.3">
      <c r="A82" s="73">
        <v>43733</v>
      </c>
      <c r="B82" s="130">
        <v>2984.8701169999999</v>
      </c>
      <c r="C82" s="125">
        <f t="shared" si="6"/>
        <v>-5.3516127880056663E-3</v>
      </c>
      <c r="D82" s="128">
        <f t="shared" si="7"/>
        <v>-5351.6127880056665</v>
      </c>
      <c r="E82" s="128">
        <f t="shared" ca="1" si="8"/>
        <v>79957.266748767404</v>
      </c>
      <c r="F82" s="124">
        <f t="shared" ca="1" si="11"/>
        <v>1.8466302823509251E-2</v>
      </c>
      <c r="G82" s="128"/>
      <c r="H82" s="73">
        <f ca="1"/>
        <v>39769</v>
      </c>
      <c r="I82" s="159">
        <f ca="1"/>
        <v>850.75</v>
      </c>
      <c r="J82" s="125">
        <f t="shared" ca="1" si="9"/>
        <v>-0.11957982969570313</v>
      </c>
      <c r="K82" s="128">
        <f t="shared" ca="1" si="10"/>
        <v>-119579.82969570313</v>
      </c>
    </row>
    <row r="83" spans="1:11" x14ac:dyDescent="0.3">
      <c r="A83" s="73">
        <v>43732</v>
      </c>
      <c r="B83" s="130">
        <v>2966.6000979999999</v>
      </c>
      <c r="C83" s="125">
        <f t="shared" si="6"/>
        <v>-4.2927563895042153E-3</v>
      </c>
      <c r="D83" s="128">
        <f t="shared" si="7"/>
        <v>-4292.7563895042149</v>
      </c>
      <c r="E83" s="128">
        <f t="shared" ca="1" si="8"/>
        <v>79957.266748767404</v>
      </c>
      <c r="F83" s="124">
        <f t="shared" ca="1" si="11"/>
        <v>2.0168898360795717E-2</v>
      </c>
      <c r="G83" s="128"/>
      <c r="H83" s="73">
        <f ca="1"/>
        <v>39766</v>
      </c>
      <c r="I83" s="159">
        <f ca="1"/>
        <v>873.28997800000002</v>
      </c>
      <c r="J83" s="125">
        <f t="shared" ca="1" si="9"/>
        <v>-9.8539377548387042E-2</v>
      </c>
      <c r="K83" s="128">
        <f t="shared" ca="1" si="10"/>
        <v>-98539.377548387041</v>
      </c>
    </row>
    <row r="84" spans="1:11" x14ac:dyDescent="0.3">
      <c r="A84" s="73">
        <v>43731</v>
      </c>
      <c r="B84" s="130">
        <v>2991.780029</v>
      </c>
      <c r="C84" s="125">
        <f t="shared" si="6"/>
        <v>4.482259883493489E-3</v>
      </c>
      <c r="D84" s="128">
        <f t="shared" si="7"/>
        <v>4482.2598834934888</v>
      </c>
      <c r="E84" s="128">
        <f t="shared" ca="1" si="8"/>
        <v>79957.266748767404</v>
      </c>
      <c r="F84" s="124">
        <f t="shared" ca="1" si="11"/>
        <v>3.0117297472749049E-2</v>
      </c>
      <c r="G84" s="128"/>
      <c r="H84" s="73">
        <f ca="1"/>
        <v>39765</v>
      </c>
      <c r="I84" s="159">
        <f ca="1"/>
        <v>911.28997800000002</v>
      </c>
      <c r="J84" s="125">
        <f t="shared" ca="1" si="9"/>
        <v>-4.4859549716265823E-2</v>
      </c>
      <c r="K84" s="128">
        <f t="shared" ca="1" si="10"/>
        <v>-44859.549716265821</v>
      </c>
    </row>
    <row r="85" spans="1:11" x14ac:dyDescent="0.3">
      <c r="A85" s="73">
        <v>43728</v>
      </c>
      <c r="B85" s="130">
        <v>2992.070068</v>
      </c>
      <c r="C85" s="125">
        <f t="shared" si="6"/>
        <v>4.4851990206911108E-3</v>
      </c>
      <c r="D85" s="128">
        <f t="shared" si="7"/>
        <v>4485.1990206911105</v>
      </c>
      <c r="E85" s="128">
        <f t="shared" ca="1" si="8"/>
        <v>79957.266748767404</v>
      </c>
      <c r="F85" s="124">
        <f t="shared" ca="1" si="11"/>
        <v>3.5748413614070884E-2</v>
      </c>
      <c r="G85" s="128"/>
      <c r="H85" s="73">
        <f ca="1"/>
        <v>39764</v>
      </c>
      <c r="I85" s="159">
        <f ca="1"/>
        <v>852.29998799999998</v>
      </c>
      <c r="J85" s="125">
        <f t="shared" ca="1" si="9"/>
        <v>-8.3637106884062895E-2</v>
      </c>
      <c r="K85" s="128">
        <f t="shared" ca="1" si="10"/>
        <v>-83637.106884062901</v>
      </c>
    </row>
    <row r="86" spans="1:11" x14ac:dyDescent="0.3">
      <c r="A86" s="73">
        <v>43727</v>
      </c>
      <c r="B86" s="130">
        <v>3006.790039</v>
      </c>
      <c r="C86" s="125">
        <f t="shared" si="6"/>
        <v>1.034611525537632E-2</v>
      </c>
      <c r="D86" s="128">
        <f t="shared" si="7"/>
        <v>10346.11525537632</v>
      </c>
      <c r="E86" s="128">
        <f t="shared" ca="1" si="8"/>
        <v>79957.266748767404</v>
      </c>
      <c r="F86" s="124">
        <f t="shared" ca="1" si="11"/>
        <v>3.5046733437384958E-2</v>
      </c>
      <c r="G86" s="128"/>
      <c r="H86" s="73">
        <f ca="1"/>
        <v>39763</v>
      </c>
      <c r="I86" s="159">
        <f ca="1"/>
        <v>898.95001200000002</v>
      </c>
      <c r="J86" s="125">
        <f t="shared" ca="1" si="9"/>
        <v>-4.4188788591415396E-2</v>
      </c>
      <c r="K86" s="128">
        <f t="shared" ca="1" si="10"/>
        <v>-44188.788591415396</v>
      </c>
    </row>
    <row r="87" spans="1:11" x14ac:dyDescent="0.3">
      <c r="A87" s="73">
        <v>43726</v>
      </c>
      <c r="B87" s="130">
        <v>3006.7299800000001</v>
      </c>
      <c r="C87" s="125">
        <f t="shared" si="6"/>
        <v>2.3470086364318465E-2</v>
      </c>
      <c r="D87" s="128">
        <f t="shared" si="7"/>
        <v>23470.086364318464</v>
      </c>
      <c r="E87" s="128">
        <f t="shared" ca="1" si="8"/>
        <v>79957.266748767404</v>
      </c>
      <c r="F87" s="124">
        <f t="shared" ca="1" si="11"/>
        <v>3.5311189527219788E-2</v>
      </c>
      <c r="G87" s="128"/>
      <c r="H87" s="73">
        <f ca="1"/>
        <v>39762</v>
      </c>
      <c r="I87" s="159">
        <f ca="1"/>
        <v>919.21002199999998</v>
      </c>
      <c r="J87" s="125">
        <f t="shared" ca="1" si="9"/>
        <v>8.279936908965424E-2</v>
      </c>
      <c r="K87" s="128">
        <f t="shared" ca="1" si="10"/>
        <v>82799.369089654239</v>
      </c>
    </row>
    <row r="88" spans="1:11" x14ac:dyDescent="0.3">
      <c r="A88" s="73">
        <v>43725</v>
      </c>
      <c r="B88" s="130">
        <v>3005.6999510000001</v>
      </c>
      <c r="C88" s="125">
        <f t="shared" si="6"/>
        <v>3.4212213702015326E-2</v>
      </c>
      <c r="D88" s="128">
        <f t="shared" si="7"/>
        <v>34212.213702015324</v>
      </c>
      <c r="E88" s="128">
        <f t="shared" ca="1" si="8"/>
        <v>79957.266748767404</v>
      </c>
      <c r="F88" s="124">
        <f t="shared" ca="1" si="11"/>
        <v>4.0423421954580485E-2</v>
      </c>
      <c r="G88" s="128"/>
      <c r="H88" s="73">
        <f ca="1"/>
        <v>39759</v>
      </c>
      <c r="I88" s="159">
        <f ca="1"/>
        <v>930.98999000000003</v>
      </c>
      <c r="J88" s="125">
        <f t="shared" ca="1" si="9"/>
        <v>6.1840583919600789E-2</v>
      </c>
      <c r="K88" s="128">
        <f t="shared" ca="1" si="10"/>
        <v>61840.583919600787</v>
      </c>
    </row>
    <row r="89" spans="1:11" x14ac:dyDescent="0.3">
      <c r="A89" s="73">
        <v>43724</v>
      </c>
      <c r="B89" s="130">
        <v>2997.959961</v>
      </c>
      <c r="C89" s="125">
        <f t="shared" si="6"/>
        <v>2.4432249527708505E-2</v>
      </c>
      <c r="D89" s="128">
        <f t="shared" si="7"/>
        <v>24432.249527708504</v>
      </c>
      <c r="E89" s="128">
        <f t="shared" ca="1" si="8"/>
        <v>79957.266748767404</v>
      </c>
      <c r="F89" s="124">
        <f t="shared" ca="1" si="11"/>
        <v>3.8114357568410195E-2</v>
      </c>
      <c r="G89" s="128"/>
      <c r="H89" s="73">
        <f ca="1"/>
        <v>39758</v>
      </c>
      <c r="I89" s="159">
        <f ca="1"/>
        <v>904.88000499999998</v>
      </c>
      <c r="J89" s="125">
        <f t="shared" ca="1" si="9"/>
        <v>-3.556815863003715E-3</v>
      </c>
      <c r="K89" s="128">
        <f t="shared" ca="1" si="10"/>
        <v>-3556.8158630037151</v>
      </c>
    </row>
    <row r="90" spans="1:11" x14ac:dyDescent="0.3">
      <c r="A90" s="73">
        <v>43721</v>
      </c>
      <c r="B90" s="130">
        <v>3007.389893</v>
      </c>
      <c r="C90" s="125">
        <f t="shared" si="6"/>
        <v>2.8315112867974612E-2</v>
      </c>
      <c r="D90" s="128">
        <f t="shared" si="7"/>
        <v>28315.112867974611</v>
      </c>
      <c r="E90" s="128">
        <f t="shared" ca="1" si="8"/>
        <v>79957.266748767404</v>
      </c>
      <c r="F90" s="124">
        <f t="shared" ca="1" si="11"/>
        <v>4.5274289064829221E-2</v>
      </c>
      <c r="G90" s="128"/>
      <c r="H90" s="73">
        <f ca="1"/>
        <v>39757</v>
      </c>
      <c r="I90" s="159">
        <f ca="1"/>
        <v>952.77002000000005</v>
      </c>
      <c r="J90" s="125">
        <f t="shared" ca="1" si="9"/>
        <v>6.2434475779344245E-2</v>
      </c>
      <c r="K90" s="128">
        <f t="shared" ca="1" si="10"/>
        <v>62434.475779344248</v>
      </c>
    </row>
    <row r="91" spans="1:11" x14ac:dyDescent="0.3">
      <c r="A91" s="73">
        <v>43720</v>
      </c>
      <c r="B91" s="130">
        <v>3009.570068</v>
      </c>
      <c r="C91" s="125">
        <f t="shared" si="6"/>
        <v>4.2116570803021336E-2</v>
      </c>
      <c r="D91" s="128">
        <f t="shared" si="7"/>
        <v>42116.570803021335</v>
      </c>
      <c r="E91" s="128">
        <f t="shared" ca="1" si="8"/>
        <v>79957.266748767404</v>
      </c>
      <c r="F91" s="124">
        <f t="shared" ca="1" si="11"/>
        <v>4.8017237040747007E-2</v>
      </c>
      <c r="G91" s="128"/>
      <c r="H91" s="73">
        <f ca="1"/>
        <v>39756</v>
      </c>
      <c r="I91" s="159">
        <f ca="1"/>
        <v>1005.75</v>
      </c>
      <c r="J91" s="125">
        <f t="shared" ca="1" si="9"/>
        <v>5.3086239083854236E-2</v>
      </c>
      <c r="K91" s="128">
        <f t="shared" ca="1" si="10"/>
        <v>53086.239083854234</v>
      </c>
    </row>
    <row r="92" spans="1:11" x14ac:dyDescent="0.3">
      <c r="A92" s="73">
        <v>43719</v>
      </c>
      <c r="B92" s="130">
        <v>3000.929932</v>
      </c>
      <c r="C92" s="125">
        <f t="shared" si="6"/>
        <v>4.592634221915759E-2</v>
      </c>
      <c r="D92" s="128">
        <f t="shared" si="7"/>
        <v>45926.342219157588</v>
      </c>
      <c r="E92" s="128">
        <f t="shared" ca="1" si="8"/>
        <v>79957.266748767404</v>
      </c>
      <c r="F92" s="124">
        <f t="shared" ca="1" si="11"/>
        <v>4.2695533749559145E-2</v>
      </c>
      <c r="G92" s="128"/>
      <c r="H92" s="73">
        <f ca="1"/>
        <v>39755</v>
      </c>
      <c r="I92" s="159">
        <f ca="1"/>
        <v>966.29998799999998</v>
      </c>
      <c r="J92" s="125">
        <f t="shared" ca="1" si="9"/>
        <v>-1.93830277398086E-2</v>
      </c>
      <c r="K92" s="128">
        <f t="shared" ca="1" si="10"/>
        <v>-19383.0277398086</v>
      </c>
    </row>
    <row r="93" spans="1:11" x14ac:dyDescent="0.3">
      <c r="A93" s="73">
        <v>43718</v>
      </c>
      <c r="B93" s="130">
        <v>2979.389893</v>
      </c>
      <c r="C93" s="125">
        <f t="shared" si="6"/>
        <v>3.5092661186445717E-2</v>
      </c>
      <c r="D93" s="128">
        <f t="shared" si="7"/>
        <v>35092.661186445715</v>
      </c>
      <c r="E93" s="128">
        <f t="shared" ca="1" si="8"/>
        <v>79957.266748767404</v>
      </c>
      <c r="F93" s="124">
        <f t="shared" ca="1" si="11"/>
        <v>3.1430378702424377E-2</v>
      </c>
      <c r="G93" s="128"/>
      <c r="H93" s="73">
        <f ca="1"/>
        <v>39752</v>
      </c>
      <c r="I93" s="159">
        <f ca="1"/>
        <v>968.75</v>
      </c>
      <c r="J93" s="125">
        <f t="shared" ca="1" si="9"/>
        <v>2.9982470214012791E-2</v>
      </c>
      <c r="K93" s="128">
        <f t="shared" ca="1" si="10"/>
        <v>29982.470214012792</v>
      </c>
    </row>
    <row r="94" spans="1:11" x14ac:dyDescent="0.3">
      <c r="A94" s="73">
        <v>43717</v>
      </c>
      <c r="B94" s="130">
        <v>2978.429932</v>
      </c>
      <c r="C94" s="125">
        <f t="shared" si="6"/>
        <v>4.6123901101377429E-2</v>
      </c>
      <c r="D94" s="128">
        <f t="shared" si="7"/>
        <v>46123.901101377429</v>
      </c>
      <c r="E94" s="128">
        <f t="shared" ca="1" si="8"/>
        <v>79957.266748767404</v>
      </c>
      <c r="F94" s="124">
        <f t="shared" ca="1" si="11"/>
        <v>2.8207752843914857E-2</v>
      </c>
      <c r="G94" s="128"/>
      <c r="H94" s="73">
        <f ca="1"/>
        <v>39751</v>
      </c>
      <c r="I94" s="159">
        <f ca="1"/>
        <v>954.09002699999996</v>
      </c>
      <c r="J94" s="125">
        <f t="shared" ca="1" si="9"/>
        <v>8.0936086732830148E-3</v>
      </c>
      <c r="K94" s="128">
        <f t="shared" ca="1" si="10"/>
        <v>8093.6086732830145</v>
      </c>
    </row>
    <row r="95" spans="1:11" x14ac:dyDescent="0.3">
      <c r="A95" s="73">
        <v>43714</v>
      </c>
      <c r="B95" s="130">
        <v>2978.709961</v>
      </c>
      <c r="C95" s="125">
        <f t="shared" si="6"/>
        <v>1.9076621541509242E-2</v>
      </c>
      <c r="D95" s="128">
        <f t="shared" si="7"/>
        <v>19076.621541509241</v>
      </c>
      <c r="E95" s="128">
        <f t="shared" ca="1" si="8"/>
        <v>79957.266748767404</v>
      </c>
      <c r="F95" s="124">
        <f t="shared" ca="1" si="11"/>
        <v>2.6603277064412678E-2</v>
      </c>
      <c r="G95" s="128"/>
      <c r="H95" s="73">
        <f ca="1"/>
        <v>39750</v>
      </c>
      <c r="I95" s="159">
        <f ca="1"/>
        <v>930.09002699999996</v>
      </c>
      <c r="J95" s="125">
        <f t="shared" ca="1" si="9"/>
        <v>2.4508723275317834E-2</v>
      </c>
      <c r="K95" s="128">
        <f t="shared" ca="1" si="10"/>
        <v>24508.723275317832</v>
      </c>
    </row>
    <row r="96" spans="1:11" x14ac:dyDescent="0.3">
      <c r="A96" s="73">
        <v>43713</v>
      </c>
      <c r="B96" s="130">
        <v>2976</v>
      </c>
      <c r="C96" s="125">
        <f t="shared" si="6"/>
        <v>1.7634229302506021E-2</v>
      </c>
      <c r="D96" s="128">
        <f t="shared" si="7"/>
        <v>17634.229302506021</v>
      </c>
      <c r="E96" s="128">
        <f t="shared" ca="1" si="8"/>
        <v>79957.266748767404</v>
      </c>
      <c r="F96" s="124">
        <f t="shared" ca="1" si="11"/>
        <v>2.5807226845899756E-2</v>
      </c>
      <c r="G96" s="128"/>
      <c r="H96" s="73">
        <f ca="1"/>
        <v>39749</v>
      </c>
      <c r="I96" s="159">
        <f ca="1"/>
        <v>940.51000999999997</v>
      </c>
      <c r="J96" s="125">
        <f t="shared" ca="1" si="9"/>
        <v>-5.7614652582492654E-2</v>
      </c>
      <c r="K96" s="128">
        <f t="shared" ca="1" si="10"/>
        <v>-57614.65258249265</v>
      </c>
    </row>
    <row r="97" spans="1:11" x14ac:dyDescent="0.3">
      <c r="A97" s="73">
        <v>43712</v>
      </c>
      <c r="B97" s="130">
        <v>2937.780029</v>
      </c>
      <c r="C97" s="125">
        <f t="shared" si="6"/>
        <v>1.2849470910807126E-2</v>
      </c>
      <c r="D97" s="128">
        <f t="shared" si="7"/>
        <v>12849.470910807126</v>
      </c>
      <c r="E97" s="128">
        <f t="shared" ca="1" si="8"/>
        <v>79957.266748767404</v>
      </c>
      <c r="F97" s="124">
        <f t="shared" ca="1" si="11"/>
        <v>8.1467617748129939E-3</v>
      </c>
      <c r="G97" s="128"/>
      <c r="H97" s="73">
        <f ca="1"/>
        <v>39748</v>
      </c>
      <c r="I97" s="159">
        <f ca="1"/>
        <v>848.919983</v>
      </c>
      <c r="J97" s="125">
        <f t="shared" ca="1" si="9"/>
        <v>-0.1539143835091894</v>
      </c>
      <c r="K97" s="128">
        <f t="shared" ca="1" si="10"/>
        <v>-153914.38350918941</v>
      </c>
    </row>
    <row r="98" spans="1:11" x14ac:dyDescent="0.3">
      <c r="A98" s="73">
        <v>43711</v>
      </c>
      <c r="B98" s="130">
        <v>2906.2700199999999</v>
      </c>
      <c r="C98" s="125">
        <f t="shared" si="6"/>
        <v>-5.9445838532551365E-3</v>
      </c>
      <c r="D98" s="128">
        <f t="shared" si="7"/>
        <v>-5944.5838532551361</v>
      </c>
      <c r="E98" s="128">
        <f t="shared" ca="1" si="8"/>
        <v>79957.266748767404</v>
      </c>
      <c r="F98" s="124">
        <f t="shared" ca="1" si="11"/>
        <v>3.0198238285166212E-3</v>
      </c>
      <c r="G98" s="128"/>
      <c r="H98" s="73">
        <f ca="1"/>
        <v>39745</v>
      </c>
      <c r="I98" s="159">
        <f ca="1"/>
        <v>876.77002000000005</v>
      </c>
      <c r="J98" s="125">
        <f t="shared" ca="1" si="9"/>
        <v>-2.4966028028752474E-2</v>
      </c>
      <c r="K98" s="128">
        <f t="shared" ca="1" si="10"/>
        <v>-24966.028028752473</v>
      </c>
    </row>
    <row r="99" spans="1:11" x14ac:dyDescent="0.3">
      <c r="A99" s="73">
        <v>43707</v>
      </c>
      <c r="B99" s="130">
        <v>2926.459961</v>
      </c>
      <c r="C99" s="125">
        <f t="shared" si="6"/>
        <v>1.3078648340885124E-2</v>
      </c>
      <c r="D99" s="128">
        <f t="shared" si="7"/>
        <v>13078.648340885124</v>
      </c>
      <c r="E99" s="128">
        <f t="shared" ca="1" si="8"/>
        <v>79957.266748767404</v>
      </c>
      <c r="F99" s="124">
        <f t="shared" ca="1" si="11"/>
        <v>1.0259799327035912E-2</v>
      </c>
      <c r="G99" s="128"/>
      <c r="H99" s="73">
        <f ca="1"/>
        <v>39744</v>
      </c>
      <c r="I99" s="159">
        <f ca="1"/>
        <v>908.10998500000005</v>
      </c>
      <c r="J99" s="125">
        <f t="shared" ca="1" si="9"/>
        <v>-1.9891837016617897E-3</v>
      </c>
      <c r="K99" s="128">
        <f t="shared" ca="1" si="10"/>
        <v>-1989.1837016617897</v>
      </c>
    </row>
    <row r="100" spans="1:11" x14ac:dyDescent="0.3">
      <c r="A100" s="73">
        <v>43706</v>
      </c>
      <c r="B100" s="130">
        <v>2924.580078</v>
      </c>
      <c r="C100" s="125">
        <f t="shared" si="6"/>
        <v>2.7033283238775851E-2</v>
      </c>
      <c r="D100" s="128">
        <f t="shared" si="7"/>
        <v>27033.28323877585</v>
      </c>
      <c r="E100" s="128">
        <f t="shared" ca="1" si="8"/>
        <v>79957.266748767404</v>
      </c>
      <c r="F100" s="124">
        <f t="shared" ca="1" si="11"/>
        <v>1.7354962804317253E-2</v>
      </c>
      <c r="G100" s="128"/>
      <c r="H100" s="73">
        <f ca="1"/>
        <v>39743</v>
      </c>
      <c r="I100" s="159">
        <f ca="1"/>
        <v>896.78002900000001</v>
      </c>
      <c r="J100" s="125">
        <f t="shared" ca="1" si="9"/>
        <v>-8.9507962739846181E-2</v>
      </c>
      <c r="K100" s="128">
        <f t="shared" ca="1" si="10"/>
        <v>-89507.962739846174</v>
      </c>
    </row>
    <row r="101" spans="1:11" x14ac:dyDescent="0.3">
      <c r="A101" s="73">
        <v>43705</v>
      </c>
      <c r="B101" s="130">
        <v>2887.9399410000001</v>
      </c>
      <c r="C101" s="125">
        <f t="shared" si="6"/>
        <v>1.6665437360694035E-2</v>
      </c>
      <c r="D101" s="128">
        <f t="shared" si="7"/>
        <v>16665.437360694035</v>
      </c>
      <c r="E101" s="128">
        <f t="shared" ca="1" si="8"/>
        <v>79957.266748767404</v>
      </c>
      <c r="F101" s="124">
        <f t="shared" ca="1" si="11"/>
        <v>1.0836604112290704E-2</v>
      </c>
      <c r="G101" s="128"/>
      <c r="H101" s="73">
        <f ca="1"/>
        <v>39742</v>
      </c>
      <c r="I101" s="159">
        <f ca="1"/>
        <v>955.04998799999998</v>
      </c>
      <c r="J101" s="125">
        <f t="shared" ca="1" si="9"/>
        <v>-4.1335828901675864E-2</v>
      </c>
      <c r="K101" s="128">
        <f t="shared" ca="1" si="10"/>
        <v>-41335.828901675864</v>
      </c>
    </row>
    <row r="102" spans="1:11" x14ac:dyDescent="0.3">
      <c r="A102" s="73">
        <v>43704</v>
      </c>
      <c r="B102" s="130">
        <v>2869.1599120000001</v>
      </c>
      <c r="C102" s="125">
        <f t="shared" si="6"/>
        <v>-1.9533118275427142E-2</v>
      </c>
      <c r="D102" s="128">
        <f t="shared" si="7"/>
        <v>-19533.118275427143</v>
      </c>
      <c r="E102" s="128">
        <f t="shared" ca="1" si="8"/>
        <v>79957.266748767404</v>
      </c>
      <c r="F102" s="124">
        <f t="shared" ca="1" si="11"/>
        <v>2.5647468483682712E-3</v>
      </c>
      <c r="G102" s="128"/>
      <c r="H102" s="73">
        <f ca="1"/>
        <v>39741</v>
      </c>
      <c r="I102" s="159">
        <f ca="1"/>
        <v>985.40002400000003</v>
      </c>
      <c r="J102" s="125">
        <f t="shared" ca="1" si="9"/>
        <v>-6.7641845400535749E-2</v>
      </c>
      <c r="K102" s="128">
        <f t="shared" ca="1" si="10"/>
        <v>-67641.845400535749</v>
      </c>
    </row>
    <row r="103" spans="1:11" x14ac:dyDescent="0.3">
      <c r="A103" s="73">
        <v>43703</v>
      </c>
      <c r="B103" s="130">
        <v>2878.3798830000001</v>
      </c>
      <c r="C103" s="125">
        <f t="shared" si="6"/>
        <v>-1.4986186815943991E-3</v>
      </c>
      <c r="D103" s="128">
        <f t="shared" si="7"/>
        <v>-1498.618681594399</v>
      </c>
      <c r="E103" s="128">
        <f t="shared" ca="1" si="8"/>
        <v>79957.266748767404</v>
      </c>
      <c r="F103" s="124">
        <f t="shared" ca="1" si="11"/>
        <v>5.3860068635447345E-3</v>
      </c>
      <c r="G103" s="128"/>
      <c r="H103" s="73">
        <f ca="1"/>
        <v>39738</v>
      </c>
      <c r="I103" s="159">
        <f ca="1"/>
        <v>940.54998799999998</v>
      </c>
      <c r="J103" s="125">
        <f t="shared" ca="1" si="9"/>
        <v>-0.14435558971926887</v>
      </c>
      <c r="K103" s="128">
        <f t="shared" ca="1" si="10"/>
        <v>-144355.58971926887</v>
      </c>
    </row>
    <row r="104" spans="1:11" x14ac:dyDescent="0.3">
      <c r="A104" s="73">
        <v>43700</v>
      </c>
      <c r="B104" s="130">
        <v>2847.110107</v>
      </c>
      <c r="C104" s="125">
        <f t="shared" si="6"/>
        <v>-2.4511262879106432E-2</v>
      </c>
      <c r="D104" s="128">
        <f t="shared" si="7"/>
        <v>-24511.262879106431</v>
      </c>
      <c r="E104" s="128">
        <f t="shared" ca="1" si="8"/>
        <v>79957.266748767404</v>
      </c>
      <c r="F104" s="124">
        <f t="shared" ca="1" si="11"/>
        <v>-3.4790927108466763E-3</v>
      </c>
      <c r="G104" s="128"/>
      <c r="H104" s="73">
        <f ca="1"/>
        <v>39737</v>
      </c>
      <c r="I104" s="159">
        <f ca="1"/>
        <v>946.42999299999997</v>
      </c>
      <c r="J104" s="125">
        <f t="shared" ca="1" si="9"/>
        <v>-0.15063541626123866</v>
      </c>
      <c r="K104" s="128">
        <f t="shared" ca="1" si="10"/>
        <v>-150635.41626123866</v>
      </c>
    </row>
    <row r="105" spans="1:11" x14ac:dyDescent="0.3">
      <c r="A105" s="73">
        <v>43699</v>
      </c>
      <c r="B105" s="130">
        <v>2922.9499510000001</v>
      </c>
      <c r="C105" s="125">
        <f t="shared" si="6"/>
        <v>-5.1530540407309644E-3</v>
      </c>
      <c r="D105" s="128">
        <f t="shared" si="7"/>
        <v>-5153.0540407309645</v>
      </c>
      <c r="E105" s="128">
        <f t="shared" ca="1" si="8"/>
        <v>79957.266748767404</v>
      </c>
      <c r="F105" s="124">
        <f t="shared" ca="1" si="11"/>
        <v>2.5549736674930434E-2</v>
      </c>
      <c r="G105" s="128"/>
      <c r="H105" s="73">
        <f ca="1"/>
        <v>39736</v>
      </c>
      <c r="I105" s="159">
        <f ca="1"/>
        <v>907.84002699999996</v>
      </c>
      <c r="J105" s="125">
        <f t="shared" ca="1" si="9"/>
        <v>-0.21809382730648219</v>
      </c>
      <c r="K105" s="128">
        <f t="shared" ca="1" si="10"/>
        <v>-218093.82730648218</v>
      </c>
    </row>
    <row r="106" spans="1:11" x14ac:dyDescent="0.3">
      <c r="A106" s="73">
        <v>43698</v>
      </c>
      <c r="B106" s="130">
        <v>2924.429932</v>
      </c>
      <c r="C106" s="125">
        <f t="shared" si="6"/>
        <v>1.4025739526804859E-2</v>
      </c>
      <c r="D106" s="128">
        <f t="shared" si="7"/>
        <v>14025.739526804859</v>
      </c>
      <c r="E106" s="128">
        <f t="shared" ca="1" si="8"/>
        <v>79957.266748767404</v>
      </c>
      <c r="F106" s="124">
        <f t="shared" ca="1" si="11"/>
        <v>2.9478750845479906E-2</v>
      </c>
      <c r="G106" s="128"/>
      <c r="H106" s="73">
        <f ca="1"/>
        <v>39735</v>
      </c>
      <c r="I106" s="159">
        <f ca="1"/>
        <v>998.01000999999997</v>
      </c>
      <c r="J106" s="125">
        <f t="shared" ca="1" si="9"/>
        <v>-0.144337920680638</v>
      </c>
      <c r="K106" s="128">
        <f t="shared" ca="1" si="10"/>
        <v>-144337.920680638</v>
      </c>
    </row>
    <row r="107" spans="1:11" x14ac:dyDescent="0.3">
      <c r="A107" s="73">
        <v>43697</v>
      </c>
      <c r="B107" s="130">
        <v>2900.51001</v>
      </c>
      <c r="C107" s="125">
        <f t="shared" si="6"/>
        <v>6.5029443258626252E-3</v>
      </c>
      <c r="D107" s="128">
        <f t="shared" si="7"/>
        <v>6502.9443258626252</v>
      </c>
      <c r="E107" s="128">
        <f t="shared" ca="1" si="8"/>
        <v>79957.266748767404</v>
      </c>
      <c r="F107" s="124">
        <f t="shared" ca="1" si="11"/>
        <v>2.9144466336959773E-2</v>
      </c>
      <c r="G107" s="128"/>
      <c r="H107" s="73">
        <f ca="1"/>
        <v>39734</v>
      </c>
      <c r="I107" s="159">
        <f ca="1"/>
        <v>1003.349976</v>
      </c>
      <c r="J107" s="125">
        <f t="shared" ca="1" si="9"/>
        <v>-9.3156363678458476E-2</v>
      </c>
      <c r="K107" s="128">
        <f t="shared" ca="1" si="10"/>
        <v>-93156.363678458481</v>
      </c>
    </row>
    <row r="108" spans="1:11" x14ac:dyDescent="0.3">
      <c r="A108" s="73">
        <v>43696</v>
      </c>
      <c r="B108" s="130">
        <v>2923.6499020000001</v>
      </c>
      <c r="C108" s="125">
        <f t="shared" si="6"/>
        <v>2.7738883791625479E-2</v>
      </c>
      <c r="D108" s="128">
        <f t="shared" si="7"/>
        <v>27738.883791625478</v>
      </c>
      <c r="E108" s="128">
        <f t="shared" ca="1" si="8"/>
        <v>79957.266748767404</v>
      </c>
      <c r="F108" s="124">
        <f t="shared" ca="1" si="11"/>
        <v>2.9468704541359525E-2</v>
      </c>
      <c r="G108" s="128"/>
      <c r="H108" s="73">
        <f ca="1"/>
        <v>39731</v>
      </c>
      <c r="I108" s="159">
        <f ca="1"/>
        <v>899.21997099999999</v>
      </c>
      <c r="J108" s="125">
        <f t="shared" ca="1" si="9"/>
        <v>-0.25884596489081624</v>
      </c>
      <c r="K108" s="128">
        <f t="shared" ca="1" si="10"/>
        <v>-258845.96489081625</v>
      </c>
    </row>
    <row r="109" spans="1:11" x14ac:dyDescent="0.3">
      <c r="A109" s="73">
        <v>43693</v>
      </c>
      <c r="B109" s="130">
        <v>2888.679932</v>
      </c>
      <c r="C109" s="125">
        <f t="shared" si="6"/>
        <v>-1.4791738297506796E-2</v>
      </c>
      <c r="D109" s="128">
        <f t="shared" si="7"/>
        <v>-14791.738297506796</v>
      </c>
      <c r="E109" s="128">
        <f t="shared" ca="1" si="8"/>
        <v>79957.266748767404</v>
      </c>
      <c r="F109" s="124">
        <f t="shared" ca="1" si="11"/>
        <v>2.3654024589013112E-2</v>
      </c>
      <c r="G109" s="128"/>
      <c r="H109" s="73">
        <f ca="1"/>
        <v>39730</v>
      </c>
      <c r="I109" s="159">
        <f ca="1"/>
        <v>909.919983</v>
      </c>
      <c r="J109" s="125">
        <f t="shared" ca="1" si="9"/>
        <v>-0.24749008223385727</v>
      </c>
      <c r="K109" s="128">
        <f t="shared" ca="1" si="10"/>
        <v>-247490.08223385728</v>
      </c>
    </row>
    <row r="110" spans="1:11" x14ac:dyDescent="0.3">
      <c r="A110" s="73">
        <v>43692</v>
      </c>
      <c r="B110" s="130">
        <v>2847.6000979999999</v>
      </c>
      <c r="C110" s="125">
        <f t="shared" si="6"/>
        <v>-3.5875336503526256E-2</v>
      </c>
      <c r="D110" s="128">
        <f t="shared" si="7"/>
        <v>-35875.336503526254</v>
      </c>
      <c r="E110" s="128">
        <f t="shared" ca="1" si="8"/>
        <v>79957.266748767404</v>
      </c>
      <c r="F110" s="124">
        <f t="shared" ca="1" si="11"/>
        <v>5.0542370868487119E-3</v>
      </c>
      <c r="G110" s="128"/>
      <c r="H110" s="73">
        <f ca="1"/>
        <v>39729</v>
      </c>
      <c r="I110" s="159">
        <f ca="1"/>
        <v>984.94000200000005</v>
      </c>
      <c r="J110" s="125">
        <f t="shared" ca="1" si="9"/>
        <v>-0.16943677961933756</v>
      </c>
      <c r="K110" s="128">
        <f t="shared" ca="1" si="10"/>
        <v>-169436.77961933755</v>
      </c>
    </row>
    <row r="111" spans="1:11" x14ac:dyDescent="0.3">
      <c r="A111" s="73">
        <v>43691</v>
      </c>
      <c r="B111" s="130">
        <v>2840.6000979999999</v>
      </c>
      <c r="C111" s="125">
        <f t="shared" si="6"/>
        <v>-4.6899989426616329E-2</v>
      </c>
      <c r="D111" s="128">
        <f t="shared" si="7"/>
        <v>-46899.989426616332</v>
      </c>
      <c r="E111" s="128">
        <f t="shared" ca="1" si="8"/>
        <v>79957.266748767404</v>
      </c>
      <c r="F111" s="124">
        <f t="shared" ca="1" si="11"/>
        <v>-4.5486650611527013E-3</v>
      </c>
      <c r="G111" s="128"/>
      <c r="H111" s="73">
        <f ca="1"/>
        <v>39728</v>
      </c>
      <c r="I111" s="159">
        <f ca="1"/>
        <v>996.22997999999995</v>
      </c>
      <c r="J111" s="125">
        <f t="shared" ca="1" si="9"/>
        <v>-0.16157781865795628</v>
      </c>
      <c r="K111" s="128">
        <f t="shared" ca="1" si="10"/>
        <v>-161577.81865795629</v>
      </c>
    </row>
    <row r="112" spans="1:11" x14ac:dyDescent="0.3">
      <c r="A112" s="73">
        <v>43690</v>
      </c>
      <c r="B112" s="130">
        <v>2926.320068</v>
      </c>
      <c r="C112" s="125">
        <f t="shared" si="6"/>
        <v>-2.8826643599191515E-2</v>
      </c>
      <c r="D112" s="128">
        <f t="shared" si="7"/>
        <v>-28826.643599191513</v>
      </c>
      <c r="E112" s="128">
        <f t="shared" ca="1" si="8"/>
        <v>79957.266748767404</v>
      </c>
      <c r="F112" s="124">
        <f t="shared" ca="1" si="11"/>
        <v>2.4012358951816415E-2</v>
      </c>
      <c r="G112" s="128"/>
      <c r="H112" s="73">
        <f ca="1"/>
        <v>39727</v>
      </c>
      <c r="I112" s="159">
        <f ca="1"/>
        <v>1056.8900149999999</v>
      </c>
      <c r="J112" s="125">
        <f t="shared" ca="1" si="9"/>
        <v>-0.12443144689349528</v>
      </c>
      <c r="K112" s="128">
        <f t="shared" ca="1" si="10"/>
        <v>-124431.44689349527</v>
      </c>
    </row>
    <row r="113" spans="1:11" x14ac:dyDescent="0.3">
      <c r="A113" s="73">
        <v>43689</v>
      </c>
      <c r="B113" s="130">
        <v>2882.6999510000001</v>
      </c>
      <c r="C113" s="125">
        <f t="shared" si="6"/>
        <v>-4.5770074289824825E-2</v>
      </c>
      <c r="D113" s="128">
        <f t="shared" si="7"/>
        <v>-45770.074289824828</v>
      </c>
      <c r="E113" s="128">
        <f t="shared" ca="1" si="8"/>
        <v>79957.266748767404</v>
      </c>
      <c r="F113" s="124">
        <f t="shared" ca="1" si="11"/>
        <v>8.4836188898520515E-3</v>
      </c>
      <c r="G113" s="128"/>
      <c r="H113" s="73">
        <f ca="1"/>
        <v>39724</v>
      </c>
      <c r="I113" s="159">
        <f ca="1"/>
        <v>1099.2299800000001</v>
      </c>
      <c r="J113" s="125">
        <f t="shared" ca="1" si="9"/>
        <v>-0.12417533660301716</v>
      </c>
      <c r="K113" s="128">
        <f t="shared" ca="1" si="10"/>
        <v>-124175.33660301716</v>
      </c>
    </row>
    <row r="114" spans="1:11" x14ac:dyDescent="0.3">
      <c r="A114" s="73">
        <v>43686</v>
      </c>
      <c r="B114" s="130">
        <v>2918.6499020000001</v>
      </c>
      <c r="C114" s="125">
        <f t="shared" si="6"/>
        <v>-3.5431315794137608E-2</v>
      </c>
      <c r="D114" s="128">
        <f t="shared" si="7"/>
        <v>-35431.315794137605</v>
      </c>
      <c r="E114" s="128">
        <f t="shared" ca="1" si="8"/>
        <v>79957.266748767404</v>
      </c>
      <c r="F114" s="124">
        <f t="shared" ca="1" si="11"/>
        <v>2.3944008681768381E-2</v>
      </c>
      <c r="G114" s="128"/>
      <c r="H114" s="73">
        <f ca="1"/>
        <v>39723</v>
      </c>
      <c r="I114" s="159">
        <f ca="1"/>
        <v>1114.280029</v>
      </c>
      <c r="J114" s="125">
        <f t="shared" ca="1" si="9"/>
        <v>-7.6443610277216023E-2</v>
      </c>
      <c r="K114" s="128">
        <f t="shared" ca="1" si="10"/>
        <v>-76443.610277216023</v>
      </c>
    </row>
    <row r="115" spans="1:11" x14ac:dyDescent="0.3">
      <c r="A115" s="73">
        <v>43685</v>
      </c>
      <c r="B115" s="130">
        <v>2938.0900879999999</v>
      </c>
      <c r="C115" s="125">
        <f t="shared" si="6"/>
        <v>-2.1833235909068716E-2</v>
      </c>
      <c r="D115" s="128">
        <f t="shared" si="7"/>
        <v>-21833.235909068717</v>
      </c>
      <c r="E115" s="128">
        <f t="shared" ca="1" si="8"/>
        <v>79957.266748767404</v>
      </c>
      <c r="F115" s="124">
        <f t="shared" ca="1" si="11"/>
        <v>3.4411247426443081E-2</v>
      </c>
      <c r="G115" s="128"/>
      <c r="H115" s="73">
        <f ca="1"/>
        <v>39722</v>
      </c>
      <c r="I115" s="159">
        <f ca="1"/>
        <v>1161.0600589999999</v>
      </c>
      <c r="J115" s="125">
        <f t="shared" ca="1" si="9"/>
        <v>4.0384679385181421E-3</v>
      </c>
      <c r="K115" s="128">
        <f t="shared" ca="1" si="10"/>
        <v>4038.4679385181421</v>
      </c>
    </row>
    <row r="116" spans="1:11" x14ac:dyDescent="0.3">
      <c r="A116" s="73">
        <v>43684</v>
      </c>
      <c r="B116" s="130">
        <v>2883.9799800000001</v>
      </c>
      <c r="C116" s="125">
        <f t="shared" si="6"/>
        <v>-4.4900606827108613E-2</v>
      </c>
      <c r="D116" s="128">
        <f t="shared" si="7"/>
        <v>-44900.606827108611</v>
      </c>
      <c r="E116" s="128">
        <f t="shared" ca="1" si="8"/>
        <v>79957.266748767404</v>
      </c>
      <c r="F116" s="124">
        <f t="shared" ca="1" si="11"/>
        <v>2.0076262046183846E-2</v>
      </c>
      <c r="G116" s="128"/>
      <c r="H116" s="73">
        <f ca="1"/>
        <v>39721</v>
      </c>
      <c r="I116" s="159">
        <f ca="1"/>
        <v>1166.3599850000001</v>
      </c>
      <c r="J116" s="125">
        <f t="shared" ca="1" si="9"/>
        <v>-3.8925504230563623E-2</v>
      </c>
      <c r="K116" s="128">
        <f t="shared" ca="1" si="10"/>
        <v>-38925.504230563623</v>
      </c>
    </row>
    <row r="117" spans="1:11" x14ac:dyDescent="0.3">
      <c r="A117" s="73">
        <v>43683</v>
      </c>
      <c r="B117" s="130">
        <v>2881.7700199999999</v>
      </c>
      <c r="C117" s="125">
        <f t="shared" si="6"/>
        <v>-4.1158272148312913E-2</v>
      </c>
      <c r="D117" s="128">
        <f t="shared" si="7"/>
        <v>-41158.272148312913</v>
      </c>
      <c r="E117" s="128">
        <f t="shared" ca="1" si="8"/>
        <v>79957.266748767404</v>
      </c>
      <c r="F117" s="124">
        <f t="shared" ca="1" si="11"/>
        <v>2.431608837766186E-2</v>
      </c>
      <c r="G117" s="128"/>
      <c r="H117" s="73">
        <f ca="1"/>
        <v>39720</v>
      </c>
      <c r="I117" s="159">
        <f ca="1"/>
        <v>1106.420044</v>
      </c>
      <c r="J117" s="125">
        <f t="shared" ca="1" si="9"/>
        <v>-7.2339993749190756E-2</v>
      </c>
      <c r="K117" s="128">
        <f t="shared" ca="1" si="10"/>
        <v>-72339.993749190762</v>
      </c>
    </row>
    <row r="118" spans="1:11" x14ac:dyDescent="0.3">
      <c r="A118" s="73">
        <v>43682</v>
      </c>
      <c r="B118" s="130">
        <v>2844.73999</v>
      </c>
      <c r="C118" s="125">
        <f t="shared" si="6"/>
        <v>-4.6997865226500846E-2</v>
      </c>
      <c r="D118" s="128">
        <f t="shared" si="7"/>
        <v>-46997.865226500842</v>
      </c>
      <c r="E118" s="128">
        <f t="shared" ca="1" si="8"/>
        <v>79957.266748767404</v>
      </c>
      <c r="F118" s="124">
        <f t="shared" ca="1" si="11"/>
        <v>1.0101925087979247E-2</v>
      </c>
      <c r="G118" s="128"/>
      <c r="H118" s="73">
        <f ca="1"/>
        <v>39717</v>
      </c>
      <c r="I118" s="159">
        <f ca="1"/>
        <v>1213.2700199999999</v>
      </c>
      <c r="J118" s="125">
        <f t="shared" ca="1" si="9"/>
        <v>-3.0702191023733727E-2</v>
      </c>
      <c r="K118" s="128">
        <f t="shared" ca="1" si="10"/>
        <v>-30702.191023733729</v>
      </c>
    </row>
    <row r="119" spans="1:11" x14ac:dyDescent="0.3">
      <c r="A119" s="73">
        <v>43679</v>
      </c>
      <c r="B119" s="130">
        <v>2932.0500489999999</v>
      </c>
      <c r="C119" s="125">
        <f t="shared" si="6"/>
        <v>-1.4970068768902389E-2</v>
      </c>
      <c r="D119" s="128">
        <f t="shared" si="7"/>
        <v>-14970.068768902389</v>
      </c>
      <c r="E119" s="128">
        <f t="shared" ca="1" si="8"/>
        <v>79957.266748767404</v>
      </c>
      <c r="F119" s="124">
        <f t="shared" ca="1" si="11"/>
        <v>4.618923373776318E-2</v>
      </c>
      <c r="G119" s="128"/>
      <c r="H119" s="73">
        <f ca="1"/>
        <v>39716</v>
      </c>
      <c r="I119" s="159">
        <f ca="1"/>
        <v>1209.1800539999999</v>
      </c>
      <c r="J119" s="125">
        <f t="shared" ca="1" si="9"/>
        <v>-3.1920254141873827E-2</v>
      </c>
      <c r="K119" s="128">
        <f t="shared" ca="1" si="10"/>
        <v>-31920.254141873826</v>
      </c>
    </row>
    <row r="120" spans="1:11" x14ac:dyDescent="0.3">
      <c r="A120" s="73">
        <v>43678</v>
      </c>
      <c r="B120" s="130">
        <v>2953.5600589999999</v>
      </c>
      <c r="C120" s="125">
        <f t="shared" si="6"/>
        <v>-1.3872627888668165E-2</v>
      </c>
      <c r="D120" s="128">
        <f t="shared" si="7"/>
        <v>-13872.627888668165</v>
      </c>
      <c r="E120" s="128">
        <f t="shared" ca="1" si="8"/>
        <v>79957.266748767404</v>
      </c>
      <c r="F120" s="124">
        <f t="shared" ca="1" si="11"/>
        <v>4.7800138976447748E-2</v>
      </c>
      <c r="G120" s="128"/>
      <c r="H120" s="73">
        <f ca="1"/>
        <v>39715</v>
      </c>
      <c r="I120" s="159">
        <f ca="1"/>
        <v>1185.869995</v>
      </c>
      <c r="J120" s="125">
        <f t="shared" ca="1" si="9"/>
        <v>-3.7474467175169446E-2</v>
      </c>
      <c r="K120" s="128">
        <f t="shared" ca="1" si="10"/>
        <v>-37474.467175169448</v>
      </c>
    </row>
    <row r="121" spans="1:11" x14ac:dyDescent="0.3">
      <c r="A121" s="73">
        <v>43677</v>
      </c>
      <c r="B121" s="130">
        <v>2980.3798830000001</v>
      </c>
      <c r="C121" s="125">
        <f t="shared" si="6"/>
        <v>-1.3537099689686638E-3</v>
      </c>
      <c r="D121" s="128">
        <f t="shared" si="7"/>
        <v>-1353.7099689686638</v>
      </c>
      <c r="E121" s="128">
        <f t="shared" ca="1" si="8"/>
        <v>79957.266748767404</v>
      </c>
      <c r="F121" s="124">
        <f t="shared" ca="1" si="11"/>
        <v>5.0376376230759412E-2</v>
      </c>
      <c r="G121" s="128"/>
      <c r="H121" s="73">
        <f ca="1"/>
        <v>39714</v>
      </c>
      <c r="I121" s="159">
        <f ca="1"/>
        <v>1188.219971</v>
      </c>
      <c r="J121" s="125">
        <f t="shared" ca="1" si="9"/>
        <v>-2.9636375941099913E-2</v>
      </c>
      <c r="K121" s="128">
        <f t="shared" ca="1" si="10"/>
        <v>-29636.375941099912</v>
      </c>
    </row>
    <row r="122" spans="1:11" x14ac:dyDescent="0.3">
      <c r="A122" s="73">
        <v>43676</v>
      </c>
      <c r="B122" s="130">
        <v>3013.179932</v>
      </c>
      <c r="C122" s="125">
        <f t="shared" si="6"/>
        <v>3.0425336817556659E-3</v>
      </c>
      <c r="D122" s="128">
        <f t="shared" si="7"/>
        <v>3042.5336817556658</v>
      </c>
      <c r="E122" s="128">
        <f t="shared" ca="1" si="8"/>
        <v>79957.266748767404</v>
      </c>
      <c r="F122" s="124">
        <f t="shared" ca="1" si="11"/>
        <v>5.8716004879469486E-2</v>
      </c>
      <c r="G122" s="128"/>
      <c r="H122" s="73">
        <f ca="1"/>
        <v>39713</v>
      </c>
      <c r="I122" s="159">
        <f ca="1"/>
        <v>1207.089966</v>
      </c>
      <c r="J122" s="125">
        <f t="shared" ca="1" si="9"/>
        <v>-4.7878647988020662E-2</v>
      </c>
      <c r="K122" s="128">
        <f t="shared" ca="1" si="10"/>
        <v>-47878.647988020661</v>
      </c>
    </row>
    <row r="123" spans="1:11" x14ac:dyDescent="0.3">
      <c r="A123" s="73">
        <v>43675</v>
      </c>
      <c r="B123" s="130">
        <v>3020.969971</v>
      </c>
      <c r="C123" s="125">
        <f t="shared" si="6"/>
        <v>2.212759808769782E-3</v>
      </c>
      <c r="D123" s="128">
        <f t="shared" si="7"/>
        <v>2212.759808769782</v>
      </c>
      <c r="E123" s="128">
        <f t="shared" ca="1" si="8"/>
        <v>79957.266748767404</v>
      </c>
      <c r="F123" s="124">
        <f t="shared" ca="1" si="11"/>
        <v>7.1114053314840886E-2</v>
      </c>
      <c r="G123" s="128"/>
      <c r="H123" s="73">
        <f ca="1"/>
        <v>39710</v>
      </c>
      <c r="I123" s="159">
        <f ca="1"/>
        <v>1255.079956</v>
      </c>
      <c r="J123" s="125">
        <f t="shared" ca="1" si="9"/>
        <v>1.0279154473142871E-2</v>
      </c>
      <c r="K123" s="128">
        <f t="shared" ca="1" si="10"/>
        <v>10279.154473142871</v>
      </c>
    </row>
    <row r="124" spans="1:11" x14ac:dyDescent="0.3">
      <c r="A124" s="73">
        <v>43672</v>
      </c>
      <c r="B124" s="130">
        <v>3025.860107</v>
      </c>
      <c r="C124" s="125">
        <f t="shared" si="6"/>
        <v>4.0116156573883899E-3</v>
      </c>
      <c r="D124" s="128">
        <f t="shared" si="7"/>
        <v>4011.61565738839</v>
      </c>
      <c r="E124" s="128">
        <f t="shared" ca="1" si="8"/>
        <v>79957.266748767404</v>
      </c>
      <c r="F124" s="124">
        <f t="shared" ca="1" si="11"/>
        <v>7.7977088742898548E-2</v>
      </c>
      <c r="G124" s="128"/>
      <c r="H124" s="73">
        <f ca="1"/>
        <v>39709</v>
      </c>
      <c r="I124" s="159">
        <f ca="1"/>
        <v>1206.51001</v>
      </c>
      <c r="J124" s="125">
        <f t="shared" ca="1" si="9"/>
        <v>-2.4514239692299378E-2</v>
      </c>
      <c r="K124" s="128">
        <f t="shared" ca="1" si="10"/>
        <v>-24514.239692299379</v>
      </c>
    </row>
    <row r="125" spans="1:11" x14ac:dyDescent="0.3">
      <c r="A125" s="73">
        <v>43671</v>
      </c>
      <c r="B125" s="130">
        <v>3003.669922</v>
      </c>
      <c r="C125" s="125">
        <f t="shared" si="6"/>
        <v>1.2533743046614365E-3</v>
      </c>
      <c r="D125" s="128">
        <f t="shared" si="7"/>
        <v>1253.3743046614366</v>
      </c>
      <c r="E125" s="128">
        <f t="shared" ca="1" si="8"/>
        <v>79957.266748767404</v>
      </c>
      <c r="F125" s="124">
        <f t="shared" ca="1" si="11"/>
        <v>7.2038574210780526E-2</v>
      </c>
      <c r="G125" s="128"/>
      <c r="H125" s="73">
        <f ca="1"/>
        <v>39708</v>
      </c>
      <c r="I125" s="159">
        <f ca="1"/>
        <v>1156.3900149999999</v>
      </c>
      <c r="J125" s="125">
        <f t="shared" ca="1" si="9"/>
        <v>-9.3013197744485465E-2</v>
      </c>
      <c r="K125" s="128">
        <f t="shared" ca="1" si="10"/>
        <v>-93013.197744485471</v>
      </c>
    </row>
    <row r="126" spans="1:11" x14ac:dyDescent="0.3">
      <c r="A126" s="73">
        <v>43670</v>
      </c>
      <c r="B126" s="130">
        <v>3019.5600589999999</v>
      </c>
      <c r="C126" s="125">
        <f t="shared" si="6"/>
        <v>8.8504413188363884E-3</v>
      </c>
      <c r="D126" s="128">
        <f t="shared" si="7"/>
        <v>8850.4413188363887</v>
      </c>
      <c r="E126" s="128">
        <f t="shared" ca="1" si="8"/>
        <v>79957.266748767404</v>
      </c>
      <c r="F126" s="124">
        <f t="shared" ca="1" si="11"/>
        <v>7.668776489375162E-2</v>
      </c>
      <c r="G126" s="128"/>
      <c r="H126" s="73">
        <f ca="1"/>
        <v>39707</v>
      </c>
      <c r="I126" s="159">
        <f ca="1"/>
        <v>1213.599976</v>
      </c>
      <c r="J126" s="125">
        <f t="shared" ca="1" si="9"/>
        <v>-5.0079041784841571E-2</v>
      </c>
      <c r="K126" s="128">
        <f t="shared" ca="1" si="10"/>
        <v>-50079.041784841575</v>
      </c>
    </row>
    <row r="127" spans="1:11" x14ac:dyDescent="0.3">
      <c r="A127" s="73">
        <v>43669</v>
      </c>
      <c r="B127" s="130">
        <v>3005.469971</v>
      </c>
      <c r="C127" s="125">
        <f t="shared" si="6"/>
        <v>8.6722475658564946E-3</v>
      </c>
      <c r="D127" s="128">
        <f t="shared" si="7"/>
        <v>8672.2475658564945</v>
      </c>
      <c r="E127" s="128">
        <f t="shared" ca="1" si="8"/>
        <v>79957.266748767404</v>
      </c>
      <c r="F127" s="124">
        <f t="shared" ca="1" si="11"/>
        <v>6.7427368079143513E-2</v>
      </c>
      <c r="G127" s="128"/>
      <c r="H127" s="73">
        <f ca="1"/>
        <v>39706</v>
      </c>
      <c r="I127" s="159">
        <f ca="1"/>
        <v>1192.6999510000001</v>
      </c>
      <c r="J127" s="125">
        <f t="shared" ca="1" si="9"/>
        <v>-7.0258731157974319E-2</v>
      </c>
      <c r="K127" s="128">
        <f t="shared" ca="1" si="10"/>
        <v>-70258.731157974325</v>
      </c>
    </row>
    <row r="128" spans="1:11" x14ac:dyDescent="0.3">
      <c r="A128" s="73">
        <v>43668</v>
      </c>
      <c r="B128" s="130">
        <v>2985.030029</v>
      </c>
      <c r="C128" s="125">
        <f t="shared" si="6"/>
        <v>3.0511527913796854E-3</v>
      </c>
      <c r="D128" s="128">
        <f t="shared" si="7"/>
        <v>3051.1527913796854</v>
      </c>
      <c r="E128" s="128">
        <f t="shared" ca="1" si="8"/>
        <v>79957.266748767404</v>
      </c>
      <c r="F128" s="124">
        <f t="shared" ca="1" si="11"/>
        <v>6.2458392603633728E-2</v>
      </c>
      <c r="G128" s="128"/>
      <c r="H128" s="73">
        <f ca="1"/>
        <v>39703</v>
      </c>
      <c r="I128" s="159">
        <f ca="1"/>
        <v>1251.6999510000001</v>
      </c>
      <c r="J128" s="125">
        <f t="shared" ca="1" si="9"/>
        <v>-3.76573030772408E-2</v>
      </c>
      <c r="K128" s="128">
        <f t="shared" ca="1" si="10"/>
        <v>-37657.303077240802</v>
      </c>
    </row>
    <row r="129" spans="1:11" x14ac:dyDescent="0.3">
      <c r="A129" s="73">
        <v>43665</v>
      </c>
      <c r="B129" s="130">
        <v>2976.610107</v>
      </c>
      <c r="C129" s="125">
        <f t="shared" si="6"/>
        <v>-6.4122545960594302E-3</v>
      </c>
      <c r="D129" s="128">
        <f t="shared" si="7"/>
        <v>-6412.2545960594298</v>
      </c>
      <c r="E129" s="128">
        <f t="shared" ca="1" si="8"/>
        <v>79957.266748767404</v>
      </c>
      <c r="F129" s="124">
        <f t="shared" ca="1" si="11"/>
        <v>6.367147984036059E-2</v>
      </c>
      <c r="G129" s="128"/>
      <c r="H129" s="73">
        <f ca="1"/>
        <v>39702</v>
      </c>
      <c r="I129" s="159">
        <f ca="1"/>
        <v>1249.0500489999999</v>
      </c>
      <c r="J129" s="125">
        <f t="shared" ca="1" si="9"/>
        <v>-2.5443552997611918E-2</v>
      </c>
      <c r="K129" s="128">
        <f t="shared" ca="1" si="10"/>
        <v>-25443.552997611918</v>
      </c>
    </row>
    <row r="130" spans="1:11" x14ac:dyDescent="0.3">
      <c r="A130" s="73">
        <v>43664</v>
      </c>
      <c r="B130" s="130">
        <v>2995.110107</v>
      </c>
      <c r="C130" s="125">
        <f t="shared" si="6"/>
        <v>7.4335763840902569E-3</v>
      </c>
      <c r="D130" s="128">
        <f t="shared" si="7"/>
        <v>7433.5763840902573</v>
      </c>
      <c r="E130" s="128">
        <f t="shared" ca="1" si="8"/>
        <v>79957.266748767404</v>
      </c>
      <c r="F130" s="124">
        <f t="shared" ca="1" si="11"/>
        <v>6.9181934137337864E-2</v>
      </c>
      <c r="G130" s="128"/>
      <c r="H130" s="73">
        <f ca="1"/>
        <v>39701</v>
      </c>
      <c r="I130" s="159">
        <f ca="1"/>
        <v>1232.040039</v>
      </c>
      <c r="J130" s="125">
        <f t="shared" ca="1" si="9"/>
        <v>-3.1041809100661344E-2</v>
      </c>
      <c r="K130" s="128">
        <f t="shared" ca="1" si="10"/>
        <v>-31041.809100661343</v>
      </c>
    </row>
    <row r="131" spans="1:11" x14ac:dyDescent="0.3">
      <c r="A131" s="73">
        <v>43663</v>
      </c>
      <c r="B131" s="130">
        <v>2984.419922</v>
      </c>
      <c r="C131" s="125">
        <f t="shared" si="6"/>
        <v>6.7771953430888487E-3</v>
      </c>
      <c r="D131" s="128">
        <f t="shared" si="7"/>
        <v>6777.1953430888489</v>
      </c>
      <c r="E131" s="128">
        <f t="shared" ca="1" si="8"/>
        <v>79957.266748767404</v>
      </c>
      <c r="F131" s="124">
        <f t="shared" ca="1" si="11"/>
        <v>6.6515579302321326E-2</v>
      </c>
      <c r="G131" s="128"/>
      <c r="H131" s="73">
        <f ca="1"/>
        <v>39700</v>
      </c>
      <c r="I131" s="159">
        <f ca="1"/>
        <v>1224.51001</v>
      </c>
      <c r="J131" s="125">
        <f t="shared" ca="1" si="9"/>
        <v>-3.341381479592509E-2</v>
      </c>
      <c r="K131" s="128">
        <f t="shared" ca="1" si="10"/>
        <v>-33413.814795925093</v>
      </c>
    </row>
    <row r="132" spans="1:11" x14ac:dyDescent="0.3">
      <c r="A132" s="73">
        <v>43662</v>
      </c>
      <c r="B132" s="130">
        <v>3004.040039</v>
      </c>
      <c r="C132" s="125">
        <f t="shared" si="6"/>
        <v>2.1171009459741708E-2</v>
      </c>
      <c r="D132" s="128">
        <f t="shared" si="7"/>
        <v>21171.009459741708</v>
      </c>
      <c r="E132" s="128">
        <f t="shared" ca="1" si="8"/>
        <v>79957.266748767404</v>
      </c>
      <c r="F132" s="124">
        <f t="shared" ca="1" si="11"/>
        <v>8.2919379579675878E-2</v>
      </c>
      <c r="G132" s="128"/>
      <c r="H132" s="73">
        <f ca="1"/>
        <v>39699</v>
      </c>
      <c r="I132" s="159">
        <f ca="1"/>
        <v>1267.790039</v>
      </c>
      <c r="J132" s="125">
        <f t="shared" ca="1" si="9"/>
        <v>-1.8890197280312493E-2</v>
      </c>
      <c r="K132" s="128">
        <f t="shared" ca="1" si="10"/>
        <v>-18890.197280312492</v>
      </c>
    </row>
    <row r="133" spans="1:11" x14ac:dyDescent="0.3">
      <c r="A133" s="73">
        <v>43661</v>
      </c>
      <c r="B133" s="130">
        <v>3014.3000489999999</v>
      </c>
      <c r="C133" s="125">
        <f t="shared" si="6"/>
        <v>3.0558144969276224E-2</v>
      </c>
      <c r="D133" s="128">
        <f t="shared" si="7"/>
        <v>30558.144969276225</v>
      </c>
      <c r="E133" s="128">
        <f t="shared" ca="1" si="8"/>
        <v>79957.266748767404</v>
      </c>
      <c r="F133" s="124">
        <f t="shared" ca="1" si="11"/>
        <v>7.8909298333470046E-2</v>
      </c>
      <c r="G133" s="128"/>
      <c r="H133" s="73">
        <f ca="1"/>
        <v>39696</v>
      </c>
      <c r="I133" s="159">
        <f ca="1"/>
        <v>1242.3100589999999</v>
      </c>
      <c r="J133" s="125">
        <f t="shared" ca="1" si="9"/>
        <v>-2.7713358798240217E-2</v>
      </c>
      <c r="K133" s="128">
        <f t="shared" ca="1" si="10"/>
        <v>-27713.358798240217</v>
      </c>
    </row>
    <row r="134" spans="1:11" x14ac:dyDescent="0.3">
      <c r="A134" s="73">
        <v>43658</v>
      </c>
      <c r="B134" s="130">
        <v>3013.7700199999999</v>
      </c>
      <c r="C134" s="125">
        <f t="shared" si="6"/>
        <v>3.4316245565838566E-2</v>
      </c>
      <c r="D134" s="128">
        <f t="shared" si="7"/>
        <v>34316.245565838566</v>
      </c>
      <c r="E134" s="128">
        <f t="shared" ca="1" si="8"/>
        <v>79957.266748767404</v>
      </c>
      <c r="F134" s="124">
        <f t="shared" ca="1" si="11"/>
        <v>8.2466266223818474E-2</v>
      </c>
      <c r="G134" s="128"/>
      <c r="H134" s="73">
        <f ca="1"/>
        <v>39695</v>
      </c>
      <c r="I134" s="159">
        <f ca="1"/>
        <v>1236.829956</v>
      </c>
      <c r="J134" s="125">
        <f t="shared" ca="1" si="9"/>
        <v>-2.9587209382285984E-2</v>
      </c>
      <c r="K134" s="128">
        <f t="shared" ca="1" si="10"/>
        <v>-29587.209382285982</v>
      </c>
    </row>
    <row r="135" spans="1:11" x14ac:dyDescent="0.3">
      <c r="A135" s="73">
        <v>43657</v>
      </c>
      <c r="B135" s="130">
        <v>2999.9099120000001</v>
      </c>
      <c r="C135" s="125">
        <f t="shared" si="6"/>
        <v>2.8289092373918967E-2</v>
      </c>
      <c r="D135" s="128">
        <f t="shared" si="7"/>
        <v>28289.092373918967</v>
      </c>
      <c r="E135" s="128">
        <f t="shared" ca="1" si="8"/>
        <v>79957.266748767404</v>
      </c>
      <c r="F135" s="124">
        <f t="shared" ca="1" si="11"/>
        <v>8.6994745340043034E-2</v>
      </c>
      <c r="G135" s="128"/>
      <c r="H135" s="73">
        <f ca="1"/>
        <v>39694</v>
      </c>
      <c r="I135" s="159">
        <f ca="1"/>
        <v>1274.9799800000001</v>
      </c>
      <c r="J135" s="125">
        <f t="shared" ca="1" si="9"/>
        <v>6.54464737712801E-3</v>
      </c>
      <c r="K135" s="128">
        <f t="shared" ca="1" si="10"/>
        <v>6544.6473771280098</v>
      </c>
    </row>
    <row r="136" spans="1:11" x14ac:dyDescent="0.3">
      <c r="A136" s="73">
        <v>43656</v>
      </c>
      <c r="B136" s="130">
        <v>2993.070068</v>
      </c>
      <c r="C136" s="125">
        <f t="shared" ref="C136:C199" si="12">B136/B146-1</f>
        <v>1.6201798907506282E-2</v>
      </c>
      <c r="D136" s="128">
        <f t="shared" ref="D136:D199" si="13">C136*$B$5</f>
        <v>16201.798907506281</v>
      </c>
      <c r="E136" s="128">
        <f t="shared" ref="E136:E199" ca="1" si="14">ABS(_xlfn.PERCENTILE.INC(OFFSET(D136,0,0,Window),1-VaRLevel))</f>
        <v>79957.266748767404</v>
      </c>
      <c r="F136" s="124">
        <f t="shared" ca="1" si="11"/>
        <v>9.3714468255451822E-2</v>
      </c>
      <c r="G136" s="128"/>
      <c r="H136" s="73">
        <f ca="1"/>
        <v>39693</v>
      </c>
      <c r="I136" s="159">
        <f ca="1"/>
        <v>1277.579956</v>
      </c>
      <c r="J136" s="125">
        <f t="shared" ref="J136:J199" ca="1" si="15">I136/I146-1</f>
        <v>-7.9776319345081781E-4</v>
      </c>
      <c r="K136" s="128">
        <f t="shared" ref="K136:K199" ca="1" si="16">J136*$B$5</f>
        <v>-797.76319345081777</v>
      </c>
    </row>
    <row r="137" spans="1:11" x14ac:dyDescent="0.3">
      <c r="A137" s="73">
        <v>43655</v>
      </c>
      <c r="B137" s="130">
        <v>2979.6298830000001</v>
      </c>
      <c r="C137" s="125">
        <f t="shared" si="12"/>
        <v>9.8865676489687804E-3</v>
      </c>
      <c r="D137" s="128">
        <f t="shared" si="13"/>
        <v>9886.5676489687812</v>
      </c>
      <c r="E137" s="128">
        <f t="shared" ca="1" si="14"/>
        <v>79957.266748767404</v>
      </c>
      <c r="F137" s="124">
        <f t="shared" ref="F137:F200" ca="1" si="17">B137/OFFSET(B137,250,0)-1</f>
        <v>9.8189573586918044E-2</v>
      </c>
      <c r="G137" s="128"/>
      <c r="H137" s="73">
        <f ca="1"/>
        <v>39689</v>
      </c>
      <c r="I137" s="159">
        <f ca="1"/>
        <v>1282.829956</v>
      </c>
      <c r="J137" s="125">
        <f t="shared" ca="1" si="15"/>
        <v>-1.1839466630822582E-2</v>
      </c>
      <c r="K137" s="128">
        <f t="shared" ca="1" si="16"/>
        <v>-11839.466630822582</v>
      </c>
    </row>
    <row r="138" spans="1:11" x14ac:dyDescent="0.3">
      <c r="A138" s="73">
        <v>43654</v>
      </c>
      <c r="B138" s="130">
        <v>2975.9499510000001</v>
      </c>
      <c r="C138" s="125">
        <f t="shared" si="12"/>
        <v>7.3692258092288299E-3</v>
      </c>
      <c r="D138" s="128">
        <f t="shared" si="13"/>
        <v>7369.2258092288303</v>
      </c>
      <c r="E138" s="128">
        <f t="shared" ca="1" si="14"/>
        <v>79957.266748767404</v>
      </c>
      <c r="F138" s="124">
        <f t="shared" ca="1" si="17"/>
        <v>9.1406857922136098E-2</v>
      </c>
      <c r="G138" s="128"/>
      <c r="H138" s="73">
        <f ca="1"/>
        <v>39688</v>
      </c>
      <c r="I138" s="159">
        <f ca="1"/>
        <v>1300.6800539999999</v>
      </c>
      <c r="J138" s="125">
        <f t="shared" ca="1" si="15"/>
        <v>5.9941370966074548E-3</v>
      </c>
      <c r="K138" s="128">
        <f t="shared" ca="1" si="16"/>
        <v>5994.1370966074546</v>
      </c>
    </row>
    <row r="139" spans="1:11" x14ac:dyDescent="0.3">
      <c r="A139" s="73">
        <v>43649</v>
      </c>
      <c r="B139" s="130">
        <v>2995.820068</v>
      </c>
      <c r="C139" s="125">
        <f t="shared" si="12"/>
        <v>2.3701027153742116E-2</v>
      </c>
      <c r="D139" s="128">
        <f t="shared" si="13"/>
        <v>23701.027153742114</v>
      </c>
      <c r="E139" s="128">
        <f t="shared" ca="1" si="14"/>
        <v>79957.266748767404</v>
      </c>
      <c r="F139" s="124">
        <f t="shared" ca="1" si="17"/>
        <v>0.10206481790867916</v>
      </c>
      <c r="G139" s="128"/>
      <c r="H139" s="73">
        <f ca="1"/>
        <v>39687</v>
      </c>
      <c r="I139" s="159">
        <f ca="1"/>
        <v>1281.660034</v>
      </c>
      <c r="J139" s="125">
        <f t="shared" ca="1" si="15"/>
        <v>-3.2429809093669215E-3</v>
      </c>
      <c r="K139" s="128">
        <f t="shared" ca="1" si="16"/>
        <v>-3242.9809093669214</v>
      </c>
    </row>
    <row r="140" spans="1:11" x14ac:dyDescent="0.3">
      <c r="A140" s="73">
        <v>43648</v>
      </c>
      <c r="B140" s="130">
        <v>2973.01001</v>
      </c>
      <c r="C140" s="125">
        <f t="shared" si="12"/>
        <v>1.8939254562591046E-2</v>
      </c>
      <c r="D140" s="128">
        <f t="shared" si="13"/>
        <v>18939.254562591046</v>
      </c>
      <c r="E140" s="128">
        <f t="shared" ca="1" si="14"/>
        <v>79957.266748767404</v>
      </c>
      <c r="F140" s="124">
        <f t="shared" ca="1" si="17"/>
        <v>9.450318462337215E-2</v>
      </c>
      <c r="G140" s="128"/>
      <c r="H140" s="73">
        <f ca="1"/>
        <v>39686</v>
      </c>
      <c r="I140" s="159">
        <f ca="1"/>
        <v>1271.51001</v>
      </c>
      <c r="J140" s="125">
        <f t="shared" ca="1" si="15"/>
        <v>-1.4019926082458389E-2</v>
      </c>
      <c r="K140" s="128">
        <f t="shared" ca="1" si="16"/>
        <v>-14019.926082458389</v>
      </c>
    </row>
    <row r="141" spans="1:11" x14ac:dyDescent="0.3">
      <c r="A141" s="73">
        <v>43647</v>
      </c>
      <c r="B141" s="130">
        <v>2964.330078</v>
      </c>
      <c r="C141" s="125">
        <f t="shared" si="12"/>
        <v>2.5836914947132028E-2</v>
      </c>
      <c r="D141" s="128">
        <f t="shared" si="13"/>
        <v>25836.914947132027</v>
      </c>
      <c r="E141" s="128">
        <f t="shared" ca="1" si="14"/>
        <v>79957.266748767404</v>
      </c>
      <c r="F141" s="124">
        <f t="shared" ca="1" si="17"/>
        <v>9.8050550064977093E-2</v>
      </c>
      <c r="G141" s="128"/>
      <c r="H141" s="73">
        <f ca="1"/>
        <v>39685</v>
      </c>
      <c r="I141" s="159">
        <f ca="1"/>
        <v>1266.839966</v>
      </c>
      <c r="J141" s="125">
        <f t="shared" ca="1" si="15"/>
        <v>-2.9479347280272128E-2</v>
      </c>
      <c r="K141" s="128">
        <f t="shared" ca="1" si="16"/>
        <v>-29479.347280272126</v>
      </c>
    </row>
    <row r="142" spans="1:11" x14ac:dyDescent="0.3">
      <c r="A142" s="73">
        <v>43644</v>
      </c>
      <c r="B142" s="130">
        <v>2941.76001</v>
      </c>
      <c r="C142" s="125">
        <f t="shared" si="12"/>
        <v>1.8974856209428959E-2</v>
      </c>
      <c r="D142" s="128">
        <f t="shared" si="13"/>
        <v>18974.856209428959</v>
      </c>
      <c r="E142" s="128">
        <f t="shared" ca="1" si="14"/>
        <v>79957.266748767404</v>
      </c>
      <c r="F142" s="124">
        <f t="shared" ca="1" si="17"/>
        <v>8.0314038714340397E-2</v>
      </c>
      <c r="G142" s="128"/>
      <c r="H142" s="73">
        <f ca="1"/>
        <v>39682</v>
      </c>
      <c r="I142" s="159">
        <f ca="1"/>
        <v>1292.1999510000001</v>
      </c>
      <c r="J142" s="125">
        <f t="shared" ca="1" si="15"/>
        <v>-3.1782238734449075E-3</v>
      </c>
      <c r="K142" s="128">
        <f t="shared" ca="1" si="16"/>
        <v>-3178.2238734449074</v>
      </c>
    </row>
    <row r="143" spans="1:11" x14ac:dyDescent="0.3">
      <c r="A143" s="73">
        <v>43643</v>
      </c>
      <c r="B143" s="130">
        <v>2924.919922</v>
      </c>
      <c r="C143" s="125">
        <f t="shared" si="12"/>
        <v>1.1509050307600077E-2</v>
      </c>
      <c r="D143" s="128">
        <f t="shared" si="13"/>
        <v>11509.050307600077</v>
      </c>
      <c r="E143" s="128">
        <f t="shared" ca="1" si="14"/>
        <v>79957.266748767404</v>
      </c>
      <c r="F143" s="124">
        <f t="shared" ca="1" si="17"/>
        <v>7.6497789456344556E-2</v>
      </c>
      <c r="G143" s="128"/>
      <c r="H143" s="73">
        <f ca="1"/>
        <v>39681</v>
      </c>
      <c r="I143" s="159">
        <f ca="1"/>
        <v>1277.719971</v>
      </c>
      <c r="J143" s="125">
        <f t="shared" ca="1" si="15"/>
        <v>9.2017230460346155E-3</v>
      </c>
      <c r="K143" s="128">
        <f t="shared" ca="1" si="16"/>
        <v>9201.7230460346163</v>
      </c>
    </row>
    <row r="144" spans="1:11" x14ac:dyDescent="0.3">
      <c r="A144" s="73">
        <v>43642</v>
      </c>
      <c r="B144" s="130">
        <v>2913.780029</v>
      </c>
      <c r="C144" s="125">
        <f t="shared" si="12"/>
        <v>1.1785356118009682E-2</v>
      </c>
      <c r="D144" s="128">
        <f t="shared" si="13"/>
        <v>11785.356118009682</v>
      </c>
      <c r="E144" s="128">
        <f t="shared" ca="1" si="14"/>
        <v>79957.266748767404</v>
      </c>
      <c r="F144" s="124">
        <f t="shared" ca="1" si="17"/>
        <v>5.7679518798823715E-2</v>
      </c>
      <c r="G144" s="128"/>
      <c r="H144" s="73">
        <f ca="1"/>
        <v>39680</v>
      </c>
      <c r="I144" s="159">
        <f ca="1"/>
        <v>1274.540039</v>
      </c>
      <c r="J144" s="125">
        <f t="shared" ca="1" si="15"/>
        <v>-1.1363649012523624E-2</v>
      </c>
      <c r="K144" s="128">
        <f t="shared" ca="1" si="16"/>
        <v>-11363.649012523625</v>
      </c>
    </row>
    <row r="145" spans="1:11" x14ac:dyDescent="0.3">
      <c r="A145" s="73">
        <v>43641</v>
      </c>
      <c r="B145" s="130">
        <v>2917.3798830000001</v>
      </c>
      <c r="C145" s="125">
        <f t="shared" si="12"/>
        <v>1.0971235018701009E-2</v>
      </c>
      <c r="D145" s="128">
        <f t="shared" si="13"/>
        <v>10971.235018701009</v>
      </c>
      <c r="E145" s="128">
        <f t="shared" ca="1" si="14"/>
        <v>79957.266748767404</v>
      </c>
      <c r="F145" s="124">
        <f t="shared" ca="1" si="17"/>
        <v>6.0958000840226179E-2</v>
      </c>
      <c r="G145" s="128"/>
      <c r="H145" s="73">
        <f ca="1"/>
        <v>39679</v>
      </c>
      <c r="I145" s="159">
        <f ca="1"/>
        <v>1266.6899410000001</v>
      </c>
      <c r="J145" s="125">
        <f t="shared" ca="1" si="15"/>
        <v>-1.4157013829474208E-2</v>
      </c>
      <c r="K145" s="128">
        <f t="shared" ca="1" si="16"/>
        <v>-14157.013829474208</v>
      </c>
    </row>
    <row r="146" spans="1:11" x14ac:dyDescent="0.3">
      <c r="A146" s="73">
        <v>43640</v>
      </c>
      <c r="B146" s="130">
        <v>2945.3500979999999</v>
      </c>
      <c r="C146" s="125">
        <f t="shared" si="12"/>
        <v>2.0306754842376984E-2</v>
      </c>
      <c r="D146" s="128">
        <f t="shared" si="13"/>
        <v>20306.754842376984</v>
      </c>
      <c r="E146" s="128">
        <f t="shared" ca="1" si="14"/>
        <v>79957.266748767404</v>
      </c>
      <c r="F146" s="124">
        <f t="shared" ca="1" si="17"/>
        <v>6.4333010141709446E-2</v>
      </c>
      <c r="G146" s="128"/>
      <c r="H146" s="73">
        <f ca="1"/>
        <v>39678</v>
      </c>
      <c r="I146" s="159">
        <f ca="1"/>
        <v>1278.599976</v>
      </c>
      <c r="J146" s="125">
        <f t="shared" ca="1" si="15"/>
        <v>2.3690735673127294E-2</v>
      </c>
      <c r="K146" s="128">
        <f t="shared" ca="1" si="16"/>
        <v>23690.735673127296</v>
      </c>
    </row>
    <row r="147" spans="1:11" x14ac:dyDescent="0.3">
      <c r="A147" s="73">
        <v>43637</v>
      </c>
      <c r="B147" s="130">
        <v>2950.459961</v>
      </c>
      <c r="C147" s="125">
        <f t="shared" si="12"/>
        <v>2.6839799897714123E-2</v>
      </c>
      <c r="D147" s="128">
        <f t="shared" si="13"/>
        <v>26839.799897714121</v>
      </c>
      <c r="E147" s="128">
        <f t="shared" ca="1" si="14"/>
        <v>79957.266748767404</v>
      </c>
      <c r="F147" s="124">
        <f t="shared" ca="1" si="17"/>
        <v>6.8004976133107853E-2</v>
      </c>
      <c r="G147" s="128"/>
      <c r="H147" s="73">
        <f ca="1"/>
        <v>39675</v>
      </c>
      <c r="I147" s="159">
        <f ca="1"/>
        <v>1298.1999510000001</v>
      </c>
      <c r="J147" s="125">
        <f t="shared" ca="1" si="15"/>
        <v>3.0063944764563866E-2</v>
      </c>
      <c r="K147" s="128">
        <f t="shared" ca="1" si="16"/>
        <v>30063.944764563865</v>
      </c>
    </row>
    <row r="148" spans="1:11" x14ac:dyDescent="0.3">
      <c r="A148" s="73">
        <v>43636</v>
      </c>
      <c r="B148" s="130">
        <v>2954.179932</v>
      </c>
      <c r="C148" s="125">
        <f t="shared" si="12"/>
        <v>3.8927494870484747E-2</v>
      </c>
      <c r="D148" s="128">
        <f t="shared" si="13"/>
        <v>38927.494870484748</v>
      </c>
      <c r="E148" s="128">
        <f t="shared" ca="1" si="14"/>
        <v>79957.266748767404</v>
      </c>
      <c r="F148" s="124">
        <f t="shared" ca="1" si="17"/>
        <v>6.5049096710229737E-2</v>
      </c>
      <c r="G148" s="128"/>
      <c r="H148" s="73">
        <f ca="1"/>
        <v>39674</v>
      </c>
      <c r="I148" s="159">
        <f ca="1"/>
        <v>1292.9300539999999</v>
      </c>
      <c r="J148" s="125">
        <f t="shared" ca="1" si="15"/>
        <v>2.0159738120533177E-2</v>
      </c>
      <c r="K148" s="128">
        <f t="shared" ca="1" si="16"/>
        <v>20159.738120533177</v>
      </c>
    </row>
    <row r="149" spans="1:11" x14ac:dyDescent="0.3">
      <c r="A149" s="73">
        <v>43635</v>
      </c>
      <c r="B149" s="130">
        <v>2926.459961</v>
      </c>
      <c r="C149" s="125">
        <f t="shared" si="12"/>
        <v>3.5493538021112325E-2</v>
      </c>
      <c r="D149" s="128">
        <f t="shared" si="13"/>
        <v>35493.538021112327</v>
      </c>
      <c r="E149" s="128">
        <f t="shared" ca="1" si="14"/>
        <v>79957.266748767404</v>
      </c>
      <c r="F149" s="124">
        <f t="shared" ca="1" si="17"/>
        <v>5.2812233743506853E-2</v>
      </c>
      <c r="G149" s="128"/>
      <c r="H149" s="73">
        <f ca="1"/>
        <v>39673</v>
      </c>
      <c r="I149" s="159">
        <f ca="1"/>
        <v>1285.829956</v>
      </c>
      <c r="J149" s="125">
        <f t="shared" ca="1" si="15"/>
        <v>1.2224518304513321E-3</v>
      </c>
      <c r="K149" s="128">
        <f t="shared" ca="1" si="16"/>
        <v>1222.4518304513322</v>
      </c>
    </row>
    <row r="150" spans="1:11" x14ac:dyDescent="0.3">
      <c r="A150" s="73">
        <v>43634</v>
      </c>
      <c r="B150" s="130">
        <v>2917.75</v>
      </c>
      <c r="C150" s="125">
        <f t="shared" si="12"/>
        <v>4.0838013884941349E-2</v>
      </c>
      <c r="D150" s="128">
        <f t="shared" si="13"/>
        <v>40838.013884941349</v>
      </c>
      <c r="E150" s="128">
        <f t="shared" ca="1" si="14"/>
        <v>79957.266748767404</v>
      </c>
      <c r="F150" s="124">
        <f t="shared" ca="1" si="17"/>
        <v>4.8611139837379858E-2</v>
      </c>
      <c r="G150" s="128"/>
      <c r="H150" s="73">
        <f ca="1"/>
        <v>39672</v>
      </c>
      <c r="I150" s="159">
        <f ca="1"/>
        <v>1289.589966</v>
      </c>
      <c r="J150" s="125">
        <f t="shared" ca="1" si="15"/>
        <v>2.0891399638757635E-2</v>
      </c>
      <c r="K150" s="128">
        <f t="shared" ca="1" si="16"/>
        <v>20891.399638757634</v>
      </c>
    </row>
    <row r="151" spans="1:11" x14ac:dyDescent="0.3">
      <c r="A151" s="73">
        <v>43633</v>
      </c>
      <c r="B151" s="130">
        <v>2889.669922</v>
      </c>
      <c r="C151" s="125">
        <f t="shared" si="12"/>
        <v>5.2914053304956798E-2</v>
      </c>
      <c r="D151" s="128">
        <f t="shared" si="13"/>
        <v>52914.053304956797</v>
      </c>
      <c r="E151" s="128">
        <f t="shared" ca="1" si="14"/>
        <v>79957.266748767404</v>
      </c>
      <c r="F151" s="124">
        <f t="shared" ca="1" si="17"/>
        <v>4.1086183607715432E-2</v>
      </c>
      <c r="G151" s="128"/>
      <c r="H151" s="73">
        <f ca="1"/>
        <v>39671</v>
      </c>
      <c r="I151" s="159">
        <f ca="1"/>
        <v>1305.3199460000001</v>
      </c>
      <c r="J151" s="125">
        <f t="shared" ca="1" si="15"/>
        <v>5.7478674374290772E-2</v>
      </c>
      <c r="K151" s="128">
        <f t="shared" ca="1" si="16"/>
        <v>57478.674374290771</v>
      </c>
    </row>
    <row r="152" spans="1:11" x14ac:dyDescent="0.3">
      <c r="A152" s="73">
        <v>43630</v>
      </c>
      <c r="B152" s="130">
        <v>2886.9799800000001</v>
      </c>
      <c r="C152" s="125">
        <f t="shared" si="12"/>
        <v>4.9025064172845578E-2</v>
      </c>
      <c r="D152" s="128">
        <f t="shared" si="13"/>
        <v>49025.064172845581</v>
      </c>
      <c r="E152" s="128">
        <f t="shared" ca="1" si="14"/>
        <v>79957.266748767404</v>
      </c>
      <c r="F152" s="124">
        <f t="shared" ca="1" si="17"/>
        <v>3.5929410796748273E-2</v>
      </c>
      <c r="G152" s="128"/>
      <c r="H152" s="73">
        <f ca="1"/>
        <v>39668</v>
      </c>
      <c r="I152" s="159">
        <f ca="1"/>
        <v>1296.3199460000001</v>
      </c>
      <c r="J152" s="125">
        <f t="shared" ca="1" si="15"/>
        <v>3.0657626012453809E-2</v>
      </c>
      <c r="K152" s="128">
        <f t="shared" ca="1" si="16"/>
        <v>30657.626012453809</v>
      </c>
    </row>
    <row r="153" spans="1:11" x14ac:dyDescent="0.3">
      <c r="A153" s="73">
        <v>43629</v>
      </c>
      <c r="B153" s="130">
        <v>2891.639893</v>
      </c>
      <c r="C153" s="125">
        <f t="shared" si="12"/>
        <v>3.6853690058538335E-2</v>
      </c>
      <c r="D153" s="128">
        <f t="shared" si="13"/>
        <v>36853.690058538334</v>
      </c>
      <c r="E153" s="128">
        <f t="shared" ca="1" si="14"/>
        <v>79957.266748767404</v>
      </c>
      <c r="F153" s="124">
        <f t="shared" ca="1" si="17"/>
        <v>3.9410457584471592E-2</v>
      </c>
      <c r="G153" s="128"/>
      <c r="H153" s="73">
        <f ca="1"/>
        <v>39667</v>
      </c>
      <c r="I153" s="159">
        <f ca="1"/>
        <v>1266.0699460000001</v>
      </c>
      <c r="J153" s="125">
        <f t="shared" ca="1" si="15"/>
        <v>1.0801975648460749E-2</v>
      </c>
      <c r="K153" s="128">
        <f t="shared" ca="1" si="16"/>
        <v>10801.97564846075</v>
      </c>
    </row>
    <row r="154" spans="1:11" x14ac:dyDescent="0.3">
      <c r="A154" s="73">
        <v>43628</v>
      </c>
      <c r="B154" s="130">
        <v>2879.8400879999999</v>
      </c>
      <c r="C154" s="125">
        <f t="shared" si="12"/>
        <v>3.4789569354229721E-2</v>
      </c>
      <c r="D154" s="128">
        <f t="shared" si="13"/>
        <v>34789.569354229723</v>
      </c>
      <c r="E154" s="128">
        <f t="shared" ca="1" si="14"/>
        <v>79957.266748767404</v>
      </c>
      <c r="F154" s="124">
        <f t="shared" ca="1" si="17"/>
        <v>3.627526797048497E-2</v>
      </c>
      <c r="G154" s="128"/>
      <c r="H154" s="73">
        <f ca="1"/>
        <v>39666</v>
      </c>
      <c r="I154" s="159">
        <f ca="1"/>
        <v>1289.1899410000001</v>
      </c>
      <c r="J154" s="125">
        <f t="shared" ca="1" si="15"/>
        <v>5.459409543129512E-3</v>
      </c>
      <c r="K154" s="128">
        <f t="shared" ca="1" si="16"/>
        <v>5459.4095431295118</v>
      </c>
    </row>
    <row r="155" spans="1:11" x14ac:dyDescent="0.3">
      <c r="A155" s="73">
        <v>43627</v>
      </c>
      <c r="B155" s="130">
        <v>2885.719971</v>
      </c>
      <c r="C155" s="125">
        <f t="shared" si="12"/>
        <v>2.973536202373106E-2</v>
      </c>
      <c r="D155" s="128">
        <f t="shared" si="13"/>
        <v>29735.362023731061</v>
      </c>
      <c r="E155" s="128">
        <f t="shared" ca="1" si="14"/>
        <v>79957.266748767404</v>
      </c>
      <c r="F155" s="124">
        <f t="shared" ca="1" si="17"/>
        <v>4.1636983193029442E-2</v>
      </c>
      <c r="G155" s="128"/>
      <c r="H155" s="73">
        <f ca="1"/>
        <v>39665</v>
      </c>
      <c r="I155" s="159">
        <f ca="1"/>
        <v>1284.880005</v>
      </c>
      <c r="J155" s="125">
        <f t="shared" ca="1" si="15"/>
        <v>6.170716523101083E-3</v>
      </c>
      <c r="K155" s="128">
        <f t="shared" ca="1" si="16"/>
        <v>6170.7165231010831</v>
      </c>
    </row>
    <row r="156" spans="1:11" x14ac:dyDescent="0.3">
      <c r="A156" s="73">
        <v>43626</v>
      </c>
      <c r="B156" s="130">
        <v>2886.7299800000001</v>
      </c>
      <c r="C156" s="125">
        <f t="shared" si="12"/>
        <v>2.1468022523720931E-2</v>
      </c>
      <c r="D156" s="128">
        <f t="shared" si="13"/>
        <v>21468.022523720931</v>
      </c>
      <c r="E156" s="128">
        <f t="shared" ca="1" si="14"/>
        <v>79957.266748767404</v>
      </c>
      <c r="F156" s="124">
        <f t="shared" ca="1" si="17"/>
        <v>4.1257372971225781E-2</v>
      </c>
      <c r="G156" s="128"/>
      <c r="H156" s="73">
        <f ca="1"/>
        <v>39664</v>
      </c>
      <c r="I156" s="159">
        <f ca="1"/>
        <v>1249.01001</v>
      </c>
      <c r="J156" s="125">
        <f t="shared" ca="1" si="15"/>
        <v>-8.7222142857142915E-3</v>
      </c>
      <c r="K156" s="128">
        <f t="shared" ca="1" si="16"/>
        <v>-8722.2142857142917</v>
      </c>
    </row>
    <row r="157" spans="1:11" x14ac:dyDescent="0.3">
      <c r="A157" s="73">
        <v>43623</v>
      </c>
      <c r="B157" s="130">
        <v>2873.3400879999999</v>
      </c>
      <c r="C157" s="125">
        <f t="shared" si="12"/>
        <v>1.8106219946234958E-2</v>
      </c>
      <c r="D157" s="128">
        <f t="shared" si="13"/>
        <v>18106.21994623496</v>
      </c>
      <c r="E157" s="128">
        <f t="shared" ca="1" si="14"/>
        <v>79957.266748767404</v>
      </c>
      <c r="F157" s="124">
        <f t="shared" ca="1" si="17"/>
        <v>4.5307056453708583E-2</v>
      </c>
      <c r="G157" s="128"/>
      <c r="H157" s="73">
        <f ca="1"/>
        <v>39661</v>
      </c>
      <c r="I157" s="159">
        <f ca="1"/>
        <v>1260.3100589999999</v>
      </c>
      <c r="J157" s="125">
        <f t="shared" ca="1" si="15"/>
        <v>-2.9348842224163896E-4</v>
      </c>
      <c r="K157" s="128">
        <f t="shared" ca="1" si="16"/>
        <v>-293.48842224163894</v>
      </c>
    </row>
    <row r="158" spans="1:11" x14ac:dyDescent="0.3">
      <c r="A158" s="73">
        <v>43622</v>
      </c>
      <c r="B158" s="130">
        <v>2843.48999</v>
      </c>
      <c r="C158" s="125">
        <f t="shared" si="12"/>
        <v>-4.4743773909722284E-3</v>
      </c>
      <c r="D158" s="128">
        <f t="shared" si="13"/>
        <v>-4474.3773909722286</v>
      </c>
      <c r="E158" s="128">
        <f t="shared" ca="1" si="14"/>
        <v>79957.266748767404</v>
      </c>
      <c r="F158" s="124">
        <f t="shared" ca="1" si="17"/>
        <v>3.5174532789895352E-2</v>
      </c>
      <c r="G158" s="128"/>
      <c r="H158" s="73">
        <f ca="1"/>
        <v>39660</v>
      </c>
      <c r="I158" s="159">
        <f ca="1"/>
        <v>1267.380005</v>
      </c>
      <c r="J158" s="125">
        <f t="shared" ca="1" si="15"/>
        <v>5.6017989895400522E-3</v>
      </c>
      <c r="K158" s="128">
        <f t="shared" ca="1" si="16"/>
        <v>5601.7989895400524</v>
      </c>
    </row>
    <row r="159" spans="1:11" x14ac:dyDescent="0.3">
      <c r="A159" s="73">
        <v>43621</v>
      </c>
      <c r="B159" s="130">
        <v>2826.1499020000001</v>
      </c>
      <c r="C159" s="125">
        <f t="shared" si="12"/>
        <v>-1.33398747268616E-2</v>
      </c>
      <c r="D159" s="128">
        <f t="shared" si="13"/>
        <v>-13339.874726861601</v>
      </c>
      <c r="E159" s="128">
        <f t="shared" ca="1" si="14"/>
        <v>79957.266748767404</v>
      </c>
      <c r="F159" s="124">
        <f t="shared" ca="1" si="17"/>
        <v>3.3470749531533617E-2</v>
      </c>
      <c r="G159" s="128"/>
      <c r="H159" s="73">
        <f ca="1"/>
        <v>39659</v>
      </c>
      <c r="I159" s="159">
        <f ca="1"/>
        <v>1284.26001</v>
      </c>
      <c r="J159" s="125">
        <f t="shared" ca="1" si="15"/>
        <v>3.1235968289120786E-2</v>
      </c>
      <c r="K159" s="128">
        <f t="shared" ca="1" si="16"/>
        <v>31235.968289120785</v>
      </c>
    </row>
    <row r="160" spans="1:11" x14ac:dyDescent="0.3">
      <c r="A160" s="73">
        <v>43620</v>
      </c>
      <c r="B160" s="130">
        <v>2803.2700199999999</v>
      </c>
      <c r="C160" s="125">
        <f t="shared" si="12"/>
        <v>-1.3013016643110054E-2</v>
      </c>
      <c r="D160" s="128">
        <f t="shared" si="13"/>
        <v>-13013.016643110053</v>
      </c>
      <c r="E160" s="128">
        <f t="shared" ca="1" si="14"/>
        <v>79957.266748767404</v>
      </c>
      <c r="F160" s="124">
        <f t="shared" ca="1" si="17"/>
        <v>3.6225589044896811E-2</v>
      </c>
      <c r="G160" s="128"/>
      <c r="H160" s="73">
        <f ca="1"/>
        <v>39658</v>
      </c>
      <c r="I160" s="159">
        <f ca="1"/>
        <v>1263.1999510000001</v>
      </c>
      <c r="J160" s="125">
        <f t="shared" ca="1" si="15"/>
        <v>3.9747730818395777E-2</v>
      </c>
      <c r="K160" s="128">
        <f t="shared" ca="1" si="16"/>
        <v>39747.730818395779</v>
      </c>
    </row>
    <row r="161" spans="1:11" x14ac:dyDescent="0.3">
      <c r="A161" s="73">
        <v>43619</v>
      </c>
      <c r="B161" s="130">
        <v>2744.4499510000001</v>
      </c>
      <c r="C161" s="125">
        <f t="shared" si="12"/>
        <v>-4.0244402693069281E-2</v>
      </c>
      <c r="D161" s="128">
        <f t="shared" si="13"/>
        <v>-40244.402693069278</v>
      </c>
      <c r="E161" s="128">
        <f t="shared" ca="1" si="14"/>
        <v>79957.266748767404</v>
      </c>
      <c r="F161" s="124">
        <f t="shared" ca="1" si="17"/>
        <v>7.5036218387465325E-3</v>
      </c>
      <c r="G161" s="128"/>
      <c r="H161" s="73">
        <f ca="1"/>
        <v>39657</v>
      </c>
      <c r="I161" s="159">
        <f ca="1"/>
        <v>1234.369995</v>
      </c>
      <c r="J161" s="125">
        <f t="shared" ca="1" si="15"/>
        <v>4.9417453047744253E-3</v>
      </c>
      <c r="K161" s="128">
        <f t="shared" ca="1" si="16"/>
        <v>4941.7453047744257</v>
      </c>
    </row>
    <row r="162" spans="1:11" x14ac:dyDescent="0.3">
      <c r="A162" s="73">
        <v>43616</v>
      </c>
      <c r="B162" s="130">
        <v>2752.0600589999999</v>
      </c>
      <c r="C162" s="125">
        <f t="shared" si="12"/>
        <v>-4.320103676306164E-2</v>
      </c>
      <c r="D162" s="128">
        <f t="shared" si="13"/>
        <v>-43201.036763061638</v>
      </c>
      <c r="E162" s="128">
        <f t="shared" ca="1" si="14"/>
        <v>79957.266748767404</v>
      </c>
      <c r="F162" s="124">
        <f t="shared" ca="1" si="17"/>
        <v>2.3123861288597558E-2</v>
      </c>
      <c r="G162" s="128"/>
      <c r="H162" s="73">
        <f ca="1"/>
        <v>39654</v>
      </c>
      <c r="I162" s="159">
        <f ca="1"/>
        <v>1257.76001</v>
      </c>
      <c r="J162" s="125">
        <f t="shared" ca="1" si="15"/>
        <v>1.4739949614276382E-2</v>
      </c>
      <c r="K162" s="128">
        <f t="shared" ca="1" si="16"/>
        <v>14739.949614276382</v>
      </c>
    </row>
    <row r="163" spans="1:11" x14ac:dyDescent="0.3">
      <c r="A163" s="73">
        <v>43615</v>
      </c>
      <c r="B163" s="130">
        <v>2788.860107</v>
      </c>
      <c r="C163" s="125">
        <f t="shared" si="12"/>
        <v>-2.1782085630630221E-2</v>
      </c>
      <c r="D163" s="128">
        <f t="shared" si="13"/>
        <v>-21782.085630630223</v>
      </c>
      <c r="E163" s="128">
        <f t="shared" ca="1" si="14"/>
        <v>79957.266748767404</v>
      </c>
      <c r="F163" s="124">
        <f t="shared" ca="1" si="17"/>
        <v>2.4815081987272336E-2</v>
      </c>
      <c r="G163" s="128"/>
      <c r="H163" s="73">
        <f ca="1"/>
        <v>39653</v>
      </c>
      <c r="I163" s="159">
        <f ca="1"/>
        <v>1252.540039</v>
      </c>
      <c r="J163" s="125">
        <f t="shared" ca="1" si="15"/>
        <v>-6.7814167164881312E-4</v>
      </c>
      <c r="K163" s="128">
        <f t="shared" ca="1" si="16"/>
        <v>-678.14167164881314</v>
      </c>
    </row>
    <row r="164" spans="1:11" x14ac:dyDescent="0.3">
      <c r="A164" s="73">
        <v>43614</v>
      </c>
      <c r="B164" s="130">
        <v>2783.0200199999999</v>
      </c>
      <c r="C164" s="125">
        <f t="shared" si="12"/>
        <v>-1.8130719830759645E-2</v>
      </c>
      <c r="D164" s="128">
        <f t="shared" si="13"/>
        <v>-18130.719830759645</v>
      </c>
      <c r="E164" s="128">
        <f t="shared" ca="1" si="14"/>
        <v>79957.266748767404</v>
      </c>
      <c r="F164" s="124">
        <f t="shared" ca="1" si="17"/>
        <v>2.0258384094427706E-2</v>
      </c>
      <c r="G164" s="128"/>
      <c r="H164" s="73">
        <f ca="1"/>
        <v>39652</v>
      </c>
      <c r="I164" s="159">
        <f ca="1"/>
        <v>1282.1899410000001</v>
      </c>
      <c r="J164" s="125">
        <f t="shared" ca="1" si="15"/>
        <v>3.0127985102757382E-2</v>
      </c>
      <c r="K164" s="128">
        <f t="shared" ca="1" si="16"/>
        <v>30127.985102757382</v>
      </c>
    </row>
    <row r="165" spans="1:11" x14ac:dyDescent="0.3">
      <c r="A165" s="73">
        <v>43613</v>
      </c>
      <c r="B165" s="130">
        <v>2802.389893</v>
      </c>
      <c r="C165" s="125">
        <f t="shared" si="12"/>
        <v>-3.3715013871673527E-3</v>
      </c>
      <c r="D165" s="128">
        <f t="shared" si="13"/>
        <v>-3371.5013871673527</v>
      </c>
      <c r="E165" s="128">
        <f t="shared" ca="1" si="14"/>
        <v>79957.266748767404</v>
      </c>
      <c r="F165" s="124">
        <f t="shared" ca="1" si="17"/>
        <v>2.5280834823252274E-2</v>
      </c>
      <c r="G165" s="128"/>
      <c r="H165" s="73">
        <f ca="1"/>
        <v>39651</v>
      </c>
      <c r="I165" s="159">
        <f ca="1"/>
        <v>1277</v>
      </c>
      <c r="J165" s="125">
        <f t="shared" ca="1" si="15"/>
        <v>2.5909155428709418E-3</v>
      </c>
      <c r="K165" s="128">
        <f t="shared" ca="1" si="16"/>
        <v>2590.9155428709419</v>
      </c>
    </row>
    <row r="166" spans="1:11" x14ac:dyDescent="0.3">
      <c r="A166" s="73">
        <v>43609</v>
      </c>
      <c r="B166" s="130">
        <v>2826.0600589999999</v>
      </c>
      <c r="C166" s="125">
        <f t="shared" si="12"/>
        <v>-1.9205887722002268E-2</v>
      </c>
      <c r="D166" s="128">
        <f t="shared" si="13"/>
        <v>-19205.88772200227</v>
      </c>
      <c r="E166" s="128">
        <f t="shared" ca="1" si="14"/>
        <v>79957.266748767404</v>
      </c>
      <c r="F166" s="124">
        <f t="shared" ca="1" si="17"/>
        <v>3.7299452438177116E-2</v>
      </c>
      <c r="G166" s="128"/>
      <c r="H166" s="73">
        <f ca="1"/>
        <v>39650</v>
      </c>
      <c r="I166" s="159">
        <f ca="1"/>
        <v>1260</v>
      </c>
      <c r="J166" s="125">
        <f t="shared" ca="1" si="15"/>
        <v>6.140604672728367E-3</v>
      </c>
      <c r="K166" s="128">
        <f t="shared" ca="1" si="16"/>
        <v>6140.6046727283674</v>
      </c>
    </row>
    <row r="167" spans="1:11" x14ac:dyDescent="0.3">
      <c r="A167" s="73">
        <v>43608</v>
      </c>
      <c r="B167" s="130">
        <v>2822.23999</v>
      </c>
      <c r="C167" s="125">
        <f t="shared" si="12"/>
        <v>-1.6887742966832153E-2</v>
      </c>
      <c r="D167" s="128">
        <f t="shared" si="13"/>
        <v>-16887.742966832153</v>
      </c>
      <c r="E167" s="128">
        <f t="shared" ca="1" si="14"/>
        <v>79957.266748767404</v>
      </c>
      <c r="F167" s="124">
        <f t="shared" ca="1" si="17"/>
        <v>3.2648976649741535E-2</v>
      </c>
      <c r="G167" s="128"/>
      <c r="H167" s="73">
        <f ca="1"/>
        <v>39647</v>
      </c>
      <c r="I167" s="159">
        <f ca="1"/>
        <v>1260.6800539999999</v>
      </c>
      <c r="J167" s="125">
        <f t="shared" ca="1" si="15"/>
        <v>-1.7578351079357013E-3</v>
      </c>
      <c r="K167" s="128">
        <f t="shared" ca="1" si="16"/>
        <v>-1757.8351079357012</v>
      </c>
    </row>
    <row r="168" spans="1:11" x14ac:dyDescent="0.3">
      <c r="A168" s="73">
        <v>43607</v>
      </c>
      <c r="B168" s="130">
        <v>2856.2700199999999</v>
      </c>
      <c r="C168" s="125">
        <f t="shared" si="12"/>
        <v>-8.0397797567228757E-3</v>
      </c>
      <c r="D168" s="128">
        <f t="shared" si="13"/>
        <v>-8039.7797567228754</v>
      </c>
      <c r="E168" s="128">
        <f t="shared" ca="1" si="14"/>
        <v>79957.266748767404</v>
      </c>
      <c r="F168" s="124">
        <f t="shared" ca="1" si="17"/>
        <v>5.2820359433311204E-2</v>
      </c>
      <c r="G168" s="128"/>
      <c r="H168" s="73">
        <f ca="1"/>
        <v>39646</v>
      </c>
      <c r="I168" s="159">
        <f ca="1"/>
        <v>1260.3199460000001</v>
      </c>
      <c r="J168" s="125">
        <f t="shared" ca="1" si="15"/>
        <v>-9.5129207699762297E-4</v>
      </c>
      <c r="K168" s="128">
        <f t="shared" ca="1" si="16"/>
        <v>-951.29207699762298</v>
      </c>
    </row>
    <row r="169" spans="1:11" x14ac:dyDescent="0.3">
      <c r="A169" s="73">
        <v>43606</v>
      </c>
      <c r="B169" s="130">
        <v>2864.360107</v>
      </c>
      <c r="C169" s="125">
        <f t="shared" si="12"/>
        <v>-6.8271845722049918E-3</v>
      </c>
      <c r="D169" s="128">
        <f t="shared" si="13"/>
        <v>-6827.184572204992</v>
      </c>
      <c r="E169" s="128">
        <f t="shared" ca="1" si="14"/>
        <v>79957.266748767404</v>
      </c>
      <c r="F169" s="124">
        <f t="shared" ca="1" si="17"/>
        <v>5.3023285726683689E-2</v>
      </c>
      <c r="G169" s="128"/>
      <c r="H169" s="73">
        <f ca="1"/>
        <v>39645</v>
      </c>
      <c r="I169" s="159">
        <f ca="1"/>
        <v>1245.3599850000001</v>
      </c>
      <c r="J169" s="125">
        <f t="shared" ca="1" si="15"/>
        <v>-3.0780403260513345E-2</v>
      </c>
      <c r="K169" s="128">
        <f t="shared" ca="1" si="16"/>
        <v>-30780.403260513343</v>
      </c>
    </row>
    <row r="170" spans="1:11" x14ac:dyDescent="0.3">
      <c r="A170" s="73">
        <v>43605</v>
      </c>
      <c r="B170" s="130">
        <v>2840.2299800000001</v>
      </c>
      <c r="C170" s="125">
        <f t="shared" si="12"/>
        <v>-3.1454709481149479E-2</v>
      </c>
      <c r="D170" s="128">
        <f t="shared" si="13"/>
        <v>-31454.709481149479</v>
      </c>
      <c r="E170" s="128">
        <f t="shared" ca="1" si="14"/>
        <v>79957.266748767404</v>
      </c>
      <c r="F170" s="124">
        <f t="shared" ca="1" si="17"/>
        <v>4.3258678065825951E-2</v>
      </c>
      <c r="G170" s="128"/>
      <c r="H170" s="73">
        <f ca="1"/>
        <v>39644</v>
      </c>
      <c r="I170" s="159">
        <f ca="1"/>
        <v>1214.910034</v>
      </c>
      <c r="J170" s="125">
        <f t="shared" ca="1" si="15"/>
        <v>-5.0851535937500025E-2</v>
      </c>
      <c r="K170" s="128">
        <f t="shared" ca="1" si="16"/>
        <v>-50851.535937500026</v>
      </c>
    </row>
    <row r="171" spans="1:11" x14ac:dyDescent="0.3">
      <c r="A171" s="73">
        <v>43602</v>
      </c>
      <c r="B171" s="130">
        <v>2859.530029</v>
      </c>
      <c r="C171" s="125">
        <f t="shared" si="12"/>
        <v>-2.9232990836602579E-2</v>
      </c>
      <c r="D171" s="128">
        <f t="shared" si="13"/>
        <v>-29232.990836602577</v>
      </c>
      <c r="E171" s="128">
        <f t="shared" ca="1" si="14"/>
        <v>79957.266748767404</v>
      </c>
      <c r="F171" s="124">
        <f t="shared" ca="1" si="17"/>
        <v>5.4612875279290041E-2</v>
      </c>
      <c r="G171" s="128"/>
      <c r="H171" s="73">
        <f ca="1"/>
        <v>39643</v>
      </c>
      <c r="I171" s="159">
        <f ca="1"/>
        <v>1228.3000489999999</v>
      </c>
      <c r="J171" s="125">
        <f t="shared" ca="1" si="15"/>
        <v>-3.917454575644741E-2</v>
      </c>
      <c r="K171" s="128">
        <f t="shared" ca="1" si="16"/>
        <v>-39174.545756447413</v>
      </c>
    </row>
    <row r="172" spans="1:11" x14ac:dyDescent="0.3">
      <c r="A172" s="73">
        <v>43601</v>
      </c>
      <c r="B172" s="130">
        <v>2876.320068</v>
      </c>
      <c r="C172" s="125">
        <f t="shared" si="12"/>
        <v>-1.4121566164951305E-2</v>
      </c>
      <c r="D172" s="128">
        <f t="shared" si="13"/>
        <v>-14121.566164951304</v>
      </c>
      <c r="E172" s="128">
        <f t="shared" ca="1" si="14"/>
        <v>79957.266748767404</v>
      </c>
      <c r="F172" s="124">
        <f t="shared" ca="1" si="17"/>
        <v>5.3546970754138279E-2</v>
      </c>
      <c r="G172" s="128"/>
      <c r="H172" s="73">
        <f ca="1"/>
        <v>39640</v>
      </c>
      <c r="I172" s="159">
        <f ca="1"/>
        <v>1239.48999</v>
      </c>
      <c r="J172" s="125">
        <f t="shared" ca="1" si="15"/>
        <v>-3.4025665887374101E-2</v>
      </c>
      <c r="K172" s="128">
        <f t="shared" ca="1" si="16"/>
        <v>-34025.665887374103</v>
      </c>
    </row>
    <row r="173" spans="1:11" x14ac:dyDescent="0.3">
      <c r="A173" s="73">
        <v>43600</v>
      </c>
      <c r="B173" s="130">
        <v>2850.959961</v>
      </c>
      <c r="C173" s="125">
        <f t="shared" si="12"/>
        <v>-2.488944584410635E-2</v>
      </c>
      <c r="D173" s="128">
        <f t="shared" si="13"/>
        <v>-24889.445844106351</v>
      </c>
      <c r="E173" s="128">
        <f t="shared" ca="1" si="14"/>
        <v>79957.266748767404</v>
      </c>
      <c r="F173" s="124">
        <f t="shared" ca="1" si="17"/>
        <v>4.5180587197453104E-2</v>
      </c>
      <c r="G173" s="128"/>
      <c r="H173" s="73">
        <f ca="1"/>
        <v>39639</v>
      </c>
      <c r="I173" s="159">
        <f ca="1"/>
        <v>1253.3900149999999</v>
      </c>
      <c r="J173" s="125">
        <f t="shared" ca="1" si="15"/>
        <v>-5.1877090633248635E-2</v>
      </c>
      <c r="K173" s="128">
        <f t="shared" ca="1" si="16"/>
        <v>-51877.090633248634</v>
      </c>
    </row>
    <row r="174" spans="1:11" x14ac:dyDescent="0.3">
      <c r="A174" s="73">
        <v>43599</v>
      </c>
      <c r="B174" s="130">
        <v>2834.4099120000001</v>
      </c>
      <c r="C174" s="125">
        <f t="shared" si="12"/>
        <v>-3.7823011867556877E-2</v>
      </c>
      <c r="D174" s="128">
        <f t="shared" si="13"/>
        <v>-37823.011867556874</v>
      </c>
      <c r="E174" s="128">
        <f t="shared" ca="1" si="14"/>
        <v>79957.266748767404</v>
      </c>
      <c r="F174" s="124">
        <f t="shared" ca="1" si="17"/>
        <v>4.0887616263864723E-2</v>
      </c>
      <c r="G174" s="128"/>
      <c r="H174" s="73">
        <f ca="1"/>
        <v>39638</v>
      </c>
      <c r="I174" s="159">
        <f ca="1"/>
        <v>1244.6899410000001</v>
      </c>
      <c r="J174" s="125">
        <f t="shared" ca="1" si="15"/>
        <v>-5.2956422048938578E-2</v>
      </c>
      <c r="K174" s="128">
        <f t="shared" ca="1" si="16"/>
        <v>-52956.422048938577</v>
      </c>
    </row>
    <row r="175" spans="1:11" x14ac:dyDescent="0.3">
      <c r="A175" s="73">
        <v>43598</v>
      </c>
      <c r="B175" s="130">
        <v>2811.8701169999999</v>
      </c>
      <c r="C175" s="125">
        <f t="shared" si="12"/>
        <v>-4.4566283968419551E-2</v>
      </c>
      <c r="D175" s="128">
        <f t="shared" si="13"/>
        <v>-44566.28396841955</v>
      </c>
      <c r="E175" s="128">
        <f t="shared" ca="1" si="14"/>
        <v>79957.266748767404</v>
      </c>
      <c r="F175" s="124">
        <f t="shared" ca="1" si="17"/>
        <v>4.2286492407054288E-2</v>
      </c>
      <c r="G175" s="128"/>
      <c r="H175" s="73">
        <f ca="1"/>
        <v>39637</v>
      </c>
      <c r="I175" s="159">
        <f ca="1"/>
        <v>1273.6999510000001</v>
      </c>
      <c r="J175" s="125">
        <f t="shared" ca="1" si="15"/>
        <v>-3.3611569802731389E-2</v>
      </c>
      <c r="K175" s="128">
        <f t="shared" ca="1" si="16"/>
        <v>-33611.569802731392</v>
      </c>
    </row>
    <row r="176" spans="1:11" x14ac:dyDescent="0.3">
      <c r="A176" s="73">
        <v>43595</v>
      </c>
      <c r="B176" s="130">
        <v>2881.3999020000001</v>
      </c>
      <c r="C176" s="125">
        <f t="shared" si="12"/>
        <v>-1.9891962708464161E-2</v>
      </c>
      <c r="D176" s="128">
        <f t="shared" si="13"/>
        <v>-19891.962708464162</v>
      </c>
      <c r="E176" s="128">
        <f t="shared" ca="1" si="14"/>
        <v>79957.266748767404</v>
      </c>
      <c r="F176" s="124">
        <f t="shared" ca="1" si="17"/>
        <v>7.8400545718151138E-2</v>
      </c>
      <c r="G176" s="128"/>
      <c r="H176" s="73">
        <f ca="1"/>
        <v>39636</v>
      </c>
      <c r="I176" s="159">
        <f ca="1"/>
        <v>1252.3100589999999</v>
      </c>
      <c r="J176" s="125">
        <f t="shared" ca="1" si="15"/>
        <v>-4.9790195466625331E-2</v>
      </c>
      <c r="K176" s="128">
        <f t="shared" ca="1" si="16"/>
        <v>-49790.19546662533</v>
      </c>
    </row>
    <row r="177" spans="1:11" x14ac:dyDescent="0.3">
      <c r="A177" s="73">
        <v>43594</v>
      </c>
      <c r="B177" s="130">
        <v>2870.719971</v>
      </c>
      <c r="C177" s="125">
        <f t="shared" si="12"/>
        <v>-1.8949668842915601E-2</v>
      </c>
      <c r="D177" s="128">
        <f t="shared" si="13"/>
        <v>-18949.668842915602</v>
      </c>
      <c r="E177" s="128">
        <f t="shared" ca="1" si="14"/>
        <v>79957.266748767404</v>
      </c>
      <c r="F177" s="124">
        <f t="shared" ca="1" si="17"/>
        <v>7.4118039785458834E-2</v>
      </c>
      <c r="G177" s="128"/>
      <c r="H177" s="73">
        <f ca="1"/>
        <v>39632</v>
      </c>
      <c r="I177" s="159">
        <f ca="1"/>
        <v>1262.900024</v>
      </c>
      <c r="J177" s="125">
        <f t="shared" ca="1" si="15"/>
        <v>-5.952349487204911E-2</v>
      </c>
      <c r="K177" s="128">
        <f t="shared" ca="1" si="16"/>
        <v>-59523.494872049108</v>
      </c>
    </row>
    <row r="178" spans="1:11" x14ac:dyDescent="0.3">
      <c r="A178" s="73">
        <v>43593</v>
      </c>
      <c r="B178" s="130">
        <v>2879.419922</v>
      </c>
      <c r="C178" s="125">
        <f t="shared" si="12"/>
        <v>-1.6339594499957255E-2</v>
      </c>
      <c r="D178" s="128">
        <f t="shared" si="13"/>
        <v>-16339.594499957255</v>
      </c>
      <c r="E178" s="128">
        <f t="shared" ca="1" si="14"/>
        <v>79957.266748767404</v>
      </c>
      <c r="F178" s="124">
        <f t="shared" ca="1" si="17"/>
        <v>8.1098740088195509E-2</v>
      </c>
      <c r="G178" s="128"/>
      <c r="H178" s="73">
        <f ca="1"/>
        <v>39631</v>
      </c>
      <c r="I178" s="159">
        <f ca="1"/>
        <v>1261.5200199999999</v>
      </c>
      <c r="J178" s="125">
        <f t="shared" ca="1" si="15"/>
        <v>-5.7026061724357202E-2</v>
      </c>
      <c r="K178" s="128">
        <f t="shared" ca="1" si="16"/>
        <v>-57026.061724357205</v>
      </c>
    </row>
    <row r="179" spans="1:11" x14ac:dyDescent="0.3">
      <c r="A179" s="73">
        <v>43592</v>
      </c>
      <c r="B179" s="130">
        <v>2884.0500489999999</v>
      </c>
      <c r="C179" s="125">
        <f t="shared" si="12"/>
        <v>-1.6917279372792859E-2</v>
      </c>
      <c r="D179" s="128">
        <f t="shared" si="13"/>
        <v>-16917.279372792858</v>
      </c>
      <c r="E179" s="128">
        <f t="shared" ca="1" si="14"/>
        <v>79957.266748767404</v>
      </c>
      <c r="F179" s="124">
        <f t="shared" ca="1" si="17"/>
        <v>9.670957510245981E-2</v>
      </c>
      <c r="G179" s="128"/>
      <c r="H179" s="73">
        <f ca="1"/>
        <v>39630</v>
      </c>
      <c r="I179" s="159">
        <f ca="1"/>
        <v>1284.910034</v>
      </c>
      <c r="J179" s="125">
        <f t="shared" ca="1" si="15"/>
        <v>-4.8870050528907694E-2</v>
      </c>
      <c r="K179" s="128">
        <f t="shared" ca="1" si="16"/>
        <v>-48870.05052890769</v>
      </c>
    </row>
    <row r="180" spans="1:11" x14ac:dyDescent="0.3">
      <c r="A180" s="73">
        <v>43591</v>
      </c>
      <c r="B180" s="130">
        <v>2932.469971</v>
      </c>
      <c r="C180" s="125">
        <f t="shared" si="12"/>
        <v>8.425121388572876E-3</v>
      </c>
      <c r="D180" s="128">
        <f t="shared" si="13"/>
        <v>8425.1213885728757</v>
      </c>
      <c r="E180" s="128">
        <f t="shared" ca="1" si="14"/>
        <v>79957.266748767404</v>
      </c>
      <c r="F180" s="124">
        <f t="shared" ca="1" si="17"/>
        <v>0.11260896006840726</v>
      </c>
      <c r="G180" s="128"/>
      <c r="H180" s="73">
        <f ca="1"/>
        <v>39629</v>
      </c>
      <c r="I180" s="159">
        <f ca="1"/>
        <v>1280</v>
      </c>
      <c r="J180" s="125">
        <f t="shared" ca="1" si="15"/>
        <v>-5.8920415630886347E-2</v>
      </c>
      <c r="K180" s="128">
        <f t="shared" ca="1" si="16"/>
        <v>-58920.415630886346</v>
      </c>
    </row>
    <row r="181" spans="1:11" x14ac:dyDescent="0.3">
      <c r="A181" s="73">
        <v>43588</v>
      </c>
      <c r="B181" s="130">
        <v>2945.639893</v>
      </c>
      <c r="C181" s="125">
        <f t="shared" si="12"/>
        <v>1.3979154636821089E-2</v>
      </c>
      <c r="D181" s="128">
        <f t="shared" si="13"/>
        <v>13979.154636821089</v>
      </c>
      <c r="E181" s="128">
        <f t="shared" ca="1" si="14"/>
        <v>79957.266748767404</v>
      </c>
      <c r="F181" s="124">
        <f t="shared" ca="1" si="17"/>
        <v>0.10955244788004004</v>
      </c>
      <c r="G181" s="128"/>
      <c r="H181" s="73">
        <f ca="1"/>
        <v>39626</v>
      </c>
      <c r="I181" s="159">
        <f ca="1"/>
        <v>1278.380005</v>
      </c>
      <c r="J181" s="125">
        <f t="shared" ca="1" si="15"/>
        <v>-6.0035456761227124E-2</v>
      </c>
      <c r="K181" s="128">
        <f t="shared" ca="1" si="16"/>
        <v>-60035.45676122712</v>
      </c>
    </row>
    <row r="182" spans="1:11" x14ac:dyDescent="0.3">
      <c r="A182" s="73">
        <v>43587</v>
      </c>
      <c r="B182" s="130">
        <v>2917.5200199999999</v>
      </c>
      <c r="C182" s="125">
        <f t="shared" si="12"/>
        <v>5.8853175501665245E-3</v>
      </c>
      <c r="D182" s="128">
        <f t="shared" si="13"/>
        <v>5885.3175501665246</v>
      </c>
      <c r="E182" s="128">
        <f t="shared" ca="1" si="14"/>
        <v>79957.266748767404</v>
      </c>
      <c r="F182" s="124">
        <f t="shared" ca="1" si="17"/>
        <v>0.1017616608499381</v>
      </c>
      <c r="G182" s="128"/>
      <c r="H182" s="73">
        <f ca="1"/>
        <v>39625</v>
      </c>
      <c r="I182" s="159">
        <f ca="1"/>
        <v>1283.150024</v>
      </c>
      <c r="J182" s="125">
        <f t="shared" ca="1" si="15"/>
        <v>-4.2332443603978143E-2</v>
      </c>
      <c r="K182" s="128">
        <f t="shared" ca="1" si="16"/>
        <v>-42332.443603978143</v>
      </c>
    </row>
    <row r="183" spans="1:11" x14ac:dyDescent="0.3">
      <c r="A183" s="73">
        <v>43586</v>
      </c>
      <c r="B183" s="130">
        <v>2923.7299800000001</v>
      </c>
      <c r="C183" s="125">
        <f t="shared" si="12"/>
        <v>5.7342884775948288E-3</v>
      </c>
      <c r="D183" s="128">
        <f t="shared" si="13"/>
        <v>5734.2884775948287</v>
      </c>
      <c r="E183" s="128">
        <f t="shared" ca="1" si="14"/>
        <v>79957.266748767404</v>
      </c>
      <c r="F183" s="124">
        <f t="shared" ca="1" si="17"/>
        <v>9.5066903515806711E-2</v>
      </c>
      <c r="G183" s="128"/>
      <c r="H183" s="73">
        <f ca="1"/>
        <v>39624</v>
      </c>
      <c r="I183" s="159">
        <f ca="1"/>
        <v>1321.969971</v>
      </c>
      <c r="J183" s="125">
        <f t="shared" ca="1" si="15"/>
        <v>-1.0123639339296053E-2</v>
      </c>
      <c r="K183" s="128">
        <f t="shared" ca="1" si="16"/>
        <v>-10123.639339296053</v>
      </c>
    </row>
    <row r="184" spans="1:11" x14ac:dyDescent="0.3">
      <c r="A184" s="73">
        <v>43585</v>
      </c>
      <c r="B184" s="130">
        <v>2945.830078</v>
      </c>
      <c r="C184" s="125">
        <f t="shared" si="12"/>
        <v>1.3852655552245352E-2</v>
      </c>
      <c r="D184" s="128">
        <f t="shared" si="13"/>
        <v>13852.655552245353</v>
      </c>
      <c r="E184" s="128">
        <f t="shared" ca="1" si="14"/>
        <v>79957.266748767404</v>
      </c>
      <c r="F184" s="124">
        <f t="shared" ca="1" si="17"/>
        <v>0.10457308494747242</v>
      </c>
      <c r="G184" s="128"/>
      <c r="H184" s="73">
        <f ca="1"/>
        <v>39623</v>
      </c>
      <c r="I184" s="159">
        <f ca="1"/>
        <v>1314.290039</v>
      </c>
      <c r="J184" s="125">
        <f t="shared" ca="1" si="15"/>
        <v>-3.2500444566949116E-2</v>
      </c>
      <c r="K184" s="128">
        <f t="shared" ca="1" si="16"/>
        <v>-32500.444566949114</v>
      </c>
    </row>
    <row r="185" spans="1:11" x14ac:dyDescent="0.3">
      <c r="A185" s="73">
        <v>43584</v>
      </c>
      <c r="B185" s="130">
        <v>2943.030029</v>
      </c>
      <c r="C185" s="125">
        <f t="shared" si="12"/>
        <v>1.2251494656113637E-2</v>
      </c>
      <c r="D185" s="128">
        <f t="shared" si="13"/>
        <v>12251.494656113637</v>
      </c>
      <c r="E185" s="128">
        <f t="shared" ca="1" si="14"/>
        <v>79957.266748767404</v>
      </c>
      <c r="F185" s="124">
        <f t="shared" ca="1" si="17"/>
        <v>0.11503756091296546</v>
      </c>
      <c r="G185" s="128"/>
      <c r="H185" s="73">
        <f ca="1"/>
        <v>39622</v>
      </c>
      <c r="I185" s="159">
        <f ca="1"/>
        <v>1318</v>
      </c>
      <c r="J185" s="125">
        <f t="shared" ca="1" si="15"/>
        <v>-3.2134891374875907E-2</v>
      </c>
      <c r="K185" s="128">
        <f t="shared" ca="1" si="16"/>
        <v>-32134.891374875908</v>
      </c>
    </row>
    <row r="186" spans="1:11" x14ac:dyDescent="0.3">
      <c r="A186" s="73">
        <v>43581</v>
      </c>
      <c r="B186" s="130">
        <v>2939.8798830000001</v>
      </c>
      <c r="C186" s="125">
        <f t="shared" si="12"/>
        <v>1.7851143151078164E-2</v>
      </c>
      <c r="D186" s="128">
        <f t="shared" si="13"/>
        <v>17851.143151078162</v>
      </c>
      <c r="E186" s="128">
        <f t="shared" ca="1" si="14"/>
        <v>79957.266748767404</v>
      </c>
      <c r="F186" s="124">
        <f t="shared" ca="1" si="17"/>
        <v>0.11589025004648801</v>
      </c>
      <c r="G186" s="128"/>
      <c r="H186" s="73">
        <f ca="1"/>
        <v>39619</v>
      </c>
      <c r="I186" s="159">
        <f ca="1"/>
        <v>1317.9300539999999</v>
      </c>
      <c r="J186" s="125">
        <f t="shared" ca="1" si="15"/>
        <v>-3.1418113225315181E-2</v>
      </c>
      <c r="K186" s="128">
        <f t="shared" ca="1" si="16"/>
        <v>-31418.113225315181</v>
      </c>
    </row>
    <row r="187" spans="1:11" x14ac:dyDescent="0.3">
      <c r="A187" s="73">
        <v>43580</v>
      </c>
      <c r="B187" s="130">
        <v>2926.169922</v>
      </c>
      <c r="C187" s="125">
        <f t="shared" si="12"/>
        <v>1.3143075300127149E-2</v>
      </c>
      <c r="D187" s="128">
        <f t="shared" si="13"/>
        <v>13143.07530012715</v>
      </c>
      <c r="E187" s="128">
        <f t="shared" ca="1" si="14"/>
        <v>79957.266748767404</v>
      </c>
      <c r="F187" s="124">
        <f t="shared" ca="1" si="17"/>
        <v>9.5824752840640848E-2</v>
      </c>
      <c r="G187" s="128"/>
      <c r="H187" s="73">
        <f ca="1"/>
        <v>39618</v>
      </c>
      <c r="I187" s="159">
        <f ca="1"/>
        <v>1342.829956</v>
      </c>
      <c r="J187" s="125">
        <f t="shared" ca="1" si="15"/>
        <v>-4.3602500525962262E-2</v>
      </c>
      <c r="K187" s="128">
        <f t="shared" ca="1" si="16"/>
        <v>-43602.500525962263</v>
      </c>
    </row>
    <row r="188" spans="1:11" x14ac:dyDescent="0.3">
      <c r="A188" s="73">
        <v>43579</v>
      </c>
      <c r="B188" s="130">
        <v>2927.25</v>
      </c>
      <c r="C188" s="125">
        <f t="shared" si="12"/>
        <v>1.7041918502902487E-2</v>
      </c>
      <c r="D188" s="128">
        <f t="shared" si="13"/>
        <v>17041.918502902488</v>
      </c>
      <c r="E188" s="128">
        <f t="shared" ca="1" si="14"/>
        <v>79957.266748767404</v>
      </c>
      <c r="F188" s="124">
        <f t="shared" ca="1" si="17"/>
        <v>9.6290875123822506E-2</v>
      </c>
      <c r="G188" s="128"/>
      <c r="H188" s="73">
        <f ca="1"/>
        <v>39617</v>
      </c>
      <c r="I188" s="159">
        <f ca="1"/>
        <v>1337.8100589999999</v>
      </c>
      <c r="J188" s="125">
        <f t="shared" ca="1" si="15"/>
        <v>-2.860143290841588E-2</v>
      </c>
      <c r="K188" s="128">
        <f t="shared" ca="1" si="16"/>
        <v>-28601.432908415882</v>
      </c>
    </row>
    <row r="189" spans="1:11" x14ac:dyDescent="0.3">
      <c r="A189" s="73">
        <v>43578</v>
      </c>
      <c r="B189" s="130">
        <v>2933.679932</v>
      </c>
      <c r="C189" s="125">
        <f t="shared" si="12"/>
        <v>1.3091478859913019E-2</v>
      </c>
      <c r="D189" s="128">
        <f t="shared" si="13"/>
        <v>13091.478859913019</v>
      </c>
      <c r="E189" s="128">
        <f t="shared" ca="1" si="14"/>
        <v>79957.266748767404</v>
      </c>
      <c r="F189" s="124">
        <f t="shared" ca="1" si="17"/>
        <v>8.9319884094130719E-2</v>
      </c>
      <c r="G189" s="128"/>
      <c r="H189" s="73">
        <f ca="1"/>
        <v>39616</v>
      </c>
      <c r="I189" s="159">
        <f ca="1"/>
        <v>1350.9300539999999</v>
      </c>
      <c r="J189" s="125">
        <f t="shared" ca="1" si="15"/>
        <v>-1.9395325035032385E-2</v>
      </c>
      <c r="K189" s="128">
        <f t="shared" ca="1" si="16"/>
        <v>-19395.325035032383</v>
      </c>
    </row>
    <row r="190" spans="1:11" x14ac:dyDescent="0.3">
      <c r="A190" s="73">
        <v>43577</v>
      </c>
      <c r="B190" s="130">
        <v>2907.969971</v>
      </c>
      <c r="C190" s="125">
        <f t="shared" si="12"/>
        <v>5.2648980041929416E-3</v>
      </c>
      <c r="D190" s="128">
        <f t="shared" si="13"/>
        <v>5264.8980041929417</v>
      </c>
      <c r="E190" s="128">
        <f t="shared" ca="1" si="14"/>
        <v>79957.266748767404</v>
      </c>
      <c r="F190" s="124">
        <f t="shared" ca="1" si="17"/>
        <v>7.3590468232832773E-2</v>
      </c>
      <c r="G190" s="128"/>
      <c r="H190" s="73">
        <f ca="1"/>
        <v>39615</v>
      </c>
      <c r="I190" s="159">
        <f ca="1"/>
        <v>1360.1400149999999</v>
      </c>
      <c r="J190" s="125">
        <f t="shared" ca="1" si="15"/>
        <v>-1.8424320501511882E-2</v>
      </c>
      <c r="K190" s="128">
        <f t="shared" ca="1" si="16"/>
        <v>-18424.32050151188</v>
      </c>
    </row>
    <row r="191" spans="1:11" x14ac:dyDescent="0.3">
      <c r="A191" s="73">
        <v>43573</v>
      </c>
      <c r="B191" s="130">
        <v>2905.030029</v>
      </c>
      <c r="C191" s="125">
        <f t="shared" si="12"/>
        <v>8.904711398179499E-3</v>
      </c>
      <c r="D191" s="128">
        <f t="shared" si="13"/>
        <v>8904.7113981794992</v>
      </c>
      <c r="E191" s="128">
        <f t="shared" ca="1" si="14"/>
        <v>79957.266748767404</v>
      </c>
      <c r="F191" s="124">
        <f t="shared" ca="1" si="17"/>
        <v>7.3396718083295065E-2</v>
      </c>
      <c r="G191" s="128"/>
      <c r="H191" s="73">
        <f ca="1"/>
        <v>39612</v>
      </c>
      <c r="I191" s="159">
        <f ca="1"/>
        <v>1360.030029</v>
      </c>
      <c r="J191" s="125">
        <f t="shared" ca="1" si="15"/>
        <v>-2.8813590493960262E-2</v>
      </c>
      <c r="K191" s="128">
        <f t="shared" ca="1" si="16"/>
        <v>-28813.590493960262</v>
      </c>
    </row>
    <row r="192" spans="1:11" x14ac:dyDescent="0.3">
      <c r="A192" s="73">
        <v>43572</v>
      </c>
      <c r="B192" s="130">
        <v>2900.4499510000001</v>
      </c>
      <c r="C192" s="125">
        <f t="shared" si="12"/>
        <v>9.4139520855318626E-3</v>
      </c>
      <c r="D192" s="128">
        <f t="shared" si="13"/>
        <v>9413.9520855318624</v>
      </c>
      <c r="E192" s="128">
        <f t="shared" ca="1" si="14"/>
        <v>79957.266748767404</v>
      </c>
      <c r="F192" s="124">
        <f t="shared" ca="1" si="17"/>
        <v>8.313037959121039E-2</v>
      </c>
      <c r="G192" s="128"/>
      <c r="H192" s="73">
        <f ca="1"/>
        <v>39611</v>
      </c>
      <c r="I192" s="159">
        <f ca="1"/>
        <v>1339.869995</v>
      </c>
      <c r="J192" s="125">
        <f t="shared" ca="1" si="15"/>
        <v>-4.1759053811458058E-2</v>
      </c>
      <c r="K192" s="128">
        <f t="shared" ca="1" si="16"/>
        <v>-41759.053811458056</v>
      </c>
    </row>
    <row r="193" spans="1:11" x14ac:dyDescent="0.3">
      <c r="A193" s="73">
        <v>43571</v>
      </c>
      <c r="B193" s="130">
        <v>2907.0600589999999</v>
      </c>
      <c r="C193" s="125">
        <f t="shared" si="12"/>
        <v>1.388794420379158E-2</v>
      </c>
      <c r="D193" s="128">
        <f t="shared" si="13"/>
        <v>13887.94420379158</v>
      </c>
      <c r="E193" s="128">
        <f t="shared" ca="1" si="14"/>
        <v>79957.266748767404</v>
      </c>
      <c r="F193" s="124">
        <f t="shared" ca="1" si="17"/>
        <v>9.4401989750518611E-2</v>
      </c>
      <c r="G193" s="128"/>
      <c r="H193" s="73">
        <f ca="1"/>
        <v>39610</v>
      </c>
      <c r="I193" s="159">
        <f ca="1"/>
        <v>1335.48999</v>
      </c>
      <c r="J193" s="125">
        <f t="shared" ca="1" si="15"/>
        <v>-3.9796078163603754E-2</v>
      </c>
      <c r="K193" s="128">
        <f t="shared" ca="1" si="16"/>
        <v>-39796.078163603757</v>
      </c>
    </row>
    <row r="194" spans="1:11" x14ac:dyDescent="0.3">
      <c r="A194" s="73">
        <v>43570</v>
      </c>
      <c r="B194" s="130">
        <v>2905.580078</v>
      </c>
      <c r="C194" s="125">
        <f t="shared" si="12"/>
        <v>1.3389464175718402E-2</v>
      </c>
      <c r="D194" s="128">
        <f t="shared" si="13"/>
        <v>13389.464175718402</v>
      </c>
      <c r="E194" s="128">
        <f t="shared" ca="1" si="14"/>
        <v>79957.266748767404</v>
      </c>
      <c r="F194" s="124">
        <f t="shared" ca="1" si="17"/>
        <v>9.0687310728220893E-2</v>
      </c>
      <c r="G194" s="128"/>
      <c r="H194" s="73">
        <f ca="1"/>
        <v>39609</v>
      </c>
      <c r="I194" s="159">
        <f ca="1"/>
        <v>1358.4399410000001</v>
      </c>
      <c r="J194" s="125">
        <f t="shared" ca="1" si="15"/>
        <v>-1.9424719721509498E-2</v>
      </c>
      <c r="K194" s="128">
        <f t="shared" ca="1" si="16"/>
        <v>-19424.719721509497</v>
      </c>
    </row>
    <row r="195" spans="1:11" x14ac:dyDescent="0.3">
      <c r="A195" s="73">
        <v>43567</v>
      </c>
      <c r="B195" s="130">
        <v>2907.4099120000001</v>
      </c>
      <c r="C195" s="125">
        <f t="shared" si="12"/>
        <v>2.575854238086972E-2</v>
      </c>
      <c r="D195" s="128">
        <f t="shared" si="13"/>
        <v>25758.54238086972</v>
      </c>
      <c r="E195" s="128">
        <f t="shared" ca="1" si="14"/>
        <v>79957.266748767404</v>
      </c>
      <c r="F195" s="124">
        <f t="shared" ca="1" si="17"/>
        <v>0.10037884365709959</v>
      </c>
      <c r="G195" s="128"/>
      <c r="H195" s="73">
        <f ca="1"/>
        <v>39608</v>
      </c>
      <c r="I195" s="159">
        <f ca="1"/>
        <v>1361.76001</v>
      </c>
      <c r="J195" s="125">
        <f t="shared" ca="1" si="15"/>
        <v>-1.0298520596163985E-2</v>
      </c>
      <c r="K195" s="128">
        <f t="shared" ca="1" si="16"/>
        <v>-10298.520596163984</v>
      </c>
    </row>
    <row r="196" spans="1:11" x14ac:dyDescent="0.3">
      <c r="A196" s="73">
        <v>43566</v>
      </c>
      <c r="B196" s="130">
        <v>2888.320068</v>
      </c>
      <c r="C196" s="125">
        <f t="shared" si="12"/>
        <v>2.5885875219243459E-2</v>
      </c>
      <c r="D196" s="128">
        <f t="shared" si="13"/>
        <v>25885.875219243459</v>
      </c>
      <c r="E196" s="128">
        <f t="shared" ca="1" si="14"/>
        <v>79957.266748767404</v>
      </c>
      <c r="F196" s="124">
        <f t="shared" ca="1" si="17"/>
        <v>8.7113761985979643E-2</v>
      </c>
      <c r="G196" s="128"/>
      <c r="H196" s="73">
        <f ca="1"/>
        <v>39605</v>
      </c>
      <c r="I196" s="159">
        <f ca="1"/>
        <v>1360.6800539999999</v>
      </c>
      <c r="J196" s="125">
        <f t="shared" ca="1" si="15"/>
        <v>-2.4147396693468326E-2</v>
      </c>
      <c r="K196" s="128">
        <f t="shared" ca="1" si="16"/>
        <v>-24147.396693468327</v>
      </c>
    </row>
    <row r="197" spans="1:11" x14ac:dyDescent="0.3">
      <c r="A197" s="73">
        <v>43565</v>
      </c>
      <c r="B197" s="130">
        <v>2888.209961</v>
      </c>
      <c r="C197" s="125">
        <f t="shared" si="12"/>
        <v>2.9529024886237432E-2</v>
      </c>
      <c r="D197" s="128">
        <f t="shared" si="13"/>
        <v>29529.024886237432</v>
      </c>
      <c r="E197" s="128">
        <f t="shared" ca="1" si="14"/>
        <v>79957.266748767404</v>
      </c>
      <c r="F197" s="124">
        <f t="shared" ca="1" si="17"/>
        <v>0.10525572803138883</v>
      </c>
      <c r="G197" s="128"/>
      <c r="H197" s="73">
        <f ca="1"/>
        <v>39604</v>
      </c>
      <c r="I197" s="159">
        <f ca="1"/>
        <v>1404.0500489999999</v>
      </c>
      <c r="J197" s="125">
        <f t="shared" ca="1" si="15"/>
        <v>9.5922862236548223E-3</v>
      </c>
      <c r="K197" s="128">
        <f t="shared" ca="1" si="16"/>
        <v>9592.2862236548226</v>
      </c>
    </row>
    <row r="198" spans="1:11" x14ac:dyDescent="0.3">
      <c r="A198" s="73">
        <v>43564</v>
      </c>
      <c r="B198" s="130">
        <v>2878.1999510000001</v>
      </c>
      <c r="C198" s="125">
        <f t="shared" si="12"/>
        <v>2.1195969013802829E-2</v>
      </c>
      <c r="D198" s="128">
        <f t="shared" si="13"/>
        <v>21195.969013802827</v>
      </c>
      <c r="E198" s="128">
        <f t="shared" ca="1" si="14"/>
        <v>79957.266748767404</v>
      </c>
      <c r="F198" s="124">
        <f t="shared" ca="1" si="17"/>
        <v>0.10510007143407374</v>
      </c>
      <c r="G198" s="128"/>
      <c r="H198" s="73">
        <f ca="1"/>
        <v>39603</v>
      </c>
      <c r="I198" s="159">
        <f ca="1"/>
        <v>1377.1999510000001</v>
      </c>
      <c r="J198" s="125">
        <f t="shared" ca="1" si="15"/>
        <v>-2.5612050647594975E-2</v>
      </c>
      <c r="K198" s="128">
        <f t="shared" ca="1" si="16"/>
        <v>-25612.050647594973</v>
      </c>
    </row>
    <row r="199" spans="1:11" x14ac:dyDescent="0.3">
      <c r="A199" s="73">
        <v>43563</v>
      </c>
      <c r="B199" s="130">
        <v>2895.7700199999999</v>
      </c>
      <c r="C199" s="125">
        <f t="shared" si="12"/>
        <v>3.4809641817124426E-2</v>
      </c>
      <c r="D199" s="128">
        <f t="shared" si="13"/>
        <v>34809.64181712443</v>
      </c>
      <c r="E199" s="128">
        <f t="shared" ca="1" si="14"/>
        <v>79957.266748767404</v>
      </c>
      <c r="F199" s="124">
        <f t="shared" ca="1" si="17"/>
        <v>8.7474247158021656E-2</v>
      </c>
      <c r="G199" s="128"/>
      <c r="H199" s="73">
        <f ca="1"/>
        <v>39602</v>
      </c>
      <c r="I199" s="159">
        <f ca="1"/>
        <v>1377.650024</v>
      </c>
      <c r="J199" s="125">
        <f t="shared" ca="1" si="15"/>
        <v>-3.4332644643906729E-2</v>
      </c>
      <c r="K199" s="128">
        <f t="shared" ca="1" si="16"/>
        <v>-34332.644643906729</v>
      </c>
    </row>
    <row r="200" spans="1:11" x14ac:dyDescent="0.3">
      <c r="A200" s="73">
        <v>43560</v>
      </c>
      <c r="B200" s="130">
        <v>2892.73999</v>
      </c>
      <c r="C200" s="125">
        <f t="shared" ref="C200:C263" si="18">B200/B210-1</f>
        <v>3.2859535718272159E-2</v>
      </c>
      <c r="D200" s="128">
        <f t="shared" ref="D200:D263" si="19">C200*$B$5</f>
        <v>32859.535718272156</v>
      </c>
      <c r="E200" s="128">
        <f t="shared" ref="E200:E263" ca="1" si="20">ABS(_xlfn.PERCENTILE.INC(OFFSET(D200,0,0,Window),1-VaRLevel))</f>
        <v>79957.266748767404</v>
      </c>
      <c r="F200" s="124">
        <f t="shared" ca="1" si="17"/>
        <v>9.379173155784315E-2</v>
      </c>
      <c r="G200" s="128"/>
      <c r="H200" s="73">
        <f ca="1"/>
        <v>39601</v>
      </c>
      <c r="I200" s="159">
        <f ca="1"/>
        <v>1385.670044</v>
      </c>
      <c r="J200" s="125">
        <f t="shared" ref="J200:J247" ca="1" si="21">I200/I210-1</f>
        <v>-2.7838729202041224E-2</v>
      </c>
      <c r="K200" s="128">
        <f t="shared" ref="K200:K247" ca="1" si="22">J200*$B$5</f>
        <v>-27838.729202041224</v>
      </c>
    </row>
    <row r="201" spans="1:11" x14ac:dyDescent="0.3">
      <c r="A201" s="73">
        <v>43559</v>
      </c>
      <c r="B201" s="130">
        <v>2879.389893</v>
      </c>
      <c r="C201" s="125">
        <f t="shared" si="18"/>
        <v>8.5853034118703597E-3</v>
      </c>
      <c r="D201" s="128">
        <f t="shared" si="19"/>
        <v>8585.3034118703599</v>
      </c>
      <c r="E201" s="128">
        <f t="shared" ca="1" si="20"/>
        <v>79957.266748767404</v>
      </c>
      <c r="F201" s="124">
        <f t="shared" ref="F201:F264" ca="1" si="23">B201/OFFSET(B201,250,0)-1</f>
        <v>0.10133678095412124</v>
      </c>
      <c r="G201" s="128"/>
      <c r="H201" s="73">
        <f ca="1"/>
        <v>39598</v>
      </c>
      <c r="I201" s="159">
        <f ca="1"/>
        <v>1400.380005</v>
      </c>
      <c r="J201" s="125">
        <f t="shared" ca="1" si="21"/>
        <v>-1.6289990572756929E-2</v>
      </c>
      <c r="K201" s="128">
        <f t="shared" ca="1" si="22"/>
        <v>-16289.990572756929</v>
      </c>
    </row>
    <row r="202" spans="1:11" x14ac:dyDescent="0.3">
      <c r="A202" s="73">
        <v>43558</v>
      </c>
      <c r="B202" s="130">
        <v>2873.3999020000001</v>
      </c>
      <c r="C202" s="125">
        <f t="shared" si="18"/>
        <v>1.7410027635214043E-2</v>
      </c>
      <c r="D202" s="128">
        <f t="shared" si="19"/>
        <v>17410.027635214043</v>
      </c>
      <c r="E202" s="128">
        <f t="shared" ca="1" si="20"/>
        <v>79957.266748767404</v>
      </c>
      <c r="F202" s="124">
        <f t="shared" ca="1" si="23"/>
        <v>0.11290998505370831</v>
      </c>
      <c r="G202" s="128"/>
      <c r="H202" s="73">
        <f ca="1"/>
        <v>39597</v>
      </c>
      <c r="I202" s="159">
        <f ca="1"/>
        <v>1398.26001</v>
      </c>
      <c r="J202" s="125">
        <f t="shared" ca="1" si="21"/>
        <v>-7.3829197599000196E-3</v>
      </c>
      <c r="K202" s="128">
        <f t="shared" ca="1" si="22"/>
        <v>-7382.9197599000199</v>
      </c>
    </row>
    <row r="203" spans="1:11" x14ac:dyDescent="0.3">
      <c r="A203" s="73">
        <v>43557</v>
      </c>
      <c r="B203" s="130">
        <v>2867.23999</v>
      </c>
      <c r="C203" s="125">
        <f t="shared" si="18"/>
        <v>1.2239740295102219E-2</v>
      </c>
      <c r="D203" s="128">
        <f t="shared" si="19"/>
        <v>12239.74029510222</v>
      </c>
      <c r="E203" s="128">
        <f t="shared" ca="1" si="20"/>
        <v>79957.266748767404</v>
      </c>
      <c r="F203" s="124">
        <f t="shared" ca="1" si="23"/>
        <v>8.5717912267928575E-2</v>
      </c>
      <c r="G203" s="128"/>
      <c r="H203" s="73">
        <f ca="1"/>
        <v>39596</v>
      </c>
      <c r="I203" s="159">
        <f ca="1"/>
        <v>1390.839966</v>
      </c>
      <c r="J203" s="125">
        <f t="shared" ca="1" si="21"/>
        <v>-8.6954560531967706E-3</v>
      </c>
      <c r="K203" s="128">
        <f t="shared" ca="1" si="22"/>
        <v>-8695.4560531967709</v>
      </c>
    </row>
    <row r="204" spans="1:11" x14ac:dyDescent="0.3">
      <c r="A204" s="73">
        <v>43556</v>
      </c>
      <c r="B204" s="130">
        <v>2867.1899410000001</v>
      </c>
      <c r="C204" s="125">
        <f t="shared" si="18"/>
        <v>1.2089913910391603E-2</v>
      </c>
      <c r="D204" s="128">
        <f t="shared" si="19"/>
        <v>12089.913910391602</v>
      </c>
      <c r="E204" s="128">
        <f t="shared" ca="1" si="20"/>
        <v>79957.266748767404</v>
      </c>
      <c r="F204" s="124">
        <f t="shared" ca="1" si="23"/>
        <v>0.10064872975047989</v>
      </c>
      <c r="G204" s="128"/>
      <c r="H204" s="73">
        <f ca="1"/>
        <v>39595</v>
      </c>
      <c r="I204" s="159">
        <f ca="1"/>
        <v>1385.349976</v>
      </c>
      <c r="J204" s="125">
        <f t="shared" ca="1" si="21"/>
        <v>-1.2988202005928429E-2</v>
      </c>
      <c r="K204" s="128">
        <f t="shared" ca="1" si="22"/>
        <v>-12988.20200592843</v>
      </c>
    </row>
    <row r="205" spans="1:11" x14ac:dyDescent="0.3">
      <c r="A205" s="73">
        <v>43553</v>
      </c>
      <c r="B205" s="130">
        <v>2834.3999020000001</v>
      </c>
      <c r="C205" s="125">
        <f t="shared" si="18"/>
        <v>4.2232086974802741E-3</v>
      </c>
      <c r="D205" s="128">
        <f t="shared" si="19"/>
        <v>4223.2086974802742</v>
      </c>
      <c r="E205" s="128">
        <f t="shared" ca="1" si="20"/>
        <v>79957.266748767404</v>
      </c>
      <c r="F205" s="124">
        <f t="shared" ca="1" si="23"/>
        <v>8.4887880774134006E-2</v>
      </c>
      <c r="G205" s="128"/>
      <c r="H205" s="73">
        <f ca="1"/>
        <v>39591</v>
      </c>
      <c r="I205" s="159">
        <f ca="1"/>
        <v>1375.9300539999999</v>
      </c>
      <c r="J205" s="125">
        <f t="shared" ca="1" si="21"/>
        <v>-8.8958817688215008E-3</v>
      </c>
      <c r="K205" s="128">
        <f t="shared" ca="1" si="22"/>
        <v>-8895.8817688215004</v>
      </c>
    </row>
    <row r="206" spans="1:11" x14ac:dyDescent="0.3">
      <c r="A206" s="73">
        <v>43552</v>
      </c>
      <c r="B206" s="130">
        <v>2815.4399410000001</v>
      </c>
      <c r="C206" s="125">
        <f t="shared" si="18"/>
        <v>2.4781949843202256E-3</v>
      </c>
      <c r="D206" s="128">
        <f t="shared" si="19"/>
        <v>2478.1949843202256</v>
      </c>
      <c r="E206" s="128">
        <f t="shared" ca="1" si="20"/>
        <v>79957.266748767404</v>
      </c>
      <c r="F206" s="124">
        <f t="shared" ca="1" si="23"/>
        <v>5.9013330239546802E-2</v>
      </c>
      <c r="G206" s="128"/>
      <c r="H206" s="73">
        <f ca="1"/>
        <v>39590</v>
      </c>
      <c r="I206" s="159">
        <f ca="1"/>
        <v>1394.349976</v>
      </c>
      <c r="J206" s="125">
        <f t="shared" ca="1" si="21"/>
        <v>-2.3825753186286214E-3</v>
      </c>
      <c r="K206" s="128">
        <f t="shared" ca="1" si="22"/>
        <v>-2382.5753186286215</v>
      </c>
    </row>
    <row r="207" spans="1:11" x14ac:dyDescent="0.3">
      <c r="A207" s="73">
        <v>43551</v>
      </c>
      <c r="B207" s="130">
        <v>2805.3701169999999</v>
      </c>
      <c r="C207" s="125">
        <f t="shared" si="18"/>
        <v>-1.9743732137524894E-3</v>
      </c>
      <c r="D207" s="128">
        <f t="shared" si="19"/>
        <v>-1974.3732137524894</v>
      </c>
      <c r="E207" s="128">
        <f t="shared" ca="1" si="20"/>
        <v>79957.266748767404</v>
      </c>
      <c r="F207" s="124">
        <f t="shared" ca="1" si="23"/>
        <v>8.3882649409709131E-2</v>
      </c>
      <c r="G207" s="128"/>
      <c r="H207" s="73">
        <f ca="1"/>
        <v>39589</v>
      </c>
      <c r="I207" s="159">
        <f ca="1"/>
        <v>1390.709961</v>
      </c>
      <c r="J207" s="125">
        <f t="shared" ca="1" si="21"/>
        <v>-1.3356492471653381E-3</v>
      </c>
      <c r="K207" s="128">
        <f t="shared" ca="1" si="22"/>
        <v>-1335.649247165338</v>
      </c>
    </row>
    <row r="208" spans="1:11" x14ac:dyDescent="0.3">
      <c r="A208" s="73">
        <v>43550</v>
      </c>
      <c r="B208" s="130">
        <v>2818.459961</v>
      </c>
      <c r="C208" s="125">
        <f t="shared" si="18"/>
        <v>9.6506350687035614E-3</v>
      </c>
      <c r="D208" s="128">
        <f t="shared" si="19"/>
        <v>9650.635068703561</v>
      </c>
      <c r="E208" s="128">
        <f t="shared" ca="1" si="20"/>
        <v>79957.266748767404</v>
      </c>
      <c r="F208" s="124">
        <f t="shared" ca="1" si="23"/>
        <v>6.6108365163991767E-2</v>
      </c>
      <c r="G208" s="128"/>
      <c r="H208" s="73">
        <f ca="1"/>
        <v>39588</v>
      </c>
      <c r="I208" s="159">
        <f ca="1"/>
        <v>1413.400024</v>
      </c>
      <c r="J208" s="125">
        <f t="shared" ca="1" si="21"/>
        <v>-3.4267242718067914E-3</v>
      </c>
      <c r="K208" s="128">
        <f t="shared" ca="1" si="22"/>
        <v>-3426.7242718067914</v>
      </c>
    </row>
    <row r="209" spans="1:11" x14ac:dyDescent="0.3">
      <c r="A209" s="73">
        <v>43549</v>
      </c>
      <c r="B209" s="130">
        <v>2798.360107</v>
      </c>
      <c r="C209" s="125">
        <f t="shared" si="18"/>
        <v>5.410863986946346E-3</v>
      </c>
      <c r="D209" s="128">
        <f t="shared" si="19"/>
        <v>5410.8639869463459</v>
      </c>
      <c r="E209" s="128">
        <f t="shared" ca="1" si="20"/>
        <v>79957.266748767404</v>
      </c>
      <c r="F209" s="124">
        <f t="shared" ca="1" si="23"/>
        <v>3.1870356966140045E-2</v>
      </c>
      <c r="G209" s="128"/>
      <c r="H209" s="73">
        <f ca="1"/>
        <v>39587</v>
      </c>
      <c r="I209" s="159">
        <f ca="1"/>
        <v>1426.630005</v>
      </c>
      <c r="J209" s="125">
        <f t="shared" ca="1" si="21"/>
        <v>1.3598686410551286E-2</v>
      </c>
      <c r="K209" s="128">
        <f t="shared" ca="1" si="22"/>
        <v>13598.686410551287</v>
      </c>
    </row>
    <row r="210" spans="1:11" x14ac:dyDescent="0.3">
      <c r="A210" s="73">
        <v>43546</v>
      </c>
      <c r="B210" s="130">
        <v>2800.709961</v>
      </c>
      <c r="C210" s="125">
        <f t="shared" si="18"/>
        <v>2.1012913112360199E-2</v>
      </c>
      <c r="D210" s="128">
        <f t="shared" si="19"/>
        <v>21012.913112360198</v>
      </c>
      <c r="E210" s="128">
        <f t="shared" ca="1" si="20"/>
        <v>79957.266748767404</v>
      </c>
      <c r="F210" s="124">
        <f t="shared" ca="1" si="23"/>
        <v>3.0832488689156445E-2</v>
      </c>
      <c r="G210" s="128"/>
      <c r="H210" s="73">
        <f ca="1"/>
        <v>39584</v>
      </c>
      <c r="I210" s="159">
        <f ca="1"/>
        <v>1425.349976</v>
      </c>
      <c r="J210" s="125">
        <f t="shared" ca="1" si="21"/>
        <v>8.0981341011703289E-3</v>
      </c>
      <c r="K210" s="128">
        <f t="shared" ca="1" si="22"/>
        <v>8098.1341011703289</v>
      </c>
    </row>
    <row r="211" spans="1:11" x14ac:dyDescent="0.3">
      <c r="A211" s="73">
        <v>43545</v>
      </c>
      <c r="B211" s="130">
        <v>2854.8798830000001</v>
      </c>
      <c r="C211" s="125">
        <f t="shared" si="18"/>
        <v>3.8542252302122382E-2</v>
      </c>
      <c r="D211" s="128">
        <f t="shared" si="19"/>
        <v>38542.252302122382</v>
      </c>
      <c r="E211" s="128">
        <f t="shared" ca="1" si="20"/>
        <v>79957.266748767404</v>
      </c>
      <c r="F211" s="124">
        <f t="shared" ca="1" si="23"/>
        <v>5.2327368695551213E-2</v>
      </c>
      <c r="G211" s="128"/>
      <c r="H211" s="73">
        <f ca="1"/>
        <v>39583</v>
      </c>
      <c r="I211" s="159">
        <f ca="1"/>
        <v>1423.5699460000001</v>
      </c>
      <c r="J211" s="125">
        <f t="shared" ca="1" si="21"/>
        <v>1.0096910854226149E-2</v>
      </c>
      <c r="K211" s="128">
        <f t="shared" ca="1" si="22"/>
        <v>10096.910854226149</v>
      </c>
    </row>
    <row r="212" spans="1:11" x14ac:dyDescent="0.3">
      <c r="A212" s="73">
        <v>43544</v>
      </c>
      <c r="B212" s="130">
        <v>2824.2299800000001</v>
      </c>
      <c r="C212" s="125">
        <f t="shared" si="18"/>
        <v>1.9044193448615632E-2</v>
      </c>
      <c r="D212" s="128">
        <f t="shared" si="19"/>
        <v>19044.193448615631</v>
      </c>
      <c r="E212" s="128">
        <f t="shared" ca="1" si="20"/>
        <v>79957.266748767404</v>
      </c>
      <c r="F212" s="124">
        <f t="shared" ca="1" si="23"/>
        <v>2.6242626203238251E-2</v>
      </c>
      <c r="G212" s="128"/>
      <c r="H212" s="73">
        <f ca="1"/>
        <v>39582</v>
      </c>
      <c r="I212" s="159">
        <f ca="1"/>
        <v>1408.660034</v>
      </c>
      <c r="J212" s="125">
        <f t="shared" ca="1" si="21"/>
        <v>1.6649996439134229E-2</v>
      </c>
      <c r="K212" s="128">
        <f t="shared" ca="1" si="22"/>
        <v>16649.996439134229</v>
      </c>
    </row>
    <row r="213" spans="1:11" x14ac:dyDescent="0.3">
      <c r="A213" s="73">
        <v>43543</v>
      </c>
      <c r="B213" s="130">
        <v>2832.570068</v>
      </c>
      <c r="C213" s="125">
        <f t="shared" si="18"/>
        <v>1.5385502664412742E-2</v>
      </c>
      <c r="D213" s="128">
        <f t="shared" si="19"/>
        <v>15385.502664412743</v>
      </c>
      <c r="E213" s="128">
        <f t="shared" ca="1" si="20"/>
        <v>79957.266748767404</v>
      </c>
      <c r="F213" s="124">
        <f t="shared" ca="1" si="23"/>
        <v>3.1026483014393813E-2</v>
      </c>
      <c r="G213" s="128"/>
      <c r="H213" s="73">
        <f ca="1"/>
        <v>39581</v>
      </c>
      <c r="I213" s="159">
        <f ca="1"/>
        <v>1403.040039</v>
      </c>
      <c r="J213" s="125">
        <f t="shared" ca="1" si="21"/>
        <v>8.6992239156642448E-3</v>
      </c>
      <c r="K213" s="128">
        <f t="shared" ca="1" si="22"/>
        <v>8699.2239156642445</v>
      </c>
    </row>
    <row r="214" spans="1:11" x14ac:dyDescent="0.3">
      <c r="A214" s="73">
        <v>43542</v>
      </c>
      <c r="B214" s="130">
        <v>2832.9399410000001</v>
      </c>
      <c r="C214" s="125">
        <f t="shared" si="18"/>
        <v>1.4368997945520601E-2</v>
      </c>
      <c r="D214" s="128">
        <f t="shared" si="19"/>
        <v>14368.997945520601</v>
      </c>
      <c r="E214" s="128">
        <f t="shared" ca="1" si="20"/>
        <v>79957.266748767404</v>
      </c>
      <c r="F214" s="124">
        <f t="shared" ca="1" si="23"/>
        <v>3.0354816767933057E-2</v>
      </c>
      <c r="G214" s="128"/>
      <c r="H214" s="73">
        <f ca="1"/>
        <v>39580</v>
      </c>
      <c r="I214" s="159">
        <f ca="1"/>
        <v>1403.579956</v>
      </c>
      <c r="J214" s="125">
        <f t="shared" ca="1" si="21"/>
        <v>5.1633600161968829E-3</v>
      </c>
      <c r="K214" s="128">
        <f t="shared" ca="1" si="22"/>
        <v>5163.3600161968825</v>
      </c>
    </row>
    <row r="215" spans="1:11" x14ac:dyDescent="0.3">
      <c r="A215" s="73">
        <v>43539</v>
      </c>
      <c r="B215" s="130">
        <v>2822.4799800000001</v>
      </c>
      <c r="C215" s="125">
        <f t="shared" si="18"/>
        <v>6.7018962137082028E-3</v>
      </c>
      <c r="D215" s="128">
        <f t="shared" si="19"/>
        <v>6701.8962137082026</v>
      </c>
      <c r="E215" s="128">
        <f t="shared" ca="1" si="20"/>
        <v>79957.266748767404</v>
      </c>
      <c r="F215" s="124">
        <f t="shared" ca="1" si="23"/>
        <v>2.0673964141537882E-2</v>
      </c>
      <c r="G215" s="128"/>
      <c r="H215" s="73">
        <f ca="1"/>
        <v>39577</v>
      </c>
      <c r="I215" s="159">
        <f ca="1"/>
        <v>1388.280029</v>
      </c>
      <c r="J215" s="125">
        <f t="shared" ca="1" si="21"/>
        <v>-6.839078315492908E-3</v>
      </c>
      <c r="K215" s="128">
        <f t="shared" ca="1" si="22"/>
        <v>-6839.0783154929077</v>
      </c>
    </row>
    <row r="216" spans="1:11" x14ac:dyDescent="0.3">
      <c r="A216" s="73">
        <v>43538</v>
      </c>
      <c r="B216" s="130">
        <v>2808.4799800000001</v>
      </c>
      <c r="C216" s="125">
        <f t="shared" si="18"/>
        <v>8.6155777489436147E-3</v>
      </c>
      <c r="D216" s="128">
        <f t="shared" si="19"/>
        <v>8615.577748943615</v>
      </c>
      <c r="E216" s="128">
        <f t="shared" ca="1" si="20"/>
        <v>79957.266748767404</v>
      </c>
      <c r="F216" s="124">
        <f t="shared" ca="1" si="23"/>
        <v>9.1483208230749291E-3</v>
      </c>
      <c r="G216" s="128"/>
      <c r="H216" s="73">
        <f ca="1"/>
        <v>39576</v>
      </c>
      <c r="I216" s="159">
        <f ca="1"/>
        <v>1397.6800539999999</v>
      </c>
      <c r="J216" s="125">
        <f t="shared" ca="1" si="21"/>
        <v>6.3795944359226198E-3</v>
      </c>
      <c r="K216" s="128">
        <f t="shared" ca="1" si="22"/>
        <v>6379.5944359226196</v>
      </c>
    </row>
    <row r="217" spans="1:11" x14ac:dyDescent="0.3">
      <c r="A217" s="73">
        <v>43537</v>
      </c>
      <c r="B217" s="130">
        <v>2810.919922</v>
      </c>
      <c r="C217" s="125">
        <f t="shared" si="18"/>
        <v>6.6395117343709398E-3</v>
      </c>
      <c r="D217" s="128">
        <f t="shared" si="19"/>
        <v>6639.5117343709398</v>
      </c>
      <c r="E217" s="128">
        <f t="shared" ca="1" si="20"/>
        <v>79957.266748767404</v>
      </c>
      <c r="F217" s="124">
        <f t="shared" ca="1" si="23"/>
        <v>8.7382887943947551E-3</v>
      </c>
      <c r="G217" s="128"/>
      <c r="H217" s="73">
        <f ca="1"/>
        <v>39575</v>
      </c>
      <c r="I217" s="159">
        <f ca="1"/>
        <v>1392.5699460000001</v>
      </c>
      <c r="J217" s="125">
        <f t="shared" ca="1" si="21"/>
        <v>9.1598062984141748E-3</v>
      </c>
      <c r="K217" s="128">
        <f t="shared" ca="1" si="22"/>
        <v>9159.8062984141743</v>
      </c>
    </row>
    <row r="218" spans="1:11" x14ac:dyDescent="0.3">
      <c r="A218" s="73">
        <v>43536</v>
      </c>
      <c r="B218" s="130">
        <v>2791.5200199999999</v>
      </c>
      <c r="C218" s="125">
        <f t="shared" si="18"/>
        <v>-8.5181362377961811E-4</v>
      </c>
      <c r="D218" s="128">
        <f t="shared" si="19"/>
        <v>-851.81362377961807</v>
      </c>
      <c r="E218" s="128">
        <f t="shared" ca="1" si="20"/>
        <v>79957.266748767404</v>
      </c>
      <c r="F218" s="124">
        <f t="shared" ca="1" si="23"/>
        <v>1.9186062482026367E-2</v>
      </c>
      <c r="G218" s="128"/>
      <c r="H218" s="73">
        <f ca="1"/>
        <v>39574</v>
      </c>
      <c r="I218" s="159">
        <f ca="1"/>
        <v>1418.26001</v>
      </c>
      <c r="J218" s="125">
        <f t="shared" ca="1" si="21"/>
        <v>3.0757206574905105E-2</v>
      </c>
      <c r="K218" s="128">
        <f t="shared" ca="1" si="22"/>
        <v>30757.206574905103</v>
      </c>
    </row>
    <row r="219" spans="1:11" x14ac:dyDescent="0.3">
      <c r="A219" s="73">
        <v>43535</v>
      </c>
      <c r="B219" s="130">
        <v>2783.3000489999999</v>
      </c>
      <c r="C219" s="125">
        <f t="shared" si="18"/>
        <v>-4.5813853924887571E-3</v>
      </c>
      <c r="D219" s="128">
        <f t="shared" si="19"/>
        <v>-4581.3853924887571</v>
      </c>
      <c r="E219" s="128">
        <f t="shared" ca="1" si="20"/>
        <v>79957.266748767404</v>
      </c>
      <c r="F219" s="124">
        <f t="shared" ca="1" si="23"/>
        <v>2.0720257805745712E-2</v>
      </c>
      <c r="G219" s="128"/>
      <c r="H219" s="73">
        <f ca="1"/>
        <v>39573</v>
      </c>
      <c r="I219" s="159">
        <f ca="1"/>
        <v>1407.48999</v>
      </c>
      <c r="J219" s="125">
        <f t="shared" ca="1" si="21"/>
        <v>1.391756441043035E-2</v>
      </c>
      <c r="K219" s="128">
        <f t="shared" ca="1" si="22"/>
        <v>13917.56441043035</v>
      </c>
    </row>
    <row r="220" spans="1:11" x14ac:dyDescent="0.3">
      <c r="A220" s="73">
        <v>43532</v>
      </c>
      <c r="B220" s="130">
        <v>2743.070068</v>
      </c>
      <c r="C220" s="125">
        <f t="shared" si="18"/>
        <v>-1.7760729117775043E-2</v>
      </c>
      <c r="D220" s="128">
        <f t="shared" si="19"/>
        <v>-17760.729117775041</v>
      </c>
      <c r="E220" s="128">
        <f t="shared" ca="1" si="20"/>
        <v>79957.266748767404</v>
      </c>
      <c r="F220" s="124">
        <f t="shared" ca="1" si="23"/>
        <v>5.4799460283441181E-3</v>
      </c>
      <c r="G220" s="128"/>
      <c r="H220" s="73">
        <f ca="1"/>
        <v>39570</v>
      </c>
      <c r="I220" s="159">
        <f ca="1"/>
        <v>1413.900024</v>
      </c>
      <c r="J220" s="125">
        <f t="shared" ca="1" si="21"/>
        <v>1.6952859210349835E-2</v>
      </c>
      <c r="K220" s="128">
        <f t="shared" ca="1" si="22"/>
        <v>16952.859210349834</v>
      </c>
    </row>
    <row r="221" spans="1:11" x14ac:dyDescent="0.3">
      <c r="A221" s="73">
        <v>43531</v>
      </c>
      <c r="B221" s="130">
        <v>2748.929932</v>
      </c>
      <c r="C221" s="125">
        <f t="shared" si="18"/>
        <v>-9.3517384874853837E-3</v>
      </c>
      <c r="D221" s="128">
        <f t="shared" si="19"/>
        <v>-9351.7384874853833</v>
      </c>
      <c r="E221" s="128">
        <f t="shared" ca="1" si="20"/>
        <v>79957.266748767404</v>
      </c>
      <c r="F221" s="124">
        <f t="shared" ca="1" si="23"/>
        <v>1.0286883065016461E-2</v>
      </c>
      <c r="G221" s="128"/>
      <c r="H221" s="73">
        <f ca="1"/>
        <v>39569</v>
      </c>
      <c r="I221" s="159">
        <f ca="1"/>
        <v>1409.339966</v>
      </c>
      <c r="J221" s="125">
        <f t="shared" ca="1" si="21"/>
        <v>3.2060037719659151E-2</v>
      </c>
      <c r="K221" s="128">
        <f t="shared" ca="1" si="22"/>
        <v>32060.037719659151</v>
      </c>
    </row>
    <row r="222" spans="1:11" x14ac:dyDescent="0.3">
      <c r="A222" s="73">
        <v>43530</v>
      </c>
      <c r="B222" s="130">
        <v>2771.4499510000001</v>
      </c>
      <c r="C222" s="125">
        <f t="shared" si="18"/>
        <v>-4.7581427920957431E-3</v>
      </c>
      <c r="D222" s="128">
        <f t="shared" si="19"/>
        <v>-4758.1427920957431</v>
      </c>
      <c r="E222" s="128">
        <f t="shared" ca="1" si="20"/>
        <v>79957.266748767404</v>
      </c>
      <c r="F222" s="124">
        <f t="shared" ca="1" si="23"/>
        <v>2.9800260473757501E-2</v>
      </c>
      <c r="G222" s="128"/>
      <c r="H222" s="73">
        <f ca="1"/>
        <v>39568</v>
      </c>
      <c r="I222" s="159">
        <f ca="1"/>
        <v>1385.589966</v>
      </c>
      <c r="J222" s="125">
        <f t="shared" ca="1" si="21"/>
        <v>1.5299957937362718E-2</v>
      </c>
      <c r="K222" s="128">
        <f t="shared" ca="1" si="22"/>
        <v>15299.957937362718</v>
      </c>
    </row>
    <row r="223" spans="1:11" x14ac:dyDescent="0.3">
      <c r="A223" s="73">
        <v>43529</v>
      </c>
      <c r="B223" s="130">
        <v>2789.6499020000001</v>
      </c>
      <c r="C223" s="125">
        <f t="shared" si="18"/>
        <v>3.5578222452377073E-3</v>
      </c>
      <c r="D223" s="128">
        <f t="shared" si="19"/>
        <v>3557.8222452377072</v>
      </c>
      <c r="E223" s="128">
        <f t="shared" ca="1" si="20"/>
        <v>79957.266748767404</v>
      </c>
      <c r="F223" s="124">
        <f t="shared" ca="1" si="23"/>
        <v>4.1819934219659238E-2</v>
      </c>
      <c r="G223" s="128"/>
      <c r="H223" s="73">
        <f ca="1"/>
        <v>39567</v>
      </c>
      <c r="I223" s="159">
        <f ca="1"/>
        <v>1390.9399410000001</v>
      </c>
      <c r="J223" s="125">
        <f t="shared" ca="1" si="21"/>
        <v>4.2347582648194937E-2</v>
      </c>
      <c r="K223" s="128">
        <f t="shared" ca="1" si="22"/>
        <v>42347.582648194933</v>
      </c>
    </row>
    <row r="224" spans="1:11" x14ac:dyDescent="0.3">
      <c r="A224" s="73">
        <v>43528</v>
      </c>
      <c r="B224" s="130">
        <v>2792.8100589999999</v>
      </c>
      <c r="C224" s="125">
        <f t="shared" si="18"/>
        <v>6.2004468916112554E-3</v>
      </c>
      <c r="D224" s="128">
        <f t="shared" si="19"/>
        <v>6200.4468916112555</v>
      </c>
      <c r="E224" s="128">
        <f t="shared" ca="1" si="20"/>
        <v>79957.266748767404</v>
      </c>
      <c r="F224" s="124">
        <f t="shared" ca="1" si="23"/>
        <v>2.910277310295184E-2</v>
      </c>
      <c r="G224" s="128"/>
      <c r="H224" s="73">
        <f ca="1"/>
        <v>39566</v>
      </c>
      <c r="I224" s="159">
        <f ca="1"/>
        <v>1396.369995</v>
      </c>
      <c r="J224" s="125">
        <f t="shared" ca="1" si="21"/>
        <v>5.1230164242372922E-2</v>
      </c>
      <c r="K224" s="128">
        <f t="shared" ca="1" si="22"/>
        <v>51230.164242372921</v>
      </c>
    </row>
    <row r="225" spans="1:11" x14ac:dyDescent="0.3">
      <c r="A225" s="73">
        <v>43525</v>
      </c>
      <c r="B225" s="130">
        <v>2803.6899410000001</v>
      </c>
      <c r="C225" s="125">
        <f t="shared" si="18"/>
        <v>2.1109126324213356E-2</v>
      </c>
      <c r="D225" s="128">
        <f t="shared" si="19"/>
        <v>21109.126324213357</v>
      </c>
      <c r="E225" s="128">
        <f t="shared" ca="1" si="20"/>
        <v>79957.266748767404</v>
      </c>
      <c r="F225" s="124">
        <f t="shared" ca="1" si="23"/>
        <v>2.1648633292590258E-2</v>
      </c>
      <c r="G225" s="128"/>
      <c r="H225" s="73">
        <f ca="1"/>
        <v>39563</v>
      </c>
      <c r="I225" s="159">
        <f ca="1"/>
        <v>1397.839966</v>
      </c>
      <c r="J225" s="125">
        <f t="shared" ca="1" si="21"/>
        <v>4.8775922020168005E-2</v>
      </c>
      <c r="K225" s="128">
        <f t="shared" ca="1" si="22"/>
        <v>48775.922020168007</v>
      </c>
    </row>
    <row r="226" spans="1:11" x14ac:dyDescent="0.3">
      <c r="A226" s="73">
        <v>43524</v>
      </c>
      <c r="B226" s="130">
        <v>2784.48999</v>
      </c>
      <c r="C226" s="125">
        <f t="shared" si="18"/>
        <v>1.1427394786328371E-2</v>
      </c>
      <c r="D226" s="128">
        <f t="shared" si="19"/>
        <v>11427.39478632837</v>
      </c>
      <c r="E226" s="128">
        <f t="shared" ca="1" si="20"/>
        <v>79957.266748767404</v>
      </c>
      <c r="F226" s="124">
        <f t="shared" ca="1" si="23"/>
        <v>1.7592070181313701E-3</v>
      </c>
      <c r="G226" s="128"/>
      <c r="H226" s="73">
        <f ca="1"/>
        <v>39562</v>
      </c>
      <c r="I226" s="159">
        <f ca="1"/>
        <v>1388.8199460000001</v>
      </c>
      <c r="J226" s="125">
        <f t="shared" ca="1" si="21"/>
        <v>2.0778285238957972E-2</v>
      </c>
      <c r="K226" s="128">
        <f t="shared" ca="1" si="22"/>
        <v>20778.285238957971</v>
      </c>
    </row>
    <row r="227" spans="1:11" x14ac:dyDescent="0.3">
      <c r="A227" s="73">
        <v>43523</v>
      </c>
      <c r="B227" s="130">
        <v>2792.3798830000001</v>
      </c>
      <c r="C227" s="125">
        <f t="shared" si="18"/>
        <v>1.7360506624407579E-2</v>
      </c>
      <c r="D227" s="128">
        <f t="shared" si="19"/>
        <v>17360.506624407579</v>
      </c>
      <c r="E227" s="128">
        <f t="shared" ca="1" si="20"/>
        <v>79957.266748767404</v>
      </c>
      <c r="F227" s="124">
        <f t="shared" ca="1" si="23"/>
        <v>1.6408777052367762E-2</v>
      </c>
      <c r="G227" s="128"/>
      <c r="H227" s="73">
        <f ca="1"/>
        <v>39561</v>
      </c>
      <c r="I227" s="159">
        <f ca="1"/>
        <v>1379.9300539999999</v>
      </c>
      <c r="J227" s="125">
        <f t="shared" ca="1" si="21"/>
        <v>1.8782024369186967E-2</v>
      </c>
      <c r="K227" s="128">
        <f t="shared" ca="1" si="22"/>
        <v>18782.024369186965</v>
      </c>
    </row>
    <row r="228" spans="1:11" x14ac:dyDescent="0.3">
      <c r="A228" s="73">
        <v>43522</v>
      </c>
      <c r="B228" s="130">
        <v>2793.8999020000001</v>
      </c>
      <c r="C228" s="125">
        <f t="shared" si="18"/>
        <v>3.1035445966220099E-2</v>
      </c>
      <c r="D228" s="128">
        <f t="shared" si="19"/>
        <v>31035.445966220097</v>
      </c>
      <c r="E228" s="128">
        <f t="shared" ca="1" si="20"/>
        <v>79957.266748767404</v>
      </c>
      <c r="F228" s="124">
        <f t="shared" ca="1" si="23"/>
        <v>3.3262305025677064E-2</v>
      </c>
      <c r="G228" s="128"/>
      <c r="H228" s="73">
        <f ca="1"/>
        <v>39560</v>
      </c>
      <c r="I228" s="159">
        <f ca="1"/>
        <v>1375.9399410000001</v>
      </c>
      <c r="J228" s="125">
        <f t="shared" ca="1" si="21"/>
        <v>7.6159626982568174E-3</v>
      </c>
      <c r="K228" s="128">
        <f t="shared" ca="1" si="22"/>
        <v>7615.962698256817</v>
      </c>
    </row>
    <row r="229" spans="1:11" x14ac:dyDescent="0.3">
      <c r="A229" s="73">
        <v>43521</v>
      </c>
      <c r="B229" s="130">
        <v>2796.110107</v>
      </c>
      <c r="C229" s="125">
        <f t="shared" si="18"/>
        <v>3.2582768738712131E-2</v>
      </c>
      <c r="D229" s="128">
        <f t="shared" si="19"/>
        <v>32582.76873871213</v>
      </c>
      <c r="E229" s="128">
        <f t="shared" ca="1" si="20"/>
        <v>79957.266748767404</v>
      </c>
      <c r="F229" s="124">
        <f t="shared" ca="1" si="23"/>
        <v>3.5086430115261136E-2</v>
      </c>
      <c r="G229" s="128"/>
      <c r="H229" s="73">
        <f ca="1"/>
        <v>39559</v>
      </c>
      <c r="I229" s="159">
        <f ca="1"/>
        <v>1388.170044</v>
      </c>
      <c r="J229" s="125">
        <f t="shared" ca="1" si="21"/>
        <v>1.1387649580982373E-2</v>
      </c>
      <c r="K229" s="128">
        <f t="shared" ca="1" si="22"/>
        <v>11387.649580982374</v>
      </c>
    </row>
    <row r="230" spans="1:11" x14ac:dyDescent="0.3">
      <c r="A230" s="73">
        <v>43518</v>
      </c>
      <c r="B230" s="130">
        <v>2792.669922</v>
      </c>
      <c r="C230" s="125">
        <f t="shared" si="18"/>
        <v>3.2009708405803527E-2</v>
      </c>
      <c r="D230" s="128">
        <f t="shared" si="19"/>
        <v>32009.708405803529</v>
      </c>
      <c r="E230" s="128">
        <f t="shared" ca="1" si="20"/>
        <v>79957.266748767404</v>
      </c>
      <c r="F230" s="124">
        <f t="shared" ca="1" si="23"/>
        <v>2.8130558826730212E-2</v>
      </c>
      <c r="G230" s="128"/>
      <c r="H230" s="73">
        <f ca="1"/>
        <v>39556</v>
      </c>
      <c r="I230" s="159">
        <f ca="1"/>
        <v>1390.329956</v>
      </c>
      <c r="J230" s="125">
        <f t="shared" ca="1" si="21"/>
        <v>1.4543149190721305E-2</v>
      </c>
      <c r="K230" s="128">
        <f t="shared" ca="1" si="22"/>
        <v>14543.149190721306</v>
      </c>
    </row>
    <row r="231" spans="1:11" x14ac:dyDescent="0.3">
      <c r="A231" s="73">
        <v>43517</v>
      </c>
      <c r="B231" s="130">
        <v>2774.8798830000001</v>
      </c>
      <c r="C231" s="125">
        <f t="shared" si="18"/>
        <v>1.5840392407802772E-2</v>
      </c>
      <c r="D231" s="128">
        <f t="shared" si="19"/>
        <v>15840.392407802772</v>
      </c>
      <c r="E231" s="128">
        <f t="shared" ca="1" si="20"/>
        <v>79957.266748767404</v>
      </c>
      <c r="F231" s="124">
        <f t="shared" ca="1" si="23"/>
        <v>1.5613644747785926E-2</v>
      </c>
      <c r="G231" s="128"/>
      <c r="H231" s="73">
        <f ca="1"/>
        <v>39555</v>
      </c>
      <c r="I231" s="159">
        <f ca="1"/>
        <v>1365.5600589999999</v>
      </c>
      <c r="J231" s="125">
        <f t="shared" ca="1" si="21"/>
        <v>-2.7386054570712748E-3</v>
      </c>
      <c r="K231" s="128">
        <f t="shared" ca="1" si="22"/>
        <v>-2738.6054570712749</v>
      </c>
    </row>
    <row r="232" spans="1:11" x14ac:dyDescent="0.3">
      <c r="A232" s="73">
        <v>43516</v>
      </c>
      <c r="B232" s="130">
        <v>2784.6999510000001</v>
      </c>
      <c r="C232" s="125">
        <f t="shared" si="18"/>
        <v>1.7167695818101736E-2</v>
      </c>
      <c r="D232" s="128">
        <f t="shared" si="19"/>
        <v>17167.695818101736</v>
      </c>
      <c r="E232" s="128">
        <f t="shared" ca="1" si="20"/>
        <v>79957.266748767404</v>
      </c>
      <c r="F232" s="124">
        <f t="shared" ca="1" si="23"/>
        <v>1.9588459636729061E-2</v>
      </c>
      <c r="G232" s="128"/>
      <c r="H232" s="73">
        <f ca="1"/>
        <v>39554</v>
      </c>
      <c r="I232" s="159">
        <f ca="1"/>
        <v>1364.709961</v>
      </c>
      <c r="J232" s="125">
        <f t="shared" ca="1" si="21"/>
        <v>-2.0621616638737406E-3</v>
      </c>
      <c r="K232" s="128">
        <f t="shared" ca="1" si="22"/>
        <v>-2062.1616638737405</v>
      </c>
    </row>
    <row r="233" spans="1:11" x14ac:dyDescent="0.3">
      <c r="A233" s="73">
        <v>43515</v>
      </c>
      <c r="B233" s="130">
        <v>2779.76001</v>
      </c>
      <c r="C233" s="125">
        <f t="shared" si="18"/>
        <v>2.0144040135179786E-2</v>
      </c>
      <c r="D233" s="128">
        <f t="shared" si="19"/>
        <v>20144.040135179785</v>
      </c>
      <c r="E233" s="128">
        <f t="shared" ca="1" si="20"/>
        <v>79957.266748767404</v>
      </c>
      <c r="F233" s="124">
        <f t="shared" ca="1" si="23"/>
        <v>3.0063450905616351E-2</v>
      </c>
      <c r="G233" s="128"/>
      <c r="H233" s="73">
        <f ca="1"/>
        <v>39553</v>
      </c>
      <c r="I233" s="159">
        <f ca="1"/>
        <v>1334.4300539999999</v>
      </c>
      <c r="J233" s="125">
        <f t="shared" ca="1" si="21"/>
        <v>-2.6091461407304894E-2</v>
      </c>
      <c r="K233" s="128">
        <f t="shared" ca="1" si="22"/>
        <v>-26091.461407304894</v>
      </c>
    </row>
    <row r="234" spans="1:11" x14ac:dyDescent="0.3">
      <c r="A234" s="73">
        <v>43511</v>
      </c>
      <c r="B234" s="130">
        <v>2775.6000979999999</v>
      </c>
      <c r="C234" s="125">
        <f t="shared" si="18"/>
        <v>2.5519786686246215E-2</v>
      </c>
      <c r="D234" s="128">
        <f t="shared" si="19"/>
        <v>25519.786686246214</v>
      </c>
      <c r="E234" s="128">
        <f t="shared" ca="1" si="20"/>
        <v>79957.266748767404</v>
      </c>
      <c r="F234" s="124">
        <f t="shared" ca="1" si="23"/>
        <v>4.2306683401088341E-2</v>
      </c>
      <c r="G234" s="128"/>
      <c r="H234" s="73">
        <f ca="1"/>
        <v>39552</v>
      </c>
      <c r="I234" s="159">
        <f ca="1"/>
        <v>1328.3199460000001</v>
      </c>
      <c r="J234" s="125">
        <f t="shared" ca="1" si="21"/>
        <v>4.2488812339873672E-3</v>
      </c>
      <c r="K234" s="128">
        <f t="shared" ca="1" si="22"/>
        <v>4248.8812339873675</v>
      </c>
    </row>
    <row r="235" spans="1:11" x14ac:dyDescent="0.3">
      <c r="A235" s="73">
        <v>43510</v>
      </c>
      <c r="B235" s="130">
        <v>2745.7299800000001</v>
      </c>
      <c r="C235" s="125">
        <f t="shared" si="18"/>
        <v>1.539509651687454E-2</v>
      </c>
      <c r="D235" s="128">
        <f t="shared" si="19"/>
        <v>15395.096516874541</v>
      </c>
      <c r="E235" s="128">
        <f t="shared" ca="1" si="20"/>
        <v>79957.266748767404</v>
      </c>
      <c r="F235" s="124">
        <f t="shared" ca="1" si="23"/>
        <v>3.3783878012048296E-2</v>
      </c>
      <c r="G235" s="128"/>
      <c r="H235" s="73">
        <f ca="1"/>
        <v>39549</v>
      </c>
      <c r="I235" s="159">
        <f ca="1"/>
        <v>1332.829956</v>
      </c>
      <c r="J235" s="125">
        <f t="shared" ca="1" si="21"/>
        <v>1.3389383820419543E-2</v>
      </c>
      <c r="K235" s="128">
        <f t="shared" ca="1" si="22"/>
        <v>13389.383820419542</v>
      </c>
    </row>
    <row r="236" spans="1:11" x14ac:dyDescent="0.3">
      <c r="A236" s="73">
        <v>43509</v>
      </c>
      <c r="B236" s="130">
        <v>2753.030029</v>
      </c>
      <c r="C236" s="125">
        <f t="shared" si="18"/>
        <v>2.6847682320159549E-2</v>
      </c>
      <c r="D236" s="128">
        <f t="shared" si="19"/>
        <v>26847.682320159551</v>
      </c>
      <c r="E236" s="128">
        <f t="shared" ca="1" si="20"/>
        <v>79957.266748767404</v>
      </c>
      <c r="F236" s="124">
        <f t="shared" ca="1" si="23"/>
        <v>5.0955308164833735E-2</v>
      </c>
      <c r="G236" s="128"/>
      <c r="H236" s="73">
        <f ca="1"/>
        <v>39548</v>
      </c>
      <c r="I236" s="159">
        <f ca="1"/>
        <v>1360.5500489999999</v>
      </c>
      <c r="J236" s="125">
        <f t="shared" ca="1" si="21"/>
        <v>2.6241581234600631E-2</v>
      </c>
      <c r="K236" s="128">
        <f t="shared" ca="1" si="22"/>
        <v>26241.581234600631</v>
      </c>
    </row>
    <row r="237" spans="1:11" x14ac:dyDescent="0.3">
      <c r="A237" s="73">
        <v>43508</v>
      </c>
      <c r="B237" s="130">
        <v>2744.7299800000001</v>
      </c>
      <c r="C237" s="125">
        <f t="shared" si="18"/>
        <v>3.9670446969696904E-2</v>
      </c>
      <c r="D237" s="128">
        <f t="shared" si="19"/>
        <v>39670.446969696903</v>
      </c>
      <c r="E237" s="128">
        <f t="shared" ca="1" si="20"/>
        <v>83513.498254801976</v>
      </c>
      <c r="F237" s="124">
        <f t="shared" ca="1" si="23"/>
        <v>6.343664471135213E-2</v>
      </c>
      <c r="G237" s="128"/>
      <c r="H237" s="73">
        <f ca="1"/>
        <v>39547</v>
      </c>
      <c r="I237" s="159">
        <f ca="1"/>
        <v>1354.48999</v>
      </c>
      <c r="J237" s="125">
        <f t="shared" ca="1" si="21"/>
        <v>9.9617374528877534E-3</v>
      </c>
      <c r="K237" s="128">
        <f t="shared" ca="1" si="22"/>
        <v>9961.7374528877535</v>
      </c>
    </row>
    <row r="238" spans="1:11" x14ac:dyDescent="0.3">
      <c r="A238" s="73">
        <v>43507</v>
      </c>
      <c r="B238" s="130">
        <v>2709.8000489999999</v>
      </c>
      <c r="C238" s="125">
        <f t="shared" si="18"/>
        <v>2.4944663485229057E-2</v>
      </c>
      <c r="D238" s="128">
        <f t="shared" si="19"/>
        <v>24944.663485229059</v>
      </c>
      <c r="E238" s="128">
        <f t="shared" ca="1" si="20"/>
        <v>86170.92733454323</v>
      </c>
      <c r="F238" s="124">
        <f t="shared" ca="1" si="23"/>
        <v>1.0493551726703743E-2</v>
      </c>
      <c r="G238" s="128"/>
      <c r="H238" s="73">
        <f ca="1"/>
        <v>39546</v>
      </c>
      <c r="I238" s="159">
        <f ca="1"/>
        <v>1365.540039</v>
      </c>
      <c r="J238" s="125">
        <f t="shared" ca="1" si="21"/>
        <v>9.2757885074965518E-3</v>
      </c>
      <c r="K238" s="128">
        <f t="shared" ca="1" si="22"/>
        <v>9275.7885074965525</v>
      </c>
    </row>
    <row r="239" spans="1:11" x14ac:dyDescent="0.3">
      <c r="A239" s="73">
        <v>43504</v>
      </c>
      <c r="B239" s="130">
        <v>2707.8798830000001</v>
      </c>
      <c r="C239" s="125">
        <f t="shared" si="18"/>
        <v>1.6181522102622692E-2</v>
      </c>
      <c r="D239" s="128">
        <f t="shared" si="19"/>
        <v>16181.522102622692</v>
      </c>
      <c r="E239" s="128">
        <f t="shared" ca="1" si="20"/>
        <v>86170.92733454323</v>
      </c>
      <c r="F239" s="124">
        <f t="shared" ca="1" si="23"/>
        <v>4.7270236447054526E-3</v>
      </c>
      <c r="G239" s="128"/>
      <c r="H239" s="73">
        <f ca="1"/>
        <v>39545</v>
      </c>
      <c r="I239" s="159">
        <f ca="1"/>
        <v>1372.540039</v>
      </c>
      <c r="J239" s="125">
        <f t="shared" ca="1" si="21"/>
        <v>1.6786702459527181E-2</v>
      </c>
      <c r="K239" s="128">
        <f t="shared" ca="1" si="22"/>
        <v>16786.70245952718</v>
      </c>
    </row>
    <row r="240" spans="1:11" x14ac:dyDescent="0.3">
      <c r="A240" s="73">
        <v>43503</v>
      </c>
      <c r="B240" s="130">
        <v>2706.0500489999999</v>
      </c>
      <c r="C240" s="125">
        <f t="shared" si="18"/>
        <v>2.4115068564117603E-2</v>
      </c>
      <c r="D240" s="128">
        <f t="shared" si="19"/>
        <v>24115.068564117602</v>
      </c>
      <c r="E240" s="128">
        <f t="shared" ca="1" si="20"/>
        <v>86170.92733454323</v>
      </c>
      <c r="F240" s="124">
        <f t="shared" ca="1" si="23"/>
        <v>2.1559608474339464E-2</v>
      </c>
      <c r="G240" s="128"/>
      <c r="H240" s="73">
        <f ca="1"/>
        <v>39542</v>
      </c>
      <c r="I240" s="159">
        <f ca="1"/>
        <v>1370.400024</v>
      </c>
      <c r="J240" s="125">
        <f t="shared" ca="1" si="21"/>
        <v>3.0755702245521377E-2</v>
      </c>
      <c r="K240" s="128">
        <f t="shared" ca="1" si="22"/>
        <v>30755.702245521377</v>
      </c>
    </row>
    <row r="241" spans="1:11" x14ac:dyDescent="0.3">
      <c r="A241" s="73">
        <v>43502</v>
      </c>
      <c r="B241" s="130">
        <v>2731.610107</v>
      </c>
      <c r="C241" s="125">
        <f t="shared" si="18"/>
        <v>3.5210580105854428E-2</v>
      </c>
      <c r="D241" s="128">
        <f t="shared" si="19"/>
        <v>35210.580105854431</v>
      </c>
      <c r="E241" s="128">
        <f t="shared" ca="1" si="20"/>
        <v>86170.92733454323</v>
      </c>
      <c r="F241" s="124">
        <f t="shared" ca="1" si="23"/>
        <v>-1.1049363097600629E-2</v>
      </c>
      <c r="G241" s="128"/>
      <c r="H241" s="73">
        <f ca="1"/>
        <v>39541</v>
      </c>
      <c r="I241" s="159">
        <f ca="1"/>
        <v>1369.3100589999999</v>
      </c>
      <c r="J241" s="125">
        <f t="shared" ca="1" si="21"/>
        <v>5.4597135439785172E-2</v>
      </c>
      <c r="K241" s="128">
        <f t="shared" ca="1" si="22"/>
        <v>54597.135439785168</v>
      </c>
    </row>
    <row r="242" spans="1:11" x14ac:dyDescent="0.3">
      <c r="A242" s="73">
        <v>43501</v>
      </c>
      <c r="B242" s="130">
        <v>2737.6999510000001</v>
      </c>
      <c r="C242" s="125">
        <f t="shared" si="18"/>
        <v>3.9804038474988035E-2</v>
      </c>
      <c r="D242" s="128">
        <f t="shared" si="19"/>
        <v>39804.038474988032</v>
      </c>
      <c r="E242" s="128">
        <f t="shared" ca="1" si="20"/>
        <v>86170.92733454323</v>
      </c>
      <c r="F242" s="124">
        <f t="shared" ca="1" si="23"/>
        <v>-2.9865565878323452E-2</v>
      </c>
      <c r="G242" s="128"/>
      <c r="H242" s="73">
        <f ca="1"/>
        <v>39540</v>
      </c>
      <c r="I242" s="159">
        <f ca="1"/>
        <v>1367.530029</v>
      </c>
      <c r="J242" s="125">
        <f t="shared" ca="1" si="21"/>
        <v>2.7646301513791549E-2</v>
      </c>
      <c r="K242" s="128">
        <f t="shared" ca="1" si="22"/>
        <v>27646.30151379155</v>
      </c>
    </row>
    <row r="243" spans="1:11" x14ac:dyDescent="0.3">
      <c r="A243" s="73">
        <v>43500</v>
      </c>
      <c r="B243" s="130">
        <v>2724.8701169999999</v>
      </c>
      <c r="C243" s="125">
        <f t="shared" si="18"/>
        <v>2.0279310292354191E-2</v>
      </c>
      <c r="D243" s="128">
        <f t="shared" si="19"/>
        <v>20279.310292354192</v>
      </c>
      <c r="E243" s="128">
        <f t="shared" ca="1" si="20"/>
        <v>86170.92733454323</v>
      </c>
      <c r="F243" s="124">
        <f t="shared" ca="1" si="23"/>
        <v>-3.5037746850097196E-2</v>
      </c>
      <c r="G243" s="128"/>
      <c r="H243" s="73">
        <f ca="1"/>
        <v>39539</v>
      </c>
      <c r="I243" s="159">
        <f ca="1"/>
        <v>1370.1800539999999</v>
      </c>
      <c r="J243" s="125">
        <f t="shared" ca="1" si="21"/>
        <v>7.3304151464279821E-2</v>
      </c>
      <c r="K243" s="128">
        <f t="shared" ca="1" si="22"/>
        <v>73304.151464279814</v>
      </c>
    </row>
    <row r="244" spans="1:11" x14ac:dyDescent="0.3">
      <c r="A244" s="73">
        <v>43497</v>
      </c>
      <c r="B244" s="130">
        <v>2706.530029</v>
      </c>
      <c r="C244" s="125">
        <f t="shared" si="18"/>
        <v>2.6772056117737142E-2</v>
      </c>
      <c r="D244" s="128">
        <f t="shared" si="19"/>
        <v>26772.056117737142</v>
      </c>
      <c r="E244" s="128">
        <f t="shared" ca="1" si="20"/>
        <v>86170.92733454323</v>
      </c>
      <c r="F244" s="124">
        <f t="shared" ca="1" si="23"/>
        <v>-4.1063872546827862E-2</v>
      </c>
      <c r="G244" s="128"/>
      <c r="H244" s="73">
        <f ca="1"/>
        <v>39538</v>
      </c>
      <c r="I244" s="159">
        <f ca="1"/>
        <v>1322.6999510000001</v>
      </c>
      <c r="J244" s="125">
        <f t="shared" ca="1" si="21"/>
        <v>2.6829331903023057E-2</v>
      </c>
      <c r="K244" s="128">
        <f t="shared" ca="1" si="22"/>
        <v>26829.331903023056</v>
      </c>
    </row>
    <row r="245" spans="1:11" x14ac:dyDescent="0.3">
      <c r="A245" s="73">
        <v>43496</v>
      </c>
      <c r="B245" s="130">
        <v>2704.1000979999999</v>
      </c>
      <c r="C245" s="125">
        <f t="shared" si="18"/>
        <v>3.3637856619964879E-2</v>
      </c>
      <c r="D245" s="128">
        <f t="shared" si="19"/>
        <v>33637.856619964878</v>
      </c>
      <c r="E245" s="128">
        <f t="shared" ca="1" si="20"/>
        <v>86170.92733454323</v>
      </c>
      <c r="F245" s="124">
        <f t="shared" ca="1" si="23"/>
        <v>-5.2366693001778875E-2</v>
      </c>
      <c r="G245" s="128"/>
      <c r="H245" s="73">
        <f ca="1"/>
        <v>39535</v>
      </c>
      <c r="I245" s="159">
        <f ca="1"/>
        <v>1315.219971</v>
      </c>
      <c r="J245" s="125">
        <f t="shared" ca="1" si="21"/>
        <v>-1.9765333106791516E-4</v>
      </c>
      <c r="K245" s="128">
        <f t="shared" ca="1" si="22"/>
        <v>-197.65333106791516</v>
      </c>
    </row>
    <row r="246" spans="1:11" x14ac:dyDescent="0.3">
      <c r="A246" s="73">
        <v>43495</v>
      </c>
      <c r="B246" s="130">
        <v>2681.0500489999999</v>
      </c>
      <c r="C246" s="125">
        <f t="shared" si="18"/>
        <v>2.7104163763512323E-2</v>
      </c>
      <c r="D246" s="128">
        <f t="shared" si="19"/>
        <v>27104.163763512322</v>
      </c>
      <c r="E246" s="128">
        <f t="shared" ca="1" si="20"/>
        <v>86170.92733454323</v>
      </c>
      <c r="F246" s="124">
        <f t="shared" ca="1" si="23"/>
        <v>-6.6769488416799194E-2</v>
      </c>
      <c r="G246" s="128"/>
      <c r="H246" s="73">
        <f ca="1"/>
        <v>39534</v>
      </c>
      <c r="I246" s="159">
        <f ca="1"/>
        <v>1325.76001</v>
      </c>
      <c r="J246" s="125">
        <f t="shared" ca="1" si="21"/>
        <v>1.2981646691448523E-2</v>
      </c>
      <c r="K246" s="128">
        <f t="shared" ca="1" si="22"/>
        <v>12981.646691448523</v>
      </c>
    </row>
    <row r="247" spans="1:11" x14ac:dyDescent="0.3">
      <c r="A247" s="73">
        <v>43494</v>
      </c>
      <c r="B247" s="130">
        <v>2640</v>
      </c>
      <c r="C247" s="125">
        <f t="shared" si="18"/>
        <v>2.2221663597013164E-2</v>
      </c>
      <c r="D247" s="128">
        <f t="shared" si="19"/>
        <v>22221.663597013165</v>
      </c>
      <c r="E247" s="128">
        <f t="shared" ca="1" si="20"/>
        <v>86170.92733454323</v>
      </c>
      <c r="F247" s="124">
        <f t="shared" ca="1" si="23"/>
        <v>-7.0176983358281264E-2</v>
      </c>
      <c r="G247" s="128"/>
      <c r="H247" s="73">
        <f ca="1"/>
        <v>39533</v>
      </c>
      <c r="I247" s="159">
        <f ca="1"/>
        <v>1341.130005</v>
      </c>
      <c r="J247" s="125">
        <f t="shared" ca="1" si="21"/>
        <v>1.5507500570037358E-2</v>
      </c>
      <c r="K247" s="128">
        <f t="shared" ca="1" si="22"/>
        <v>15507.500570037359</v>
      </c>
    </row>
    <row r="248" spans="1:11" x14ac:dyDescent="0.3">
      <c r="A248" s="73">
        <v>43493</v>
      </c>
      <c r="B248" s="130">
        <v>2643.8500979999999</v>
      </c>
      <c r="C248" s="125">
        <f t="shared" si="18"/>
        <v>1.8330247285209378E-2</v>
      </c>
      <c r="D248" s="128">
        <f t="shared" si="19"/>
        <v>18330.247285209378</v>
      </c>
      <c r="E248" s="128">
        <f t="shared" ca="1" si="20"/>
        <v>86170.92733454323</v>
      </c>
      <c r="F248" s="124">
        <f t="shared" ca="1" si="23"/>
        <v>-6.8259808967580216E-2</v>
      </c>
      <c r="G248" s="128"/>
      <c r="H248" s="73">
        <f ca="1"/>
        <v>39532</v>
      </c>
      <c r="I248" s="159">
        <f ca="1"/>
        <v>1352.98999</v>
      </c>
      <c r="J248" s="125"/>
      <c r="K248" s="128"/>
    </row>
    <row r="249" spans="1:11" x14ac:dyDescent="0.3">
      <c r="A249" s="73">
        <v>43490</v>
      </c>
      <c r="B249" s="130">
        <v>2664.76001</v>
      </c>
      <c r="C249" s="125">
        <f t="shared" si="18"/>
        <v>2.623394841296145E-2</v>
      </c>
      <c r="D249" s="128">
        <f t="shared" si="19"/>
        <v>26233.94841296145</v>
      </c>
      <c r="E249" s="128">
        <f t="shared" ca="1" si="20"/>
        <v>86170.92733454323</v>
      </c>
      <c r="F249" s="124">
        <f t="shared" ca="1" si="23"/>
        <v>-6.1416659394162743E-2</v>
      </c>
      <c r="G249" s="128"/>
      <c r="H249" s="73">
        <f ca="1"/>
        <v>39531</v>
      </c>
      <c r="I249" s="159">
        <f ca="1"/>
        <v>1349.880005</v>
      </c>
      <c r="J249" s="125"/>
      <c r="K249" s="128"/>
    </row>
    <row r="250" spans="1:11" x14ac:dyDescent="0.3">
      <c r="A250" s="73">
        <v>43489</v>
      </c>
      <c r="B250" s="130">
        <v>2642.330078</v>
      </c>
      <c r="C250" s="125">
        <f t="shared" si="18"/>
        <v>2.219381261820641E-2</v>
      </c>
      <c r="D250" s="128">
        <f t="shared" si="19"/>
        <v>22193.812618206412</v>
      </c>
      <c r="E250" s="128">
        <f t="shared" ca="1" si="20"/>
        <v>86170.92733454323</v>
      </c>
      <c r="F250" s="124">
        <f t="shared" ca="1" si="23"/>
        <v>-6.7293298182298344E-2</v>
      </c>
      <c r="G250" s="128"/>
      <c r="H250" s="73">
        <f ca="1"/>
        <v>39527</v>
      </c>
      <c r="I250" s="159">
        <f ca="1"/>
        <v>1329.51001</v>
      </c>
      <c r="J250" s="125"/>
      <c r="K250" s="128"/>
    </row>
    <row r="251" spans="1:11" x14ac:dyDescent="0.3">
      <c r="A251" s="73">
        <v>43488</v>
      </c>
      <c r="B251" s="130">
        <v>2638.6999510000001</v>
      </c>
      <c r="C251" s="125">
        <f t="shared" si="18"/>
        <v>2.4972728196984928E-2</v>
      </c>
      <c r="D251" s="128">
        <f t="shared" si="19"/>
        <v>24972.728196984928</v>
      </c>
      <c r="E251" s="128">
        <f t="shared" ca="1" si="20"/>
        <v>86170.92733454323</v>
      </c>
      <c r="F251" s="124">
        <f t="shared" ca="1" si="23"/>
        <v>-6.1061130487138238E-2</v>
      </c>
      <c r="G251" s="128"/>
      <c r="H251" s="73">
        <f ca="1"/>
        <v>39526</v>
      </c>
      <c r="I251" s="159">
        <f ca="1"/>
        <v>1298.420044</v>
      </c>
      <c r="J251" s="125"/>
      <c r="K251" s="128"/>
    </row>
    <row r="252" spans="1:11" x14ac:dyDescent="0.3">
      <c r="A252" s="73">
        <v>43487</v>
      </c>
      <c r="B252" s="130">
        <v>2632.8999020000001</v>
      </c>
      <c r="C252" s="125">
        <f t="shared" si="18"/>
        <v>3.2635325441714214E-2</v>
      </c>
      <c r="D252" s="128">
        <f t="shared" si="19"/>
        <v>32635.325441714213</v>
      </c>
      <c r="E252" s="128">
        <f t="shared" ca="1" si="20"/>
        <v>86170.92733454323</v>
      </c>
      <c r="F252" s="124">
        <f t="shared" ca="1" si="23"/>
        <v>-5.9016567116335183E-2</v>
      </c>
      <c r="G252" s="128"/>
      <c r="H252" s="73">
        <f ca="1"/>
        <v>39525</v>
      </c>
      <c r="I252" s="159">
        <f ca="1"/>
        <v>1330.73999</v>
      </c>
      <c r="J252" s="125"/>
      <c r="K252" s="128"/>
    </row>
    <row r="253" spans="1:11" x14ac:dyDescent="0.3">
      <c r="A253" s="73">
        <v>43483</v>
      </c>
      <c r="B253" s="130">
        <v>2670.709961</v>
      </c>
      <c r="C253" s="125">
        <f t="shared" si="18"/>
        <v>5.4807785031896206E-2</v>
      </c>
      <c r="D253" s="128">
        <f t="shared" si="19"/>
        <v>54807.785031896208</v>
      </c>
      <c r="E253" s="128">
        <f t="shared" ca="1" si="20"/>
        <v>86170.92733454323</v>
      </c>
      <c r="F253" s="124">
        <f t="shared" ca="1" si="23"/>
        <v>-4.7046305957505918E-2</v>
      </c>
      <c r="G253" s="128"/>
      <c r="H253" s="73">
        <f ca="1"/>
        <v>39524</v>
      </c>
      <c r="I253" s="159">
        <f ca="1"/>
        <v>1276.599976</v>
      </c>
      <c r="J253" s="125"/>
      <c r="K253" s="128"/>
    </row>
    <row r="254" spans="1:11" x14ac:dyDescent="0.3">
      <c r="A254" s="73">
        <v>43482</v>
      </c>
      <c r="B254" s="130">
        <v>2635.959961</v>
      </c>
      <c r="C254" s="125">
        <f t="shared" si="18"/>
        <v>7.6829463832424061E-2</v>
      </c>
      <c r="D254" s="128">
        <f t="shared" si="19"/>
        <v>76829.463832424066</v>
      </c>
      <c r="E254" s="128">
        <f t="shared" ca="1" si="20"/>
        <v>86170.92733454323</v>
      </c>
      <c r="F254" s="124">
        <f t="shared" ca="1" si="23"/>
        <v>-5.059031592700125E-2</v>
      </c>
      <c r="G254" s="128"/>
      <c r="H254" s="73">
        <f ca="1"/>
        <v>39521</v>
      </c>
      <c r="I254" s="159">
        <f ca="1"/>
        <v>1288.1400149999999</v>
      </c>
      <c r="J254" s="125"/>
      <c r="K254" s="128"/>
    </row>
    <row r="255" spans="1:11" x14ac:dyDescent="0.3">
      <c r="A255" s="73">
        <v>43481</v>
      </c>
      <c r="B255" s="130">
        <v>2616.1000979999999</v>
      </c>
      <c r="C255" s="125">
        <f t="shared" si="18"/>
        <v>4.2258486063713852E-2</v>
      </c>
      <c r="D255" s="128">
        <f t="shared" si="19"/>
        <v>42258.486063713848</v>
      </c>
      <c r="E255" s="128">
        <f t="shared" ca="1" si="20"/>
        <v>86170.92733454323</v>
      </c>
      <c r="F255" s="124">
        <f t="shared" ca="1" si="23"/>
        <v>-6.1064334949840426E-2</v>
      </c>
      <c r="G255" s="128"/>
      <c r="H255" s="73">
        <f ca="1"/>
        <v>39520</v>
      </c>
      <c r="I255" s="159">
        <f ca="1"/>
        <v>1315.4799800000001</v>
      </c>
      <c r="J255" s="125"/>
      <c r="K255" s="128"/>
    </row>
    <row r="256" spans="1:11" x14ac:dyDescent="0.3">
      <c r="A256" s="73">
        <v>43480</v>
      </c>
      <c r="B256" s="130">
        <v>2610.3000489999999</v>
      </c>
      <c r="C256" s="125">
        <f t="shared" si="18"/>
        <v>5.0109850387047183E-2</v>
      </c>
      <c r="D256" s="128">
        <f t="shared" si="19"/>
        <v>50109.850387047183</v>
      </c>
      <c r="E256" s="128">
        <f t="shared" ca="1" si="20"/>
        <v>86170.92733454323</v>
      </c>
      <c r="F256" s="124">
        <f t="shared" ca="1" si="23"/>
        <v>-5.6822618713764261E-2</v>
      </c>
      <c r="G256" s="128"/>
      <c r="H256" s="73">
        <f ca="1"/>
        <v>39519</v>
      </c>
      <c r="I256" s="159">
        <f ca="1"/>
        <v>1308.7700199999999</v>
      </c>
      <c r="J256" s="125"/>
      <c r="K256" s="128"/>
    </row>
    <row r="257" spans="1:11" x14ac:dyDescent="0.3">
      <c r="A257" s="73">
        <v>43479</v>
      </c>
      <c r="B257" s="130">
        <v>2582.610107</v>
      </c>
      <c r="C257" s="125">
        <f t="shared" si="18"/>
        <v>3.7680366301005463E-2</v>
      </c>
      <c r="D257" s="128">
        <f t="shared" si="19"/>
        <v>37680.366301005466</v>
      </c>
      <c r="E257" s="128">
        <f t="shared" ca="1" si="20"/>
        <v>86170.92733454323</v>
      </c>
      <c r="F257" s="124">
        <f t="shared" ca="1" si="23"/>
        <v>-6.0264197030555633E-2</v>
      </c>
      <c r="G257" s="128"/>
      <c r="H257" s="73">
        <f ca="1"/>
        <v>39518</v>
      </c>
      <c r="I257" s="159">
        <f ca="1"/>
        <v>1320.650024</v>
      </c>
      <c r="J257" s="125"/>
      <c r="K257" s="128"/>
    </row>
    <row r="258" spans="1:11" x14ac:dyDescent="0.3">
      <c r="A258" s="73">
        <v>43476</v>
      </c>
      <c r="B258" s="130">
        <v>2596.26001</v>
      </c>
      <c r="C258" s="125">
        <f t="shared" si="18"/>
        <v>5.2097119403800685E-2</v>
      </c>
      <c r="D258" s="128">
        <f t="shared" si="19"/>
        <v>52097.119403800687</v>
      </c>
      <c r="E258" s="128">
        <f t="shared" ca="1" si="20"/>
        <v>86170.92733454323</v>
      </c>
      <c r="F258" s="124">
        <f t="shared" ca="1" si="23"/>
        <v>-5.6348122808727252E-2</v>
      </c>
      <c r="G258" s="128"/>
      <c r="H258" s="128"/>
      <c r="I258" s="124"/>
      <c r="J258" s="125"/>
      <c r="K258" s="128"/>
    </row>
    <row r="259" spans="1:11" x14ac:dyDescent="0.3">
      <c r="A259" s="73">
        <v>43475</v>
      </c>
      <c r="B259" s="130">
        <v>2596.639893</v>
      </c>
      <c r="C259" s="125">
        <f t="shared" si="18"/>
        <v>7.4492376660125315E-2</v>
      </c>
      <c r="D259" s="128">
        <f t="shared" si="19"/>
        <v>74492.376660125316</v>
      </c>
      <c r="E259" s="128">
        <f t="shared" ca="1" si="20"/>
        <v>86170.92733454323</v>
      </c>
      <c r="F259" s="124">
        <f t="shared" ca="1" si="23"/>
        <v>-5.4980354602281123E-2</v>
      </c>
      <c r="G259" s="128"/>
      <c r="H259" s="128"/>
      <c r="I259" s="124"/>
      <c r="J259" s="125"/>
      <c r="K259" s="128"/>
    </row>
    <row r="260" spans="1:11" x14ac:dyDescent="0.3">
      <c r="A260" s="73">
        <v>43474</v>
      </c>
      <c r="B260" s="130">
        <v>2584.959961</v>
      </c>
      <c r="C260" s="125">
        <f t="shared" si="18"/>
        <v>4.7636820126152779E-2</v>
      </c>
      <c r="D260" s="128">
        <f t="shared" si="19"/>
        <v>47636.820126152779</v>
      </c>
      <c r="E260" s="128">
        <f t="shared" ca="1" si="20"/>
        <v>86170.92733454323</v>
      </c>
      <c r="F260" s="124">
        <f t="shared" ca="1" si="23"/>
        <v>-5.7667260868487613E-2</v>
      </c>
      <c r="G260" s="128"/>
      <c r="H260" s="128"/>
      <c r="I260" s="124"/>
      <c r="J260" s="125"/>
      <c r="K260" s="128"/>
    </row>
    <row r="261" spans="1:11" x14ac:dyDescent="0.3">
      <c r="A261" s="73">
        <v>43473</v>
      </c>
      <c r="B261" s="130">
        <v>2574.4099120000001</v>
      </c>
      <c r="C261" s="125">
        <f t="shared" si="18"/>
        <v>2.6905077085114248E-2</v>
      </c>
      <c r="D261" s="128">
        <f t="shared" si="19"/>
        <v>26905.077085114248</v>
      </c>
      <c r="E261" s="128">
        <f t="shared" ca="1" si="20"/>
        <v>86170.92733454323</v>
      </c>
      <c r="F261" s="124">
        <f t="shared" ca="1" si="23"/>
        <v>-5.491212469543616E-2</v>
      </c>
      <c r="G261" s="128"/>
      <c r="H261" s="128"/>
      <c r="I261" s="124"/>
      <c r="J261" s="125"/>
      <c r="K261" s="128"/>
    </row>
    <row r="262" spans="1:11" x14ac:dyDescent="0.3">
      <c r="A262" s="73">
        <v>43472</v>
      </c>
      <c r="B262" s="130">
        <v>2549.6899410000001</v>
      </c>
      <c r="C262" s="125">
        <f t="shared" si="18"/>
        <v>1.3864129206351272E-3</v>
      </c>
      <c r="D262" s="128">
        <f t="shared" si="19"/>
        <v>1386.4129206351272</v>
      </c>
      <c r="E262" s="128">
        <f t="shared" ca="1" si="20"/>
        <v>86170.92733454323</v>
      </c>
      <c r="F262" s="124">
        <f t="shared" ca="1" si="23"/>
        <v>-6.0216181893229415E-2</v>
      </c>
      <c r="G262" s="128"/>
      <c r="H262" s="128"/>
      <c r="I262" s="124"/>
      <c r="J262" s="125"/>
      <c r="K262" s="128"/>
    </row>
    <row r="263" spans="1:11" x14ac:dyDescent="0.3">
      <c r="A263" s="73">
        <v>43469</v>
      </c>
      <c r="B263" s="130">
        <v>2531.9399410000001</v>
      </c>
      <c r="C263" s="125">
        <f t="shared" si="18"/>
        <v>-5.4989513988695782E-3</v>
      </c>
      <c r="D263" s="128">
        <f t="shared" si="19"/>
        <v>-5498.951398869578</v>
      </c>
      <c r="E263" s="128">
        <f t="shared" ca="1" si="20"/>
        <v>86170.92733454323</v>
      </c>
      <c r="F263" s="124">
        <f t="shared" ca="1" si="23"/>
        <v>-6.078696733581701E-2</v>
      </c>
      <c r="G263" s="128"/>
      <c r="H263" s="128"/>
      <c r="I263" s="124"/>
      <c r="J263" s="125"/>
      <c r="K263" s="128"/>
    </row>
    <row r="264" spans="1:11" x14ac:dyDescent="0.3">
      <c r="A264" s="73">
        <v>43468</v>
      </c>
      <c r="B264" s="130">
        <v>2447.889893</v>
      </c>
      <c r="C264" s="125">
        <f t="shared" ref="C264:C327" si="24">B264/B274-1</f>
        <v>-5.8485763520760958E-2</v>
      </c>
      <c r="D264" s="128">
        <f t="shared" ref="D264:D327" si="25">C264*$B$5</f>
        <v>-58485.763520760956</v>
      </c>
      <c r="E264" s="128">
        <f t="shared" ref="E264:E327" ca="1" si="26">ABS(_xlfn.PERCENTILE.INC(OFFSET(D264,0,0,Window),1-VaRLevel))</f>
        <v>86170.92733454323</v>
      </c>
      <c r="F264" s="124">
        <f t="shared" ca="1" si="23"/>
        <v>-8.4425254605756894E-2</v>
      </c>
      <c r="G264" s="128"/>
      <c r="H264" s="128"/>
      <c r="I264" s="124"/>
      <c r="J264" s="125"/>
      <c r="K264" s="128"/>
    </row>
    <row r="265" spans="1:11" x14ac:dyDescent="0.3">
      <c r="A265" s="73">
        <v>43467</v>
      </c>
      <c r="B265" s="130">
        <v>2510.030029</v>
      </c>
      <c r="C265" s="125">
        <f t="shared" si="24"/>
        <v>-5.3011842089739525E-2</v>
      </c>
      <c r="D265" s="128">
        <f t="shared" si="25"/>
        <v>-53011.842089739526</v>
      </c>
      <c r="E265" s="128">
        <f t="shared" ca="1" si="26"/>
        <v>86170.92733454323</v>
      </c>
      <c r="F265" s="124">
        <f t="shared" ref="F265:F328" ca="1" si="27">B265/OFFSET(B265,250,0)-1</f>
        <v>-6.6049252261949243E-2</v>
      </c>
      <c r="G265" s="128"/>
      <c r="H265" s="128"/>
      <c r="I265" s="124"/>
      <c r="J265" s="125"/>
      <c r="K265" s="128"/>
    </row>
    <row r="266" spans="1:11" x14ac:dyDescent="0.3">
      <c r="A266" s="73">
        <v>43462</v>
      </c>
      <c r="B266" s="130">
        <v>2485.73999</v>
      </c>
      <c r="C266" s="125">
        <f t="shared" si="24"/>
        <v>-6.236352633437825E-2</v>
      </c>
      <c r="D266" s="128">
        <f t="shared" si="25"/>
        <v>-62363.52633437825</v>
      </c>
      <c r="E266" s="128">
        <f t="shared" ca="1" si="26"/>
        <v>86170.92733454323</v>
      </c>
      <c r="F266" s="124">
        <f t="shared" ca="1" si="27"/>
        <v>-7.3390982850070063E-2</v>
      </c>
      <c r="G266" s="128"/>
      <c r="H266" s="128"/>
      <c r="I266" s="124"/>
      <c r="J266" s="125"/>
      <c r="K266" s="128"/>
    </row>
    <row r="267" spans="1:11" x14ac:dyDescent="0.3">
      <c r="A267" s="73">
        <v>43461</v>
      </c>
      <c r="B267" s="130">
        <v>2488.830078</v>
      </c>
      <c r="C267" s="125">
        <f t="shared" si="24"/>
        <v>-5.6110084790087722E-2</v>
      </c>
      <c r="D267" s="128">
        <f t="shared" si="25"/>
        <v>-56110.08479008772</v>
      </c>
      <c r="E267" s="128">
        <f t="shared" ca="1" si="26"/>
        <v>86170.92733454323</v>
      </c>
      <c r="F267" s="124">
        <f t="shared" ca="1" si="27"/>
        <v>-7.1505287073307278E-2</v>
      </c>
      <c r="G267" s="128"/>
      <c r="H267" s="128"/>
      <c r="I267" s="124"/>
      <c r="J267" s="125"/>
      <c r="K267" s="128"/>
    </row>
    <row r="268" spans="1:11" x14ac:dyDescent="0.3">
      <c r="A268" s="73">
        <v>43460</v>
      </c>
      <c r="B268" s="130">
        <v>2467.6999510000001</v>
      </c>
      <c r="C268" s="125">
        <f t="shared" si="24"/>
        <v>-6.4457191009378745E-2</v>
      </c>
      <c r="D268" s="128">
        <f t="shared" si="25"/>
        <v>-64457.191009378745</v>
      </c>
      <c r="E268" s="128">
        <f t="shared" ca="1" si="26"/>
        <v>86170.92733454323</v>
      </c>
      <c r="F268" s="124">
        <f t="shared" ca="1" si="27"/>
        <v>-8.0362581681073797E-2</v>
      </c>
      <c r="G268" s="128"/>
      <c r="H268" s="128"/>
      <c r="I268" s="124"/>
      <c r="J268" s="125"/>
      <c r="K268" s="128"/>
    </row>
    <row r="269" spans="1:11" x14ac:dyDescent="0.3">
      <c r="A269" s="73">
        <v>43455</v>
      </c>
      <c r="B269" s="130">
        <v>2416.6201169999999</v>
      </c>
      <c r="C269" s="125">
        <f t="shared" si="24"/>
        <v>-8.2207891362125141E-2</v>
      </c>
      <c r="D269" s="128">
        <f t="shared" si="25"/>
        <v>-82207.891362125141</v>
      </c>
      <c r="E269" s="128">
        <f t="shared" ca="1" si="26"/>
        <v>86170.92733454323</v>
      </c>
      <c r="F269" s="124">
        <f t="shared" ca="1" si="27"/>
        <v>-9.9811122158425247E-2</v>
      </c>
      <c r="G269" s="128"/>
      <c r="H269" s="128"/>
      <c r="I269" s="124"/>
      <c r="J269" s="125"/>
      <c r="K269" s="128"/>
    </row>
    <row r="270" spans="1:11" x14ac:dyDescent="0.3">
      <c r="A270" s="73">
        <v>43454</v>
      </c>
      <c r="B270" s="130">
        <v>2467.419922</v>
      </c>
      <c r="C270" s="125">
        <f t="shared" si="24"/>
        <v>-8.476790487717778E-2</v>
      </c>
      <c r="D270" s="128">
        <f t="shared" si="25"/>
        <v>-84767.904877177774</v>
      </c>
      <c r="E270" s="128">
        <f t="shared" ca="1" si="26"/>
        <v>86170.92733454323</v>
      </c>
      <c r="F270" s="124">
        <f t="shared" ca="1" si="27"/>
        <v>-7.9063199776056692E-2</v>
      </c>
      <c r="G270" s="128"/>
      <c r="H270" s="128"/>
      <c r="I270" s="124"/>
      <c r="J270" s="125"/>
      <c r="K270" s="128"/>
    </row>
    <row r="271" spans="1:11" x14ac:dyDescent="0.3">
      <c r="A271" s="73">
        <v>43453</v>
      </c>
      <c r="B271" s="130">
        <v>2506.959961</v>
      </c>
      <c r="C271" s="125">
        <f t="shared" si="24"/>
        <v>-7.1516963986170357E-2</v>
      </c>
      <c r="D271" s="128">
        <f t="shared" si="25"/>
        <v>-71516.963986170362</v>
      </c>
      <c r="E271" s="128">
        <f t="shared" ca="1" si="26"/>
        <v>82665.89609880971</v>
      </c>
      <c r="F271" s="124">
        <f t="shared" ca="1" si="27"/>
        <v>-6.5079979223082618E-2</v>
      </c>
      <c r="G271" s="128"/>
      <c r="H271" s="128"/>
      <c r="I271" s="124"/>
      <c r="J271" s="125"/>
      <c r="K271" s="128"/>
    </row>
    <row r="272" spans="1:11" x14ac:dyDescent="0.3">
      <c r="A272" s="73">
        <v>43452</v>
      </c>
      <c r="B272" s="130">
        <v>2546.1599120000001</v>
      </c>
      <c r="C272" s="125">
        <f t="shared" si="24"/>
        <v>-8.7518929303384563E-2</v>
      </c>
      <c r="D272" s="128">
        <f t="shared" si="25"/>
        <v>-87518.929303384561</v>
      </c>
      <c r="E272" s="128">
        <f t="shared" ca="1" si="26"/>
        <v>82665.89609880971</v>
      </c>
      <c r="F272" s="124">
        <f t="shared" ca="1" si="27"/>
        <v>-5.3528416417796931E-2</v>
      </c>
      <c r="G272" s="128"/>
      <c r="H272" s="128"/>
      <c r="I272" s="124"/>
      <c r="J272" s="125"/>
      <c r="K272" s="128"/>
    </row>
    <row r="273" spans="1:11" x14ac:dyDescent="0.3">
      <c r="A273" s="73">
        <v>43451</v>
      </c>
      <c r="B273" s="130">
        <v>2545.9399410000001</v>
      </c>
      <c r="C273" s="125">
        <f t="shared" si="24"/>
        <v>-7.7614779906293063E-2</v>
      </c>
      <c r="D273" s="128">
        <f t="shared" si="25"/>
        <v>-77614.779906293057</v>
      </c>
      <c r="E273" s="128">
        <f t="shared" ca="1" si="26"/>
        <v>74455.055800827235</v>
      </c>
      <c r="F273" s="124">
        <f t="shared" ca="1" si="27"/>
        <v>-4.8534879209077619E-2</v>
      </c>
      <c r="G273" s="128"/>
      <c r="H273" s="128"/>
      <c r="I273" s="124"/>
      <c r="J273" s="125"/>
      <c r="K273" s="128"/>
    </row>
    <row r="274" spans="1:11" x14ac:dyDescent="0.3">
      <c r="A274" s="73">
        <v>43448</v>
      </c>
      <c r="B274" s="130">
        <v>2599.9499510000001</v>
      </c>
      <c r="C274" s="125">
        <f t="shared" si="24"/>
        <v>-5.0350681398501185E-2</v>
      </c>
      <c r="D274" s="128">
        <f t="shared" si="25"/>
        <v>-50350.681398501183</v>
      </c>
      <c r="E274" s="128">
        <f t="shared" ca="1" si="26"/>
        <v>70214.135888056</v>
      </c>
      <c r="F274" s="124">
        <f t="shared" ca="1" si="27"/>
        <v>-1.9630415723807859E-2</v>
      </c>
      <c r="G274" s="128"/>
      <c r="H274" s="128"/>
      <c r="I274" s="124"/>
      <c r="J274" s="125"/>
      <c r="K274" s="128"/>
    </row>
    <row r="275" spans="1:11" x14ac:dyDescent="0.3">
      <c r="A275" s="73">
        <v>43447</v>
      </c>
      <c r="B275" s="130">
        <v>2650.540039</v>
      </c>
      <c r="C275" s="125">
        <f t="shared" si="24"/>
        <v>-3.3985836625453292E-2</v>
      </c>
      <c r="D275" s="128">
        <f t="shared" si="25"/>
        <v>-33985.836625453288</v>
      </c>
      <c r="E275" s="128">
        <f t="shared" ca="1" si="26"/>
        <v>70214.135888056</v>
      </c>
      <c r="F275" s="124">
        <f t="shared" ca="1" si="27"/>
        <v>-4.6228884642232071E-3</v>
      </c>
      <c r="G275" s="128"/>
      <c r="H275" s="128"/>
      <c r="I275" s="124"/>
      <c r="J275" s="125"/>
      <c r="K275" s="128"/>
    </row>
    <row r="276" spans="1:11" x14ac:dyDescent="0.3">
      <c r="A276" s="73">
        <v>43446</v>
      </c>
      <c r="B276" s="130">
        <v>2651.070068</v>
      </c>
      <c r="C276" s="125">
        <f t="shared" si="24"/>
        <v>-1.1595034954686945E-2</v>
      </c>
      <c r="D276" s="128">
        <f t="shared" si="25"/>
        <v>-11595.034954686944</v>
      </c>
      <c r="E276" s="128">
        <f t="shared" ca="1" si="26"/>
        <v>70214.135888056</v>
      </c>
      <c r="F276" s="124">
        <f t="shared" ca="1" si="27"/>
        <v>-4.8947072291558591E-3</v>
      </c>
      <c r="G276" s="128"/>
      <c r="H276" s="128"/>
      <c r="I276" s="124"/>
      <c r="J276" s="125"/>
      <c r="K276" s="128"/>
    </row>
    <row r="277" spans="1:11" x14ac:dyDescent="0.3">
      <c r="A277" s="73">
        <v>43445</v>
      </c>
      <c r="B277" s="130">
        <v>2636.780029</v>
      </c>
      <c r="C277" s="125">
        <f t="shared" si="24"/>
        <v>-1.3716330087377826E-2</v>
      </c>
      <c r="D277" s="128">
        <f t="shared" si="25"/>
        <v>-13716.330087377826</v>
      </c>
      <c r="E277" s="128">
        <f t="shared" ca="1" si="26"/>
        <v>70214.135888056</v>
      </c>
      <c r="F277" s="124">
        <f t="shared" ca="1" si="27"/>
        <v>-8.7255820838634257E-3</v>
      </c>
      <c r="G277" s="128"/>
      <c r="H277" s="128"/>
      <c r="I277" s="124"/>
      <c r="J277" s="125"/>
      <c r="K277" s="128"/>
    </row>
    <row r="278" spans="1:11" x14ac:dyDescent="0.3">
      <c r="A278" s="73">
        <v>43444</v>
      </c>
      <c r="B278" s="130">
        <v>2637.719971</v>
      </c>
      <c r="C278" s="125">
        <f t="shared" si="24"/>
        <v>-4.607654282686946E-3</v>
      </c>
      <c r="D278" s="128">
        <f t="shared" si="25"/>
        <v>-4607.6542826869463</v>
      </c>
      <c r="E278" s="128">
        <f t="shared" ca="1" si="26"/>
        <v>70214.135888056</v>
      </c>
      <c r="F278" s="124">
        <f t="shared" ca="1" si="27"/>
        <v>-5.197069206109739E-3</v>
      </c>
      <c r="G278" s="128"/>
      <c r="H278" s="128"/>
      <c r="I278" s="124"/>
      <c r="J278" s="125"/>
      <c r="K278" s="128"/>
    </row>
    <row r="279" spans="1:11" x14ac:dyDescent="0.3">
      <c r="A279" s="73">
        <v>43441</v>
      </c>
      <c r="B279" s="130">
        <v>2633.080078</v>
      </c>
      <c r="C279" s="125">
        <f t="shared" si="24"/>
        <v>-3.3346639552779278E-3</v>
      </c>
      <c r="D279" s="128">
        <f t="shared" si="25"/>
        <v>-3334.6639552779279</v>
      </c>
      <c r="E279" s="128">
        <f t="shared" ca="1" si="26"/>
        <v>70214.135888056</v>
      </c>
      <c r="F279" s="124">
        <f t="shared" ca="1" si="27"/>
        <v>-1.4789274206018499E-3</v>
      </c>
      <c r="G279" s="128"/>
      <c r="H279" s="128"/>
      <c r="I279" s="124"/>
      <c r="J279" s="125"/>
      <c r="K279" s="128"/>
    </row>
    <row r="280" spans="1:11" x14ac:dyDescent="0.3">
      <c r="A280" s="73">
        <v>43440</v>
      </c>
      <c r="B280" s="130">
        <v>2695.9499510000001</v>
      </c>
      <c r="C280" s="125">
        <f t="shared" si="24"/>
        <v>1.9399832160045261E-3</v>
      </c>
      <c r="D280" s="128">
        <f t="shared" si="25"/>
        <v>1939.983216004526</v>
      </c>
      <c r="E280" s="128">
        <f t="shared" ca="1" si="26"/>
        <v>70214.135888056</v>
      </c>
      <c r="F280" s="124">
        <f t="shared" ca="1" si="27"/>
        <v>2.5360624999633874E-2</v>
      </c>
      <c r="G280" s="128"/>
      <c r="H280" s="128"/>
      <c r="I280" s="124"/>
      <c r="J280" s="125"/>
      <c r="K280" s="128"/>
    </row>
    <row r="281" spans="1:11" x14ac:dyDescent="0.3">
      <c r="A281" s="73">
        <v>43438</v>
      </c>
      <c r="B281" s="130">
        <v>2700.0600589999999</v>
      </c>
      <c r="C281" s="125">
        <f t="shared" si="24"/>
        <v>-1.3233328851075865E-2</v>
      </c>
      <c r="D281" s="128">
        <f t="shared" si="25"/>
        <v>-13233.328851075865</v>
      </c>
      <c r="E281" s="128">
        <f t="shared" ca="1" si="26"/>
        <v>70214.135888056</v>
      </c>
      <c r="F281" s="124">
        <f t="shared" ca="1" si="27"/>
        <v>2.6806660091629908E-2</v>
      </c>
      <c r="G281" s="128"/>
      <c r="H281" s="128"/>
      <c r="I281" s="124"/>
      <c r="J281" s="125"/>
      <c r="K281" s="128"/>
    </row>
    <row r="282" spans="1:11" x14ac:dyDescent="0.3">
      <c r="A282" s="73">
        <v>43437</v>
      </c>
      <c r="B282" s="130">
        <v>2790.3701169999999</v>
      </c>
      <c r="C282" s="125">
        <f t="shared" si="24"/>
        <v>2.2038739682037178E-2</v>
      </c>
      <c r="D282" s="128">
        <f t="shared" si="25"/>
        <v>22038.73968203718</v>
      </c>
      <c r="E282" s="128">
        <f t="shared" ca="1" si="26"/>
        <v>70214.135888056</v>
      </c>
      <c r="F282" s="124">
        <f t="shared" ca="1" si="27"/>
        <v>5.7182652143551893E-2</v>
      </c>
      <c r="G282" s="128"/>
      <c r="H282" s="128"/>
      <c r="I282" s="124"/>
      <c r="J282" s="125"/>
      <c r="K282" s="128"/>
    </row>
    <row r="283" spans="1:11" x14ac:dyDescent="0.3">
      <c r="A283" s="73">
        <v>43434</v>
      </c>
      <c r="B283" s="130">
        <v>2760.169922</v>
      </c>
      <c r="C283" s="125">
        <f t="shared" si="24"/>
        <v>2.1687250537979486E-2</v>
      </c>
      <c r="D283" s="128">
        <f t="shared" si="25"/>
        <v>21687.250537979486</v>
      </c>
      <c r="E283" s="128">
        <f t="shared" ca="1" si="26"/>
        <v>70214.135888056</v>
      </c>
      <c r="F283" s="124">
        <f t="shared" ca="1" si="27"/>
        <v>4.4640473652675983E-2</v>
      </c>
      <c r="G283" s="128"/>
      <c r="H283" s="128"/>
      <c r="I283" s="124"/>
      <c r="J283" s="125"/>
      <c r="K283" s="128"/>
    </row>
    <row r="284" spans="1:11" x14ac:dyDescent="0.3">
      <c r="A284" s="73">
        <v>43433</v>
      </c>
      <c r="B284" s="130">
        <v>2737.8000489999999</v>
      </c>
      <c r="C284" s="125">
        <f t="shared" si="24"/>
        <v>5.738091305567572E-3</v>
      </c>
      <c r="D284" s="128">
        <f t="shared" si="25"/>
        <v>5738.0913055675719</v>
      </c>
      <c r="E284" s="128">
        <f t="shared" ca="1" si="26"/>
        <v>70214.135888056</v>
      </c>
      <c r="F284" s="124">
        <f t="shared" ca="1" si="27"/>
        <v>3.4076389888895386E-2</v>
      </c>
      <c r="G284" s="128"/>
      <c r="H284" s="128"/>
      <c r="I284" s="124"/>
      <c r="J284" s="125"/>
      <c r="K284" s="128"/>
    </row>
    <row r="285" spans="1:11" x14ac:dyDescent="0.3">
      <c r="A285" s="73">
        <v>43432</v>
      </c>
      <c r="B285" s="130">
        <v>2743.790039</v>
      </c>
      <c r="C285" s="125">
        <f t="shared" si="24"/>
        <v>6.4448460457704471E-3</v>
      </c>
      <c r="D285" s="128">
        <f t="shared" si="25"/>
        <v>6444.8460457704468</v>
      </c>
      <c r="E285" s="128">
        <f t="shared" ca="1" si="26"/>
        <v>70214.135888056</v>
      </c>
      <c r="F285" s="124">
        <f t="shared" ca="1" si="27"/>
        <v>4.4827429562705801E-2</v>
      </c>
      <c r="G285" s="128"/>
      <c r="H285" s="128"/>
      <c r="I285" s="124"/>
      <c r="J285" s="125"/>
      <c r="K285" s="128"/>
    </row>
    <row r="286" spans="1:11" x14ac:dyDescent="0.3">
      <c r="A286" s="73">
        <v>43431</v>
      </c>
      <c r="B286" s="130">
        <v>2682.169922</v>
      </c>
      <c r="C286" s="125">
        <f t="shared" si="24"/>
        <v>-3.554107595606959E-2</v>
      </c>
      <c r="D286" s="128">
        <f t="shared" si="25"/>
        <v>-35541.075956069588</v>
      </c>
      <c r="E286" s="128">
        <f t="shared" ca="1" si="26"/>
        <v>70214.135888056</v>
      </c>
      <c r="F286" s="124">
        <f t="shared" ca="1" si="27"/>
        <v>2.098555110754452E-2</v>
      </c>
      <c r="G286" s="128"/>
      <c r="H286" s="128"/>
      <c r="I286" s="124"/>
      <c r="J286" s="125"/>
      <c r="K286" s="128"/>
    </row>
    <row r="287" spans="1:11" x14ac:dyDescent="0.3">
      <c r="A287" s="73">
        <v>43430</v>
      </c>
      <c r="B287" s="130">
        <v>2673.4499510000001</v>
      </c>
      <c r="C287" s="125">
        <f t="shared" si="24"/>
        <v>-4.7519843842859011E-2</v>
      </c>
      <c r="D287" s="128">
        <f t="shared" si="25"/>
        <v>-47519.843842859009</v>
      </c>
      <c r="E287" s="128">
        <f t="shared" ca="1" si="26"/>
        <v>70214.135888056</v>
      </c>
      <c r="F287" s="124">
        <f t="shared" ca="1" si="27"/>
        <v>2.7688735828786282E-2</v>
      </c>
      <c r="G287" s="128"/>
      <c r="H287" s="128"/>
      <c r="I287" s="124"/>
      <c r="J287" s="125"/>
      <c r="K287" s="128"/>
    </row>
    <row r="288" spans="1:11" x14ac:dyDescent="0.3">
      <c r="A288" s="73">
        <v>43425</v>
      </c>
      <c r="B288" s="130">
        <v>2649.929932</v>
      </c>
      <c r="C288" s="125">
        <f t="shared" si="24"/>
        <v>-5.826807985908633E-2</v>
      </c>
      <c r="D288" s="128">
        <f t="shared" si="25"/>
        <v>-58268.079859086327</v>
      </c>
      <c r="E288" s="128">
        <f t="shared" ca="1" si="26"/>
        <v>70214.135888056</v>
      </c>
      <c r="F288" s="124">
        <f t="shared" ca="1" si="27"/>
        <v>1.8256089110894935E-2</v>
      </c>
      <c r="G288" s="128"/>
      <c r="H288" s="128"/>
      <c r="I288" s="124"/>
      <c r="J288" s="125"/>
      <c r="K288" s="128"/>
    </row>
    <row r="289" spans="1:11" x14ac:dyDescent="0.3">
      <c r="A289" s="73">
        <v>43424</v>
      </c>
      <c r="B289" s="130">
        <v>2641.889893</v>
      </c>
      <c r="C289" s="125">
        <f t="shared" si="24"/>
        <v>-4.1212890823434156E-2</v>
      </c>
      <c r="D289" s="128">
        <f t="shared" si="25"/>
        <v>-41212.890823434158</v>
      </c>
      <c r="E289" s="128">
        <f t="shared" ca="1" si="26"/>
        <v>70214.135888056</v>
      </c>
      <c r="F289" s="124">
        <f t="shared" ca="1" si="27"/>
        <v>1.7253921193877142E-2</v>
      </c>
      <c r="G289" s="128"/>
      <c r="H289" s="128"/>
      <c r="I289" s="124"/>
      <c r="J289" s="125"/>
      <c r="K289" s="128"/>
    </row>
    <row r="290" spans="1:11" x14ac:dyDescent="0.3">
      <c r="A290" s="73">
        <v>43423</v>
      </c>
      <c r="B290" s="130">
        <v>2690.7299800000001</v>
      </c>
      <c r="C290" s="125">
        <f t="shared" si="24"/>
        <v>-1.7375709096060343E-2</v>
      </c>
      <c r="D290" s="128">
        <f t="shared" si="25"/>
        <v>-17375.709096060342</v>
      </c>
      <c r="E290" s="128">
        <f t="shared" ca="1" si="26"/>
        <v>70214.135888056</v>
      </c>
      <c r="F290" s="124">
        <f t="shared" ca="1" si="27"/>
        <v>3.5282374569285846E-2</v>
      </c>
      <c r="G290" s="128"/>
      <c r="H290" s="128"/>
      <c r="I290" s="124"/>
      <c r="J290" s="125"/>
      <c r="K290" s="128"/>
    </row>
    <row r="291" spans="1:11" x14ac:dyDescent="0.3">
      <c r="A291" s="73">
        <v>43420</v>
      </c>
      <c r="B291" s="130">
        <v>2736.2700199999999</v>
      </c>
      <c r="C291" s="125">
        <f t="shared" si="24"/>
        <v>4.8511456647237772E-3</v>
      </c>
      <c r="D291" s="128">
        <f t="shared" si="25"/>
        <v>4851.1456647237774</v>
      </c>
      <c r="E291" s="128">
        <f t="shared" ca="1" si="26"/>
        <v>70214.135888056</v>
      </c>
      <c r="F291" s="124">
        <f t="shared" ca="1" si="27"/>
        <v>5.9690850762127878E-2</v>
      </c>
      <c r="G291" s="128"/>
      <c r="H291" s="128"/>
      <c r="I291" s="124"/>
      <c r="J291" s="125"/>
      <c r="K291" s="128"/>
    </row>
    <row r="292" spans="1:11" x14ac:dyDescent="0.3">
      <c r="A292" s="73">
        <v>43419</v>
      </c>
      <c r="B292" s="130">
        <v>2730.1999510000001</v>
      </c>
      <c r="C292" s="125">
        <f t="shared" si="24"/>
        <v>-3.7112381049949628E-3</v>
      </c>
      <c r="D292" s="128">
        <f t="shared" si="25"/>
        <v>-3711.2381049949627</v>
      </c>
      <c r="E292" s="128">
        <f t="shared" ca="1" si="26"/>
        <v>70214.135888056</v>
      </c>
      <c r="F292" s="124">
        <f t="shared" ca="1" si="27"/>
        <v>5.8688891268778187E-2</v>
      </c>
      <c r="G292" s="128"/>
      <c r="H292" s="128"/>
      <c r="I292" s="124"/>
      <c r="J292" s="125"/>
      <c r="K292" s="128"/>
    </row>
    <row r="293" spans="1:11" x14ac:dyDescent="0.3">
      <c r="A293" s="73">
        <v>43418</v>
      </c>
      <c r="B293" s="130">
        <v>2701.580078</v>
      </c>
      <c r="C293" s="125">
        <f t="shared" si="24"/>
        <v>-3.7466394409001458E-3</v>
      </c>
      <c r="D293" s="128">
        <f t="shared" si="25"/>
        <v>-3746.6394409001459</v>
      </c>
      <c r="E293" s="128">
        <f t="shared" ca="1" si="26"/>
        <v>70214.135888056</v>
      </c>
      <c r="F293" s="124">
        <f t="shared" ca="1" si="27"/>
        <v>4.484003565766459E-2</v>
      </c>
      <c r="G293" s="128"/>
      <c r="H293" s="128"/>
      <c r="I293" s="124"/>
      <c r="J293" s="125"/>
      <c r="K293" s="128"/>
    </row>
    <row r="294" spans="1:11" x14ac:dyDescent="0.3">
      <c r="A294" s="73">
        <v>43417</v>
      </c>
      <c r="B294" s="130">
        <v>2722.179932</v>
      </c>
      <c r="C294" s="125">
        <f t="shared" si="24"/>
        <v>1.4743013656349335E-2</v>
      </c>
      <c r="D294" s="128">
        <f t="shared" si="25"/>
        <v>14743.013656349336</v>
      </c>
      <c r="E294" s="128">
        <f t="shared" ca="1" si="26"/>
        <v>70214.135888056</v>
      </c>
      <c r="F294" s="124">
        <f t="shared" ca="1" si="27"/>
        <v>6.1435927276554336E-2</v>
      </c>
      <c r="G294" s="128"/>
      <c r="H294" s="128"/>
      <c r="I294" s="124"/>
      <c r="J294" s="125"/>
      <c r="K294" s="128"/>
    </row>
    <row r="295" spans="1:11" x14ac:dyDescent="0.3">
      <c r="A295" s="73">
        <v>43416</v>
      </c>
      <c r="B295" s="130">
        <v>2726.219971</v>
      </c>
      <c r="C295" s="125">
        <f t="shared" si="24"/>
        <v>3.2170362896355886E-2</v>
      </c>
      <c r="D295" s="128">
        <f t="shared" si="25"/>
        <v>32170.362896355888</v>
      </c>
      <c r="E295" s="128">
        <f t="shared" ca="1" si="26"/>
        <v>70214.135888056</v>
      </c>
      <c r="F295" s="124">
        <f t="shared" ca="1" si="27"/>
        <v>5.7137369202374666E-2</v>
      </c>
      <c r="G295" s="128"/>
      <c r="H295" s="128"/>
      <c r="I295" s="124"/>
      <c r="J295" s="125"/>
      <c r="K295" s="128"/>
    </row>
    <row r="296" spans="1:11" x14ac:dyDescent="0.3">
      <c r="A296" s="73">
        <v>43413</v>
      </c>
      <c r="B296" s="130">
        <v>2781.01001</v>
      </c>
      <c r="C296" s="125">
        <f t="shared" si="24"/>
        <v>4.6007647267809038E-2</v>
      </c>
      <c r="D296" s="128">
        <f t="shared" si="25"/>
        <v>46007.647267809036</v>
      </c>
      <c r="E296" s="128">
        <f t="shared" ca="1" si="26"/>
        <v>70214.135888056</v>
      </c>
      <c r="F296" s="124">
        <f t="shared" ca="1" si="27"/>
        <v>7.5892478962512833E-2</v>
      </c>
      <c r="G296" s="128"/>
      <c r="H296" s="128"/>
      <c r="I296" s="124"/>
      <c r="J296" s="125"/>
      <c r="K296" s="128"/>
    </row>
    <row r="297" spans="1:11" x14ac:dyDescent="0.3">
      <c r="A297" s="73">
        <v>43412</v>
      </c>
      <c r="B297" s="130">
        <v>2806.830078</v>
      </c>
      <c r="C297" s="125">
        <f t="shared" si="24"/>
        <v>3.7426496987695179E-2</v>
      </c>
      <c r="D297" s="128">
        <f t="shared" si="25"/>
        <v>37426.49698769518</v>
      </c>
      <c r="E297" s="128">
        <f t="shared" ca="1" si="26"/>
        <v>70214.135888056</v>
      </c>
      <c r="F297" s="124">
        <f t="shared" ca="1" si="27"/>
        <v>8.6949628137500845E-2</v>
      </c>
      <c r="G297" s="128"/>
      <c r="H297" s="128"/>
      <c r="I297" s="124"/>
      <c r="J297" s="125"/>
      <c r="K297" s="128"/>
    </row>
    <row r="298" spans="1:11" x14ac:dyDescent="0.3">
      <c r="A298" s="73">
        <v>43411</v>
      </c>
      <c r="B298" s="130">
        <v>2813.889893</v>
      </c>
      <c r="C298" s="125">
        <f t="shared" si="24"/>
        <v>5.9406569473346771E-2</v>
      </c>
      <c r="D298" s="128">
        <f t="shared" si="25"/>
        <v>59406.569473346768</v>
      </c>
      <c r="E298" s="128">
        <f t="shared" ca="1" si="26"/>
        <v>70214.135888056</v>
      </c>
      <c r="F298" s="124">
        <f t="shared" ca="1" si="27"/>
        <v>8.8705405677224292E-2</v>
      </c>
      <c r="G298" s="128"/>
      <c r="H298" s="128"/>
      <c r="I298" s="124"/>
      <c r="J298" s="125"/>
      <c r="K298" s="128"/>
    </row>
    <row r="299" spans="1:11" x14ac:dyDescent="0.3">
      <c r="A299" s="73">
        <v>43410</v>
      </c>
      <c r="B299" s="130">
        <v>2755.4499510000001</v>
      </c>
      <c r="C299" s="125">
        <f t="shared" si="24"/>
        <v>5.3855088746792568E-3</v>
      </c>
      <c r="D299" s="128">
        <f t="shared" si="25"/>
        <v>5385.5088746792571</v>
      </c>
      <c r="E299" s="128">
        <f t="shared" ca="1" si="26"/>
        <v>70214.135888056</v>
      </c>
      <c r="F299" s="124">
        <f t="shared" ca="1" si="27"/>
        <v>6.2084226390834996E-2</v>
      </c>
      <c r="G299" s="128"/>
      <c r="H299" s="128"/>
      <c r="I299" s="124"/>
      <c r="J299" s="125"/>
      <c r="K299" s="128"/>
    </row>
    <row r="300" spans="1:11" x14ac:dyDescent="0.3">
      <c r="A300" s="73">
        <v>43409</v>
      </c>
      <c r="B300" s="130">
        <v>2738.3100589999999</v>
      </c>
      <c r="C300" s="125">
        <f t="shared" si="24"/>
        <v>-6.3753954257520506E-3</v>
      </c>
      <c r="D300" s="128">
        <f t="shared" si="25"/>
        <v>-6375.3954257520509</v>
      </c>
      <c r="E300" s="128">
        <f t="shared" ca="1" si="26"/>
        <v>70214.135888056</v>
      </c>
      <c r="F300" s="124">
        <f t="shared" ca="1" si="27"/>
        <v>5.7001425168742959E-2</v>
      </c>
      <c r="G300" s="128"/>
      <c r="H300" s="128"/>
      <c r="I300" s="124"/>
      <c r="J300" s="125"/>
      <c r="K300" s="128"/>
    </row>
    <row r="301" spans="1:11" x14ac:dyDescent="0.3">
      <c r="A301" s="73">
        <v>43406</v>
      </c>
      <c r="B301" s="130">
        <v>2723.0600589999999</v>
      </c>
      <c r="C301" s="125">
        <f t="shared" si="24"/>
        <v>-1.6157342538582253E-2</v>
      </c>
      <c r="D301" s="128">
        <f t="shared" si="25"/>
        <v>-16157.342538582254</v>
      </c>
      <c r="E301" s="128">
        <f t="shared" ca="1" si="26"/>
        <v>70214.135888056</v>
      </c>
      <c r="F301" s="124">
        <f t="shared" ca="1" si="27"/>
        <v>5.0916079840525708E-2</v>
      </c>
      <c r="G301" s="128"/>
      <c r="H301" s="128"/>
      <c r="I301" s="124"/>
      <c r="J301" s="125"/>
      <c r="K301" s="128"/>
    </row>
    <row r="302" spans="1:11" x14ac:dyDescent="0.3">
      <c r="A302" s="73">
        <v>43405</v>
      </c>
      <c r="B302" s="130">
        <v>2740.3701169999999</v>
      </c>
      <c r="C302" s="125">
        <f t="shared" si="24"/>
        <v>-1.0260805012473617E-2</v>
      </c>
      <c r="D302" s="128">
        <f t="shared" si="25"/>
        <v>-10260.805012473616</v>
      </c>
      <c r="E302" s="128">
        <f t="shared" ca="1" si="26"/>
        <v>70214.135888056</v>
      </c>
      <c r="F302" s="124">
        <f t="shared" ca="1" si="27"/>
        <v>5.8941056561915284E-2</v>
      </c>
      <c r="G302" s="128"/>
      <c r="H302" s="128"/>
      <c r="I302" s="124"/>
      <c r="J302" s="125"/>
      <c r="K302" s="128"/>
    </row>
    <row r="303" spans="1:11" x14ac:dyDescent="0.3">
      <c r="A303" s="73">
        <v>43404</v>
      </c>
      <c r="B303" s="130">
        <v>2711.73999</v>
      </c>
      <c r="C303" s="125">
        <f t="shared" si="24"/>
        <v>-3.469657745528687E-2</v>
      </c>
      <c r="D303" s="128">
        <f t="shared" si="25"/>
        <v>-34696.577455286868</v>
      </c>
      <c r="E303" s="128">
        <f t="shared" ca="1" si="26"/>
        <v>70214.135888056</v>
      </c>
      <c r="F303" s="124">
        <f t="shared" ca="1" si="27"/>
        <v>5.112308350870709E-2</v>
      </c>
      <c r="G303" s="128"/>
      <c r="H303" s="128"/>
      <c r="I303" s="124"/>
      <c r="J303" s="125"/>
      <c r="K303" s="128"/>
    </row>
    <row r="304" spans="1:11" x14ac:dyDescent="0.3">
      <c r="A304" s="73">
        <v>43403</v>
      </c>
      <c r="B304" s="130">
        <v>2682.6298830000001</v>
      </c>
      <c r="C304" s="125">
        <f t="shared" si="24"/>
        <v>-4.5300237207258065E-2</v>
      </c>
      <c r="D304" s="128">
        <f t="shared" si="25"/>
        <v>-45300.237207258062</v>
      </c>
      <c r="E304" s="128">
        <f t="shared" ca="1" si="26"/>
        <v>70214.135888056</v>
      </c>
      <c r="F304" s="124">
        <f t="shared" ca="1" si="27"/>
        <v>4.0036974953493898E-2</v>
      </c>
      <c r="G304" s="128"/>
      <c r="H304" s="128"/>
      <c r="I304" s="124"/>
      <c r="J304" s="125"/>
      <c r="K304" s="128"/>
    </row>
    <row r="305" spans="1:11" x14ac:dyDescent="0.3">
      <c r="A305" s="73">
        <v>43402</v>
      </c>
      <c r="B305" s="130">
        <v>2641.25</v>
      </c>
      <c r="C305" s="125">
        <f t="shared" si="24"/>
        <v>-3.9821301315974389E-2</v>
      </c>
      <c r="D305" s="128">
        <f t="shared" si="25"/>
        <v>-39821.301315974386</v>
      </c>
      <c r="E305" s="128">
        <f t="shared" ca="1" si="26"/>
        <v>70214.135888056</v>
      </c>
      <c r="F305" s="124">
        <f t="shared" ca="1" si="27"/>
        <v>2.5624593145451069E-2</v>
      </c>
      <c r="G305" s="128"/>
      <c r="H305" s="128"/>
      <c r="I305" s="124"/>
      <c r="J305" s="125"/>
      <c r="K305" s="128"/>
    </row>
    <row r="306" spans="1:11" x14ac:dyDescent="0.3">
      <c r="A306" s="73">
        <v>43399</v>
      </c>
      <c r="B306" s="130">
        <v>2658.6899410000001</v>
      </c>
      <c r="C306" s="125">
        <f t="shared" si="24"/>
        <v>-3.9188598506418537E-2</v>
      </c>
      <c r="D306" s="128">
        <f t="shared" si="25"/>
        <v>-39188.598506418537</v>
      </c>
      <c r="E306" s="128">
        <f t="shared" ca="1" si="26"/>
        <v>70214.135888056</v>
      </c>
      <c r="F306" s="124">
        <f t="shared" ca="1" si="27"/>
        <v>3.3371758101780058E-2</v>
      </c>
      <c r="G306" s="128"/>
      <c r="H306" s="128"/>
      <c r="I306" s="124"/>
      <c r="J306" s="125"/>
      <c r="K306" s="128"/>
    </row>
    <row r="307" spans="1:11" x14ac:dyDescent="0.3">
      <c r="A307" s="73">
        <v>43398</v>
      </c>
      <c r="B307" s="130">
        <v>2705.570068</v>
      </c>
      <c r="C307" s="125">
        <f t="shared" si="24"/>
        <v>-8.3566554471246057E-3</v>
      </c>
      <c r="D307" s="128">
        <f t="shared" si="25"/>
        <v>-8356.6554471246054</v>
      </c>
      <c r="E307" s="128">
        <f t="shared" ca="1" si="26"/>
        <v>70214.135888056</v>
      </c>
      <c r="F307" s="124">
        <f t="shared" ca="1" si="27"/>
        <v>4.8235807909109418E-2</v>
      </c>
      <c r="G307" s="128"/>
      <c r="H307" s="128"/>
      <c r="I307" s="124"/>
      <c r="J307" s="125"/>
      <c r="K307" s="128"/>
    </row>
    <row r="308" spans="1:11" x14ac:dyDescent="0.3">
      <c r="A308" s="73">
        <v>43397</v>
      </c>
      <c r="B308" s="130">
        <v>2656.1000979999999</v>
      </c>
      <c r="C308" s="125">
        <f t="shared" si="24"/>
        <v>-4.651641149131136E-2</v>
      </c>
      <c r="D308" s="128">
        <f t="shared" si="25"/>
        <v>-46516.411491311359</v>
      </c>
      <c r="E308" s="128">
        <f t="shared" ca="1" si="26"/>
        <v>70214.135888056</v>
      </c>
      <c r="F308" s="124">
        <f t="shared" ca="1" si="27"/>
        <v>3.7377050329226114E-2</v>
      </c>
      <c r="G308" s="128"/>
      <c r="H308" s="128"/>
      <c r="I308" s="124"/>
      <c r="J308" s="125"/>
      <c r="K308" s="128"/>
    </row>
    <row r="309" spans="1:11" x14ac:dyDescent="0.3">
      <c r="A309" s="73">
        <v>43396</v>
      </c>
      <c r="B309" s="130">
        <v>2740.6899410000001</v>
      </c>
      <c r="C309" s="125">
        <f t="shared" si="24"/>
        <v>-4.8483909098723021E-2</v>
      </c>
      <c r="D309" s="128">
        <f t="shared" si="25"/>
        <v>-48483.909098723023</v>
      </c>
      <c r="E309" s="128">
        <f t="shared" ca="1" si="26"/>
        <v>70214.135888056</v>
      </c>
      <c r="F309" s="124">
        <f t="shared" ca="1" si="27"/>
        <v>7.177523650703832E-2</v>
      </c>
      <c r="G309" s="128"/>
      <c r="H309" s="128"/>
      <c r="I309" s="124"/>
      <c r="J309" s="125"/>
      <c r="K309" s="128"/>
    </row>
    <row r="310" spans="1:11" x14ac:dyDescent="0.3">
      <c r="A310" s="73">
        <v>43395</v>
      </c>
      <c r="B310" s="130">
        <v>2755.8798830000001</v>
      </c>
      <c r="C310" s="125">
        <f t="shared" si="24"/>
        <v>-4.4566882202219493E-2</v>
      </c>
      <c r="D310" s="128">
        <f t="shared" si="25"/>
        <v>-44566.882202219495</v>
      </c>
      <c r="E310" s="128">
        <f t="shared" ca="1" si="26"/>
        <v>70214.135888056</v>
      </c>
      <c r="F310" s="124">
        <f t="shared" ca="1" si="27"/>
        <v>7.2689980072914828E-2</v>
      </c>
      <c r="G310" s="128"/>
      <c r="H310" s="128"/>
      <c r="I310" s="124"/>
      <c r="J310" s="125"/>
      <c r="K310" s="128"/>
    </row>
    <row r="311" spans="1:11" x14ac:dyDescent="0.3">
      <c r="A311" s="73">
        <v>43392</v>
      </c>
      <c r="B311" s="130">
        <v>2767.780029</v>
      </c>
      <c r="C311" s="125">
        <f t="shared" si="24"/>
        <v>-4.0820370403149009E-2</v>
      </c>
      <c r="D311" s="128">
        <f t="shared" si="25"/>
        <v>-40820.370403149012</v>
      </c>
      <c r="E311" s="128">
        <f t="shared" ca="1" si="26"/>
        <v>70214.135888056</v>
      </c>
      <c r="F311" s="124">
        <f t="shared" ca="1" si="27"/>
        <v>7.9064963696129809E-2</v>
      </c>
      <c r="G311" s="128"/>
      <c r="H311" s="128"/>
      <c r="I311" s="124"/>
      <c r="J311" s="125"/>
      <c r="K311" s="128"/>
    </row>
    <row r="312" spans="1:11" x14ac:dyDescent="0.3">
      <c r="A312" s="73">
        <v>43391</v>
      </c>
      <c r="B312" s="130">
        <v>2768.780029</v>
      </c>
      <c r="C312" s="125">
        <f t="shared" si="24"/>
        <v>-4.5778058767976249E-2</v>
      </c>
      <c r="D312" s="128">
        <f t="shared" si="25"/>
        <v>-45778.058767976247</v>
      </c>
      <c r="E312" s="128">
        <f t="shared" ca="1" si="26"/>
        <v>70214.135888056</v>
      </c>
      <c r="F312" s="124">
        <f t="shared" ca="1" si="27"/>
        <v>7.516671297933053E-2</v>
      </c>
      <c r="G312" s="128"/>
      <c r="H312" s="128"/>
      <c r="I312" s="124"/>
      <c r="J312" s="125"/>
      <c r="K312" s="128"/>
    </row>
    <row r="313" spans="1:11" x14ac:dyDescent="0.3">
      <c r="A313" s="73">
        <v>43390</v>
      </c>
      <c r="B313" s="130">
        <v>2809.209961</v>
      </c>
      <c r="C313" s="125">
        <f t="shared" si="24"/>
        <v>-3.9753768950529067E-2</v>
      </c>
      <c r="D313" s="128">
        <f t="shared" si="25"/>
        <v>-39753.768950529069</v>
      </c>
      <c r="E313" s="128">
        <f t="shared" ca="1" si="26"/>
        <v>70214.135888056</v>
      </c>
      <c r="F313" s="124">
        <f t="shared" ca="1" si="27"/>
        <v>9.6448168903664699E-2</v>
      </c>
      <c r="G313" s="128"/>
      <c r="H313" s="128"/>
      <c r="I313" s="124"/>
      <c r="J313" s="125"/>
      <c r="K313" s="128"/>
    </row>
    <row r="314" spans="1:11" x14ac:dyDescent="0.3">
      <c r="A314" s="73">
        <v>43389</v>
      </c>
      <c r="B314" s="130">
        <v>2809.919922</v>
      </c>
      <c r="C314" s="125">
        <f t="shared" si="24"/>
        <v>-3.8827682769993599E-2</v>
      </c>
      <c r="D314" s="128">
        <f t="shared" si="25"/>
        <v>-38827.682769993597</v>
      </c>
      <c r="E314" s="128">
        <f t="shared" ca="1" si="26"/>
        <v>70214.135888056</v>
      </c>
      <c r="F314" s="124">
        <f t="shared" ca="1" si="27"/>
        <v>9.7084993725412572E-2</v>
      </c>
      <c r="G314" s="128"/>
      <c r="H314" s="128"/>
      <c r="I314" s="124"/>
      <c r="J314" s="125"/>
      <c r="K314" s="128"/>
    </row>
    <row r="315" spans="1:11" x14ac:dyDescent="0.3">
      <c r="A315" s="73">
        <v>43388</v>
      </c>
      <c r="B315" s="130">
        <v>2750.790039</v>
      </c>
      <c r="C315" s="125">
        <f t="shared" si="24"/>
        <v>-5.9427148342301228E-2</v>
      </c>
      <c r="D315" s="128">
        <f t="shared" si="25"/>
        <v>-59427.148342301225</v>
      </c>
      <c r="E315" s="128">
        <f t="shared" ca="1" si="26"/>
        <v>70214.135888056</v>
      </c>
      <c r="F315" s="124">
        <f t="shared" ca="1" si="27"/>
        <v>7.4796013064526434E-2</v>
      </c>
      <c r="G315" s="128"/>
      <c r="H315" s="128"/>
      <c r="I315" s="124"/>
      <c r="J315" s="125"/>
      <c r="K315" s="128"/>
    </row>
    <row r="316" spans="1:11" x14ac:dyDescent="0.3">
      <c r="A316" s="73">
        <v>43385</v>
      </c>
      <c r="B316" s="130">
        <v>2767.1298830000001</v>
      </c>
      <c r="C316" s="125">
        <f t="shared" si="24"/>
        <v>-5.0395026049561253E-2</v>
      </c>
      <c r="D316" s="128">
        <f t="shared" si="25"/>
        <v>-50395.026049561253</v>
      </c>
      <c r="E316" s="128">
        <f t="shared" ca="1" si="26"/>
        <v>70214.135888056</v>
      </c>
      <c r="F316" s="124">
        <f t="shared" ca="1" si="27"/>
        <v>8.190753928000305E-2</v>
      </c>
      <c r="G316" s="128"/>
      <c r="H316" s="128"/>
      <c r="I316" s="124"/>
      <c r="J316" s="125"/>
      <c r="K316" s="128"/>
    </row>
    <row r="317" spans="1:11" x14ac:dyDescent="0.3">
      <c r="A317" s="73">
        <v>43384</v>
      </c>
      <c r="B317" s="130">
        <v>2728.3701169999999</v>
      </c>
      <c r="C317" s="125">
        <f t="shared" si="24"/>
        <v>-6.3702773850377481E-2</v>
      </c>
      <c r="D317" s="128">
        <f t="shared" si="25"/>
        <v>-63702.773850377482</v>
      </c>
      <c r="E317" s="128">
        <f t="shared" ca="1" si="26"/>
        <v>70214.135888056</v>
      </c>
      <c r="F317" s="124">
        <f t="shared" ca="1" si="27"/>
        <v>6.8620656028549165E-2</v>
      </c>
      <c r="G317" s="128"/>
      <c r="H317" s="128"/>
      <c r="I317" s="124"/>
      <c r="J317" s="125"/>
      <c r="K317" s="128"/>
    </row>
    <row r="318" spans="1:11" x14ac:dyDescent="0.3">
      <c r="A318" s="73">
        <v>43383</v>
      </c>
      <c r="B318" s="130">
        <v>2785.679932</v>
      </c>
      <c r="C318" s="125">
        <f t="shared" si="24"/>
        <v>-4.1394109436927784E-2</v>
      </c>
      <c r="D318" s="128">
        <f t="shared" si="25"/>
        <v>-41394.109436927785</v>
      </c>
      <c r="E318" s="128">
        <f t="shared" ca="1" si="26"/>
        <v>70214.135888056</v>
      </c>
      <c r="F318" s="124">
        <f t="shared" ca="1" si="27"/>
        <v>9.2025263828375614E-2</v>
      </c>
      <c r="G318" s="128"/>
      <c r="H318" s="128"/>
      <c r="I318" s="124"/>
      <c r="J318" s="125"/>
      <c r="K318" s="128"/>
    </row>
    <row r="319" spans="1:11" x14ac:dyDescent="0.3">
      <c r="A319" s="73">
        <v>43382</v>
      </c>
      <c r="B319" s="130">
        <v>2880.3400879999999</v>
      </c>
      <c r="C319" s="125">
        <f t="shared" si="24"/>
        <v>-1.2080001882067259E-2</v>
      </c>
      <c r="D319" s="128">
        <f t="shared" si="25"/>
        <v>-12080.001882067259</v>
      </c>
      <c r="E319" s="128">
        <f t="shared" ca="1" si="26"/>
        <v>70214.135888056</v>
      </c>
      <c r="F319" s="124">
        <f t="shared" ca="1" si="27"/>
        <v>0.12722879231394613</v>
      </c>
      <c r="G319" s="128"/>
      <c r="H319" s="128"/>
      <c r="I319" s="124"/>
      <c r="J319" s="125"/>
      <c r="K319" s="128"/>
    </row>
    <row r="320" spans="1:11" x14ac:dyDescent="0.3">
      <c r="A320" s="73">
        <v>43381</v>
      </c>
      <c r="B320" s="130">
        <v>2884.429932</v>
      </c>
      <c r="C320" s="125">
        <f t="shared" si="24"/>
        <v>-1.196839852423548E-2</v>
      </c>
      <c r="D320" s="128">
        <f t="shared" si="25"/>
        <v>-11968.398524235479</v>
      </c>
      <c r="E320" s="128">
        <f t="shared" ca="1" si="26"/>
        <v>70214.135888056</v>
      </c>
      <c r="F320" s="124">
        <f t="shared" ca="1" si="27"/>
        <v>0.13086521539793083</v>
      </c>
      <c r="G320" s="128"/>
      <c r="H320" s="128"/>
      <c r="I320" s="124"/>
      <c r="J320" s="125"/>
      <c r="K320" s="128"/>
    </row>
    <row r="321" spans="1:11" x14ac:dyDescent="0.3">
      <c r="A321" s="73">
        <v>43378</v>
      </c>
      <c r="B321" s="130">
        <v>2885.570068</v>
      </c>
      <c r="C321" s="125">
        <f t="shared" si="24"/>
        <v>-1.5052840481733942E-2</v>
      </c>
      <c r="D321" s="128">
        <f t="shared" si="25"/>
        <v>-15052.840481733941</v>
      </c>
      <c r="E321" s="128">
        <f t="shared" ca="1" si="26"/>
        <v>70214.135888056</v>
      </c>
      <c r="F321" s="124">
        <f t="shared" ca="1" si="27"/>
        <v>0.13393958914257764</v>
      </c>
      <c r="G321" s="128"/>
      <c r="H321" s="128"/>
      <c r="I321" s="124"/>
      <c r="J321" s="125"/>
      <c r="K321" s="128"/>
    </row>
    <row r="322" spans="1:11" x14ac:dyDescent="0.3">
      <c r="A322" s="73">
        <v>43377</v>
      </c>
      <c r="B322" s="130">
        <v>2901.610107</v>
      </c>
      <c r="C322" s="125">
        <f t="shared" si="24"/>
        <v>-9.9428108845858176E-3</v>
      </c>
      <c r="D322" s="128">
        <f t="shared" si="25"/>
        <v>-9942.8108845858169</v>
      </c>
      <c r="E322" s="128">
        <f t="shared" ca="1" si="26"/>
        <v>70214.135888056</v>
      </c>
      <c r="F322" s="124">
        <f t="shared" ca="1" si="27"/>
        <v>0.13818533427274771</v>
      </c>
      <c r="G322" s="128"/>
      <c r="H322" s="128"/>
      <c r="I322" s="124"/>
      <c r="J322" s="125"/>
      <c r="K322" s="128"/>
    </row>
    <row r="323" spans="1:11" x14ac:dyDescent="0.3">
      <c r="A323" s="73">
        <v>43376</v>
      </c>
      <c r="B323" s="130">
        <v>2925.51001</v>
      </c>
      <c r="C323" s="125">
        <f t="shared" si="24"/>
        <v>6.0386386615634002E-3</v>
      </c>
      <c r="D323" s="128">
        <f t="shared" si="25"/>
        <v>6038.6386615634001</v>
      </c>
      <c r="E323" s="128">
        <f t="shared" ca="1" si="26"/>
        <v>70214.135888056</v>
      </c>
      <c r="F323" s="124">
        <f t="shared" ca="1" si="27"/>
        <v>0.14632824806908862</v>
      </c>
      <c r="G323" s="128"/>
      <c r="H323" s="128"/>
      <c r="I323" s="124"/>
      <c r="J323" s="125"/>
      <c r="K323" s="128"/>
    </row>
    <row r="324" spans="1:11" x14ac:dyDescent="0.3">
      <c r="A324" s="73">
        <v>43375</v>
      </c>
      <c r="B324" s="130">
        <v>2923.429932</v>
      </c>
      <c r="C324" s="125">
        <f t="shared" si="24"/>
        <v>6.5832754119177217E-3</v>
      </c>
      <c r="D324" s="128">
        <f t="shared" si="25"/>
        <v>6583.2754119177216</v>
      </c>
      <c r="E324" s="128">
        <f t="shared" ca="1" si="26"/>
        <v>70214.135888056</v>
      </c>
      <c r="F324" s="124">
        <f t="shared" ca="1" si="27"/>
        <v>0.15198166223482956</v>
      </c>
      <c r="G324" s="128"/>
      <c r="H324" s="128"/>
      <c r="I324" s="124"/>
      <c r="J324" s="125"/>
      <c r="K324" s="128"/>
    </row>
    <row r="325" spans="1:11" x14ac:dyDescent="0.3">
      <c r="A325" s="73">
        <v>43374</v>
      </c>
      <c r="B325" s="130">
        <v>2924.5900879999999</v>
      </c>
      <c r="C325" s="125">
        <f t="shared" si="24"/>
        <v>1.2389240651110134E-2</v>
      </c>
      <c r="D325" s="128">
        <f t="shared" si="25"/>
        <v>12389.240651110134</v>
      </c>
      <c r="E325" s="128">
        <f t="shared" ca="1" si="26"/>
        <v>70214.135888056</v>
      </c>
      <c r="F325" s="124">
        <f t="shared" ca="1" si="27"/>
        <v>0.1538755920103938</v>
      </c>
      <c r="G325" s="128"/>
      <c r="H325" s="128"/>
      <c r="I325" s="124"/>
      <c r="J325" s="125"/>
      <c r="K325" s="128"/>
    </row>
    <row r="326" spans="1:11" x14ac:dyDescent="0.3">
      <c r="A326" s="73">
        <v>43371</v>
      </c>
      <c r="B326" s="130">
        <v>2913.9799800000001</v>
      </c>
      <c r="C326" s="125">
        <f t="shared" si="24"/>
        <v>3.0981280635193897E-3</v>
      </c>
      <c r="D326" s="128">
        <f t="shared" si="25"/>
        <v>3098.1280635193898</v>
      </c>
      <c r="E326" s="128">
        <f t="shared" ca="1" si="26"/>
        <v>70214.135888056</v>
      </c>
      <c r="F326" s="124">
        <f t="shared" ca="1" si="27"/>
        <v>0.15217144508601455</v>
      </c>
      <c r="G326" s="128"/>
      <c r="H326" s="128"/>
      <c r="I326" s="124"/>
      <c r="J326" s="125"/>
      <c r="K326" s="128"/>
    </row>
    <row r="327" spans="1:11" x14ac:dyDescent="0.3">
      <c r="A327" s="73">
        <v>43370</v>
      </c>
      <c r="B327" s="130">
        <v>2914</v>
      </c>
      <c r="C327" s="125">
        <f t="shared" si="24"/>
        <v>3.3813566066607237E-3</v>
      </c>
      <c r="D327" s="128">
        <f t="shared" si="25"/>
        <v>3381.3566066607236</v>
      </c>
      <c r="E327" s="128">
        <f t="shared" ca="1" si="26"/>
        <v>70214.135888056</v>
      </c>
      <c r="F327" s="124">
        <f t="shared" ca="1" si="27"/>
        <v>0.15664290781754442</v>
      </c>
      <c r="G327" s="128"/>
      <c r="H327" s="128"/>
      <c r="I327" s="124"/>
      <c r="J327" s="125"/>
      <c r="K327" s="128"/>
    </row>
    <row r="328" spans="1:11" x14ac:dyDescent="0.3">
      <c r="A328" s="73">
        <v>43369</v>
      </c>
      <c r="B328" s="130">
        <v>2905.969971</v>
      </c>
      <c r="C328" s="125">
        <f t="shared" ref="C328:C391" si="28">B328/B338-1</f>
        <v>5.9018766391407684E-3</v>
      </c>
      <c r="D328" s="128">
        <f t="shared" ref="D328:D391" si="29">C328*$B$5</f>
        <v>5901.876639140768</v>
      </c>
      <c r="E328" s="128">
        <f t="shared" ref="E328:E391" ca="1" si="30">ABS(_xlfn.PERCENTILE.INC(OFFSET(D328,0,0,Window),1-VaRLevel))</f>
        <v>70214.135888056</v>
      </c>
      <c r="F328" s="124">
        <f t="shared" ca="1" si="27"/>
        <v>0.15772925854121977</v>
      </c>
      <c r="G328" s="128"/>
      <c r="H328" s="128"/>
      <c r="I328" s="124"/>
      <c r="J328" s="125"/>
      <c r="K328" s="128"/>
    </row>
    <row r="329" spans="1:11" x14ac:dyDescent="0.3">
      <c r="A329" s="73">
        <v>43368</v>
      </c>
      <c r="B329" s="130">
        <v>2915.5600589999999</v>
      </c>
      <c r="C329" s="125">
        <f t="shared" si="28"/>
        <v>9.5814477093014716E-3</v>
      </c>
      <c r="D329" s="128">
        <f t="shared" si="29"/>
        <v>9581.4477093014721</v>
      </c>
      <c r="E329" s="128">
        <f t="shared" ca="1" si="30"/>
        <v>70214.135888056</v>
      </c>
      <c r="F329" s="124">
        <f t="shared" ref="F329:F392" ca="1" si="31">B329/OFFSET(B329,250,0)-1</f>
        <v>0.1629491406778445</v>
      </c>
      <c r="G329" s="128"/>
      <c r="H329" s="128"/>
      <c r="I329" s="124"/>
      <c r="J329" s="125"/>
      <c r="K329" s="128"/>
    </row>
    <row r="330" spans="1:11" x14ac:dyDescent="0.3">
      <c r="A330" s="73">
        <v>43367</v>
      </c>
      <c r="B330" s="130">
        <v>2919.3701169999999</v>
      </c>
      <c r="C330" s="125">
        <f t="shared" si="28"/>
        <v>1.468137891500243E-2</v>
      </c>
      <c r="D330" s="128">
        <f t="shared" si="29"/>
        <v>14681.378915002429</v>
      </c>
      <c r="E330" s="128">
        <f t="shared" ca="1" si="30"/>
        <v>70214.135888056</v>
      </c>
      <c r="F330" s="124">
        <f t="shared" ca="1" si="31"/>
        <v>0.16922590718993624</v>
      </c>
      <c r="G330" s="128"/>
      <c r="H330" s="128"/>
      <c r="I330" s="124"/>
      <c r="J330" s="125"/>
      <c r="K330" s="128"/>
    </row>
    <row r="331" spans="1:11" x14ac:dyDescent="0.3">
      <c r="A331" s="73">
        <v>43364</v>
      </c>
      <c r="B331" s="130">
        <v>2929.669922</v>
      </c>
      <c r="C331" s="125">
        <f t="shared" si="28"/>
        <v>2.0193751174634844E-2</v>
      </c>
      <c r="D331" s="128">
        <f t="shared" si="29"/>
        <v>20193.751174634843</v>
      </c>
      <c r="E331" s="128">
        <f t="shared" ca="1" si="30"/>
        <v>70214.135888056</v>
      </c>
      <c r="F331" s="124">
        <f t="shared" ca="1" si="31"/>
        <v>0.17343572022716081</v>
      </c>
      <c r="G331" s="128"/>
      <c r="H331" s="128"/>
      <c r="I331" s="124"/>
      <c r="J331" s="125"/>
      <c r="K331" s="128"/>
    </row>
    <row r="332" spans="1:11" x14ac:dyDescent="0.3">
      <c r="A332" s="73">
        <v>43363</v>
      </c>
      <c r="B332" s="130">
        <v>2930.75</v>
      </c>
      <c r="C332" s="125">
        <f t="shared" si="28"/>
        <v>1.8310991853081493E-2</v>
      </c>
      <c r="D332" s="128">
        <f t="shared" si="29"/>
        <v>18310.991853081494</v>
      </c>
      <c r="E332" s="128">
        <f t="shared" ca="1" si="30"/>
        <v>70214.135888056</v>
      </c>
      <c r="F332" s="124">
        <f t="shared" ca="1" si="31"/>
        <v>0.17125993476454426</v>
      </c>
      <c r="G332" s="128"/>
      <c r="H332" s="128"/>
      <c r="I332" s="124"/>
      <c r="J332" s="125"/>
      <c r="K332" s="128"/>
    </row>
    <row r="333" spans="1:11" x14ac:dyDescent="0.3">
      <c r="A333" s="73">
        <v>43362</v>
      </c>
      <c r="B333" s="130">
        <v>2907.9499510000001</v>
      </c>
      <c r="C333" s="125">
        <f t="shared" si="28"/>
        <v>6.6986956807892906E-3</v>
      </c>
      <c r="D333" s="128">
        <f t="shared" si="29"/>
        <v>6698.6956807892902</v>
      </c>
      <c r="E333" s="128">
        <f t="shared" ca="1" si="30"/>
        <v>70214.135888056</v>
      </c>
      <c r="F333" s="124">
        <f t="shared" ca="1" si="31"/>
        <v>0.16290083861302018</v>
      </c>
      <c r="G333" s="128"/>
      <c r="H333" s="128"/>
      <c r="I333" s="124"/>
      <c r="J333" s="125"/>
      <c r="K333" s="128"/>
    </row>
    <row r="334" spans="1:11" x14ac:dyDescent="0.3">
      <c r="A334" s="73">
        <v>43361</v>
      </c>
      <c r="B334" s="130">
        <v>2904.3100589999999</v>
      </c>
      <c r="C334" s="125">
        <f t="shared" si="28"/>
        <v>2.6202353268478529E-3</v>
      </c>
      <c r="D334" s="128">
        <f t="shared" si="29"/>
        <v>2620.2353268478528</v>
      </c>
      <c r="E334" s="128">
        <f t="shared" ca="1" si="30"/>
        <v>70214.135888056</v>
      </c>
      <c r="F334" s="124">
        <f t="shared" ca="1" si="31"/>
        <v>0.15790756489772728</v>
      </c>
      <c r="G334" s="128"/>
      <c r="H334" s="128"/>
      <c r="I334" s="124"/>
      <c r="J334" s="125"/>
      <c r="K334" s="128"/>
    </row>
    <row r="335" spans="1:11" x14ac:dyDescent="0.3">
      <c r="A335" s="73">
        <v>43360</v>
      </c>
      <c r="B335" s="130">
        <v>2888.8000489999999</v>
      </c>
      <c r="C335" s="125">
        <f t="shared" si="28"/>
        <v>-4.3838990985145543E-3</v>
      </c>
      <c r="D335" s="128">
        <f t="shared" si="29"/>
        <v>-4383.8990985145547</v>
      </c>
      <c r="E335" s="128">
        <f t="shared" ca="1" si="30"/>
        <v>70214.135888056</v>
      </c>
      <c r="F335" s="124">
        <f t="shared" ca="1" si="31"/>
        <v>0.15245453571122591</v>
      </c>
      <c r="G335" s="128"/>
      <c r="H335" s="128"/>
      <c r="I335" s="124"/>
      <c r="J335" s="125"/>
      <c r="K335" s="128"/>
    </row>
    <row r="336" spans="1:11" x14ac:dyDescent="0.3">
      <c r="A336" s="73">
        <v>43357</v>
      </c>
      <c r="B336" s="130">
        <v>2904.9799800000001</v>
      </c>
      <c r="C336" s="125">
        <f t="shared" si="28"/>
        <v>1.3271025963230709E-3</v>
      </c>
      <c r="D336" s="128">
        <f t="shared" si="29"/>
        <v>1327.1025963230709</v>
      </c>
      <c r="E336" s="128">
        <f t="shared" ca="1" si="30"/>
        <v>70214.135888056</v>
      </c>
      <c r="F336" s="124">
        <f t="shared" ca="1" si="31"/>
        <v>0.16019595436547163</v>
      </c>
      <c r="G336" s="128"/>
      <c r="H336" s="128"/>
      <c r="I336" s="124"/>
      <c r="J336" s="125"/>
      <c r="K336" s="128"/>
    </row>
    <row r="337" spans="1:11" x14ac:dyDescent="0.3">
      <c r="A337" s="73">
        <v>43356</v>
      </c>
      <c r="B337" s="130">
        <v>2904.179932</v>
      </c>
      <c r="C337" s="125">
        <f t="shared" si="28"/>
        <v>-3.3836552923217633E-3</v>
      </c>
      <c r="D337" s="128">
        <f t="shared" si="29"/>
        <v>-3383.6552923217632</v>
      </c>
      <c r="E337" s="128">
        <f t="shared" ca="1" si="30"/>
        <v>70214.135888056</v>
      </c>
      <c r="F337" s="124">
        <f t="shared" ca="1" si="31"/>
        <v>0.16156511810165552</v>
      </c>
      <c r="G337" s="128"/>
      <c r="H337" s="128"/>
      <c r="I337" s="124"/>
      <c r="J337" s="125"/>
      <c r="K337" s="128"/>
    </row>
    <row r="338" spans="1:11" x14ac:dyDescent="0.3">
      <c r="A338" s="73">
        <v>43355</v>
      </c>
      <c r="B338" s="130">
        <v>2888.919922</v>
      </c>
      <c r="C338" s="125">
        <f t="shared" si="28"/>
        <v>-2.9680892420546057E-3</v>
      </c>
      <c r="D338" s="128">
        <f t="shared" si="29"/>
        <v>-2968.0892420546056</v>
      </c>
      <c r="E338" s="128">
        <f t="shared" ca="1" si="30"/>
        <v>70214.135888056</v>
      </c>
      <c r="F338" s="124">
        <f t="shared" ca="1" si="31"/>
        <v>0.15759602285655094</v>
      </c>
      <c r="G338" s="128"/>
      <c r="H338" s="128"/>
      <c r="I338" s="124"/>
      <c r="J338" s="125"/>
      <c r="K338" s="128"/>
    </row>
    <row r="339" spans="1:11" x14ac:dyDescent="0.3">
      <c r="A339" s="73">
        <v>43354</v>
      </c>
      <c r="B339" s="130">
        <v>2887.889893</v>
      </c>
      <c r="C339" s="125">
        <f t="shared" si="28"/>
        <v>-3.0551920540166089E-3</v>
      </c>
      <c r="D339" s="128">
        <f t="shared" si="29"/>
        <v>-3055.1920540166088</v>
      </c>
      <c r="E339" s="128">
        <f t="shared" ca="1" si="30"/>
        <v>70214.135888056</v>
      </c>
      <c r="F339" s="124">
        <f t="shared" ca="1" si="31"/>
        <v>0.15590955613403223</v>
      </c>
      <c r="G339" s="128"/>
      <c r="H339" s="128"/>
      <c r="I339" s="124"/>
      <c r="J339" s="125"/>
      <c r="K339" s="128"/>
    </row>
    <row r="340" spans="1:11" x14ac:dyDescent="0.3">
      <c r="A340" s="73">
        <v>43353</v>
      </c>
      <c r="B340" s="130">
        <v>2877.1298830000001</v>
      </c>
      <c r="C340" s="125">
        <f t="shared" si="28"/>
        <v>8.4876701490488315E-4</v>
      </c>
      <c r="D340" s="128">
        <f t="shared" si="29"/>
        <v>848.76701490488313</v>
      </c>
      <c r="E340" s="128">
        <f t="shared" ca="1" si="30"/>
        <v>70214.135888056</v>
      </c>
      <c r="F340" s="124">
        <f t="shared" ca="1" si="31"/>
        <v>0.15247464672238231</v>
      </c>
      <c r="G340" s="128"/>
      <c r="H340" s="128"/>
      <c r="I340" s="124"/>
      <c r="J340" s="125"/>
      <c r="K340" s="128"/>
    </row>
    <row r="341" spans="1:11" x14ac:dyDescent="0.3">
      <c r="A341" s="73">
        <v>43350</v>
      </c>
      <c r="B341" s="130">
        <v>2871.679932</v>
      </c>
      <c r="C341" s="125">
        <f t="shared" si="28"/>
        <v>5.1452765167783188E-3</v>
      </c>
      <c r="D341" s="128">
        <f t="shared" si="29"/>
        <v>5145.2765167783191</v>
      </c>
      <c r="E341" s="128">
        <f t="shared" ca="1" si="30"/>
        <v>70214.135888056</v>
      </c>
      <c r="F341" s="124">
        <f t="shared" ca="1" si="31"/>
        <v>0.15416111365846397</v>
      </c>
      <c r="G341" s="128"/>
      <c r="H341" s="128"/>
      <c r="I341" s="124"/>
      <c r="J341" s="125"/>
      <c r="K341" s="128"/>
    </row>
    <row r="342" spans="1:11" x14ac:dyDescent="0.3">
      <c r="A342" s="73">
        <v>43349</v>
      </c>
      <c r="B342" s="130">
        <v>2878.0500489999999</v>
      </c>
      <c r="C342" s="125">
        <f t="shared" si="28"/>
        <v>5.6712094451634165E-3</v>
      </c>
      <c r="D342" s="128">
        <f t="shared" si="29"/>
        <v>5671.2094451634166</v>
      </c>
      <c r="E342" s="128">
        <f t="shared" ca="1" si="30"/>
        <v>70214.135888056</v>
      </c>
      <c r="F342" s="124">
        <f t="shared" ca="1" si="31"/>
        <v>0.16925938519870076</v>
      </c>
      <c r="G342" s="128"/>
      <c r="H342" s="128"/>
      <c r="I342" s="124"/>
      <c r="J342" s="125"/>
      <c r="K342" s="128"/>
    </row>
    <row r="343" spans="1:11" x14ac:dyDescent="0.3">
      <c r="A343" s="73">
        <v>43348</v>
      </c>
      <c r="B343" s="130">
        <v>2888.6000979999999</v>
      </c>
      <c r="C343" s="125">
        <f t="shared" si="28"/>
        <v>8.9558140348717785E-3</v>
      </c>
      <c r="D343" s="128">
        <f t="shared" si="29"/>
        <v>8955.8140348717789</v>
      </c>
      <c r="E343" s="128">
        <f t="shared" ca="1" si="30"/>
        <v>70214.135888056</v>
      </c>
      <c r="F343" s="124">
        <f t="shared" ca="1" si="31"/>
        <v>0.17179829749858699</v>
      </c>
      <c r="G343" s="128"/>
      <c r="H343" s="128"/>
      <c r="I343" s="124"/>
      <c r="J343" s="125"/>
      <c r="K343" s="128"/>
    </row>
    <row r="344" spans="1:11" x14ac:dyDescent="0.3">
      <c r="A344" s="73">
        <v>43347</v>
      </c>
      <c r="B344" s="130">
        <v>2896.719971</v>
      </c>
      <c r="C344" s="125">
        <f t="shared" si="28"/>
        <v>1.3884923721894538E-2</v>
      </c>
      <c r="D344" s="128">
        <f t="shared" si="29"/>
        <v>13884.923721894538</v>
      </c>
      <c r="E344" s="128">
        <f t="shared" ca="1" si="30"/>
        <v>70214.135888056</v>
      </c>
      <c r="F344" s="124">
        <f t="shared" ca="1" si="31"/>
        <v>0.17488255115698004</v>
      </c>
      <c r="G344" s="128"/>
      <c r="H344" s="128"/>
      <c r="I344" s="124"/>
      <c r="J344" s="125"/>
      <c r="K344" s="128"/>
    </row>
    <row r="345" spans="1:11" x14ac:dyDescent="0.3">
      <c r="A345" s="73">
        <v>43343</v>
      </c>
      <c r="B345" s="130">
        <v>2901.5200199999999</v>
      </c>
      <c r="C345" s="125">
        <f t="shared" si="28"/>
        <v>1.8030805299970254E-2</v>
      </c>
      <c r="D345" s="128">
        <f t="shared" si="29"/>
        <v>18030.805299970252</v>
      </c>
      <c r="E345" s="128">
        <f t="shared" ca="1" si="30"/>
        <v>70214.135888056</v>
      </c>
      <c r="F345" s="124">
        <f t="shared" ca="1" si="31"/>
        <v>0.18051138365233221</v>
      </c>
      <c r="G345" s="128"/>
      <c r="H345" s="128"/>
      <c r="I345" s="124"/>
      <c r="J345" s="125"/>
      <c r="K345" s="128"/>
    </row>
    <row r="346" spans="1:11" x14ac:dyDescent="0.3">
      <c r="A346" s="73">
        <v>43342</v>
      </c>
      <c r="B346" s="130">
        <v>2901.1298830000001</v>
      </c>
      <c r="C346" s="125">
        <f t="shared" si="28"/>
        <v>2.127650086961741E-2</v>
      </c>
      <c r="D346" s="128">
        <f t="shared" si="29"/>
        <v>21276.500869617408</v>
      </c>
      <c r="E346" s="128">
        <f t="shared" ca="1" si="30"/>
        <v>70214.135888056</v>
      </c>
      <c r="F346" s="124">
        <f t="shared" ca="1" si="31"/>
        <v>0.17144003779428574</v>
      </c>
      <c r="G346" s="128"/>
      <c r="H346" s="128"/>
      <c r="I346" s="124"/>
      <c r="J346" s="125"/>
      <c r="K346" s="128"/>
    </row>
    <row r="347" spans="1:11" x14ac:dyDescent="0.3">
      <c r="A347" s="73">
        <v>43341</v>
      </c>
      <c r="B347" s="130">
        <v>2914.040039</v>
      </c>
      <c r="C347" s="125">
        <f t="shared" si="28"/>
        <v>3.3945123609895322E-2</v>
      </c>
      <c r="D347" s="128">
        <f t="shared" si="29"/>
        <v>33945.123609895323</v>
      </c>
      <c r="E347" s="128">
        <f t="shared" ca="1" si="30"/>
        <v>70214.135888056</v>
      </c>
      <c r="F347" s="124">
        <f t="shared" ca="1" si="31"/>
        <v>0.17898576033848013</v>
      </c>
      <c r="G347" s="128"/>
      <c r="H347" s="128"/>
      <c r="I347" s="124"/>
      <c r="J347" s="125"/>
      <c r="K347" s="128"/>
    </row>
    <row r="348" spans="1:11" x14ac:dyDescent="0.3">
      <c r="A348" s="73">
        <v>43340</v>
      </c>
      <c r="B348" s="130">
        <v>2897.5200199999999</v>
      </c>
      <c r="C348" s="125">
        <f t="shared" si="28"/>
        <v>2.0267912150329082E-2</v>
      </c>
      <c r="D348" s="128">
        <f t="shared" si="29"/>
        <v>20267.912150329081</v>
      </c>
      <c r="E348" s="128">
        <f t="shared" ca="1" si="30"/>
        <v>70214.135888056</v>
      </c>
      <c r="F348" s="124">
        <f t="shared" ca="1" si="31"/>
        <v>0.17900866956947126</v>
      </c>
      <c r="G348" s="128"/>
      <c r="H348" s="128"/>
      <c r="I348" s="124"/>
      <c r="J348" s="125"/>
      <c r="K348" s="128"/>
    </row>
    <row r="349" spans="1:11" x14ac:dyDescent="0.3">
      <c r="A349" s="73">
        <v>43339</v>
      </c>
      <c r="B349" s="130">
        <v>2896.73999</v>
      </c>
      <c r="C349" s="125">
        <f t="shared" si="28"/>
        <v>2.6510246463482989E-2</v>
      </c>
      <c r="D349" s="128">
        <f t="shared" si="29"/>
        <v>26510.246463482988</v>
      </c>
      <c r="E349" s="128">
        <f t="shared" ca="1" si="30"/>
        <v>70214.135888056</v>
      </c>
      <c r="F349" s="124">
        <f t="shared" ca="1" si="31"/>
        <v>0.18413110901262142</v>
      </c>
      <c r="G349" s="128"/>
      <c r="H349" s="128"/>
      <c r="I349" s="124"/>
      <c r="J349" s="125"/>
      <c r="K349" s="128"/>
    </row>
    <row r="350" spans="1:11" x14ac:dyDescent="0.3">
      <c r="A350" s="73">
        <v>43336</v>
      </c>
      <c r="B350" s="130">
        <v>2874.6899410000001</v>
      </c>
      <c r="C350" s="125">
        <f t="shared" si="28"/>
        <v>1.4615538025239072E-2</v>
      </c>
      <c r="D350" s="128">
        <f t="shared" si="29"/>
        <v>14615.538025239071</v>
      </c>
      <c r="E350" s="128">
        <f t="shared" ca="1" si="30"/>
        <v>70214.135888056</v>
      </c>
      <c r="F350" s="124">
        <f t="shared" ca="1" si="31"/>
        <v>0.17610789151682282</v>
      </c>
      <c r="G350" s="128"/>
      <c r="H350" s="128"/>
      <c r="I350" s="124"/>
      <c r="J350" s="125"/>
      <c r="K350" s="128"/>
    </row>
    <row r="351" spans="1:11" x14ac:dyDescent="0.3">
      <c r="A351" s="73">
        <v>43335</v>
      </c>
      <c r="B351" s="130">
        <v>2856.9799800000001</v>
      </c>
      <c r="C351" s="125">
        <f t="shared" si="28"/>
        <v>1.1914514073783078E-3</v>
      </c>
      <c r="D351" s="128">
        <f t="shared" si="29"/>
        <v>1191.4514073783077</v>
      </c>
      <c r="E351" s="128">
        <f t="shared" ca="1" si="30"/>
        <v>70214.135888056</v>
      </c>
      <c r="F351" s="124">
        <f t="shared" ca="1" si="31"/>
        <v>0.16943162141497337</v>
      </c>
      <c r="G351" s="128"/>
      <c r="H351" s="128"/>
      <c r="I351" s="124"/>
      <c r="J351" s="125"/>
      <c r="K351" s="128"/>
    </row>
    <row r="352" spans="1:11" x14ac:dyDescent="0.3">
      <c r="A352" s="73">
        <v>43334</v>
      </c>
      <c r="B352" s="130">
        <v>2861.820068</v>
      </c>
      <c r="C352" s="125">
        <f t="shared" si="28"/>
        <v>1.4417598315590308E-3</v>
      </c>
      <c r="D352" s="128">
        <f t="shared" si="29"/>
        <v>1441.7598315590308</v>
      </c>
      <c r="E352" s="128">
        <f t="shared" ca="1" si="30"/>
        <v>70214.135888056</v>
      </c>
      <c r="F352" s="124">
        <f t="shared" ca="1" si="31"/>
        <v>0.17337240803609721</v>
      </c>
      <c r="G352" s="128"/>
      <c r="H352" s="128"/>
      <c r="I352" s="124"/>
      <c r="J352" s="125"/>
      <c r="K352" s="128"/>
    </row>
    <row r="353" spans="1:11" x14ac:dyDescent="0.3">
      <c r="A353" s="73">
        <v>43333</v>
      </c>
      <c r="B353" s="130">
        <v>2862.959961</v>
      </c>
      <c r="C353" s="125">
        <f t="shared" si="28"/>
        <v>1.5777816919348986E-3</v>
      </c>
      <c r="D353" s="128">
        <f t="shared" si="29"/>
        <v>1577.7816919348986</v>
      </c>
      <c r="E353" s="128">
        <f t="shared" ca="1" si="30"/>
        <v>70214.135888056</v>
      </c>
      <c r="F353" s="124">
        <f t="shared" ca="1" si="31"/>
        <v>0.17140468867744274</v>
      </c>
      <c r="G353" s="128"/>
      <c r="H353" s="128"/>
      <c r="I353" s="124"/>
      <c r="J353" s="125"/>
      <c r="K353" s="128"/>
    </row>
    <row r="354" spans="1:11" x14ac:dyDescent="0.3">
      <c r="A354" s="73">
        <v>43332</v>
      </c>
      <c r="B354" s="130">
        <v>2857.0500489999999</v>
      </c>
      <c r="C354" s="125">
        <f t="shared" si="28"/>
        <v>2.333057545832018E-3</v>
      </c>
      <c r="D354" s="128">
        <f t="shared" si="29"/>
        <v>2333.0575458320181</v>
      </c>
      <c r="E354" s="128">
        <f t="shared" ca="1" si="30"/>
        <v>70214.135888056</v>
      </c>
      <c r="F354" s="124">
        <f t="shared" ca="1" si="31"/>
        <v>0.16494939362143524</v>
      </c>
      <c r="G354" s="128"/>
      <c r="H354" s="128"/>
      <c r="I354" s="124"/>
      <c r="J354" s="125"/>
      <c r="K354" s="128"/>
    </row>
    <row r="355" spans="1:11" x14ac:dyDescent="0.3">
      <c r="A355" s="73">
        <v>43329</v>
      </c>
      <c r="B355" s="130">
        <v>2850.1298830000001</v>
      </c>
      <c r="C355" s="125">
        <f t="shared" si="28"/>
        <v>3.4431618154699972E-3</v>
      </c>
      <c r="D355" s="128">
        <f t="shared" si="29"/>
        <v>3443.1618154699972</v>
      </c>
      <c r="E355" s="128">
        <f t="shared" ca="1" si="30"/>
        <v>70214.135888056</v>
      </c>
      <c r="F355" s="124">
        <f t="shared" ca="1" si="31"/>
        <v>0.17368018287139875</v>
      </c>
      <c r="G355" s="128"/>
      <c r="H355" s="128"/>
      <c r="I355" s="124"/>
      <c r="J355" s="125"/>
      <c r="K355" s="128"/>
    </row>
    <row r="356" spans="1:11" x14ac:dyDescent="0.3">
      <c r="A356" s="73">
        <v>43328</v>
      </c>
      <c r="B356" s="130">
        <v>2840.6899410000001</v>
      </c>
      <c r="C356" s="125">
        <f t="shared" si="28"/>
        <v>4.7643869731281985E-3</v>
      </c>
      <c r="D356" s="128">
        <f t="shared" si="29"/>
        <v>4764.3869731281984</v>
      </c>
      <c r="E356" s="128">
        <f t="shared" ca="1" si="30"/>
        <v>70214.135888056</v>
      </c>
      <c r="F356" s="124">
        <f t="shared" ca="1" si="31"/>
        <v>0.17115288640246895</v>
      </c>
      <c r="G356" s="128"/>
      <c r="H356" s="128"/>
      <c r="I356" s="124"/>
      <c r="J356" s="125"/>
      <c r="K356" s="128"/>
    </row>
    <row r="357" spans="1:11" x14ac:dyDescent="0.3">
      <c r="A357" s="73">
        <v>43327</v>
      </c>
      <c r="B357" s="130">
        <v>2818.3701169999999</v>
      </c>
      <c r="C357" s="125">
        <f t="shared" si="28"/>
        <v>1.7807922944290677E-3</v>
      </c>
      <c r="D357" s="128">
        <f t="shared" si="29"/>
        <v>1780.7922944290676</v>
      </c>
      <c r="E357" s="128">
        <f t="shared" ca="1" si="30"/>
        <v>70214.135888056</v>
      </c>
      <c r="F357" s="124">
        <f t="shared" ca="1" si="31"/>
        <v>0.15981831572784344</v>
      </c>
      <c r="G357" s="128"/>
      <c r="H357" s="128"/>
      <c r="I357" s="124"/>
      <c r="J357" s="125"/>
      <c r="K357" s="128"/>
    </row>
    <row r="358" spans="1:11" x14ac:dyDescent="0.3">
      <c r="A358" s="73">
        <v>43326</v>
      </c>
      <c r="B358" s="130">
        <v>2839.959961</v>
      </c>
      <c r="C358" s="125">
        <f t="shared" si="28"/>
        <v>8.404646422143669E-3</v>
      </c>
      <c r="D358" s="128">
        <f t="shared" si="29"/>
        <v>8404.646422143669</v>
      </c>
      <c r="E358" s="128">
        <f t="shared" ca="1" si="30"/>
        <v>70214.135888056</v>
      </c>
      <c r="F358" s="124">
        <f t="shared" ca="1" si="31"/>
        <v>0.15066177677623371</v>
      </c>
      <c r="G358" s="128"/>
      <c r="H358" s="128"/>
      <c r="I358" s="124"/>
      <c r="J358" s="125"/>
      <c r="K358" s="128"/>
    </row>
    <row r="359" spans="1:11" x14ac:dyDescent="0.3">
      <c r="A359" s="73">
        <v>43325</v>
      </c>
      <c r="B359" s="130">
        <v>2821.929932</v>
      </c>
      <c r="C359" s="125">
        <f t="shared" si="28"/>
        <v>6.897107444545636E-3</v>
      </c>
      <c r="D359" s="128">
        <f t="shared" si="29"/>
        <v>6897.1074445456361</v>
      </c>
      <c r="E359" s="128">
        <f t="shared" ca="1" si="30"/>
        <v>70214.135888056</v>
      </c>
      <c r="F359" s="124">
        <f t="shared" ca="1" si="31"/>
        <v>0.1449802644179452</v>
      </c>
      <c r="G359" s="128"/>
      <c r="H359" s="128"/>
      <c r="I359" s="124"/>
      <c r="J359" s="125"/>
      <c r="K359" s="128"/>
    </row>
    <row r="360" spans="1:11" x14ac:dyDescent="0.3">
      <c r="A360" s="73">
        <v>43322</v>
      </c>
      <c r="B360" s="130">
        <v>2833.280029</v>
      </c>
      <c r="C360" s="125">
        <f t="shared" si="28"/>
        <v>5.1297921297472904E-3</v>
      </c>
      <c r="D360" s="128">
        <f t="shared" si="29"/>
        <v>5129.7921297472903</v>
      </c>
      <c r="E360" s="128">
        <f t="shared" ca="1" si="30"/>
        <v>70214.135888056</v>
      </c>
      <c r="F360" s="124">
        <f t="shared" ca="1" si="31"/>
        <v>0.14901207210805967</v>
      </c>
      <c r="G360" s="128"/>
      <c r="H360" s="128"/>
      <c r="I360" s="124"/>
      <c r="J360" s="125"/>
      <c r="K360" s="128"/>
    </row>
    <row r="361" spans="1:11" x14ac:dyDescent="0.3">
      <c r="A361" s="73">
        <v>43321</v>
      </c>
      <c r="B361" s="130">
        <v>2853.580078</v>
      </c>
      <c r="C361" s="125">
        <f t="shared" si="28"/>
        <v>5.6882744077788594E-3</v>
      </c>
      <c r="D361" s="128">
        <f t="shared" si="29"/>
        <v>5688.2744077788593</v>
      </c>
      <c r="E361" s="128">
        <f t="shared" ca="1" si="30"/>
        <v>70214.135888056</v>
      </c>
      <c r="F361" s="124">
        <f t="shared" ca="1" si="31"/>
        <v>0.16886766114929586</v>
      </c>
      <c r="G361" s="128"/>
      <c r="H361" s="128"/>
      <c r="I361" s="124"/>
      <c r="J361" s="125"/>
      <c r="K361" s="128"/>
    </row>
    <row r="362" spans="1:11" x14ac:dyDescent="0.3">
      <c r="A362" s="73">
        <v>43320</v>
      </c>
      <c r="B362" s="130">
        <v>2857.6999510000001</v>
      </c>
      <c r="C362" s="125">
        <f t="shared" si="28"/>
        <v>4.0862953905322907E-3</v>
      </c>
      <c r="D362" s="128">
        <f t="shared" si="29"/>
        <v>4086.2953905322906</v>
      </c>
      <c r="E362" s="128">
        <f t="shared" ca="1" si="30"/>
        <v>70214.135888056</v>
      </c>
      <c r="F362" s="124">
        <f t="shared" ca="1" si="31"/>
        <v>0.17204834559364679</v>
      </c>
      <c r="G362" s="128"/>
      <c r="H362" s="128"/>
      <c r="I362" s="124"/>
      <c r="J362" s="125"/>
      <c r="K362" s="128"/>
    </row>
    <row r="363" spans="1:11" x14ac:dyDescent="0.3">
      <c r="A363" s="73">
        <v>43319</v>
      </c>
      <c r="B363" s="130">
        <v>2858.4499510000001</v>
      </c>
      <c r="C363" s="125">
        <f t="shared" si="28"/>
        <v>1.3491012027414317E-2</v>
      </c>
      <c r="D363" s="128">
        <f t="shared" si="29"/>
        <v>13491.012027414317</v>
      </c>
      <c r="E363" s="128">
        <f t="shared" ca="1" si="30"/>
        <v>70214.135888056</v>
      </c>
      <c r="F363" s="124">
        <f t="shared" ca="1" si="31"/>
        <v>0.15538675026566695</v>
      </c>
      <c r="G363" s="128"/>
      <c r="H363" s="128"/>
      <c r="I363" s="124"/>
      <c r="J363" s="125"/>
      <c r="K363" s="128"/>
    </row>
    <row r="364" spans="1:11" x14ac:dyDescent="0.3">
      <c r="A364" s="73">
        <v>43318</v>
      </c>
      <c r="B364" s="130">
        <v>2850.3999020000001</v>
      </c>
      <c r="C364" s="125">
        <f t="shared" si="28"/>
        <v>1.5468554214626007E-2</v>
      </c>
      <c r="D364" s="128">
        <f t="shared" si="29"/>
        <v>15468.554214626007</v>
      </c>
      <c r="E364" s="128">
        <f t="shared" ca="1" si="30"/>
        <v>70214.135888056</v>
      </c>
      <c r="F364" s="124">
        <f t="shared" ca="1" si="31"/>
        <v>0.15171399149616605</v>
      </c>
      <c r="G364" s="128"/>
      <c r="H364" s="128"/>
      <c r="I364" s="124"/>
      <c r="J364" s="125"/>
      <c r="K364" s="128"/>
    </row>
    <row r="365" spans="1:11" x14ac:dyDescent="0.3">
      <c r="A365" s="73">
        <v>43315</v>
      </c>
      <c r="B365" s="130">
        <v>2840.3500979999999</v>
      </c>
      <c r="C365" s="125">
        <f t="shared" si="28"/>
        <v>1.3748164209692604E-2</v>
      </c>
      <c r="D365" s="128">
        <f t="shared" si="29"/>
        <v>13748.164209692604</v>
      </c>
      <c r="E365" s="128">
        <f t="shared" ca="1" si="30"/>
        <v>70214.135888056</v>
      </c>
      <c r="F365" s="124">
        <f t="shared" ca="1" si="31"/>
        <v>0.1448824015178507</v>
      </c>
      <c r="G365" s="128"/>
      <c r="H365" s="128"/>
      <c r="I365" s="124"/>
      <c r="J365" s="125"/>
      <c r="K365" s="128"/>
    </row>
    <row r="366" spans="1:11" x14ac:dyDescent="0.3">
      <c r="A366" s="73">
        <v>43314</v>
      </c>
      <c r="B366" s="130">
        <v>2827.219971</v>
      </c>
      <c r="C366" s="125">
        <f t="shared" si="28"/>
        <v>8.1048536743038024E-3</v>
      </c>
      <c r="D366" s="128">
        <f t="shared" si="29"/>
        <v>8104.8536743038021</v>
      </c>
      <c r="E366" s="128">
        <f t="shared" ca="1" si="30"/>
        <v>70214.135888056</v>
      </c>
      <c r="F366" s="124">
        <f t="shared" ca="1" si="31"/>
        <v>0.14146706958716115</v>
      </c>
      <c r="G366" s="128"/>
      <c r="H366" s="128"/>
      <c r="I366" s="124"/>
      <c r="J366" s="125"/>
      <c r="K366" s="128"/>
    </row>
    <row r="367" spans="1:11" x14ac:dyDescent="0.3">
      <c r="A367" s="73">
        <v>43313</v>
      </c>
      <c r="B367" s="130">
        <v>2813.360107</v>
      </c>
      <c r="C367" s="125">
        <f t="shared" si="28"/>
        <v>-8.0266865063027826E-4</v>
      </c>
      <c r="D367" s="128">
        <f t="shared" si="29"/>
        <v>-802.66865063027831</v>
      </c>
      <c r="E367" s="128">
        <f t="shared" ca="1" si="30"/>
        <v>70214.135888056</v>
      </c>
      <c r="F367" s="124">
        <f t="shared" ca="1" si="31"/>
        <v>0.1380170406225727</v>
      </c>
      <c r="G367" s="128"/>
      <c r="H367" s="128"/>
      <c r="I367" s="124"/>
      <c r="J367" s="125"/>
      <c r="K367" s="128"/>
    </row>
    <row r="368" spans="1:11" x14ac:dyDescent="0.3">
      <c r="A368" s="73">
        <v>43312</v>
      </c>
      <c r="B368" s="130">
        <v>2816.290039</v>
      </c>
      <c r="C368" s="125">
        <f t="shared" si="28"/>
        <v>2.3989570865268206E-3</v>
      </c>
      <c r="D368" s="128">
        <f t="shared" si="29"/>
        <v>2398.9570865268206</v>
      </c>
      <c r="E368" s="128">
        <f t="shared" ca="1" si="30"/>
        <v>70214.135888056</v>
      </c>
      <c r="F368" s="124">
        <f t="shared" ca="1" si="31"/>
        <v>0.13671458796458147</v>
      </c>
      <c r="G368" s="128"/>
      <c r="H368" s="128"/>
      <c r="I368" s="124"/>
      <c r="J368" s="125"/>
      <c r="K368" s="128"/>
    </row>
    <row r="369" spans="1:11" x14ac:dyDescent="0.3">
      <c r="A369" s="73">
        <v>43311</v>
      </c>
      <c r="B369" s="130">
        <v>2802.6000979999999</v>
      </c>
      <c r="C369" s="125">
        <f t="shared" si="28"/>
        <v>1.4901806017417751E-3</v>
      </c>
      <c r="D369" s="128">
        <f t="shared" si="29"/>
        <v>1490.180601741775</v>
      </c>
      <c r="E369" s="128">
        <f t="shared" ca="1" si="30"/>
        <v>70214.135888056</v>
      </c>
      <c r="F369" s="124">
        <f t="shared" ca="1" si="31"/>
        <v>0.13174631497521005</v>
      </c>
      <c r="G369" s="128"/>
      <c r="H369" s="128"/>
      <c r="I369" s="124"/>
      <c r="J369" s="125"/>
      <c r="K369" s="128"/>
    </row>
    <row r="370" spans="1:11" x14ac:dyDescent="0.3">
      <c r="A370" s="73">
        <v>43308</v>
      </c>
      <c r="B370" s="130">
        <v>2818.820068</v>
      </c>
      <c r="C370" s="125">
        <f t="shared" si="28"/>
        <v>6.2506500998502634E-3</v>
      </c>
      <c r="D370" s="128">
        <f t="shared" si="29"/>
        <v>6250.6500998502634</v>
      </c>
      <c r="E370" s="128">
        <f t="shared" ca="1" si="30"/>
        <v>70214.135888056</v>
      </c>
      <c r="F370" s="124">
        <f t="shared" ca="1" si="31"/>
        <v>0.1410840837496985</v>
      </c>
      <c r="G370" s="128"/>
      <c r="H370" s="128"/>
      <c r="I370" s="124"/>
      <c r="J370" s="125"/>
      <c r="K370" s="128"/>
    </row>
    <row r="371" spans="1:11" x14ac:dyDescent="0.3">
      <c r="A371" s="73">
        <v>43307</v>
      </c>
      <c r="B371" s="130">
        <v>2837.4399410000001</v>
      </c>
      <c r="C371" s="125">
        <f t="shared" si="28"/>
        <v>1.3990651953287525E-2</v>
      </c>
      <c r="D371" s="128">
        <f t="shared" si="29"/>
        <v>13990.651953287525</v>
      </c>
      <c r="E371" s="128">
        <f t="shared" ca="1" si="30"/>
        <v>70214.135888056</v>
      </c>
      <c r="F371" s="124">
        <f t="shared" ca="1" si="31"/>
        <v>0.14778521439951842</v>
      </c>
      <c r="G371" s="128"/>
      <c r="H371" s="128"/>
      <c r="I371" s="124"/>
      <c r="J371" s="125"/>
      <c r="K371" s="128"/>
    </row>
    <row r="372" spans="1:11" x14ac:dyDescent="0.3">
      <c r="A372" s="73">
        <v>43306</v>
      </c>
      <c r="B372" s="130">
        <v>2846.070068</v>
      </c>
      <c r="C372" s="125">
        <f t="shared" si="28"/>
        <v>2.5973153575149732E-2</v>
      </c>
      <c r="D372" s="128">
        <f t="shared" si="29"/>
        <v>25973.153575149732</v>
      </c>
      <c r="E372" s="128">
        <f t="shared" ca="1" si="30"/>
        <v>70214.135888056</v>
      </c>
      <c r="F372" s="124">
        <f t="shared" ca="1" si="31"/>
        <v>0.14973223036055039</v>
      </c>
      <c r="G372" s="128"/>
      <c r="H372" s="128"/>
      <c r="I372" s="124"/>
      <c r="J372" s="125"/>
      <c r="K372" s="128"/>
    </row>
    <row r="373" spans="1:11" x14ac:dyDescent="0.3">
      <c r="A373" s="73">
        <v>43305</v>
      </c>
      <c r="B373" s="130">
        <v>2820.3999020000001</v>
      </c>
      <c r="C373" s="125">
        <f t="shared" si="28"/>
        <v>9.5065619947536373E-3</v>
      </c>
      <c r="D373" s="128">
        <f t="shared" si="29"/>
        <v>9506.5619947536379</v>
      </c>
      <c r="E373" s="128">
        <f t="shared" ca="1" si="30"/>
        <v>70214.135888056</v>
      </c>
      <c r="F373" s="124">
        <f t="shared" ca="1" si="31"/>
        <v>0.1382539614163163</v>
      </c>
      <c r="G373" s="128"/>
      <c r="H373" s="128"/>
      <c r="I373" s="124"/>
      <c r="J373" s="125"/>
      <c r="K373" s="128"/>
    </row>
    <row r="374" spans="1:11" x14ac:dyDescent="0.3">
      <c r="A374" s="73">
        <v>43304</v>
      </c>
      <c r="B374" s="130">
        <v>2806.9799800000001</v>
      </c>
      <c r="C374" s="125">
        <f t="shared" si="28"/>
        <v>8.1927679125326502E-3</v>
      </c>
      <c r="D374" s="128">
        <f t="shared" si="29"/>
        <v>8192.7679125326504</v>
      </c>
      <c r="E374" s="128">
        <f t="shared" ca="1" si="30"/>
        <v>70214.135888056</v>
      </c>
      <c r="F374" s="124">
        <f t="shared" ca="1" si="31"/>
        <v>0.13315817602608937</v>
      </c>
      <c r="G374" s="128"/>
      <c r="H374" s="128"/>
      <c r="I374" s="124"/>
      <c r="J374" s="125"/>
      <c r="K374" s="128"/>
    </row>
    <row r="375" spans="1:11" x14ac:dyDescent="0.3">
      <c r="A375" s="73">
        <v>43301</v>
      </c>
      <c r="B375" s="130">
        <v>2801.830078</v>
      </c>
      <c r="C375" s="125">
        <f t="shared" si="28"/>
        <v>1.5222010480721027E-2</v>
      </c>
      <c r="D375" s="128">
        <f t="shared" si="29"/>
        <v>15222.010480721026</v>
      </c>
      <c r="E375" s="128">
        <f t="shared" ca="1" si="30"/>
        <v>70214.135888056</v>
      </c>
      <c r="F375" s="124">
        <f t="shared" ca="1" si="31"/>
        <v>0.13438553543486487</v>
      </c>
      <c r="G375" s="128"/>
      <c r="H375" s="128"/>
      <c r="I375" s="124"/>
      <c r="J375" s="125"/>
      <c r="K375" s="128"/>
    </row>
    <row r="376" spans="1:11" x14ac:dyDescent="0.3">
      <c r="A376" s="73">
        <v>43300</v>
      </c>
      <c r="B376" s="130">
        <v>2804.48999</v>
      </c>
      <c r="C376" s="125">
        <f t="shared" si="28"/>
        <v>2.4804367573725505E-2</v>
      </c>
      <c r="D376" s="128">
        <f t="shared" si="29"/>
        <v>24804.367573725507</v>
      </c>
      <c r="E376" s="128">
        <f t="shared" ca="1" si="30"/>
        <v>70214.135888056</v>
      </c>
      <c r="F376" s="124">
        <f t="shared" ca="1" si="31"/>
        <v>0.13425463117444791</v>
      </c>
      <c r="G376" s="128"/>
      <c r="H376" s="128"/>
      <c r="I376" s="124"/>
      <c r="J376" s="125"/>
      <c r="K376" s="128"/>
    </row>
    <row r="377" spans="1:11" x14ac:dyDescent="0.3">
      <c r="A377" s="73">
        <v>43299</v>
      </c>
      <c r="B377" s="130">
        <v>2815.6201169999999</v>
      </c>
      <c r="C377" s="125">
        <f t="shared" si="28"/>
        <v>3.7741188364561085E-2</v>
      </c>
      <c r="D377" s="128">
        <f t="shared" si="29"/>
        <v>37741.188364561087</v>
      </c>
      <c r="E377" s="128">
        <f t="shared" ca="1" si="30"/>
        <v>70214.135888056</v>
      </c>
      <c r="F377" s="124">
        <f t="shared" ca="1" si="31"/>
        <v>0.13833721028463208</v>
      </c>
      <c r="G377" s="128"/>
      <c r="H377" s="128"/>
      <c r="I377" s="124"/>
      <c r="J377" s="125"/>
      <c r="K377" s="128"/>
    </row>
    <row r="378" spans="1:11" x14ac:dyDescent="0.3">
      <c r="A378" s="73">
        <v>43298</v>
      </c>
      <c r="B378" s="130">
        <v>2809.5500489999999</v>
      </c>
      <c r="C378" s="125">
        <f t="shared" si="28"/>
        <v>3.0380967974173112E-2</v>
      </c>
      <c r="D378" s="128">
        <f t="shared" si="29"/>
        <v>30380.967974173112</v>
      </c>
      <c r="E378" s="128">
        <f t="shared" ca="1" si="30"/>
        <v>70214.135888056</v>
      </c>
      <c r="F378" s="124">
        <f t="shared" ca="1" si="31"/>
        <v>0.13570858159806076</v>
      </c>
      <c r="G378" s="128"/>
      <c r="H378" s="128"/>
      <c r="I378" s="124"/>
      <c r="J378" s="125"/>
      <c r="K378" s="128"/>
    </row>
    <row r="379" spans="1:11" x14ac:dyDescent="0.3">
      <c r="A379" s="73">
        <v>43297</v>
      </c>
      <c r="B379" s="130">
        <v>2798.429932</v>
      </c>
      <c r="C379" s="125">
        <f t="shared" si="28"/>
        <v>2.9451403434479495E-2</v>
      </c>
      <c r="D379" s="128">
        <f t="shared" si="29"/>
        <v>29451.403434479496</v>
      </c>
      <c r="E379" s="128">
        <f t="shared" ca="1" si="30"/>
        <v>70214.135888056</v>
      </c>
      <c r="F379" s="124">
        <f t="shared" ca="1" si="31"/>
        <v>0.13729108241852805</v>
      </c>
      <c r="G379" s="128"/>
      <c r="H379" s="128"/>
      <c r="I379" s="124"/>
      <c r="J379" s="125"/>
      <c r="K379" s="128"/>
    </row>
    <row r="380" spans="1:11" x14ac:dyDescent="0.3">
      <c r="A380" s="73">
        <v>43294</v>
      </c>
      <c r="B380" s="130">
        <v>2801.3100589999999</v>
      </c>
      <c r="C380" s="125">
        <f t="shared" si="28"/>
        <v>3.1292451212764805E-2</v>
      </c>
      <c r="D380" s="128">
        <f t="shared" si="29"/>
        <v>31292.451212764805</v>
      </c>
      <c r="E380" s="128">
        <f t="shared" ca="1" si="30"/>
        <v>70214.135888056</v>
      </c>
      <c r="F380" s="124">
        <f t="shared" ca="1" si="31"/>
        <v>0.13914221267931737</v>
      </c>
      <c r="G380" s="128"/>
      <c r="H380" s="128"/>
      <c r="I380" s="124"/>
      <c r="J380" s="125"/>
      <c r="K380" s="128"/>
    </row>
    <row r="381" spans="1:11" x14ac:dyDescent="0.3">
      <c r="A381" s="73">
        <v>43293</v>
      </c>
      <c r="B381" s="130">
        <v>2798.290039</v>
      </c>
      <c r="C381" s="125">
        <f t="shared" si="28"/>
        <v>3.6545808231446264E-2</v>
      </c>
      <c r="D381" s="128">
        <f t="shared" si="29"/>
        <v>36545.808231446266</v>
      </c>
      <c r="E381" s="128">
        <f t="shared" ca="1" si="30"/>
        <v>70214.135888056</v>
      </c>
      <c r="F381" s="124">
        <f t="shared" ca="1" si="31"/>
        <v>0.13785392260423679</v>
      </c>
      <c r="G381" s="128"/>
      <c r="H381" s="128"/>
      <c r="I381" s="124"/>
      <c r="J381" s="125"/>
      <c r="K381" s="128"/>
    </row>
    <row r="382" spans="1:11" x14ac:dyDescent="0.3">
      <c r="A382" s="73">
        <v>43292</v>
      </c>
      <c r="B382" s="130">
        <v>2774.0200199999999</v>
      </c>
      <c r="C382" s="125">
        <f t="shared" si="28"/>
        <v>1.8714225869375101E-2</v>
      </c>
      <c r="D382" s="128">
        <f t="shared" si="29"/>
        <v>18714.225869375099</v>
      </c>
      <c r="E382" s="128">
        <f t="shared" ca="1" si="30"/>
        <v>70214.135888056</v>
      </c>
      <c r="F382" s="124">
        <f t="shared" ca="1" si="31"/>
        <v>0.13325677502358069</v>
      </c>
      <c r="G382" s="128"/>
      <c r="H382" s="128"/>
      <c r="I382" s="124"/>
      <c r="J382" s="125"/>
      <c r="K382" s="128"/>
    </row>
    <row r="383" spans="1:11" x14ac:dyDescent="0.3">
      <c r="A383" s="73">
        <v>43291</v>
      </c>
      <c r="B383" s="130">
        <v>2793.8400879999999</v>
      </c>
      <c r="C383" s="125">
        <f t="shared" si="28"/>
        <v>2.8254707489567821E-2</v>
      </c>
      <c r="D383" s="128">
        <f t="shared" si="29"/>
        <v>28254.70748956782</v>
      </c>
      <c r="E383" s="128">
        <f t="shared" ca="1" si="30"/>
        <v>70214.135888056</v>
      </c>
      <c r="F383" s="124">
        <f t="shared" ca="1" si="31"/>
        <v>0.1434933338790545</v>
      </c>
      <c r="G383" s="128"/>
      <c r="H383" s="128"/>
      <c r="I383" s="124"/>
      <c r="J383" s="125"/>
      <c r="K383" s="128"/>
    </row>
    <row r="384" spans="1:11" x14ac:dyDescent="0.3">
      <c r="A384" s="73">
        <v>43290</v>
      </c>
      <c r="B384" s="130">
        <v>2784.169922</v>
      </c>
      <c r="C384" s="125">
        <f t="shared" si="28"/>
        <v>1.0632056657259303E-2</v>
      </c>
      <c r="D384" s="128">
        <f t="shared" si="29"/>
        <v>10632.056657259303</v>
      </c>
      <c r="E384" s="128">
        <f t="shared" ca="1" si="30"/>
        <v>70214.135888056</v>
      </c>
      <c r="F384" s="124">
        <f t="shared" ca="1" si="31"/>
        <v>0.14786042172722991</v>
      </c>
      <c r="G384" s="128"/>
      <c r="H384" s="128"/>
      <c r="I384" s="124"/>
      <c r="J384" s="125"/>
      <c r="K384" s="128"/>
    </row>
    <row r="385" spans="1:11" x14ac:dyDescent="0.3">
      <c r="A385" s="73">
        <v>43287</v>
      </c>
      <c r="B385" s="130">
        <v>2759.820068</v>
      </c>
      <c r="C385" s="125">
        <f t="shared" si="28"/>
        <v>3.6585221849960714E-3</v>
      </c>
      <c r="D385" s="128">
        <f t="shared" si="29"/>
        <v>3658.5221849960712</v>
      </c>
      <c r="E385" s="128">
        <f t="shared" ca="1" si="30"/>
        <v>70214.135888056</v>
      </c>
      <c r="F385" s="124">
        <f t="shared" ca="1" si="31"/>
        <v>0.13693088793963182</v>
      </c>
      <c r="G385" s="128"/>
      <c r="H385" s="128"/>
      <c r="I385" s="124"/>
      <c r="J385" s="125"/>
      <c r="K385" s="128"/>
    </row>
    <row r="386" spans="1:11" x14ac:dyDescent="0.3">
      <c r="A386" s="73">
        <v>43286</v>
      </c>
      <c r="B386" s="130">
        <v>2736.610107</v>
      </c>
      <c r="C386" s="125">
        <f t="shared" si="28"/>
        <v>-1.1097365048270191E-2</v>
      </c>
      <c r="D386" s="128">
        <f t="shared" si="29"/>
        <v>-11097.365048270191</v>
      </c>
      <c r="E386" s="128">
        <f t="shared" ca="1" si="30"/>
        <v>70214.135888056</v>
      </c>
      <c r="F386" s="124">
        <f t="shared" ca="1" si="31"/>
        <v>0.12841528617761955</v>
      </c>
      <c r="G386" s="128"/>
      <c r="H386" s="128"/>
      <c r="I386" s="124"/>
      <c r="J386" s="125"/>
      <c r="K386" s="128"/>
    </row>
    <row r="387" spans="1:11" x14ac:dyDescent="0.3">
      <c r="A387" s="73">
        <v>43284</v>
      </c>
      <c r="B387" s="130">
        <v>2713.219971</v>
      </c>
      <c r="C387" s="125">
        <f t="shared" si="28"/>
        <v>-1.7870952775242088E-2</v>
      </c>
      <c r="D387" s="128">
        <f t="shared" si="29"/>
        <v>-17870.952775242087</v>
      </c>
      <c r="E387" s="128">
        <f t="shared" ca="1" si="30"/>
        <v>70214.135888056</v>
      </c>
      <c r="F387" s="124">
        <f t="shared" ca="1" si="31"/>
        <v>0.12593421350762535</v>
      </c>
      <c r="G387" s="128"/>
      <c r="H387" s="128"/>
      <c r="I387" s="124"/>
      <c r="J387" s="125"/>
      <c r="K387" s="128"/>
    </row>
    <row r="388" spans="1:11" x14ac:dyDescent="0.3">
      <c r="A388" s="73">
        <v>43283</v>
      </c>
      <c r="B388" s="130">
        <v>2726.709961</v>
      </c>
      <c r="C388" s="125">
        <f t="shared" si="28"/>
        <v>-1.6959004596665106E-2</v>
      </c>
      <c r="D388" s="128">
        <f t="shared" si="29"/>
        <v>-16959.004596665105</v>
      </c>
      <c r="E388" s="128">
        <f t="shared" ca="1" si="30"/>
        <v>70214.135888056</v>
      </c>
      <c r="F388" s="124">
        <f t="shared" ca="1" si="31"/>
        <v>0.12093117370472184</v>
      </c>
      <c r="G388" s="128"/>
      <c r="H388" s="128"/>
      <c r="I388" s="124"/>
      <c r="J388" s="125"/>
      <c r="K388" s="128"/>
    </row>
    <row r="389" spans="1:11" x14ac:dyDescent="0.3">
      <c r="A389" s="73">
        <v>43280</v>
      </c>
      <c r="B389" s="130">
        <v>2718.3701169999999</v>
      </c>
      <c r="C389" s="125">
        <f t="shared" si="28"/>
        <v>-2.2049386234412216E-2</v>
      </c>
      <c r="D389" s="128">
        <f t="shared" si="29"/>
        <v>-22049.386234412217</v>
      </c>
      <c r="E389" s="128">
        <f t="shared" ca="1" si="30"/>
        <v>70214.135888056</v>
      </c>
      <c r="F389" s="124">
        <f t="shared" ca="1" si="31"/>
        <v>0.12171288214158293</v>
      </c>
      <c r="G389" s="128"/>
      <c r="H389" s="128"/>
      <c r="I389" s="124"/>
      <c r="J389" s="125"/>
      <c r="K389" s="128"/>
    </row>
    <row r="390" spans="1:11" x14ac:dyDescent="0.3">
      <c r="A390" s="73">
        <v>43279</v>
      </c>
      <c r="B390" s="130">
        <v>2716.3100589999999</v>
      </c>
      <c r="C390" s="125">
        <f t="shared" si="28"/>
        <v>-2.3784427343079173E-2</v>
      </c>
      <c r="D390" s="128">
        <f t="shared" si="29"/>
        <v>-23784.427343079173</v>
      </c>
      <c r="E390" s="128">
        <f t="shared" ca="1" si="30"/>
        <v>70214.135888056</v>
      </c>
      <c r="F390" s="124">
        <f t="shared" ca="1" si="31"/>
        <v>0.12258135884881871</v>
      </c>
      <c r="G390" s="128"/>
      <c r="H390" s="128"/>
      <c r="I390" s="124"/>
      <c r="J390" s="125"/>
      <c r="K390" s="128"/>
    </row>
    <row r="391" spans="1:11" x14ac:dyDescent="0.3">
      <c r="A391" s="73">
        <v>43278</v>
      </c>
      <c r="B391" s="130">
        <v>2699.6298830000001</v>
      </c>
      <c r="C391" s="125">
        <f t="shared" si="28"/>
        <v>-2.7381172275698584E-2</v>
      </c>
      <c r="D391" s="128">
        <f t="shared" si="29"/>
        <v>-27381.172275698584</v>
      </c>
      <c r="E391" s="128">
        <f t="shared" ca="1" si="30"/>
        <v>70214.135888056</v>
      </c>
      <c r="F391" s="124">
        <f t="shared" ca="1" si="31"/>
        <v>0.1060929279259073</v>
      </c>
      <c r="G391" s="128"/>
      <c r="H391" s="128"/>
      <c r="I391" s="124"/>
      <c r="J391" s="125"/>
      <c r="K391" s="128"/>
    </row>
    <row r="392" spans="1:11" x14ac:dyDescent="0.3">
      <c r="A392" s="73">
        <v>43277</v>
      </c>
      <c r="B392" s="130">
        <v>2723.0600589999999</v>
      </c>
      <c r="C392" s="125">
        <f t="shared" ref="C392:C455" si="32">B392/B402-1</f>
        <v>-2.2889655617207127E-2</v>
      </c>
      <c r="D392" s="128">
        <f t="shared" ref="D392:D455" si="33">C392*$B$5</f>
        <v>-22889.655617207129</v>
      </c>
      <c r="E392" s="128">
        <f t="shared" ref="E392:E455" ca="1" si="34">ABS(_xlfn.PERCENTILE.INC(OFFSET(D392,0,0,Window),1-VaRLevel))</f>
        <v>70214.135888056</v>
      </c>
      <c r="F392" s="124">
        <f t="shared" ca="1" si="31"/>
        <v>0.12551984007713601</v>
      </c>
      <c r="G392" s="128"/>
      <c r="H392" s="128"/>
      <c r="I392" s="124"/>
      <c r="J392" s="125"/>
      <c r="K392" s="128"/>
    </row>
    <row r="393" spans="1:11" x14ac:dyDescent="0.3">
      <c r="A393" s="73">
        <v>43276</v>
      </c>
      <c r="B393" s="130">
        <v>2717.070068</v>
      </c>
      <c r="C393" s="125">
        <f t="shared" si="32"/>
        <v>-2.3339299784327805E-2</v>
      </c>
      <c r="D393" s="128">
        <f t="shared" si="33"/>
        <v>-23339.299784327806</v>
      </c>
      <c r="E393" s="128">
        <f t="shared" ca="1" si="34"/>
        <v>70214.135888056</v>
      </c>
      <c r="F393" s="124">
        <f t="shared" ref="F393:F456" ca="1" si="35">B393/OFFSET(B393,250,0)-1</f>
        <v>0.11397786543621335</v>
      </c>
      <c r="G393" s="128"/>
      <c r="H393" s="128"/>
      <c r="I393" s="124"/>
      <c r="J393" s="125"/>
      <c r="K393" s="128"/>
    </row>
    <row r="394" spans="1:11" x14ac:dyDescent="0.3">
      <c r="A394" s="73">
        <v>43273</v>
      </c>
      <c r="B394" s="130">
        <v>2754.8798830000001</v>
      </c>
      <c r="C394" s="125">
        <f t="shared" si="32"/>
        <v>-8.6901349564365571E-3</v>
      </c>
      <c r="D394" s="128">
        <f t="shared" si="33"/>
        <v>-8690.1349564365573</v>
      </c>
      <c r="E394" s="128">
        <f t="shared" ca="1" si="34"/>
        <v>70214.135888056</v>
      </c>
      <c r="F394" s="124">
        <f t="shared" ca="1" si="35"/>
        <v>0.12983629070992975</v>
      </c>
      <c r="G394" s="128"/>
      <c r="H394" s="128"/>
      <c r="I394" s="124"/>
      <c r="J394" s="125"/>
      <c r="K394" s="128"/>
    </row>
    <row r="395" spans="1:11" x14ac:dyDescent="0.3">
      <c r="A395" s="73">
        <v>43272</v>
      </c>
      <c r="B395" s="130">
        <v>2749.76001</v>
      </c>
      <c r="C395" s="125">
        <f t="shared" si="32"/>
        <v>-7.4394778060623556E-3</v>
      </c>
      <c r="D395" s="128">
        <f t="shared" si="33"/>
        <v>-7439.4778060623557</v>
      </c>
      <c r="E395" s="128">
        <f t="shared" ca="1" si="34"/>
        <v>70214.135888056</v>
      </c>
      <c r="F395" s="124">
        <f t="shared" ca="1" si="35"/>
        <v>0.12949682070240298</v>
      </c>
      <c r="G395" s="128"/>
      <c r="H395" s="128"/>
      <c r="I395" s="124"/>
      <c r="J395" s="125"/>
      <c r="K395" s="128"/>
    </row>
    <row r="396" spans="1:11" x14ac:dyDescent="0.3">
      <c r="A396" s="73">
        <v>43271</v>
      </c>
      <c r="B396" s="130">
        <v>2767.320068</v>
      </c>
      <c r="C396" s="125">
        <f t="shared" si="32"/>
        <v>-1.8143559875892779E-3</v>
      </c>
      <c r="D396" s="128">
        <f t="shared" si="33"/>
        <v>-1814.3559875892779</v>
      </c>
      <c r="E396" s="128">
        <f t="shared" ca="1" si="34"/>
        <v>70214.135888056</v>
      </c>
      <c r="F396" s="124">
        <f t="shared" ca="1" si="35"/>
        <v>0.13619173284207431</v>
      </c>
      <c r="G396" s="128"/>
      <c r="H396" s="128"/>
      <c r="I396" s="124"/>
      <c r="J396" s="125"/>
      <c r="K396" s="128"/>
    </row>
    <row r="397" spans="1:11" x14ac:dyDescent="0.3">
      <c r="A397" s="73">
        <v>43270</v>
      </c>
      <c r="B397" s="130">
        <v>2762.5900879999999</v>
      </c>
      <c r="C397" s="125">
        <f t="shared" si="32"/>
        <v>5.0167486736683031E-3</v>
      </c>
      <c r="D397" s="128">
        <f t="shared" si="33"/>
        <v>5016.7486736683031</v>
      </c>
      <c r="E397" s="128">
        <f t="shared" ca="1" si="34"/>
        <v>70214.135888056</v>
      </c>
      <c r="F397" s="124">
        <f t="shared" ca="1" si="35"/>
        <v>0.13358885821098765</v>
      </c>
      <c r="G397" s="128"/>
      <c r="H397" s="128"/>
      <c r="I397" s="124"/>
      <c r="J397" s="125"/>
      <c r="K397" s="128"/>
    </row>
    <row r="398" spans="1:11" x14ac:dyDescent="0.3">
      <c r="A398" s="73">
        <v>43269</v>
      </c>
      <c r="B398" s="130">
        <v>2773.75</v>
      </c>
      <c r="C398" s="125">
        <f t="shared" si="32"/>
        <v>9.7856403306599837E-3</v>
      </c>
      <c r="D398" s="128">
        <f t="shared" si="33"/>
        <v>9785.6403306599841</v>
      </c>
      <c r="E398" s="128">
        <f t="shared" ca="1" si="34"/>
        <v>70214.135888056</v>
      </c>
      <c r="F398" s="124">
        <f t="shared" ca="1" si="35"/>
        <v>0.1305462669419124</v>
      </c>
      <c r="G398" s="128"/>
      <c r="H398" s="128"/>
      <c r="I398" s="124"/>
      <c r="J398" s="125"/>
      <c r="K398" s="128"/>
    </row>
    <row r="399" spans="1:11" x14ac:dyDescent="0.3">
      <c r="A399" s="73">
        <v>43266</v>
      </c>
      <c r="B399" s="130">
        <v>2779.6599120000001</v>
      </c>
      <c r="C399" s="125">
        <f t="shared" si="32"/>
        <v>1.6470220020691873E-2</v>
      </c>
      <c r="D399" s="128">
        <f t="shared" si="33"/>
        <v>16470.220020691871</v>
      </c>
      <c r="E399" s="128">
        <f t="shared" ca="1" si="34"/>
        <v>70214.135888056</v>
      </c>
      <c r="F399" s="124">
        <f t="shared" ca="1" si="35"/>
        <v>0.14241210938757853</v>
      </c>
      <c r="G399" s="128"/>
      <c r="H399" s="128"/>
      <c r="I399" s="124"/>
      <c r="J399" s="125"/>
      <c r="K399" s="128"/>
    </row>
    <row r="400" spans="1:11" x14ac:dyDescent="0.3">
      <c r="A400" s="73">
        <v>43265</v>
      </c>
      <c r="B400" s="130">
        <v>2782.48999</v>
      </c>
      <c r="C400" s="125">
        <f t="shared" si="32"/>
        <v>2.8544274482441567E-2</v>
      </c>
      <c r="D400" s="128">
        <f t="shared" si="33"/>
        <v>28544.274482441568</v>
      </c>
      <c r="E400" s="128">
        <f t="shared" ca="1" si="34"/>
        <v>70214.135888056</v>
      </c>
      <c r="F400" s="124">
        <f t="shared" ca="1" si="35"/>
        <v>0.14389960558943815</v>
      </c>
      <c r="G400" s="128"/>
      <c r="H400" s="128"/>
      <c r="I400" s="124"/>
      <c r="J400" s="125"/>
      <c r="K400" s="128"/>
    </row>
    <row r="401" spans="1:11" x14ac:dyDescent="0.3">
      <c r="A401" s="73">
        <v>43264</v>
      </c>
      <c r="B401" s="130">
        <v>2775.6298830000001</v>
      </c>
      <c r="C401" s="125">
        <f t="shared" si="32"/>
        <v>1.8949957162602393E-2</v>
      </c>
      <c r="D401" s="128">
        <f t="shared" si="33"/>
        <v>18949.957162602394</v>
      </c>
      <c r="E401" s="128">
        <f t="shared" ca="1" si="34"/>
        <v>70214.135888056</v>
      </c>
      <c r="F401" s="124">
        <f t="shared" ca="1" si="35"/>
        <v>0.13852381202207509</v>
      </c>
      <c r="G401" s="128"/>
      <c r="H401" s="128"/>
      <c r="I401" s="124"/>
      <c r="J401" s="125"/>
      <c r="K401" s="128"/>
    </row>
    <row r="402" spans="1:11" x14ac:dyDescent="0.3">
      <c r="A402" s="73">
        <v>43263</v>
      </c>
      <c r="B402" s="130">
        <v>2786.8500979999999</v>
      </c>
      <c r="C402" s="125">
        <f t="shared" si="32"/>
        <v>3.6057633907278897E-2</v>
      </c>
      <c r="D402" s="128">
        <f t="shared" si="33"/>
        <v>36057.633907278898</v>
      </c>
      <c r="E402" s="128">
        <f t="shared" ca="1" si="34"/>
        <v>70214.135888056</v>
      </c>
      <c r="F402" s="124">
        <f t="shared" ca="1" si="35"/>
        <v>0.14198782391263265</v>
      </c>
      <c r="G402" s="128"/>
      <c r="H402" s="128"/>
      <c r="I402" s="124"/>
      <c r="J402" s="125"/>
      <c r="K402" s="128"/>
    </row>
    <row r="403" spans="1:11" x14ac:dyDescent="0.3">
      <c r="A403" s="73">
        <v>43262</v>
      </c>
      <c r="B403" s="130">
        <v>2782</v>
      </c>
      <c r="C403" s="125">
        <f t="shared" si="32"/>
        <v>2.229421652686403E-2</v>
      </c>
      <c r="D403" s="128">
        <f t="shared" si="33"/>
        <v>22294.216526864031</v>
      </c>
      <c r="E403" s="128">
        <f t="shared" ca="1" si="34"/>
        <v>70214.135888056</v>
      </c>
      <c r="F403" s="124">
        <f t="shared" ca="1" si="35"/>
        <v>0.14514348150373246</v>
      </c>
      <c r="G403" s="128"/>
      <c r="H403" s="128"/>
      <c r="I403" s="124"/>
      <c r="J403" s="125"/>
      <c r="K403" s="128"/>
    </row>
    <row r="404" spans="1:11" x14ac:dyDescent="0.3">
      <c r="A404" s="73">
        <v>43259</v>
      </c>
      <c r="B404" s="130">
        <v>2779.030029</v>
      </c>
      <c r="C404" s="125">
        <f t="shared" si="32"/>
        <v>1.8795648741840809E-2</v>
      </c>
      <c r="D404" s="128">
        <f t="shared" si="33"/>
        <v>18795.648741840811</v>
      </c>
      <c r="E404" s="128">
        <f t="shared" ca="1" si="34"/>
        <v>70214.135888056</v>
      </c>
      <c r="F404" s="124">
        <f t="shared" ca="1" si="35"/>
        <v>0.14280133653428306</v>
      </c>
      <c r="G404" s="128"/>
      <c r="H404" s="128"/>
      <c r="I404" s="124"/>
      <c r="J404" s="125"/>
      <c r="K404" s="128"/>
    </row>
    <row r="405" spans="1:11" x14ac:dyDescent="0.3">
      <c r="A405" s="73">
        <v>43258</v>
      </c>
      <c r="B405" s="130">
        <v>2770.3701169999999</v>
      </c>
      <c r="C405" s="125">
        <f t="shared" si="32"/>
        <v>1.356609707382761E-2</v>
      </c>
      <c r="D405" s="128">
        <f t="shared" si="33"/>
        <v>13566.09707382761</v>
      </c>
      <c r="E405" s="128">
        <f t="shared" ca="1" si="34"/>
        <v>70214.135888056</v>
      </c>
      <c r="F405" s="124">
        <f t="shared" ca="1" si="35"/>
        <v>0.13829462386093683</v>
      </c>
      <c r="G405" s="128"/>
      <c r="H405" s="128"/>
      <c r="I405" s="124"/>
      <c r="J405" s="125"/>
      <c r="K405" s="128"/>
    </row>
    <row r="406" spans="1:11" x14ac:dyDescent="0.3">
      <c r="A406" s="73">
        <v>43257</v>
      </c>
      <c r="B406" s="130">
        <v>2772.3500979999999</v>
      </c>
      <c r="C406" s="125">
        <f t="shared" si="32"/>
        <v>1.7585323236163797E-2</v>
      </c>
      <c r="D406" s="128">
        <f t="shared" si="33"/>
        <v>17585.323236163797</v>
      </c>
      <c r="E406" s="128">
        <f t="shared" ca="1" si="34"/>
        <v>70214.135888056</v>
      </c>
      <c r="F406" s="124">
        <f t="shared" ca="1" si="35"/>
        <v>0.13941253685243815</v>
      </c>
      <c r="G406" s="128"/>
      <c r="H406" s="128"/>
      <c r="I406" s="124"/>
      <c r="J406" s="125"/>
      <c r="K406" s="128"/>
    </row>
    <row r="407" spans="1:11" x14ac:dyDescent="0.3">
      <c r="A407" s="73">
        <v>43256</v>
      </c>
      <c r="B407" s="130">
        <v>2748.8000489999999</v>
      </c>
      <c r="C407" s="125">
        <f t="shared" si="32"/>
        <v>5.7775269546123109E-3</v>
      </c>
      <c r="D407" s="128">
        <f t="shared" si="33"/>
        <v>5777.5269546123109</v>
      </c>
      <c r="E407" s="128">
        <f t="shared" ca="1" si="34"/>
        <v>70214.135888056</v>
      </c>
      <c r="F407" s="124">
        <f t="shared" ca="1" si="35"/>
        <v>0.13150537833171305</v>
      </c>
      <c r="G407" s="128"/>
      <c r="H407" s="128"/>
      <c r="I407" s="124"/>
      <c r="J407" s="125"/>
      <c r="K407" s="128"/>
    </row>
    <row r="408" spans="1:11" x14ac:dyDescent="0.3">
      <c r="A408" s="73">
        <v>43255</v>
      </c>
      <c r="B408" s="130">
        <v>2746.8701169999999</v>
      </c>
      <c r="C408" s="125">
        <f t="shared" si="32"/>
        <v>1.2495584677446381E-2</v>
      </c>
      <c r="D408" s="128">
        <f t="shared" si="33"/>
        <v>12495.584677446381</v>
      </c>
      <c r="E408" s="128">
        <f t="shared" ca="1" si="34"/>
        <v>70214.135888056</v>
      </c>
      <c r="F408" s="124">
        <f t="shared" ca="1" si="35"/>
        <v>0.12756865748461532</v>
      </c>
      <c r="G408" s="128"/>
      <c r="H408" s="128"/>
      <c r="I408" s="124"/>
      <c r="J408" s="125"/>
      <c r="K408" s="128"/>
    </row>
    <row r="409" spans="1:11" x14ac:dyDescent="0.3">
      <c r="A409" s="73">
        <v>43252</v>
      </c>
      <c r="B409" s="130">
        <v>2734.6201169999999</v>
      </c>
      <c r="C409" s="125">
        <f t="shared" si="32"/>
        <v>5.3270375398466463E-3</v>
      </c>
      <c r="D409" s="128">
        <f t="shared" si="33"/>
        <v>5327.0375398466467</v>
      </c>
      <c r="E409" s="128">
        <f t="shared" ca="1" si="34"/>
        <v>70214.135888056</v>
      </c>
      <c r="F409" s="124">
        <f t="shared" ca="1" si="35"/>
        <v>0.12117325077190033</v>
      </c>
      <c r="G409" s="128"/>
      <c r="H409" s="128"/>
      <c r="I409" s="124"/>
      <c r="J409" s="125"/>
      <c r="K409" s="128"/>
    </row>
    <row r="410" spans="1:11" x14ac:dyDescent="0.3">
      <c r="A410" s="73">
        <v>43251</v>
      </c>
      <c r="B410" s="130">
        <v>2705.2700199999999</v>
      </c>
      <c r="C410" s="125">
        <f t="shared" si="32"/>
        <v>-6.3141207754203732E-3</v>
      </c>
      <c r="D410" s="128">
        <f t="shared" si="33"/>
        <v>-6314.1207754203733</v>
      </c>
      <c r="E410" s="128">
        <f t="shared" ca="1" si="34"/>
        <v>70214.135888056</v>
      </c>
      <c r="F410" s="124">
        <f t="shared" ca="1" si="35"/>
        <v>0.11325232887999159</v>
      </c>
      <c r="G410" s="128"/>
      <c r="H410" s="128"/>
      <c r="I410" s="124"/>
      <c r="J410" s="125"/>
      <c r="K410" s="128"/>
    </row>
    <row r="411" spans="1:11" x14ac:dyDescent="0.3">
      <c r="A411" s="73">
        <v>43250</v>
      </c>
      <c r="B411" s="130">
        <v>2724.01001</v>
      </c>
      <c r="C411" s="125">
        <f t="shared" si="32"/>
        <v>4.6322297025500614E-3</v>
      </c>
      <c r="D411" s="128">
        <f t="shared" si="33"/>
        <v>4632.2297025500611</v>
      </c>
      <c r="E411" s="128">
        <f t="shared" ca="1" si="34"/>
        <v>70214.135888056</v>
      </c>
      <c r="F411" s="124">
        <f t="shared" ca="1" si="35"/>
        <v>0.12945101362339351</v>
      </c>
      <c r="G411" s="128"/>
      <c r="H411" s="128"/>
      <c r="I411" s="124"/>
      <c r="J411" s="125"/>
      <c r="K411" s="128"/>
    </row>
    <row r="412" spans="1:11" x14ac:dyDescent="0.3">
      <c r="A412" s="73">
        <v>43249</v>
      </c>
      <c r="B412" s="130">
        <v>2689.860107</v>
      </c>
      <c r="C412" s="125">
        <f t="shared" si="32"/>
        <v>-1.4750131944546774E-2</v>
      </c>
      <c r="D412" s="128">
        <f t="shared" si="33"/>
        <v>-14750.131944546774</v>
      </c>
      <c r="E412" s="128">
        <f t="shared" ca="1" si="34"/>
        <v>70214.135888056</v>
      </c>
      <c r="F412" s="124">
        <f t="shared" ca="1" si="35"/>
        <v>0.11477850607793427</v>
      </c>
      <c r="G412" s="128"/>
      <c r="H412" s="128"/>
      <c r="I412" s="124"/>
      <c r="J412" s="125"/>
      <c r="K412" s="128"/>
    </row>
    <row r="413" spans="1:11" x14ac:dyDescent="0.3">
      <c r="A413" s="73">
        <v>43245</v>
      </c>
      <c r="B413" s="130">
        <v>2721.330078</v>
      </c>
      <c r="C413" s="125">
        <f t="shared" si="32"/>
        <v>-2.3425766090121591E-3</v>
      </c>
      <c r="D413" s="128">
        <f t="shared" si="33"/>
        <v>-2342.5766090121592</v>
      </c>
      <c r="E413" s="128">
        <f t="shared" ca="1" si="34"/>
        <v>70214.135888056</v>
      </c>
      <c r="F413" s="124">
        <f t="shared" ca="1" si="35"/>
        <v>0.12646223700464754</v>
      </c>
      <c r="G413" s="128"/>
      <c r="H413" s="128"/>
      <c r="I413" s="124"/>
      <c r="J413" s="125"/>
      <c r="K413" s="128"/>
    </row>
    <row r="414" spans="1:11" x14ac:dyDescent="0.3">
      <c r="A414" s="73">
        <v>43244</v>
      </c>
      <c r="B414" s="130">
        <v>2727.76001</v>
      </c>
      <c r="C414" s="125">
        <f t="shared" si="32"/>
        <v>1.7222994204642017E-3</v>
      </c>
      <c r="D414" s="128">
        <f t="shared" si="33"/>
        <v>1722.2994204642016</v>
      </c>
      <c r="E414" s="128">
        <f t="shared" ca="1" si="34"/>
        <v>70214.135888056</v>
      </c>
      <c r="F414" s="124">
        <f t="shared" ca="1" si="35"/>
        <v>0.12947448032385611</v>
      </c>
      <c r="G414" s="128"/>
      <c r="H414" s="128"/>
      <c r="I414" s="124"/>
      <c r="J414" s="125"/>
      <c r="K414" s="128"/>
    </row>
    <row r="415" spans="1:11" x14ac:dyDescent="0.3">
      <c r="A415" s="73">
        <v>43243</v>
      </c>
      <c r="B415" s="130">
        <v>2733.290039</v>
      </c>
      <c r="C415" s="125">
        <f t="shared" si="32"/>
        <v>1.3158918776777329E-2</v>
      </c>
      <c r="D415" s="128">
        <f t="shared" si="33"/>
        <v>13158.918776777329</v>
      </c>
      <c r="E415" s="128">
        <f t="shared" ca="1" si="34"/>
        <v>70214.135888056</v>
      </c>
      <c r="F415" s="124">
        <f t="shared" ca="1" si="35"/>
        <v>0.13679151911158027</v>
      </c>
      <c r="G415" s="128"/>
      <c r="H415" s="128"/>
      <c r="I415" s="124"/>
      <c r="J415" s="125"/>
      <c r="K415" s="128"/>
    </row>
    <row r="416" spans="1:11" x14ac:dyDescent="0.3">
      <c r="A416" s="73">
        <v>43242</v>
      </c>
      <c r="B416" s="130">
        <v>2724.4399410000001</v>
      </c>
      <c r="C416" s="125">
        <f t="shared" si="32"/>
        <v>1.9656284818853287E-2</v>
      </c>
      <c r="D416" s="128">
        <f t="shared" si="33"/>
        <v>19656.284818853288</v>
      </c>
      <c r="E416" s="128">
        <f t="shared" ca="1" si="34"/>
        <v>70214.135888056</v>
      </c>
      <c r="F416" s="124">
        <f t="shared" ca="1" si="35"/>
        <v>0.13593116701938412</v>
      </c>
      <c r="G416" s="128"/>
      <c r="H416" s="128"/>
      <c r="I416" s="124"/>
      <c r="J416" s="125"/>
      <c r="K416" s="128"/>
    </row>
    <row r="417" spans="1:11" x14ac:dyDescent="0.3">
      <c r="A417" s="73">
        <v>43241</v>
      </c>
      <c r="B417" s="130">
        <v>2733.01001</v>
      </c>
      <c r="C417" s="125">
        <f t="shared" si="32"/>
        <v>2.2592027195409425E-2</v>
      </c>
      <c r="D417" s="128">
        <f t="shared" si="33"/>
        <v>22592.027195409424</v>
      </c>
      <c r="E417" s="128">
        <f t="shared" ca="1" si="34"/>
        <v>70214.135888056</v>
      </c>
      <c r="F417" s="124">
        <f t="shared" ca="1" si="35"/>
        <v>0.14159864460949656</v>
      </c>
      <c r="G417" s="128"/>
      <c r="H417" s="128"/>
      <c r="I417" s="124"/>
      <c r="J417" s="125"/>
      <c r="K417" s="128"/>
    </row>
    <row r="418" spans="1:11" x14ac:dyDescent="0.3">
      <c r="A418" s="73">
        <v>43238</v>
      </c>
      <c r="B418" s="130">
        <v>2712.969971</v>
      </c>
      <c r="C418" s="125">
        <f t="shared" si="32"/>
        <v>1.8603919190779417E-2</v>
      </c>
      <c r="D418" s="128">
        <f t="shared" si="33"/>
        <v>18603.919190779416</v>
      </c>
      <c r="E418" s="128">
        <f t="shared" ca="1" si="34"/>
        <v>70214.135888056</v>
      </c>
      <c r="F418" s="124">
        <f t="shared" ca="1" si="35"/>
        <v>0.13907537537063708</v>
      </c>
      <c r="G418" s="128"/>
      <c r="H418" s="128"/>
      <c r="I418" s="124"/>
      <c r="J418" s="125"/>
      <c r="K418" s="128"/>
    </row>
    <row r="419" spans="1:11" x14ac:dyDescent="0.3">
      <c r="A419" s="73">
        <v>43237</v>
      </c>
      <c r="B419" s="130">
        <v>2720.1298830000001</v>
      </c>
      <c r="C419" s="125">
        <f t="shared" si="32"/>
        <v>3.4376116060402584E-2</v>
      </c>
      <c r="D419" s="128">
        <f t="shared" si="33"/>
        <v>34376.116060402586</v>
      </c>
      <c r="E419" s="128">
        <f t="shared" ca="1" si="34"/>
        <v>70214.135888056</v>
      </c>
      <c r="F419" s="124">
        <f t="shared" ca="1" si="35"/>
        <v>0.14981059311520695</v>
      </c>
      <c r="G419" s="128"/>
      <c r="H419" s="128"/>
      <c r="I419" s="124"/>
      <c r="J419" s="125"/>
      <c r="K419" s="128"/>
    </row>
    <row r="420" spans="1:11" x14ac:dyDescent="0.3">
      <c r="A420" s="73">
        <v>43236</v>
      </c>
      <c r="B420" s="130">
        <v>2722.459961</v>
      </c>
      <c r="C420" s="125">
        <f t="shared" si="32"/>
        <v>3.2929024334785506E-2</v>
      </c>
      <c r="D420" s="128">
        <f t="shared" si="33"/>
        <v>32929.024334785507</v>
      </c>
      <c r="E420" s="128">
        <f t="shared" ca="1" si="34"/>
        <v>70214.135888056</v>
      </c>
      <c r="F420" s="124">
        <f t="shared" ca="1" si="35"/>
        <v>0.15503830138092822</v>
      </c>
      <c r="G420" s="128"/>
      <c r="H420" s="128"/>
      <c r="I420" s="124"/>
      <c r="J420" s="125"/>
      <c r="K420" s="128"/>
    </row>
    <row r="421" spans="1:11" x14ac:dyDescent="0.3">
      <c r="A421" s="73">
        <v>43235</v>
      </c>
      <c r="B421" s="130">
        <v>2711.4499510000001</v>
      </c>
      <c r="C421" s="125">
        <f t="shared" si="32"/>
        <v>2.1338669939131139E-2</v>
      </c>
      <c r="D421" s="128">
        <f t="shared" si="33"/>
        <v>21338.669939131138</v>
      </c>
      <c r="E421" s="128">
        <f t="shared" ca="1" si="34"/>
        <v>70214.135888056</v>
      </c>
      <c r="F421" s="124">
        <f t="shared" ca="1" si="35"/>
        <v>0.1294555432848048</v>
      </c>
      <c r="G421" s="128"/>
      <c r="H421" s="128"/>
      <c r="I421" s="124"/>
      <c r="J421" s="125"/>
      <c r="K421" s="128"/>
    </row>
    <row r="422" spans="1:11" x14ac:dyDescent="0.3">
      <c r="A422" s="73">
        <v>43234</v>
      </c>
      <c r="B422" s="130">
        <v>2730.1298830000001</v>
      </c>
      <c r="C422" s="125">
        <f t="shared" si="32"/>
        <v>3.0996330311429121E-2</v>
      </c>
      <c r="D422" s="128">
        <f t="shared" si="33"/>
        <v>30996.330311429119</v>
      </c>
      <c r="E422" s="128">
        <f t="shared" ca="1" si="34"/>
        <v>70214.135888056</v>
      </c>
      <c r="F422" s="124">
        <f t="shared" ca="1" si="35"/>
        <v>0.13645551205544026</v>
      </c>
      <c r="G422" s="128"/>
      <c r="H422" s="128"/>
      <c r="I422" s="124"/>
      <c r="J422" s="125"/>
      <c r="K422" s="128"/>
    </row>
    <row r="423" spans="1:11" x14ac:dyDescent="0.3">
      <c r="A423" s="73">
        <v>43231</v>
      </c>
      <c r="B423" s="130">
        <v>2727.719971</v>
      </c>
      <c r="C423" s="125">
        <f t="shared" si="32"/>
        <v>2.1652438061737778E-2</v>
      </c>
      <c r="D423" s="128">
        <f t="shared" si="33"/>
        <v>21652.438061737779</v>
      </c>
      <c r="E423" s="128">
        <f t="shared" ca="1" si="34"/>
        <v>70214.135888056</v>
      </c>
      <c r="F423" s="124">
        <f t="shared" ca="1" si="35"/>
        <v>0.14087585545436188</v>
      </c>
      <c r="G423" s="128"/>
      <c r="H423" s="128"/>
      <c r="I423" s="124"/>
      <c r="J423" s="125"/>
      <c r="K423" s="128"/>
    </row>
    <row r="424" spans="1:11" x14ac:dyDescent="0.3">
      <c r="A424" s="73">
        <v>43230</v>
      </c>
      <c r="B424" s="130">
        <v>2723.070068</v>
      </c>
      <c r="C424" s="125">
        <f t="shared" si="32"/>
        <v>2.1046640809973871E-2</v>
      </c>
      <c r="D424" s="128">
        <f t="shared" si="33"/>
        <v>21046.640809973873</v>
      </c>
      <c r="E424" s="128">
        <f t="shared" ca="1" si="34"/>
        <v>70214.135888056</v>
      </c>
      <c r="F424" s="124">
        <f t="shared" ca="1" si="35"/>
        <v>0.13724717892182858</v>
      </c>
      <c r="G424" s="128"/>
      <c r="H424" s="128"/>
      <c r="I424" s="124"/>
      <c r="J424" s="125"/>
      <c r="K424" s="128"/>
    </row>
    <row r="425" spans="1:11" x14ac:dyDescent="0.3">
      <c r="A425" s="73">
        <v>43229</v>
      </c>
      <c r="B425" s="130">
        <v>2697.790039</v>
      </c>
      <c r="C425" s="125">
        <f t="shared" si="32"/>
        <v>2.2122504799577669E-2</v>
      </c>
      <c r="D425" s="128">
        <f t="shared" si="33"/>
        <v>22122.504799577669</v>
      </c>
      <c r="E425" s="128">
        <f t="shared" ca="1" si="34"/>
        <v>70214.135888056</v>
      </c>
      <c r="F425" s="124">
        <f t="shared" ca="1" si="35"/>
        <v>0.1242525599936446</v>
      </c>
      <c r="G425" s="128"/>
      <c r="H425" s="128"/>
      <c r="I425" s="124"/>
      <c r="J425" s="125"/>
      <c r="K425" s="128"/>
    </row>
    <row r="426" spans="1:11" x14ac:dyDescent="0.3">
      <c r="A426" s="73">
        <v>43228</v>
      </c>
      <c r="B426" s="130">
        <v>2671.919922</v>
      </c>
      <c r="C426" s="125">
        <f t="shared" si="32"/>
        <v>1.4180683743524547E-2</v>
      </c>
      <c r="D426" s="128">
        <f t="shared" si="33"/>
        <v>14180.683743524547</v>
      </c>
      <c r="E426" s="128">
        <f t="shared" ca="1" si="34"/>
        <v>70214.135888056</v>
      </c>
      <c r="F426" s="124">
        <f t="shared" ca="1" si="35"/>
        <v>0.11473057463285574</v>
      </c>
      <c r="G426" s="128"/>
      <c r="H426" s="128"/>
      <c r="I426" s="124"/>
      <c r="J426" s="125"/>
      <c r="K426" s="128"/>
    </row>
    <row r="427" spans="1:11" x14ac:dyDescent="0.3">
      <c r="A427" s="73">
        <v>43227</v>
      </c>
      <c r="B427" s="130">
        <v>2672.6298830000001</v>
      </c>
      <c r="C427" s="125">
        <f t="shared" si="32"/>
        <v>8.7625088129983375E-4</v>
      </c>
      <c r="D427" s="128">
        <f t="shared" si="33"/>
        <v>876.25088129983374</v>
      </c>
      <c r="E427" s="128">
        <f t="shared" ca="1" si="34"/>
        <v>70214.135888056</v>
      </c>
      <c r="F427" s="124">
        <f t="shared" ca="1" si="35"/>
        <v>0.11388359214646293</v>
      </c>
      <c r="G427" s="128"/>
      <c r="H427" s="128"/>
      <c r="I427" s="124"/>
      <c r="J427" s="125"/>
      <c r="K427" s="128"/>
    </row>
    <row r="428" spans="1:11" x14ac:dyDescent="0.3">
      <c r="A428" s="73">
        <v>43224</v>
      </c>
      <c r="B428" s="130">
        <v>2663.419922</v>
      </c>
      <c r="C428" s="125">
        <f t="shared" si="32"/>
        <v>-2.5167112096324828E-3</v>
      </c>
      <c r="D428" s="128">
        <f t="shared" si="33"/>
        <v>-2516.7112096324827</v>
      </c>
      <c r="E428" s="128">
        <f t="shared" ca="1" si="34"/>
        <v>70214.135888056</v>
      </c>
      <c r="F428" s="124">
        <f t="shared" ca="1" si="35"/>
        <v>0.11008668343827521</v>
      </c>
      <c r="G428" s="128"/>
      <c r="H428" s="128"/>
      <c r="I428" s="124"/>
      <c r="J428" s="125"/>
      <c r="K428" s="128"/>
    </row>
    <row r="429" spans="1:11" x14ac:dyDescent="0.3">
      <c r="A429" s="73">
        <v>43223</v>
      </c>
      <c r="B429" s="130">
        <v>2629.7299800000001</v>
      </c>
      <c r="C429" s="125">
        <f t="shared" si="32"/>
        <v>-2.354134622329318E-2</v>
      </c>
      <c r="D429" s="128">
        <f t="shared" si="33"/>
        <v>-23541.346223293182</v>
      </c>
      <c r="E429" s="128">
        <f t="shared" ca="1" si="34"/>
        <v>70214.135888056</v>
      </c>
      <c r="F429" s="124">
        <f t="shared" ca="1" si="35"/>
        <v>0.1005264479851482</v>
      </c>
      <c r="G429" s="128"/>
      <c r="H429" s="128"/>
      <c r="I429" s="124"/>
      <c r="J429" s="125"/>
      <c r="K429" s="128"/>
    </row>
    <row r="430" spans="1:11" x14ac:dyDescent="0.3">
      <c r="A430" s="73">
        <v>43222</v>
      </c>
      <c r="B430" s="130">
        <v>2635.669922</v>
      </c>
      <c r="C430" s="125">
        <f t="shared" si="32"/>
        <v>-2.6939709183408933E-2</v>
      </c>
      <c r="D430" s="128">
        <f t="shared" si="33"/>
        <v>-26939.709183408933</v>
      </c>
      <c r="E430" s="128">
        <f t="shared" ca="1" si="34"/>
        <v>70214.135888056</v>
      </c>
      <c r="F430" s="124">
        <f t="shared" ca="1" si="35"/>
        <v>0.10365434508488169</v>
      </c>
      <c r="G430" s="128"/>
      <c r="H430" s="128"/>
      <c r="I430" s="124"/>
      <c r="J430" s="125"/>
      <c r="K430" s="128"/>
    </row>
    <row r="431" spans="1:11" x14ac:dyDescent="0.3">
      <c r="A431" s="73">
        <v>43221</v>
      </c>
      <c r="B431" s="130">
        <v>2654.8000489999999</v>
      </c>
      <c r="C431" s="125">
        <f t="shared" si="32"/>
        <v>-1.9062236425518631E-2</v>
      </c>
      <c r="D431" s="128">
        <f t="shared" si="33"/>
        <v>-19062.236425518629</v>
      </c>
      <c r="E431" s="128">
        <f t="shared" ca="1" si="34"/>
        <v>70214.135888056</v>
      </c>
      <c r="F431" s="124">
        <f t="shared" ca="1" si="35"/>
        <v>0.110251523563619</v>
      </c>
      <c r="G431" s="128"/>
      <c r="H431" s="128"/>
      <c r="I431" s="124"/>
      <c r="J431" s="125"/>
      <c r="K431" s="128"/>
    </row>
    <row r="432" spans="1:11" x14ac:dyDescent="0.3">
      <c r="A432" s="73">
        <v>43220</v>
      </c>
      <c r="B432" s="130">
        <v>2648.0500489999999</v>
      </c>
      <c r="C432" s="125">
        <f t="shared" si="32"/>
        <v>-1.1124651966148313E-2</v>
      </c>
      <c r="D432" s="128">
        <f t="shared" si="33"/>
        <v>-11124.651966148313</v>
      </c>
      <c r="E432" s="128">
        <f t="shared" ca="1" si="34"/>
        <v>70214.135888056</v>
      </c>
      <c r="F432" s="124">
        <f t="shared" ca="1" si="35"/>
        <v>0.10874542568148327</v>
      </c>
      <c r="G432" s="128"/>
      <c r="H432" s="128"/>
      <c r="I432" s="124"/>
      <c r="J432" s="125"/>
      <c r="K432" s="128"/>
    </row>
    <row r="433" spans="1:11" x14ac:dyDescent="0.3">
      <c r="A433" s="73">
        <v>43217</v>
      </c>
      <c r="B433" s="130">
        <v>2669.9099120000001</v>
      </c>
      <c r="C433" s="125">
        <f t="shared" si="32"/>
        <v>5.1236165903485453E-3</v>
      </c>
      <c r="D433" s="128">
        <f t="shared" si="33"/>
        <v>5123.6165903485453</v>
      </c>
      <c r="E433" s="128">
        <f t="shared" ca="1" si="34"/>
        <v>70214.135888056</v>
      </c>
      <c r="F433" s="124">
        <f t="shared" ca="1" si="35"/>
        <v>0.11983473151241575</v>
      </c>
      <c r="G433" s="128"/>
      <c r="H433" s="128"/>
      <c r="I433" s="124"/>
      <c r="J433" s="125"/>
      <c r="K433" s="128"/>
    </row>
    <row r="434" spans="1:11" x14ac:dyDescent="0.3">
      <c r="A434" s="73">
        <v>43216</v>
      </c>
      <c r="B434" s="130">
        <v>2666.9399410000001</v>
      </c>
      <c r="C434" s="125">
        <f t="shared" si="32"/>
        <v>1.1073431248140864E-3</v>
      </c>
      <c r="D434" s="128">
        <f t="shared" si="33"/>
        <v>1107.3431248140864</v>
      </c>
      <c r="E434" s="128">
        <f t="shared" ca="1" si="34"/>
        <v>70214.135888056</v>
      </c>
      <c r="F434" s="124">
        <f t="shared" ca="1" si="35"/>
        <v>0.11644901713895428</v>
      </c>
      <c r="G434" s="128"/>
      <c r="H434" s="128"/>
      <c r="I434" s="124"/>
      <c r="J434" s="125"/>
      <c r="K434" s="128"/>
    </row>
    <row r="435" spans="1:11" x14ac:dyDescent="0.3">
      <c r="A435" s="73">
        <v>43215</v>
      </c>
      <c r="B435" s="130">
        <v>2639.3999020000001</v>
      </c>
      <c r="C435" s="125">
        <f t="shared" si="32"/>
        <v>-1.0559570138034546E-3</v>
      </c>
      <c r="D435" s="128">
        <f t="shared" si="33"/>
        <v>-1055.9570138034546</v>
      </c>
      <c r="E435" s="128">
        <f t="shared" ca="1" si="34"/>
        <v>70214.135888056</v>
      </c>
      <c r="F435" s="124">
        <f t="shared" ca="1" si="35"/>
        <v>0.10553098752686685</v>
      </c>
      <c r="G435" s="128"/>
      <c r="H435" s="128"/>
      <c r="I435" s="124"/>
      <c r="J435" s="125"/>
      <c r="K435" s="128"/>
    </row>
    <row r="436" spans="1:11" x14ac:dyDescent="0.3">
      <c r="A436" s="73">
        <v>43214</v>
      </c>
      <c r="B436" s="130">
        <v>2634.5600589999999</v>
      </c>
      <c r="C436" s="125">
        <f t="shared" si="32"/>
        <v>-8.3971203022868979E-3</v>
      </c>
      <c r="D436" s="128">
        <f t="shared" si="33"/>
        <v>-8397.1203022868976</v>
      </c>
      <c r="E436" s="128">
        <f t="shared" ca="1" si="34"/>
        <v>70214.135888056</v>
      </c>
      <c r="F436" s="124">
        <f t="shared" ca="1" si="35"/>
        <v>0.10296781014164891</v>
      </c>
      <c r="G436" s="128"/>
      <c r="H436" s="128"/>
      <c r="I436" s="124"/>
      <c r="J436" s="125"/>
      <c r="K436" s="128"/>
    </row>
    <row r="437" spans="1:11" x14ac:dyDescent="0.3">
      <c r="A437" s="73">
        <v>43213</v>
      </c>
      <c r="B437" s="130">
        <v>2670.290039</v>
      </c>
      <c r="C437" s="125">
        <f t="shared" si="32"/>
        <v>2.186246878258391E-2</v>
      </c>
      <c r="D437" s="128">
        <f t="shared" si="33"/>
        <v>21862.46878258391</v>
      </c>
      <c r="E437" s="128">
        <f t="shared" ca="1" si="34"/>
        <v>70214.135888056</v>
      </c>
      <c r="F437" s="124">
        <f t="shared" ca="1" si="35"/>
        <v>0.12473523122972541</v>
      </c>
      <c r="G437" s="128"/>
      <c r="H437" s="128"/>
      <c r="I437" s="124"/>
      <c r="J437" s="125"/>
      <c r="K437" s="128"/>
    </row>
    <row r="438" spans="1:11" x14ac:dyDescent="0.3">
      <c r="A438" s="73">
        <v>43210</v>
      </c>
      <c r="B438" s="130">
        <v>2670.139893</v>
      </c>
      <c r="C438" s="125">
        <f t="shared" si="32"/>
        <v>2.5214313365565788E-2</v>
      </c>
      <c r="D438" s="128">
        <f t="shared" si="33"/>
        <v>25214.313365565788</v>
      </c>
      <c r="E438" s="128">
        <f t="shared" ca="1" si="34"/>
        <v>70214.135888056</v>
      </c>
      <c r="F438" s="124">
        <f t="shared" ca="1" si="35"/>
        <v>0.13686351118067819</v>
      </c>
      <c r="G438" s="128"/>
      <c r="H438" s="128"/>
      <c r="I438" s="124"/>
      <c r="J438" s="125"/>
      <c r="K438" s="128"/>
    </row>
    <row r="439" spans="1:11" x14ac:dyDescent="0.3">
      <c r="A439" s="73">
        <v>43209</v>
      </c>
      <c r="B439" s="130">
        <v>2693.1298830000001</v>
      </c>
      <c r="C439" s="125">
        <f t="shared" si="32"/>
        <v>1.1374995868696836E-2</v>
      </c>
      <c r="D439" s="128">
        <f t="shared" si="33"/>
        <v>11374.995868696835</v>
      </c>
      <c r="E439" s="128">
        <f t="shared" ca="1" si="34"/>
        <v>70214.135888056</v>
      </c>
      <c r="F439" s="124">
        <f t="shared" ca="1" si="35"/>
        <v>0.14317176989985914</v>
      </c>
      <c r="G439" s="128"/>
      <c r="H439" s="128"/>
      <c r="I439" s="124"/>
      <c r="J439" s="125"/>
      <c r="K439" s="128"/>
    </row>
    <row r="440" spans="1:11" x14ac:dyDescent="0.3">
      <c r="A440" s="73">
        <v>43208</v>
      </c>
      <c r="B440" s="130">
        <v>2708.639893</v>
      </c>
      <c r="C440" s="125">
        <f t="shared" si="32"/>
        <v>2.4180510164385938E-2</v>
      </c>
      <c r="D440" s="128">
        <f t="shared" si="33"/>
        <v>24180.510164385938</v>
      </c>
      <c r="E440" s="128">
        <f t="shared" ca="1" si="34"/>
        <v>70214.135888056</v>
      </c>
      <c r="F440" s="124">
        <f t="shared" ca="1" si="35"/>
        <v>0.15844441736856796</v>
      </c>
      <c r="G440" s="128"/>
      <c r="H440" s="128"/>
      <c r="I440" s="124"/>
      <c r="J440" s="125"/>
      <c r="K440" s="128"/>
    </row>
    <row r="441" spans="1:11" x14ac:dyDescent="0.3">
      <c r="A441" s="73">
        <v>43207</v>
      </c>
      <c r="B441" s="130">
        <v>2706.389893</v>
      </c>
      <c r="C441" s="125">
        <f t="shared" si="32"/>
        <v>3.5166074594326746E-2</v>
      </c>
      <c r="D441" s="128">
        <f t="shared" si="33"/>
        <v>35166.074594326747</v>
      </c>
      <c r="E441" s="128">
        <f t="shared" ca="1" si="34"/>
        <v>70214.135888056</v>
      </c>
      <c r="F441" s="124">
        <f t="shared" ca="1" si="35"/>
        <v>0.15549548122664403</v>
      </c>
      <c r="G441" s="128"/>
      <c r="H441" s="128"/>
      <c r="I441" s="124"/>
      <c r="J441" s="125"/>
      <c r="K441" s="128"/>
    </row>
    <row r="442" spans="1:11" x14ac:dyDescent="0.3">
      <c r="A442" s="73">
        <v>43206</v>
      </c>
      <c r="B442" s="130">
        <v>2677.8400879999999</v>
      </c>
      <c r="C442" s="125">
        <f t="shared" si="32"/>
        <v>3.7166796810275793E-2</v>
      </c>
      <c r="D442" s="128">
        <f t="shared" si="33"/>
        <v>37166.796810275795</v>
      </c>
      <c r="E442" s="128">
        <f t="shared" ca="1" si="34"/>
        <v>70214.135888056</v>
      </c>
      <c r="F442" s="124">
        <f t="shared" ca="1" si="35"/>
        <v>0.13998666527606662</v>
      </c>
      <c r="G442" s="128"/>
      <c r="H442" s="128"/>
      <c r="I442" s="124"/>
      <c r="J442" s="125"/>
      <c r="K442" s="128"/>
    </row>
    <row r="443" spans="1:11" x14ac:dyDescent="0.3">
      <c r="A443" s="73">
        <v>43203</v>
      </c>
      <c r="B443" s="130">
        <v>2656.3000489999999</v>
      </c>
      <c r="C443" s="125">
        <f t="shared" si="32"/>
        <v>5.8427455029588238E-3</v>
      </c>
      <c r="D443" s="128">
        <f t="shared" si="33"/>
        <v>5842.7455029588236</v>
      </c>
      <c r="E443" s="128">
        <f t="shared" ca="1" si="34"/>
        <v>70214.135888056</v>
      </c>
      <c r="F443" s="124">
        <f t="shared" ca="1" si="35"/>
        <v>0.14055694836183275</v>
      </c>
      <c r="G443" s="128"/>
      <c r="H443" s="128"/>
      <c r="I443" s="124"/>
      <c r="J443" s="125"/>
      <c r="K443" s="128"/>
    </row>
    <row r="444" spans="1:11" x14ac:dyDescent="0.3">
      <c r="A444" s="73">
        <v>43202</v>
      </c>
      <c r="B444" s="130">
        <v>2663.98999</v>
      </c>
      <c r="C444" s="125">
        <f t="shared" si="32"/>
        <v>2.2644909788867684E-2</v>
      </c>
      <c r="D444" s="128">
        <f t="shared" si="33"/>
        <v>22644.909788867684</v>
      </c>
      <c r="E444" s="128">
        <f t="shared" ca="1" si="34"/>
        <v>70214.135888056</v>
      </c>
      <c r="F444" s="124">
        <f t="shared" ca="1" si="35"/>
        <v>0.13606379177729733</v>
      </c>
      <c r="G444" s="128"/>
      <c r="H444" s="128"/>
      <c r="I444" s="124"/>
      <c r="J444" s="125"/>
      <c r="K444" s="128"/>
    </row>
    <row r="445" spans="1:11" x14ac:dyDescent="0.3">
      <c r="A445" s="73">
        <v>43201</v>
      </c>
      <c r="B445" s="130">
        <v>2642.1899410000001</v>
      </c>
      <c r="C445" s="125">
        <f t="shared" si="32"/>
        <v>1.1318072538595514E-2</v>
      </c>
      <c r="D445" s="128">
        <f t="shared" si="33"/>
        <v>11318.072538595514</v>
      </c>
      <c r="E445" s="128">
        <f t="shared" ca="1" si="34"/>
        <v>70214.135888056</v>
      </c>
      <c r="F445" s="124">
        <f t="shared" ca="1" si="35"/>
        <v>0.12253052895623839</v>
      </c>
      <c r="G445" s="128"/>
      <c r="H445" s="128"/>
      <c r="I445" s="124"/>
      <c r="J445" s="125"/>
      <c r="K445" s="128"/>
    </row>
    <row r="446" spans="1:11" x14ac:dyDescent="0.3">
      <c r="A446" s="73">
        <v>43200</v>
      </c>
      <c r="B446" s="130">
        <v>2656.8701169999999</v>
      </c>
      <c r="C446" s="125">
        <f t="shared" si="32"/>
        <v>-6.3189782740102896E-4</v>
      </c>
      <c r="D446" s="128">
        <f t="shared" si="33"/>
        <v>-631.89782740102896</v>
      </c>
      <c r="E446" s="128">
        <f t="shared" ca="1" si="34"/>
        <v>70214.135888056</v>
      </c>
      <c r="F446" s="124">
        <f t="shared" ca="1" si="35"/>
        <v>0.12714886396727421</v>
      </c>
      <c r="G446" s="128"/>
      <c r="H446" s="128"/>
      <c r="I446" s="124"/>
      <c r="J446" s="125"/>
      <c r="K446" s="128"/>
    </row>
    <row r="447" spans="1:11" x14ac:dyDescent="0.3">
      <c r="A447" s="73">
        <v>43199</v>
      </c>
      <c r="B447" s="130">
        <v>2613.1599120000001</v>
      </c>
      <c r="C447" s="125">
        <f t="shared" si="32"/>
        <v>9.6203248142756603E-3</v>
      </c>
      <c r="D447" s="128">
        <f t="shared" si="33"/>
        <v>9620.3248142756602</v>
      </c>
      <c r="E447" s="128">
        <f t="shared" ca="1" si="34"/>
        <v>70214.135888056</v>
      </c>
      <c r="F447" s="124">
        <f t="shared" ca="1" si="35"/>
        <v>0.10936764764540685</v>
      </c>
      <c r="G447" s="128"/>
      <c r="H447" s="128"/>
      <c r="I447" s="124"/>
      <c r="J447" s="125"/>
      <c r="K447" s="128"/>
    </row>
    <row r="448" spans="1:11" x14ac:dyDescent="0.3">
      <c r="A448" s="73">
        <v>43196</v>
      </c>
      <c r="B448" s="130">
        <v>2604.469971</v>
      </c>
      <c r="C448" s="125">
        <f t="shared" si="32"/>
        <v>-1.4835313851201737E-2</v>
      </c>
      <c r="D448" s="128">
        <f t="shared" si="33"/>
        <v>-14835.313851201738</v>
      </c>
      <c r="E448" s="128">
        <f t="shared" ca="1" si="34"/>
        <v>70214.135888056</v>
      </c>
      <c r="F448" s="124">
        <f t="shared" ca="1" si="35"/>
        <v>0.10476395744950762</v>
      </c>
      <c r="G448" s="128"/>
      <c r="H448" s="128"/>
      <c r="I448" s="124"/>
      <c r="J448" s="125"/>
      <c r="K448" s="128"/>
    </row>
    <row r="449" spans="1:11" x14ac:dyDescent="0.3">
      <c r="A449" s="73">
        <v>43195</v>
      </c>
      <c r="B449" s="130">
        <v>2662.8400879999999</v>
      </c>
      <c r="C449" s="125">
        <f t="shared" si="32"/>
        <v>-1.8101442600250817E-2</v>
      </c>
      <c r="D449" s="128">
        <f t="shared" si="33"/>
        <v>-18101.442600250815</v>
      </c>
      <c r="E449" s="128">
        <f t="shared" ca="1" si="34"/>
        <v>70214.135888056</v>
      </c>
      <c r="F449" s="124">
        <f t="shared" ca="1" si="35"/>
        <v>0.13170281708214704</v>
      </c>
      <c r="G449" s="128"/>
      <c r="H449" s="128"/>
      <c r="I449" s="124"/>
      <c r="J449" s="125"/>
      <c r="K449" s="128"/>
    </row>
    <row r="450" spans="1:11" x14ac:dyDescent="0.3">
      <c r="A450" s="73">
        <v>43194</v>
      </c>
      <c r="B450" s="130">
        <v>2644.6899410000001</v>
      </c>
      <c r="C450" s="125">
        <f t="shared" si="32"/>
        <v>-2.6592417045997574E-2</v>
      </c>
      <c r="D450" s="128">
        <f t="shared" si="33"/>
        <v>-26592.417045997572</v>
      </c>
      <c r="E450" s="128">
        <f t="shared" ca="1" si="34"/>
        <v>70214.135888056</v>
      </c>
      <c r="F450" s="124">
        <f t="shared" ca="1" si="35"/>
        <v>0.12055540285780442</v>
      </c>
      <c r="G450" s="128"/>
      <c r="H450" s="128"/>
      <c r="I450" s="124"/>
      <c r="J450" s="125"/>
      <c r="K450" s="128"/>
    </row>
    <row r="451" spans="1:11" x14ac:dyDescent="0.3">
      <c r="A451" s="73">
        <v>43193</v>
      </c>
      <c r="B451" s="130">
        <v>2614.4499510000001</v>
      </c>
      <c r="C451" s="125">
        <f t="shared" si="32"/>
        <v>-3.6296674369734716E-2</v>
      </c>
      <c r="D451" s="128">
        <f t="shared" si="33"/>
        <v>-36296.674369734719</v>
      </c>
      <c r="E451" s="128">
        <f t="shared" ca="1" si="34"/>
        <v>70214.135888056</v>
      </c>
      <c r="F451" s="124">
        <f t="shared" ca="1" si="35"/>
        <v>0.10836252287738812</v>
      </c>
      <c r="G451" s="128"/>
      <c r="H451" s="128"/>
      <c r="I451" s="124"/>
      <c r="J451" s="125"/>
      <c r="K451" s="128"/>
    </row>
    <row r="452" spans="1:11" x14ac:dyDescent="0.3">
      <c r="A452" s="73">
        <v>43192</v>
      </c>
      <c r="B452" s="130">
        <v>2581.8798830000001</v>
      </c>
      <c r="C452" s="125">
        <f t="shared" si="32"/>
        <v>-6.1820315471890264E-2</v>
      </c>
      <c r="D452" s="128">
        <f t="shared" si="33"/>
        <v>-61820.315471890266</v>
      </c>
      <c r="E452" s="128">
        <f t="shared" ca="1" si="34"/>
        <v>70214.135888056</v>
      </c>
      <c r="F452" s="124">
        <f t="shared" ca="1" si="35"/>
        <v>9.2757463723998734E-2</v>
      </c>
      <c r="G452" s="128"/>
      <c r="H452" s="128"/>
      <c r="I452" s="124"/>
      <c r="J452" s="125"/>
      <c r="K452" s="128"/>
    </row>
    <row r="453" spans="1:11" x14ac:dyDescent="0.3">
      <c r="A453" s="73">
        <v>43188</v>
      </c>
      <c r="B453" s="130">
        <v>2640.8701169999999</v>
      </c>
      <c r="C453" s="125">
        <f t="shared" si="32"/>
        <v>-3.8750335044379081E-2</v>
      </c>
      <c r="D453" s="128">
        <f t="shared" si="33"/>
        <v>-38750.335044379084</v>
      </c>
      <c r="E453" s="128">
        <f t="shared" ca="1" si="34"/>
        <v>70214.135888056</v>
      </c>
      <c r="F453" s="124">
        <f t="shared" ca="1" si="35"/>
        <v>0.11520402827756149</v>
      </c>
      <c r="G453" s="128"/>
      <c r="H453" s="128"/>
      <c r="I453" s="124"/>
      <c r="J453" s="125"/>
      <c r="K453" s="128"/>
    </row>
    <row r="454" spans="1:11" x14ac:dyDescent="0.3">
      <c r="A454" s="73">
        <v>43187</v>
      </c>
      <c r="B454" s="130">
        <v>2605</v>
      </c>
      <c r="C454" s="125">
        <f t="shared" si="32"/>
        <v>-5.2548111297758937E-2</v>
      </c>
      <c r="D454" s="128">
        <f t="shared" si="33"/>
        <v>-52548.111297758936</v>
      </c>
      <c r="E454" s="128">
        <f t="shared" ca="1" si="34"/>
        <v>70214.135888056</v>
      </c>
      <c r="F454" s="124">
        <f t="shared" ca="1" si="35"/>
        <v>0.10328534603532447</v>
      </c>
      <c r="G454" s="128"/>
      <c r="H454" s="128"/>
      <c r="I454" s="124"/>
      <c r="J454" s="125"/>
      <c r="K454" s="128"/>
    </row>
    <row r="455" spans="1:11" x14ac:dyDescent="0.3">
      <c r="A455" s="73">
        <v>43186</v>
      </c>
      <c r="B455" s="130">
        <v>2612.6201169999999</v>
      </c>
      <c r="C455" s="125">
        <f t="shared" si="32"/>
        <v>-5.5216210385903741E-2</v>
      </c>
      <c r="D455" s="128">
        <f t="shared" si="33"/>
        <v>-55216.210385903738</v>
      </c>
      <c r="E455" s="128">
        <f t="shared" ca="1" si="34"/>
        <v>70214.135888056</v>
      </c>
      <c r="F455" s="124">
        <f t="shared" ca="1" si="35"/>
        <v>0.10771358987669477</v>
      </c>
      <c r="G455" s="128"/>
      <c r="H455" s="128"/>
      <c r="I455" s="124"/>
      <c r="J455" s="125"/>
      <c r="K455" s="128"/>
    </row>
    <row r="456" spans="1:11" x14ac:dyDescent="0.3">
      <c r="A456" s="73">
        <v>43185</v>
      </c>
      <c r="B456" s="130">
        <v>2658.5500489999999</v>
      </c>
      <c r="C456" s="125">
        <f t="shared" ref="C456:C519" si="36">B456/B466-1</f>
        <v>-4.4724784624438296E-2</v>
      </c>
      <c r="D456" s="128">
        <f t="shared" ref="D456:D519" si="37">C456*$B$5</f>
        <v>-44724.784624438296</v>
      </c>
      <c r="E456" s="128">
        <f t="shared" ref="E456:E519" ca="1" si="38">ABS(_xlfn.PERCENTILE.INC(OFFSET(D456,0,0,Window),1-VaRLevel))</f>
        <v>70214.135888056</v>
      </c>
      <c r="F456" s="124">
        <f t="shared" ca="1" si="35"/>
        <v>0.13536099363604759</v>
      </c>
      <c r="G456" s="128"/>
      <c r="H456" s="128"/>
      <c r="I456" s="124"/>
      <c r="J456" s="125"/>
      <c r="K456" s="128"/>
    </row>
    <row r="457" spans="1:11" x14ac:dyDescent="0.3">
      <c r="A457" s="73">
        <v>43182</v>
      </c>
      <c r="B457" s="130">
        <v>2588.26001</v>
      </c>
      <c r="C457" s="125">
        <f t="shared" si="36"/>
        <v>-7.1166363364526086E-2</v>
      </c>
      <c r="D457" s="128">
        <f t="shared" si="37"/>
        <v>-71166.363364526085</v>
      </c>
      <c r="E457" s="128">
        <f t="shared" ca="1" si="38"/>
        <v>70214.135888056</v>
      </c>
      <c r="F457" s="124">
        <f t="shared" ref="F457:F520" ca="1" si="39">B457/OFFSET(B457,250,0)-1</f>
        <v>0.10421591996702961</v>
      </c>
      <c r="G457" s="128"/>
      <c r="H457" s="128"/>
      <c r="I457" s="124"/>
      <c r="J457" s="125"/>
      <c r="K457" s="128"/>
    </row>
    <row r="458" spans="1:11" x14ac:dyDescent="0.3">
      <c r="A458" s="73">
        <v>43181</v>
      </c>
      <c r="B458" s="130">
        <v>2643.6899410000001</v>
      </c>
      <c r="C458" s="125">
        <f t="shared" si="36"/>
        <v>-3.4786810738641649E-2</v>
      </c>
      <c r="D458" s="128">
        <f t="shared" si="37"/>
        <v>-34786.810738641652</v>
      </c>
      <c r="E458" s="128">
        <f t="shared" ca="1" si="38"/>
        <v>67134.20341911391</v>
      </c>
      <c r="F458" s="124">
        <f t="shared" ca="1" si="39"/>
        <v>0.12691179088712512</v>
      </c>
      <c r="G458" s="128"/>
      <c r="H458" s="128"/>
      <c r="I458" s="124"/>
      <c r="J458" s="125"/>
      <c r="K458" s="128"/>
    </row>
    <row r="459" spans="1:11" x14ac:dyDescent="0.3">
      <c r="A459" s="73">
        <v>43180</v>
      </c>
      <c r="B459" s="130">
        <v>2711.929932</v>
      </c>
      <c r="C459" s="125">
        <f t="shared" si="36"/>
        <v>-5.4533213777274714E-3</v>
      </c>
      <c r="D459" s="128">
        <f t="shared" si="37"/>
        <v>-5453.3213777274714</v>
      </c>
      <c r="E459" s="128">
        <f t="shared" ca="1" si="38"/>
        <v>67134.20341911391</v>
      </c>
      <c r="F459" s="124">
        <f t="shared" ca="1" si="39"/>
        <v>0.15477442082392501</v>
      </c>
      <c r="G459" s="128"/>
      <c r="H459" s="128"/>
      <c r="I459" s="124"/>
      <c r="J459" s="125"/>
      <c r="K459" s="128"/>
    </row>
    <row r="460" spans="1:11" x14ac:dyDescent="0.3">
      <c r="A460" s="73">
        <v>43179</v>
      </c>
      <c r="B460" s="130">
        <v>2716.9399410000001</v>
      </c>
      <c r="C460" s="125">
        <f t="shared" si="36"/>
        <v>-4.0981245401665589E-3</v>
      </c>
      <c r="D460" s="128">
        <f t="shared" si="37"/>
        <v>-4098.1245401665592</v>
      </c>
      <c r="E460" s="128">
        <f t="shared" ca="1" si="38"/>
        <v>67134.20341911391</v>
      </c>
      <c r="F460" s="124">
        <f t="shared" ca="1" si="39"/>
        <v>0.15909417062060771</v>
      </c>
      <c r="G460" s="128"/>
      <c r="H460" s="128"/>
      <c r="I460" s="124"/>
      <c r="J460" s="125"/>
      <c r="K460" s="128"/>
    </row>
    <row r="461" spans="1:11" x14ac:dyDescent="0.3">
      <c r="A461" s="73">
        <v>43178</v>
      </c>
      <c r="B461" s="130">
        <v>2712.919922</v>
      </c>
      <c r="C461" s="125">
        <f t="shared" si="36"/>
        <v>-2.9475178335074403E-3</v>
      </c>
      <c r="D461" s="128">
        <f t="shared" si="37"/>
        <v>-2947.5178335074402</v>
      </c>
      <c r="E461" s="128">
        <f t="shared" ca="1" si="38"/>
        <v>67134.20341911391</v>
      </c>
      <c r="F461" s="124">
        <f t="shared" ca="1" si="39"/>
        <v>0.14301843088285704</v>
      </c>
      <c r="G461" s="128"/>
      <c r="H461" s="128"/>
      <c r="I461" s="124"/>
      <c r="J461" s="125"/>
      <c r="K461" s="128"/>
    </row>
    <row r="462" spans="1:11" x14ac:dyDescent="0.3">
      <c r="A462" s="73">
        <v>43175</v>
      </c>
      <c r="B462" s="130">
        <v>2752.01001</v>
      </c>
      <c r="C462" s="125">
        <f t="shared" si="36"/>
        <v>2.2576873200185865E-2</v>
      </c>
      <c r="D462" s="128">
        <f t="shared" si="37"/>
        <v>22576.873200185866</v>
      </c>
      <c r="E462" s="128">
        <f t="shared" ca="1" si="38"/>
        <v>67134.20341911391</v>
      </c>
      <c r="F462" s="124">
        <f t="shared" ca="1" si="39"/>
        <v>0.15715757805108788</v>
      </c>
      <c r="G462" s="128"/>
      <c r="H462" s="128"/>
      <c r="I462" s="124"/>
      <c r="J462" s="125"/>
      <c r="K462" s="128"/>
    </row>
    <row r="463" spans="1:11" x14ac:dyDescent="0.3">
      <c r="A463" s="73">
        <v>43174</v>
      </c>
      <c r="B463" s="130">
        <v>2747.330078</v>
      </c>
      <c r="C463" s="125">
        <f t="shared" si="36"/>
        <v>2.6015213984242447E-2</v>
      </c>
      <c r="D463" s="128">
        <f t="shared" si="37"/>
        <v>26015.213984242448</v>
      </c>
      <c r="E463" s="128">
        <f t="shared" ca="1" si="38"/>
        <v>67134.20341911391</v>
      </c>
      <c r="F463" s="124">
        <f t="shared" ca="1" si="39"/>
        <v>0.15367149005180369</v>
      </c>
      <c r="G463" s="128"/>
      <c r="H463" s="128"/>
      <c r="I463" s="124"/>
      <c r="J463" s="125"/>
      <c r="K463" s="128"/>
    </row>
    <row r="464" spans="1:11" x14ac:dyDescent="0.3">
      <c r="A464" s="73">
        <v>43173</v>
      </c>
      <c r="B464" s="130">
        <v>2749.4799800000001</v>
      </c>
      <c r="C464" s="125">
        <f t="shared" si="36"/>
        <v>1.3136379572546097E-2</v>
      </c>
      <c r="D464" s="128">
        <f t="shared" si="37"/>
        <v>13136.379572546097</v>
      </c>
      <c r="E464" s="128">
        <f t="shared" ca="1" si="38"/>
        <v>67134.20341911391</v>
      </c>
      <c r="F464" s="124">
        <f t="shared" ca="1" si="39"/>
        <v>0.15269612892223017</v>
      </c>
      <c r="G464" s="128"/>
      <c r="H464" s="128"/>
      <c r="I464" s="124"/>
      <c r="J464" s="125"/>
      <c r="K464" s="128"/>
    </row>
    <row r="465" spans="1:11" x14ac:dyDescent="0.3">
      <c r="A465" s="73">
        <v>43172</v>
      </c>
      <c r="B465" s="130">
        <v>2765.3100589999999</v>
      </c>
      <c r="C465" s="125">
        <f t="shared" si="36"/>
        <v>7.6632230595152784E-3</v>
      </c>
      <c r="D465" s="128">
        <f t="shared" si="37"/>
        <v>7663.2230595152787</v>
      </c>
      <c r="E465" s="128">
        <f t="shared" ca="1" si="38"/>
        <v>67134.20341911391</v>
      </c>
      <c r="F465" s="124">
        <f t="shared" ca="1" si="39"/>
        <v>0.16904188052296698</v>
      </c>
      <c r="G465" s="128"/>
      <c r="H465" s="128"/>
      <c r="I465" s="124"/>
      <c r="J465" s="125"/>
      <c r="K465" s="128"/>
    </row>
    <row r="466" spans="1:11" x14ac:dyDescent="0.3">
      <c r="A466" s="73">
        <v>43171</v>
      </c>
      <c r="B466" s="130">
        <v>2783.0200199999999</v>
      </c>
      <c r="C466" s="125">
        <f t="shared" si="36"/>
        <v>1.2303647573119747E-3</v>
      </c>
      <c r="D466" s="128">
        <f t="shared" si="37"/>
        <v>1230.3647573119747</v>
      </c>
      <c r="E466" s="128">
        <f t="shared" ca="1" si="38"/>
        <v>67134.20341911391</v>
      </c>
      <c r="F466" s="124">
        <f t="shared" ca="1" si="39"/>
        <v>0.17255328864659991</v>
      </c>
      <c r="G466" s="128"/>
      <c r="H466" s="128"/>
      <c r="I466" s="124"/>
      <c r="J466" s="125"/>
      <c r="K466" s="128"/>
    </row>
    <row r="467" spans="1:11" x14ac:dyDescent="0.3">
      <c r="A467" s="73">
        <v>43168</v>
      </c>
      <c r="B467" s="130">
        <v>2786.570068</v>
      </c>
      <c r="C467" s="125">
        <f t="shared" si="36"/>
        <v>1.4294040803549679E-2</v>
      </c>
      <c r="D467" s="128">
        <f t="shared" si="37"/>
        <v>14294.040803549678</v>
      </c>
      <c r="E467" s="128">
        <f t="shared" ca="1" si="38"/>
        <v>67134.20341911391</v>
      </c>
      <c r="F467" s="124">
        <f t="shared" ca="1" si="39"/>
        <v>0.17447945414356125</v>
      </c>
      <c r="G467" s="128"/>
      <c r="H467" s="128"/>
      <c r="I467" s="124"/>
      <c r="J467" s="125"/>
      <c r="K467" s="128"/>
    </row>
    <row r="468" spans="1:11" x14ac:dyDescent="0.3">
      <c r="A468" s="73">
        <v>43167</v>
      </c>
      <c r="B468" s="130">
        <v>2738.969971</v>
      </c>
      <c r="C468" s="125">
        <f t="shared" si="36"/>
        <v>1.2947680625807978E-2</v>
      </c>
      <c r="D468" s="128">
        <f t="shared" si="37"/>
        <v>12947.680625807978</v>
      </c>
      <c r="E468" s="128">
        <f t="shared" ca="1" si="38"/>
        <v>67134.20341911391</v>
      </c>
      <c r="F468" s="124">
        <f t="shared" ca="1" si="39"/>
        <v>0.15819044408010519</v>
      </c>
      <c r="G468" s="128"/>
      <c r="H468" s="128"/>
      <c r="I468" s="124"/>
      <c r="J468" s="125"/>
      <c r="K468" s="128"/>
    </row>
    <row r="469" spans="1:11" x14ac:dyDescent="0.3">
      <c r="A469" s="73">
        <v>43166</v>
      </c>
      <c r="B469" s="130">
        <v>2726.8000489999999</v>
      </c>
      <c r="C469" s="125">
        <f t="shared" si="36"/>
        <v>9.4286778233547697E-3</v>
      </c>
      <c r="D469" s="128">
        <f t="shared" si="37"/>
        <v>9428.6778233547702</v>
      </c>
      <c r="E469" s="128">
        <f t="shared" ca="1" si="38"/>
        <v>67134.20341911391</v>
      </c>
      <c r="F469" s="124">
        <f t="shared" ca="1" si="39"/>
        <v>0.15396663199829552</v>
      </c>
      <c r="G469" s="128"/>
      <c r="H469" s="128"/>
      <c r="I469" s="124"/>
      <c r="J469" s="125"/>
      <c r="K469" s="128"/>
    </row>
    <row r="470" spans="1:11" x14ac:dyDescent="0.3">
      <c r="A470" s="73">
        <v>43165</v>
      </c>
      <c r="B470" s="130">
        <v>2728.1201169999999</v>
      </c>
      <c r="C470" s="125">
        <f t="shared" si="36"/>
        <v>4.3663371534155004E-3</v>
      </c>
      <c r="D470" s="128">
        <f t="shared" si="37"/>
        <v>4366.3371534155003</v>
      </c>
      <c r="E470" s="128">
        <f t="shared" ca="1" si="38"/>
        <v>67134.20341911391</v>
      </c>
      <c r="F470" s="124">
        <f t="shared" ca="1" si="39"/>
        <v>0.15188809286140614</v>
      </c>
      <c r="G470" s="128"/>
      <c r="H470" s="128"/>
      <c r="I470" s="124"/>
      <c r="J470" s="125"/>
      <c r="K470" s="128"/>
    </row>
    <row r="471" spans="1:11" x14ac:dyDescent="0.3">
      <c r="A471" s="73">
        <v>43164</v>
      </c>
      <c r="B471" s="130">
        <v>2720.9399410000001</v>
      </c>
      <c r="C471" s="125">
        <f t="shared" si="36"/>
        <v>-4.1285219051639954E-3</v>
      </c>
      <c r="D471" s="128">
        <f t="shared" si="37"/>
        <v>-4128.5219051639951</v>
      </c>
      <c r="E471" s="128">
        <f t="shared" ca="1" si="38"/>
        <v>67134.20341911391</v>
      </c>
      <c r="F471" s="124">
        <f t="shared" ca="1" si="39"/>
        <v>0.14550937495103677</v>
      </c>
      <c r="G471" s="128"/>
      <c r="H471" s="128"/>
      <c r="I471" s="124"/>
      <c r="J471" s="125"/>
      <c r="K471" s="128"/>
    </row>
    <row r="472" spans="1:11" x14ac:dyDescent="0.3">
      <c r="A472" s="73">
        <v>43161</v>
      </c>
      <c r="B472" s="130">
        <v>2691.25</v>
      </c>
      <c r="C472" s="125">
        <f t="shared" si="36"/>
        <v>-1.4627252386033796E-2</v>
      </c>
      <c r="D472" s="128">
        <f t="shared" si="37"/>
        <v>-14627.252386033795</v>
      </c>
      <c r="E472" s="128">
        <f t="shared" ca="1" si="38"/>
        <v>67134.20341911391</v>
      </c>
      <c r="F472" s="124">
        <f t="shared" ca="1" si="39"/>
        <v>0.12929683266989089</v>
      </c>
      <c r="G472" s="128"/>
      <c r="H472" s="128"/>
      <c r="I472" s="124"/>
      <c r="J472" s="125"/>
      <c r="K472" s="128"/>
    </row>
    <row r="473" spans="1:11" x14ac:dyDescent="0.3">
      <c r="A473" s="73">
        <v>43160</v>
      </c>
      <c r="B473" s="130">
        <v>2677.669922</v>
      </c>
      <c r="C473" s="125">
        <f t="shared" si="36"/>
        <v>-7.7668898325172764E-3</v>
      </c>
      <c r="D473" s="128">
        <f t="shared" si="37"/>
        <v>-7766.8898325172768</v>
      </c>
      <c r="E473" s="128">
        <f t="shared" ca="1" si="38"/>
        <v>67134.20341911391</v>
      </c>
      <c r="F473" s="124">
        <f t="shared" ca="1" si="39"/>
        <v>0.1241645435971126</v>
      </c>
      <c r="G473" s="128"/>
      <c r="H473" s="128"/>
      <c r="I473" s="124"/>
      <c r="J473" s="125"/>
      <c r="K473" s="128"/>
    </row>
    <row r="474" spans="1:11" x14ac:dyDescent="0.3">
      <c r="A474" s="73">
        <v>43159</v>
      </c>
      <c r="B474" s="130">
        <v>2713.830078</v>
      </c>
      <c r="C474" s="125">
        <f t="shared" si="36"/>
        <v>1.9110508733775511E-2</v>
      </c>
      <c r="D474" s="128">
        <f t="shared" si="37"/>
        <v>19110.50873377551</v>
      </c>
      <c r="E474" s="128">
        <f t="shared" ca="1" si="38"/>
        <v>67134.20341911391</v>
      </c>
      <c r="F474" s="124">
        <f t="shared" ca="1" si="39"/>
        <v>0.13266921074396021</v>
      </c>
      <c r="G474" s="128"/>
      <c r="H474" s="128"/>
      <c r="I474" s="124"/>
      <c r="J474" s="125"/>
      <c r="K474" s="128"/>
    </row>
    <row r="475" spans="1:11" x14ac:dyDescent="0.3">
      <c r="A475" s="73">
        <v>43158</v>
      </c>
      <c r="B475" s="130">
        <v>2744.280029</v>
      </c>
      <c r="C475" s="125">
        <f t="shared" si="36"/>
        <v>3.3237962725903625E-2</v>
      </c>
      <c r="D475" s="128">
        <f t="shared" si="37"/>
        <v>33237.962725903628</v>
      </c>
      <c r="E475" s="128">
        <f t="shared" ca="1" si="38"/>
        <v>67134.20341911391</v>
      </c>
      <c r="F475" s="124">
        <f t="shared" ca="1" si="39"/>
        <v>0.16103981707504533</v>
      </c>
      <c r="G475" s="128"/>
      <c r="H475" s="128"/>
      <c r="I475" s="124"/>
      <c r="J475" s="125"/>
      <c r="K475" s="128"/>
    </row>
    <row r="476" spans="1:11" x14ac:dyDescent="0.3">
      <c r="A476" s="73">
        <v>43157</v>
      </c>
      <c r="B476" s="130">
        <v>2779.6000979999999</v>
      </c>
      <c r="C476" s="125">
        <f t="shared" si="36"/>
        <v>6.1098297801600809E-2</v>
      </c>
      <c r="D476" s="128">
        <f t="shared" si="37"/>
        <v>61098.297801600813</v>
      </c>
      <c r="E476" s="128">
        <f t="shared" ca="1" si="38"/>
        <v>67134.20341911391</v>
      </c>
      <c r="F476" s="124">
        <f t="shared" ca="1" si="39"/>
        <v>0.17295077455427776</v>
      </c>
      <c r="G476" s="128"/>
      <c r="H476" s="128"/>
      <c r="I476" s="124"/>
      <c r="J476" s="125"/>
      <c r="K476" s="128"/>
    </row>
    <row r="477" spans="1:11" x14ac:dyDescent="0.3">
      <c r="A477" s="73">
        <v>43154</v>
      </c>
      <c r="B477" s="130">
        <v>2747.3000489999999</v>
      </c>
      <c r="C477" s="125">
        <f t="shared" si="36"/>
        <v>6.443240953118945E-2</v>
      </c>
      <c r="D477" s="128">
        <f t="shared" si="37"/>
        <v>64432.409531189449</v>
      </c>
      <c r="E477" s="128">
        <f t="shared" ca="1" si="38"/>
        <v>67134.20341911391</v>
      </c>
      <c r="F477" s="124">
        <f t="shared" ca="1" si="39"/>
        <v>0.16050079282060459</v>
      </c>
      <c r="G477" s="128"/>
      <c r="H477" s="128"/>
      <c r="I477" s="124"/>
      <c r="J477" s="125"/>
      <c r="K477" s="128"/>
    </row>
    <row r="478" spans="1:11" x14ac:dyDescent="0.3">
      <c r="A478" s="73">
        <v>43153</v>
      </c>
      <c r="B478" s="130">
        <v>2703.959961</v>
      </c>
      <c r="C478" s="125">
        <f t="shared" si="36"/>
        <v>8.3157632704322637E-3</v>
      </c>
      <c r="D478" s="128">
        <f t="shared" si="37"/>
        <v>8315.7632704322641</v>
      </c>
      <c r="E478" s="128">
        <f t="shared" ca="1" si="38"/>
        <v>67134.20341911391</v>
      </c>
      <c r="F478" s="124">
        <f t="shared" ca="1" si="39"/>
        <v>0.14389899928926564</v>
      </c>
      <c r="G478" s="128"/>
      <c r="H478" s="128"/>
      <c r="I478" s="124"/>
      <c r="J478" s="125"/>
      <c r="K478" s="128"/>
    </row>
    <row r="479" spans="1:11" x14ac:dyDescent="0.3">
      <c r="A479" s="73">
        <v>43152</v>
      </c>
      <c r="B479" s="130">
        <v>2701.330078</v>
      </c>
      <c r="C479" s="125">
        <f t="shared" si="36"/>
        <v>2.2967954339132568E-3</v>
      </c>
      <c r="D479" s="128">
        <f t="shared" si="37"/>
        <v>2296.7954339132566</v>
      </c>
      <c r="E479" s="128">
        <f t="shared" ca="1" si="38"/>
        <v>67134.20341911391</v>
      </c>
      <c r="F479" s="124">
        <f t="shared" ca="1" si="39"/>
        <v>0.14326525095350595</v>
      </c>
      <c r="G479" s="128"/>
      <c r="H479" s="128"/>
      <c r="I479" s="124"/>
      <c r="J479" s="125"/>
      <c r="K479" s="128"/>
    </row>
    <row r="480" spans="1:11" x14ac:dyDescent="0.3">
      <c r="A480" s="73">
        <v>43151</v>
      </c>
      <c r="B480" s="130">
        <v>2716.26001</v>
      </c>
      <c r="C480" s="125">
        <f t="shared" si="36"/>
        <v>2.5413965774771841E-2</v>
      </c>
      <c r="D480" s="128">
        <f t="shared" si="37"/>
        <v>25413.965774771841</v>
      </c>
      <c r="E480" s="128">
        <f t="shared" ca="1" si="38"/>
        <v>67134.20341911391</v>
      </c>
      <c r="F480" s="124">
        <f t="shared" ca="1" si="39"/>
        <v>0.14833986266720944</v>
      </c>
      <c r="G480" s="128"/>
      <c r="H480" s="128"/>
      <c r="I480" s="124"/>
      <c r="J480" s="125"/>
      <c r="K480" s="128"/>
    </row>
    <row r="481" spans="1:11" x14ac:dyDescent="0.3">
      <c r="A481" s="73">
        <v>43147</v>
      </c>
      <c r="B481" s="130">
        <v>2732.219971</v>
      </c>
      <c r="C481" s="125">
        <f t="shared" si="36"/>
        <v>-1.0828568266860183E-2</v>
      </c>
      <c r="D481" s="128">
        <f t="shared" si="37"/>
        <v>-10828.568266860184</v>
      </c>
      <c r="E481" s="128">
        <f t="shared" ca="1" si="38"/>
        <v>67134.20341911391</v>
      </c>
      <c r="F481" s="124">
        <f t="shared" ca="1" si="39"/>
        <v>0.16207322056450568</v>
      </c>
      <c r="G481" s="128"/>
      <c r="H481" s="128"/>
      <c r="I481" s="124"/>
      <c r="J481" s="125"/>
      <c r="K481" s="128"/>
    </row>
    <row r="482" spans="1:11" x14ac:dyDescent="0.3">
      <c r="A482" s="73">
        <v>43146</v>
      </c>
      <c r="B482" s="130">
        <v>2731.1999510000001</v>
      </c>
      <c r="C482" s="125">
        <f t="shared" si="36"/>
        <v>-3.2168913189809412E-2</v>
      </c>
      <c r="D482" s="128">
        <f t="shared" si="37"/>
        <v>-32168.913189809413</v>
      </c>
      <c r="E482" s="128">
        <f t="shared" ca="1" si="38"/>
        <v>67134.20341911391</v>
      </c>
      <c r="F482" s="124">
        <f t="shared" ca="1" si="39"/>
        <v>0.16358926080388225</v>
      </c>
      <c r="G482" s="128"/>
      <c r="H482" s="128"/>
      <c r="I482" s="124"/>
      <c r="J482" s="125"/>
      <c r="K482" s="128"/>
    </row>
    <row r="483" spans="1:11" x14ac:dyDescent="0.3">
      <c r="A483" s="73">
        <v>43145</v>
      </c>
      <c r="B483" s="130">
        <v>2698.6298830000001</v>
      </c>
      <c r="C483" s="125">
        <f t="shared" si="36"/>
        <v>-4.4330239422806672E-2</v>
      </c>
      <c r="D483" s="128">
        <f t="shared" si="37"/>
        <v>-44330.23942280667</v>
      </c>
      <c r="E483" s="128">
        <f t="shared" ca="1" si="38"/>
        <v>67134.20341911391</v>
      </c>
      <c r="F483" s="124">
        <f t="shared" ca="1" si="39"/>
        <v>0.14871975438969898</v>
      </c>
      <c r="G483" s="128"/>
      <c r="H483" s="128"/>
      <c r="I483" s="124"/>
      <c r="J483" s="125"/>
      <c r="K483" s="128"/>
    </row>
    <row r="484" spans="1:11" x14ac:dyDescent="0.3">
      <c r="A484" s="73">
        <v>43144</v>
      </c>
      <c r="B484" s="130">
        <v>2662.9399410000001</v>
      </c>
      <c r="C484" s="125">
        <f t="shared" si="36"/>
        <v>-5.6508042659179081E-2</v>
      </c>
      <c r="D484" s="128">
        <f t="shared" si="37"/>
        <v>-56508.042659179082</v>
      </c>
      <c r="E484" s="128">
        <f t="shared" ca="1" si="38"/>
        <v>67134.20341911391</v>
      </c>
      <c r="F484" s="124">
        <f t="shared" ca="1" si="39"/>
        <v>0.13918661698998291</v>
      </c>
      <c r="G484" s="128"/>
      <c r="H484" s="128"/>
      <c r="I484" s="124"/>
      <c r="J484" s="125"/>
      <c r="K484" s="128"/>
    </row>
    <row r="485" spans="1:11" x14ac:dyDescent="0.3">
      <c r="A485" s="73">
        <v>43143</v>
      </c>
      <c r="B485" s="130">
        <v>2656</v>
      </c>
      <c r="C485" s="125">
        <f t="shared" si="36"/>
        <v>-6.9223041983974887E-2</v>
      </c>
      <c r="D485" s="128">
        <f t="shared" si="37"/>
        <v>-69223.041983974894</v>
      </c>
      <c r="E485" s="128">
        <f t="shared" ca="1" si="38"/>
        <v>67134.20341911391</v>
      </c>
      <c r="F485" s="124">
        <f t="shared" ca="1" si="39"/>
        <v>0.14077096531729838</v>
      </c>
      <c r="G485" s="128"/>
      <c r="H485" s="128"/>
      <c r="I485" s="124"/>
      <c r="J485" s="125"/>
      <c r="K485" s="128"/>
    </row>
    <row r="486" spans="1:11" x14ac:dyDescent="0.3">
      <c r="A486" s="73">
        <v>43140</v>
      </c>
      <c r="B486" s="130">
        <v>2619.5500489999999</v>
      </c>
      <c r="C486" s="125">
        <f t="shared" si="36"/>
        <v>-8.8176651809281914E-2</v>
      </c>
      <c r="D486" s="128">
        <f t="shared" si="37"/>
        <v>-88176.651809281917</v>
      </c>
      <c r="E486" s="128">
        <f t="shared" ca="1" si="38"/>
        <v>60047.780810253636</v>
      </c>
      <c r="F486" s="124">
        <f t="shared" ca="1" si="39"/>
        <v>0.131017632295787</v>
      </c>
      <c r="G486" s="128"/>
      <c r="H486" s="128"/>
      <c r="I486" s="124"/>
      <c r="J486" s="125"/>
      <c r="K486" s="128"/>
    </row>
    <row r="487" spans="1:11" x14ac:dyDescent="0.3">
      <c r="A487" s="73">
        <v>43139</v>
      </c>
      <c r="B487" s="130">
        <v>2581</v>
      </c>
      <c r="C487" s="125">
        <f t="shared" si="36"/>
        <v>-9.0957118957471161E-2</v>
      </c>
      <c r="D487" s="128">
        <f t="shared" si="37"/>
        <v>-90957.118957471161</v>
      </c>
      <c r="E487" s="128">
        <f t="shared" ca="1" si="38"/>
        <v>52867.782890467817</v>
      </c>
      <c r="F487" s="124">
        <f t="shared" ca="1" si="39"/>
        <v>0.11834716390151168</v>
      </c>
      <c r="G487" s="128"/>
      <c r="H487" s="128"/>
      <c r="I487" s="124"/>
      <c r="J487" s="125"/>
      <c r="K487" s="128"/>
    </row>
    <row r="488" spans="1:11" x14ac:dyDescent="0.3">
      <c r="A488" s="73">
        <v>43138</v>
      </c>
      <c r="B488" s="130">
        <v>2681.6599120000001</v>
      </c>
      <c r="C488" s="125">
        <f t="shared" si="36"/>
        <v>-5.4934952408613347E-2</v>
      </c>
      <c r="D488" s="128">
        <f t="shared" si="37"/>
        <v>-54934.952408613346</v>
      </c>
      <c r="E488" s="128">
        <f t="shared" ca="1" si="38"/>
        <v>36242.321201239014</v>
      </c>
      <c r="F488" s="124">
        <f t="shared" ca="1" si="39"/>
        <v>0.16864734500145673</v>
      </c>
      <c r="G488" s="128"/>
      <c r="H488" s="128"/>
      <c r="I488" s="124"/>
      <c r="J488" s="125"/>
      <c r="K488" s="128"/>
    </row>
    <row r="489" spans="1:11" x14ac:dyDescent="0.3">
      <c r="A489" s="73">
        <v>43137</v>
      </c>
      <c r="B489" s="130">
        <v>2695.139893</v>
      </c>
      <c r="C489" s="125">
        <f t="shared" si="36"/>
        <v>-5.071623910627554E-2</v>
      </c>
      <c r="D489" s="128">
        <f t="shared" si="37"/>
        <v>-50716.239106275541</v>
      </c>
      <c r="E489" s="128">
        <f t="shared" ca="1" si="38"/>
        <v>20945.50025810405</v>
      </c>
      <c r="F489" s="124">
        <f t="shared" ca="1" si="39"/>
        <v>0.17533614236039785</v>
      </c>
      <c r="G489" s="128"/>
      <c r="H489" s="128"/>
      <c r="I489" s="124"/>
      <c r="J489" s="125"/>
      <c r="K489" s="128"/>
    </row>
    <row r="490" spans="1:11" x14ac:dyDescent="0.3">
      <c r="A490" s="73">
        <v>43136</v>
      </c>
      <c r="B490" s="130">
        <v>2648.9399410000001</v>
      </c>
      <c r="C490" s="125">
        <f t="shared" si="36"/>
        <v>-6.496010613731984E-2</v>
      </c>
      <c r="D490" s="128">
        <f t="shared" si="37"/>
        <v>-64960.106137319839</v>
      </c>
      <c r="E490" s="128">
        <f t="shared" ca="1" si="38"/>
        <v>18957.86928326216</v>
      </c>
      <c r="F490" s="124">
        <f t="shared" ca="1" si="39"/>
        <v>0.15545061975626107</v>
      </c>
      <c r="G490" s="128"/>
      <c r="H490" s="128"/>
      <c r="I490" s="124"/>
      <c r="J490" s="125"/>
      <c r="K490" s="128"/>
    </row>
    <row r="491" spans="1:11" x14ac:dyDescent="0.3">
      <c r="A491" s="73">
        <v>43133</v>
      </c>
      <c r="B491" s="130">
        <v>2762.1298830000001</v>
      </c>
      <c r="C491" s="125">
        <f t="shared" si="36"/>
        <v>-1.7140577575387561E-2</v>
      </c>
      <c r="D491" s="128">
        <f t="shared" si="37"/>
        <v>-17140.577575387561</v>
      </c>
      <c r="E491" s="128">
        <f t="shared" ca="1" si="38"/>
        <v>17096.110424552397</v>
      </c>
      <c r="F491" s="124">
        <f t="shared" ca="1" si="39"/>
        <v>0.20227471545360798</v>
      </c>
      <c r="G491" s="128"/>
      <c r="H491" s="128"/>
      <c r="I491" s="124"/>
      <c r="J491" s="125"/>
      <c r="K491" s="128"/>
    </row>
    <row r="492" spans="1:11" x14ac:dyDescent="0.3">
      <c r="A492" s="73">
        <v>43132</v>
      </c>
      <c r="B492" s="130">
        <v>2821.9799800000001</v>
      </c>
      <c r="C492" s="125">
        <f t="shared" si="36"/>
        <v>8.5595761131125325E-3</v>
      </c>
      <c r="D492" s="128">
        <f t="shared" si="37"/>
        <v>8559.5761131125328</v>
      </c>
      <c r="E492" s="128">
        <f t="shared" ca="1" si="38"/>
        <v>16788.092697858861</v>
      </c>
      <c r="F492" s="124">
        <f t="shared" ca="1" si="39"/>
        <v>0.23724920917621839</v>
      </c>
      <c r="G492" s="128"/>
      <c r="H492" s="128"/>
      <c r="I492" s="124"/>
      <c r="J492" s="125"/>
      <c r="K492" s="128"/>
    </row>
    <row r="493" spans="1:11" x14ac:dyDescent="0.3">
      <c r="A493" s="73">
        <v>43131</v>
      </c>
      <c r="B493" s="130">
        <v>2823.8100589999999</v>
      </c>
      <c r="C493" s="125">
        <f t="shared" si="36"/>
        <v>7.5823531173788705E-3</v>
      </c>
      <c r="D493" s="128">
        <f t="shared" si="37"/>
        <v>7582.3531173788706</v>
      </c>
      <c r="E493" s="128">
        <f t="shared" ca="1" si="38"/>
        <v>16788.092697858861</v>
      </c>
      <c r="F493" s="124">
        <f t="shared" ca="1" si="39"/>
        <v>0.23875764879071526</v>
      </c>
      <c r="G493" s="128"/>
      <c r="H493" s="128"/>
      <c r="I493" s="124"/>
      <c r="J493" s="125"/>
      <c r="K493" s="128"/>
    </row>
    <row r="494" spans="1:11" x14ac:dyDescent="0.3">
      <c r="A494" s="73">
        <v>43130</v>
      </c>
      <c r="B494" s="130">
        <v>2822.429932</v>
      </c>
      <c r="C494" s="125">
        <f t="shared" si="36"/>
        <v>1.6571704314402247E-2</v>
      </c>
      <c r="D494" s="128">
        <f t="shared" si="37"/>
        <v>16571.704314402246</v>
      </c>
      <c r="E494" s="128">
        <f t="shared" ca="1" si="38"/>
        <v>16788.092697858861</v>
      </c>
      <c r="F494" s="124">
        <f t="shared" ca="1" si="39"/>
        <v>0.23852163005918259</v>
      </c>
      <c r="G494" s="128"/>
      <c r="H494" s="128"/>
      <c r="I494" s="124"/>
      <c r="J494" s="125"/>
      <c r="K494" s="128"/>
    </row>
    <row r="495" spans="1:11" x14ac:dyDescent="0.3">
      <c r="A495" s="73">
        <v>43129</v>
      </c>
      <c r="B495" s="130">
        <v>2853.530029</v>
      </c>
      <c r="C495" s="125">
        <f t="shared" si="36"/>
        <v>2.415084100490561E-2</v>
      </c>
      <c r="D495" s="128">
        <f t="shared" si="37"/>
        <v>24150.841004905611</v>
      </c>
      <c r="E495" s="128">
        <f t="shared" ca="1" si="38"/>
        <v>16788.092697858861</v>
      </c>
      <c r="F495" s="124">
        <f t="shared" ca="1" si="39"/>
        <v>0.25105447481403753</v>
      </c>
      <c r="G495" s="128"/>
      <c r="H495" s="128"/>
      <c r="I495" s="124"/>
      <c r="J495" s="125"/>
      <c r="K495" s="128"/>
    </row>
    <row r="496" spans="1:11" x14ac:dyDescent="0.3">
      <c r="A496" s="73">
        <v>43126</v>
      </c>
      <c r="B496" s="130">
        <v>2872.8701169999999</v>
      </c>
      <c r="C496" s="125">
        <f t="shared" si="36"/>
        <v>3.8051589036897537E-2</v>
      </c>
      <c r="D496" s="128">
        <f t="shared" si="37"/>
        <v>38051.589036897538</v>
      </c>
      <c r="E496" s="128">
        <f t="shared" ca="1" si="38"/>
        <v>16788.092697858861</v>
      </c>
      <c r="F496" s="124">
        <f t="shared" ca="1" si="39"/>
        <v>0.25196440079744953</v>
      </c>
      <c r="G496" s="128"/>
      <c r="H496" s="128"/>
      <c r="I496" s="124"/>
      <c r="J496" s="125"/>
      <c r="K496" s="128"/>
    </row>
    <row r="497" spans="1:11" x14ac:dyDescent="0.3">
      <c r="A497" s="73">
        <v>43125</v>
      </c>
      <c r="B497" s="130">
        <v>2839.25</v>
      </c>
      <c r="C497" s="125">
        <f t="shared" si="36"/>
        <v>3.3119506250346653E-2</v>
      </c>
      <c r="D497" s="128">
        <f t="shared" si="37"/>
        <v>33119.506250346654</v>
      </c>
      <c r="E497" s="128">
        <f t="shared" ca="1" si="38"/>
        <v>16788.092697858861</v>
      </c>
      <c r="F497" s="124">
        <f t="shared" ca="1" si="39"/>
        <v>0.23624104536304191</v>
      </c>
      <c r="G497" s="128"/>
      <c r="H497" s="128"/>
      <c r="I497" s="124"/>
      <c r="J497" s="125"/>
      <c r="K497" s="128"/>
    </row>
    <row r="498" spans="1:11" x14ac:dyDescent="0.3">
      <c r="A498" s="73">
        <v>43124</v>
      </c>
      <c r="B498" s="130">
        <v>2837.540039</v>
      </c>
      <c r="C498" s="125">
        <f t="shared" si="36"/>
        <v>3.1348930420781462E-2</v>
      </c>
      <c r="D498" s="128">
        <f t="shared" si="37"/>
        <v>31348.930420781464</v>
      </c>
      <c r="E498" s="128">
        <f t="shared" ca="1" si="38"/>
        <v>16788.092697858861</v>
      </c>
      <c r="F498" s="124">
        <f t="shared" ca="1" si="39"/>
        <v>0.2345879447404946</v>
      </c>
      <c r="G498" s="128"/>
      <c r="H498" s="128"/>
      <c r="I498" s="124"/>
      <c r="J498" s="125"/>
      <c r="K498" s="128"/>
    </row>
    <row r="499" spans="1:11" x14ac:dyDescent="0.3">
      <c r="A499" s="73">
        <v>43123</v>
      </c>
      <c r="B499" s="130">
        <v>2839.1298830000001</v>
      </c>
      <c r="C499" s="125">
        <f t="shared" si="36"/>
        <v>3.3271314402750329E-2</v>
      </c>
      <c r="D499" s="128">
        <f t="shared" si="37"/>
        <v>33271.314402750329</v>
      </c>
      <c r="E499" s="128">
        <f t="shared" ca="1" si="38"/>
        <v>16788.092697858861</v>
      </c>
      <c r="F499" s="124">
        <f t="shared" ca="1" si="39"/>
        <v>0.24519413804260348</v>
      </c>
      <c r="G499" s="128"/>
      <c r="H499" s="128"/>
      <c r="I499" s="124"/>
      <c r="J499" s="125"/>
      <c r="K499" s="128"/>
    </row>
    <row r="500" spans="1:11" x14ac:dyDescent="0.3">
      <c r="A500" s="73">
        <v>43122</v>
      </c>
      <c r="B500" s="130">
        <v>2832.969971</v>
      </c>
      <c r="C500" s="125">
        <f t="shared" si="36"/>
        <v>3.2743405285476035E-2</v>
      </c>
      <c r="D500" s="128">
        <f t="shared" si="37"/>
        <v>32743.405285476034</v>
      </c>
      <c r="E500" s="128">
        <f t="shared" ca="1" si="38"/>
        <v>16788.092697858861</v>
      </c>
      <c r="F500" s="124">
        <f t="shared" ca="1" si="39"/>
        <v>0.25064896357133981</v>
      </c>
      <c r="G500" s="128"/>
      <c r="H500" s="128"/>
      <c r="I500" s="124"/>
      <c r="J500" s="125"/>
      <c r="K500" s="128"/>
    </row>
    <row r="501" spans="1:11" x14ac:dyDescent="0.3">
      <c r="A501" s="73">
        <v>43119</v>
      </c>
      <c r="B501" s="130">
        <v>2810.3000489999999</v>
      </c>
      <c r="C501" s="125">
        <f t="shared" si="36"/>
        <v>3.1685160120577427E-2</v>
      </c>
      <c r="D501" s="128">
        <f t="shared" si="37"/>
        <v>31685.160120577428</v>
      </c>
      <c r="E501" s="128">
        <f t="shared" ca="1" si="38"/>
        <v>16788.092697858861</v>
      </c>
      <c r="F501" s="124">
        <f t="shared" ca="1" si="39"/>
        <v>0.23730357194706553</v>
      </c>
      <c r="G501" s="128"/>
      <c r="H501" s="128"/>
      <c r="I501" s="124"/>
      <c r="J501" s="125"/>
      <c r="K501" s="128"/>
    </row>
    <row r="502" spans="1:11" x14ac:dyDescent="0.3">
      <c r="A502" s="73">
        <v>43118</v>
      </c>
      <c r="B502" s="130">
        <v>2798.030029</v>
      </c>
      <c r="C502" s="125">
        <f t="shared" si="36"/>
        <v>3.1318868050167259E-2</v>
      </c>
      <c r="D502" s="128">
        <f t="shared" si="37"/>
        <v>31318.868050167261</v>
      </c>
      <c r="E502" s="128">
        <f t="shared" ca="1" si="38"/>
        <v>16788.092697858861</v>
      </c>
      <c r="F502" s="124">
        <f t="shared" ca="1" si="39"/>
        <v>0.23604826717741734</v>
      </c>
      <c r="G502" s="128"/>
      <c r="H502" s="128"/>
      <c r="I502" s="124"/>
      <c r="J502" s="125"/>
      <c r="K502" s="128"/>
    </row>
    <row r="503" spans="1:11" x14ac:dyDescent="0.3">
      <c r="A503" s="73">
        <v>43117</v>
      </c>
      <c r="B503" s="130">
        <v>2802.5600589999999</v>
      </c>
      <c r="C503" s="125">
        <f t="shared" si="36"/>
        <v>3.9598487157362472E-2</v>
      </c>
      <c r="D503" s="128">
        <f t="shared" si="37"/>
        <v>39598.48715736247</v>
      </c>
      <c r="E503" s="128">
        <f t="shared" ca="1" si="38"/>
        <v>16788.092697858861</v>
      </c>
      <c r="F503" s="124">
        <f t="shared" ca="1" si="39"/>
        <v>0.23358093525353785</v>
      </c>
      <c r="G503" s="128"/>
      <c r="H503" s="128"/>
      <c r="I503" s="124"/>
      <c r="J503" s="125"/>
      <c r="K503" s="128"/>
    </row>
    <row r="504" spans="1:11" x14ac:dyDescent="0.3">
      <c r="A504" s="73">
        <v>43116</v>
      </c>
      <c r="B504" s="130">
        <v>2776.419922</v>
      </c>
      <c r="C504" s="125">
        <f t="shared" si="36"/>
        <v>3.8453555636562387E-2</v>
      </c>
      <c r="D504" s="128">
        <f t="shared" si="37"/>
        <v>38453.555636562385</v>
      </c>
      <c r="E504" s="128">
        <f t="shared" ca="1" si="38"/>
        <v>16788.092697858861</v>
      </c>
      <c r="F504" s="124">
        <f t="shared" ca="1" si="39"/>
        <v>0.22423047546074137</v>
      </c>
      <c r="G504" s="128"/>
      <c r="H504" s="128"/>
      <c r="I504" s="124"/>
      <c r="J504" s="125"/>
      <c r="K504" s="128"/>
    </row>
    <row r="505" spans="1:11" x14ac:dyDescent="0.3">
      <c r="A505" s="73">
        <v>43112</v>
      </c>
      <c r="B505" s="130">
        <v>2786.23999</v>
      </c>
      <c r="C505" s="125">
        <f t="shared" si="36"/>
        <v>3.6725016024961255E-2</v>
      </c>
      <c r="D505" s="128">
        <f t="shared" si="37"/>
        <v>36725.016024961253</v>
      </c>
      <c r="E505" s="128">
        <f t="shared" ca="1" si="38"/>
        <v>16788.092697858861</v>
      </c>
      <c r="F505" s="124">
        <f t="shared" ca="1" si="39"/>
        <v>0.22491476500276075</v>
      </c>
      <c r="G505" s="128"/>
      <c r="H505" s="128"/>
      <c r="I505" s="124"/>
      <c r="J505" s="125"/>
      <c r="K505" s="128"/>
    </row>
    <row r="506" spans="1:11" x14ac:dyDescent="0.3">
      <c r="A506" s="73">
        <v>43111</v>
      </c>
      <c r="B506" s="130">
        <v>2767.5600589999999</v>
      </c>
      <c r="C506" s="125">
        <f t="shared" si="36"/>
        <v>3.1663052648315038E-2</v>
      </c>
      <c r="D506" s="128">
        <f t="shared" si="37"/>
        <v>31663.052648315039</v>
      </c>
      <c r="E506" s="128">
        <f t="shared" ca="1" si="38"/>
        <v>16788.092697858861</v>
      </c>
      <c r="F506" s="124">
        <f t="shared" ca="1" si="39"/>
        <v>0.21895321211669949</v>
      </c>
      <c r="G506" s="128"/>
      <c r="H506" s="128"/>
      <c r="I506" s="124"/>
      <c r="J506" s="125"/>
      <c r="K506" s="128"/>
    </row>
    <row r="507" spans="1:11" x14ac:dyDescent="0.3">
      <c r="A507" s="73">
        <v>43110</v>
      </c>
      <c r="B507" s="130">
        <v>2748.2299800000001</v>
      </c>
      <c r="C507" s="125">
        <f t="shared" si="36"/>
        <v>2.5267666480134343E-2</v>
      </c>
      <c r="D507" s="128">
        <f t="shared" si="37"/>
        <v>25267.666480134343</v>
      </c>
      <c r="E507" s="128">
        <f t="shared" ca="1" si="38"/>
        <v>16788.092697858861</v>
      </c>
      <c r="F507" s="124">
        <f t="shared" ca="1" si="39"/>
        <v>0.2078432474845997</v>
      </c>
      <c r="G507" s="128"/>
      <c r="H507" s="128"/>
      <c r="I507" s="124"/>
      <c r="J507" s="125"/>
      <c r="K507" s="128"/>
    </row>
    <row r="508" spans="1:11" x14ac:dyDescent="0.3">
      <c r="A508" s="73">
        <v>43109</v>
      </c>
      <c r="B508" s="130">
        <v>2751.290039</v>
      </c>
      <c r="C508" s="125">
        <f t="shared" si="36"/>
        <v>2.5322899361089224E-2</v>
      </c>
      <c r="D508" s="128">
        <f t="shared" si="37"/>
        <v>25322.899361089225</v>
      </c>
      <c r="E508" s="128">
        <f t="shared" ca="1" si="38"/>
        <v>16788.092697858861</v>
      </c>
      <c r="F508" s="124">
        <f t="shared" ca="1" si="39"/>
        <v>0.21260970418958558</v>
      </c>
      <c r="G508" s="128"/>
      <c r="H508" s="128"/>
      <c r="I508" s="124"/>
      <c r="J508" s="125"/>
      <c r="K508" s="128"/>
    </row>
    <row r="509" spans="1:11" x14ac:dyDescent="0.3">
      <c r="A509" s="73">
        <v>43108</v>
      </c>
      <c r="B509" s="130">
        <v>2747.709961</v>
      </c>
      <c r="C509" s="125">
        <f t="shared" si="36"/>
        <v>2.3519554863784542E-2</v>
      </c>
      <c r="D509" s="128">
        <f t="shared" si="37"/>
        <v>23519.554863784542</v>
      </c>
      <c r="E509" s="128">
        <f t="shared" ca="1" si="38"/>
        <v>16788.092697858861</v>
      </c>
      <c r="F509" s="124">
        <f t="shared" ca="1" si="39"/>
        <v>0.2110318126321642</v>
      </c>
      <c r="G509" s="128"/>
      <c r="H509" s="128"/>
      <c r="I509" s="124"/>
      <c r="J509" s="125"/>
      <c r="K509" s="128"/>
    </row>
    <row r="510" spans="1:11" x14ac:dyDescent="0.3">
      <c r="A510" s="73">
        <v>43105</v>
      </c>
      <c r="B510" s="130">
        <v>2743.1499020000001</v>
      </c>
      <c r="C510" s="125">
        <f t="shared" si="36"/>
        <v>2.3849921433237053E-2</v>
      </c>
      <c r="D510" s="128">
        <f t="shared" si="37"/>
        <v>23849.921433237054</v>
      </c>
      <c r="E510" s="128">
        <f t="shared" ca="1" si="38"/>
        <v>16788.092697858861</v>
      </c>
      <c r="F510" s="124">
        <f t="shared" ca="1" si="39"/>
        <v>0.20473167357404698</v>
      </c>
      <c r="G510" s="128"/>
      <c r="H510" s="128"/>
      <c r="I510" s="124"/>
      <c r="J510" s="125"/>
      <c r="K510" s="128"/>
    </row>
    <row r="511" spans="1:11" x14ac:dyDescent="0.3">
      <c r="A511" s="73">
        <v>43104</v>
      </c>
      <c r="B511" s="130">
        <v>2723.98999</v>
      </c>
      <c r="C511" s="125">
        <f t="shared" si="36"/>
        <v>1.5856981230389477E-2</v>
      </c>
      <c r="D511" s="128">
        <f t="shared" si="37"/>
        <v>15856.981230389478</v>
      </c>
      <c r="E511" s="128">
        <f t="shared" ca="1" si="38"/>
        <v>16788.092697858861</v>
      </c>
      <c r="F511" s="124">
        <f t="shared" ca="1" si="39"/>
        <v>0.20052445570735999</v>
      </c>
      <c r="G511" s="128"/>
      <c r="H511" s="128"/>
      <c r="I511" s="124"/>
      <c r="J511" s="125"/>
      <c r="K511" s="128"/>
    </row>
    <row r="512" spans="1:11" x14ac:dyDescent="0.3">
      <c r="A512" s="73">
        <v>43103</v>
      </c>
      <c r="B512" s="130">
        <v>2713.0600589999999</v>
      </c>
      <c r="C512" s="125">
        <f t="shared" si="36"/>
        <v>8.5125597544775111E-3</v>
      </c>
      <c r="D512" s="128">
        <f t="shared" si="37"/>
        <v>8512.5597544775119</v>
      </c>
      <c r="E512" s="128">
        <f t="shared" ca="1" si="38"/>
        <v>16788.092697858861</v>
      </c>
      <c r="F512" s="124">
        <f t="shared" ca="1" si="39"/>
        <v>0.1947858896840251</v>
      </c>
      <c r="G512" s="128"/>
      <c r="H512" s="128"/>
      <c r="I512" s="124"/>
      <c r="J512" s="125"/>
      <c r="K512" s="128"/>
    </row>
    <row r="513" spans="1:11" x14ac:dyDescent="0.3">
      <c r="A513" s="73">
        <v>43102</v>
      </c>
      <c r="B513" s="130">
        <v>2695.8100589999999</v>
      </c>
      <c r="C513" s="125">
        <f t="shared" si="36"/>
        <v>7.4743720813554848E-3</v>
      </c>
      <c r="D513" s="128">
        <f t="shared" si="37"/>
        <v>7474.3720813554846</v>
      </c>
      <c r="E513" s="128">
        <f t="shared" ca="1" si="38"/>
        <v>16788.092697858861</v>
      </c>
      <c r="F513" s="124">
        <f t="shared" ca="1" si="39"/>
        <v>0.1939827028028458</v>
      </c>
      <c r="G513" s="128"/>
      <c r="H513" s="128"/>
      <c r="I513" s="124"/>
      <c r="J513" s="125"/>
      <c r="K513" s="128"/>
    </row>
    <row r="514" spans="1:11" x14ac:dyDescent="0.3">
      <c r="A514" s="73">
        <v>43098</v>
      </c>
      <c r="B514" s="130">
        <v>2673.610107</v>
      </c>
      <c r="C514" s="125">
        <f t="shared" si="36"/>
        <v>8.1448022136236808E-3</v>
      </c>
      <c r="D514" s="128">
        <f t="shared" si="37"/>
        <v>8144.8022136236805</v>
      </c>
      <c r="E514" s="128">
        <f t="shared" ca="1" si="38"/>
        <v>16788.092697858861</v>
      </c>
      <c r="F514" s="124">
        <f t="shared" ca="1" si="39"/>
        <v>0.19419965511111914</v>
      </c>
      <c r="G514" s="128"/>
      <c r="H514" s="128"/>
      <c r="I514" s="124"/>
      <c r="J514" s="125"/>
      <c r="K514" s="128"/>
    </row>
    <row r="515" spans="1:11" x14ac:dyDescent="0.3">
      <c r="A515" s="73">
        <v>43097</v>
      </c>
      <c r="B515" s="130">
        <v>2687.540039</v>
      </c>
      <c r="C515" s="125">
        <f t="shared" si="36"/>
        <v>9.2719980815083591E-3</v>
      </c>
      <c r="D515" s="128">
        <f t="shared" si="37"/>
        <v>9271.99808150836</v>
      </c>
      <c r="E515" s="128">
        <f t="shared" ca="1" si="38"/>
        <v>16788.092697858861</v>
      </c>
      <c r="F515" s="124">
        <f t="shared" ca="1" si="39"/>
        <v>0.19485520884710872</v>
      </c>
      <c r="G515" s="128"/>
      <c r="H515" s="128"/>
      <c r="I515" s="124"/>
      <c r="J515" s="125"/>
      <c r="K515" s="128"/>
    </row>
    <row r="516" spans="1:11" x14ac:dyDescent="0.3">
      <c r="A516" s="73">
        <v>43096</v>
      </c>
      <c r="B516" s="130">
        <v>2682.6201169999999</v>
      </c>
      <c r="C516" s="125">
        <f t="shared" si="36"/>
        <v>6.9479147845146194E-3</v>
      </c>
      <c r="D516" s="128">
        <f t="shared" si="37"/>
        <v>6947.914784514619</v>
      </c>
      <c r="E516" s="128">
        <f t="shared" ca="1" si="38"/>
        <v>16788.092697858861</v>
      </c>
      <c r="F516" s="124">
        <f t="shared" ca="1" si="39"/>
        <v>0.19231804241964467</v>
      </c>
      <c r="G516" s="128"/>
      <c r="H516" s="128"/>
      <c r="I516" s="124"/>
      <c r="J516" s="125"/>
      <c r="K516" s="128"/>
    </row>
    <row r="517" spans="1:11" x14ac:dyDescent="0.3">
      <c r="A517" s="73">
        <v>43095</v>
      </c>
      <c r="B517" s="130">
        <v>2680.5</v>
      </c>
      <c r="C517" s="125">
        <f t="shared" si="36"/>
        <v>7.7105590912391886E-3</v>
      </c>
      <c r="D517" s="128">
        <f t="shared" si="37"/>
        <v>7710.559091239189</v>
      </c>
      <c r="E517" s="128">
        <f t="shared" ca="1" si="38"/>
        <v>16788.092697858861</v>
      </c>
      <c r="F517" s="124">
        <f t="shared" ca="1" si="39"/>
        <v>0.18141996854224818</v>
      </c>
      <c r="G517" s="128"/>
      <c r="H517" s="128"/>
      <c r="I517" s="124"/>
      <c r="J517" s="125"/>
      <c r="K517" s="128"/>
    </row>
    <row r="518" spans="1:11" x14ac:dyDescent="0.3">
      <c r="A518" s="73">
        <v>43091</v>
      </c>
      <c r="B518" s="130">
        <v>2683.3400879999999</v>
      </c>
      <c r="C518" s="125">
        <f t="shared" si="36"/>
        <v>1.2008330379030818E-2</v>
      </c>
      <c r="D518" s="128">
        <f t="shared" si="37"/>
        <v>12008.330379030818</v>
      </c>
      <c r="E518" s="128">
        <f t="shared" ca="1" si="38"/>
        <v>16788.092697858861</v>
      </c>
      <c r="F518" s="124">
        <f t="shared" ca="1" si="39"/>
        <v>0.18533081326982548</v>
      </c>
      <c r="G518" s="128"/>
      <c r="H518" s="128"/>
      <c r="I518" s="124"/>
      <c r="J518" s="125"/>
      <c r="K518" s="128"/>
    </row>
    <row r="519" spans="1:11" x14ac:dyDescent="0.3">
      <c r="A519" s="73">
        <v>43090</v>
      </c>
      <c r="B519" s="130">
        <v>2684.570068</v>
      </c>
      <c r="C519" s="125">
        <f t="shared" si="36"/>
        <v>1.8047193517183979E-2</v>
      </c>
      <c r="D519" s="128">
        <f t="shared" si="37"/>
        <v>18047.19351718398</v>
      </c>
      <c r="E519" s="128">
        <f t="shared" ca="1" si="38"/>
        <v>16788.092697858861</v>
      </c>
      <c r="F519" s="124">
        <f t="shared" ca="1" si="39"/>
        <v>0.18735851775660883</v>
      </c>
      <c r="G519" s="128"/>
      <c r="H519" s="128"/>
      <c r="I519" s="124"/>
      <c r="J519" s="125"/>
      <c r="K519" s="128"/>
    </row>
    <row r="520" spans="1:11" x14ac:dyDescent="0.3">
      <c r="A520" s="73">
        <v>43089</v>
      </c>
      <c r="B520" s="130">
        <v>2679.25</v>
      </c>
      <c r="C520" s="125">
        <f t="shared" ref="C520:C583" si="40">B520/B530-1</f>
        <v>1.9009070814263618E-2</v>
      </c>
      <c r="D520" s="128">
        <f t="shared" ref="D520:D583" si="41">C520*$B$5</f>
        <v>19009.070814263618</v>
      </c>
      <c r="E520" s="128">
        <f t="shared" ref="E520:E583" ca="1" si="42">ABS(_xlfn.PERCENTILE.INC(OFFSET(D520,0,0,Window),1-VaRLevel))</f>
        <v>16788.092697858861</v>
      </c>
      <c r="F520" s="124">
        <f t="shared" ca="1" si="39"/>
        <v>0.18279787055786079</v>
      </c>
      <c r="G520" s="128"/>
      <c r="H520" s="128"/>
      <c r="I520" s="124"/>
      <c r="J520" s="125"/>
      <c r="K520" s="128"/>
    </row>
    <row r="521" spans="1:11" x14ac:dyDescent="0.3">
      <c r="A521" s="73">
        <v>43088</v>
      </c>
      <c r="B521" s="130">
        <v>2681.469971</v>
      </c>
      <c r="C521" s="125">
        <f t="shared" si="40"/>
        <v>1.9737029878604373E-2</v>
      </c>
      <c r="D521" s="128">
        <f t="shared" si="41"/>
        <v>19737.029878604371</v>
      </c>
      <c r="E521" s="128">
        <f t="shared" ca="1" si="42"/>
        <v>16788.092697858861</v>
      </c>
      <c r="F521" s="124">
        <f t="shared" ref="F521:F584" ca="1" si="43">B521/OFFSET(B521,250,0)-1</f>
        <v>0.18086894220054539</v>
      </c>
      <c r="G521" s="128"/>
      <c r="H521" s="128"/>
      <c r="I521" s="124"/>
      <c r="J521" s="125"/>
      <c r="K521" s="128"/>
    </row>
    <row r="522" spans="1:11" x14ac:dyDescent="0.3">
      <c r="A522" s="73">
        <v>43087</v>
      </c>
      <c r="B522" s="130">
        <v>2690.1599120000001</v>
      </c>
      <c r="C522" s="125">
        <f t="shared" si="40"/>
        <v>1.9216186817565539E-2</v>
      </c>
      <c r="D522" s="128">
        <f t="shared" si="41"/>
        <v>19216.18681756554</v>
      </c>
      <c r="E522" s="128">
        <f t="shared" ca="1" si="42"/>
        <v>16788.092697858861</v>
      </c>
      <c r="F522" s="124">
        <f t="shared" ca="1" si="43"/>
        <v>0.18900517452535426</v>
      </c>
      <c r="G522" s="128"/>
      <c r="H522" s="128"/>
      <c r="I522" s="124"/>
      <c r="J522" s="125"/>
      <c r="K522" s="128"/>
    </row>
    <row r="523" spans="1:11" x14ac:dyDescent="0.3">
      <c r="A523" s="73">
        <v>43084</v>
      </c>
      <c r="B523" s="130">
        <v>2675.8100589999999</v>
      </c>
      <c r="C523" s="125">
        <f t="shared" si="40"/>
        <v>1.271282798883977E-2</v>
      </c>
      <c r="D523" s="128">
        <f t="shared" si="41"/>
        <v>12712.82798883977</v>
      </c>
      <c r="E523" s="128">
        <f t="shared" ca="1" si="42"/>
        <v>16788.092697858861</v>
      </c>
      <c r="F523" s="124">
        <f t="shared" ca="1" si="43"/>
        <v>0.18499868401780706</v>
      </c>
      <c r="G523" s="128"/>
      <c r="H523" s="128"/>
      <c r="I523" s="124"/>
      <c r="J523" s="125"/>
      <c r="K523" s="128"/>
    </row>
    <row r="524" spans="1:11" x14ac:dyDescent="0.3">
      <c r="A524" s="73">
        <v>43083</v>
      </c>
      <c r="B524" s="130">
        <v>2652.01001</v>
      </c>
      <c r="C524" s="125">
        <f t="shared" si="40"/>
        <v>1.673200382798834E-3</v>
      </c>
      <c r="D524" s="128">
        <f t="shared" si="41"/>
        <v>1673.200382798834</v>
      </c>
      <c r="E524" s="128">
        <f t="shared" ca="1" si="42"/>
        <v>16788.092697858861</v>
      </c>
      <c r="F524" s="124">
        <f t="shared" ca="1" si="43"/>
        <v>0.17240265425318091</v>
      </c>
      <c r="G524" s="128"/>
      <c r="H524" s="128"/>
      <c r="I524" s="124"/>
      <c r="J524" s="125"/>
      <c r="K524" s="128"/>
    </row>
    <row r="525" spans="1:11" x14ac:dyDescent="0.3">
      <c r="A525" s="73">
        <v>43082</v>
      </c>
      <c r="B525" s="130">
        <v>2662.8500979999999</v>
      </c>
      <c r="C525" s="125">
        <f t="shared" si="40"/>
        <v>1.400573063460242E-2</v>
      </c>
      <c r="D525" s="128">
        <f t="shared" si="41"/>
        <v>14005.73063460242</v>
      </c>
      <c r="E525" s="128">
        <f t="shared" ca="1" si="42"/>
        <v>16788.092697858861</v>
      </c>
      <c r="F525" s="124">
        <f t="shared" ca="1" si="43"/>
        <v>0.18176616475927587</v>
      </c>
      <c r="G525" s="128"/>
      <c r="H525" s="128"/>
      <c r="I525" s="124"/>
      <c r="J525" s="125"/>
      <c r="K525" s="128"/>
    </row>
    <row r="526" spans="1:11" x14ac:dyDescent="0.3">
      <c r="A526" s="73">
        <v>43081</v>
      </c>
      <c r="B526" s="130">
        <v>2664.110107</v>
      </c>
      <c r="C526" s="125">
        <f t="shared" si="40"/>
        <v>1.411096422196545E-2</v>
      </c>
      <c r="D526" s="128">
        <f t="shared" si="41"/>
        <v>14110.964221965449</v>
      </c>
      <c r="E526" s="128">
        <f t="shared" ca="1" si="42"/>
        <v>16788.092697858861</v>
      </c>
      <c r="F526" s="124">
        <f t="shared" ca="1" si="43"/>
        <v>0.17272821518898374</v>
      </c>
      <c r="G526" s="128"/>
      <c r="H526" s="128"/>
      <c r="I526" s="124"/>
      <c r="J526" s="125"/>
      <c r="K526" s="128"/>
    </row>
    <row r="527" spans="1:11" x14ac:dyDescent="0.3">
      <c r="A527" s="73">
        <v>43080</v>
      </c>
      <c r="B527" s="130">
        <v>2659.98999</v>
      </c>
      <c r="C527" s="125">
        <f t="shared" si="40"/>
        <v>2.2514653441636945E-2</v>
      </c>
      <c r="D527" s="128">
        <f t="shared" si="41"/>
        <v>22514.653441636943</v>
      </c>
      <c r="E527" s="128">
        <f t="shared" ca="1" si="42"/>
        <v>16788.092697858861</v>
      </c>
      <c r="F527" s="124">
        <f t="shared" ca="1" si="43"/>
        <v>0.17857207746894543</v>
      </c>
      <c r="G527" s="128"/>
      <c r="H527" s="128"/>
      <c r="I527" s="124"/>
      <c r="J527" s="125"/>
      <c r="K527" s="128"/>
    </row>
    <row r="528" spans="1:11" x14ac:dyDescent="0.3">
      <c r="A528" s="73">
        <v>43077</v>
      </c>
      <c r="B528" s="130">
        <v>2651.5</v>
      </c>
      <c r="C528" s="125">
        <f t="shared" si="40"/>
        <v>1.8859399893573325E-2</v>
      </c>
      <c r="D528" s="128">
        <f t="shared" si="41"/>
        <v>18859.399893573325</v>
      </c>
      <c r="E528" s="128">
        <f t="shared" ca="1" si="42"/>
        <v>16788.092697858861</v>
      </c>
      <c r="F528" s="124">
        <f t="shared" ca="1" si="43"/>
        <v>0.1734741145146339</v>
      </c>
      <c r="G528" s="128"/>
      <c r="H528" s="128"/>
      <c r="I528" s="124"/>
      <c r="J528" s="125"/>
      <c r="K528" s="128"/>
    </row>
    <row r="529" spans="1:11" x14ac:dyDescent="0.3">
      <c r="A529" s="73">
        <v>43076</v>
      </c>
      <c r="B529" s="130">
        <v>2636.9799800000001</v>
      </c>
      <c r="C529" s="125">
        <f t="shared" si="40"/>
        <v>1.5363369939184413E-2</v>
      </c>
      <c r="D529" s="128">
        <f t="shared" si="41"/>
        <v>15363.369939184413</v>
      </c>
      <c r="E529" s="128">
        <f t="shared" ca="1" si="42"/>
        <v>16788.092697858861</v>
      </c>
      <c r="F529" s="124">
        <f t="shared" ca="1" si="43"/>
        <v>0.1739790708999529</v>
      </c>
      <c r="G529" s="128"/>
      <c r="H529" s="128"/>
      <c r="I529" s="124"/>
      <c r="J529" s="125"/>
      <c r="K529" s="128"/>
    </row>
    <row r="530" spans="1:11" x14ac:dyDescent="0.3">
      <c r="A530" s="73">
        <v>43075</v>
      </c>
      <c r="B530" s="130">
        <v>2629.2700199999999</v>
      </c>
      <c r="C530" s="125">
        <f t="shared" si="40"/>
        <v>1.163510642916088E-2</v>
      </c>
      <c r="D530" s="128">
        <f t="shared" si="41"/>
        <v>11635.10642916088</v>
      </c>
      <c r="E530" s="128">
        <f t="shared" ca="1" si="42"/>
        <v>16788.092697858861</v>
      </c>
      <c r="F530" s="124">
        <f t="shared" ca="1" si="43"/>
        <v>0.17307422091093594</v>
      </c>
      <c r="G530" s="128"/>
      <c r="H530" s="128"/>
      <c r="I530" s="124"/>
      <c r="J530" s="125"/>
      <c r="K530" s="128"/>
    </row>
    <row r="531" spans="1:11" x14ac:dyDescent="0.3">
      <c r="A531" s="73">
        <v>43074</v>
      </c>
      <c r="B531" s="130">
        <v>2629.570068</v>
      </c>
      <c r="C531" s="125">
        <f t="shared" si="40"/>
        <v>1.8368553589439562E-2</v>
      </c>
      <c r="D531" s="128">
        <f t="shared" si="41"/>
        <v>18368.553589439562</v>
      </c>
      <c r="E531" s="128">
        <f t="shared" ca="1" si="42"/>
        <v>16788.092697858861</v>
      </c>
      <c r="F531" s="124">
        <f t="shared" ca="1" si="43"/>
        <v>0.18865131192191864</v>
      </c>
      <c r="G531" s="128"/>
      <c r="H531" s="128"/>
      <c r="I531" s="124"/>
      <c r="J531" s="125"/>
      <c r="K531" s="128"/>
    </row>
    <row r="532" spans="1:11" x14ac:dyDescent="0.3">
      <c r="A532" s="73">
        <v>43073</v>
      </c>
      <c r="B532" s="130">
        <v>2639.4399410000001</v>
      </c>
      <c r="C532" s="125">
        <f t="shared" si="40"/>
        <v>2.3494906914903746E-2</v>
      </c>
      <c r="D532" s="128">
        <f t="shared" si="41"/>
        <v>23494.906914903746</v>
      </c>
      <c r="E532" s="128">
        <f t="shared" ca="1" si="42"/>
        <v>16788.092697858861</v>
      </c>
      <c r="F532" s="124">
        <f t="shared" ca="1" si="43"/>
        <v>0.19718239028720941</v>
      </c>
      <c r="G532" s="128"/>
      <c r="H532" s="128"/>
      <c r="I532" s="124"/>
      <c r="J532" s="125"/>
      <c r="K532" s="128"/>
    </row>
    <row r="533" spans="1:11" x14ac:dyDescent="0.3">
      <c r="A533" s="73">
        <v>43070</v>
      </c>
      <c r="B533" s="130">
        <v>2642.219971</v>
      </c>
      <c r="C533" s="125">
        <f t="shared" si="40"/>
        <v>2.1882427693499462E-2</v>
      </c>
      <c r="D533" s="128">
        <f t="shared" si="41"/>
        <v>21882.427693499463</v>
      </c>
      <c r="E533" s="128">
        <f t="shared" ca="1" si="42"/>
        <v>16788.092697858861</v>
      </c>
      <c r="F533" s="124">
        <f t="shared" ca="1" si="43"/>
        <v>0.20541984537310265</v>
      </c>
      <c r="G533" s="128"/>
      <c r="H533" s="128"/>
      <c r="I533" s="124"/>
      <c r="J533" s="125"/>
      <c r="K533" s="128"/>
    </row>
    <row r="534" spans="1:11" x14ac:dyDescent="0.3">
      <c r="A534" s="73">
        <v>43069</v>
      </c>
      <c r="B534" s="130">
        <v>2647.580078</v>
      </c>
      <c r="C534" s="125">
        <f t="shared" si="40"/>
        <v>3.2347855516724033E-2</v>
      </c>
      <c r="D534" s="128">
        <f t="shared" si="41"/>
        <v>32347.855516724034</v>
      </c>
      <c r="E534" s="128">
        <f t="shared" ca="1" si="42"/>
        <v>16788.092697858861</v>
      </c>
      <c r="F534" s="124">
        <f t="shared" ca="1" si="43"/>
        <v>0.2083447358148085</v>
      </c>
      <c r="G534" s="128"/>
      <c r="H534" s="128"/>
      <c r="I534" s="124"/>
      <c r="J534" s="125"/>
      <c r="K534" s="128"/>
    </row>
    <row r="535" spans="1:11" x14ac:dyDescent="0.3">
      <c r="A535" s="73">
        <v>43068</v>
      </c>
      <c r="B535" s="130">
        <v>2626.070068</v>
      </c>
      <c r="C535" s="125">
        <f t="shared" si="40"/>
        <v>1.8302570063089441E-2</v>
      </c>
      <c r="D535" s="128">
        <f t="shared" si="41"/>
        <v>18302.570063089439</v>
      </c>
      <c r="E535" s="128">
        <f t="shared" ca="1" si="42"/>
        <v>16788.092697858861</v>
      </c>
      <c r="F535" s="124">
        <f t="shared" ca="1" si="43"/>
        <v>0.19431419610401202</v>
      </c>
      <c r="G535" s="128"/>
      <c r="H535" s="128"/>
      <c r="I535" s="124"/>
      <c r="J535" s="125"/>
      <c r="K535" s="128"/>
    </row>
    <row r="536" spans="1:11" x14ac:dyDescent="0.3">
      <c r="A536" s="73">
        <v>43067</v>
      </c>
      <c r="B536" s="130">
        <v>2627.040039</v>
      </c>
      <c r="C536" s="125">
        <f t="shared" si="40"/>
        <v>1.6325942636030488E-2</v>
      </c>
      <c r="D536" s="128">
        <f t="shared" si="41"/>
        <v>16325.942636030488</v>
      </c>
      <c r="E536" s="128">
        <f t="shared" ca="1" si="42"/>
        <v>16788.092697858861</v>
      </c>
      <c r="F536" s="124">
        <f t="shared" ca="1" si="43"/>
        <v>0.19158516227422551</v>
      </c>
      <c r="G536" s="128"/>
      <c r="H536" s="128"/>
      <c r="I536" s="124"/>
      <c r="J536" s="125"/>
      <c r="K536" s="128"/>
    </row>
    <row r="537" spans="1:11" x14ac:dyDescent="0.3">
      <c r="A537" s="73">
        <v>43066</v>
      </c>
      <c r="B537" s="130">
        <v>2601.419922</v>
      </c>
      <c r="C537" s="125">
        <f t="shared" si="40"/>
        <v>7.404202701930096E-3</v>
      </c>
      <c r="D537" s="128">
        <f t="shared" si="41"/>
        <v>7404.2027019300958</v>
      </c>
      <c r="E537" s="128">
        <f t="shared" ca="1" si="42"/>
        <v>16788.092697858861</v>
      </c>
      <c r="F537" s="124">
        <f t="shared" ca="1" si="43"/>
        <v>0.18153986713326686</v>
      </c>
      <c r="G537" s="128"/>
      <c r="H537" s="128"/>
      <c r="I537" s="124"/>
      <c r="J537" s="125"/>
      <c r="K537" s="128"/>
    </row>
    <row r="538" spans="1:11" x14ac:dyDescent="0.3">
      <c r="A538" s="73">
        <v>43063</v>
      </c>
      <c r="B538" s="130">
        <v>2602.419922</v>
      </c>
      <c r="C538" s="125">
        <f t="shared" si="40"/>
        <v>6.8868167058377949E-3</v>
      </c>
      <c r="D538" s="128">
        <f t="shared" si="41"/>
        <v>6886.8167058377949</v>
      </c>
      <c r="E538" s="128">
        <f t="shared" ca="1" si="42"/>
        <v>16788.092697858861</v>
      </c>
      <c r="F538" s="124">
        <f t="shared" ca="1" si="43"/>
        <v>0.17578322758408915</v>
      </c>
      <c r="G538" s="128"/>
      <c r="H538" s="128"/>
      <c r="I538" s="124"/>
      <c r="J538" s="125"/>
      <c r="K538" s="128"/>
    </row>
    <row r="539" spans="1:11" x14ac:dyDescent="0.3">
      <c r="A539" s="73">
        <v>43061</v>
      </c>
      <c r="B539" s="130">
        <v>2597.080078</v>
      </c>
      <c r="C539" s="125">
        <f t="shared" si="40"/>
        <v>1.0407862848818006E-3</v>
      </c>
      <c r="D539" s="128">
        <f t="shared" si="41"/>
        <v>1040.7862848818006</v>
      </c>
      <c r="E539" s="128">
        <f t="shared" ca="1" si="42"/>
        <v>16788.092697858861</v>
      </c>
      <c r="F539" s="124">
        <f t="shared" ca="1" si="43"/>
        <v>0.1779636925146717</v>
      </c>
      <c r="G539" s="128"/>
      <c r="H539" s="128"/>
      <c r="I539" s="124"/>
      <c r="J539" s="125"/>
      <c r="K539" s="128"/>
    </row>
    <row r="540" spans="1:11" x14ac:dyDescent="0.3">
      <c r="A540" s="73">
        <v>43060</v>
      </c>
      <c r="B540" s="130">
        <v>2599.030029</v>
      </c>
      <c r="C540" s="125">
        <f t="shared" si="40"/>
        <v>3.2386346024664281E-3</v>
      </c>
      <c r="D540" s="128">
        <f t="shared" si="41"/>
        <v>3238.6346024664281</v>
      </c>
      <c r="E540" s="128">
        <f t="shared" ca="1" si="42"/>
        <v>16788.092697858861</v>
      </c>
      <c r="F540" s="124">
        <f t="shared" ca="1" si="43"/>
        <v>0.17980067482920092</v>
      </c>
      <c r="G540" s="128"/>
      <c r="H540" s="128"/>
      <c r="I540" s="124"/>
      <c r="J540" s="125"/>
      <c r="K540" s="128"/>
    </row>
    <row r="541" spans="1:11" x14ac:dyDescent="0.3">
      <c r="A541" s="73">
        <v>43059</v>
      </c>
      <c r="B541" s="130">
        <v>2582.139893</v>
      </c>
      <c r="C541" s="125">
        <f t="shared" si="40"/>
        <v>-3.4695250357699159E-3</v>
      </c>
      <c r="D541" s="128">
        <f t="shared" si="41"/>
        <v>-3469.525035769916</v>
      </c>
      <c r="E541" s="128">
        <f t="shared" ca="1" si="42"/>
        <v>16788.092697858861</v>
      </c>
      <c r="F541" s="124">
        <f t="shared" ca="1" si="43"/>
        <v>0.17467176158352804</v>
      </c>
      <c r="G541" s="128"/>
      <c r="H541" s="128"/>
      <c r="I541" s="124"/>
      <c r="J541" s="125"/>
      <c r="K541" s="128"/>
    </row>
    <row r="542" spans="1:11" x14ac:dyDescent="0.3">
      <c r="A542" s="73">
        <v>43056</v>
      </c>
      <c r="B542" s="130">
        <v>2578.8500979999999</v>
      </c>
      <c r="C542" s="125">
        <f t="shared" si="40"/>
        <v>-3.4739356738799909E-3</v>
      </c>
      <c r="D542" s="128">
        <f t="shared" si="41"/>
        <v>-3473.9356738799911</v>
      </c>
      <c r="E542" s="128">
        <f t="shared" ca="1" si="42"/>
        <v>16788.092697858861</v>
      </c>
      <c r="F542" s="124">
        <f t="shared" ca="1" si="43"/>
        <v>0.18192869234566733</v>
      </c>
      <c r="G542" s="128"/>
      <c r="H542" s="128"/>
      <c r="I542" s="124"/>
      <c r="J542" s="125"/>
      <c r="K542" s="128"/>
    </row>
    <row r="543" spans="1:11" x14ac:dyDescent="0.3">
      <c r="A543" s="73">
        <v>43055</v>
      </c>
      <c r="B543" s="130">
        <v>2585.639893</v>
      </c>
      <c r="C543" s="125">
        <f t="shared" si="40"/>
        <v>2.2442369827955222E-3</v>
      </c>
      <c r="D543" s="128">
        <f t="shared" si="41"/>
        <v>2244.2369827955222</v>
      </c>
      <c r="E543" s="128">
        <f t="shared" ca="1" si="42"/>
        <v>16788.092697858861</v>
      </c>
      <c r="F543" s="124">
        <f t="shared" ca="1" si="43"/>
        <v>0.18221211212973354</v>
      </c>
      <c r="G543" s="128"/>
      <c r="H543" s="128"/>
      <c r="I543" s="124"/>
      <c r="J543" s="125"/>
      <c r="K543" s="128"/>
    </row>
    <row r="544" spans="1:11" x14ac:dyDescent="0.3">
      <c r="A544" s="73">
        <v>43054</v>
      </c>
      <c r="B544" s="130">
        <v>2564.6201169999999</v>
      </c>
      <c r="C544" s="125">
        <f t="shared" si="40"/>
        <v>-5.7145917547526404E-3</v>
      </c>
      <c r="D544" s="128">
        <f t="shared" si="41"/>
        <v>-5714.5917547526406</v>
      </c>
      <c r="E544" s="128">
        <f t="shared" ca="1" si="42"/>
        <v>16788.092697858861</v>
      </c>
      <c r="F544" s="124">
        <f t="shared" ca="1" si="43"/>
        <v>0.17808492035012913</v>
      </c>
      <c r="G544" s="128"/>
      <c r="H544" s="128"/>
      <c r="I544" s="124"/>
      <c r="J544" s="125"/>
      <c r="K544" s="128"/>
    </row>
    <row r="545" spans="1:11" x14ac:dyDescent="0.3">
      <c r="A545" s="73">
        <v>43053</v>
      </c>
      <c r="B545" s="130">
        <v>2578.8701169999999</v>
      </c>
      <c r="C545" s="125">
        <f t="shared" si="40"/>
        <v>1.4018417503403047E-3</v>
      </c>
      <c r="D545" s="128">
        <f t="shared" si="41"/>
        <v>1401.8417503403048</v>
      </c>
      <c r="E545" s="128">
        <f t="shared" ca="1" si="42"/>
        <v>16788.092697858861</v>
      </c>
      <c r="F545" s="124">
        <f t="shared" ca="1" si="43"/>
        <v>0.18275640759448342</v>
      </c>
      <c r="G545" s="128"/>
      <c r="H545" s="128"/>
      <c r="I545" s="124"/>
      <c r="J545" s="125"/>
      <c r="K545" s="128"/>
    </row>
    <row r="546" spans="1:11" x14ac:dyDescent="0.3">
      <c r="A546" s="73">
        <v>43052</v>
      </c>
      <c r="B546" s="130">
        <v>2584.8400879999999</v>
      </c>
      <c r="C546" s="125">
        <f t="shared" si="40"/>
        <v>4.6680152345450754E-3</v>
      </c>
      <c r="D546" s="128">
        <f t="shared" si="41"/>
        <v>4668.0152345450751</v>
      </c>
      <c r="E546" s="128">
        <f t="shared" ca="1" si="42"/>
        <v>16788.092697858861</v>
      </c>
      <c r="F546" s="124">
        <f t="shared" ca="1" si="43"/>
        <v>0.19436288075213981</v>
      </c>
      <c r="G546" s="128"/>
      <c r="H546" s="128"/>
      <c r="I546" s="124"/>
      <c r="J546" s="125"/>
      <c r="K546" s="128"/>
    </row>
    <row r="547" spans="1:11" x14ac:dyDescent="0.3">
      <c r="A547" s="73">
        <v>43049</v>
      </c>
      <c r="B547" s="130">
        <v>2582.3000489999999</v>
      </c>
      <c r="C547" s="125">
        <f t="shared" si="40"/>
        <v>4.7653917468148954E-4</v>
      </c>
      <c r="D547" s="128">
        <f t="shared" si="41"/>
        <v>476.53917468148956</v>
      </c>
      <c r="E547" s="128">
        <f t="shared" ca="1" si="42"/>
        <v>16788.092697858861</v>
      </c>
      <c r="F547" s="124">
        <f t="shared" ca="1" si="43"/>
        <v>0.1930514021850902</v>
      </c>
      <c r="G547" s="128"/>
      <c r="H547" s="128"/>
      <c r="I547" s="124"/>
      <c r="J547" s="125"/>
      <c r="K547" s="128"/>
    </row>
    <row r="548" spans="1:11" x14ac:dyDescent="0.3">
      <c r="A548" s="73">
        <v>43048</v>
      </c>
      <c r="B548" s="130">
        <v>2584.6201169999999</v>
      </c>
      <c r="C548" s="125">
        <f t="shared" si="40"/>
        <v>9.4595437927804671E-3</v>
      </c>
      <c r="D548" s="128">
        <f t="shared" si="41"/>
        <v>9459.5437927804669</v>
      </c>
      <c r="E548" s="128">
        <f t="shared" ca="1" si="42"/>
        <v>16788.092697858861</v>
      </c>
      <c r="F548" s="124">
        <f t="shared" ca="1" si="43"/>
        <v>0.1924539745921896</v>
      </c>
      <c r="G548" s="128"/>
      <c r="H548" s="128"/>
      <c r="I548" s="124"/>
      <c r="J548" s="125"/>
      <c r="K548" s="128"/>
    </row>
    <row r="549" spans="1:11" x14ac:dyDescent="0.3">
      <c r="A549" s="73">
        <v>43047</v>
      </c>
      <c r="B549" s="130">
        <v>2594.3798830000001</v>
      </c>
      <c r="C549" s="125">
        <f t="shared" si="40"/>
        <v>1.4559170336819749E-2</v>
      </c>
      <c r="D549" s="128">
        <f t="shared" si="41"/>
        <v>14559.170336819749</v>
      </c>
      <c r="E549" s="128">
        <f t="shared" ca="1" si="42"/>
        <v>16788.092697858861</v>
      </c>
      <c r="F549" s="124">
        <f t="shared" ca="1" si="43"/>
        <v>0.1992917499547362</v>
      </c>
      <c r="G549" s="128"/>
      <c r="H549" s="128"/>
      <c r="I549" s="124"/>
      <c r="J549" s="125"/>
      <c r="K549" s="128"/>
    </row>
    <row r="550" spans="1:11" x14ac:dyDescent="0.3">
      <c r="A550" s="73">
        <v>43046</v>
      </c>
      <c r="B550" s="130">
        <v>2590.639893</v>
      </c>
      <c r="C550" s="125">
        <f t="shared" si="40"/>
        <v>8.3724883441402831E-3</v>
      </c>
      <c r="D550" s="128">
        <f t="shared" si="41"/>
        <v>8372.4883441402835</v>
      </c>
      <c r="E550" s="128">
        <f t="shared" ca="1" si="42"/>
        <v>16788.092697858861</v>
      </c>
      <c r="F550" s="124">
        <f t="shared" ca="1" si="43"/>
        <v>0.2108283112233964</v>
      </c>
      <c r="G550" s="128"/>
      <c r="H550" s="128"/>
      <c r="I550" s="124"/>
      <c r="J550" s="125"/>
      <c r="K550" s="128"/>
    </row>
    <row r="551" spans="1:11" x14ac:dyDescent="0.3">
      <c r="A551" s="73">
        <v>43045</v>
      </c>
      <c r="B551" s="130">
        <v>2591.1298830000001</v>
      </c>
      <c r="C551" s="125">
        <f t="shared" si="40"/>
        <v>1.0194973529578988E-2</v>
      </c>
      <c r="D551" s="128">
        <f t="shared" si="41"/>
        <v>10194.973529578987</v>
      </c>
      <c r="E551" s="128">
        <f t="shared" ca="1" si="42"/>
        <v>16788.092697858861</v>
      </c>
      <c r="F551" s="124">
        <f t="shared" ca="1" si="43"/>
        <v>0.21562540285218623</v>
      </c>
      <c r="G551" s="128"/>
      <c r="H551" s="128"/>
      <c r="I551" s="124"/>
      <c r="J551" s="125"/>
      <c r="K551" s="128"/>
    </row>
    <row r="552" spans="1:11" x14ac:dyDescent="0.3">
      <c r="A552" s="73">
        <v>43042</v>
      </c>
      <c r="B552" s="130">
        <v>2587.8400879999999</v>
      </c>
      <c r="C552" s="125">
        <f t="shared" si="40"/>
        <v>4.9045037846526807E-3</v>
      </c>
      <c r="D552" s="128">
        <f t="shared" si="41"/>
        <v>4904.5037846526802</v>
      </c>
      <c r="E552" s="128">
        <f t="shared" ca="1" si="42"/>
        <v>16788.092697858861</v>
      </c>
      <c r="F552" s="124">
        <f t="shared" ca="1" si="43"/>
        <v>0.2410632043239902</v>
      </c>
      <c r="G552" s="128"/>
      <c r="H552" s="128"/>
      <c r="I552" s="124"/>
      <c r="J552" s="125"/>
      <c r="K552" s="128"/>
    </row>
    <row r="553" spans="1:11" x14ac:dyDescent="0.3">
      <c r="A553" s="73">
        <v>43041</v>
      </c>
      <c r="B553" s="130">
        <v>2579.8500979999999</v>
      </c>
      <c r="C553" s="125">
        <f t="shared" si="40"/>
        <v>6.9279104332635733E-3</v>
      </c>
      <c r="D553" s="128">
        <f t="shared" si="41"/>
        <v>6927.9104332635734</v>
      </c>
      <c r="E553" s="128">
        <f t="shared" ca="1" si="42"/>
        <v>18913.402132427</v>
      </c>
      <c r="F553" s="124">
        <f t="shared" ca="1" si="43"/>
        <v>0.23517001651535496</v>
      </c>
      <c r="G553" s="128"/>
      <c r="H553" s="128"/>
      <c r="I553" s="124"/>
      <c r="J553" s="125"/>
      <c r="K553" s="128"/>
    </row>
    <row r="554" spans="1:11" x14ac:dyDescent="0.3">
      <c r="A554" s="73">
        <v>43040</v>
      </c>
      <c r="B554" s="130">
        <v>2579.360107</v>
      </c>
      <c r="C554" s="125">
        <f t="shared" si="40"/>
        <v>7.0668721368900567E-3</v>
      </c>
      <c r="D554" s="128">
        <f t="shared" si="41"/>
        <v>7066.8721368900569</v>
      </c>
      <c r="E554" s="128">
        <f t="shared" ca="1" si="42"/>
        <v>20945.50025810405</v>
      </c>
      <c r="F554" s="124">
        <f t="shared" ca="1" si="43"/>
        <v>0.22947280643817058</v>
      </c>
      <c r="G554" s="128"/>
      <c r="H554" s="128"/>
      <c r="I554" s="124"/>
      <c r="J554" s="125"/>
      <c r="K554" s="128"/>
    </row>
    <row r="555" spans="1:11" x14ac:dyDescent="0.3">
      <c r="A555" s="73">
        <v>43039</v>
      </c>
      <c r="B555" s="130">
        <v>2575.26001</v>
      </c>
      <c r="C555" s="125">
        <f t="shared" si="40"/>
        <v>6.2124524628295319E-3</v>
      </c>
      <c r="D555" s="128">
        <f t="shared" si="41"/>
        <v>6212.4524628295321</v>
      </c>
      <c r="E555" s="128">
        <f t="shared" ca="1" si="42"/>
        <v>21400.991031316178</v>
      </c>
      <c r="F555" s="124">
        <f t="shared" ca="1" si="43"/>
        <v>0.21950828962444846</v>
      </c>
      <c r="G555" s="128"/>
      <c r="H555" s="128"/>
      <c r="I555" s="124"/>
      <c r="J555" s="125"/>
      <c r="K555" s="128"/>
    </row>
    <row r="556" spans="1:11" x14ac:dyDescent="0.3">
      <c r="A556" s="73">
        <v>43038</v>
      </c>
      <c r="B556" s="130">
        <v>2572.830078</v>
      </c>
      <c r="C556" s="125">
        <f t="shared" si="40"/>
        <v>5.9391414098497464E-3</v>
      </c>
      <c r="D556" s="128">
        <f t="shared" si="41"/>
        <v>5939.1414098497462</v>
      </c>
      <c r="E556" s="128">
        <f t="shared" ca="1" si="42"/>
        <v>21400.991031316178</v>
      </c>
      <c r="F556" s="124">
        <f t="shared" ca="1" si="43"/>
        <v>0.21008875036507169</v>
      </c>
      <c r="G556" s="128"/>
      <c r="H556" s="128"/>
      <c r="I556" s="124"/>
      <c r="J556" s="125"/>
      <c r="K556" s="128"/>
    </row>
    <row r="557" spans="1:11" x14ac:dyDescent="0.3">
      <c r="A557" s="73">
        <v>43035</v>
      </c>
      <c r="B557" s="130">
        <v>2581.070068</v>
      </c>
      <c r="C557" s="125">
        <f t="shared" si="40"/>
        <v>1.0927649491556224E-2</v>
      </c>
      <c r="D557" s="128">
        <f t="shared" si="41"/>
        <v>10927.649491556223</v>
      </c>
      <c r="E557" s="128">
        <f t="shared" ca="1" si="42"/>
        <v>21400.991031316178</v>
      </c>
      <c r="F557" s="124">
        <f t="shared" ca="1" si="43"/>
        <v>0.21381585621577925</v>
      </c>
      <c r="G557" s="128"/>
      <c r="H557" s="128"/>
      <c r="I557" s="124"/>
      <c r="J557" s="125"/>
      <c r="K557" s="128"/>
    </row>
    <row r="558" spans="1:11" x14ac:dyDescent="0.3">
      <c r="A558" s="73">
        <v>43034</v>
      </c>
      <c r="B558" s="130">
        <v>2560.3999020000001</v>
      </c>
      <c r="C558" s="125">
        <f t="shared" si="40"/>
        <v>3.7123599049917466E-3</v>
      </c>
      <c r="D558" s="128">
        <f t="shared" si="41"/>
        <v>3712.3599049917466</v>
      </c>
      <c r="E558" s="128">
        <f t="shared" ca="1" si="42"/>
        <v>21400.991031316178</v>
      </c>
      <c r="F558" s="124">
        <f t="shared" ca="1" si="43"/>
        <v>0.20035248058463662</v>
      </c>
      <c r="G558" s="128"/>
      <c r="H558" s="128"/>
      <c r="I558" s="124"/>
      <c r="J558" s="125"/>
      <c r="K558" s="128"/>
    </row>
    <row r="559" spans="1:11" x14ac:dyDescent="0.3">
      <c r="A559" s="73">
        <v>43033</v>
      </c>
      <c r="B559" s="130">
        <v>2557.1499020000001</v>
      </c>
      <c r="C559" s="125">
        <f t="shared" si="40"/>
        <v>7.4744916621316548E-4</v>
      </c>
      <c r="D559" s="128">
        <f t="shared" si="41"/>
        <v>747.44916621316543</v>
      </c>
      <c r="E559" s="128">
        <f t="shared" ca="1" si="42"/>
        <v>21400.991031316178</v>
      </c>
      <c r="F559" s="124">
        <f t="shared" ca="1" si="43"/>
        <v>0.19524825924516431</v>
      </c>
      <c r="G559" s="128"/>
      <c r="H559" s="128"/>
      <c r="I559" s="124"/>
      <c r="J559" s="125"/>
      <c r="K559" s="128"/>
    </row>
    <row r="560" spans="1:11" x14ac:dyDescent="0.3">
      <c r="A560" s="73">
        <v>43032</v>
      </c>
      <c r="B560" s="130">
        <v>2569.1298830000001</v>
      </c>
      <c r="C560" s="125">
        <f t="shared" si="40"/>
        <v>7.249157378407034E-3</v>
      </c>
      <c r="D560" s="128">
        <f t="shared" si="41"/>
        <v>7249.1573784070342</v>
      </c>
      <c r="E560" s="128">
        <f t="shared" ca="1" si="42"/>
        <v>21400.991031316178</v>
      </c>
      <c r="F560" s="124">
        <f t="shared" ca="1" si="43"/>
        <v>0.19875790351196154</v>
      </c>
      <c r="G560" s="128"/>
      <c r="H560" s="128"/>
      <c r="I560" s="124"/>
      <c r="J560" s="125"/>
      <c r="K560" s="128"/>
    </row>
    <row r="561" spans="1:11" x14ac:dyDescent="0.3">
      <c r="A561" s="73">
        <v>43031</v>
      </c>
      <c r="B561" s="130">
        <v>2564.9799800000001</v>
      </c>
      <c r="C561" s="125">
        <f t="shared" si="40"/>
        <v>7.9576222857247192E-3</v>
      </c>
      <c r="D561" s="128">
        <f t="shared" si="41"/>
        <v>7957.6222857247194</v>
      </c>
      <c r="E561" s="128">
        <f t="shared" ca="1" si="42"/>
        <v>21400.991031316178</v>
      </c>
      <c r="F561" s="124">
        <f t="shared" ca="1" si="43"/>
        <v>0.19227635323378767</v>
      </c>
      <c r="G561" s="128"/>
      <c r="H561" s="128"/>
      <c r="I561" s="124"/>
      <c r="J561" s="125"/>
      <c r="K561" s="128"/>
    </row>
    <row r="562" spans="1:11" x14ac:dyDescent="0.3">
      <c r="A562" s="73">
        <v>43028</v>
      </c>
      <c r="B562" s="130">
        <v>2575.209961</v>
      </c>
      <c r="C562" s="125">
        <f t="shared" si="40"/>
        <v>1.0151640708802701E-2</v>
      </c>
      <c r="D562" s="128">
        <f t="shared" si="41"/>
        <v>10151.640708802701</v>
      </c>
      <c r="E562" s="128">
        <f t="shared" ca="1" si="42"/>
        <v>21400.991031316178</v>
      </c>
      <c r="F562" s="124">
        <f t="shared" ca="1" si="43"/>
        <v>0.20271724992019191</v>
      </c>
      <c r="G562" s="128"/>
      <c r="H562" s="128"/>
      <c r="I562" s="124"/>
      <c r="J562" s="125"/>
      <c r="K562" s="128"/>
    </row>
    <row r="563" spans="1:11" x14ac:dyDescent="0.3">
      <c r="A563" s="73">
        <v>43027</v>
      </c>
      <c r="B563" s="130">
        <v>2562.1000979999999</v>
      </c>
      <c r="C563" s="125">
        <f t="shared" si="40"/>
        <v>3.9301546324157499E-3</v>
      </c>
      <c r="D563" s="128">
        <f t="shared" si="41"/>
        <v>3930.1546324157498</v>
      </c>
      <c r="E563" s="128">
        <f t="shared" ca="1" si="42"/>
        <v>21400.991031316178</v>
      </c>
      <c r="F563" s="124">
        <f t="shared" ca="1" si="43"/>
        <v>0.19649378086083824</v>
      </c>
      <c r="G563" s="128"/>
      <c r="H563" s="128"/>
      <c r="I563" s="124"/>
      <c r="J563" s="125"/>
      <c r="K563" s="128"/>
    </row>
    <row r="564" spans="1:11" x14ac:dyDescent="0.3">
      <c r="A564" s="73">
        <v>43026</v>
      </c>
      <c r="B564" s="130">
        <v>2561.26001</v>
      </c>
      <c r="C564" s="125">
        <f t="shared" si="40"/>
        <v>9.268096847069085E-3</v>
      </c>
      <c r="D564" s="128">
        <f t="shared" si="41"/>
        <v>9268.0968470690841</v>
      </c>
      <c r="E564" s="128">
        <f t="shared" ca="1" si="42"/>
        <v>21400.991031316178</v>
      </c>
      <c r="F564" s="124">
        <f t="shared" ca="1" si="43"/>
        <v>0.19445595671118077</v>
      </c>
      <c r="G564" s="128"/>
      <c r="H564" s="128"/>
      <c r="I564" s="124"/>
      <c r="J564" s="125"/>
      <c r="K564" s="128"/>
    </row>
    <row r="565" spans="1:11" x14ac:dyDescent="0.3">
      <c r="A565" s="73">
        <v>43025</v>
      </c>
      <c r="B565" s="130">
        <v>2559.360107</v>
      </c>
      <c r="C565" s="125">
        <f t="shared" si="40"/>
        <v>9.7767788893667884E-3</v>
      </c>
      <c r="D565" s="128">
        <f t="shared" si="41"/>
        <v>9776.7788893667876</v>
      </c>
      <c r="E565" s="128">
        <f t="shared" ca="1" si="42"/>
        <v>21400.991031316178</v>
      </c>
      <c r="F565" s="124">
        <f t="shared" ca="1" si="43"/>
        <v>0.19618619824908978</v>
      </c>
      <c r="G565" s="128"/>
      <c r="H565" s="128"/>
      <c r="I565" s="124"/>
      <c r="J565" s="125"/>
      <c r="K565" s="128"/>
    </row>
    <row r="566" spans="1:11" x14ac:dyDescent="0.3">
      <c r="A566" s="73">
        <v>43024</v>
      </c>
      <c r="B566" s="130">
        <v>2557.639893</v>
      </c>
      <c r="C566" s="125">
        <f t="shared" si="40"/>
        <v>1.1276560495604215E-2</v>
      </c>
      <c r="D566" s="128">
        <f t="shared" si="41"/>
        <v>11276.560495604215</v>
      </c>
      <c r="E566" s="128">
        <f t="shared" ca="1" si="42"/>
        <v>21400.991031316178</v>
      </c>
      <c r="F566" s="124">
        <f t="shared" ca="1" si="43"/>
        <v>0.20274624641429573</v>
      </c>
      <c r="G566" s="128"/>
      <c r="H566" s="128"/>
      <c r="I566" s="124"/>
      <c r="J566" s="125"/>
      <c r="K566" s="128"/>
    </row>
    <row r="567" spans="1:11" x14ac:dyDescent="0.3">
      <c r="A567" s="73">
        <v>43021</v>
      </c>
      <c r="B567" s="130">
        <v>2553.169922</v>
      </c>
      <c r="C567" s="125">
        <f t="shared" si="40"/>
        <v>1.3420000938357379E-2</v>
      </c>
      <c r="D567" s="128">
        <f t="shared" si="41"/>
        <v>13420.00093835738</v>
      </c>
      <c r="E567" s="128">
        <f t="shared" ca="1" si="42"/>
        <v>21400.991031316178</v>
      </c>
      <c r="F567" s="124">
        <f t="shared" ca="1" si="43"/>
        <v>0.19699666473193989</v>
      </c>
      <c r="G567" s="128"/>
      <c r="H567" s="128"/>
      <c r="I567" s="124"/>
      <c r="J567" s="125"/>
      <c r="K567" s="128"/>
    </row>
    <row r="568" spans="1:11" x14ac:dyDescent="0.3">
      <c r="A568" s="73">
        <v>43020</v>
      </c>
      <c r="B568" s="130">
        <v>2550.929932</v>
      </c>
      <c r="C568" s="125">
        <f t="shared" si="40"/>
        <v>1.6282428324158271E-2</v>
      </c>
      <c r="D568" s="128">
        <f t="shared" si="41"/>
        <v>16282.428324158271</v>
      </c>
      <c r="E568" s="128">
        <f t="shared" ca="1" si="42"/>
        <v>21400.991031316178</v>
      </c>
      <c r="F568" s="124">
        <f t="shared" ca="1" si="43"/>
        <v>0.19618760328564755</v>
      </c>
      <c r="G568" s="128"/>
      <c r="H568" s="128"/>
      <c r="I568" s="124"/>
      <c r="J568" s="125"/>
      <c r="K568" s="128"/>
    </row>
    <row r="569" spans="1:11" x14ac:dyDescent="0.3">
      <c r="A569" s="73">
        <v>43019</v>
      </c>
      <c r="B569" s="130">
        <v>2555.23999</v>
      </c>
      <c r="C569" s="125">
        <f t="shared" si="40"/>
        <v>1.9225840134258876E-2</v>
      </c>
      <c r="D569" s="128">
        <f t="shared" si="41"/>
        <v>19225.840134258877</v>
      </c>
      <c r="E569" s="128">
        <f t="shared" ca="1" si="42"/>
        <v>21400.991031316178</v>
      </c>
      <c r="F569" s="124">
        <f t="shared" ca="1" si="43"/>
        <v>0.19449512019823878</v>
      </c>
      <c r="G569" s="128"/>
      <c r="H569" s="128"/>
      <c r="I569" s="124"/>
      <c r="J569" s="125"/>
      <c r="K569" s="128"/>
    </row>
    <row r="570" spans="1:11" x14ac:dyDescent="0.3">
      <c r="A570" s="73">
        <v>43018</v>
      </c>
      <c r="B570" s="130">
        <v>2550.639893</v>
      </c>
      <c r="C570" s="125">
        <f t="shared" si="40"/>
        <v>2.1547156847795845E-2</v>
      </c>
      <c r="D570" s="128">
        <f t="shared" si="41"/>
        <v>21547.156847795846</v>
      </c>
      <c r="E570" s="128">
        <f t="shared" ca="1" si="42"/>
        <v>21400.991031316178</v>
      </c>
      <c r="F570" s="124">
        <f t="shared" ca="1" si="43"/>
        <v>0.19371184795188756</v>
      </c>
      <c r="G570" s="128"/>
      <c r="H570" s="128"/>
      <c r="I570" s="124"/>
      <c r="J570" s="125"/>
      <c r="K570" s="128"/>
    </row>
    <row r="571" spans="1:11" x14ac:dyDescent="0.3">
      <c r="A571" s="73">
        <v>43017</v>
      </c>
      <c r="B571" s="130">
        <v>2544.7299800000001</v>
      </c>
      <c r="C571" s="125">
        <f t="shared" si="40"/>
        <v>1.9253750888919674E-2</v>
      </c>
      <c r="D571" s="128">
        <f t="shared" si="41"/>
        <v>19253.750888919672</v>
      </c>
      <c r="E571" s="128">
        <f t="shared" ca="1" si="42"/>
        <v>21400.991031316178</v>
      </c>
      <c r="F571" s="124">
        <f t="shared" ca="1" si="43"/>
        <v>0.17612290447612633</v>
      </c>
      <c r="G571" s="128"/>
      <c r="H571" s="128"/>
      <c r="I571" s="124"/>
      <c r="J571" s="125"/>
      <c r="K571" s="128"/>
    </row>
    <row r="572" spans="1:11" x14ac:dyDescent="0.3">
      <c r="A572" s="73">
        <v>43014</v>
      </c>
      <c r="B572" s="130">
        <v>2549.330078</v>
      </c>
      <c r="C572" s="125">
        <f t="shared" si="40"/>
        <v>1.8827324354370178E-2</v>
      </c>
      <c r="D572" s="128">
        <f t="shared" si="41"/>
        <v>18827.324354370179</v>
      </c>
      <c r="E572" s="128">
        <f t="shared" ca="1" si="42"/>
        <v>21400.991031316178</v>
      </c>
      <c r="F572" s="124">
        <f t="shared" ca="1" si="43"/>
        <v>0.18367588002115331</v>
      </c>
      <c r="G572" s="128"/>
      <c r="H572" s="128"/>
      <c r="I572" s="124"/>
      <c r="J572" s="125"/>
      <c r="K572" s="128"/>
    </row>
    <row r="573" spans="1:11" x14ac:dyDescent="0.3">
      <c r="A573" s="73">
        <v>43013</v>
      </c>
      <c r="B573" s="130">
        <v>2552.070068</v>
      </c>
      <c r="C573" s="125">
        <f t="shared" si="40"/>
        <v>2.0583047261801823E-2</v>
      </c>
      <c r="D573" s="128">
        <f t="shared" si="41"/>
        <v>20583.047261801825</v>
      </c>
      <c r="E573" s="128">
        <f t="shared" ca="1" si="42"/>
        <v>21400.991031316178</v>
      </c>
      <c r="F573" s="124">
        <f t="shared" ca="1" si="43"/>
        <v>0.1810928716976552</v>
      </c>
      <c r="G573" s="128"/>
      <c r="H573" s="128"/>
      <c r="I573" s="124"/>
      <c r="J573" s="125"/>
      <c r="K573" s="128"/>
    </row>
    <row r="574" spans="1:11" x14ac:dyDescent="0.3">
      <c r="A574" s="73">
        <v>43012</v>
      </c>
      <c r="B574" s="130">
        <v>2537.73999</v>
      </c>
      <c r="C574" s="125">
        <f t="shared" si="40"/>
        <v>1.1761235016430893E-2</v>
      </c>
      <c r="D574" s="128">
        <f t="shared" si="41"/>
        <v>11761.235016430894</v>
      </c>
      <c r="E574" s="128">
        <f t="shared" ca="1" si="42"/>
        <v>21400.991031316178</v>
      </c>
      <c r="F574" s="124">
        <f t="shared" ca="1" si="43"/>
        <v>0.17502651419414939</v>
      </c>
      <c r="G574" s="128"/>
      <c r="H574" s="128"/>
      <c r="I574" s="124"/>
      <c r="J574" s="125"/>
      <c r="K574" s="128"/>
    </row>
    <row r="575" spans="1:11" x14ac:dyDescent="0.3">
      <c r="A575" s="73">
        <v>43011</v>
      </c>
      <c r="B575" s="130">
        <v>2534.580078</v>
      </c>
      <c r="C575" s="125">
        <f t="shared" si="40"/>
        <v>1.1142431967749111E-2</v>
      </c>
      <c r="D575" s="128">
        <f t="shared" si="41"/>
        <v>11142.431967749111</v>
      </c>
      <c r="E575" s="128">
        <f t="shared" ca="1" si="42"/>
        <v>21400.991031316178</v>
      </c>
      <c r="F575" s="124">
        <f t="shared" ca="1" si="43"/>
        <v>0.17860584787004741</v>
      </c>
      <c r="G575" s="128"/>
      <c r="H575" s="128"/>
      <c r="I575" s="124"/>
      <c r="J575" s="125"/>
      <c r="K575" s="128"/>
    </row>
    <row r="576" spans="1:11" x14ac:dyDescent="0.3">
      <c r="A576" s="73">
        <v>43010</v>
      </c>
      <c r="B576" s="130">
        <v>2529.1201169999999</v>
      </c>
      <c r="C576" s="125">
        <f t="shared" si="40"/>
        <v>1.0084388894042728E-2</v>
      </c>
      <c r="D576" s="128">
        <f t="shared" si="41"/>
        <v>10084.388894042728</v>
      </c>
      <c r="E576" s="128">
        <f t="shared" ca="1" si="42"/>
        <v>21400.991031316178</v>
      </c>
      <c r="F576" s="124">
        <f t="shared" ca="1" si="43"/>
        <v>0.17023883691546504</v>
      </c>
      <c r="G576" s="128"/>
      <c r="H576" s="128"/>
      <c r="I576" s="124"/>
      <c r="J576" s="125"/>
      <c r="K576" s="128"/>
    </row>
    <row r="577" spans="1:11" x14ac:dyDescent="0.3">
      <c r="A577" s="73">
        <v>43007</v>
      </c>
      <c r="B577" s="130">
        <v>2519.360107</v>
      </c>
      <c r="C577" s="125">
        <f t="shared" si="40"/>
        <v>7.6513469372925247E-3</v>
      </c>
      <c r="D577" s="128">
        <f t="shared" si="41"/>
        <v>7651.3469372925247</v>
      </c>
      <c r="E577" s="128">
        <f t="shared" ca="1" si="42"/>
        <v>21400.991031316178</v>
      </c>
      <c r="F577" s="124">
        <f t="shared" ca="1" si="43"/>
        <v>0.16192175502200601</v>
      </c>
      <c r="G577" s="128"/>
      <c r="H577" s="128"/>
      <c r="I577" s="124"/>
      <c r="J577" s="125"/>
      <c r="K577" s="128"/>
    </row>
    <row r="578" spans="1:11" x14ac:dyDescent="0.3">
      <c r="A578" s="73">
        <v>43006</v>
      </c>
      <c r="B578" s="130">
        <v>2510.0600589999999</v>
      </c>
      <c r="C578" s="125">
        <f t="shared" si="40"/>
        <v>5.786113800588577E-3</v>
      </c>
      <c r="D578" s="128">
        <f t="shared" si="41"/>
        <v>5786.1138005885769</v>
      </c>
      <c r="E578" s="128">
        <f t="shared" ca="1" si="42"/>
        <v>21400.991031316178</v>
      </c>
      <c r="F578" s="124">
        <f t="shared" ca="1" si="43"/>
        <v>0.16685658027279593</v>
      </c>
      <c r="G578" s="128"/>
      <c r="H578" s="128"/>
      <c r="I578" s="124"/>
      <c r="J578" s="125"/>
      <c r="K578" s="128"/>
    </row>
    <row r="579" spans="1:11" x14ac:dyDescent="0.3">
      <c r="A579" s="73">
        <v>43005</v>
      </c>
      <c r="B579" s="130">
        <v>2507.040039</v>
      </c>
      <c r="C579" s="125">
        <f t="shared" si="40"/>
        <v>3.4702312283541037E-3</v>
      </c>
      <c r="D579" s="128">
        <f t="shared" si="41"/>
        <v>3470.2312283541037</v>
      </c>
      <c r="E579" s="128">
        <f t="shared" ca="1" si="42"/>
        <v>21400.991031316178</v>
      </c>
      <c r="F579" s="124">
        <f t="shared" ca="1" si="43"/>
        <v>0.15458899400520765</v>
      </c>
      <c r="G579" s="128"/>
      <c r="H579" s="128"/>
      <c r="I579" s="124"/>
      <c r="J579" s="125"/>
      <c r="K579" s="128"/>
    </row>
    <row r="580" spans="1:11" x14ac:dyDescent="0.3">
      <c r="A580" s="73">
        <v>43004</v>
      </c>
      <c r="B580" s="130">
        <v>2496.8400879999999</v>
      </c>
      <c r="C580" s="125">
        <f t="shared" si="40"/>
        <v>1.4424629994413962E-4</v>
      </c>
      <c r="D580" s="128">
        <f t="shared" si="41"/>
        <v>144.24629994413962</v>
      </c>
      <c r="E580" s="128">
        <f t="shared" ca="1" si="42"/>
        <v>21400.991031316178</v>
      </c>
      <c r="F580" s="124">
        <f t="shared" ca="1" si="43"/>
        <v>0.15598198395632035</v>
      </c>
      <c r="G580" s="128"/>
      <c r="H580" s="128"/>
      <c r="I580" s="124"/>
      <c r="J580" s="125"/>
      <c r="K580" s="128"/>
    </row>
    <row r="581" spans="1:11" x14ac:dyDescent="0.3">
      <c r="A581" s="73">
        <v>43003</v>
      </c>
      <c r="B581" s="130">
        <v>2496.6599120000001</v>
      </c>
      <c r="C581" s="125">
        <f t="shared" si="40"/>
        <v>3.4362647279742031E-3</v>
      </c>
      <c r="D581" s="128">
        <f t="shared" si="41"/>
        <v>3436.2647279742032</v>
      </c>
      <c r="E581" s="128">
        <f t="shared" ca="1" si="42"/>
        <v>21400.991031316178</v>
      </c>
      <c r="F581" s="124">
        <f t="shared" ca="1" si="43"/>
        <v>0.16334737337121186</v>
      </c>
      <c r="G581" s="128"/>
      <c r="H581" s="128"/>
      <c r="I581" s="124"/>
      <c r="J581" s="125"/>
      <c r="K581" s="128"/>
    </row>
    <row r="582" spans="1:11" x14ac:dyDescent="0.3">
      <c r="A582" s="73">
        <v>43000</v>
      </c>
      <c r="B582" s="130">
        <v>2502.219971</v>
      </c>
      <c r="C582" s="125">
        <f t="shared" si="40"/>
        <v>1.6571683991368547E-2</v>
      </c>
      <c r="D582" s="128">
        <f t="shared" si="41"/>
        <v>16571.683991368547</v>
      </c>
      <c r="E582" s="128">
        <f t="shared" ca="1" si="42"/>
        <v>21400.991031316178</v>
      </c>
      <c r="F582" s="124">
        <f t="shared" ca="1" si="43"/>
        <v>0.15592534690860838</v>
      </c>
      <c r="G582" s="128"/>
      <c r="H582" s="128"/>
      <c r="I582" s="124"/>
      <c r="J582" s="125"/>
      <c r="K582" s="128"/>
    </row>
    <row r="583" spans="1:11" x14ac:dyDescent="0.3">
      <c r="A583" s="73">
        <v>42999</v>
      </c>
      <c r="B583" s="130">
        <v>2500.6000979999999</v>
      </c>
      <c r="C583" s="125">
        <f t="shared" si="40"/>
        <v>1.4401037924911098E-2</v>
      </c>
      <c r="D583" s="128">
        <f t="shared" si="41"/>
        <v>14401.037924911097</v>
      </c>
      <c r="E583" s="128">
        <f t="shared" ca="1" si="42"/>
        <v>21400.991031316178</v>
      </c>
      <c r="F583" s="124">
        <f t="shared" ca="1" si="43"/>
        <v>0.14855004000652339</v>
      </c>
      <c r="G583" s="128"/>
      <c r="H583" s="128"/>
      <c r="I583" s="124"/>
      <c r="J583" s="125"/>
      <c r="K583" s="128"/>
    </row>
    <row r="584" spans="1:11" x14ac:dyDescent="0.3">
      <c r="A584" s="73">
        <v>42998</v>
      </c>
      <c r="B584" s="130">
        <v>2508.23999</v>
      </c>
      <c r="C584" s="125">
        <f t="shared" ref="C584:C647" si="44">B584/B594-1</f>
        <v>1.7318701105871526E-2</v>
      </c>
      <c r="D584" s="128">
        <f t="shared" ref="D584:D647" si="45">C584*$B$5</f>
        <v>17318.701105871525</v>
      </c>
      <c r="E584" s="128">
        <f t="shared" ref="E584:E647" ca="1" si="46">ABS(_xlfn.PERCENTILE.INC(OFFSET(D584,0,0,Window),1-VaRLevel))</f>
        <v>21400.991031316178</v>
      </c>
      <c r="F584" s="124">
        <f t="shared" ca="1" si="43"/>
        <v>0.15954725319583352</v>
      </c>
      <c r="G584" s="128"/>
      <c r="H584" s="128"/>
      <c r="I584" s="124"/>
      <c r="J584" s="125"/>
      <c r="K584" s="128"/>
    </row>
    <row r="585" spans="1:11" x14ac:dyDescent="0.3">
      <c r="A585" s="73">
        <v>42997</v>
      </c>
      <c r="B585" s="130">
        <v>2506.6499020000001</v>
      </c>
      <c r="C585" s="125">
        <f t="shared" si="44"/>
        <v>1.9854670567464483E-2</v>
      </c>
      <c r="D585" s="128">
        <f t="shared" si="45"/>
        <v>19854.670567464484</v>
      </c>
      <c r="E585" s="128">
        <f t="shared" ca="1" si="46"/>
        <v>21400.991031316178</v>
      </c>
      <c r="F585" s="124">
        <f t="shared" ref="F585:F648" ca="1" si="47">B585/OFFSET(B585,250,0)-1</f>
        <v>0.17146310347205729</v>
      </c>
      <c r="G585" s="128"/>
      <c r="H585" s="128"/>
      <c r="I585" s="124"/>
      <c r="J585" s="125"/>
      <c r="K585" s="128"/>
    </row>
    <row r="586" spans="1:11" x14ac:dyDescent="0.3">
      <c r="A586" s="73">
        <v>42996</v>
      </c>
      <c r="B586" s="130">
        <v>2503.8701169999999</v>
      </c>
      <c r="C586" s="125">
        <f t="shared" si="44"/>
        <v>1.1031502477016897E-2</v>
      </c>
      <c r="D586" s="128">
        <f t="shared" si="45"/>
        <v>11031.502477016897</v>
      </c>
      <c r="E586" s="128">
        <f t="shared" ca="1" si="46"/>
        <v>21494.107233921961</v>
      </c>
      <c r="F586" s="124">
        <f t="shared" ca="1" si="47"/>
        <v>0.17051403383160268</v>
      </c>
      <c r="G586" s="128"/>
      <c r="H586" s="128"/>
      <c r="I586" s="124"/>
      <c r="J586" s="125"/>
      <c r="K586" s="128"/>
    </row>
    <row r="587" spans="1:11" x14ac:dyDescent="0.3">
      <c r="A587" s="73">
        <v>42993</v>
      </c>
      <c r="B587" s="130">
        <v>2500.2299800000001</v>
      </c>
      <c r="C587" s="125">
        <f t="shared" si="44"/>
        <v>1.1563157863447193E-2</v>
      </c>
      <c r="D587" s="128">
        <f t="shared" si="45"/>
        <v>11563.157863447193</v>
      </c>
      <c r="E587" s="128">
        <f t="shared" ca="1" si="46"/>
        <v>21494.107233921961</v>
      </c>
      <c r="F587" s="124">
        <f t="shared" ca="1" si="47"/>
        <v>0.16879059203312141</v>
      </c>
      <c r="G587" s="128"/>
      <c r="H587" s="128"/>
      <c r="I587" s="124"/>
      <c r="J587" s="125"/>
      <c r="K587" s="128"/>
    </row>
    <row r="588" spans="1:11" x14ac:dyDescent="0.3">
      <c r="A588" s="73">
        <v>42992</v>
      </c>
      <c r="B588" s="130">
        <v>2495.6201169999999</v>
      </c>
      <c r="C588" s="125">
        <f t="shared" si="44"/>
        <v>1.5474520826599392E-2</v>
      </c>
      <c r="D588" s="128">
        <f t="shared" si="45"/>
        <v>15474.520826599392</v>
      </c>
      <c r="E588" s="128">
        <f t="shared" ca="1" si="46"/>
        <v>21494.107233921961</v>
      </c>
      <c r="F588" s="124">
        <f t="shared" ca="1" si="47"/>
        <v>0.16223471092352715</v>
      </c>
      <c r="G588" s="128"/>
      <c r="H588" s="128"/>
      <c r="I588" s="124"/>
      <c r="J588" s="125"/>
      <c r="K588" s="128"/>
    </row>
    <row r="589" spans="1:11" x14ac:dyDescent="0.3">
      <c r="A589" s="73">
        <v>42991</v>
      </c>
      <c r="B589" s="130">
        <v>2498.3701169999999</v>
      </c>
      <c r="C589" s="125">
        <f t="shared" si="44"/>
        <v>2.1285233600549125E-2</v>
      </c>
      <c r="D589" s="128">
        <f t="shared" si="45"/>
        <v>21285.233600549123</v>
      </c>
      <c r="E589" s="128">
        <f t="shared" ca="1" si="46"/>
        <v>21494.107233921961</v>
      </c>
      <c r="F589" s="124">
        <f t="shared" ca="1" si="47"/>
        <v>0.17527770807493082</v>
      </c>
      <c r="G589" s="128"/>
      <c r="H589" s="128"/>
      <c r="I589" s="124"/>
      <c r="J589" s="125"/>
      <c r="K589" s="128"/>
    </row>
    <row r="590" spans="1:11" x14ac:dyDescent="0.3">
      <c r="A590" s="73">
        <v>42990</v>
      </c>
      <c r="B590" s="130">
        <v>2496.4799800000001</v>
      </c>
      <c r="C590" s="125">
        <f t="shared" si="44"/>
        <v>2.1372692621725697E-2</v>
      </c>
      <c r="D590" s="128">
        <f t="shared" si="45"/>
        <v>21372.692621725699</v>
      </c>
      <c r="E590" s="128">
        <f t="shared" ca="1" si="46"/>
        <v>22391.792546182191</v>
      </c>
      <c r="F590" s="124">
        <f t="shared" ca="1" si="47"/>
        <v>0.1736983933042624</v>
      </c>
      <c r="G590" s="128"/>
      <c r="H590" s="128"/>
      <c r="I590" s="124"/>
      <c r="J590" s="125"/>
      <c r="K590" s="128"/>
    </row>
    <row r="591" spans="1:11" x14ac:dyDescent="0.3">
      <c r="A591" s="73">
        <v>42989</v>
      </c>
      <c r="B591" s="130">
        <v>2488.110107</v>
      </c>
      <c r="C591" s="125">
        <f t="shared" si="44"/>
        <v>1.8444181288240102E-2</v>
      </c>
      <c r="D591" s="128">
        <f t="shared" si="45"/>
        <v>18444.181288240103</v>
      </c>
      <c r="E591" s="128">
        <f t="shared" ca="1" si="46"/>
        <v>23818.497291436732</v>
      </c>
      <c r="F591" s="124">
        <f t="shared" ca="1" si="47"/>
        <v>0.15241499094774325</v>
      </c>
      <c r="G591" s="128"/>
      <c r="H591" s="128"/>
      <c r="I591" s="124"/>
      <c r="J591" s="125"/>
      <c r="K591" s="128"/>
    </row>
    <row r="592" spans="1:11" x14ac:dyDescent="0.3">
      <c r="A592" s="73">
        <v>42986</v>
      </c>
      <c r="B592" s="130">
        <v>2461.429932</v>
      </c>
      <c r="C592" s="125">
        <f t="shared" si="44"/>
        <v>9.2087894754977473E-3</v>
      </c>
      <c r="D592" s="128">
        <f t="shared" si="45"/>
        <v>9208.7894754977478</v>
      </c>
      <c r="E592" s="128">
        <f t="shared" ca="1" si="46"/>
        <v>23818.497291436732</v>
      </c>
      <c r="F592" s="124">
        <f t="shared" ca="1" si="47"/>
        <v>0.15679025089146847</v>
      </c>
      <c r="G592" s="128"/>
      <c r="H592" s="128"/>
      <c r="I592" s="124"/>
      <c r="J592" s="125"/>
      <c r="K592" s="128"/>
    </row>
    <row r="593" spans="1:11" x14ac:dyDescent="0.3">
      <c r="A593" s="73">
        <v>42985</v>
      </c>
      <c r="B593" s="130">
        <v>2465.1000979999999</v>
      </c>
      <c r="C593" s="125">
        <f t="shared" si="44"/>
        <v>8.6169042503152493E-3</v>
      </c>
      <c r="D593" s="128">
        <f t="shared" si="45"/>
        <v>8616.9042503152486</v>
      </c>
      <c r="E593" s="128">
        <f t="shared" ca="1" si="46"/>
        <v>23818.497291436732</v>
      </c>
      <c r="F593" s="124">
        <f t="shared" ca="1" si="47"/>
        <v>0.13010591969229801</v>
      </c>
      <c r="G593" s="128"/>
      <c r="H593" s="128"/>
      <c r="I593" s="124"/>
      <c r="J593" s="125"/>
      <c r="K593" s="128"/>
    </row>
    <row r="594" spans="1:11" x14ac:dyDescent="0.3">
      <c r="A594" s="73">
        <v>42984</v>
      </c>
      <c r="B594" s="130">
        <v>2465.540039</v>
      </c>
      <c r="C594" s="125">
        <f t="shared" si="44"/>
        <v>5.3129361131536434E-3</v>
      </c>
      <c r="D594" s="128">
        <f t="shared" si="45"/>
        <v>5312.9361131536434</v>
      </c>
      <c r="E594" s="128">
        <f t="shared" ca="1" si="46"/>
        <v>23818.497291436732</v>
      </c>
      <c r="F594" s="124">
        <f t="shared" ca="1" si="47"/>
        <v>0.12779491814229171</v>
      </c>
      <c r="G594" s="128"/>
      <c r="H594" s="128"/>
      <c r="I594" s="124"/>
      <c r="J594" s="125"/>
      <c r="K594" s="128"/>
    </row>
    <row r="595" spans="1:11" x14ac:dyDescent="0.3">
      <c r="A595" s="73">
        <v>42983</v>
      </c>
      <c r="B595" s="130">
        <v>2457.8500979999999</v>
      </c>
      <c r="C595" s="125">
        <f t="shared" si="44"/>
        <v>1.2139822012148471E-2</v>
      </c>
      <c r="D595" s="128">
        <f t="shared" si="45"/>
        <v>12139.822012148472</v>
      </c>
      <c r="E595" s="128">
        <f t="shared" ca="1" si="46"/>
        <v>23818.497291436732</v>
      </c>
      <c r="F595" s="124">
        <f t="shared" ca="1" si="47"/>
        <v>0.12411278423871042</v>
      </c>
      <c r="G595" s="128"/>
      <c r="H595" s="128"/>
      <c r="I595" s="124"/>
      <c r="J595" s="125"/>
      <c r="K595" s="128"/>
    </row>
    <row r="596" spans="1:11" x14ac:dyDescent="0.3">
      <c r="A596" s="73">
        <v>42979</v>
      </c>
      <c r="B596" s="130">
        <v>2476.5500489999999</v>
      </c>
      <c r="C596" s="125">
        <f t="shared" si="44"/>
        <v>2.1026158590718991E-2</v>
      </c>
      <c r="D596" s="128">
        <f t="shared" si="45"/>
        <v>21026.158590718991</v>
      </c>
      <c r="E596" s="128">
        <f t="shared" ca="1" si="46"/>
        <v>23818.497291436732</v>
      </c>
      <c r="F596" s="124">
        <f t="shared" ca="1" si="47"/>
        <v>0.13604256540007298</v>
      </c>
      <c r="G596" s="128"/>
      <c r="H596" s="128"/>
      <c r="I596" s="124"/>
      <c r="J596" s="125"/>
      <c r="K596" s="128"/>
    </row>
    <row r="597" spans="1:11" x14ac:dyDescent="0.3">
      <c r="A597" s="73">
        <v>42978</v>
      </c>
      <c r="B597" s="130">
        <v>2471.6499020000001</v>
      </c>
      <c r="C597" s="125">
        <f t="shared" si="44"/>
        <v>1.7135687436941938E-2</v>
      </c>
      <c r="D597" s="128">
        <f t="shared" si="45"/>
        <v>17135.687436941938</v>
      </c>
      <c r="E597" s="128">
        <f t="shared" ca="1" si="46"/>
        <v>23818.497291436732</v>
      </c>
      <c r="F597" s="124">
        <f t="shared" ca="1" si="47"/>
        <v>0.13855788958030724</v>
      </c>
      <c r="G597" s="128"/>
      <c r="H597" s="128"/>
      <c r="I597" s="124"/>
      <c r="J597" s="125"/>
      <c r="K597" s="128"/>
    </row>
    <row r="598" spans="1:11" x14ac:dyDescent="0.3">
      <c r="A598" s="73">
        <v>42977</v>
      </c>
      <c r="B598" s="130">
        <v>2457.5900879999999</v>
      </c>
      <c r="C598" s="125">
        <f t="shared" si="44"/>
        <v>-4.2623783153610262E-3</v>
      </c>
      <c r="D598" s="128">
        <f t="shared" si="45"/>
        <v>-4262.3783153610266</v>
      </c>
      <c r="E598" s="128">
        <f t="shared" ca="1" si="46"/>
        <v>23818.497291436732</v>
      </c>
      <c r="F598" s="124">
        <f t="shared" ca="1" si="47"/>
        <v>0.13203442892267758</v>
      </c>
      <c r="G598" s="128"/>
      <c r="H598" s="128"/>
      <c r="I598" s="124"/>
      <c r="J598" s="125"/>
      <c r="K598" s="128"/>
    </row>
    <row r="599" spans="1:11" x14ac:dyDescent="0.3">
      <c r="A599" s="73">
        <v>42976</v>
      </c>
      <c r="B599" s="130">
        <v>2446.3000489999999</v>
      </c>
      <c r="C599" s="125">
        <f t="shared" si="44"/>
        <v>-7.4291905027881189E-3</v>
      </c>
      <c r="D599" s="128">
        <f t="shared" si="45"/>
        <v>-7429.1905027881185</v>
      </c>
      <c r="E599" s="128">
        <f t="shared" ca="1" si="46"/>
        <v>23818.497291436732</v>
      </c>
      <c r="F599" s="124">
        <f t="shared" ca="1" si="47"/>
        <v>0.12415671813763218</v>
      </c>
      <c r="G599" s="128"/>
      <c r="H599" s="128"/>
      <c r="I599" s="124"/>
      <c r="J599" s="125"/>
      <c r="K599" s="128"/>
    </row>
    <row r="600" spans="1:11" x14ac:dyDescent="0.3">
      <c r="A600" s="73">
        <v>42975</v>
      </c>
      <c r="B600" s="130">
        <v>2444.23999</v>
      </c>
      <c r="C600" s="125">
        <f t="shared" si="44"/>
        <v>-8.7597318679003555E-3</v>
      </c>
      <c r="D600" s="128">
        <f t="shared" si="45"/>
        <v>-8759.7318679003547</v>
      </c>
      <c r="E600" s="128">
        <f t="shared" ca="1" si="46"/>
        <v>23818.497291436732</v>
      </c>
      <c r="F600" s="124">
        <f t="shared" ca="1" si="47"/>
        <v>0.12101565835259542</v>
      </c>
      <c r="G600" s="128"/>
      <c r="H600" s="128"/>
      <c r="I600" s="124"/>
      <c r="J600" s="125"/>
      <c r="K600" s="128"/>
    </row>
    <row r="601" spans="1:11" x14ac:dyDescent="0.3">
      <c r="A601" s="73">
        <v>42972</v>
      </c>
      <c r="B601" s="130">
        <v>2443.0500489999999</v>
      </c>
      <c r="C601" s="125">
        <f t="shared" si="44"/>
        <v>7.0862523217507523E-4</v>
      </c>
      <c r="D601" s="128">
        <f t="shared" si="45"/>
        <v>708.62523217507521</v>
      </c>
      <c r="E601" s="128">
        <f t="shared" ca="1" si="46"/>
        <v>23818.497291436732</v>
      </c>
      <c r="F601" s="124">
        <f t="shared" ca="1" si="47"/>
        <v>0.12632777868237399</v>
      </c>
      <c r="G601" s="128"/>
      <c r="H601" s="128"/>
      <c r="I601" s="124"/>
      <c r="J601" s="125"/>
      <c r="K601" s="128"/>
    </row>
    <row r="602" spans="1:11" x14ac:dyDescent="0.3">
      <c r="A602" s="73">
        <v>42971</v>
      </c>
      <c r="B602" s="130">
        <v>2438.969971</v>
      </c>
      <c r="C602" s="125">
        <f t="shared" si="44"/>
        <v>3.1170818434689274E-4</v>
      </c>
      <c r="D602" s="128">
        <f t="shared" si="45"/>
        <v>311.70818434689272</v>
      </c>
      <c r="E602" s="128">
        <f t="shared" ca="1" si="46"/>
        <v>23818.497291436732</v>
      </c>
      <c r="F602" s="124">
        <f t="shared" ca="1" si="47"/>
        <v>0.12267143093228983</v>
      </c>
      <c r="G602" s="128"/>
      <c r="H602" s="128"/>
      <c r="I602" s="124"/>
      <c r="J602" s="125"/>
      <c r="K602" s="128"/>
    </row>
    <row r="603" spans="1:11" x14ac:dyDescent="0.3">
      <c r="A603" s="73">
        <v>42970</v>
      </c>
      <c r="B603" s="130">
        <v>2444.040039</v>
      </c>
      <c r="C603" s="125">
        <f t="shared" si="44"/>
        <v>-1.2117921745839366E-2</v>
      </c>
      <c r="D603" s="128">
        <f t="shared" si="45"/>
        <v>-12117.921745839367</v>
      </c>
      <c r="E603" s="128">
        <f t="shared" ca="1" si="46"/>
        <v>23818.497291436732</v>
      </c>
      <c r="F603" s="124">
        <f t="shared" ca="1" si="47"/>
        <v>0.12346932357807616</v>
      </c>
      <c r="G603" s="128"/>
      <c r="H603" s="128"/>
      <c r="I603" s="124"/>
      <c r="J603" s="125"/>
      <c r="K603" s="128"/>
    </row>
    <row r="604" spans="1:11" x14ac:dyDescent="0.3">
      <c r="A604" s="73">
        <v>42969</v>
      </c>
      <c r="B604" s="130">
        <v>2452.51001</v>
      </c>
      <c r="C604" s="125">
        <f t="shared" si="44"/>
        <v>-9.0548028648500534E-3</v>
      </c>
      <c r="D604" s="128">
        <f t="shared" si="45"/>
        <v>-9054.8028648500531</v>
      </c>
      <c r="E604" s="128">
        <f t="shared" ca="1" si="46"/>
        <v>23818.497291436732</v>
      </c>
      <c r="F604" s="124">
        <f t="shared" ca="1" si="47"/>
        <v>0.12145508249238546</v>
      </c>
      <c r="G604" s="128"/>
      <c r="H604" s="128"/>
      <c r="I604" s="124"/>
      <c r="J604" s="125"/>
      <c r="K604" s="128"/>
    </row>
    <row r="605" spans="1:11" x14ac:dyDescent="0.3">
      <c r="A605" s="73">
        <v>42968</v>
      </c>
      <c r="B605" s="130">
        <v>2428.3701169999999</v>
      </c>
      <c r="C605" s="125">
        <f t="shared" si="44"/>
        <v>-2.1177631136813369E-2</v>
      </c>
      <c r="D605" s="128">
        <f t="shared" si="45"/>
        <v>-21177.631136813368</v>
      </c>
      <c r="E605" s="128">
        <f t="shared" ca="1" si="46"/>
        <v>23818.497291436732</v>
      </c>
      <c r="F605" s="124">
        <f t="shared" ca="1" si="47"/>
        <v>0.11258395156621459</v>
      </c>
      <c r="G605" s="128"/>
      <c r="H605" s="128"/>
      <c r="I605" s="124"/>
      <c r="J605" s="125"/>
      <c r="K605" s="128"/>
    </row>
    <row r="606" spans="1:11" x14ac:dyDescent="0.3">
      <c r="A606" s="73">
        <v>42965</v>
      </c>
      <c r="B606" s="130">
        <v>2425.5500489999999</v>
      </c>
      <c r="C606" s="125">
        <f t="shared" si="44"/>
        <v>-2.07038946496515E-2</v>
      </c>
      <c r="D606" s="128">
        <f t="shared" si="45"/>
        <v>-20703.894649651498</v>
      </c>
      <c r="E606" s="128">
        <f t="shared" ca="1" si="46"/>
        <v>23818.497291436732</v>
      </c>
      <c r="F606" s="124">
        <f t="shared" ca="1" si="47"/>
        <v>0.11066589085068745</v>
      </c>
      <c r="G606" s="128"/>
      <c r="H606" s="128"/>
      <c r="I606" s="124"/>
      <c r="J606" s="125"/>
      <c r="K606" s="128"/>
    </row>
    <row r="607" spans="1:11" x14ac:dyDescent="0.3">
      <c r="A607" s="73">
        <v>42964</v>
      </c>
      <c r="B607" s="130">
        <v>2430.01001</v>
      </c>
      <c r="C607" s="125">
        <f t="shared" si="44"/>
        <v>-1.704982828796886E-2</v>
      </c>
      <c r="D607" s="128">
        <f t="shared" si="45"/>
        <v>-17049.82828796886</v>
      </c>
      <c r="E607" s="128">
        <f t="shared" ca="1" si="46"/>
        <v>23818.497291436732</v>
      </c>
      <c r="F607" s="124">
        <f t="shared" ca="1" si="47"/>
        <v>0.11110551699476434</v>
      </c>
      <c r="G607" s="128"/>
      <c r="H607" s="128"/>
      <c r="I607" s="124"/>
      <c r="J607" s="125"/>
      <c r="K607" s="128"/>
    </row>
    <row r="608" spans="1:11" x14ac:dyDescent="0.3">
      <c r="A608" s="73">
        <v>42963</v>
      </c>
      <c r="B608" s="130">
        <v>2468.110107</v>
      </c>
      <c r="C608" s="125">
        <f t="shared" si="44"/>
        <v>-3.8182415594149033E-3</v>
      </c>
      <c r="D608" s="128">
        <f t="shared" si="45"/>
        <v>-3818.2415594149033</v>
      </c>
      <c r="E608" s="128">
        <f t="shared" ca="1" si="46"/>
        <v>23818.497291436732</v>
      </c>
      <c r="F608" s="124">
        <f t="shared" ca="1" si="47"/>
        <v>0.13100885327751399</v>
      </c>
      <c r="G608" s="128"/>
      <c r="H608" s="128"/>
      <c r="I608" s="124"/>
      <c r="J608" s="125"/>
      <c r="K608" s="128"/>
    </row>
    <row r="609" spans="1:11" x14ac:dyDescent="0.3">
      <c r="A609" s="73">
        <v>42962</v>
      </c>
      <c r="B609" s="130">
        <v>2464.610107</v>
      </c>
      <c r="C609" s="125">
        <f t="shared" si="44"/>
        <v>-4.7408446041137253E-3</v>
      </c>
      <c r="D609" s="128">
        <f t="shared" si="45"/>
        <v>-4740.8446041137249</v>
      </c>
      <c r="E609" s="128">
        <f t="shared" ca="1" si="46"/>
        <v>23818.497291436732</v>
      </c>
      <c r="F609" s="124">
        <f t="shared" ca="1" si="47"/>
        <v>0.13151537675940905</v>
      </c>
      <c r="G609" s="128"/>
      <c r="H609" s="128"/>
      <c r="I609" s="124"/>
      <c r="J609" s="125"/>
      <c r="K609" s="128"/>
    </row>
    <row r="610" spans="1:11" x14ac:dyDescent="0.3">
      <c r="A610" s="73">
        <v>42961</v>
      </c>
      <c r="B610" s="130">
        <v>2465.8400879999999</v>
      </c>
      <c r="C610" s="125">
        <f t="shared" si="44"/>
        <v>-1.8054329075553044E-3</v>
      </c>
      <c r="D610" s="128">
        <f t="shared" si="45"/>
        <v>-1805.4329075553044</v>
      </c>
      <c r="E610" s="128">
        <f t="shared" ca="1" si="46"/>
        <v>23818.497291436732</v>
      </c>
      <c r="F610" s="124">
        <f t="shared" ca="1" si="47"/>
        <v>0.12587731357942444</v>
      </c>
      <c r="G610" s="128"/>
      <c r="H610" s="128"/>
      <c r="I610" s="124"/>
      <c r="J610" s="125"/>
      <c r="K610" s="128"/>
    </row>
    <row r="611" spans="1:11" x14ac:dyDescent="0.3">
      <c r="A611" s="73">
        <v>42958</v>
      </c>
      <c r="B611" s="130">
        <v>2441.320068</v>
      </c>
      <c r="C611" s="125">
        <f t="shared" si="44"/>
        <v>-1.245096427321124E-2</v>
      </c>
      <c r="D611" s="128">
        <f t="shared" si="45"/>
        <v>-12450.964273211241</v>
      </c>
      <c r="E611" s="128">
        <f t="shared" ca="1" si="46"/>
        <v>23818.497291436732</v>
      </c>
      <c r="F611" s="124">
        <f t="shared" ca="1" si="47"/>
        <v>0.11779492833408045</v>
      </c>
      <c r="G611" s="128"/>
      <c r="H611" s="128"/>
      <c r="I611" s="124"/>
      <c r="J611" s="125"/>
      <c r="K611" s="128"/>
    </row>
    <row r="612" spans="1:11" x14ac:dyDescent="0.3">
      <c r="A612" s="73">
        <v>42957</v>
      </c>
      <c r="B612" s="130">
        <v>2438.209961</v>
      </c>
      <c r="C612" s="125">
        <f t="shared" si="44"/>
        <v>-1.5031777303438854E-2</v>
      </c>
      <c r="D612" s="128">
        <f t="shared" si="45"/>
        <v>-15031.777303438854</v>
      </c>
      <c r="E612" s="128">
        <f t="shared" ca="1" si="46"/>
        <v>23818.497291436732</v>
      </c>
      <c r="F612" s="124">
        <f t="shared" ca="1" si="47"/>
        <v>0.11548223639791244</v>
      </c>
      <c r="G612" s="128"/>
      <c r="H612" s="128"/>
      <c r="I612" s="124"/>
      <c r="J612" s="125"/>
      <c r="K612" s="128"/>
    </row>
    <row r="613" spans="1:11" x14ac:dyDescent="0.3">
      <c r="A613" s="73">
        <v>42956</v>
      </c>
      <c r="B613" s="130">
        <v>2474.0200199999999</v>
      </c>
      <c r="C613" s="125">
        <f t="shared" si="44"/>
        <v>-1.5376591130394912E-3</v>
      </c>
      <c r="D613" s="128">
        <f t="shared" si="45"/>
        <v>-1537.6591130394911</v>
      </c>
      <c r="E613" s="128">
        <f t="shared" ca="1" si="46"/>
        <v>23818.497291436732</v>
      </c>
      <c r="F613" s="124">
        <f t="shared" ca="1" si="47"/>
        <v>0.13722427194436326</v>
      </c>
      <c r="G613" s="128"/>
      <c r="H613" s="128"/>
      <c r="I613" s="124"/>
      <c r="J613" s="125"/>
      <c r="K613" s="128"/>
    </row>
    <row r="614" spans="1:11" x14ac:dyDescent="0.3">
      <c r="A614" s="73">
        <v>42955</v>
      </c>
      <c r="B614" s="130">
        <v>2474.919922</v>
      </c>
      <c r="C614" s="125">
        <f t="shared" si="44"/>
        <v>-8.9214579145269202E-4</v>
      </c>
      <c r="D614" s="128">
        <f t="shared" si="45"/>
        <v>-892.14579145269204</v>
      </c>
      <c r="E614" s="128">
        <f t="shared" ca="1" si="46"/>
        <v>23818.497291436732</v>
      </c>
      <c r="F614" s="124">
        <f t="shared" ca="1" si="47"/>
        <v>0.13437895136166067</v>
      </c>
      <c r="G614" s="128"/>
      <c r="H614" s="128"/>
      <c r="I614" s="124"/>
      <c r="J614" s="125"/>
      <c r="K614" s="128"/>
    </row>
    <row r="615" spans="1:11" x14ac:dyDescent="0.3">
      <c r="A615" s="73">
        <v>42954</v>
      </c>
      <c r="B615" s="130">
        <v>2480.9099120000001</v>
      </c>
      <c r="C615" s="125">
        <f t="shared" si="44"/>
        <v>4.4536037312765675E-3</v>
      </c>
      <c r="D615" s="128">
        <f t="shared" si="45"/>
        <v>4453.6037312765675</v>
      </c>
      <c r="E615" s="128">
        <f t="shared" ca="1" si="46"/>
        <v>23818.497291436732</v>
      </c>
      <c r="F615" s="124">
        <f t="shared" ca="1" si="47"/>
        <v>0.13756770571635646</v>
      </c>
      <c r="G615" s="128"/>
      <c r="H615" s="128"/>
      <c r="I615" s="124"/>
      <c r="J615" s="125"/>
      <c r="K615" s="128"/>
    </row>
    <row r="616" spans="1:11" x14ac:dyDescent="0.3">
      <c r="A616" s="73">
        <v>42951</v>
      </c>
      <c r="B616" s="130">
        <v>2476.830078</v>
      </c>
      <c r="C616" s="125">
        <f t="shared" si="44"/>
        <v>1.7350736215924201E-3</v>
      </c>
      <c r="D616" s="128">
        <f t="shared" si="45"/>
        <v>1735.0736215924201</v>
      </c>
      <c r="E616" s="128">
        <f t="shared" ca="1" si="46"/>
        <v>23818.497291436732</v>
      </c>
      <c r="F616" s="124">
        <f t="shared" ca="1" si="47"/>
        <v>0.1346667209884207</v>
      </c>
      <c r="G616" s="128"/>
      <c r="H616" s="128"/>
      <c r="I616" s="124"/>
      <c r="J616" s="125"/>
      <c r="K616" s="128"/>
    </row>
    <row r="617" spans="1:11" x14ac:dyDescent="0.3">
      <c r="A617" s="73">
        <v>42950</v>
      </c>
      <c r="B617" s="130">
        <v>2472.1599120000001</v>
      </c>
      <c r="C617" s="125">
        <f t="shared" si="44"/>
        <v>-5.2155451921653828E-4</v>
      </c>
      <c r="D617" s="128">
        <f t="shared" si="45"/>
        <v>-521.55451921653832</v>
      </c>
      <c r="E617" s="128">
        <f t="shared" ca="1" si="46"/>
        <v>23818.497291436732</v>
      </c>
      <c r="F617" s="124">
        <f t="shared" ca="1" si="47"/>
        <v>0.14227095391013056</v>
      </c>
      <c r="G617" s="128"/>
      <c r="H617" s="128"/>
      <c r="I617" s="124"/>
      <c r="J617" s="125"/>
      <c r="K617" s="128"/>
    </row>
    <row r="618" spans="1:11" x14ac:dyDescent="0.3">
      <c r="A618" s="73">
        <v>42949</v>
      </c>
      <c r="B618" s="130">
        <v>2477.570068</v>
      </c>
      <c r="C618" s="125">
        <f t="shared" si="44"/>
        <v>1.5118217024119307E-3</v>
      </c>
      <c r="D618" s="128">
        <f t="shared" si="45"/>
        <v>1511.8217024119308</v>
      </c>
      <c r="E618" s="128">
        <f t="shared" ca="1" si="46"/>
        <v>23818.497291436732</v>
      </c>
      <c r="F618" s="124">
        <f t="shared" ca="1" si="47"/>
        <v>0.14501408331882981</v>
      </c>
      <c r="G618" s="128"/>
      <c r="H618" s="128"/>
      <c r="I618" s="124"/>
      <c r="J618" s="125"/>
      <c r="K618" s="128"/>
    </row>
    <row r="619" spans="1:11" x14ac:dyDescent="0.3">
      <c r="A619" s="73">
        <v>42948</v>
      </c>
      <c r="B619" s="130">
        <v>2476.3500979999999</v>
      </c>
      <c r="C619" s="125">
        <f t="shared" si="44"/>
        <v>6.3967838525991194E-3</v>
      </c>
      <c r="D619" s="128">
        <f t="shared" si="45"/>
        <v>6396.7838525991192</v>
      </c>
      <c r="E619" s="128">
        <f t="shared" ca="1" si="46"/>
        <v>23818.497291436732</v>
      </c>
      <c r="F619" s="124">
        <f t="shared" ca="1" si="47"/>
        <v>0.14803691404705988</v>
      </c>
      <c r="G619" s="128"/>
      <c r="H619" s="128"/>
      <c r="I619" s="124"/>
      <c r="J619" s="125"/>
      <c r="K619" s="128"/>
    </row>
    <row r="620" spans="1:11" x14ac:dyDescent="0.3">
      <c r="A620" s="73">
        <v>42947</v>
      </c>
      <c r="B620" s="130">
        <v>2470.3000489999999</v>
      </c>
      <c r="C620" s="125">
        <f t="shared" si="44"/>
        <v>4.5382355155016985E-3</v>
      </c>
      <c r="D620" s="128">
        <f t="shared" si="45"/>
        <v>4538.2355155016985</v>
      </c>
      <c r="E620" s="128">
        <f t="shared" ca="1" si="46"/>
        <v>23818.497291436732</v>
      </c>
      <c r="F620" s="124">
        <f t="shared" ca="1" si="47"/>
        <v>0.1379465777582416</v>
      </c>
      <c r="G620" s="128"/>
      <c r="H620" s="128"/>
      <c r="I620" s="124"/>
      <c r="J620" s="125"/>
      <c r="K620" s="128"/>
    </row>
    <row r="621" spans="1:11" x14ac:dyDescent="0.3">
      <c r="A621" s="73">
        <v>42944</v>
      </c>
      <c r="B621" s="130">
        <v>2472.1000979999999</v>
      </c>
      <c r="C621" s="125">
        <f t="shared" si="44"/>
        <v>5.2170269615208209E-3</v>
      </c>
      <c r="D621" s="128">
        <f t="shared" si="45"/>
        <v>5217.0269615208208</v>
      </c>
      <c r="E621" s="128">
        <f t="shared" ca="1" si="46"/>
        <v>23818.497291436732</v>
      </c>
      <c r="F621" s="124">
        <f t="shared" ca="1" si="47"/>
        <v>0.13732976929595253</v>
      </c>
      <c r="G621" s="128"/>
      <c r="H621" s="128"/>
      <c r="I621" s="124"/>
      <c r="J621" s="125"/>
      <c r="K621" s="128"/>
    </row>
    <row r="622" spans="1:11" x14ac:dyDescent="0.3">
      <c r="A622" s="73">
        <v>42943</v>
      </c>
      <c r="B622" s="130">
        <v>2475.419922</v>
      </c>
      <c r="C622" s="125">
        <f t="shared" si="44"/>
        <v>1.1271143470278133E-2</v>
      </c>
      <c r="D622" s="128">
        <f t="shared" si="45"/>
        <v>11271.143470278133</v>
      </c>
      <c r="E622" s="128">
        <f t="shared" ca="1" si="46"/>
        <v>23818.497291436732</v>
      </c>
      <c r="F622" s="124">
        <f t="shared" ca="1" si="47"/>
        <v>0.1407149363141198</v>
      </c>
      <c r="G622" s="128"/>
      <c r="H622" s="128"/>
      <c r="I622" s="124"/>
      <c r="J622" s="125"/>
      <c r="K622" s="128"/>
    </row>
    <row r="623" spans="1:11" x14ac:dyDescent="0.3">
      <c r="A623" s="73">
        <v>42942</v>
      </c>
      <c r="B623" s="130">
        <v>2477.830078</v>
      </c>
      <c r="C623" s="125">
        <f t="shared" si="44"/>
        <v>1.4153311368054755E-2</v>
      </c>
      <c r="D623" s="128">
        <f t="shared" si="45"/>
        <v>14153.311368054756</v>
      </c>
      <c r="E623" s="128">
        <f t="shared" ca="1" si="46"/>
        <v>23818.497291436732</v>
      </c>
      <c r="F623" s="124">
        <f t="shared" ca="1" si="47"/>
        <v>0.1436595873655957</v>
      </c>
      <c r="G623" s="128"/>
      <c r="H623" s="128"/>
      <c r="I623" s="124"/>
      <c r="J623" s="125"/>
      <c r="K623" s="128"/>
    </row>
    <row r="624" spans="1:11" x14ac:dyDescent="0.3">
      <c r="A624" s="73">
        <v>42941</v>
      </c>
      <c r="B624" s="130">
        <v>2477.1298830000001</v>
      </c>
      <c r="C624" s="125">
        <f t="shared" si="44"/>
        <v>2.1273640558172602E-2</v>
      </c>
      <c r="D624" s="128">
        <f t="shared" si="45"/>
        <v>21273.640558172603</v>
      </c>
      <c r="E624" s="128">
        <f t="shared" ca="1" si="46"/>
        <v>23818.497291436732</v>
      </c>
      <c r="F624" s="124">
        <f t="shared" ca="1" si="47"/>
        <v>0.14196607042923715</v>
      </c>
      <c r="G624" s="128"/>
      <c r="H624" s="128"/>
      <c r="I624" s="124"/>
      <c r="J624" s="125"/>
      <c r="K624" s="128"/>
    </row>
    <row r="625" spans="1:11" x14ac:dyDescent="0.3">
      <c r="A625" s="73">
        <v>42940</v>
      </c>
      <c r="B625" s="130">
        <v>2469.9099120000001</v>
      </c>
      <c r="C625" s="125">
        <f t="shared" si="44"/>
        <v>1.7499981952105337E-2</v>
      </c>
      <c r="D625" s="128">
        <f t="shared" si="45"/>
        <v>17499.981952105336</v>
      </c>
      <c r="E625" s="128">
        <f t="shared" ca="1" si="46"/>
        <v>23818.497291436732</v>
      </c>
      <c r="F625" s="124">
        <f t="shared" ca="1" si="47"/>
        <v>0.13900517172402016</v>
      </c>
      <c r="G625" s="128"/>
      <c r="H625" s="128"/>
      <c r="I625" s="124"/>
      <c r="J625" s="125"/>
      <c r="K625" s="128"/>
    </row>
    <row r="626" spans="1:11" x14ac:dyDescent="0.3">
      <c r="A626" s="73">
        <v>42937</v>
      </c>
      <c r="B626" s="130">
        <v>2472.540039</v>
      </c>
      <c r="C626" s="125">
        <f t="shared" si="44"/>
        <v>1.9528492040977286E-2</v>
      </c>
      <c r="D626" s="128">
        <f t="shared" si="45"/>
        <v>19528.492040977286</v>
      </c>
      <c r="E626" s="128">
        <f t="shared" ca="1" si="46"/>
        <v>23818.497291436732</v>
      </c>
      <c r="F626" s="124">
        <f t="shared" ca="1" si="47"/>
        <v>0.13678432299014487</v>
      </c>
      <c r="G626" s="128"/>
      <c r="H626" s="128"/>
      <c r="I626" s="124"/>
      <c r="J626" s="125"/>
      <c r="K626" s="128"/>
    </row>
    <row r="627" spans="1:11" x14ac:dyDescent="0.3">
      <c r="A627" s="73">
        <v>42936</v>
      </c>
      <c r="B627" s="130">
        <v>2473.4499510000001</v>
      </c>
      <c r="C627" s="125">
        <f t="shared" si="44"/>
        <v>2.643425708060998E-2</v>
      </c>
      <c r="D627" s="128">
        <f t="shared" si="45"/>
        <v>26434.257080609979</v>
      </c>
      <c r="E627" s="128">
        <f t="shared" ca="1" si="46"/>
        <v>23818.497291436732</v>
      </c>
      <c r="F627" s="124">
        <f t="shared" ca="1" si="47"/>
        <v>0.1423814481568435</v>
      </c>
      <c r="G627" s="128"/>
      <c r="H627" s="128"/>
      <c r="I627" s="124"/>
      <c r="J627" s="125"/>
      <c r="K627" s="128"/>
    </row>
    <row r="628" spans="1:11" x14ac:dyDescent="0.3">
      <c r="A628" s="73">
        <v>42935</v>
      </c>
      <c r="B628" s="130">
        <v>2473.830078</v>
      </c>
      <c r="C628" s="125">
        <f t="shared" si="44"/>
        <v>1.6974042909063014E-2</v>
      </c>
      <c r="D628" s="128">
        <f t="shared" si="45"/>
        <v>16974.042909063013</v>
      </c>
      <c r="E628" s="128">
        <f t="shared" ca="1" si="46"/>
        <v>23818.497291436732</v>
      </c>
      <c r="F628" s="124">
        <f t="shared" ca="1" si="47"/>
        <v>0.13842949224186163</v>
      </c>
      <c r="G628" s="128"/>
      <c r="H628" s="128"/>
      <c r="I628" s="124"/>
      <c r="J628" s="125"/>
      <c r="K628" s="128"/>
    </row>
    <row r="629" spans="1:11" x14ac:dyDescent="0.3">
      <c r="A629" s="73">
        <v>42934</v>
      </c>
      <c r="B629" s="130">
        <v>2460.610107</v>
      </c>
      <c r="C629" s="125">
        <f t="shared" si="44"/>
        <v>1.535035192180878E-2</v>
      </c>
      <c r="D629" s="128">
        <f t="shared" si="45"/>
        <v>15350.35192180878</v>
      </c>
      <c r="E629" s="128">
        <f t="shared" ca="1" si="46"/>
        <v>23818.497291436732</v>
      </c>
      <c r="F629" s="124">
        <f t="shared" ca="1" si="47"/>
        <v>0.13718126335475112</v>
      </c>
      <c r="G629" s="128"/>
      <c r="H629" s="128"/>
      <c r="I629" s="124"/>
      <c r="J629" s="125"/>
      <c r="K629" s="128"/>
    </row>
    <row r="630" spans="1:11" x14ac:dyDescent="0.3">
      <c r="A630" s="73">
        <v>42933</v>
      </c>
      <c r="B630" s="130">
        <v>2459.139893</v>
      </c>
      <c r="C630" s="125">
        <f t="shared" si="44"/>
        <v>1.6299517625604887E-2</v>
      </c>
      <c r="D630" s="128">
        <f t="shared" si="45"/>
        <v>16299.517625604887</v>
      </c>
      <c r="E630" s="128">
        <f t="shared" ca="1" si="46"/>
        <v>23818.497291436732</v>
      </c>
      <c r="F630" s="124">
        <f t="shared" ca="1" si="47"/>
        <v>0.13487071998632461</v>
      </c>
      <c r="G630" s="128"/>
      <c r="H630" s="128"/>
      <c r="I630" s="124"/>
      <c r="J630" s="125"/>
      <c r="K630" s="128"/>
    </row>
    <row r="631" spans="1:11" x14ac:dyDescent="0.3">
      <c r="A631" s="73">
        <v>42930</v>
      </c>
      <c r="B631" s="130">
        <v>2459.2700199999999</v>
      </c>
      <c r="C631" s="125">
        <f t="shared" si="44"/>
        <v>7.6126339064548354E-3</v>
      </c>
      <c r="D631" s="128">
        <f t="shared" si="45"/>
        <v>7612.6339064548356</v>
      </c>
      <c r="E631" s="128">
        <f t="shared" ca="1" si="46"/>
        <v>23818.497291436732</v>
      </c>
      <c r="F631" s="124">
        <f t="shared" ca="1" si="47"/>
        <v>0.13763451265015458</v>
      </c>
      <c r="G631" s="128"/>
      <c r="H631" s="128"/>
      <c r="I631" s="124"/>
      <c r="J631" s="125"/>
      <c r="K631" s="128"/>
    </row>
    <row r="632" spans="1:11" x14ac:dyDescent="0.3">
      <c r="A632" s="73">
        <v>42929</v>
      </c>
      <c r="B632" s="130">
        <v>2447.830078</v>
      </c>
      <c r="C632" s="125">
        <f t="shared" si="44"/>
        <v>1.175929220537375E-2</v>
      </c>
      <c r="D632" s="128">
        <f t="shared" si="45"/>
        <v>11759.292205373751</v>
      </c>
      <c r="E632" s="128">
        <f t="shared" ca="1" si="46"/>
        <v>23818.497291436732</v>
      </c>
      <c r="F632" s="124">
        <f t="shared" ca="1" si="47"/>
        <v>0.13129061952628529</v>
      </c>
      <c r="G632" s="128"/>
      <c r="H632" s="128"/>
      <c r="I632" s="124"/>
      <c r="J632" s="125"/>
      <c r="K632" s="128"/>
    </row>
    <row r="633" spans="1:11" x14ac:dyDescent="0.3">
      <c r="A633" s="73">
        <v>42928</v>
      </c>
      <c r="B633" s="130">
        <v>2443.25</v>
      </c>
      <c r="C633" s="125">
        <f t="shared" si="44"/>
        <v>1.7137400252824619E-3</v>
      </c>
      <c r="D633" s="128">
        <f t="shared" si="45"/>
        <v>1713.7400252824618</v>
      </c>
      <c r="E633" s="128">
        <f t="shared" ca="1" si="46"/>
        <v>23818.497291436732</v>
      </c>
      <c r="F633" s="124">
        <f t="shared" ca="1" si="47"/>
        <v>0.13511244369742381</v>
      </c>
      <c r="G633" s="128"/>
      <c r="H633" s="128"/>
      <c r="I633" s="124"/>
      <c r="J633" s="125"/>
      <c r="K633" s="128"/>
    </row>
    <row r="634" spans="1:11" x14ac:dyDescent="0.3">
      <c r="A634" s="73">
        <v>42927</v>
      </c>
      <c r="B634" s="130">
        <v>2425.530029</v>
      </c>
      <c r="C634" s="125">
        <f t="shared" si="44"/>
        <v>-5.2372635620613339E-3</v>
      </c>
      <c r="D634" s="128">
        <f t="shared" si="45"/>
        <v>-5237.2635620613337</v>
      </c>
      <c r="E634" s="128">
        <f t="shared" ca="1" si="46"/>
        <v>23818.497291436732</v>
      </c>
      <c r="F634" s="124">
        <f t="shared" ca="1" si="47"/>
        <v>0.12703176818998729</v>
      </c>
      <c r="G634" s="128"/>
      <c r="H634" s="128"/>
      <c r="I634" s="124"/>
      <c r="J634" s="125"/>
      <c r="K634" s="128"/>
    </row>
    <row r="635" spans="1:11" x14ac:dyDescent="0.3">
      <c r="A635" s="73">
        <v>42926</v>
      </c>
      <c r="B635" s="130">
        <v>2427.429932</v>
      </c>
      <c r="C635" s="125">
        <f t="shared" si="44"/>
        <v>-2.9041150133497506E-3</v>
      </c>
      <c r="D635" s="128">
        <f t="shared" si="45"/>
        <v>-2904.1150133497508</v>
      </c>
      <c r="E635" s="128">
        <f t="shared" ca="1" si="46"/>
        <v>23818.497291436732</v>
      </c>
      <c r="F635" s="124">
        <f t="shared" ca="1" si="47"/>
        <v>0.13582044954622008</v>
      </c>
      <c r="G635" s="128"/>
      <c r="H635" s="128"/>
      <c r="I635" s="124"/>
      <c r="J635" s="125"/>
      <c r="K635" s="128"/>
    </row>
    <row r="636" spans="1:11" x14ac:dyDescent="0.3">
      <c r="A636" s="73">
        <v>42923</v>
      </c>
      <c r="B636" s="130">
        <v>2425.179932</v>
      </c>
      <c r="C636" s="125">
        <f t="shared" si="44"/>
        <v>-4.2823664469215927E-3</v>
      </c>
      <c r="D636" s="128">
        <f t="shared" si="45"/>
        <v>-4282.3664469215928</v>
      </c>
      <c r="E636" s="128">
        <f t="shared" ca="1" si="46"/>
        <v>23818.497291436732</v>
      </c>
      <c r="F636" s="124">
        <f t="shared" ca="1" si="47"/>
        <v>0.13863563715962823</v>
      </c>
      <c r="G636" s="128"/>
      <c r="H636" s="128"/>
      <c r="I636" s="124"/>
      <c r="J636" s="125"/>
      <c r="K636" s="128"/>
    </row>
    <row r="637" spans="1:11" x14ac:dyDescent="0.3">
      <c r="A637" s="73">
        <v>42922</v>
      </c>
      <c r="B637" s="130">
        <v>2409.75</v>
      </c>
      <c r="C637" s="125">
        <f t="shared" si="44"/>
        <v>-1.1193965062135103E-2</v>
      </c>
      <c r="D637" s="128">
        <f t="shared" si="45"/>
        <v>-11193.965062135103</v>
      </c>
      <c r="E637" s="128">
        <f t="shared" ca="1" si="46"/>
        <v>23818.497291436732</v>
      </c>
      <c r="F637" s="124">
        <f t="shared" ca="1" si="47"/>
        <v>0.14864870230591198</v>
      </c>
      <c r="G637" s="128"/>
      <c r="H637" s="128"/>
      <c r="I637" s="124"/>
      <c r="J637" s="125"/>
      <c r="K637" s="128"/>
    </row>
    <row r="638" spans="1:11" x14ac:dyDescent="0.3">
      <c r="A638" s="73">
        <v>42921</v>
      </c>
      <c r="B638" s="130">
        <v>2432.540039</v>
      </c>
      <c r="C638" s="125">
        <f t="shared" si="44"/>
        <v>-8.5267020177794972E-3</v>
      </c>
      <c r="D638" s="128">
        <f t="shared" si="45"/>
        <v>-8526.7020177794966</v>
      </c>
      <c r="E638" s="128">
        <f t="shared" ca="1" si="46"/>
        <v>23818.497291436732</v>
      </c>
      <c r="F638" s="124">
        <f t="shared" ca="1" si="47"/>
        <v>0.15850136073210708</v>
      </c>
      <c r="G638" s="128"/>
      <c r="H638" s="128"/>
      <c r="I638" s="124"/>
      <c r="J638" s="125"/>
      <c r="K638" s="128"/>
    </row>
    <row r="639" spans="1:11" x14ac:dyDescent="0.3">
      <c r="A639" s="73">
        <v>42916</v>
      </c>
      <c r="B639" s="130">
        <v>2423.4099120000001</v>
      </c>
      <c r="C639" s="125">
        <f t="shared" si="44"/>
        <v>-4.0030373763629834E-3</v>
      </c>
      <c r="D639" s="128">
        <f t="shared" si="45"/>
        <v>-4003.0373763629832</v>
      </c>
      <c r="E639" s="128">
        <f t="shared" ca="1" si="46"/>
        <v>23818.497291436732</v>
      </c>
      <c r="F639" s="124">
        <f t="shared" ca="1" si="47"/>
        <v>0.1603312609914862</v>
      </c>
      <c r="G639" s="128"/>
      <c r="H639" s="128"/>
      <c r="I639" s="124"/>
      <c r="J639" s="125"/>
      <c r="K639" s="128"/>
    </row>
    <row r="640" spans="1:11" x14ac:dyDescent="0.3">
      <c r="A640" s="73">
        <v>42915</v>
      </c>
      <c r="B640" s="130">
        <v>2419.6999510000001</v>
      </c>
      <c r="C640" s="125">
        <f t="shared" si="44"/>
        <v>-5.2457225214733727E-3</v>
      </c>
      <c r="D640" s="128">
        <f t="shared" si="45"/>
        <v>-5245.7225214733726</v>
      </c>
      <c r="E640" s="128">
        <f t="shared" ca="1" si="46"/>
        <v>23818.497291436732</v>
      </c>
      <c r="F640" s="124">
        <f t="shared" ca="1" si="47"/>
        <v>0.15062174915260274</v>
      </c>
      <c r="G640" s="128"/>
      <c r="H640" s="128"/>
      <c r="I640" s="124"/>
      <c r="J640" s="125"/>
      <c r="K640" s="128"/>
    </row>
    <row r="641" spans="1:11" x14ac:dyDescent="0.3">
      <c r="A641" s="73">
        <v>42914</v>
      </c>
      <c r="B641" s="130">
        <v>2440.6899410000001</v>
      </c>
      <c r="C641" s="125">
        <f t="shared" si="44"/>
        <v>1.1362223077973077E-3</v>
      </c>
      <c r="D641" s="128">
        <f t="shared" si="45"/>
        <v>1136.2223077973076</v>
      </c>
      <c r="E641" s="128">
        <f t="shared" ca="1" si="46"/>
        <v>23818.497291436732</v>
      </c>
      <c r="F641" s="124">
        <f t="shared" ca="1" si="47"/>
        <v>0.16286451529568291</v>
      </c>
      <c r="G641" s="128"/>
      <c r="H641" s="128"/>
      <c r="I641" s="124"/>
      <c r="J641" s="125"/>
      <c r="K641" s="128"/>
    </row>
    <row r="642" spans="1:11" x14ac:dyDescent="0.3">
      <c r="A642" s="73">
        <v>42913</v>
      </c>
      <c r="B642" s="130">
        <v>2419.3798830000001</v>
      </c>
      <c r="C642" s="125">
        <f t="shared" si="44"/>
        <v>-8.593117445396925E-3</v>
      </c>
      <c r="D642" s="128">
        <f t="shared" si="45"/>
        <v>-8593.1174453969252</v>
      </c>
      <c r="E642" s="128">
        <f t="shared" ca="1" si="46"/>
        <v>23818.497291436732</v>
      </c>
      <c r="F642" s="124">
        <f t="shared" ca="1" si="47"/>
        <v>0.168347938029352</v>
      </c>
      <c r="G642" s="128"/>
      <c r="H642" s="128"/>
      <c r="I642" s="124"/>
      <c r="J642" s="125"/>
      <c r="K642" s="128"/>
    </row>
    <row r="643" spans="1:11" x14ac:dyDescent="0.3">
      <c r="A643" s="73">
        <v>42912</v>
      </c>
      <c r="B643" s="130">
        <v>2439.070068</v>
      </c>
      <c r="C643" s="125">
        <f t="shared" si="44"/>
        <v>3.9846115388444403E-3</v>
      </c>
      <c r="D643" s="128">
        <f t="shared" si="45"/>
        <v>3984.6115388444405</v>
      </c>
      <c r="E643" s="128">
        <f t="shared" ca="1" si="46"/>
        <v>23818.497291436732</v>
      </c>
      <c r="F643" s="124">
        <f t="shared" ca="1" si="47"/>
        <v>0.19791861299315494</v>
      </c>
      <c r="G643" s="128"/>
      <c r="H643" s="128"/>
      <c r="I643" s="124"/>
      <c r="J643" s="125"/>
      <c r="K643" s="128"/>
    </row>
    <row r="644" spans="1:11" x14ac:dyDescent="0.3">
      <c r="A644" s="73">
        <v>42909</v>
      </c>
      <c r="B644" s="130">
        <v>2438.3000489999999</v>
      </c>
      <c r="C644" s="125">
        <f t="shared" si="44"/>
        <v>2.6852987520586957E-3</v>
      </c>
      <c r="D644" s="128">
        <f t="shared" si="45"/>
        <v>2685.2987520586958</v>
      </c>
      <c r="E644" s="128">
        <f t="shared" ca="1" si="46"/>
        <v>23818.497291436732</v>
      </c>
      <c r="F644" s="124">
        <f t="shared" ca="1" si="47"/>
        <v>0.21882091908483914</v>
      </c>
      <c r="G644" s="128"/>
      <c r="H644" s="128"/>
      <c r="I644" s="124"/>
      <c r="J644" s="125"/>
      <c r="K644" s="128"/>
    </row>
    <row r="645" spans="1:11" x14ac:dyDescent="0.3">
      <c r="A645" s="73">
        <v>42908</v>
      </c>
      <c r="B645" s="130">
        <v>2434.5</v>
      </c>
      <c r="C645" s="125">
        <f t="shared" si="44"/>
        <v>2.9171004426165048E-4</v>
      </c>
      <c r="D645" s="128">
        <f t="shared" si="45"/>
        <v>291.71004426165047</v>
      </c>
      <c r="E645" s="128">
        <f t="shared" ca="1" si="46"/>
        <v>24538.405513848076</v>
      </c>
      <c r="F645" s="124">
        <f t="shared" ca="1" si="47"/>
        <v>0.19489938665924922</v>
      </c>
      <c r="G645" s="128"/>
      <c r="H645" s="128"/>
      <c r="I645" s="124"/>
      <c r="J645" s="125"/>
      <c r="K645" s="128"/>
    </row>
    <row r="646" spans="1:11" x14ac:dyDescent="0.3">
      <c r="A646" s="73">
        <v>42907</v>
      </c>
      <c r="B646" s="130">
        <v>2435.610107</v>
      </c>
      <c r="C646" s="125">
        <f t="shared" si="44"/>
        <v>1.0152371456761955E-3</v>
      </c>
      <c r="D646" s="128">
        <f t="shared" si="45"/>
        <v>1015.2371456761955</v>
      </c>
      <c r="E646" s="128">
        <f t="shared" ca="1" si="46"/>
        <v>25388.530656441842</v>
      </c>
      <c r="F646" s="124">
        <f t="shared" ca="1" si="47"/>
        <v>0.15250413029248722</v>
      </c>
      <c r="G646" s="128"/>
      <c r="H646" s="128"/>
      <c r="I646" s="124"/>
      <c r="J646" s="125"/>
      <c r="K646" s="128"/>
    </row>
    <row r="647" spans="1:11" x14ac:dyDescent="0.3">
      <c r="A647" s="73">
        <v>42906</v>
      </c>
      <c r="B647" s="130">
        <v>2437.030029</v>
      </c>
      <c r="C647" s="125">
        <f t="shared" si="44"/>
        <v>3.169577930035361E-3</v>
      </c>
      <c r="D647" s="128">
        <f t="shared" si="45"/>
        <v>3169.5779300353611</v>
      </c>
      <c r="E647" s="128">
        <f t="shared" ca="1" si="46"/>
        <v>25388.530656441842</v>
      </c>
      <c r="F647" s="124">
        <f t="shared" ca="1" si="47"/>
        <v>0.16858715685380643</v>
      </c>
      <c r="G647" s="128"/>
      <c r="H647" s="128"/>
      <c r="I647" s="124"/>
      <c r="J647" s="125"/>
      <c r="K647" s="128"/>
    </row>
    <row r="648" spans="1:11" x14ac:dyDescent="0.3">
      <c r="A648" s="73">
        <v>42905</v>
      </c>
      <c r="B648" s="130">
        <v>2453.459961</v>
      </c>
      <c r="C648" s="125">
        <f t="shared" ref="C648:C711" si="48">B648/B658-1</f>
        <v>7.1260877228536135E-3</v>
      </c>
      <c r="D648" s="128">
        <f t="shared" ref="D648:D711" si="49">C648*$B$5</f>
        <v>7126.0877228536137</v>
      </c>
      <c r="E648" s="128">
        <f t="shared" ref="E648:E711" ca="1" si="50">ABS(_xlfn.PERCENTILE.INC(OFFSET(D648,0,0,Window),1-VaRLevel))</f>
        <v>25388.530656441842</v>
      </c>
      <c r="F648" s="124">
        <f t="shared" ca="1" si="47"/>
        <v>0.1745225123764691</v>
      </c>
      <c r="G648" s="128"/>
      <c r="H648" s="128"/>
      <c r="I648" s="124"/>
      <c r="J648" s="125"/>
      <c r="K648" s="128"/>
    </row>
    <row r="649" spans="1:11" x14ac:dyDescent="0.3">
      <c r="A649" s="73">
        <v>42902</v>
      </c>
      <c r="B649" s="130">
        <v>2433.1499020000001</v>
      </c>
      <c r="C649" s="125">
        <f t="shared" si="48"/>
        <v>-2.4272226032663324E-3</v>
      </c>
      <c r="D649" s="128">
        <f t="shared" si="49"/>
        <v>-2427.2226032663325</v>
      </c>
      <c r="E649" s="128">
        <f t="shared" ca="1" si="50"/>
        <v>25388.530656441842</v>
      </c>
      <c r="F649" s="124">
        <f t="shared" ref="F649:F712" ca="1" si="51">B649/OFFSET(B649,250,0)-1</f>
        <v>0.16795867130685238</v>
      </c>
      <c r="G649" s="128"/>
      <c r="H649" s="128"/>
      <c r="I649" s="124"/>
      <c r="J649" s="125"/>
      <c r="K649" s="128"/>
    </row>
    <row r="650" spans="1:11" x14ac:dyDescent="0.3">
      <c r="A650" s="73">
        <v>42901</v>
      </c>
      <c r="B650" s="130">
        <v>2432.459961</v>
      </c>
      <c r="C650" s="125">
        <f t="shared" si="48"/>
        <v>9.8758958286304654E-4</v>
      </c>
      <c r="D650" s="128">
        <f t="shared" si="49"/>
        <v>987.58958286304653</v>
      </c>
      <c r="E650" s="128">
        <f t="shared" ca="1" si="50"/>
        <v>25388.530656441842</v>
      </c>
      <c r="F650" s="124">
        <f t="shared" ca="1" si="51"/>
        <v>0.17440928296263514</v>
      </c>
      <c r="G650" s="128"/>
      <c r="H650" s="128"/>
      <c r="I650" s="124"/>
      <c r="J650" s="125"/>
      <c r="K650" s="128"/>
    </row>
    <row r="651" spans="1:11" x14ac:dyDescent="0.3">
      <c r="A651" s="73">
        <v>42900</v>
      </c>
      <c r="B651" s="130">
        <v>2437.919922</v>
      </c>
      <c r="C651" s="125">
        <f t="shared" si="48"/>
        <v>1.0830032535587009E-2</v>
      </c>
      <c r="D651" s="128">
        <f t="shared" si="49"/>
        <v>10830.032535587008</v>
      </c>
      <c r="E651" s="128">
        <f t="shared" ca="1" si="50"/>
        <v>25388.530656441842</v>
      </c>
      <c r="F651" s="124">
        <f t="shared" ca="1" si="51"/>
        <v>0.17321061878647459</v>
      </c>
      <c r="G651" s="128"/>
      <c r="H651" s="128"/>
      <c r="I651" s="124"/>
      <c r="J651" s="125"/>
      <c r="K651" s="128"/>
    </row>
    <row r="652" spans="1:11" x14ac:dyDescent="0.3">
      <c r="A652" s="73">
        <v>42899</v>
      </c>
      <c r="B652" s="130">
        <v>2440.3500979999999</v>
      </c>
      <c r="C652" s="125">
        <f t="shared" si="48"/>
        <v>1.1372238086276187E-2</v>
      </c>
      <c r="D652" s="128">
        <f t="shared" si="49"/>
        <v>11372.238086276187</v>
      </c>
      <c r="E652" s="128">
        <f t="shared" ca="1" si="50"/>
        <v>25388.530656441842</v>
      </c>
      <c r="F652" s="124">
        <f t="shared" ca="1" si="51"/>
        <v>0.17805942457156654</v>
      </c>
      <c r="G652" s="128"/>
      <c r="H652" s="128"/>
      <c r="I652" s="124"/>
      <c r="J652" s="125"/>
      <c r="K652" s="128"/>
    </row>
    <row r="653" spans="1:11" x14ac:dyDescent="0.3">
      <c r="A653" s="73">
        <v>42898</v>
      </c>
      <c r="B653" s="130">
        <v>2429.389893</v>
      </c>
      <c r="C653" s="125">
        <f t="shared" si="48"/>
        <v>5.6170677525806401E-3</v>
      </c>
      <c r="D653" s="128">
        <f t="shared" si="49"/>
        <v>5617.0677525806404</v>
      </c>
      <c r="E653" s="128">
        <f t="shared" ca="1" si="50"/>
        <v>25388.530656441842</v>
      </c>
      <c r="F653" s="124">
        <f t="shared" ca="1" si="51"/>
        <v>0.17060974374965676</v>
      </c>
      <c r="G653" s="128"/>
      <c r="H653" s="128"/>
      <c r="I653" s="124"/>
      <c r="J653" s="125"/>
      <c r="K653" s="128"/>
    </row>
    <row r="654" spans="1:11" x14ac:dyDescent="0.3">
      <c r="A654" s="73">
        <v>42895</v>
      </c>
      <c r="B654" s="130">
        <v>2431.7700199999999</v>
      </c>
      <c r="C654" s="125">
        <f t="shared" si="48"/>
        <v>6.9148933694622716E-3</v>
      </c>
      <c r="D654" s="128">
        <f t="shared" si="49"/>
        <v>6914.8933694622719</v>
      </c>
      <c r="E654" s="128">
        <f t="shared" ca="1" si="50"/>
        <v>25388.530656441842</v>
      </c>
      <c r="F654" s="124">
        <f t="shared" ca="1" si="51"/>
        <v>0.16964876001208395</v>
      </c>
      <c r="G654" s="128"/>
      <c r="H654" s="128"/>
      <c r="I654" s="124"/>
      <c r="J654" s="125"/>
      <c r="K654" s="128"/>
    </row>
    <row r="655" spans="1:11" x14ac:dyDescent="0.3">
      <c r="A655" s="73">
        <v>42894</v>
      </c>
      <c r="B655" s="130">
        <v>2433.790039</v>
      </c>
      <c r="C655" s="125">
        <f t="shared" si="48"/>
        <v>1.2227694886588036E-2</v>
      </c>
      <c r="D655" s="128">
        <f t="shared" si="49"/>
        <v>12227.694886588037</v>
      </c>
      <c r="E655" s="128">
        <f t="shared" ca="1" si="50"/>
        <v>25388.530656441842</v>
      </c>
      <c r="F655" s="124">
        <f t="shared" ca="1" si="51"/>
        <v>0.16112055420086269</v>
      </c>
      <c r="G655" s="128"/>
      <c r="H655" s="128"/>
      <c r="I655" s="124"/>
      <c r="J655" s="125"/>
      <c r="K655" s="128"/>
    </row>
    <row r="656" spans="1:11" x14ac:dyDescent="0.3">
      <c r="A656" s="73">
        <v>42893</v>
      </c>
      <c r="B656" s="130">
        <v>2433.139893</v>
      </c>
      <c r="C656" s="125">
        <f t="shared" si="48"/>
        <v>1.4476185209072012E-2</v>
      </c>
      <c r="D656" s="128">
        <f t="shared" si="49"/>
        <v>14476.185209072013</v>
      </c>
      <c r="E656" s="128">
        <f t="shared" ca="1" si="50"/>
        <v>25388.530656441842</v>
      </c>
      <c r="F656" s="124">
        <f t="shared" ca="1" si="51"/>
        <v>0.15015973490800882</v>
      </c>
      <c r="G656" s="128"/>
      <c r="H656" s="128"/>
      <c r="I656" s="124"/>
      <c r="J656" s="125"/>
      <c r="K656" s="128"/>
    </row>
    <row r="657" spans="1:11" x14ac:dyDescent="0.3">
      <c r="A657" s="73">
        <v>42892</v>
      </c>
      <c r="B657" s="130">
        <v>2429.330078</v>
      </c>
      <c r="C657" s="125">
        <f t="shared" si="48"/>
        <v>1.4749274318934136E-2</v>
      </c>
      <c r="D657" s="128">
        <f t="shared" si="49"/>
        <v>14749.274318934136</v>
      </c>
      <c r="E657" s="128">
        <f t="shared" ca="1" si="50"/>
        <v>25388.530656441842</v>
      </c>
      <c r="F657" s="124">
        <f t="shared" ca="1" si="51"/>
        <v>0.14638620930990864</v>
      </c>
      <c r="G657" s="128"/>
      <c r="H657" s="128"/>
      <c r="I657" s="124"/>
      <c r="J657" s="125"/>
      <c r="K657" s="128"/>
    </row>
    <row r="658" spans="1:11" x14ac:dyDescent="0.3">
      <c r="A658" s="73">
        <v>42891</v>
      </c>
      <c r="B658" s="130">
        <v>2436.1000979999999</v>
      </c>
      <c r="C658" s="125">
        <f t="shared" si="48"/>
        <v>2.2827994128872486E-2</v>
      </c>
      <c r="D658" s="128">
        <f t="shared" si="49"/>
        <v>22827.994128872488</v>
      </c>
      <c r="E658" s="128">
        <f t="shared" ca="1" si="50"/>
        <v>25388.530656441842</v>
      </c>
      <c r="F658" s="124">
        <f t="shared" ca="1" si="51"/>
        <v>0.15338555531435549</v>
      </c>
      <c r="G658" s="128"/>
      <c r="H658" s="128"/>
      <c r="I658" s="124"/>
      <c r="J658" s="125"/>
      <c r="K658" s="128"/>
    </row>
    <row r="659" spans="1:11" x14ac:dyDescent="0.3">
      <c r="A659" s="73">
        <v>42888</v>
      </c>
      <c r="B659" s="130">
        <v>2439.070068</v>
      </c>
      <c r="C659" s="125">
        <f t="shared" si="48"/>
        <v>3.1005401272828914E-2</v>
      </c>
      <c r="D659" s="128">
        <f t="shared" si="49"/>
        <v>31005.401272828913</v>
      </c>
      <c r="E659" s="128">
        <f t="shared" ca="1" si="50"/>
        <v>25388.530656441842</v>
      </c>
      <c r="F659" s="124">
        <f t="shared" ca="1" si="51"/>
        <v>0.15628074663185698</v>
      </c>
      <c r="G659" s="128"/>
      <c r="H659" s="128"/>
      <c r="I659" s="124"/>
      <c r="J659" s="125"/>
      <c r="K659" s="128"/>
    </row>
    <row r="660" spans="1:11" x14ac:dyDescent="0.3">
      <c r="A660" s="73">
        <v>42887</v>
      </c>
      <c r="B660" s="130">
        <v>2430.0600589999999</v>
      </c>
      <c r="C660" s="125">
        <f t="shared" si="48"/>
        <v>3.0983920061037118E-2</v>
      </c>
      <c r="D660" s="128">
        <f t="shared" si="49"/>
        <v>30983.920061037119</v>
      </c>
      <c r="E660" s="128">
        <f t="shared" ca="1" si="50"/>
        <v>25388.530656441842</v>
      </c>
      <c r="F660" s="124">
        <f t="shared" ca="1" si="51"/>
        <v>0.15765111948530142</v>
      </c>
      <c r="G660" s="128"/>
      <c r="H660" s="128"/>
      <c r="I660" s="124"/>
      <c r="J660" s="125"/>
      <c r="K660" s="128"/>
    </row>
    <row r="661" spans="1:11" x14ac:dyDescent="0.3">
      <c r="A661" s="73">
        <v>42886</v>
      </c>
      <c r="B661" s="130">
        <v>2411.8000489999999</v>
      </c>
      <c r="C661" s="125">
        <f t="shared" si="48"/>
        <v>4.6362587784360976E-3</v>
      </c>
      <c r="D661" s="128">
        <f t="shared" si="49"/>
        <v>4636.2587784360976</v>
      </c>
      <c r="E661" s="128">
        <f t="shared" ca="1" si="50"/>
        <v>25388.530656441842</v>
      </c>
      <c r="F661" s="124">
        <f t="shared" ca="1" si="51"/>
        <v>0.14560673624347231</v>
      </c>
      <c r="G661" s="128"/>
      <c r="H661" s="128"/>
      <c r="I661" s="124"/>
      <c r="J661" s="125"/>
      <c r="K661" s="128"/>
    </row>
    <row r="662" spans="1:11" x14ac:dyDescent="0.3">
      <c r="A662" s="73">
        <v>42885</v>
      </c>
      <c r="B662" s="130">
        <v>2412.9099120000001</v>
      </c>
      <c r="C662" s="125">
        <f t="shared" si="48"/>
        <v>4.4081736405825467E-3</v>
      </c>
      <c r="D662" s="128">
        <f t="shared" si="49"/>
        <v>4408.1736405825468</v>
      </c>
      <c r="E662" s="128">
        <f t="shared" ca="1" si="50"/>
        <v>25388.530656441842</v>
      </c>
      <c r="F662" s="124">
        <f t="shared" ca="1" si="51"/>
        <v>0.1493713815117359</v>
      </c>
      <c r="G662" s="128"/>
      <c r="H662" s="128"/>
      <c r="I662" s="124"/>
      <c r="J662" s="125"/>
      <c r="K662" s="128"/>
    </row>
    <row r="663" spans="1:11" x14ac:dyDescent="0.3">
      <c r="A663" s="73">
        <v>42881</v>
      </c>
      <c r="B663" s="130">
        <v>2415.820068</v>
      </c>
      <c r="C663" s="125">
        <f t="shared" si="48"/>
        <v>1.042292317597826E-2</v>
      </c>
      <c r="D663" s="128">
        <f t="shared" si="49"/>
        <v>10422.92317597826</v>
      </c>
      <c r="E663" s="128">
        <f t="shared" ca="1" si="50"/>
        <v>25388.530656441842</v>
      </c>
      <c r="F663" s="124">
        <f t="shared" ca="1" si="51"/>
        <v>0.15206377092974299</v>
      </c>
      <c r="G663" s="128"/>
      <c r="H663" s="128"/>
      <c r="I663" s="124"/>
      <c r="J663" s="125"/>
      <c r="K663" s="128"/>
    </row>
    <row r="664" spans="1:11" x14ac:dyDescent="0.3">
      <c r="A664" s="73">
        <v>42880</v>
      </c>
      <c r="B664" s="130">
        <v>2415.070068</v>
      </c>
      <c r="C664" s="125">
        <f t="shared" si="48"/>
        <v>8.6158465062122769E-3</v>
      </c>
      <c r="D664" s="128">
        <f t="shared" si="49"/>
        <v>8615.8465062122777</v>
      </c>
      <c r="E664" s="128">
        <f t="shared" ca="1" si="50"/>
        <v>25388.530656441842</v>
      </c>
      <c r="F664" s="124">
        <f t="shared" ca="1" si="51"/>
        <v>0.15054834074187884</v>
      </c>
      <c r="G664" s="128"/>
      <c r="H664" s="128"/>
      <c r="I664" s="124"/>
      <c r="J664" s="125"/>
      <c r="K664" s="128"/>
    </row>
    <row r="665" spans="1:11" x14ac:dyDescent="0.3">
      <c r="A665" s="73">
        <v>42879</v>
      </c>
      <c r="B665" s="130">
        <v>2404.389893</v>
      </c>
      <c r="C665" s="125">
        <f t="shared" si="48"/>
        <v>1.9836434083946308E-3</v>
      </c>
      <c r="D665" s="128">
        <f t="shared" si="49"/>
        <v>1983.6434083946308</v>
      </c>
      <c r="E665" s="128">
        <f t="shared" ca="1" si="50"/>
        <v>25388.530656441842</v>
      </c>
      <c r="F665" s="124">
        <f t="shared" ca="1" si="51"/>
        <v>0.15037069052374163</v>
      </c>
      <c r="G665" s="128"/>
      <c r="H665" s="128"/>
      <c r="I665" s="124"/>
      <c r="J665" s="125"/>
      <c r="K665" s="128"/>
    </row>
    <row r="666" spans="1:11" x14ac:dyDescent="0.3">
      <c r="A666" s="73">
        <v>42878</v>
      </c>
      <c r="B666" s="130">
        <v>2398.419922</v>
      </c>
      <c r="C666" s="125">
        <f t="shared" si="48"/>
        <v>6.2580313436111368E-4</v>
      </c>
      <c r="D666" s="128">
        <f t="shared" si="49"/>
        <v>625.80313436111373</v>
      </c>
      <c r="E666" s="128">
        <f t="shared" ca="1" si="50"/>
        <v>25388.530656441842</v>
      </c>
      <c r="F666" s="124">
        <f t="shared" ca="1" si="51"/>
        <v>0.14727289468575444</v>
      </c>
      <c r="G666" s="128"/>
      <c r="H666" s="128"/>
      <c r="I666" s="124"/>
      <c r="J666" s="125"/>
      <c r="K666" s="128"/>
    </row>
    <row r="667" spans="1:11" x14ac:dyDescent="0.3">
      <c r="A667" s="73">
        <v>42877</v>
      </c>
      <c r="B667" s="130">
        <v>2394.0200199999999</v>
      </c>
      <c r="C667" s="125">
        <f t="shared" si="48"/>
        <v>-2.2338534377051023E-3</v>
      </c>
      <c r="D667" s="128">
        <f t="shared" si="49"/>
        <v>-2233.8534377051024</v>
      </c>
      <c r="E667" s="128">
        <f t="shared" ca="1" si="50"/>
        <v>25388.530656441842</v>
      </c>
      <c r="F667" s="124">
        <f t="shared" ca="1" si="51"/>
        <v>0.15315547333113066</v>
      </c>
      <c r="G667" s="128"/>
      <c r="H667" s="128"/>
      <c r="I667" s="124"/>
      <c r="J667" s="125"/>
      <c r="K667" s="128"/>
    </row>
    <row r="668" spans="1:11" x14ac:dyDescent="0.3">
      <c r="A668" s="73">
        <v>42874</v>
      </c>
      <c r="B668" s="130">
        <v>2381.7299800000001</v>
      </c>
      <c r="C668" s="125">
        <f t="shared" si="48"/>
        <v>-7.318856292721776E-3</v>
      </c>
      <c r="D668" s="128">
        <f t="shared" si="49"/>
        <v>-7318.8562927217763</v>
      </c>
      <c r="E668" s="128">
        <f t="shared" ca="1" si="50"/>
        <v>25388.530656441842</v>
      </c>
      <c r="F668" s="124">
        <f t="shared" ca="1" si="51"/>
        <v>0.16293135614815979</v>
      </c>
      <c r="G668" s="128"/>
      <c r="H668" s="128"/>
      <c r="I668" s="124"/>
      <c r="J668" s="125"/>
      <c r="K668" s="128"/>
    </row>
    <row r="669" spans="1:11" x14ac:dyDescent="0.3">
      <c r="A669" s="73">
        <v>42873</v>
      </c>
      <c r="B669" s="130">
        <v>2365.719971</v>
      </c>
      <c r="C669" s="125">
        <f t="shared" si="48"/>
        <v>-9.9601797853946517E-3</v>
      </c>
      <c r="D669" s="128">
        <f t="shared" si="49"/>
        <v>-9960.1797853946518</v>
      </c>
      <c r="E669" s="128">
        <f t="shared" ca="1" si="50"/>
        <v>25388.530656441842</v>
      </c>
      <c r="F669" s="124">
        <f t="shared" ca="1" si="51"/>
        <v>0.15270517882983548</v>
      </c>
      <c r="G669" s="128"/>
      <c r="H669" s="128"/>
      <c r="I669" s="124"/>
      <c r="J669" s="125"/>
      <c r="K669" s="128"/>
    </row>
    <row r="670" spans="1:11" x14ac:dyDescent="0.3">
      <c r="A670" s="73">
        <v>42872</v>
      </c>
      <c r="B670" s="130">
        <v>2357.030029</v>
      </c>
      <c r="C670" s="125">
        <f t="shared" si="48"/>
        <v>-1.3022681145353765E-2</v>
      </c>
      <c r="D670" s="128">
        <f t="shared" si="49"/>
        <v>-13022.681145353765</v>
      </c>
      <c r="E670" s="128">
        <f t="shared" ca="1" si="50"/>
        <v>25388.530656441842</v>
      </c>
      <c r="F670" s="124">
        <f t="shared" ca="1" si="51"/>
        <v>0.15538420028039468</v>
      </c>
      <c r="G670" s="128"/>
      <c r="H670" s="128"/>
      <c r="I670" s="124"/>
      <c r="J670" s="125"/>
      <c r="K670" s="128"/>
    </row>
    <row r="671" spans="1:11" x14ac:dyDescent="0.3">
      <c r="A671" s="73">
        <v>42871</v>
      </c>
      <c r="B671" s="130">
        <v>2400.669922</v>
      </c>
      <c r="C671" s="125">
        <f t="shared" si="48"/>
        <v>3.9729506099064338E-3</v>
      </c>
      <c r="D671" s="128">
        <f t="shared" si="49"/>
        <v>3972.9506099064338</v>
      </c>
      <c r="E671" s="128">
        <f t="shared" ca="1" si="50"/>
        <v>25388.530656441842</v>
      </c>
      <c r="F671" s="124">
        <f t="shared" ca="1" si="51"/>
        <v>0.17241392055104221</v>
      </c>
      <c r="G671" s="128"/>
      <c r="H671" s="128"/>
      <c r="I671" s="124"/>
      <c r="J671" s="125"/>
      <c r="K671" s="128"/>
    </row>
    <row r="672" spans="1:11" x14ac:dyDescent="0.3">
      <c r="A672" s="73">
        <v>42870</v>
      </c>
      <c r="B672" s="130">
        <v>2402.320068</v>
      </c>
      <c r="C672" s="125">
        <f t="shared" si="48"/>
        <v>5.8576451089689119E-3</v>
      </c>
      <c r="D672" s="128">
        <f t="shared" si="49"/>
        <v>5857.6451089689117</v>
      </c>
      <c r="E672" s="128">
        <f t="shared" ca="1" si="50"/>
        <v>25388.530656441842</v>
      </c>
      <c r="F672" s="124">
        <f t="shared" ca="1" si="51"/>
        <v>0.1734605212777196</v>
      </c>
      <c r="G672" s="128"/>
      <c r="H672" s="128"/>
      <c r="I672" s="124"/>
      <c r="J672" s="125"/>
      <c r="K672" s="128"/>
    </row>
    <row r="673" spans="1:11" x14ac:dyDescent="0.3">
      <c r="A673" s="73">
        <v>42867</v>
      </c>
      <c r="B673" s="130">
        <v>2390.8999020000001</v>
      </c>
      <c r="C673" s="125">
        <f t="shared" si="48"/>
        <v>2.8101464380911878E-3</v>
      </c>
      <c r="D673" s="128">
        <f t="shared" si="49"/>
        <v>2810.146438091188</v>
      </c>
      <c r="E673" s="128">
        <f t="shared" ca="1" si="50"/>
        <v>25388.530656441842</v>
      </c>
      <c r="F673" s="124">
        <f t="shared" ca="1" si="51"/>
        <v>0.15689083052190167</v>
      </c>
      <c r="G673" s="128"/>
      <c r="H673" s="128"/>
      <c r="I673" s="124"/>
      <c r="J673" s="125"/>
      <c r="K673" s="128"/>
    </row>
    <row r="674" spans="1:11" x14ac:dyDescent="0.3">
      <c r="A674" s="73">
        <v>42866</v>
      </c>
      <c r="B674" s="130">
        <v>2394.4399410000001</v>
      </c>
      <c r="C674" s="125">
        <f t="shared" si="48"/>
        <v>2.3735734091305805E-3</v>
      </c>
      <c r="D674" s="128">
        <f t="shared" si="49"/>
        <v>2373.5734091305803</v>
      </c>
      <c r="E674" s="128">
        <f t="shared" ca="1" si="50"/>
        <v>25388.530656441842</v>
      </c>
      <c r="F674" s="124">
        <f t="shared" ca="1" si="51"/>
        <v>0.1699541967200946</v>
      </c>
      <c r="G674" s="128"/>
      <c r="H674" s="128"/>
      <c r="I674" s="124"/>
      <c r="J674" s="125"/>
      <c r="K674" s="128"/>
    </row>
    <row r="675" spans="1:11" x14ac:dyDescent="0.3">
      <c r="A675" s="73">
        <v>42865</v>
      </c>
      <c r="B675" s="130">
        <v>2399.6298830000001</v>
      </c>
      <c r="C675" s="125">
        <f t="shared" si="48"/>
        <v>5.1016491444766388E-3</v>
      </c>
      <c r="D675" s="128">
        <f t="shared" si="49"/>
        <v>5101.6491444766389</v>
      </c>
      <c r="E675" s="128">
        <f t="shared" ca="1" si="50"/>
        <v>25388.530656441842</v>
      </c>
      <c r="F675" s="124">
        <f t="shared" ca="1" si="51"/>
        <v>0.16254935958220185</v>
      </c>
      <c r="G675" s="128"/>
      <c r="H675" s="128"/>
      <c r="I675" s="124"/>
      <c r="J675" s="125"/>
      <c r="K675" s="128"/>
    </row>
    <row r="676" spans="1:11" x14ac:dyDescent="0.3">
      <c r="A676" s="73">
        <v>42864</v>
      </c>
      <c r="B676" s="130">
        <v>2396.919922</v>
      </c>
      <c r="C676" s="125">
        <f t="shared" si="48"/>
        <v>3.4789331987030714E-3</v>
      </c>
      <c r="D676" s="128">
        <f t="shared" si="49"/>
        <v>3478.9331987030714</v>
      </c>
      <c r="E676" s="128">
        <f t="shared" ca="1" si="50"/>
        <v>25388.530656441842</v>
      </c>
      <c r="F676" s="124">
        <f t="shared" ca="1" si="51"/>
        <v>0.16103967491767701</v>
      </c>
      <c r="G676" s="128"/>
      <c r="H676" s="128"/>
      <c r="I676" s="124"/>
      <c r="J676" s="125"/>
      <c r="K676" s="128"/>
    </row>
    <row r="677" spans="1:11" x14ac:dyDescent="0.3">
      <c r="A677" s="73">
        <v>42863</v>
      </c>
      <c r="B677" s="130">
        <v>2399.3798830000001</v>
      </c>
      <c r="C677" s="125">
        <f t="shared" si="48"/>
        <v>1.0626953664023553E-2</v>
      </c>
      <c r="D677" s="128">
        <f t="shared" si="49"/>
        <v>10626.953664023553</v>
      </c>
      <c r="E677" s="128">
        <f t="shared" ca="1" si="50"/>
        <v>25388.530656441842</v>
      </c>
      <c r="F677" s="124">
        <f t="shared" ca="1" si="51"/>
        <v>0.1511185556300334</v>
      </c>
      <c r="G677" s="128"/>
      <c r="H677" s="128"/>
      <c r="I677" s="124"/>
      <c r="J677" s="125"/>
      <c r="K677" s="128"/>
    </row>
    <row r="678" spans="1:11" x14ac:dyDescent="0.3">
      <c r="A678" s="73">
        <v>42860</v>
      </c>
      <c r="B678" s="130">
        <v>2399.290039</v>
      </c>
      <c r="C678" s="125">
        <f t="shared" si="48"/>
        <v>2.1543966752144428E-2</v>
      </c>
      <c r="D678" s="128">
        <f t="shared" si="49"/>
        <v>21543.966752144428</v>
      </c>
      <c r="E678" s="128">
        <f t="shared" ca="1" si="50"/>
        <v>25388.530656441842</v>
      </c>
      <c r="F678" s="124">
        <f t="shared" ca="1" si="51"/>
        <v>0.16544506834990158</v>
      </c>
      <c r="G678" s="128"/>
      <c r="H678" s="128"/>
      <c r="I678" s="124"/>
      <c r="J678" s="125"/>
      <c r="K678" s="128"/>
    </row>
    <row r="679" spans="1:11" x14ac:dyDescent="0.3">
      <c r="A679" s="73">
        <v>42859</v>
      </c>
      <c r="B679" s="130">
        <v>2389.5200199999999</v>
      </c>
      <c r="C679" s="125">
        <f t="shared" si="48"/>
        <v>1.4296357452934227E-2</v>
      </c>
      <c r="D679" s="128">
        <f t="shared" si="49"/>
        <v>14296.357452934228</v>
      </c>
      <c r="E679" s="128">
        <f t="shared" ca="1" si="50"/>
        <v>25388.530656441842</v>
      </c>
      <c r="F679" s="124">
        <f t="shared" ca="1" si="51"/>
        <v>0.16157390565951157</v>
      </c>
      <c r="G679" s="128"/>
      <c r="H679" s="128"/>
      <c r="I679" s="124"/>
      <c r="J679" s="125"/>
      <c r="K679" s="128"/>
    </row>
    <row r="680" spans="1:11" x14ac:dyDescent="0.3">
      <c r="A680" s="73">
        <v>42858</v>
      </c>
      <c r="B680" s="130">
        <v>2388.1298830000001</v>
      </c>
      <c r="C680" s="125">
        <f t="shared" si="48"/>
        <v>2.1367121580824211E-2</v>
      </c>
      <c r="D680" s="128">
        <f t="shared" si="49"/>
        <v>21367.121580824212</v>
      </c>
      <c r="E680" s="128">
        <f t="shared" ca="1" si="50"/>
        <v>25388.530656441842</v>
      </c>
      <c r="F680" s="124">
        <f t="shared" ca="1" si="51"/>
        <v>0.16458357639178134</v>
      </c>
      <c r="G680" s="128"/>
      <c r="H680" s="128"/>
      <c r="I680" s="124"/>
      <c r="J680" s="125"/>
      <c r="K680" s="128"/>
    </row>
    <row r="681" spans="1:11" x14ac:dyDescent="0.3">
      <c r="A681" s="73">
        <v>42857</v>
      </c>
      <c r="B681" s="130">
        <v>2391.169922</v>
      </c>
      <c r="C681" s="125">
        <f t="shared" si="48"/>
        <v>2.0912044810118102E-2</v>
      </c>
      <c r="D681" s="128">
        <f t="shared" si="49"/>
        <v>20912.044810118103</v>
      </c>
      <c r="E681" s="128">
        <f t="shared" ca="1" si="50"/>
        <v>25388.530656441842</v>
      </c>
      <c r="F681" s="124">
        <f t="shared" ca="1" si="51"/>
        <v>0.16578736768345004</v>
      </c>
      <c r="G681" s="128"/>
      <c r="H681" s="128"/>
      <c r="I681" s="124"/>
      <c r="J681" s="125"/>
      <c r="K681" s="128"/>
    </row>
    <row r="682" spans="1:11" x14ac:dyDescent="0.3">
      <c r="A682" s="73">
        <v>42856</v>
      </c>
      <c r="B682" s="130">
        <v>2388.330078</v>
      </c>
      <c r="C682" s="125">
        <f t="shared" si="48"/>
        <v>1.6738995505600318E-2</v>
      </c>
      <c r="D682" s="128">
        <f t="shared" si="49"/>
        <v>16738.995505600316</v>
      </c>
      <c r="E682" s="128">
        <f t="shared" ca="1" si="50"/>
        <v>25388.530656441842</v>
      </c>
      <c r="F682" s="124">
        <f t="shared" ca="1" si="51"/>
        <v>0.15748990368847138</v>
      </c>
      <c r="G682" s="128"/>
      <c r="H682" s="128"/>
      <c r="I682" s="124"/>
      <c r="J682" s="125"/>
      <c r="K682" s="128"/>
    </row>
    <row r="683" spans="1:11" x14ac:dyDescent="0.3">
      <c r="A683" s="73">
        <v>42853</v>
      </c>
      <c r="B683" s="130">
        <v>2384.1999510000001</v>
      </c>
      <c r="C683" s="125">
        <f t="shared" si="48"/>
        <v>2.3723137535126781E-2</v>
      </c>
      <c r="D683" s="128">
        <f t="shared" si="49"/>
        <v>23723.137535126782</v>
      </c>
      <c r="E683" s="128">
        <f t="shared" ca="1" si="50"/>
        <v>25388.530656441842</v>
      </c>
      <c r="F683" s="124">
        <f t="shared" ca="1" si="51"/>
        <v>0.14546250841558472</v>
      </c>
      <c r="G683" s="128"/>
      <c r="H683" s="128"/>
      <c r="I683" s="124"/>
      <c r="J683" s="125"/>
      <c r="K683" s="128"/>
    </row>
    <row r="684" spans="1:11" x14ac:dyDescent="0.3">
      <c r="A684" s="73">
        <v>42852</v>
      </c>
      <c r="B684" s="130">
        <v>2388.7700199999999</v>
      </c>
      <c r="C684" s="125">
        <f t="shared" si="48"/>
        <v>1.8695692097975947E-2</v>
      </c>
      <c r="D684" s="128">
        <f t="shared" si="49"/>
        <v>18695.692097975945</v>
      </c>
      <c r="E684" s="128">
        <f t="shared" ca="1" si="50"/>
        <v>25388.530656441842</v>
      </c>
      <c r="F684" s="124">
        <f t="shared" ca="1" si="51"/>
        <v>0.15662129633736344</v>
      </c>
      <c r="G684" s="128"/>
      <c r="H684" s="128"/>
      <c r="I684" s="124"/>
      <c r="J684" s="125"/>
      <c r="K684" s="128"/>
    </row>
    <row r="685" spans="1:11" x14ac:dyDescent="0.3">
      <c r="A685" s="73">
        <v>42851</v>
      </c>
      <c r="B685" s="130">
        <v>2387.4499510000001</v>
      </c>
      <c r="C685" s="125">
        <f t="shared" si="48"/>
        <v>1.4304617077707471E-2</v>
      </c>
      <c r="D685" s="128">
        <f t="shared" si="49"/>
        <v>14304.617077707471</v>
      </c>
      <c r="E685" s="128">
        <f t="shared" ca="1" si="50"/>
        <v>25388.530656441842</v>
      </c>
      <c r="F685" s="124">
        <f t="shared" ca="1" si="51"/>
        <v>0.15012929080328741</v>
      </c>
      <c r="G685" s="128"/>
      <c r="H685" s="128"/>
      <c r="I685" s="124"/>
      <c r="J685" s="125"/>
      <c r="K685" s="128"/>
    </row>
    <row r="686" spans="1:11" x14ac:dyDescent="0.3">
      <c r="A686" s="73">
        <v>42850</v>
      </c>
      <c r="B686" s="130">
        <v>2388.610107</v>
      </c>
      <c r="C686" s="125">
        <f t="shared" si="48"/>
        <v>1.3342410432101381E-2</v>
      </c>
      <c r="D686" s="128">
        <f t="shared" si="49"/>
        <v>13342.410432101382</v>
      </c>
      <c r="E686" s="128">
        <f t="shared" ca="1" si="50"/>
        <v>25388.530656441842</v>
      </c>
      <c r="F686" s="124">
        <f t="shared" ca="1" si="51"/>
        <v>0.14006644809513014</v>
      </c>
      <c r="G686" s="128"/>
      <c r="H686" s="128"/>
      <c r="I686" s="124"/>
      <c r="J686" s="125"/>
      <c r="K686" s="128"/>
    </row>
    <row r="687" spans="1:11" x14ac:dyDescent="0.3">
      <c r="A687" s="73">
        <v>42849</v>
      </c>
      <c r="B687" s="130">
        <v>2374.1499020000001</v>
      </c>
      <c r="C687" s="125">
        <f t="shared" si="48"/>
        <v>7.9004655798169399E-3</v>
      </c>
      <c r="D687" s="128">
        <f t="shared" si="49"/>
        <v>7900.4655798169397</v>
      </c>
      <c r="E687" s="128">
        <f t="shared" ca="1" si="50"/>
        <v>25388.530656441842</v>
      </c>
      <c r="F687" s="124">
        <f t="shared" ca="1" si="51"/>
        <v>0.13503368437952412</v>
      </c>
      <c r="G687" s="128"/>
      <c r="H687" s="128"/>
      <c r="I687" s="124"/>
      <c r="J687" s="125"/>
      <c r="K687" s="128"/>
    </row>
    <row r="688" spans="1:11" x14ac:dyDescent="0.3">
      <c r="A688" s="73">
        <v>42846</v>
      </c>
      <c r="B688" s="130">
        <v>2348.6899410000001</v>
      </c>
      <c r="C688" s="125">
        <f t="shared" si="48"/>
        <v>-3.7328043967643776E-3</v>
      </c>
      <c r="D688" s="128">
        <f t="shared" si="49"/>
        <v>-3732.8043967643775</v>
      </c>
      <c r="E688" s="128">
        <f t="shared" ca="1" si="50"/>
        <v>25388.530656441842</v>
      </c>
      <c r="F688" s="124">
        <f t="shared" ca="1" si="51"/>
        <v>0.12496462629209826</v>
      </c>
      <c r="G688" s="128"/>
      <c r="H688" s="128"/>
      <c r="I688" s="124"/>
      <c r="J688" s="125"/>
      <c r="K688" s="128"/>
    </row>
    <row r="689" spans="1:11" x14ac:dyDescent="0.3">
      <c r="A689" s="73">
        <v>42845</v>
      </c>
      <c r="B689" s="130">
        <v>2355.8400879999999</v>
      </c>
      <c r="C689" s="125">
        <f t="shared" si="48"/>
        <v>1.2283036444407092E-3</v>
      </c>
      <c r="D689" s="128">
        <f t="shared" si="49"/>
        <v>1228.3036444407091</v>
      </c>
      <c r="E689" s="128">
        <f t="shared" ca="1" si="50"/>
        <v>25388.530656441842</v>
      </c>
      <c r="F689" s="124">
        <f t="shared" ca="1" si="51"/>
        <v>0.12634467729903487</v>
      </c>
      <c r="G689" s="128"/>
      <c r="H689" s="128"/>
      <c r="I689" s="124"/>
      <c r="J689" s="125"/>
      <c r="K689" s="128"/>
    </row>
    <row r="690" spans="1:11" x14ac:dyDescent="0.3">
      <c r="A690" s="73">
        <v>42844</v>
      </c>
      <c r="B690" s="130">
        <v>2338.169922</v>
      </c>
      <c r="C690" s="125">
        <f t="shared" si="48"/>
        <v>-9.317161048365441E-3</v>
      </c>
      <c r="D690" s="128">
        <f t="shared" si="49"/>
        <v>-9317.1610483654404</v>
      </c>
      <c r="E690" s="128">
        <f t="shared" ca="1" si="50"/>
        <v>25388.530656441842</v>
      </c>
      <c r="F690" s="124">
        <f t="shared" ca="1" si="51"/>
        <v>0.11794994183974916</v>
      </c>
      <c r="G690" s="128"/>
      <c r="H690" s="128"/>
      <c r="I690" s="124"/>
      <c r="J690" s="125"/>
      <c r="K690" s="128"/>
    </row>
    <row r="691" spans="1:11" x14ac:dyDescent="0.3">
      <c r="A691" s="73">
        <v>42843</v>
      </c>
      <c r="B691" s="130">
        <v>2342.1899410000001</v>
      </c>
      <c r="C691" s="125">
        <f t="shared" si="48"/>
        <v>-7.0586162600437818E-3</v>
      </c>
      <c r="D691" s="128">
        <f t="shared" si="49"/>
        <v>-7058.6162600437819</v>
      </c>
      <c r="E691" s="128">
        <f t="shared" ca="1" si="50"/>
        <v>25388.530656441842</v>
      </c>
      <c r="F691" s="124">
        <f t="shared" ca="1" si="51"/>
        <v>0.11405538916354074</v>
      </c>
      <c r="G691" s="128"/>
      <c r="H691" s="128"/>
      <c r="I691" s="124"/>
      <c r="J691" s="125"/>
      <c r="K691" s="128"/>
    </row>
    <row r="692" spans="1:11" x14ac:dyDescent="0.3">
      <c r="A692" s="73">
        <v>42842</v>
      </c>
      <c r="B692" s="130">
        <v>2349.01001</v>
      </c>
      <c r="C692" s="125">
        <f t="shared" si="48"/>
        <v>-5.8026178168704146E-3</v>
      </c>
      <c r="D692" s="128">
        <f t="shared" si="49"/>
        <v>-5802.6178168704146</v>
      </c>
      <c r="E692" s="128">
        <f t="shared" ca="1" si="50"/>
        <v>25388.530656441842</v>
      </c>
      <c r="F692" s="124">
        <f t="shared" ca="1" si="51"/>
        <v>0.11815020716424218</v>
      </c>
      <c r="G692" s="128"/>
      <c r="H692" s="128"/>
      <c r="I692" s="124"/>
      <c r="J692" s="125"/>
      <c r="K692" s="128"/>
    </row>
    <row r="693" spans="1:11" x14ac:dyDescent="0.3">
      <c r="A693" s="73">
        <v>42838</v>
      </c>
      <c r="B693" s="130">
        <v>2328.9499510000001</v>
      </c>
      <c r="C693" s="125">
        <f t="shared" si="48"/>
        <v>-1.6515674022438254E-2</v>
      </c>
      <c r="D693" s="128">
        <f t="shared" si="49"/>
        <v>-16515.674022438252</v>
      </c>
      <c r="E693" s="128">
        <f t="shared" ca="1" si="50"/>
        <v>25388.530656441842</v>
      </c>
      <c r="F693" s="124">
        <f t="shared" ca="1" si="51"/>
        <v>0.11202090068573445</v>
      </c>
      <c r="G693" s="128"/>
      <c r="H693" s="128"/>
      <c r="I693" s="124"/>
      <c r="J693" s="125"/>
      <c r="K693" s="128"/>
    </row>
    <row r="694" spans="1:11" x14ac:dyDescent="0.3">
      <c r="A694" s="73">
        <v>42837</v>
      </c>
      <c r="B694" s="130">
        <v>2344.929932</v>
      </c>
      <c r="C694" s="125">
        <f t="shared" si="48"/>
        <v>-6.8611011688254342E-3</v>
      </c>
      <c r="D694" s="128">
        <f t="shared" si="49"/>
        <v>-6861.1011688254339</v>
      </c>
      <c r="E694" s="128">
        <f t="shared" ca="1" si="50"/>
        <v>25388.530656441842</v>
      </c>
      <c r="F694" s="124">
        <f t="shared" ca="1" si="51"/>
        <v>0.12697464569621864</v>
      </c>
      <c r="G694" s="128"/>
      <c r="H694" s="128"/>
      <c r="I694" s="124"/>
      <c r="J694" s="125"/>
      <c r="K694" s="128"/>
    </row>
    <row r="695" spans="1:11" x14ac:dyDescent="0.3">
      <c r="A695" s="73">
        <v>42836</v>
      </c>
      <c r="B695" s="130">
        <v>2353.780029</v>
      </c>
      <c r="C695" s="125">
        <f t="shared" si="48"/>
        <v>-2.0309080764607801E-3</v>
      </c>
      <c r="D695" s="128">
        <f t="shared" si="49"/>
        <v>-2030.9080764607802</v>
      </c>
      <c r="E695" s="128">
        <f t="shared" ca="1" si="50"/>
        <v>25388.530656441842</v>
      </c>
      <c r="F695" s="124">
        <f t="shared" ca="1" si="51"/>
        <v>0.13011455661504234</v>
      </c>
      <c r="G695" s="128"/>
      <c r="H695" s="128"/>
      <c r="I695" s="124"/>
      <c r="J695" s="125"/>
      <c r="K695" s="128"/>
    </row>
    <row r="696" spans="1:11" x14ac:dyDescent="0.3">
      <c r="A696" s="73">
        <v>42835</v>
      </c>
      <c r="B696" s="130">
        <v>2357.1599120000001</v>
      </c>
      <c r="C696" s="125">
        <f t="shared" si="48"/>
        <v>6.6492526082131409E-3</v>
      </c>
      <c r="D696" s="128">
        <f t="shared" si="49"/>
        <v>6649.2526082131408</v>
      </c>
      <c r="E696" s="128">
        <f t="shared" ca="1" si="50"/>
        <v>25388.530656441842</v>
      </c>
      <c r="F696" s="124">
        <f t="shared" ca="1" si="51"/>
        <v>0.13193303958412672</v>
      </c>
      <c r="G696" s="128"/>
      <c r="H696" s="128"/>
      <c r="I696" s="124"/>
      <c r="J696" s="125"/>
      <c r="K696" s="128"/>
    </row>
    <row r="697" spans="1:11" x14ac:dyDescent="0.3">
      <c r="A697" s="73">
        <v>42832</v>
      </c>
      <c r="B697" s="130">
        <v>2355.540039</v>
      </c>
      <c r="C697" s="125">
        <f t="shared" si="48"/>
        <v>4.9318079073354948E-3</v>
      </c>
      <c r="D697" s="128">
        <f t="shared" si="49"/>
        <v>4931.8079073354947</v>
      </c>
      <c r="E697" s="128">
        <f t="shared" ca="1" si="50"/>
        <v>25388.530656441842</v>
      </c>
      <c r="F697" s="124">
        <f t="shared" ca="1" si="51"/>
        <v>0.14251211228142102</v>
      </c>
      <c r="G697" s="128"/>
      <c r="H697" s="128"/>
      <c r="I697" s="124"/>
      <c r="J697" s="125"/>
      <c r="K697" s="128"/>
    </row>
    <row r="698" spans="1:11" x14ac:dyDescent="0.3">
      <c r="A698" s="73">
        <v>42831</v>
      </c>
      <c r="B698" s="130">
        <v>2357.48999</v>
      </c>
      <c r="C698" s="125">
        <f t="shared" si="48"/>
        <v>4.9148447508393645E-3</v>
      </c>
      <c r="D698" s="128">
        <f t="shared" si="49"/>
        <v>4914.8447508393647</v>
      </c>
      <c r="E698" s="128">
        <f t="shared" ca="1" si="50"/>
        <v>25388.530656441842</v>
      </c>
      <c r="F698" s="124">
        <f t="shared" ca="1" si="51"/>
        <v>0.15450614427350851</v>
      </c>
      <c r="G698" s="128"/>
      <c r="H698" s="128"/>
      <c r="I698" s="124"/>
      <c r="J698" s="125"/>
      <c r="K698" s="128"/>
    </row>
    <row r="699" spans="1:11" x14ac:dyDescent="0.3">
      <c r="A699" s="73">
        <v>42830</v>
      </c>
      <c r="B699" s="130">
        <v>2352.9499510000001</v>
      </c>
      <c r="C699" s="125">
        <f t="shared" si="48"/>
        <v>1.9161575055426372E-3</v>
      </c>
      <c r="D699" s="128">
        <f t="shared" si="49"/>
        <v>1916.1575055426372</v>
      </c>
      <c r="E699" s="128">
        <f t="shared" ca="1" si="50"/>
        <v>25388.530656441842</v>
      </c>
      <c r="F699" s="124">
        <f t="shared" ca="1" si="51"/>
        <v>0.14912579535994297</v>
      </c>
      <c r="G699" s="128"/>
      <c r="H699" s="128"/>
      <c r="I699" s="124"/>
      <c r="J699" s="125"/>
      <c r="K699" s="128"/>
    </row>
    <row r="700" spans="1:11" x14ac:dyDescent="0.3">
      <c r="A700" s="73">
        <v>42829</v>
      </c>
      <c r="B700" s="130">
        <v>2360.1599120000001</v>
      </c>
      <c r="C700" s="125">
        <f t="shared" si="48"/>
        <v>6.8855606446569517E-3</v>
      </c>
      <c r="D700" s="128">
        <f t="shared" si="49"/>
        <v>6885.5606446569518</v>
      </c>
      <c r="E700" s="128">
        <f t="shared" ca="1" si="50"/>
        <v>25388.530656441842</v>
      </c>
      <c r="F700" s="124">
        <f t="shared" ca="1" si="51"/>
        <v>0.15585891283200382</v>
      </c>
      <c r="G700" s="128"/>
      <c r="H700" s="128"/>
      <c r="I700" s="124"/>
      <c r="J700" s="125"/>
      <c r="K700" s="128"/>
    </row>
    <row r="701" spans="1:11" x14ac:dyDescent="0.3">
      <c r="A701" s="73">
        <v>42828</v>
      </c>
      <c r="B701" s="130">
        <v>2358.8400879999999</v>
      </c>
      <c r="C701" s="125">
        <f t="shared" si="48"/>
        <v>-6.163921675333528E-3</v>
      </c>
      <c r="D701" s="128">
        <f t="shared" si="49"/>
        <v>-6163.9216753335277</v>
      </c>
      <c r="E701" s="128">
        <f t="shared" ca="1" si="50"/>
        <v>25388.530656441842</v>
      </c>
      <c r="F701" s="124">
        <f t="shared" ca="1" si="51"/>
        <v>0.14137796659405066</v>
      </c>
      <c r="G701" s="128"/>
      <c r="H701" s="128"/>
      <c r="I701" s="124"/>
      <c r="J701" s="125"/>
      <c r="K701" s="128"/>
    </row>
    <row r="702" spans="1:11" x14ac:dyDescent="0.3">
      <c r="A702" s="73">
        <v>42825</v>
      </c>
      <c r="B702" s="130">
        <v>2362.719971</v>
      </c>
      <c r="C702" s="125">
        <f t="shared" si="48"/>
        <v>-6.5300237569642094E-3</v>
      </c>
      <c r="D702" s="128">
        <f t="shared" si="49"/>
        <v>-6530.0237569642095</v>
      </c>
      <c r="E702" s="128">
        <f t="shared" ca="1" si="50"/>
        <v>25388.530656441842</v>
      </c>
      <c r="F702" s="124">
        <f t="shared" ca="1" si="51"/>
        <v>0.15526822717338806</v>
      </c>
      <c r="G702" s="128"/>
      <c r="H702" s="128"/>
      <c r="I702" s="124"/>
      <c r="J702" s="125"/>
      <c r="K702" s="128"/>
    </row>
    <row r="703" spans="1:11" x14ac:dyDescent="0.3">
      <c r="A703" s="73">
        <v>42824</v>
      </c>
      <c r="B703" s="130">
        <v>2368.0600589999999</v>
      </c>
      <c r="C703" s="125">
        <f t="shared" si="48"/>
        <v>-5.5933217942616409E-3</v>
      </c>
      <c r="D703" s="128">
        <f t="shared" si="49"/>
        <v>-5593.3217942616411</v>
      </c>
      <c r="E703" s="128">
        <f t="shared" ca="1" si="50"/>
        <v>25388.530656441842</v>
      </c>
      <c r="F703" s="124">
        <f t="shared" ca="1" si="51"/>
        <v>0.1461332022174715</v>
      </c>
      <c r="G703" s="128"/>
      <c r="H703" s="128"/>
      <c r="I703" s="124"/>
      <c r="J703" s="125"/>
      <c r="K703" s="128"/>
    </row>
    <row r="704" spans="1:11" x14ac:dyDescent="0.3">
      <c r="A704" s="73">
        <v>42823</v>
      </c>
      <c r="B704" s="130">
        <v>2361.1298830000001</v>
      </c>
      <c r="C704" s="125">
        <f t="shared" si="48"/>
        <v>-1.0116350795651763E-2</v>
      </c>
      <c r="D704" s="128">
        <f t="shared" si="49"/>
        <v>-10116.350795651762</v>
      </c>
      <c r="E704" s="128">
        <f t="shared" ca="1" si="50"/>
        <v>25388.530656441842</v>
      </c>
      <c r="F704" s="124">
        <f t="shared" ca="1" si="51"/>
        <v>0.1391126168554957</v>
      </c>
      <c r="G704" s="128"/>
      <c r="H704" s="128"/>
      <c r="I704" s="124"/>
      <c r="J704" s="125"/>
      <c r="K704" s="128"/>
    </row>
    <row r="705" spans="1:11" x14ac:dyDescent="0.3">
      <c r="A705" s="73">
        <v>42822</v>
      </c>
      <c r="B705" s="130">
        <v>2358.570068</v>
      </c>
      <c r="C705" s="125">
        <f t="shared" si="48"/>
        <v>-2.9084880857832562E-3</v>
      </c>
      <c r="D705" s="128">
        <f t="shared" si="49"/>
        <v>-2908.4880857832563</v>
      </c>
      <c r="E705" s="128">
        <f t="shared" ca="1" si="50"/>
        <v>25388.530656441842</v>
      </c>
      <c r="F705" s="124">
        <f t="shared" ca="1" si="51"/>
        <v>0.14508145661627903</v>
      </c>
      <c r="G705" s="128"/>
      <c r="H705" s="128"/>
      <c r="I705" s="124"/>
      <c r="J705" s="125"/>
      <c r="K705" s="128"/>
    </row>
    <row r="706" spans="1:11" x14ac:dyDescent="0.3">
      <c r="A706" s="73">
        <v>42821</v>
      </c>
      <c r="B706" s="130">
        <v>2341.5900879999999</v>
      </c>
      <c r="C706" s="125">
        <f t="shared" si="48"/>
        <v>-1.3431761677847653E-2</v>
      </c>
      <c r="D706" s="128">
        <f t="shared" si="49"/>
        <v>-13431.761677847653</v>
      </c>
      <c r="E706" s="128">
        <f t="shared" ca="1" si="50"/>
        <v>25388.530656441842</v>
      </c>
      <c r="F706" s="124">
        <f t="shared" ca="1" si="51"/>
        <v>0.13451883213809568</v>
      </c>
      <c r="G706" s="128"/>
      <c r="H706" s="128"/>
      <c r="I706" s="124"/>
      <c r="J706" s="125"/>
      <c r="K706" s="128"/>
    </row>
    <row r="707" spans="1:11" x14ac:dyDescent="0.3">
      <c r="A707" s="73">
        <v>42818</v>
      </c>
      <c r="B707" s="130">
        <v>2343.9799800000001</v>
      </c>
      <c r="C707" s="125">
        <f t="shared" si="48"/>
        <v>-1.2062765243972318E-2</v>
      </c>
      <c r="D707" s="128">
        <f t="shared" si="49"/>
        <v>-12062.765243972317</v>
      </c>
      <c r="E707" s="128">
        <f t="shared" ca="1" si="50"/>
        <v>25388.530656441842</v>
      </c>
      <c r="F707" s="124">
        <f t="shared" ca="1" si="51"/>
        <v>0.14061730531424521</v>
      </c>
      <c r="G707" s="128"/>
      <c r="H707" s="128"/>
      <c r="I707" s="124"/>
      <c r="J707" s="125"/>
      <c r="K707" s="128"/>
    </row>
    <row r="708" spans="1:11" x14ac:dyDescent="0.3">
      <c r="A708" s="73">
        <v>42817</v>
      </c>
      <c r="B708" s="130">
        <v>2345.959961</v>
      </c>
      <c r="C708" s="125">
        <f t="shared" si="48"/>
        <v>-7.9962767781889266E-3</v>
      </c>
      <c r="D708" s="128">
        <f t="shared" si="49"/>
        <v>-7996.276778188927</v>
      </c>
      <c r="E708" s="128">
        <f t="shared" ca="1" si="50"/>
        <v>25388.530656441842</v>
      </c>
      <c r="F708" s="124">
        <f t="shared" ca="1" si="51"/>
        <v>0.15164571540676963</v>
      </c>
      <c r="G708" s="128"/>
      <c r="H708" s="128"/>
      <c r="I708" s="124"/>
      <c r="J708" s="125"/>
      <c r="K708" s="128"/>
    </row>
    <row r="709" spans="1:11" x14ac:dyDescent="0.3">
      <c r="A709" s="73">
        <v>42816</v>
      </c>
      <c r="B709" s="130">
        <v>2348.4499510000001</v>
      </c>
      <c r="C709" s="125">
        <f t="shared" si="48"/>
        <v>-6.1490275512194881E-3</v>
      </c>
      <c r="D709" s="128">
        <f t="shared" si="49"/>
        <v>-6149.0275512194885</v>
      </c>
      <c r="E709" s="128">
        <f t="shared" ca="1" si="50"/>
        <v>25388.530656441842</v>
      </c>
      <c r="F709" s="124">
        <f t="shared" ca="1" si="51"/>
        <v>0.15349667429114011</v>
      </c>
      <c r="G709" s="128"/>
      <c r="H709" s="128"/>
      <c r="I709" s="124"/>
      <c r="J709" s="125"/>
      <c r="K709" s="128"/>
    </row>
    <row r="710" spans="1:11" x14ac:dyDescent="0.3">
      <c r="A710" s="73">
        <v>42815</v>
      </c>
      <c r="B710" s="130">
        <v>2344.0200199999999</v>
      </c>
      <c r="C710" s="125">
        <f t="shared" si="48"/>
        <v>-1.0289637306774346E-2</v>
      </c>
      <c r="D710" s="128">
        <f t="shared" si="49"/>
        <v>-10289.637306774346</v>
      </c>
      <c r="E710" s="128">
        <f t="shared" ca="1" si="50"/>
        <v>25388.530656441842</v>
      </c>
      <c r="F710" s="124">
        <f t="shared" ca="1" si="51"/>
        <v>0.1508855285654489</v>
      </c>
      <c r="G710" s="128"/>
      <c r="H710" s="128"/>
      <c r="I710" s="124"/>
      <c r="J710" s="125"/>
      <c r="K710" s="128"/>
    </row>
    <row r="711" spans="1:11" x14ac:dyDescent="0.3">
      <c r="A711" s="73">
        <v>42814</v>
      </c>
      <c r="B711" s="130">
        <v>2373.469971</v>
      </c>
      <c r="C711" s="125">
        <f t="shared" si="48"/>
        <v>-7.7467276031095711E-4</v>
      </c>
      <c r="D711" s="128">
        <f t="shared" si="49"/>
        <v>-774.67276031095707</v>
      </c>
      <c r="E711" s="128">
        <f t="shared" ca="1" si="50"/>
        <v>25388.530656441842</v>
      </c>
      <c r="F711" s="124">
        <f t="shared" ca="1" si="51"/>
        <v>0.15790316824214301</v>
      </c>
      <c r="G711" s="128"/>
      <c r="H711" s="128"/>
      <c r="I711" s="124"/>
      <c r="J711" s="125"/>
      <c r="K711" s="128"/>
    </row>
    <row r="712" spans="1:11" x14ac:dyDescent="0.3">
      <c r="A712" s="73">
        <v>42811</v>
      </c>
      <c r="B712" s="130">
        <v>2378.25</v>
      </c>
      <c r="C712" s="125">
        <f t="shared" ref="C712:C775" si="52">B712/B722-1</f>
        <v>-2.0435885565561751E-3</v>
      </c>
      <c r="D712" s="128">
        <f t="shared" ref="D712:D775" si="53">C712*$B$5</f>
        <v>-2043.588556556175</v>
      </c>
      <c r="E712" s="128">
        <f t="shared" ref="E712:E775" ca="1" si="54">ABS(_xlfn.PERCENTILE.INC(OFFSET(D712,0,0,Window),1-VaRLevel))</f>
        <v>25388.530656441842</v>
      </c>
      <c r="F712" s="124">
        <f t="shared" ca="1" si="51"/>
        <v>0.15921714096155215</v>
      </c>
      <c r="G712" s="128"/>
      <c r="H712" s="128"/>
      <c r="I712" s="124"/>
      <c r="J712" s="125"/>
      <c r="K712" s="128"/>
    </row>
    <row r="713" spans="1:11" x14ac:dyDescent="0.3">
      <c r="A713" s="73">
        <v>42810</v>
      </c>
      <c r="B713" s="130">
        <v>2381.3798830000001</v>
      </c>
      <c r="C713" s="125">
        <f t="shared" si="52"/>
        <v>-2.2672424669356595E-4</v>
      </c>
      <c r="D713" s="128">
        <f t="shared" si="53"/>
        <v>-226.72424669356593</v>
      </c>
      <c r="E713" s="128">
        <f t="shared" ca="1" si="54"/>
        <v>25388.530656441842</v>
      </c>
      <c r="F713" s="124">
        <f t="shared" ref="F713:F776" ca="1" si="55">B713/OFFSET(B713,250,0)-1</f>
        <v>0.16188672429123807</v>
      </c>
      <c r="G713" s="128"/>
      <c r="H713" s="128"/>
      <c r="I713" s="124"/>
      <c r="J713" s="125"/>
      <c r="K713" s="128"/>
    </row>
    <row r="714" spans="1:11" x14ac:dyDescent="0.3">
      <c r="A714" s="73">
        <v>42809</v>
      </c>
      <c r="B714" s="130">
        <v>2385.26001</v>
      </c>
      <c r="C714" s="125">
        <f t="shared" si="52"/>
        <v>-4.465830470528509E-3</v>
      </c>
      <c r="D714" s="128">
        <f t="shared" si="53"/>
        <v>-4465.8304705285091</v>
      </c>
      <c r="E714" s="128">
        <f t="shared" ca="1" si="54"/>
        <v>25388.530656441842</v>
      </c>
      <c r="F714" s="124">
        <f t="shared" ca="1" si="55"/>
        <v>0.16890705616652046</v>
      </c>
      <c r="G714" s="128"/>
      <c r="H714" s="128"/>
      <c r="I714" s="124"/>
      <c r="J714" s="125"/>
      <c r="K714" s="128"/>
    </row>
    <row r="715" spans="1:11" x14ac:dyDescent="0.3">
      <c r="A715" s="73">
        <v>42808</v>
      </c>
      <c r="B715" s="130">
        <v>2365.4499510000001</v>
      </c>
      <c r="C715" s="125">
        <f t="shared" si="52"/>
        <v>7.6579262575515727E-4</v>
      </c>
      <c r="D715" s="128">
        <f t="shared" si="53"/>
        <v>765.79262575515725</v>
      </c>
      <c r="E715" s="128">
        <f t="shared" ca="1" si="54"/>
        <v>25388.530656441842</v>
      </c>
      <c r="F715" s="124">
        <f t="shared" ca="1" si="55"/>
        <v>0.1668442422817864</v>
      </c>
      <c r="G715" s="128"/>
      <c r="H715" s="128"/>
      <c r="I715" s="124"/>
      <c r="J715" s="125"/>
      <c r="K715" s="128"/>
    </row>
    <row r="716" spans="1:11" x14ac:dyDescent="0.3">
      <c r="A716" s="73">
        <v>42807</v>
      </c>
      <c r="B716" s="130">
        <v>2373.469971</v>
      </c>
      <c r="C716" s="125">
        <f t="shared" si="52"/>
        <v>1.569773604810587E-3</v>
      </c>
      <c r="D716" s="128">
        <f t="shared" si="53"/>
        <v>1569.7736048105871</v>
      </c>
      <c r="E716" s="128">
        <f t="shared" ca="1" si="54"/>
        <v>25388.530656441842</v>
      </c>
      <c r="F716" s="124">
        <f t="shared" ca="1" si="55"/>
        <v>0.17735730279459383</v>
      </c>
      <c r="G716" s="128"/>
      <c r="H716" s="128"/>
      <c r="I716" s="124"/>
      <c r="J716" s="125"/>
      <c r="K716" s="128"/>
    </row>
    <row r="717" spans="1:11" x14ac:dyDescent="0.3">
      <c r="A717" s="73">
        <v>42804</v>
      </c>
      <c r="B717" s="130">
        <v>2372.6000979999999</v>
      </c>
      <c r="C717" s="125">
        <f t="shared" si="52"/>
        <v>2.2219072057549916E-3</v>
      </c>
      <c r="D717" s="128">
        <f t="shared" si="53"/>
        <v>2221.9072057549915</v>
      </c>
      <c r="E717" s="128">
        <f t="shared" ca="1" si="54"/>
        <v>25388.530656441842</v>
      </c>
      <c r="F717" s="124">
        <f t="shared" ca="1" si="55"/>
        <v>0.17476385909297809</v>
      </c>
      <c r="G717" s="128"/>
      <c r="H717" s="128"/>
      <c r="I717" s="124"/>
      <c r="J717" s="125"/>
      <c r="K717" s="128"/>
    </row>
    <row r="718" spans="1:11" x14ac:dyDescent="0.3">
      <c r="A718" s="73">
        <v>42803</v>
      </c>
      <c r="B718" s="130">
        <v>2364.8701169999999</v>
      </c>
      <c r="C718" s="125">
        <f t="shared" si="52"/>
        <v>4.4845312167285378E-4</v>
      </c>
      <c r="D718" s="128">
        <f t="shared" si="53"/>
        <v>448.4531216728538</v>
      </c>
      <c r="E718" s="128">
        <f t="shared" ca="1" si="54"/>
        <v>25388.530656441842</v>
      </c>
      <c r="F718" s="124">
        <f t="shared" ca="1" si="55"/>
        <v>0.16945993502002077</v>
      </c>
      <c r="G718" s="128"/>
      <c r="H718" s="128"/>
      <c r="I718" s="124"/>
      <c r="J718" s="125"/>
      <c r="K718" s="128"/>
    </row>
    <row r="719" spans="1:11" x14ac:dyDescent="0.3">
      <c r="A719" s="73">
        <v>42802</v>
      </c>
      <c r="B719" s="130">
        <v>2362.9799800000001</v>
      </c>
      <c r="C719" s="125">
        <f t="shared" si="52"/>
        <v>6.7678450071495533E-5</v>
      </c>
      <c r="D719" s="128">
        <f t="shared" si="53"/>
        <v>67.678450071495533</v>
      </c>
      <c r="E719" s="128">
        <f t="shared" ca="1" si="54"/>
        <v>25388.530656441842</v>
      </c>
      <c r="F719" s="124">
        <f t="shared" ca="1" si="55"/>
        <v>0.1876837930482087</v>
      </c>
      <c r="G719" s="128"/>
      <c r="H719" s="128"/>
      <c r="I719" s="124"/>
      <c r="J719" s="125"/>
      <c r="K719" s="128"/>
    </row>
    <row r="720" spans="1:11" x14ac:dyDescent="0.3">
      <c r="A720" s="73">
        <v>42801</v>
      </c>
      <c r="B720" s="130">
        <v>2368.389893</v>
      </c>
      <c r="C720" s="125">
        <f t="shared" si="52"/>
        <v>1.2725270987687942E-3</v>
      </c>
      <c r="D720" s="128">
        <f t="shared" si="53"/>
        <v>1272.5270987687943</v>
      </c>
      <c r="E720" s="128">
        <f t="shared" ca="1" si="54"/>
        <v>25388.530656441842</v>
      </c>
      <c r="F720" s="124">
        <f t="shared" ca="1" si="55"/>
        <v>0.19058840025643509</v>
      </c>
      <c r="G720" s="128"/>
      <c r="H720" s="128"/>
      <c r="I720" s="124"/>
      <c r="J720" s="125"/>
      <c r="K720" s="128"/>
    </row>
    <row r="721" spans="1:11" x14ac:dyDescent="0.3">
      <c r="A721" s="73">
        <v>42800</v>
      </c>
      <c r="B721" s="130">
        <v>2375.3100589999999</v>
      </c>
      <c r="C721" s="125">
        <f t="shared" si="52"/>
        <v>1.0271588451615132E-2</v>
      </c>
      <c r="D721" s="128">
        <f t="shared" si="53"/>
        <v>10271.588451615133</v>
      </c>
      <c r="E721" s="128">
        <f t="shared" ca="1" si="54"/>
        <v>25388.530656441842</v>
      </c>
      <c r="F721" s="124">
        <f t="shared" ca="1" si="55"/>
        <v>0.20010006113345358</v>
      </c>
      <c r="G721" s="128"/>
      <c r="H721" s="128"/>
      <c r="I721" s="124"/>
      <c r="J721" s="125"/>
      <c r="K721" s="128"/>
    </row>
    <row r="722" spans="1:11" x14ac:dyDescent="0.3">
      <c r="A722" s="73">
        <v>42797</v>
      </c>
      <c r="B722" s="130">
        <v>2383.1201169999999</v>
      </c>
      <c r="C722" s="125">
        <f t="shared" si="52"/>
        <v>1.5294751426601527E-2</v>
      </c>
      <c r="D722" s="128">
        <f t="shared" si="53"/>
        <v>15294.751426601528</v>
      </c>
      <c r="E722" s="128">
        <f t="shared" ca="1" si="54"/>
        <v>25388.530656441842</v>
      </c>
      <c r="F722" s="124">
        <f t="shared" ca="1" si="55"/>
        <v>0.19051240163400007</v>
      </c>
      <c r="G722" s="128"/>
      <c r="H722" s="128"/>
      <c r="I722" s="124"/>
      <c r="J722" s="125"/>
      <c r="K722" s="128"/>
    </row>
    <row r="723" spans="1:11" x14ac:dyDescent="0.3">
      <c r="A723" s="73">
        <v>42796</v>
      </c>
      <c r="B723" s="130">
        <v>2381.919922</v>
      </c>
      <c r="C723" s="125">
        <f t="shared" si="52"/>
        <v>1.3906532723209519E-2</v>
      </c>
      <c r="D723" s="128">
        <f t="shared" si="53"/>
        <v>13906.532723209519</v>
      </c>
      <c r="E723" s="128">
        <f t="shared" ca="1" si="54"/>
        <v>25388.530656441842</v>
      </c>
      <c r="F723" s="124">
        <f t="shared" ca="1" si="55"/>
        <v>0.19096592178443861</v>
      </c>
      <c r="G723" s="128"/>
      <c r="H723" s="128"/>
      <c r="I723" s="124"/>
      <c r="J723" s="125"/>
      <c r="K723" s="128"/>
    </row>
    <row r="724" spans="1:11" x14ac:dyDescent="0.3">
      <c r="A724" s="73">
        <v>42795</v>
      </c>
      <c r="B724" s="130">
        <v>2395.959961</v>
      </c>
      <c r="C724" s="125">
        <f t="shared" si="52"/>
        <v>2.4974495440579281E-2</v>
      </c>
      <c r="D724" s="128">
        <f t="shared" si="53"/>
        <v>24974.495440579281</v>
      </c>
      <c r="E724" s="128">
        <f t="shared" ca="1" si="54"/>
        <v>25388.530656441842</v>
      </c>
      <c r="F724" s="124">
        <f t="shared" ca="1" si="55"/>
        <v>0.20194638916087415</v>
      </c>
      <c r="G724" s="128"/>
      <c r="H724" s="128"/>
      <c r="I724" s="124"/>
      <c r="J724" s="125"/>
      <c r="K724" s="128"/>
    </row>
    <row r="725" spans="1:11" x14ac:dyDescent="0.3">
      <c r="A725" s="73">
        <v>42794</v>
      </c>
      <c r="B725" s="130">
        <v>2363.639893</v>
      </c>
      <c r="C725" s="125">
        <f t="shared" si="52"/>
        <v>1.5200211747020242E-2</v>
      </c>
      <c r="D725" s="128">
        <f t="shared" si="53"/>
        <v>15200.211747020243</v>
      </c>
      <c r="E725" s="128">
        <f t="shared" ca="1" si="54"/>
        <v>25388.530656441842</v>
      </c>
      <c r="F725" s="124">
        <f t="shared" ca="1" si="55"/>
        <v>0.18988142228809668</v>
      </c>
      <c r="G725" s="128"/>
      <c r="H725" s="128"/>
      <c r="I725" s="124"/>
      <c r="J725" s="125"/>
      <c r="K725" s="128"/>
    </row>
    <row r="726" spans="1:11" x14ac:dyDescent="0.3">
      <c r="A726" s="73">
        <v>42793</v>
      </c>
      <c r="B726" s="130">
        <v>2369.75</v>
      </c>
      <c r="C726" s="125">
        <f t="shared" si="52"/>
        <v>2.3163896088225222E-2</v>
      </c>
      <c r="D726" s="128">
        <f t="shared" si="53"/>
        <v>23163.896088225221</v>
      </c>
      <c r="E726" s="128">
        <f t="shared" ca="1" si="54"/>
        <v>25388.530656441842</v>
      </c>
      <c r="F726" s="124">
        <f t="shared" ca="1" si="55"/>
        <v>0.19784165023792544</v>
      </c>
      <c r="G726" s="128"/>
      <c r="H726" s="128"/>
      <c r="I726" s="124"/>
      <c r="J726" s="125"/>
      <c r="K726" s="128"/>
    </row>
    <row r="727" spans="1:11" x14ac:dyDescent="0.3">
      <c r="A727" s="73">
        <v>42790</v>
      </c>
      <c r="B727" s="130">
        <v>2367.3400879999999</v>
      </c>
      <c r="C727" s="125">
        <f t="shared" si="52"/>
        <v>2.5768335298394174E-2</v>
      </c>
      <c r="D727" s="128">
        <f t="shared" si="53"/>
        <v>25768.335298394173</v>
      </c>
      <c r="E727" s="128">
        <f t="shared" ca="1" si="54"/>
        <v>25388.530656441842</v>
      </c>
      <c r="F727" s="124">
        <f t="shared" ca="1" si="55"/>
        <v>0.2251854657591017</v>
      </c>
      <c r="G727" s="128"/>
      <c r="H727" s="128"/>
      <c r="I727" s="124"/>
      <c r="J727" s="125"/>
      <c r="K727" s="128"/>
    </row>
    <row r="728" spans="1:11" x14ac:dyDescent="0.3">
      <c r="A728" s="73">
        <v>42789</v>
      </c>
      <c r="B728" s="130">
        <v>2363.8100589999999</v>
      </c>
      <c r="C728" s="125">
        <f t="shared" si="52"/>
        <v>3.0130754901662948E-2</v>
      </c>
      <c r="D728" s="128">
        <f t="shared" si="53"/>
        <v>30130.754901662949</v>
      </c>
      <c r="E728" s="128">
        <f t="shared" ca="1" si="54"/>
        <v>25388.530656441842</v>
      </c>
      <c r="F728" s="124">
        <f t="shared" ca="1" si="55"/>
        <v>0.21342367985536281</v>
      </c>
      <c r="G728" s="128"/>
      <c r="H728" s="128"/>
      <c r="I728" s="124"/>
      <c r="J728" s="125"/>
      <c r="K728" s="128"/>
    </row>
    <row r="729" spans="1:11" x14ac:dyDescent="0.3">
      <c r="A729" s="73">
        <v>42788</v>
      </c>
      <c r="B729" s="130">
        <v>2362.820068</v>
      </c>
      <c r="C729" s="125">
        <f t="shared" si="52"/>
        <v>3.0413237927925607E-2</v>
      </c>
      <c r="D729" s="128">
        <f t="shared" si="53"/>
        <v>30413.237927925606</v>
      </c>
      <c r="E729" s="128">
        <f t="shared" ca="1" si="54"/>
        <v>25388.530656441842</v>
      </c>
      <c r="F729" s="124">
        <f t="shared" ca="1" si="55"/>
        <v>0.21064719338100746</v>
      </c>
      <c r="G729" s="128"/>
      <c r="H729" s="128"/>
      <c r="I729" s="124"/>
      <c r="J729" s="125"/>
      <c r="K729" s="128"/>
    </row>
    <row r="730" spans="1:11" x14ac:dyDescent="0.3">
      <c r="A730" s="73">
        <v>42787</v>
      </c>
      <c r="B730" s="130">
        <v>2365.3798830000001</v>
      </c>
      <c r="C730" s="125">
        <f t="shared" si="52"/>
        <v>3.1763540376675614E-2</v>
      </c>
      <c r="D730" s="128">
        <f t="shared" si="53"/>
        <v>31763.540376675614</v>
      </c>
      <c r="E730" s="128">
        <f t="shared" ca="1" si="54"/>
        <v>25388.530656441842</v>
      </c>
      <c r="F730" s="124">
        <f t="shared" ca="1" si="55"/>
        <v>0.22571241731790437</v>
      </c>
      <c r="G730" s="128"/>
      <c r="H730" s="128"/>
      <c r="I730" s="124"/>
      <c r="J730" s="125"/>
      <c r="K730" s="128"/>
    </row>
    <row r="731" spans="1:11" x14ac:dyDescent="0.3">
      <c r="A731" s="73">
        <v>42783</v>
      </c>
      <c r="B731" s="130">
        <v>2351.1599120000001</v>
      </c>
      <c r="C731" s="125">
        <f t="shared" si="52"/>
        <v>2.3391452944839575E-2</v>
      </c>
      <c r="D731" s="128">
        <f t="shared" si="53"/>
        <v>23391.452944839573</v>
      </c>
      <c r="E731" s="128">
        <f t="shared" ca="1" si="54"/>
        <v>25388.530656441842</v>
      </c>
      <c r="F731" s="124">
        <f t="shared" ca="1" si="55"/>
        <v>0.22375297981280129</v>
      </c>
      <c r="G731" s="128"/>
      <c r="H731" s="128"/>
      <c r="I731" s="124"/>
      <c r="J731" s="125"/>
      <c r="K731" s="128"/>
    </row>
    <row r="732" spans="1:11" x14ac:dyDescent="0.3">
      <c r="A732" s="73">
        <v>42782</v>
      </c>
      <c r="B732" s="130">
        <v>2347.219971</v>
      </c>
      <c r="C732" s="125">
        <f t="shared" si="52"/>
        <v>2.9098743954369288E-2</v>
      </c>
      <c r="D732" s="128">
        <f t="shared" si="53"/>
        <v>29098.743954369289</v>
      </c>
      <c r="E732" s="128">
        <f t="shared" ca="1" si="54"/>
        <v>25388.530656441842</v>
      </c>
      <c r="F732" s="124">
        <f t="shared" ca="1" si="55"/>
        <v>0.20648674942174239</v>
      </c>
      <c r="G732" s="128"/>
      <c r="H732" s="128"/>
      <c r="I732" s="124"/>
      <c r="J732" s="125"/>
      <c r="K732" s="128"/>
    </row>
    <row r="733" spans="1:11" x14ac:dyDescent="0.3">
      <c r="A733" s="73">
        <v>42781</v>
      </c>
      <c r="B733" s="130">
        <v>2349.25</v>
      </c>
      <c r="C733" s="125">
        <f t="shared" si="52"/>
        <v>3.0576188064208587E-2</v>
      </c>
      <c r="D733" s="128">
        <f t="shared" si="53"/>
        <v>30576.188064208585</v>
      </c>
      <c r="E733" s="128">
        <f t="shared" ca="1" si="54"/>
        <v>25388.530656441842</v>
      </c>
      <c r="F733" s="124">
        <f t="shared" ca="1" si="55"/>
        <v>0.22498407767077655</v>
      </c>
      <c r="G733" s="128"/>
      <c r="H733" s="128"/>
      <c r="I733" s="124"/>
      <c r="J733" s="125"/>
      <c r="K733" s="128"/>
    </row>
    <row r="734" spans="1:11" x14ac:dyDescent="0.3">
      <c r="A734" s="73">
        <v>42780</v>
      </c>
      <c r="B734" s="130">
        <v>2337.580078</v>
      </c>
      <c r="C734" s="125">
        <f t="shared" si="52"/>
        <v>2.5762749953160302E-2</v>
      </c>
      <c r="D734" s="128">
        <f t="shared" si="53"/>
        <v>25762.749953160303</v>
      </c>
      <c r="E734" s="128">
        <f t="shared" ca="1" si="54"/>
        <v>25388.530656441842</v>
      </c>
      <c r="F734" s="124">
        <f t="shared" ca="1" si="55"/>
        <v>0.21886722578651807</v>
      </c>
      <c r="G734" s="128"/>
      <c r="H734" s="128"/>
      <c r="I734" s="124"/>
      <c r="J734" s="125"/>
      <c r="K734" s="128"/>
    </row>
    <row r="735" spans="1:11" x14ac:dyDescent="0.3">
      <c r="A735" s="73">
        <v>42779</v>
      </c>
      <c r="B735" s="130">
        <v>2328.25</v>
      </c>
      <c r="C735" s="125">
        <f t="shared" si="52"/>
        <v>2.0759393237064439E-2</v>
      </c>
      <c r="D735" s="128">
        <f t="shared" si="53"/>
        <v>20759.39323706444</v>
      </c>
      <c r="E735" s="128">
        <f t="shared" ca="1" si="54"/>
        <v>25388.530656441842</v>
      </c>
      <c r="F735" s="124">
        <f t="shared" ca="1" si="55"/>
        <v>0.20833812460440448</v>
      </c>
      <c r="G735" s="128"/>
      <c r="H735" s="128"/>
      <c r="I735" s="124"/>
      <c r="J735" s="125"/>
      <c r="K735" s="128"/>
    </row>
    <row r="736" spans="1:11" x14ac:dyDescent="0.3">
      <c r="A736" s="73">
        <v>42776</v>
      </c>
      <c r="B736" s="130">
        <v>2316.1000979999999</v>
      </c>
      <c r="C736" s="125">
        <f t="shared" si="52"/>
        <v>9.3303049869428722E-3</v>
      </c>
      <c r="D736" s="128">
        <f t="shared" si="53"/>
        <v>9330.3049869428723</v>
      </c>
      <c r="E736" s="128">
        <f t="shared" ca="1" si="54"/>
        <v>25388.530656441842</v>
      </c>
      <c r="F736" s="124">
        <f t="shared" ca="1" si="55"/>
        <v>0.2218424713074989</v>
      </c>
      <c r="G736" s="128"/>
      <c r="H736" s="128"/>
      <c r="I736" s="124"/>
      <c r="J736" s="125"/>
      <c r="K736" s="128"/>
    </row>
    <row r="737" spans="1:11" x14ac:dyDescent="0.3">
      <c r="A737" s="73">
        <v>42775</v>
      </c>
      <c r="B737" s="130">
        <v>2307.8701169999999</v>
      </c>
      <c r="C737" s="125">
        <f t="shared" si="52"/>
        <v>4.8723310741236592E-3</v>
      </c>
      <c r="D737" s="128">
        <f t="shared" si="53"/>
        <v>4872.3310741236592</v>
      </c>
      <c r="E737" s="128">
        <f t="shared" ca="1" si="54"/>
        <v>25388.530656441842</v>
      </c>
      <c r="F737" s="124">
        <f t="shared" ca="1" si="55"/>
        <v>0.23760984197026702</v>
      </c>
      <c r="G737" s="128"/>
      <c r="H737" s="128"/>
      <c r="I737" s="124"/>
      <c r="J737" s="125"/>
      <c r="K737" s="128"/>
    </row>
    <row r="738" spans="1:11" x14ac:dyDescent="0.3">
      <c r="A738" s="73">
        <v>42774</v>
      </c>
      <c r="B738" s="130">
        <v>2294.669922</v>
      </c>
      <c r="C738" s="125">
        <f t="shared" si="52"/>
        <v>-1.6099212971101284E-3</v>
      </c>
      <c r="D738" s="128">
        <f t="shared" si="53"/>
        <v>-1609.9212971101285</v>
      </c>
      <c r="E738" s="128">
        <f t="shared" ca="1" si="54"/>
        <v>27083.620354849401</v>
      </c>
      <c r="F738" s="124">
        <f t="shared" ca="1" si="55"/>
        <v>0.25454872241790616</v>
      </c>
      <c r="G738" s="128"/>
      <c r="H738" s="128"/>
      <c r="I738" s="124"/>
      <c r="J738" s="125"/>
      <c r="K738" s="128"/>
    </row>
    <row r="739" spans="1:11" x14ac:dyDescent="0.3">
      <c r="A739" s="73">
        <v>42773</v>
      </c>
      <c r="B739" s="130">
        <v>2293.080078</v>
      </c>
      <c r="C739" s="125">
        <f t="shared" si="52"/>
        <v>5.7059693833934055E-3</v>
      </c>
      <c r="D739" s="128">
        <f t="shared" si="53"/>
        <v>5705.9693833934052</v>
      </c>
      <c r="E739" s="128">
        <f t="shared" ca="1" si="54"/>
        <v>31027.626965398336</v>
      </c>
      <c r="F739" s="124">
        <f t="shared" ca="1" si="55"/>
        <v>0.23825780381555139</v>
      </c>
      <c r="G739" s="128"/>
      <c r="H739" s="128"/>
      <c r="I739" s="124"/>
      <c r="J739" s="125"/>
      <c r="K739" s="128"/>
    </row>
    <row r="740" spans="1:11" x14ac:dyDescent="0.3">
      <c r="A740" s="73">
        <v>42772</v>
      </c>
      <c r="B740" s="130">
        <v>2292.5600589999999</v>
      </c>
      <c r="C740" s="125">
        <f t="shared" si="52"/>
        <v>1.207845161215082E-2</v>
      </c>
      <c r="D740" s="128">
        <f t="shared" si="53"/>
        <v>12078.45161215082</v>
      </c>
      <c r="E740" s="128">
        <f t="shared" ca="1" si="54"/>
        <v>31027.626965398336</v>
      </c>
      <c r="F740" s="124">
        <f t="shared" ca="1" si="55"/>
        <v>0.23774307841550368</v>
      </c>
      <c r="G740" s="128"/>
      <c r="H740" s="128"/>
      <c r="I740" s="124"/>
      <c r="J740" s="125"/>
      <c r="K740" s="128"/>
    </row>
    <row r="741" spans="1:11" x14ac:dyDescent="0.3">
      <c r="A741" s="73">
        <v>42769</v>
      </c>
      <c r="B741" s="130">
        <v>2297.419922</v>
      </c>
      <c r="C741" s="125">
        <f t="shared" si="52"/>
        <v>1.1495508020378242E-2</v>
      </c>
      <c r="D741" s="128">
        <f t="shared" si="53"/>
        <v>11495.508020378242</v>
      </c>
      <c r="E741" s="128">
        <f t="shared" ca="1" si="54"/>
        <v>31027.626965398336</v>
      </c>
      <c r="F741" s="124">
        <f t="shared" ca="1" si="55"/>
        <v>0.23954376463930971</v>
      </c>
      <c r="G741" s="128"/>
      <c r="H741" s="128"/>
      <c r="I741" s="124"/>
      <c r="J741" s="125"/>
      <c r="K741" s="128"/>
    </row>
    <row r="742" spans="1:11" x14ac:dyDescent="0.3">
      <c r="A742" s="73">
        <v>42768</v>
      </c>
      <c r="B742" s="130">
        <v>2280.8500979999999</v>
      </c>
      <c r="C742" s="125">
        <f t="shared" si="52"/>
        <v>7.5806128256323824E-3</v>
      </c>
      <c r="D742" s="128">
        <f t="shared" si="53"/>
        <v>7580.6128256323827</v>
      </c>
      <c r="E742" s="128">
        <f t="shared" ca="1" si="54"/>
        <v>31027.626965398336</v>
      </c>
      <c r="F742" s="124">
        <f t="shared" ca="1" si="55"/>
        <v>0.2131858400329214</v>
      </c>
      <c r="G742" s="128"/>
      <c r="H742" s="128"/>
      <c r="I742" s="124"/>
      <c r="J742" s="125"/>
      <c r="K742" s="128"/>
    </row>
    <row r="743" spans="1:11" x14ac:dyDescent="0.3">
      <c r="A743" s="73">
        <v>42767</v>
      </c>
      <c r="B743" s="130">
        <v>2279.5500489999999</v>
      </c>
      <c r="C743" s="125">
        <f t="shared" si="52"/>
        <v>3.3717109370492437E-3</v>
      </c>
      <c r="D743" s="128">
        <f t="shared" si="53"/>
        <v>3371.7109370492435</v>
      </c>
      <c r="E743" s="128">
        <f t="shared" ca="1" si="54"/>
        <v>31027.626965398336</v>
      </c>
      <c r="F743" s="124">
        <f t="shared" ca="1" si="55"/>
        <v>0.19008593662805651</v>
      </c>
      <c r="G743" s="128"/>
      <c r="H743" s="128"/>
      <c r="I743" s="124"/>
      <c r="J743" s="125"/>
      <c r="K743" s="128"/>
    </row>
    <row r="744" spans="1:11" x14ac:dyDescent="0.3">
      <c r="A744" s="73">
        <v>42766</v>
      </c>
      <c r="B744" s="130">
        <v>2278.8701169999999</v>
      </c>
      <c r="C744" s="125">
        <f t="shared" si="52"/>
        <v>4.841603657166571E-3</v>
      </c>
      <c r="D744" s="128">
        <f t="shared" si="53"/>
        <v>4841.6036571665709</v>
      </c>
      <c r="E744" s="128">
        <f t="shared" ca="1" si="54"/>
        <v>31027.626965398336</v>
      </c>
      <c r="F744" s="124">
        <f t="shared" ca="1" si="55"/>
        <v>0.19154736524139571</v>
      </c>
      <c r="G744" s="128"/>
      <c r="H744" s="128"/>
      <c r="I744" s="124"/>
      <c r="J744" s="125"/>
      <c r="K744" s="128"/>
    </row>
    <row r="745" spans="1:11" x14ac:dyDescent="0.3">
      <c r="A745" s="73">
        <v>42765</v>
      </c>
      <c r="B745" s="130">
        <v>2280.8999020000001</v>
      </c>
      <c r="C745" s="125">
        <f t="shared" si="52"/>
        <v>2.7520879323643666E-3</v>
      </c>
      <c r="D745" s="128">
        <f t="shared" si="53"/>
        <v>2752.0879323643667</v>
      </c>
      <c r="E745" s="128">
        <f t="shared" ca="1" si="54"/>
        <v>31027.626965398336</v>
      </c>
      <c r="F745" s="124">
        <f t="shared" ca="1" si="55"/>
        <v>0.19856222300315585</v>
      </c>
      <c r="G745" s="128"/>
      <c r="H745" s="128"/>
      <c r="I745" s="124"/>
      <c r="J745" s="125"/>
      <c r="K745" s="128"/>
    </row>
    <row r="746" spans="1:11" x14ac:dyDescent="0.3">
      <c r="A746" s="73">
        <v>42762</v>
      </c>
      <c r="B746" s="130">
        <v>2294.6899410000001</v>
      </c>
      <c r="C746" s="125">
        <f t="shared" si="52"/>
        <v>1.068074938345176E-2</v>
      </c>
      <c r="D746" s="128">
        <f t="shared" si="53"/>
        <v>10680.749383451759</v>
      </c>
      <c r="E746" s="128">
        <f t="shared" ca="1" si="54"/>
        <v>31027.626965398336</v>
      </c>
      <c r="F746" s="124">
        <f t="shared" ca="1" si="55"/>
        <v>0.18320800208518184</v>
      </c>
      <c r="G746" s="128"/>
      <c r="H746" s="128"/>
      <c r="I746" s="124"/>
      <c r="J746" s="125"/>
      <c r="K746" s="128"/>
    </row>
    <row r="747" spans="1:11" x14ac:dyDescent="0.3">
      <c r="A747" s="73">
        <v>42761</v>
      </c>
      <c r="B747" s="130">
        <v>2296.679932</v>
      </c>
      <c r="C747" s="125">
        <f t="shared" si="52"/>
        <v>9.3876304702815716E-3</v>
      </c>
      <c r="D747" s="128">
        <f t="shared" si="53"/>
        <v>9387.6304702815723</v>
      </c>
      <c r="E747" s="128">
        <f t="shared" ca="1" si="54"/>
        <v>31027.626965398336</v>
      </c>
      <c r="F747" s="124">
        <f t="shared" ca="1" si="55"/>
        <v>0.18370920290123482</v>
      </c>
      <c r="G747" s="128"/>
      <c r="H747" s="128"/>
      <c r="I747" s="124"/>
      <c r="J747" s="125"/>
      <c r="K747" s="128"/>
    </row>
    <row r="748" spans="1:11" x14ac:dyDescent="0.3">
      <c r="A748" s="73">
        <v>42760</v>
      </c>
      <c r="B748" s="130">
        <v>2298.3701169999999</v>
      </c>
      <c r="C748" s="125">
        <f t="shared" si="52"/>
        <v>1.2988768245801641E-2</v>
      </c>
      <c r="D748" s="128">
        <f t="shared" si="53"/>
        <v>12988.768245801641</v>
      </c>
      <c r="E748" s="128">
        <f t="shared" ca="1" si="54"/>
        <v>31027.626965398336</v>
      </c>
      <c r="F748" s="124">
        <f t="shared" ca="1" si="55"/>
        <v>0.21391079097934984</v>
      </c>
      <c r="G748" s="128"/>
      <c r="H748" s="128"/>
      <c r="I748" s="124"/>
      <c r="J748" s="125"/>
      <c r="K748" s="128"/>
    </row>
    <row r="749" spans="1:11" x14ac:dyDescent="0.3">
      <c r="A749" s="73">
        <v>42759</v>
      </c>
      <c r="B749" s="130">
        <v>2280.070068</v>
      </c>
      <c r="C749" s="125">
        <f t="shared" si="52"/>
        <v>4.9231638602273975E-3</v>
      </c>
      <c r="D749" s="128">
        <f t="shared" si="53"/>
        <v>4923.1638602273979</v>
      </c>
      <c r="E749" s="128">
        <f t="shared" ca="1" si="54"/>
        <v>31027.626965398336</v>
      </c>
      <c r="F749" s="124">
        <f t="shared" ca="1" si="55"/>
        <v>0.21090317179651885</v>
      </c>
      <c r="G749" s="128"/>
      <c r="H749" s="128"/>
      <c r="I749" s="124"/>
      <c r="J749" s="125"/>
      <c r="K749" s="128"/>
    </row>
    <row r="750" spans="1:11" x14ac:dyDescent="0.3">
      <c r="A750" s="73">
        <v>42758</v>
      </c>
      <c r="B750" s="130">
        <v>2265.1999510000001</v>
      </c>
      <c r="C750" s="125">
        <f t="shared" si="52"/>
        <v>-5.1735320922760009E-3</v>
      </c>
      <c r="D750" s="128">
        <f t="shared" si="53"/>
        <v>-5173.5320922760011</v>
      </c>
      <c r="E750" s="128">
        <f t="shared" ca="1" si="54"/>
        <v>31400.366994106927</v>
      </c>
      <c r="F750" s="124">
        <f t="shared" ca="1" si="55"/>
        <v>0.18993709126790104</v>
      </c>
      <c r="G750" s="128"/>
      <c r="H750" s="128"/>
      <c r="I750" s="124"/>
      <c r="J750" s="125"/>
      <c r="K750" s="128"/>
    </row>
    <row r="751" spans="1:11" x14ac:dyDescent="0.3">
      <c r="A751" s="73">
        <v>42755</v>
      </c>
      <c r="B751" s="130">
        <v>2271.3100589999999</v>
      </c>
      <c r="C751" s="125">
        <f t="shared" si="52"/>
        <v>1.0180956368444072E-3</v>
      </c>
      <c r="D751" s="128">
        <f t="shared" si="53"/>
        <v>1018.0956368444072</v>
      </c>
      <c r="E751" s="128">
        <f t="shared" ca="1" si="54"/>
        <v>31400.366994106927</v>
      </c>
      <c r="F751" s="124">
        <f t="shared" ca="1" si="55"/>
        <v>0.21002307426482369</v>
      </c>
      <c r="G751" s="128"/>
      <c r="H751" s="128"/>
      <c r="I751" s="124"/>
      <c r="J751" s="125"/>
      <c r="K751" s="128"/>
    </row>
    <row r="752" spans="1:11" x14ac:dyDescent="0.3">
      <c r="A752" s="73">
        <v>42754</v>
      </c>
      <c r="B752" s="130">
        <v>2263.6899410000001</v>
      </c>
      <c r="C752" s="125">
        <f t="shared" si="52"/>
        <v>-3.1091309038863146E-3</v>
      </c>
      <c r="D752" s="128">
        <f t="shared" si="53"/>
        <v>-3109.1309038863146</v>
      </c>
      <c r="E752" s="128">
        <f t="shared" ca="1" si="54"/>
        <v>31400.366994106927</v>
      </c>
      <c r="F752" s="124">
        <f t="shared" ca="1" si="55"/>
        <v>0.18710467906523043</v>
      </c>
      <c r="G752" s="128"/>
      <c r="H752" s="128"/>
      <c r="I752" s="124"/>
      <c r="J752" s="125"/>
      <c r="K752" s="128"/>
    </row>
    <row r="753" spans="1:11" x14ac:dyDescent="0.3">
      <c r="A753" s="73">
        <v>42753</v>
      </c>
      <c r="B753" s="130">
        <v>2271.889893</v>
      </c>
      <c r="C753" s="125">
        <f t="shared" si="52"/>
        <v>6.2271360174519508E-3</v>
      </c>
      <c r="D753" s="128">
        <f t="shared" si="53"/>
        <v>6227.1360174519505</v>
      </c>
      <c r="E753" s="128">
        <f t="shared" ca="1" si="54"/>
        <v>31400.366994106927</v>
      </c>
      <c r="F753" s="124">
        <f t="shared" ca="1" si="55"/>
        <v>0.21557092609147688</v>
      </c>
      <c r="G753" s="128"/>
      <c r="H753" s="128"/>
      <c r="I753" s="124"/>
      <c r="J753" s="125"/>
      <c r="K753" s="128"/>
    </row>
    <row r="754" spans="1:11" x14ac:dyDescent="0.3">
      <c r="A754" s="73">
        <v>42752</v>
      </c>
      <c r="B754" s="130">
        <v>2267.889893</v>
      </c>
      <c r="C754" s="125">
        <f t="shared" si="52"/>
        <v>1.2979910930069227E-2</v>
      </c>
      <c r="D754" s="128">
        <f t="shared" si="53"/>
        <v>12979.910930069227</v>
      </c>
      <c r="E754" s="128">
        <f t="shared" ca="1" si="54"/>
        <v>35896.827345320969</v>
      </c>
      <c r="F754" s="124">
        <f t="shared" ca="1" si="55"/>
        <v>0.21973503717378917</v>
      </c>
      <c r="G754" s="128"/>
      <c r="H754" s="128"/>
      <c r="I754" s="124"/>
      <c r="J754" s="125"/>
      <c r="K754" s="128"/>
    </row>
    <row r="755" spans="1:11" x14ac:dyDescent="0.3">
      <c r="A755" s="73">
        <v>42748</v>
      </c>
      <c r="B755" s="130">
        <v>2274.639893</v>
      </c>
      <c r="C755" s="125">
        <f t="shared" si="52"/>
        <v>1.1283659019928116E-2</v>
      </c>
      <c r="D755" s="128">
        <f t="shared" si="53"/>
        <v>11283.659019928116</v>
      </c>
      <c r="E755" s="128">
        <f t="shared" ca="1" si="54"/>
        <v>38340.826135906646</v>
      </c>
      <c r="F755" s="124">
        <f t="shared" ca="1" si="55"/>
        <v>0.20905951970075365</v>
      </c>
      <c r="G755" s="128"/>
      <c r="H755" s="128"/>
      <c r="I755" s="124"/>
      <c r="J755" s="125"/>
      <c r="K755" s="128"/>
    </row>
    <row r="756" spans="1:11" x14ac:dyDescent="0.3">
      <c r="A756" s="73">
        <v>42747</v>
      </c>
      <c r="B756" s="130">
        <v>2270.4399410000001</v>
      </c>
      <c r="C756" s="125">
        <f t="shared" si="52"/>
        <v>9.1203330391240733E-3</v>
      </c>
      <c r="D756" s="128">
        <f t="shared" si="53"/>
        <v>9120.3330391240725</v>
      </c>
      <c r="E756" s="128">
        <f t="shared" ca="1" si="54"/>
        <v>50132.308327694736</v>
      </c>
      <c r="F756" s="124">
        <f t="shared" ca="1" si="55"/>
        <v>0.20746889861281348</v>
      </c>
      <c r="G756" s="128"/>
      <c r="H756" s="128"/>
      <c r="I756" s="124"/>
      <c r="J756" s="125"/>
      <c r="K756" s="128"/>
    </row>
    <row r="757" spans="1:11" x14ac:dyDescent="0.3">
      <c r="A757" s="73">
        <v>42746</v>
      </c>
      <c r="B757" s="130">
        <v>2275.320068</v>
      </c>
      <c r="C757" s="125">
        <f t="shared" si="52"/>
        <v>2.8384865361337219E-3</v>
      </c>
      <c r="D757" s="128">
        <f t="shared" si="53"/>
        <v>2838.486536133722</v>
      </c>
      <c r="E757" s="128">
        <f t="shared" ca="1" si="54"/>
        <v>63135.072495295455</v>
      </c>
      <c r="F757" s="124">
        <f t="shared" ca="1" si="55"/>
        <v>0.18392795875491741</v>
      </c>
      <c r="G757" s="128"/>
      <c r="H757" s="128"/>
      <c r="I757" s="124"/>
      <c r="J757" s="125"/>
      <c r="K757" s="128"/>
    </row>
    <row r="758" spans="1:11" x14ac:dyDescent="0.3">
      <c r="A758" s="73">
        <v>42745</v>
      </c>
      <c r="B758" s="130">
        <v>2268.8999020000001</v>
      </c>
      <c r="C758" s="125">
        <f t="shared" si="52"/>
        <v>2.2572159572966655E-3</v>
      </c>
      <c r="D758" s="128">
        <f t="shared" si="53"/>
        <v>2257.2159572966657</v>
      </c>
      <c r="E758" s="128">
        <f t="shared" ca="1" si="54"/>
        <v>66952.960489997917</v>
      </c>
      <c r="F758" s="124">
        <f t="shared" ca="1" si="55"/>
        <v>0.20029829823695411</v>
      </c>
      <c r="G758" s="128"/>
      <c r="H758" s="128"/>
      <c r="I758" s="124"/>
      <c r="J758" s="125"/>
      <c r="K758" s="128"/>
    </row>
    <row r="759" spans="1:11" x14ac:dyDescent="0.3">
      <c r="A759" s="73">
        <v>42744</v>
      </c>
      <c r="B759" s="130">
        <v>2268.8999020000001</v>
      </c>
      <c r="C759" s="125">
        <f t="shared" si="52"/>
        <v>3.511756571084268E-3</v>
      </c>
      <c r="D759" s="128">
        <f t="shared" si="53"/>
        <v>3511.7565710842678</v>
      </c>
      <c r="E759" s="128">
        <f t="shared" ca="1" si="54"/>
        <v>73407.11780363883</v>
      </c>
      <c r="F759" s="124">
        <f t="shared" ca="1" si="55"/>
        <v>0.17033230796317889</v>
      </c>
      <c r="G759" s="128"/>
      <c r="H759" s="128"/>
      <c r="I759" s="124"/>
      <c r="J759" s="125"/>
      <c r="K759" s="128"/>
    </row>
    <row r="760" spans="1:11" x14ac:dyDescent="0.3">
      <c r="A760" s="73">
        <v>42741</v>
      </c>
      <c r="B760" s="130">
        <v>2276.9799800000001</v>
      </c>
      <c r="C760" s="125">
        <f t="shared" si="52"/>
        <v>5.2093203870040572E-3</v>
      </c>
      <c r="D760" s="128">
        <f t="shared" si="53"/>
        <v>5209.320387004057</v>
      </c>
      <c r="E760" s="128">
        <f t="shared" ca="1" si="54"/>
        <v>73407.11780363883</v>
      </c>
      <c r="F760" s="124">
        <f t="shared" ca="1" si="55"/>
        <v>0.18366452037967074</v>
      </c>
      <c r="G760" s="128"/>
      <c r="H760" s="128"/>
      <c r="I760" s="124"/>
      <c r="J760" s="125"/>
      <c r="K760" s="128"/>
    </row>
    <row r="761" spans="1:11" x14ac:dyDescent="0.3">
      <c r="A761" s="73">
        <v>42740</v>
      </c>
      <c r="B761" s="130">
        <v>2269</v>
      </c>
      <c r="C761" s="125">
        <f t="shared" si="52"/>
        <v>-7.750753017709E-4</v>
      </c>
      <c r="D761" s="128">
        <f t="shared" si="53"/>
        <v>-775.07530177089996</v>
      </c>
      <c r="E761" s="128">
        <f t="shared" ca="1" si="54"/>
        <v>73407.11780363883</v>
      </c>
      <c r="F761" s="124">
        <f t="shared" ca="1" si="55"/>
        <v>0.18052265873313256</v>
      </c>
      <c r="G761" s="128"/>
      <c r="H761" s="128"/>
      <c r="I761" s="124"/>
      <c r="J761" s="125"/>
      <c r="K761" s="128"/>
    </row>
    <row r="762" spans="1:11" x14ac:dyDescent="0.3">
      <c r="A762" s="73">
        <v>42739</v>
      </c>
      <c r="B762" s="130">
        <v>2270.75</v>
      </c>
      <c r="C762" s="125">
        <f t="shared" si="52"/>
        <v>3.6330881334791787E-3</v>
      </c>
      <c r="D762" s="128">
        <f t="shared" si="53"/>
        <v>3633.0881334791789</v>
      </c>
      <c r="E762" s="128">
        <f t="shared" ca="1" si="54"/>
        <v>73567.600531975768</v>
      </c>
      <c r="F762" s="124">
        <f t="shared" ca="1" si="55"/>
        <v>0.16862833926033449</v>
      </c>
      <c r="G762" s="128"/>
      <c r="H762" s="128"/>
      <c r="I762" s="124"/>
      <c r="J762" s="125"/>
      <c r="K762" s="128"/>
    </row>
    <row r="763" spans="1:11" x14ac:dyDescent="0.3">
      <c r="A763" s="73">
        <v>42738</v>
      </c>
      <c r="B763" s="130">
        <v>2257.830078</v>
      </c>
      <c r="C763" s="125">
        <f t="shared" si="52"/>
        <v>-1.0628102440268794E-4</v>
      </c>
      <c r="D763" s="128">
        <f t="shared" si="53"/>
        <v>-106.28102440268793</v>
      </c>
      <c r="E763" s="128">
        <f t="shared" ca="1" si="54"/>
        <v>73567.600531975768</v>
      </c>
      <c r="F763" s="124">
        <f t="shared" ca="1" si="55"/>
        <v>0.13443975493433147</v>
      </c>
      <c r="G763" s="128"/>
      <c r="H763" s="128"/>
      <c r="I763" s="124"/>
      <c r="J763" s="125"/>
      <c r="K763" s="128"/>
    </row>
    <row r="764" spans="1:11" x14ac:dyDescent="0.3">
      <c r="A764" s="73">
        <v>42734</v>
      </c>
      <c r="B764" s="130">
        <v>2238.830078</v>
      </c>
      <c r="C764" s="125">
        <f t="shared" si="52"/>
        <v>-1.0256252438105906E-2</v>
      </c>
      <c r="D764" s="128">
        <f t="shared" si="53"/>
        <v>-10256.252438105907</v>
      </c>
      <c r="E764" s="128">
        <f t="shared" ca="1" si="54"/>
        <v>73567.600531975768</v>
      </c>
      <c r="F764" s="124">
        <f t="shared" ca="1" si="55"/>
        <v>0.11013984226559792</v>
      </c>
      <c r="G764" s="128"/>
      <c r="H764" s="128"/>
      <c r="I764" s="124"/>
      <c r="J764" s="125"/>
      <c r="K764" s="128"/>
    </row>
    <row r="765" spans="1:11" x14ac:dyDescent="0.3">
      <c r="A765" s="73">
        <v>42733</v>
      </c>
      <c r="B765" s="130">
        <v>2249.26001</v>
      </c>
      <c r="C765" s="125">
        <f t="shared" si="52"/>
        <v>-1.7840743042417673E-3</v>
      </c>
      <c r="D765" s="128">
        <f t="shared" si="53"/>
        <v>-1784.0743042417673</v>
      </c>
      <c r="E765" s="128">
        <f t="shared" ca="1" si="54"/>
        <v>73567.600531975768</v>
      </c>
      <c r="F765" s="124">
        <f t="shared" ca="1" si="55"/>
        <v>0.11755585742405605</v>
      </c>
      <c r="G765" s="128"/>
      <c r="H765" s="128"/>
      <c r="I765" s="124"/>
      <c r="J765" s="125"/>
      <c r="K765" s="128"/>
    </row>
    <row r="766" spans="1:11" x14ac:dyDescent="0.3">
      <c r="A766" s="73">
        <v>42732</v>
      </c>
      <c r="B766" s="130">
        <v>2249.919922</v>
      </c>
      <c r="C766" s="125">
        <f t="shared" si="52"/>
        <v>-9.5962747514182212E-3</v>
      </c>
      <c r="D766" s="128">
        <f t="shared" si="53"/>
        <v>-9596.2747514182211</v>
      </c>
      <c r="E766" s="128">
        <f t="shared" ca="1" si="54"/>
        <v>73567.600531975768</v>
      </c>
      <c r="F766" s="124">
        <f t="shared" ca="1" si="55"/>
        <v>0.10077594594057593</v>
      </c>
      <c r="G766" s="128"/>
      <c r="H766" s="128"/>
      <c r="I766" s="124"/>
      <c r="J766" s="125"/>
      <c r="K766" s="128"/>
    </row>
    <row r="767" spans="1:11" x14ac:dyDescent="0.3">
      <c r="A767" s="73">
        <v>42731</v>
      </c>
      <c r="B767" s="130">
        <v>2268.8798830000001</v>
      </c>
      <c r="C767" s="125">
        <f t="shared" si="52"/>
        <v>5.2814060532639928E-3</v>
      </c>
      <c r="D767" s="128">
        <f t="shared" si="53"/>
        <v>5281.4060532639924</v>
      </c>
      <c r="E767" s="128">
        <f t="shared" ca="1" si="54"/>
        <v>73567.600531975768</v>
      </c>
      <c r="F767" s="124">
        <f t="shared" ca="1" si="55"/>
        <v>9.9604414809983499E-2</v>
      </c>
      <c r="G767" s="128"/>
      <c r="H767" s="128"/>
      <c r="I767" s="124"/>
      <c r="J767" s="125"/>
      <c r="K767" s="128"/>
    </row>
    <row r="768" spans="1:11" x14ac:dyDescent="0.3">
      <c r="A768" s="73">
        <v>42727</v>
      </c>
      <c r="B768" s="130">
        <v>2263.790039</v>
      </c>
      <c r="C768" s="125">
        <f t="shared" si="52"/>
        <v>1.8853522393262878E-3</v>
      </c>
      <c r="D768" s="128">
        <f t="shared" si="53"/>
        <v>1885.3522393262879</v>
      </c>
      <c r="E768" s="128">
        <f t="shared" ca="1" si="54"/>
        <v>73567.600531975768</v>
      </c>
      <c r="F768" s="124">
        <f t="shared" ca="1" si="55"/>
        <v>8.921934720333824E-2</v>
      </c>
      <c r="G768" s="128"/>
      <c r="H768" s="128"/>
      <c r="I768" s="124"/>
      <c r="J768" s="125"/>
      <c r="K768" s="128"/>
    </row>
    <row r="769" spans="1:11" x14ac:dyDescent="0.3">
      <c r="A769" s="73">
        <v>42726</v>
      </c>
      <c r="B769" s="130">
        <v>2260.959961</v>
      </c>
      <c r="C769" s="125">
        <f t="shared" si="52"/>
        <v>6.575588168391544E-3</v>
      </c>
      <c r="D769" s="128">
        <f t="shared" si="53"/>
        <v>6575.5881683915441</v>
      </c>
      <c r="E769" s="128">
        <f t="shared" ca="1" si="54"/>
        <v>73567.600531975768</v>
      </c>
      <c r="F769" s="124">
        <f t="shared" ca="1" si="55"/>
        <v>9.9421327984439589E-2</v>
      </c>
      <c r="G769" s="128"/>
      <c r="H769" s="128"/>
      <c r="I769" s="124"/>
      <c r="J769" s="125"/>
      <c r="K769" s="128"/>
    </row>
    <row r="770" spans="1:11" x14ac:dyDescent="0.3">
      <c r="A770" s="73">
        <v>42725</v>
      </c>
      <c r="B770" s="130">
        <v>2265.179932</v>
      </c>
      <c r="C770" s="125">
        <f t="shared" si="52"/>
        <v>1.063191066012581E-2</v>
      </c>
      <c r="D770" s="128">
        <f t="shared" si="53"/>
        <v>10631.91066012581</v>
      </c>
      <c r="E770" s="128">
        <f t="shared" ca="1" si="54"/>
        <v>73567.600531975768</v>
      </c>
      <c r="F770" s="124">
        <f t="shared" ca="1" si="55"/>
        <v>9.9073718451199166E-2</v>
      </c>
      <c r="G770" s="128"/>
      <c r="H770" s="128"/>
      <c r="I770" s="124"/>
      <c r="J770" s="125"/>
      <c r="K770" s="128"/>
    </row>
    <row r="771" spans="1:11" x14ac:dyDescent="0.3">
      <c r="A771" s="73">
        <v>42724</v>
      </c>
      <c r="B771" s="130">
        <v>2270.76001</v>
      </c>
      <c r="C771" s="125">
        <f t="shared" si="52"/>
        <v>2.6457479796019978E-2</v>
      </c>
      <c r="D771" s="128">
        <f t="shared" si="53"/>
        <v>26457.479796019979</v>
      </c>
      <c r="E771" s="128">
        <f t="shared" ca="1" si="54"/>
        <v>73567.600531975768</v>
      </c>
      <c r="F771" s="124">
        <f t="shared" ca="1" si="55"/>
        <v>0.1000198456124024</v>
      </c>
      <c r="G771" s="128"/>
      <c r="H771" s="128"/>
      <c r="I771" s="124"/>
      <c r="J771" s="125"/>
      <c r="K771" s="128"/>
    </row>
    <row r="772" spans="1:11" x14ac:dyDescent="0.3">
      <c r="A772" s="73">
        <v>42723</v>
      </c>
      <c r="B772" s="130">
        <v>2262.530029</v>
      </c>
      <c r="C772" s="125">
        <f t="shared" si="52"/>
        <v>2.6225702710470866E-2</v>
      </c>
      <c r="D772" s="128">
        <f t="shared" si="53"/>
        <v>26225.702710470865</v>
      </c>
      <c r="E772" s="128">
        <f t="shared" ca="1" si="54"/>
        <v>73567.600531975768</v>
      </c>
      <c r="F772" s="124">
        <f t="shared" ca="1" si="55"/>
        <v>0.10964362456517995</v>
      </c>
      <c r="G772" s="128"/>
      <c r="H772" s="128"/>
      <c r="I772" s="124"/>
      <c r="J772" s="125"/>
      <c r="K772" s="128"/>
    </row>
    <row r="773" spans="1:11" x14ac:dyDescent="0.3">
      <c r="A773" s="73">
        <v>42720</v>
      </c>
      <c r="B773" s="130">
        <v>2258.070068</v>
      </c>
      <c r="C773" s="125">
        <f t="shared" si="52"/>
        <v>3.0164975696564067E-2</v>
      </c>
      <c r="D773" s="128">
        <f t="shared" si="53"/>
        <v>30164.975696564066</v>
      </c>
      <c r="E773" s="128">
        <f t="shared" ca="1" si="54"/>
        <v>73567.600531975768</v>
      </c>
      <c r="F773" s="124">
        <f t="shared" ca="1" si="55"/>
        <v>0.11722041470781974</v>
      </c>
      <c r="G773" s="128"/>
      <c r="H773" s="128"/>
      <c r="I773" s="124"/>
      <c r="J773" s="125"/>
      <c r="K773" s="128"/>
    </row>
    <row r="774" spans="1:11" x14ac:dyDescent="0.3">
      <c r="A774" s="73">
        <v>42719</v>
      </c>
      <c r="B774" s="130">
        <v>2262.030029</v>
      </c>
      <c r="C774" s="125">
        <f t="shared" si="52"/>
        <v>3.2381267901793187E-2</v>
      </c>
      <c r="D774" s="128">
        <f t="shared" si="53"/>
        <v>32381.267901793188</v>
      </c>
      <c r="E774" s="128">
        <f t="shared" ca="1" si="54"/>
        <v>73567.600531975768</v>
      </c>
      <c r="F774" s="124">
        <f t="shared" ca="1" si="55"/>
        <v>0.12788510569850153</v>
      </c>
      <c r="G774" s="128"/>
      <c r="H774" s="128"/>
      <c r="I774" s="124"/>
      <c r="J774" s="125"/>
      <c r="K774" s="128"/>
    </row>
    <row r="775" spans="1:11" x14ac:dyDescent="0.3">
      <c r="A775" s="73">
        <v>42718</v>
      </c>
      <c r="B775" s="130">
        <v>2253.280029</v>
      </c>
      <c r="C775" s="125">
        <f t="shared" si="52"/>
        <v>2.4772476265991106E-2</v>
      </c>
      <c r="D775" s="128">
        <f t="shared" si="53"/>
        <v>24772.476265991107</v>
      </c>
      <c r="E775" s="128">
        <f t="shared" ca="1" si="54"/>
        <v>73567.600531975768</v>
      </c>
      <c r="F775" s="124">
        <f t="shared" ca="1" si="55"/>
        <v>0.10352664073338946</v>
      </c>
      <c r="G775" s="128"/>
      <c r="H775" s="128"/>
      <c r="I775" s="124"/>
      <c r="J775" s="125"/>
      <c r="K775" s="128"/>
    </row>
    <row r="776" spans="1:11" x14ac:dyDescent="0.3">
      <c r="A776" s="73">
        <v>42717</v>
      </c>
      <c r="B776" s="130">
        <v>2271.719971</v>
      </c>
      <c r="C776" s="125">
        <f t="shared" ref="C776:C839" si="56">B776/B786-1</f>
        <v>3.041741659790298E-2</v>
      </c>
      <c r="D776" s="128">
        <f t="shared" ref="D776:D839" si="57">C776*$B$5</f>
        <v>30417.416597902979</v>
      </c>
      <c r="E776" s="128">
        <f t="shared" ref="E776:E839" ca="1" si="58">ABS(_xlfn.PERCENTILE.INC(OFFSET(D776,0,0,Window),1-VaRLevel))</f>
        <v>73567.600531975768</v>
      </c>
      <c r="F776" s="124">
        <f t="shared" ca="1" si="55"/>
        <v>9.5824017753364243E-2</v>
      </c>
      <c r="G776" s="128"/>
      <c r="H776" s="128"/>
      <c r="I776" s="124"/>
      <c r="J776" s="125"/>
      <c r="K776" s="128"/>
    </row>
    <row r="777" spans="1:11" x14ac:dyDescent="0.3">
      <c r="A777" s="73">
        <v>42716</v>
      </c>
      <c r="B777" s="130">
        <v>2256.959961</v>
      </c>
      <c r="C777" s="125">
        <f t="shared" si="56"/>
        <v>2.508947128953487E-2</v>
      </c>
      <c r="D777" s="128">
        <f t="shared" si="57"/>
        <v>25089.471289534871</v>
      </c>
      <c r="E777" s="128">
        <f t="shared" ca="1" si="58"/>
        <v>73567.600531975768</v>
      </c>
      <c r="F777" s="124">
        <f t="shared" ref="F777:F840" ca="1" si="59">B777/OFFSET(B777,250,0)-1</f>
        <v>0.10450664499379658</v>
      </c>
      <c r="G777" s="128"/>
      <c r="H777" s="128"/>
      <c r="I777" s="124"/>
      <c r="J777" s="125"/>
      <c r="K777" s="128"/>
    </row>
    <row r="778" spans="1:11" x14ac:dyDescent="0.3">
      <c r="A778" s="73">
        <v>42713</v>
      </c>
      <c r="B778" s="130">
        <v>2259.530029</v>
      </c>
      <c r="C778" s="125">
        <f t="shared" si="56"/>
        <v>2.0864268622360571E-2</v>
      </c>
      <c r="D778" s="128">
        <f t="shared" si="57"/>
        <v>20864.268622360571</v>
      </c>
      <c r="E778" s="128">
        <f t="shared" ca="1" si="58"/>
        <v>73567.600531975768</v>
      </c>
      <c r="F778" s="124">
        <f t="shared" ca="1" si="59"/>
        <v>0.11750600657430699</v>
      </c>
      <c r="G778" s="128"/>
      <c r="H778" s="128"/>
      <c r="I778" s="124"/>
      <c r="J778" s="125"/>
      <c r="K778" s="128"/>
    </row>
    <row r="779" spans="1:11" x14ac:dyDescent="0.3">
      <c r="A779" s="73">
        <v>42712</v>
      </c>
      <c r="B779" s="130">
        <v>2246.1899410000001</v>
      </c>
      <c r="C779" s="125">
        <f t="shared" si="56"/>
        <v>1.8809631402390892E-2</v>
      </c>
      <c r="D779" s="128">
        <f t="shared" si="57"/>
        <v>18809.631402390893</v>
      </c>
      <c r="E779" s="128">
        <f t="shared" ca="1" si="58"/>
        <v>73567.600531975768</v>
      </c>
      <c r="F779" s="124">
        <f t="shared" ca="1" si="59"/>
        <v>0.1161913299149544</v>
      </c>
      <c r="G779" s="128"/>
      <c r="H779" s="128"/>
      <c r="I779" s="124"/>
      <c r="J779" s="125"/>
      <c r="K779" s="128"/>
    </row>
    <row r="780" spans="1:11" x14ac:dyDescent="0.3">
      <c r="A780" s="73">
        <v>42711</v>
      </c>
      <c r="B780" s="130">
        <v>2241.3500979999999</v>
      </c>
      <c r="C780" s="125">
        <f t="shared" si="56"/>
        <v>1.7435862088261977E-2</v>
      </c>
      <c r="D780" s="128">
        <f t="shared" si="57"/>
        <v>17435.862088261976</v>
      </c>
      <c r="E780" s="128">
        <f t="shared" ca="1" si="58"/>
        <v>73567.600531975768</v>
      </c>
      <c r="F780" s="124">
        <f t="shared" ca="1" si="59"/>
        <v>9.2153472000248149E-2</v>
      </c>
      <c r="G780" s="128"/>
      <c r="H780" s="128"/>
      <c r="I780" s="124"/>
      <c r="J780" s="125"/>
      <c r="K780" s="128"/>
    </row>
    <row r="781" spans="1:11" x14ac:dyDescent="0.3">
      <c r="A781" s="73">
        <v>42710</v>
      </c>
      <c r="B781" s="130">
        <v>2212.2299800000001</v>
      </c>
      <c r="C781" s="125">
        <f t="shared" si="56"/>
        <v>6.3916733091164968E-3</v>
      </c>
      <c r="D781" s="128">
        <f t="shared" si="57"/>
        <v>6391.673309116497</v>
      </c>
      <c r="E781" s="128">
        <f t="shared" ca="1" si="58"/>
        <v>73567.600531975768</v>
      </c>
      <c r="F781" s="124">
        <f t="shared" ca="1" si="59"/>
        <v>8.0390885712170457E-2</v>
      </c>
      <c r="G781" s="128"/>
      <c r="H781" s="128"/>
      <c r="I781" s="124"/>
      <c r="J781" s="125"/>
      <c r="K781" s="128"/>
    </row>
    <row r="782" spans="1:11" x14ac:dyDescent="0.3">
      <c r="A782" s="73">
        <v>42709</v>
      </c>
      <c r="B782" s="130">
        <v>2204.709961</v>
      </c>
      <c r="C782" s="125">
        <f t="shared" si="56"/>
        <v>1.0454218811363214E-2</v>
      </c>
      <c r="D782" s="128">
        <f t="shared" si="57"/>
        <v>10454.218811363215</v>
      </c>
      <c r="E782" s="128">
        <f t="shared" ca="1" si="58"/>
        <v>73567.600531975768</v>
      </c>
      <c r="F782" s="124">
        <f t="shared" ca="1" si="59"/>
        <v>6.8385612927987616E-2</v>
      </c>
      <c r="G782" s="128"/>
      <c r="H782" s="128"/>
      <c r="I782" s="124"/>
      <c r="J782" s="125"/>
      <c r="K782" s="128"/>
    </row>
    <row r="783" spans="1:11" x14ac:dyDescent="0.3">
      <c r="A783" s="73">
        <v>42706</v>
      </c>
      <c r="B783" s="130">
        <v>2191.9499510000001</v>
      </c>
      <c r="C783" s="125">
        <f t="shared" si="56"/>
        <v>2.2083076107521915E-3</v>
      </c>
      <c r="D783" s="128">
        <f t="shared" si="57"/>
        <v>2208.3076107521915</v>
      </c>
      <c r="E783" s="128">
        <f t="shared" ca="1" si="58"/>
        <v>73567.600531975768</v>
      </c>
      <c r="F783" s="124">
        <f t="shared" ca="1" si="59"/>
        <v>5.5308621875533204E-2</v>
      </c>
      <c r="G783" s="128"/>
      <c r="H783" s="128"/>
      <c r="I783" s="124"/>
      <c r="J783" s="125"/>
      <c r="K783" s="128"/>
    </row>
    <row r="784" spans="1:11" x14ac:dyDescent="0.3">
      <c r="A784" s="73">
        <v>42705</v>
      </c>
      <c r="B784" s="130">
        <v>2191.080078</v>
      </c>
      <c r="C784" s="125">
        <f t="shared" si="56"/>
        <v>6.4954189749049096E-3</v>
      </c>
      <c r="D784" s="128">
        <f t="shared" si="57"/>
        <v>6495.4189749049092</v>
      </c>
      <c r="E784" s="128">
        <f t="shared" ca="1" si="58"/>
        <v>73567.600531975768</v>
      </c>
      <c r="F784" s="124">
        <f t="shared" ca="1" si="59"/>
        <v>4.7516668246003535E-2</v>
      </c>
      <c r="G784" s="128"/>
      <c r="H784" s="128"/>
      <c r="I784" s="124"/>
      <c r="J784" s="125"/>
      <c r="K784" s="128"/>
    </row>
    <row r="785" spans="1:11" x14ac:dyDescent="0.3">
      <c r="A785" s="73">
        <v>42704</v>
      </c>
      <c r="B785" s="130">
        <v>2198.8100589999999</v>
      </c>
      <c r="C785" s="125">
        <f t="shared" si="56"/>
        <v>8.4481064873473954E-3</v>
      </c>
      <c r="D785" s="128">
        <f t="shared" si="57"/>
        <v>8448.1064873473952</v>
      </c>
      <c r="E785" s="128">
        <f t="shared" ca="1" si="58"/>
        <v>73567.600531975768</v>
      </c>
      <c r="F785" s="124">
        <f t="shared" ca="1" si="59"/>
        <v>7.2789069917193805E-2</v>
      </c>
      <c r="G785" s="128"/>
      <c r="H785" s="128"/>
      <c r="I785" s="124"/>
      <c r="J785" s="125"/>
      <c r="K785" s="128"/>
    </row>
    <row r="786" spans="1:11" x14ac:dyDescent="0.3">
      <c r="A786" s="73">
        <v>42703</v>
      </c>
      <c r="B786" s="130">
        <v>2204.6599120000001</v>
      </c>
      <c r="C786" s="125">
        <f t="shared" si="56"/>
        <v>1.8695112242889111E-2</v>
      </c>
      <c r="D786" s="128">
        <f t="shared" si="57"/>
        <v>18695.11224288911</v>
      </c>
      <c r="E786" s="128">
        <f t="shared" ca="1" si="58"/>
        <v>73567.600531975768</v>
      </c>
      <c r="F786" s="124">
        <f t="shared" ca="1" si="59"/>
        <v>6.0182399410522835E-2</v>
      </c>
      <c r="G786" s="128"/>
      <c r="H786" s="128"/>
      <c r="I786" s="124"/>
      <c r="J786" s="125"/>
      <c r="K786" s="128"/>
    </row>
    <row r="787" spans="1:11" x14ac:dyDescent="0.3">
      <c r="A787" s="73">
        <v>42702</v>
      </c>
      <c r="B787" s="130">
        <v>2201.719971</v>
      </c>
      <c r="C787" s="125">
        <f t="shared" si="56"/>
        <v>1.7219164611674609E-2</v>
      </c>
      <c r="D787" s="128">
        <f t="shared" si="57"/>
        <v>17219.164611674609</v>
      </c>
      <c r="E787" s="128">
        <f t="shared" ca="1" si="58"/>
        <v>73567.600531975768</v>
      </c>
      <c r="F787" s="124">
        <f t="shared" ca="1" si="59"/>
        <v>4.7126738186855643E-2</v>
      </c>
      <c r="G787" s="128"/>
      <c r="H787" s="128"/>
      <c r="I787" s="124"/>
      <c r="J787" s="125"/>
      <c r="K787" s="128"/>
    </row>
    <row r="788" spans="1:11" x14ac:dyDescent="0.3">
      <c r="A788" s="73">
        <v>42699</v>
      </c>
      <c r="B788" s="130">
        <v>2213.3500979999999</v>
      </c>
      <c r="C788" s="125">
        <f t="shared" si="56"/>
        <v>2.116287966821262E-2</v>
      </c>
      <c r="D788" s="128">
        <f t="shared" si="57"/>
        <v>21162.879668212619</v>
      </c>
      <c r="E788" s="128">
        <f t="shared" ca="1" si="58"/>
        <v>73567.600531975768</v>
      </c>
      <c r="F788" s="124">
        <f t="shared" ca="1" si="59"/>
        <v>6.3900957803165737E-2</v>
      </c>
      <c r="G788" s="128"/>
      <c r="H788" s="128"/>
      <c r="I788" s="124"/>
      <c r="J788" s="125"/>
      <c r="K788" s="128"/>
    </row>
    <row r="789" spans="1:11" x14ac:dyDescent="0.3">
      <c r="A789" s="73">
        <v>42697</v>
      </c>
      <c r="B789" s="130">
        <v>2204.719971</v>
      </c>
      <c r="C789" s="125">
        <f t="shared" si="56"/>
        <v>1.9165500590934581E-2</v>
      </c>
      <c r="D789" s="128">
        <f t="shared" si="57"/>
        <v>19165.500590934582</v>
      </c>
      <c r="E789" s="128">
        <f t="shared" ca="1" si="58"/>
        <v>73567.600531975768</v>
      </c>
      <c r="F789" s="124">
        <f t="shared" ca="1" si="59"/>
        <v>5.4834366675784008E-2</v>
      </c>
      <c r="G789" s="128"/>
      <c r="H789" s="128"/>
      <c r="I789" s="124"/>
      <c r="J789" s="125"/>
      <c r="K789" s="128"/>
    </row>
    <row r="790" spans="1:11" x14ac:dyDescent="0.3">
      <c r="A790" s="73">
        <v>42696</v>
      </c>
      <c r="B790" s="130">
        <v>2202.9399410000001</v>
      </c>
      <c r="C790" s="125">
        <f t="shared" si="56"/>
        <v>2.9622857153924986E-2</v>
      </c>
      <c r="D790" s="128">
        <f t="shared" si="57"/>
        <v>29622.857153924986</v>
      </c>
      <c r="E790" s="128">
        <f t="shared" ca="1" si="58"/>
        <v>73567.600531975768</v>
      </c>
      <c r="F790" s="124">
        <f t="shared" ca="1" si="59"/>
        <v>5.4608385208662513E-2</v>
      </c>
      <c r="G790" s="128"/>
      <c r="H790" s="128"/>
      <c r="I790" s="124"/>
      <c r="J790" s="125"/>
      <c r="K790" s="128"/>
    </row>
    <row r="791" spans="1:11" x14ac:dyDescent="0.3">
      <c r="A791" s="73">
        <v>42695</v>
      </c>
      <c r="B791" s="130">
        <v>2198.179932</v>
      </c>
      <c r="C791" s="125">
        <f t="shared" si="56"/>
        <v>3.1273415860292975E-2</v>
      </c>
      <c r="D791" s="128">
        <f t="shared" si="57"/>
        <v>31273.415860292975</v>
      </c>
      <c r="E791" s="128">
        <f t="shared" ca="1" si="58"/>
        <v>73567.600531975768</v>
      </c>
      <c r="F791" s="124">
        <f t="shared" ca="1" si="59"/>
        <v>5.2193746989062983E-2</v>
      </c>
      <c r="G791" s="128"/>
      <c r="H791" s="128"/>
      <c r="I791" s="124"/>
      <c r="J791" s="125"/>
      <c r="K791" s="128"/>
    </row>
    <row r="792" spans="1:11" x14ac:dyDescent="0.3">
      <c r="A792" s="73">
        <v>42692</v>
      </c>
      <c r="B792" s="130">
        <v>2181.8999020000001</v>
      </c>
      <c r="C792" s="125">
        <f t="shared" si="56"/>
        <v>4.6384471918081038E-2</v>
      </c>
      <c r="D792" s="128">
        <f t="shared" si="57"/>
        <v>46384.471918081035</v>
      </c>
      <c r="E792" s="128">
        <f t="shared" ca="1" si="58"/>
        <v>73567.600531975768</v>
      </c>
      <c r="F792" s="124">
        <f t="shared" ca="1" si="59"/>
        <v>4.5677306025811104E-2</v>
      </c>
      <c r="G792" s="128"/>
      <c r="H792" s="128"/>
      <c r="I792" s="124"/>
      <c r="J792" s="125"/>
      <c r="K792" s="128"/>
    </row>
    <row r="793" spans="1:11" x14ac:dyDescent="0.3">
      <c r="A793" s="73">
        <v>42691</v>
      </c>
      <c r="B793" s="130">
        <v>2187.1201169999999</v>
      </c>
      <c r="C793" s="125">
        <f t="shared" si="56"/>
        <v>4.7140371888365173E-2</v>
      </c>
      <c r="D793" s="128">
        <f t="shared" si="57"/>
        <v>47140.371888365175</v>
      </c>
      <c r="E793" s="128">
        <f t="shared" ca="1" si="58"/>
        <v>73567.600531975768</v>
      </c>
      <c r="F793" s="124">
        <f t="shared" ca="1" si="59"/>
        <v>4.6884743059210088E-2</v>
      </c>
      <c r="G793" s="128"/>
      <c r="H793" s="128"/>
      <c r="I793" s="124"/>
      <c r="J793" s="125"/>
      <c r="K793" s="128"/>
    </row>
    <row r="794" spans="1:11" x14ac:dyDescent="0.3">
      <c r="A794" s="73">
        <v>42690</v>
      </c>
      <c r="B794" s="130">
        <v>2176.9399410000001</v>
      </c>
      <c r="C794" s="125">
        <f t="shared" si="56"/>
        <v>3.7655987407505975E-2</v>
      </c>
      <c r="D794" s="128">
        <f t="shared" si="57"/>
        <v>37655.987407505978</v>
      </c>
      <c r="E794" s="128">
        <f t="shared" ca="1" si="58"/>
        <v>73567.600531975768</v>
      </c>
      <c r="F794" s="124">
        <f t="shared" ca="1" si="59"/>
        <v>4.5982179594771244E-2</v>
      </c>
      <c r="G794" s="128"/>
      <c r="H794" s="128"/>
      <c r="I794" s="124"/>
      <c r="J794" s="125"/>
      <c r="K794" s="128"/>
    </row>
    <row r="795" spans="1:11" x14ac:dyDescent="0.3">
      <c r="A795" s="73">
        <v>42689</v>
      </c>
      <c r="B795" s="130">
        <v>2180.389893</v>
      </c>
      <c r="C795" s="125">
        <f t="shared" si="56"/>
        <v>3.2518479222167773E-2</v>
      </c>
      <c r="D795" s="128">
        <f t="shared" si="57"/>
        <v>32518.479222167774</v>
      </c>
      <c r="E795" s="128">
        <f t="shared" ca="1" si="58"/>
        <v>73567.600531975768</v>
      </c>
      <c r="F795" s="124">
        <f t="shared" ca="1" si="59"/>
        <v>4.6463208216564578E-2</v>
      </c>
      <c r="G795" s="128"/>
      <c r="H795" s="128"/>
      <c r="I795" s="124"/>
      <c r="J795" s="125"/>
      <c r="K795" s="128"/>
    </row>
    <row r="796" spans="1:11" x14ac:dyDescent="0.3">
      <c r="A796" s="73">
        <v>42688</v>
      </c>
      <c r="B796" s="130">
        <v>2164.1999510000001</v>
      </c>
      <c r="C796" s="125">
        <f t="shared" si="56"/>
        <v>1.7896221223257847E-2</v>
      </c>
      <c r="D796" s="128">
        <f t="shared" si="57"/>
        <v>17896.221223257846</v>
      </c>
      <c r="E796" s="128">
        <f t="shared" ca="1" si="58"/>
        <v>73567.600531975768</v>
      </c>
      <c r="F796" s="124">
        <f t="shared" ca="1" si="59"/>
        <v>5.5480781331502582E-2</v>
      </c>
      <c r="G796" s="128"/>
      <c r="H796" s="128"/>
      <c r="I796" s="124"/>
      <c r="J796" s="125"/>
      <c r="K796" s="128"/>
    </row>
    <row r="797" spans="1:11" x14ac:dyDescent="0.3">
      <c r="A797" s="73">
        <v>42685</v>
      </c>
      <c r="B797" s="130">
        <v>2164.4499510000001</v>
      </c>
      <c r="C797" s="125">
        <f t="shared" si="56"/>
        <v>1.7889325470751505E-2</v>
      </c>
      <c r="D797" s="128">
        <f t="shared" si="57"/>
        <v>17889.325470751504</v>
      </c>
      <c r="E797" s="128">
        <f t="shared" ca="1" si="58"/>
        <v>73567.600531975768</v>
      </c>
      <c r="F797" s="124">
        <f t="shared" ca="1" si="59"/>
        <v>5.4188854025756239E-2</v>
      </c>
      <c r="G797" s="128"/>
      <c r="H797" s="128"/>
      <c r="I797" s="124"/>
      <c r="J797" s="125"/>
      <c r="K797" s="128"/>
    </row>
    <row r="798" spans="1:11" x14ac:dyDescent="0.3">
      <c r="A798" s="73">
        <v>42684</v>
      </c>
      <c r="B798" s="130">
        <v>2167.4799800000001</v>
      </c>
      <c r="C798" s="125">
        <f t="shared" si="56"/>
        <v>1.6145942115622924E-2</v>
      </c>
      <c r="D798" s="128">
        <f t="shared" si="57"/>
        <v>16145.942115622924</v>
      </c>
      <c r="E798" s="128">
        <f t="shared" ca="1" si="58"/>
        <v>73567.600531975768</v>
      </c>
      <c r="F798" s="124">
        <f t="shared" ca="1" si="59"/>
        <v>7.1397470250464057E-2</v>
      </c>
      <c r="G798" s="128"/>
      <c r="H798" s="128"/>
      <c r="I798" s="124"/>
      <c r="J798" s="125"/>
      <c r="K798" s="128"/>
    </row>
    <row r="799" spans="1:11" x14ac:dyDescent="0.3">
      <c r="A799" s="73">
        <v>42683</v>
      </c>
      <c r="B799" s="130">
        <v>2163.26001</v>
      </c>
      <c r="C799" s="125">
        <f t="shared" si="56"/>
        <v>1.1138517622646837E-2</v>
      </c>
      <c r="D799" s="128">
        <f t="shared" si="57"/>
        <v>11138.517622646837</v>
      </c>
      <c r="E799" s="128">
        <f t="shared" ca="1" si="58"/>
        <v>73567.600531975768</v>
      </c>
      <c r="F799" s="124">
        <f t="shared" ca="1" si="59"/>
        <v>5.7327351164725426E-2</v>
      </c>
      <c r="G799" s="128"/>
      <c r="H799" s="128"/>
      <c r="I799" s="124"/>
      <c r="J799" s="125"/>
      <c r="K799" s="128"/>
    </row>
    <row r="800" spans="1:11" x14ac:dyDescent="0.3">
      <c r="A800" s="73">
        <v>42682</v>
      </c>
      <c r="B800" s="130">
        <v>2139.5600589999999</v>
      </c>
      <c r="C800" s="125">
        <f t="shared" si="56"/>
        <v>-1.6796940722173526E-3</v>
      </c>
      <c r="D800" s="128">
        <f t="shared" si="57"/>
        <v>-1679.6940722173526</v>
      </c>
      <c r="E800" s="128">
        <f t="shared" ca="1" si="58"/>
        <v>73567.600531975768</v>
      </c>
      <c r="F800" s="124">
        <f t="shared" ca="1" si="59"/>
        <v>3.111328144578307E-2</v>
      </c>
      <c r="G800" s="128"/>
      <c r="H800" s="128"/>
      <c r="I800" s="124"/>
      <c r="J800" s="125"/>
      <c r="K800" s="128"/>
    </row>
    <row r="801" spans="1:11" x14ac:dyDescent="0.3">
      <c r="A801" s="73">
        <v>42681</v>
      </c>
      <c r="B801" s="130">
        <v>2131.5200199999999</v>
      </c>
      <c r="C801" s="125">
        <f t="shared" si="56"/>
        <v>-9.2082838438333203E-3</v>
      </c>
      <c r="D801" s="128">
        <f t="shared" si="57"/>
        <v>-9208.2838438333201</v>
      </c>
      <c r="E801" s="128">
        <f t="shared" ca="1" si="58"/>
        <v>73567.600531975768</v>
      </c>
      <c r="F801" s="124">
        <f t="shared" ca="1" si="59"/>
        <v>2.3922549475315469E-2</v>
      </c>
      <c r="G801" s="128"/>
      <c r="H801" s="128"/>
      <c r="I801" s="124"/>
      <c r="J801" s="125"/>
      <c r="K801" s="128"/>
    </row>
    <row r="802" spans="1:11" x14ac:dyDescent="0.3">
      <c r="A802" s="73">
        <v>42678</v>
      </c>
      <c r="B802" s="130">
        <v>2085.179932</v>
      </c>
      <c r="C802" s="125">
        <f t="shared" si="56"/>
        <v>-2.614469834142874E-2</v>
      </c>
      <c r="D802" s="128">
        <f t="shared" si="57"/>
        <v>-26144.698341428739</v>
      </c>
      <c r="E802" s="128">
        <f t="shared" ca="1" si="58"/>
        <v>73567.600531975768</v>
      </c>
      <c r="F802" s="124">
        <f t="shared" ca="1" si="59"/>
        <v>3.1751742787557991E-3</v>
      </c>
      <c r="G802" s="128"/>
      <c r="H802" s="128"/>
      <c r="I802" s="124"/>
      <c r="J802" s="125"/>
      <c r="K802" s="128"/>
    </row>
    <row r="803" spans="1:11" x14ac:dyDescent="0.3">
      <c r="A803" s="73">
        <v>42677</v>
      </c>
      <c r="B803" s="130">
        <v>2088.6599120000001</v>
      </c>
      <c r="C803" s="125">
        <f t="shared" si="56"/>
        <v>-2.4601498984312631E-2</v>
      </c>
      <c r="D803" s="128">
        <f t="shared" si="57"/>
        <v>-24601.498984312631</v>
      </c>
      <c r="E803" s="128">
        <f t="shared" ca="1" si="58"/>
        <v>73567.600531975768</v>
      </c>
      <c r="F803" s="124">
        <f t="shared" ca="1" si="59"/>
        <v>-5.0209790615606265E-3</v>
      </c>
      <c r="G803" s="128"/>
      <c r="H803" s="128"/>
      <c r="I803" s="124"/>
      <c r="J803" s="125"/>
      <c r="K803" s="128"/>
    </row>
    <row r="804" spans="1:11" x14ac:dyDescent="0.3">
      <c r="A804" s="73">
        <v>42676</v>
      </c>
      <c r="B804" s="130">
        <v>2097.9399410000001</v>
      </c>
      <c r="C804" s="125">
        <f t="shared" si="56"/>
        <v>-2.1615591714269855E-2</v>
      </c>
      <c r="D804" s="128">
        <f t="shared" si="57"/>
        <v>-21615.591714269856</v>
      </c>
      <c r="E804" s="128">
        <f t="shared" ca="1" si="58"/>
        <v>73567.600531975768</v>
      </c>
      <c r="F804" s="124">
        <f t="shared" ca="1" si="59"/>
        <v>-9.4764638080313546E-4</v>
      </c>
      <c r="G804" s="128"/>
      <c r="H804" s="128"/>
      <c r="I804" s="124"/>
      <c r="J804" s="125"/>
      <c r="K804" s="128"/>
    </row>
    <row r="805" spans="1:11" x14ac:dyDescent="0.3">
      <c r="A805" s="73">
        <v>42675</v>
      </c>
      <c r="B805" s="130">
        <v>2111.719971</v>
      </c>
      <c r="C805" s="125">
        <f t="shared" si="56"/>
        <v>-1.3030531745657048E-2</v>
      </c>
      <c r="D805" s="128">
        <f t="shared" si="57"/>
        <v>-13030.531745657048</v>
      </c>
      <c r="E805" s="128">
        <f t="shared" ca="1" si="58"/>
        <v>73567.600531975768</v>
      </c>
      <c r="F805" s="124">
        <f t="shared" ca="1" si="59"/>
        <v>4.4759867649950547E-3</v>
      </c>
      <c r="G805" s="128"/>
      <c r="H805" s="128"/>
      <c r="I805" s="124"/>
      <c r="J805" s="125"/>
      <c r="K805" s="128"/>
    </row>
    <row r="806" spans="1:11" x14ac:dyDescent="0.3">
      <c r="A806" s="73">
        <v>42674</v>
      </c>
      <c r="B806" s="130">
        <v>2126.1499020000001</v>
      </c>
      <c r="C806" s="125">
        <f t="shared" si="56"/>
        <v>-1.6463578650360855E-4</v>
      </c>
      <c r="D806" s="128">
        <f t="shared" si="57"/>
        <v>-164.63578650360856</v>
      </c>
      <c r="E806" s="128">
        <f t="shared" ca="1" si="58"/>
        <v>73567.600531975768</v>
      </c>
      <c r="F806" s="124">
        <f t="shared" ca="1" si="59"/>
        <v>7.754261181247335E-3</v>
      </c>
      <c r="G806" s="128"/>
      <c r="H806" s="128"/>
      <c r="I806" s="124"/>
      <c r="J806" s="125"/>
      <c r="K806" s="128"/>
    </row>
    <row r="807" spans="1:11" x14ac:dyDescent="0.3">
      <c r="A807" s="73">
        <v>42671</v>
      </c>
      <c r="B807" s="130">
        <v>2126.4099120000001</v>
      </c>
      <c r="C807" s="125">
        <f t="shared" si="56"/>
        <v>-3.0802295668991286E-3</v>
      </c>
      <c r="D807" s="128">
        <f t="shared" si="57"/>
        <v>-3080.2295668991287</v>
      </c>
      <c r="E807" s="128">
        <f t="shared" ca="1" si="58"/>
        <v>73567.600531975768</v>
      </c>
      <c r="F807" s="124">
        <f t="shared" ca="1" si="59"/>
        <v>1.0627058520127575E-2</v>
      </c>
      <c r="G807" s="128"/>
      <c r="H807" s="128"/>
      <c r="I807" s="124"/>
      <c r="J807" s="125"/>
      <c r="K807" s="128"/>
    </row>
    <row r="808" spans="1:11" x14ac:dyDescent="0.3">
      <c r="A808" s="73">
        <v>42670</v>
      </c>
      <c r="B808" s="130">
        <v>2133.040039</v>
      </c>
      <c r="C808" s="125">
        <f t="shared" si="56"/>
        <v>2.2976717485700959E-4</v>
      </c>
      <c r="D808" s="128">
        <f t="shared" si="57"/>
        <v>229.76717485700959</v>
      </c>
      <c r="E808" s="128">
        <f t="shared" ca="1" si="58"/>
        <v>73567.600531975768</v>
      </c>
      <c r="F808" s="124">
        <f t="shared" ca="1" si="59"/>
        <v>2.581560154938578E-2</v>
      </c>
      <c r="G808" s="128"/>
      <c r="H808" s="128"/>
      <c r="I808" s="124"/>
      <c r="J808" s="125"/>
      <c r="K808" s="128"/>
    </row>
    <row r="809" spans="1:11" x14ac:dyDescent="0.3">
      <c r="A809" s="73">
        <v>42669</v>
      </c>
      <c r="B809" s="130">
        <v>2139.429932</v>
      </c>
      <c r="C809" s="125">
        <f t="shared" si="56"/>
        <v>1.168672145153149E-4</v>
      </c>
      <c r="D809" s="128">
        <f t="shared" si="57"/>
        <v>116.8672145153149</v>
      </c>
      <c r="E809" s="128">
        <f t="shared" ca="1" si="58"/>
        <v>73567.600531975768</v>
      </c>
      <c r="F809" s="124">
        <f t="shared" ca="1" si="59"/>
        <v>2.3939783052010277E-2</v>
      </c>
      <c r="G809" s="128"/>
      <c r="H809" s="128"/>
      <c r="I809" s="124"/>
      <c r="J809" s="125"/>
      <c r="K809" s="128"/>
    </row>
    <row r="810" spans="1:11" x14ac:dyDescent="0.3">
      <c r="A810" s="73">
        <v>42668</v>
      </c>
      <c r="B810" s="130">
        <v>2143.1599120000001</v>
      </c>
      <c r="C810" s="125">
        <f t="shared" si="56"/>
        <v>3.009239379886397E-3</v>
      </c>
      <c r="D810" s="128">
        <f t="shared" si="57"/>
        <v>3009.2393798863968</v>
      </c>
      <c r="E810" s="128">
        <f t="shared" ca="1" si="58"/>
        <v>73567.600531975768</v>
      </c>
      <c r="F810" s="124">
        <f t="shared" ca="1" si="59"/>
        <v>2.5263621653869084E-2</v>
      </c>
      <c r="G810" s="128"/>
      <c r="H810" s="128"/>
      <c r="I810" s="124"/>
      <c r="J810" s="125"/>
      <c r="K810" s="128"/>
    </row>
    <row r="811" spans="1:11" x14ac:dyDescent="0.3">
      <c r="A811" s="73">
        <v>42667</v>
      </c>
      <c r="B811" s="130">
        <v>2151.330078</v>
      </c>
      <c r="C811" s="125">
        <f t="shared" si="56"/>
        <v>-5.6986007512627168E-3</v>
      </c>
      <c r="D811" s="128">
        <f t="shared" si="57"/>
        <v>-5698.6007512627166</v>
      </c>
      <c r="E811" s="128">
        <f t="shared" ca="1" si="58"/>
        <v>73567.600531975768</v>
      </c>
      <c r="F811" s="124">
        <f t="shared" ca="1" si="59"/>
        <v>4.1357569582727072E-2</v>
      </c>
      <c r="G811" s="128"/>
      <c r="H811" s="128"/>
      <c r="I811" s="124"/>
      <c r="J811" s="125"/>
      <c r="K811" s="128"/>
    </row>
    <row r="812" spans="1:11" x14ac:dyDescent="0.3">
      <c r="A812" s="73">
        <v>42664</v>
      </c>
      <c r="B812" s="130">
        <v>2141.1599120000001</v>
      </c>
      <c r="C812" s="125">
        <f t="shared" si="56"/>
        <v>-5.8410384068691146E-3</v>
      </c>
      <c r="D812" s="128">
        <f t="shared" si="57"/>
        <v>-5841.0384068691146</v>
      </c>
      <c r="E812" s="128">
        <f t="shared" ca="1" si="58"/>
        <v>73567.600531975768</v>
      </c>
      <c r="F812" s="124">
        <f t="shared" ca="1" si="59"/>
        <v>3.3787494229159165E-2</v>
      </c>
      <c r="G812" s="128"/>
      <c r="H812" s="128"/>
      <c r="I812" s="124"/>
      <c r="J812" s="125"/>
      <c r="K812" s="128"/>
    </row>
    <row r="813" spans="1:11" x14ac:dyDescent="0.3">
      <c r="A813" s="73">
        <v>42663</v>
      </c>
      <c r="B813" s="130">
        <v>2141.3400879999999</v>
      </c>
      <c r="C813" s="125">
        <f t="shared" si="56"/>
        <v>-8.9921332766362827E-3</v>
      </c>
      <c r="D813" s="128">
        <f t="shared" si="57"/>
        <v>-8992.133276636283</v>
      </c>
      <c r="E813" s="128">
        <f t="shared" ca="1" si="58"/>
        <v>73567.600531975768</v>
      </c>
      <c r="F813" s="124">
        <f t="shared" ca="1" si="59"/>
        <v>3.1896580548810727E-2</v>
      </c>
      <c r="G813" s="128"/>
      <c r="H813" s="128"/>
      <c r="I813" s="124"/>
      <c r="J813" s="125"/>
      <c r="K813" s="128"/>
    </row>
    <row r="814" spans="1:11" x14ac:dyDescent="0.3">
      <c r="A814" s="73">
        <v>42662</v>
      </c>
      <c r="B814" s="130">
        <v>2144.290039</v>
      </c>
      <c r="C814" s="125">
        <f t="shared" si="56"/>
        <v>-7.1490145263437554E-3</v>
      </c>
      <c r="D814" s="128">
        <f t="shared" si="57"/>
        <v>-7149.0145263437553</v>
      </c>
      <c r="E814" s="128">
        <f t="shared" ca="1" si="58"/>
        <v>73567.600531975768</v>
      </c>
      <c r="F814" s="124">
        <f t="shared" ca="1" si="59"/>
        <v>4.4715995806519748E-2</v>
      </c>
      <c r="G814" s="128"/>
      <c r="H814" s="128"/>
      <c r="I814" s="124"/>
      <c r="J814" s="125"/>
      <c r="K814" s="128"/>
    </row>
    <row r="815" spans="1:11" x14ac:dyDescent="0.3">
      <c r="A815" s="73">
        <v>42661</v>
      </c>
      <c r="B815" s="130">
        <v>2139.6000979999999</v>
      </c>
      <c r="C815" s="125">
        <f t="shared" si="56"/>
        <v>-5.063911969197421E-3</v>
      </c>
      <c r="D815" s="128">
        <f t="shared" si="57"/>
        <v>-5063.9119691974211</v>
      </c>
      <c r="E815" s="128">
        <f t="shared" ca="1" si="58"/>
        <v>73567.600531975768</v>
      </c>
      <c r="F815" s="124">
        <f t="shared" ca="1" si="59"/>
        <v>5.9764114102490717E-2</v>
      </c>
      <c r="G815" s="128"/>
      <c r="H815" s="128"/>
      <c r="I815" s="124"/>
      <c r="J815" s="125"/>
      <c r="K815" s="128"/>
    </row>
    <row r="816" spans="1:11" x14ac:dyDescent="0.3">
      <c r="A816" s="73">
        <v>42660</v>
      </c>
      <c r="B816" s="130">
        <v>2126.5</v>
      </c>
      <c r="C816" s="125">
        <f t="shared" si="56"/>
        <v>-1.6055872564657458E-2</v>
      </c>
      <c r="D816" s="128">
        <f t="shared" si="57"/>
        <v>-16055.872564657458</v>
      </c>
      <c r="E816" s="128">
        <f t="shared" ca="1" si="58"/>
        <v>73567.600531975768</v>
      </c>
      <c r="F816" s="124">
        <f t="shared" ca="1" si="59"/>
        <v>4.7139744558569063E-2</v>
      </c>
      <c r="G816" s="128"/>
      <c r="H816" s="128"/>
      <c r="I816" s="124"/>
      <c r="J816" s="125"/>
      <c r="K816" s="128"/>
    </row>
    <row r="817" spans="1:11" x14ac:dyDescent="0.3">
      <c r="A817" s="73">
        <v>42657</v>
      </c>
      <c r="B817" s="130">
        <v>2132.9799800000001</v>
      </c>
      <c r="C817" s="125">
        <f t="shared" si="56"/>
        <v>-1.6275666625690799E-2</v>
      </c>
      <c r="D817" s="128">
        <f t="shared" si="57"/>
        <v>-16275.666625690799</v>
      </c>
      <c r="E817" s="128">
        <f t="shared" ca="1" si="58"/>
        <v>73567.600531975768</v>
      </c>
      <c r="F817" s="124">
        <f t="shared" ca="1" si="59"/>
        <v>4.8838028155890001E-2</v>
      </c>
      <c r="G817" s="128"/>
      <c r="H817" s="128"/>
      <c r="I817" s="124"/>
      <c r="J817" s="125"/>
      <c r="K817" s="128"/>
    </row>
    <row r="818" spans="1:11" x14ac:dyDescent="0.3">
      <c r="A818" s="73">
        <v>42656</v>
      </c>
      <c r="B818" s="130">
        <v>2132.5500489999999</v>
      </c>
      <c r="C818" s="125">
        <f t="shared" si="56"/>
        <v>-8.6372441510079723E-3</v>
      </c>
      <c r="D818" s="128">
        <f t="shared" si="57"/>
        <v>-8637.2441510079716</v>
      </c>
      <c r="E818" s="128">
        <f t="shared" ca="1" si="58"/>
        <v>73567.600531975768</v>
      </c>
      <c r="F818" s="124">
        <f t="shared" ca="1" si="59"/>
        <v>4.8910321986343375E-2</v>
      </c>
      <c r="G818" s="128"/>
      <c r="H818" s="128"/>
      <c r="I818" s="124"/>
      <c r="J818" s="125"/>
      <c r="K818" s="128"/>
    </row>
    <row r="819" spans="1:11" x14ac:dyDescent="0.3">
      <c r="A819" s="73">
        <v>42655</v>
      </c>
      <c r="B819" s="130">
        <v>2139.179932</v>
      </c>
      <c r="C819" s="125">
        <f t="shared" si="56"/>
        <v>-1.482482638403182E-2</v>
      </c>
      <c r="D819" s="128">
        <f t="shared" si="57"/>
        <v>-14824.82638403182</v>
      </c>
      <c r="E819" s="128">
        <f t="shared" ca="1" si="58"/>
        <v>73567.600531975768</v>
      </c>
      <c r="F819" s="124">
        <f t="shared" ca="1" si="59"/>
        <v>5.6980200139685078E-2</v>
      </c>
      <c r="G819" s="128"/>
      <c r="H819" s="128"/>
      <c r="I819" s="124"/>
      <c r="J819" s="125"/>
      <c r="K819" s="128"/>
    </row>
    <row r="820" spans="1:11" x14ac:dyDescent="0.3">
      <c r="A820" s="73">
        <v>42654</v>
      </c>
      <c r="B820" s="130">
        <v>2136.7299800000001</v>
      </c>
      <c r="C820" s="125">
        <f t="shared" si="56"/>
        <v>-1.0741066946795774E-2</v>
      </c>
      <c r="D820" s="128">
        <f t="shared" si="57"/>
        <v>-10741.066946795774</v>
      </c>
      <c r="E820" s="128">
        <f t="shared" ca="1" si="58"/>
        <v>73567.600531975768</v>
      </c>
      <c r="F820" s="124">
        <f t="shared" ca="1" si="59"/>
        <v>7.1450773585179261E-2</v>
      </c>
      <c r="G820" s="128"/>
      <c r="H820" s="128"/>
      <c r="I820" s="124"/>
      <c r="J820" s="125"/>
      <c r="K820" s="128"/>
    </row>
    <row r="821" spans="1:11" x14ac:dyDescent="0.3">
      <c r="A821" s="73">
        <v>42653</v>
      </c>
      <c r="B821" s="130">
        <v>2163.6599120000001</v>
      </c>
      <c r="C821" s="125">
        <f t="shared" si="56"/>
        <v>8.1821971008548822E-3</v>
      </c>
      <c r="D821" s="128">
        <f t="shared" si="57"/>
        <v>8182.1971008548826</v>
      </c>
      <c r="E821" s="128">
        <f t="shared" ca="1" si="58"/>
        <v>73567.600531975768</v>
      </c>
      <c r="F821" s="124">
        <f t="shared" ca="1" si="59"/>
        <v>7.9837687322102502E-2</v>
      </c>
      <c r="G821" s="128"/>
      <c r="H821" s="128"/>
      <c r="I821" s="124"/>
      <c r="J821" s="125"/>
      <c r="K821" s="128"/>
    </row>
    <row r="822" spans="1:11" x14ac:dyDescent="0.3">
      <c r="A822" s="73">
        <v>42650</v>
      </c>
      <c r="B822" s="130">
        <v>2153.73999</v>
      </c>
      <c r="C822" s="125">
        <f t="shared" si="56"/>
        <v>-5.05843852858745E-3</v>
      </c>
      <c r="D822" s="128">
        <f t="shared" si="57"/>
        <v>-5058.4385285874496</v>
      </c>
      <c r="E822" s="128">
        <f t="shared" ca="1" si="58"/>
        <v>73567.600531975768</v>
      </c>
      <c r="F822" s="124">
        <f t="shared" ca="1" si="59"/>
        <v>6.7550301683533709E-2</v>
      </c>
      <c r="G822" s="128"/>
      <c r="H822" s="128"/>
      <c r="I822" s="124"/>
      <c r="J822" s="125"/>
      <c r="K822" s="128"/>
    </row>
    <row r="823" spans="1:11" x14ac:dyDescent="0.3">
      <c r="A823" s="73">
        <v>42649</v>
      </c>
      <c r="B823" s="130">
        <v>2160.7700199999999</v>
      </c>
      <c r="C823" s="125">
        <f t="shared" si="56"/>
        <v>-7.5372328023093349E-3</v>
      </c>
      <c r="D823" s="128">
        <f t="shared" si="57"/>
        <v>-7537.2328023093351</v>
      </c>
      <c r="E823" s="128">
        <f t="shared" ca="1" si="58"/>
        <v>73567.600531975768</v>
      </c>
      <c r="F823" s="124">
        <f t="shared" ca="1" si="59"/>
        <v>7.2400976685568663E-2</v>
      </c>
      <c r="G823" s="128"/>
      <c r="H823" s="128"/>
      <c r="I823" s="124"/>
      <c r="J823" s="125"/>
      <c r="K823" s="128"/>
    </row>
    <row r="824" spans="1:11" x14ac:dyDescent="0.3">
      <c r="A824" s="73">
        <v>42648</v>
      </c>
      <c r="B824" s="130">
        <v>2159.7299800000001</v>
      </c>
      <c r="C824" s="125">
        <f t="shared" si="56"/>
        <v>-1.5672439886055267E-3</v>
      </c>
      <c r="D824" s="128">
        <f t="shared" si="57"/>
        <v>-1567.2439886055267</v>
      </c>
      <c r="E824" s="128">
        <f t="shared" ca="1" si="58"/>
        <v>73567.600531975768</v>
      </c>
      <c r="F824" s="124">
        <f t="shared" ca="1" si="59"/>
        <v>7.2662035469944541E-2</v>
      </c>
      <c r="G824" s="128"/>
      <c r="H824" s="128"/>
      <c r="I824" s="124"/>
      <c r="J824" s="125"/>
      <c r="K824" s="128"/>
    </row>
    <row r="825" spans="1:11" x14ac:dyDescent="0.3">
      <c r="A825" s="73">
        <v>42647</v>
      </c>
      <c r="B825" s="130">
        <v>2150.48999</v>
      </c>
      <c r="C825" s="125">
        <f t="shared" si="56"/>
        <v>5.0145717042351379E-3</v>
      </c>
      <c r="D825" s="128">
        <f t="shared" si="57"/>
        <v>5014.571704235138</v>
      </c>
      <c r="E825" s="128">
        <f t="shared" ca="1" si="58"/>
        <v>73567.600531975768</v>
      </c>
      <c r="F825" s="124">
        <f t="shared" ca="1" si="59"/>
        <v>7.7491588667186084E-2</v>
      </c>
      <c r="G825" s="128"/>
      <c r="H825" s="128"/>
      <c r="I825" s="124"/>
      <c r="J825" s="125"/>
      <c r="K825" s="128"/>
    </row>
    <row r="826" spans="1:11" x14ac:dyDescent="0.3">
      <c r="A826" s="73">
        <v>42646</v>
      </c>
      <c r="B826" s="130">
        <v>2161.1999510000001</v>
      </c>
      <c r="C826" s="125">
        <f t="shared" si="56"/>
        <v>1.032192340417315E-2</v>
      </c>
      <c r="D826" s="128">
        <f t="shared" si="57"/>
        <v>10321.923404173151</v>
      </c>
      <c r="E826" s="128">
        <f t="shared" ca="1" si="58"/>
        <v>73567.600531975768</v>
      </c>
      <c r="F826" s="124">
        <f t="shared" ca="1" si="59"/>
        <v>9.1559205913064767E-2</v>
      </c>
      <c r="G826" s="128"/>
      <c r="H826" s="128"/>
      <c r="I826" s="124"/>
      <c r="J826" s="125"/>
      <c r="K826" s="128"/>
    </row>
    <row r="827" spans="1:11" x14ac:dyDescent="0.3">
      <c r="A827" s="73">
        <v>42643</v>
      </c>
      <c r="B827" s="130">
        <v>2168.2700199999999</v>
      </c>
      <c r="C827" s="125">
        <f t="shared" si="56"/>
        <v>1.3608196300193054E-2</v>
      </c>
      <c r="D827" s="128">
        <f t="shared" si="57"/>
        <v>13608.196300193054</v>
      </c>
      <c r="E827" s="128">
        <f t="shared" ca="1" si="58"/>
        <v>73567.600531975768</v>
      </c>
      <c r="F827" s="124">
        <f t="shared" ca="1" si="59"/>
        <v>9.1200506545469517E-2</v>
      </c>
      <c r="G827" s="128"/>
      <c r="H827" s="128"/>
      <c r="I827" s="124"/>
      <c r="J827" s="125"/>
      <c r="K827" s="128"/>
    </row>
    <row r="828" spans="1:11" x14ac:dyDescent="0.3">
      <c r="A828" s="73">
        <v>42642</v>
      </c>
      <c r="B828" s="130">
        <v>2151.1298830000001</v>
      </c>
      <c r="C828" s="125">
        <f t="shared" si="56"/>
        <v>1.8022377271396106E-3</v>
      </c>
      <c r="D828" s="128">
        <f t="shared" si="57"/>
        <v>1802.2377271396106</v>
      </c>
      <c r="E828" s="128">
        <f t="shared" ca="1" si="58"/>
        <v>73567.600531975768</v>
      </c>
      <c r="F828" s="124">
        <f t="shared" ca="1" si="59"/>
        <v>0.10237470253342318</v>
      </c>
      <c r="G828" s="128"/>
      <c r="H828" s="128"/>
      <c r="I828" s="124"/>
      <c r="J828" s="125"/>
      <c r="K828" s="128"/>
    </row>
    <row r="829" spans="1:11" x14ac:dyDescent="0.3">
      <c r="A829" s="73">
        <v>42641</v>
      </c>
      <c r="B829" s="130">
        <v>2171.3701169999999</v>
      </c>
      <c r="C829" s="125">
        <f t="shared" si="56"/>
        <v>2.1451096106812173E-2</v>
      </c>
      <c r="D829" s="128">
        <f t="shared" si="57"/>
        <v>21451.096106812172</v>
      </c>
      <c r="E829" s="128">
        <f t="shared" ca="1" si="58"/>
        <v>73567.600531975768</v>
      </c>
      <c r="F829" s="124">
        <f t="shared" ca="1" si="59"/>
        <v>0.12867637198309811</v>
      </c>
      <c r="G829" s="128"/>
      <c r="H829" s="128"/>
      <c r="I829" s="124"/>
      <c r="J829" s="125"/>
      <c r="K829" s="128"/>
    </row>
    <row r="830" spans="1:11" x14ac:dyDescent="0.3">
      <c r="A830" s="73">
        <v>42640</v>
      </c>
      <c r="B830" s="130">
        <v>2159.929932</v>
      </c>
      <c r="C830" s="125">
        <f t="shared" si="56"/>
        <v>1.5472309470787149E-2</v>
      </c>
      <c r="D830" s="128">
        <f t="shared" si="57"/>
        <v>15472.30947078715</v>
      </c>
      <c r="E830" s="128">
        <f t="shared" ca="1" si="58"/>
        <v>73567.600531975768</v>
      </c>
      <c r="F830" s="124">
        <f t="shared" ca="1" si="59"/>
        <v>0.12494591197875482</v>
      </c>
      <c r="G830" s="128"/>
      <c r="H830" s="128"/>
      <c r="I830" s="124"/>
      <c r="J830" s="125"/>
      <c r="K830" s="128"/>
    </row>
    <row r="831" spans="1:11" x14ac:dyDescent="0.3">
      <c r="A831" s="73">
        <v>42639</v>
      </c>
      <c r="B831" s="130">
        <v>2146.1000979999999</v>
      </c>
      <c r="C831" s="125">
        <f t="shared" si="56"/>
        <v>-5.9933770408414633E-3</v>
      </c>
      <c r="D831" s="128">
        <f t="shared" si="57"/>
        <v>-5993.377040841463</v>
      </c>
      <c r="E831" s="128">
        <f t="shared" ca="1" si="58"/>
        <v>73567.600531975768</v>
      </c>
      <c r="F831" s="124">
        <f t="shared" ca="1" si="59"/>
        <v>0.1390645546275362</v>
      </c>
      <c r="G831" s="128"/>
      <c r="H831" s="128"/>
      <c r="I831" s="124"/>
      <c r="J831" s="125"/>
      <c r="K831" s="128"/>
    </row>
    <row r="832" spans="1:11" x14ac:dyDescent="0.3">
      <c r="A832" s="73">
        <v>42636</v>
      </c>
      <c r="B832" s="130">
        <v>2164.6899410000001</v>
      </c>
      <c r="C832" s="125">
        <f t="shared" si="56"/>
        <v>1.7332318664445401E-2</v>
      </c>
      <c r="D832" s="128">
        <f t="shared" si="57"/>
        <v>17332.3186644454</v>
      </c>
      <c r="E832" s="128">
        <f t="shared" ca="1" si="58"/>
        <v>73567.600531975768</v>
      </c>
      <c r="F832" s="124">
        <f t="shared" ca="1" si="59"/>
        <v>0.15034776725797783</v>
      </c>
      <c r="G832" s="128"/>
      <c r="H832" s="128"/>
      <c r="I832" s="124"/>
      <c r="J832" s="125"/>
      <c r="K832" s="128"/>
    </row>
    <row r="833" spans="1:11" x14ac:dyDescent="0.3">
      <c r="A833" s="73">
        <v>42635</v>
      </c>
      <c r="B833" s="130">
        <v>2177.179932</v>
      </c>
      <c r="C833" s="125">
        <f t="shared" si="56"/>
        <v>-1.8888355143478197E-3</v>
      </c>
      <c r="D833" s="128">
        <f t="shared" si="57"/>
        <v>-1888.8355143478198</v>
      </c>
      <c r="E833" s="128">
        <f t="shared" ca="1" si="58"/>
        <v>73567.600531975768</v>
      </c>
      <c r="F833" s="124">
        <f t="shared" ca="1" si="59"/>
        <v>0.12728984556207346</v>
      </c>
      <c r="G833" s="128"/>
      <c r="H833" s="128"/>
      <c r="I833" s="124"/>
      <c r="J833" s="125"/>
      <c r="K833" s="128"/>
    </row>
    <row r="834" spans="1:11" x14ac:dyDescent="0.3">
      <c r="A834" s="73">
        <v>42634</v>
      </c>
      <c r="B834" s="130">
        <v>2163.1201169999999</v>
      </c>
      <c r="C834" s="125">
        <f t="shared" si="56"/>
        <v>-1.0538933988100796E-2</v>
      </c>
      <c r="D834" s="128">
        <f t="shared" si="57"/>
        <v>-10538.933988100796</v>
      </c>
      <c r="E834" s="128">
        <f t="shared" ca="1" si="58"/>
        <v>73567.600531975768</v>
      </c>
      <c r="F834" s="124">
        <f t="shared" ca="1" si="59"/>
        <v>0.11948832867287873</v>
      </c>
      <c r="G834" s="128"/>
      <c r="H834" s="128"/>
      <c r="I834" s="124"/>
      <c r="J834" s="125"/>
      <c r="K834" s="128"/>
    </row>
    <row r="835" spans="1:11" x14ac:dyDescent="0.3">
      <c r="A835" s="73">
        <v>42633</v>
      </c>
      <c r="B835" s="130">
        <v>2139.76001</v>
      </c>
      <c r="C835" s="125">
        <f t="shared" si="56"/>
        <v>-2.1367664203355785E-2</v>
      </c>
      <c r="D835" s="128">
        <f t="shared" si="57"/>
        <v>-21367.664203355784</v>
      </c>
      <c r="E835" s="128">
        <f t="shared" ca="1" si="58"/>
        <v>73567.600531975768</v>
      </c>
      <c r="F835" s="124">
        <f t="shared" ca="1" si="59"/>
        <v>0.10367451307188857</v>
      </c>
      <c r="G835" s="128"/>
      <c r="H835" s="128"/>
      <c r="I835" s="124"/>
      <c r="J835" s="125"/>
      <c r="K835" s="128"/>
    </row>
    <row r="836" spans="1:11" x14ac:dyDescent="0.3">
      <c r="A836" s="73">
        <v>42632</v>
      </c>
      <c r="B836" s="130">
        <v>2139.1201169999999</v>
      </c>
      <c r="C836" s="125">
        <f t="shared" si="56"/>
        <v>-1.8743228550199831E-2</v>
      </c>
      <c r="D836" s="128">
        <f t="shared" si="57"/>
        <v>-18743.22855019983</v>
      </c>
      <c r="E836" s="128">
        <f t="shared" ca="1" si="58"/>
        <v>73567.600531975768</v>
      </c>
      <c r="F836" s="124">
        <f t="shared" ca="1" si="59"/>
        <v>0.10108410184113215</v>
      </c>
      <c r="G836" s="128"/>
      <c r="H836" s="128"/>
      <c r="I836" s="124"/>
      <c r="J836" s="125"/>
      <c r="K836" s="128"/>
    </row>
    <row r="837" spans="1:11" x14ac:dyDescent="0.3">
      <c r="A837" s="73">
        <v>42629</v>
      </c>
      <c r="B837" s="130">
        <v>2139.1599120000001</v>
      </c>
      <c r="C837" s="125">
        <f t="shared" si="56"/>
        <v>-1.4602596868302009E-2</v>
      </c>
      <c r="D837" s="128">
        <f t="shared" si="57"/>
        <v>-14602.596868302009</v>
      </c>
      <c r="E837" s="128">
        <f t="shared" ca="1" si="58"/>
        <v>73567.600531975768</v>
      </c>
      <c r="F837" s="124">
        <f t="shared" ca="1" si="59"/>
        <v>8.7540706537812207E-2</v>
      </c>
      <c r="G837" s="128"/>
      <c r="H837" s="128"/>
      <c r="I837" s="124"/>
      <c r="J837" s="125"/>
      <c r="K837" s="128"/>
    </row>
    <row r="838" spans="1:11" x14ac:dyDescent="0.3">
      <c r="A838" s="73">
        <v>42628</v>
      </c>
      <c r="B838" s="130">
        <v>2147.26001</v>
      </c>
      <c r="C838" s="125">
        <f t="shared" si="56"/>
        <v>-1.091224649793876E-2</v>
      </c>
      <c r="D838" s="128">
        <f t="shared" si="57"/>
        <v>-10912.246497938761</v>
      </c>
      <c r="E838" s="128">
        <f t="shared" ca="1" si="58"/>
        <v>73567.600531975768</v>
      </c>
      <c r="F838" s="124">
        <f t="shared" ca="1" si="59"/>
        <v>9.6643043363662251E-2</v>
      </c>
      <c r="G838" s="128"/>
      <c r="H838" s="128"/>
      <c r="I838" s="124"/>
      <c r="J838" s="125"/>
      <c r="K838" s="128"/>
    </row>
    <row r="839" spans="1:11" x14ac:dyDescent="0.3">
      <c r="A839" s="73">
        <v>42627</v>
      </c>
      <c r="B839" s="130">
        <v>2125.7700199999999</v>
      </c>
      <c r="C839" s="125">
        <f t="shared" si="56"/>
        <v>-2.3137554129784244E-2</v>
      </c>
      <c r="D839" s="128">
        <f t="shared" si="57"/>
        <v>-23137.554129784243</v>
      </c>
      <c r="E839" s="128">
        <f t="shared" ca="1" si="58"/>
        <v>73567.600531975768</v>
      </c>
      <c r="F839" s="124">
        <f t="shared" ca="1" si="59"/>
        <v>6.8118818378967827E-2</v>
      </c>
      <c r="G839" s="128"/>
      <c r="H839" s="128"/>
      <c r="I839" s="124"/>
      <c r="J839" s="125"/>
      <c r="K839" s="128"/>
    </row>
    <row r="840" spans="1:11" x14ac:dyDescent="0.3">
      <c r="A840" s="73">
        <v>42626</v>
      </c>
      <c r="B840" s="130">
        <v>2127.0200199999999</v>
      </c>
      <c r="C840" s="125">
        <f t="shared" ref="C840:C903" si="60">B840/B850-1</f>
        <v>-2.4472736799691086E-2</v>
      </c>
      <c r="D840" s="128">
        <f t="shared" ref="D840:D903" si="61">C840*$B$5</f>
        <v>-24472.736799691087</v>
      </c>
      <c r="E840" s="128">
        <f t="shared" ref="E840:E903" ca="1" si="62">ABS(_xlfn.PERCENTILE.INC(OFFSET(D840,0,0,Window),1-VaRLevel))</f>
        <v>73567.600531975768</v>
      </c>
      <c r="F840" s="124">
        <f t="shared" ca="1" si="59"/>
        <v>6.6009771466801315E-2</v>
      </c>
      <c r="G840" s="128"/>
      <c r="H840" s="128"/>
      <c r="I840" s="124"/>
      <c r="J840" s="125"/>
      <c r="K840" s="128"/>
    </row>
    <row r="841" spans="1:11" x14ac:dyDescent="0.3">
      <c r="A841" s="73">
        <v>42625</v>
      </c>
      <c r="B841" s="130">
        <v>2159.040039</v>
      </c>
      <c r="C841" s="125">
        <f t="shared" si="60"/>
        <v>-4.6103344429779813E-3</v>
      </c>
      <c r="D841" s="128">
        <f t="shared" si="61"/>
        <v>-4610.3344429779818</v>
      </c>
      <c r="E841" s="128">
        <f t="shared" ca="1" si="62"/>
        <v>73567.600531975768</v>
      </c>
      <c r="F841" s="124">
        <f t="shared" ref="F841:F904" ca="1" si="63">B841/OFFSET(B841,250,0)-1</f>
        <v>9.14771704574735E-2</v>
      </c>
      <c r="G841" s="128"/>
      <c r="H841" s="128"/>
      <c r="I841" s="124"/>
      <c r="J841" s="125"/>
      <c r="K841" s="128"/>
    </row>
    <row r="842" spans="1:11" x14ac:dyDescent="0.3">
      <c r="A842" s="73">
        <v>42622</v>
      </c>
      <c r="B842" s="130">
        <v>2127.8100589999999</v>
      </c>
      <c r="C842" s="125">
        <f t="shared" si="60"/>
        <v>-2.0557205667355194E-2</v>
      </c>
      <c r="D842" s="128">
        <f t="shared" si="61"/>
        <v>-20557.205667355192</v>
      </c>
      <c r="E842" s="128">
        <f t="shared" ca="1" si="62"/>
        <v>73567.600531975768</v>
      </c>
      <c r="F842" s="124">
        <f t="shared" ca="1" si="63"/>
        <v>8.9491726908823566E-2</v>
      </c>
      <c r="G842" s="128"/>
      <c r="H842" s="128"/>
      <c r="I842" s="124"/>
      <c r="J842" s="125"/>
      <c r="K842" s="128"/>
    </row>
    <row r="843" spans="1:11" x14ac:dyDescent="0.3">
      <c r="A843" s="73">
        <v>42621</v>
      </c>
      <c r="B843" s="130">
        <v>2181.3000489999999</v>
      </c>
      <c r="C843" s="125">
        <f t="shared" si="60"/>
        <v>2.6937576577297229E-3</v>
      </c>
      <c r="D843" s="128">
        <f t="shared" si="61"/>
        <v>2693.7576577297227</v>
      </c>
      <c r="E843" s="128">
        <f t="shared" ca="1" si="62"/>
        <v>73567.600531975768</v>
      </c>
      <c r="F843" s="124">
        <f t="shared" ca="1" si="63"/>
        <v>0.11231227887952788</v>
      </c>
      <c r="G843" s="128"/>
      <c r="H843" s="128"/>
      <c r="I843" s="124"/>
      <c r="J843" s="125"/>
      <c r="K843" s="128"/>
    </row>
    <row r="844" spans="1:11" x14ac:dyDescent="0.3">
      <c r="A844" s="73">
        <v>42620</v>
      </c>
      <c r="B844" s="130">
        <v>2186.1599120000001</v>
      </c>
      <c r="C844" s="125">
        <f t="shared" si="60"/>
        <v>-3.3837396916214235E-4</v>
      </c>
      <c r="D844" s="128">
        <f t="shared" si="61"/>
        <v>-338.37396916214237</v>
      </c>
      <c r="E844" s="128">
        <f t="shared" ca="1" si="62"/>
        <v>73567.600531975768</v>
      </c>
      <c r="F844" s="124">
        <f t="shared" ca="1" si="63"/>
        <v>0.11979258631048118</v>
      </c>
      <c r="G844" s="128"/>
      <c r="H844" s="128"/>
      <c r="I844" s="124"/>
      <c r="J844" s="125"/>
      <c r="K844" s="128"/>
    </row>
    <row r="845" spans="1:11" x14ac:dyDescent="0.3">
      <c r="A845" s="73">
        <v>42619</v>
      </c>
      <c r="B845" s="130">
        <v>2186.4799800000001</v>
      </c>
      <c r="C845" s="125">
        <f t="shared" si="60"/>
        <v>1.7593772625139614E-3</v>
      </c>
      <c r="D845" s="128">
        <f t="shared" si="61"/>
        <v>1759.3772625139613</v>
      </c>
      <c r="E845" s="128">
        <f t="shared" ca="1" si="62"/>
        <v>73567.600531975768</v>
      </c>
      <c r="F845" s="124">
        <f t="shared" ca="1" si="63"/>
        <v>0.12586761142466862</v>
      </c>
      <c r="G845" s="128"/>
      <c r="H845" s="128"/>
      <c r="I845" s="124"/>
      <c r="J845" s="125"/>
      <c r="K845" s="128"/>
    </row>
    <row r="846" spans="1:11" x14ac:dyDescent="0.3">
      <c r="A846" s="73">
        <v>42615</v>
      </c>
      <c r="B846" s="130">
        <v>2179.9799800000001</v>
      </c>
      <c r="C846" s="125">
        <f t="shared" si="60"/>
        <v>-1.781304194657829E-3</v>
      </c>
      <c r="D846" s="128">
        <f t="shared" si="61"/>
        <v>-1781.3041946578289</v>
      </c>
      <c r="E846" s="128">
        <f t="shared" ca="1" si="62"/>
        <v>73567.600531975768</v>
      </c>
      <c r="F846" s="124">
        <f t="shared" ca="1" si="63"/>
        <v>0.10692031743756214</v>
      </c>
      <c r="G846" s="128"/>
      <c r="H846" s="128"/>
      <c r="I846" s="124"/>
      <c r="J846" s="125"/>
      <c r="K846" s="128"/>
    </row>
    <row r="847" spans="1:11" x14ac:dyDescent="0.3">
      <c r="A847" s="73">
        <v>42614</v>
      </c>
      <c r="B847" s="130">
        <v>2170.860107</v>
      </c>
      <c r="C847" s="125">
        <f t="shared" si="60"/>
        <v>-7.3890100923721391E-3</v>
      </c>
      <c r="D847" s="128">
        <f t="shared" si="61"/>
        <v>-7389.0100923721393</v>
      </c>
      <c r="E847" s="128">
        <f t="shared" ca="1" si="62"/>
        <v>73567.600531975768</v>
      </c>
      <c r="F847" s="124">
        <f t="shared" ca="1" si="63"/>
        <v>0.12993834114167657</v>
      </c>
      <c r="G847" s="128"/>
      <c r="H847" s="128"/>
      <c r="I847" s="124"/>
      <c r="J847" s="125"/>
      <c r="K847" s="128"/>
    </row>
    <row r="848" spans="1:11" x14ac:dyDescent="0.3">
      <c r="A848" s="73">
        <v>42613</v>
      </c>
      <c r="B848" s="130">
        <v>2170.9499510000001</v>
      </c>
      <c r="C848" s="125">
        <f t="shared" si="60"/>
        <v>-5.1644747778728517E-3</v>
      </c>
      <c r="D848" s="128">
        <f t="shared" si="61"/>
        <v>-5164.4747778728515</v>
      </c>
      <c r="E848" s="128">
        <f t="shared" ca="1" si="62"/>
        <v>73567.600531975768</v>
      </c>
      <c r="F848" s="124">
        <f t="shared" ca="1" si="63"/>
        <v>0.11266289044640065</v>
      </c>
      <c r="G848" s="128"/>
      <c r="H848" s="128"/>
      <c r="I848" s="124"/>
      <c r="J848" s="125"/>
      <c r="K848" s="128"/>
    </row>
    <row r="849" spans="1:11" x14ac:dyDescent="0.3">
      <c r="A849" s="73">
        <v>42612</v>
      </c>
      <c r="B849" s="130">
        <v>2176.1201169999999</v>
      </c>
      <c r="C849" s="125">
        <f t="shared" si="60"/>
        <v>-9.3188489834261645E-4</v>
      </c>
      <c r="D849" s="128">
        <f t="shared" si="61"/>
        <v>-931.88489834261645</v>
      </c>
      <c r="E849" s="128">
        <f t="shared" ca="1" si="62"/>
        <v>73567.600531975768</v>
      </c>
      <c r="F849" s="124">
        <f t="shared" ca="1" si="63"/>
        <v>0.11661183140357823</v>
      </c>
      <c r="G849" s="128"/>
      <c r="H849" s="128"/>
      <c r="I849" s="124"/>
      <c r="J849" s="125"/>
      <c r="K849" s="128"/>
    </row>
    <row r="850" spans="1:11" x14ac:dyDescent="0.3">
      <c r="A850" s="73">
        <v>42611</v>
      </c>
      <c r="B850" s="130">
        <v>2180.3798830000001</v>
      </c>
      <c r="C850" s="125">
        <f t="shared" si="60"/>
        <v>-4.4608905495820972E-3</v>
      </c>
      <c r="D850" s="128">
        <f t="shared" si="61"/>
        <v>-4460.8905495820973</v>
      </c>
      <c r="E850" s="128">
        <f t="shared" ca="1" si="62"/>
        <v>73567.600531975768</v>
      </c>
      <c r="F850" s="124">
        <f t="shared" ca="1" si="63"/>
        <v>0.13926374080640058</v>
      </c>
      <c r="G850" s="128"/>
      <c r="H850" s="128"/>
      <c r="I850" s="124"/>
      <c r="J850" s="125"/>
      <c r="K850" s="128"/>
    </row>
    <row r="851" spans="1:11" x14ac:dyDescent="0.3">
      <c r="A851" s="73">
        <v>42608</v>
      </c>
      <c r="B851" s="130">
        <v>2169.040039</v>
      </c>
      <c r="C851" s="125">
        <f t="shared" si="60"/>
        <v>-6.8725577084978173E-3</v>
      </c>
      <c r="D851" s="128">
        <f t="shared" si="61"/>
        <v>-6872.5577084978177</v>
      </c>
      <c r="E851" s="128">
        <f t="shared" ca="1" si="62"/>
        <v>79062.270064976998</v>
      </c>
      <c r="F851" s="124">
        <f t="shared" ca="1" si="63"/>
        <v>9.9818464648157246E-2</v>
      </c>
      <c r="G851" s="128"/>
      <c r="H851" s="128"/>
      <c r="I851" s="124"/>
      <c r="J851" s="125"/>
      <c r="K851" s="128"/>
    </row>
    <row r="852" spans="1:11" x14ac:dyDescent="0.3">
      <c r="A852" s="73">
        <v>42607</v>
      </c>
      <c r="B852" s="130">
        <v>2172.469971</v>
      </c>
      <c r="C852" s="125">
        <f t="shared" si="60"/>
        <v>-6.0939375522517381E-3</v>
      </c>
      <c r="D852" s="128">
        <f t="shared" si="61"/>
        <v>-6093.9375522517385</v>
      </c>
      <c r="E852" s="128">
        <f t="shared" ca="1" si="62"/>
        <v>79062.270064976998</v>
      </c>
      <c r="F852" s="124">
        <f t="shared" ca="1" si="63"/>
        <v>9.2313714049469642E-2</v>
      </c>
      <c r="G852" s="128"/>
      <c r="H852" s="128"/>
      <c r="I852" s="124"/>
      <c r="J852" s="125"/>
      <c r="K852" s="128"/>
    </row>
    <row r="853" spans="1:11" x14ac:dyDescent="0.3">
      <c r="A853" s="73">
        <v>42606</v>
      </c>
      <c r="B853" s="130">
        <v>2175.4399410000001</v>
      </c>
      <c r="C853" s="125">
        <f t="shared" si="60"/>
        <v>-2.3005851661039856E-5</v>
      </c>
      <c r="D853" s="128">
        <f t="shared" si="61"/>
        <v>-23.005851661039856</v>
      </c>
      <c r="E853" s="128">
        <f t="shared" ca="1" si="62"/>
        <v>79062.270064976998</v>
      </c>
      <c r="F853" s="124">
        <f t="shared" ca="1" si="63"/>
        <v>9.4472849374602985E-2</v>
      </c>
      <c r="G853" s="128"/>
      <c r="H853" s="128"/>
      <c r="I853" s="124"/>
      <c r="J853" s="125"/>
      <c r="K853" s="128"/>
    </row>
    <row r="854" spans="1:11" x14ac:dyDescent="0.3">
      <c r="A854" s="73">
        <v>42605</v>
      </c>
      <c r="B854" s="130">
        <v>2186.8999020000001</v>
      </c>
      <c r="C854" s="125">
        <f t="shared" si="60"/>
        <v>2.3650444249316838E-3</v>
      </c>
      <c r="D854" s="128">
        <f t="shared" si="61"/>
        <v>2365.0444249316838</v>
      </c>
      <c r="E854" s="128">
        <f t="shared" ca="1" si="62"/>
        <v>79062.270064976998</v>
      </c>
      <c r="F854" s="124">
        <f t="shared" ca="1" si="63"/>
        <v>0.1269717191512969</v>
      </c>
      <c r="G854" s="128"/>
      <c r="H854" s="128"/>
      <c r="I854" s="124"/>
      <c r="J854" s="125"/>
      <c r="K854" s="128"/>
    </row>
    <row r="855" spans="1:11" x14ac:dyDescent="0.3">
      <c r="A855" s="73">
        <v>42604</v>
      </c>
      <c r="B855" s="130">
        <v>2182.639893</v>
      </c>
      <c r="C855" s="125">
        <f t="shared" si="60"/>
        <v>8.0242473754266186E-4</v>
      </c>
      <c r="D855" s="128">
        <f t="shared" si="61"/>
        <v>802.42473754266189</v>
      </c>
      <c r="E855" s="128">
        <f t="shared" ca="1" si="62"/>
        <v>79062.270064976998</v>
      </c>
      <c r="F855" s="124">
        <f t="shared" ca="1" si="63"/>
        <v>0.16868077946156412</v>
      </c>
      <c r="G855" s="128"/>
      <c r="H855" s="128"/>
      <c r="I855" s="124"/>
      <c r="J855" s="125"/>
      <c r="K855" s="128"/>
    </row>
    <row r="856" spans="1:11" x14ac:dyDescent="0.3">
      <c r="A856" s="73">
        <v>42601</v>
      </c>
      <c r="B856" s="130">
        <v>2183.8701169999999</v>
      </c>
      <c r="C856" s="125">
        <f t="shared" si="60"/>
        <v>4.5811246038507392E-4</v>
      </c>
      <c r="D856" s="128">
        <f t="shared" si="61"/>
        <v>458.11246038507392</v>
      </c>
      <c r="E856" s="128">
        <f t="shared" ca="1" si="62"/>
        <v>83747.873465294833</v>
      </c>
      <c r="F856" s="124">
        <f t="shared" ca="1" si="63"/>
        <v>0.15352769211422923</v>
      </c>
      <c r="G856" s="128"/>
      <c r="H856" s="128"/>
      <c r="I856" s="124"/>
      <c r="J856" s="125"/>
      <c r="K856" s="128"/>
    </row>
    <row r="857" spans="1:11" x14ac:dyDescent="0.3">
      <c r="A857" s="73">
        <v>42600</v>
      </c>
      <c r="B857" s="130">
        <v>2187.0200199999999</v>
      </c>
      <c r="C857" s="125">
        <f t="shared" si="60"/>
        <v>1.052097493357973E-2</v>
      </c>
      <c r="D857" s="128">
        <f t="shared" si="61"/>
        <v>10520.97493357973</v>
      </c>
      <c r="E857" s="128">
        <f t="shared" ca="1" si="62"/>
        <v>88931.240147518372</v>
      </c>
      <c r="F857" s="124">
        <f t="shared" ca="1" si="63"/>
        <v>0.10966111926849464</v>
      </c>
      <c r="G857" s="128"/>
      <c r="H857" s="128"/>
      <c r="I857" s="124"/>
      <c r="J857" s="125"/>
      <c r="K857" s="128"/>
    </row>
    <row r="858" spans="1:11" x14ac:dyDescent="0.3">
      <c r="A858" s="73">
        <v>42599</v>
      </c>
      <c r="B858" s="130">
        <v>2182.219971</v>
      </c>
      <c r="C858" s="125">
        <f t="shared" si="60"/>
        <v>8.5174308356263939E-3</v>
      </c>
      <c r="D858" s="128">
        <f t="shared" si="61"/>
        <v>8517.4308356263937</v>
      </c>
      <c r="E858" s="128">
        <f t="shared" ca="1" si="62"/>
        <v>88931.240147518372</v>
      </c>
      <c r="F858" s="124">
        <f t="shared" ca="1" si="63"/>
        <v>7.1959440809532094E-2</v>
      </c>
      <c r="G858" s="128"/>
      <c r="H858" s="128"/>
      <c r="I858" s="124"/>
      <c r="J858" s="125"/>
      <c r="K858" s="128"/>
    </row>
    <row r="859" spans="1:11" x14ac:dyDescent="0.3">
      <c r="A859" s="73">
        <v>42598</v>
      </c>
      <c r="B859" s="130">
        <v>2178.1499020000001</v>
      </c>
      <c r="C859" s="125">
        <f t="shared" si="60"/>
        <v>9.7911817248976796E-3</v>
      </c>
      <c r="D859" s="128">
        <f t="shared" si="61"/>
        <v>9791.1817248976804</v>
      </c>
      <c r="E859" s="128">
        <f t="shared" ca="1" si="62"/>
        <v>88931.240147518372</v>
      </c>
      <c r="F859" s="124">
        <f t="shared" ca="1" si="63"/>
        <v>4.7383783464176155E-2</v>
      </c>
      <c r="G859" s="128"/>
      <c r="H859" s="128"/>
      <c r="I859" s="124"/>
      <c r="J859" s="125"/>
      <c r="K859" s="128"/>
    </row>
    <row r="860" spans="1:11" x14ac:dyDescent="0.3">
      <c r="A860" s="73">
        <v>42597</v>
      </c>
      <c r="B860" s="130">
        <v>2190.1499020000001</v>
      </c>
      <c r="C860" s="125">
        <f t="shared" si="60"/>
        <v>8.8950881765732515E-3</v>
      </c>
      <c r="D860" s="128">
        <f t="shared" si="61"/>
        <v>8895.088176573252</v>
      </c>
      <c r="E860" s="128">
        <f t="shared" ca="1" si="62"/>
        <v>88931.240147518372</v>
      </c>
      <c r="F860" s="124">
        <f t="shared" ca="1" si="63"/>
        <v>4.4460438866487095E-2</v>
      </c>
      <c r="G860" s="128"/>
      <c r="H860" s="128"/>
      <c r="I860" s="124"/>
      <c r="J860" s="125"/>
      <c r="K860" s="128"/>
    </row>
    <row r="861" spans="1:11" x14ac:dyDescent="0.3">
      <c r="A861" s="73">
        <v>42594</v>
      </c>
      <c r="B861" s="130">
        <v>2184.0500489999999</v>
      </c>
      <c r="C861" s="125">
        <f t="shared" si="60"/>
        <v>4.8076695476850784E-3</v>
      </c>
      <c r="D861" s="128">
        <f t="shared" si="61"/>
        <v>4807.6695476850782</v>
      </c>
      <c r="E861" s="128">
        <f t="shared" ca="1" si="62"/>
        <v>88931.240147518372</v>
      </c>
      <c r="F861" s="124">
        <f t="shared" ca="1" si="63"/>
        <v>3.8816855791458549E-2</v>
      </c>
      <c r="G861" s="128"/>
      <c r="H861" s="128"/>
      <c r="I861" s="124"/>
      <c r="J861" s="125"/>
      <c r="K861" s="128"/>
    </row>
    <row r="862" spans="1:11" x14ac:dyDescent="0.3">
      <c r="A862" s="73">
        <v>42593</v>
      </c>
      <c r="B862" s="130">
        <v>2185.790039</v>
      </c>
      <c r="C862" s="125">
        <f t="shared" si="60"/>
        <v>7.2486380894216662E-3</v>
      </c>
      <c r="D862" s="128">
        <f t="shared" si="61"/>
        <v>7248.6380894216663</v>
      </c>
      <c r="E862" s="128">
        <f t="shared" ca="1" si="62"/>
        <v>88931.240147518372</v>
      </c>
      <c r="F862" s="124">
        <f t="shared" ca="1" si="63"/>
        <v>4.5062488999762396E-2</v>
      </c>
      <c r="G862" s="128"/>
      <c r="H862" s="128"/>
      <c r="I862" s="124"/>
      <c r="J862" s="125"/>
      <c r="K862" s="128"/>
    </row>
    <row r="863" spans="1:11" x14ac:dyDescent="0.3">
      <c r="A863" s="73">
        <v>42592</v>
      </c>
      <c r="B863" s="130">
        <v>2175.48999</v>
      </c>
      <c r="C863" s="125">
        <f t="shared" si="60"/>
        <v>4.1124314261327122E-3</v>
      </c>
      <c r="D863" s="128">
        <f t="shared" si="61"/>
        <v>4112.4314261327117</v>
      </c>
      <c r="E863" s="128">
        <f t="shared" ca="1" si="62"/>
        <v>88931.240147518372</v>
      </c>
      <c r="F863" s="124">
        <f t="shared" ca="1" si="63"/>
        <v>4.4206846404241329E-2</v>
      </c>
      <c r="G863" s="128"/>
      <c r="H863" s="128"/>
      <c r="I863" s="124"/>
      <c r="J863" s="125"/>
      <c r="K863" s="128"/>
    </row>
    <row r="864" spans="1:11" x14ac:dyDescent="0.3">
      <c r="A864" s="73">
        <v>42591</v>
      </c>
      <c r="B864" s="130">
        <v>2181.73999</v>
      </c>
      <c r="C864" s="125">
        <f t="shared" si="60"/>
        <v>5.7902333571837605E-3</v>
      </c>
      <c r="D864" s="128">
        <f t="shared" si="61"/>
        <v>5790.2333571837607</v>
      </c>
      <c r="E864" s="128">
        <f t="shared" ca="1" si="62"/>
        <v>88931.240147518372</v>
      </c>
      <c r="F864" s="124">
        <f t="shared" ca="1" si="63"/>
        <v>4.5871354355026872E-2</v>
      </c>
      <c r="G864" s="128"/>
      <c r="H864" s="128"/>
      <c r="I864" s="124"/>
      <c r="J864" s="125"/>
      <c r="K864" s="128"/>
    </row>
    <row r="865" spans="1:11" x14ac:dyDescent="0.3">
      <c r="A865" s="73">
        <v>42590</v>
      </c>
      <c r="B865" s="130">
        <v>2180.889893</v>
      </c>
      <c r="C865" s="125">
        <f t="shared" si="60"/>
        <v>5.7228626108873915E-3</v>
      </c>
      <c r="D865" s="128">
        <f t="shared" si="61"/>
        <v>5722.8626108873914</v>
      </c>
      <c r="E865" s="128">
        <f t="shared" ca="1" si="62"/>
        <v>88931.240147518372</v>
      </c>
      <c r="F865" s="124">
        <f t="shared" ca="1" si="63"/>
        <v>4.645708725758646E-2</v>
      </c>
      <c r="G865" s="128"/>
      <c r="H865" s="128"/>
      <c r="I865" s="124"/>
      <c r="J865" s="125"/>
      <c r="K865" s="128"/>
    </row>
    <row r="866" spans="1:11" x14ac:dyDescent="0.3">
      <c r="A866" s="73">
        <v>42587</v>
      </c>
      <c r="B866" s="130">
        <v>2182.8701169999999</v>
      </c>
      <c r="C866" s="125">
        <f t="shared" si="60"/>
        <v>3.6045883943978119E-3</v>
      </c>
      <c r="D866" s="128">
        <f t="shared" si="61"/>
        <v>3604.588394397812</v>
      </c>
      <c r="E866" s="128">
        <f t="shared" ca="1" si="62"/>
        <v>88931.240147518372</v>
      </c>
      <c r="F866" s="124">
        <f t="shared" ca="1" si="63"/>
        <v>3.7397079880524098E-2</v>
      </c>
      <c r="G866" s="128"/>
      <c r="H866" s="128"/>
      <c r="I866" s="124"/>
      <c r="J866" s="125"/>
      <c r="K866" s="128"/>
    </row>
    <row r="867" spans="1:11" x14ac:dyDescent="0.3">
      <c r="A867" s="73">
        <v>42586</v>
      </c>
      <c r="B867" s="130">
        <v>2164.25</v>
      </c>
      <c r="C867" s="125">
        <f t="shared" si="60"/>
        <v>-4.2487288902959275E-4</v>
      </c>
      <c r="D867" s="128">
        <f t="shared" si="61"/>
        <v>-424.87288902959273</v>
      </c>
      <c r="E867" s="128">
        <f t="shared" ca="1" si="62"/>
        <v>88931.240147518372</v>
      </c>
      <c r="F867" s="124">
        <f t="shared" ca="1" si="63"/>
        <v>4.172178514462499E-2</v>
      </c>
      <c r="G867" s="128"/>
      <c r="H867" s="128"/>
      <c r="I867" s="124"/>
      <c r="J867" s="125"/>
      <c r="K867" s="128"/>
    </row>
    <row r="868" spans="1:11" x14ac:dyDescent="0.3">
      <c r="A868" s="73">
        <v>42585</v>
      </c>
      <c r="B868" s="130">
        <v>2163.790039</v>
      </c>
      <c r="C868" s="125">
        <f t="shared" si="60"/>
        <v>-4.2475361087561669E-3</v>
      </c>
      <c r="D868" s="128">
        <f t="shared" si="61"/>
        <v>-4247.5361087561669</v>
      </c>
      <c r="E868" s="128">
        <f t="shared" ca="1" si="62"/>
        <v>88931.240147518372</v>
      </c>
      <c r="F868" s="124">
        <f t="shared" ca="1" si="63"/>
        <v>3.8506199834962507E-2</v>
      </c>
      <c r="G868" s="128"/>
      <c r="H868" s="128"/>
      <c r="I868" s="124"/>
      <c r="J868" s="125"/>
      <c r="K868" s="128"/>
    </row>
    <row r="869" spans="1:11" x14ac:dyDescent="0.3">
      <c r="A869" s="73">
        <v>42584</v>
      </c>
      <c r="B869" s="130">
        <v>2157.030029</v>
      </c>
      <c r="C869" s="125">
        <f t="shared" si="60"/>
        <v>-3.119540761784112E-3</v>
      </c>
      <c r="D869" s="128">
        <f t="shared" si="61"/>
        <v>-3119.540761784112</v>
      </c>
      <c r="E869" s="128">
        <f t="shared" ca="1" si="62"/>
        <v>88931.240147518372</v>
      </c>
      <c r="F869" s="124">
        <f t="shared" ca="1" si="63"/>
        <v>2.7235379173311536E-2</v>
      </c>
      <c r="G869" s="128"/>
      <c r="H869" s="128"/>
      <c r="I869" s="124"/>
      <c r="J869" s="125"/>
      <c r="K869" s="128"/>
    </row>
    <row r="870" spans="1:11" x14ac:dyDescent="0.3">
      <c r="A870" s="73">
        <v>42583</v>
      </c>
      <c r="B870" s="130">
        <v>2170.8400879999999</v>
      </c>
      <c r="C870" s="125">
        <f t="shared" si="60"/>
        <v>1.8229791060269118E-3</v>
      </c>
      <c r="D870" s="128">
        <f t="shared" si="61"/>
        <v>1822.9791060269117</v>
      </c>
      <c r="E870" s="128">
        <f t="shared" ca="1" si="62"/>
        <v>88931.240147518372</v>
      </c>
      <c r="F870" s="124">
        <f t="shared" ca="1" si="63"/>
        <v>3.7032091358138119E-2</v>
      </c>
      <c r="G870" s="128"/>
      <c r="H870" s="128"/>
      <c r="I870" s="124"/>
      <c r="J870" s="125"/>
      <c r="K870" s="128"/>
    </row>
    <row r="871" spans="1:11" x14ac:dyDescent="0.3">
      <c r="A871" s="73">
        <v>42580</v>
      </c>
      <c r="B871" s="130">
        <v>2173.6000979999999</v>
      </c>
      <c r="C871" s="125">
        <f t="shared" si="60"/>
        <v>5.4863711893491374E-3</v>
      </c>
      <c r="D871" s="128">
        <f t="shared" si="61"/>
        <v>5486.3711893491372</v>
      </c>
      <c r="E871" s="128">
        <f t="shared" ca="1" si="62"/>
        <v>88931.240147518372</v>
      </c>
      <c r="F871" s="124">
        <f t="shared" ca="1" si="63"/>
        <v>3.6014593427880603E-2</v>
      </c>
      <c r="G871" s="128"/>
      <c r="H871" s="128"/>
      <c r="I871" s="124"/>
      <c r="J871" s="125"/>
      <c r="K871" s="128"/>
    </row>
    <row r="872" spans="1:11" x14ac:dyDescent="0.3">
      <c r="A872" s="73">
        <v>42579</v>
      </c>
      <c r="B872" s="130">
        <v>2170.0600589999999</v>
      </c>
      <c r="C872" s="125">
        <f t="shared" si="60"/>
        <v>2.916260658578862E-3</v>
      </c>
      <c r="D872" s="128">
        <f t="shared" si="61"/>
        <v>2916.2606585788621</v>
      </c>
      <c r="E872" s="128">
        <f t="shared" ca="1" si="62"/>
        <v>88931.240147518372</v>
      </c>
      <c r="F872" s="124">
        <f t="shared" ca="1" si="63"/>
        <v>3.1475762524779904E-2</v>
      </c>
      <c r="G872" s="128"/>
      <c r="H872" s="128"/>
      <c r="I872" s="124"/>
      <c r="J872" s="125"/>
      <c r="K872" s="128"/>
    </row>
    <row r="873" spans="1:11" x14ac:dyDescent="0.3">
      <c r="A873" s="73">
        <v>42578</v>
      </c>
      <c r="B873" s="130">
        <v>2166.580078</v>
      </c>
      <c r="C873" s="125">
        <f t="shared" si="60"/>
        <v>6.5740332772885601E-3</v>
      </c>
      <c r="D873" s="128">
        <f t="shared" si="61"/>
        <v>6574.0332772885604</v>
      </c>
      <c r="E873" s="128">
        <f t="shared" ca="1" si="62"/>
        <v>88931.240147518372</v>
      </c>
      <c r="F873" s="124">
        <f t="shared" ca="1" si="63"/>
        <v>2.7482392935431976E-2</v>
      </c>
      <c r="G873" s="128"/>
      <c r="H873" s="128"/>
      <c r="I873" s="124"/>
      <c r="J873" s="125"/>
      <c r="K873" s="128"/>
    </row>
    <row r="874" spans="1:11" x14ac:dyDescent="0.3">
      <c r="A874" s="73">
        <v>42577</v>
      </c>
      <c r="B874" s="130">
        <v>2169.179932</v>
      </c>
      <c r="C874" s="125">
        <f t="shared" si="60"/>
        <v>7.9177190364920769E-3</v>
      </c>
      <c r="D874" s="128">
        <f t="shared" si="61"/>
        <v>7917.7190364920771</v>
      </c>
      <c r="E874" s="128">
        <f t="shared" ca="1" si="62"/>
        <v>88931.240147518372</v>
      </c>
      <c r="F874" s="124">
        <f t="shared" ca="1" si="63"/>
        <v>2.8744533994779164E-2</v>
      </c>
      <c r="G874" s="128"/>
      <c r="H874" s="128"/>
      <c r="I874" s="124"/>
      <c r="J874" s="125"/>
      <c r="K874" s="128"/>
    </row>
    <row r="875" spans="1:11" x14ac:dyDescent="0.3">
      <c r="A875" s="73">
        <v>42576</v>
      </c>
      <c r="B875" s="130">
        <v>2168.4799800000001</v>
      </c>
      <c r="C875" s="125">
        <f t="shared" si="60"/>
        <v>1.4654995082090005E-2</v>
      </c>
      <c r="D875" s="128">
        <f t="shared" si="61"/>
        <v>14654.995082090005</v>
      </c>
      <c r="E875" s="128">
        <f t="shared" ca="1" si="62"/>
        <v>88931.240147518372</v>
      </c>
      <c r="F875" s="124">
        <f t="shared" ca="1" si="63"/>
        <v>3.5939319240415601E-2</v>
      </c>
      <c r="G875" s="128"/>
      <c r="H875" s="128"/>
      <c r="I875" s="124"/>
      <c r="J875" s="125"/>
      <c r="K875" s="128"/>
    </row>
    <row r="876" spans="1:11" x14ac:dyDescent="0.3">
      <c r="A876" s="73">
        <v>42573</v>
      </c>
      <c r="B876" s="130">
        <v>2175.030029</v>
      </c>
      <c r="C876" s="125">
        <f t="shared" si="60"/>
        <v>2.1188848808163296E-2</v>
      </c>
      <c r="D876" s="128">
        <f t="shared" si="61"/>
        <v>21188.848808163297</v>
      </c>
      <c r="E876" s="128">
        <f t="shared" ca="1" si="62"/>
        <v>88931.240147518372</v>
      </c>
      <c r="F876" s="124">
        <f t="shared" ca="1" si="63"/>
        <v>5.1938510358389589E-2</v>
      </c>
      <c r="G876" s="128"/>
      <c r="H876" s="128"/>
      <c r="I876" s="124"/>
      <c r="J876" s="125"/>
      <c r="K876" s="128"/>
    </row>
    <row r="877" spans="1:11" x14ac:dyDescent="0.3">
      <c r="A877" s="73">
        <v>42572</v>
      </c>
      <c r="B877" s="130">
        <v>2165.169922</v>
      </c>
      <c r="C877" s="125">
        <f t="shared" si="60"/>
        <v>3.2065409763291974E-2</v>
      </c>
      <c r="D877" s="128">
        <f t="shared" si="61"/>
        <v>32065.409763291973</v>
      </c>
      <c r="E877" s="128">
        <f t="shared" ca="1" si="62"/>
        <v>88931.240147518372</v>
      </c>
      <c r="F877" s="124">
        <f t="shared" ca="1" si="63"/>
        <v>4.1122315788708175E-2</v>
      </c>
      <c r="G877" s="128"/>
      <c r="H877" s="128"/>
      <c r="I877" s="124"/>
      <c r="J877" s="125"/>
      <c r="K877" s="128"/>
    </row>
    <row r="878" spans="1:11" x14ac:dyDescent="0.3">
      <c r="A878" s="73">
        <v>42571</v>
      </c>
      <c r="B878" s="130">
        <v>2173.0200199999999</v>
      </c>
      <c r="C878" s="125">
        <f t="shared" si="60"/>
        <v>3.4904507102384574E-2</v>
      </c>
      <c r="D878" s="128">
        <f t="shared" si="61"/>
        <v>34904.507102384574</v>
      </c>
      <c r="E878" s="128">
        <f t="shared" ca="1" si="62"/>
        <v>88931.240147518372</v>
      </c>
      <c r="F878" s="124">
        <f t="shared" ca="1" si="63"/>
        <v>3.3713160956111432E-2</v>
      </c>
      <c r="G878" s="128"/>
      <c r="H878" s="128"/>
      <c r="I878" s="124"/>
      <c r="J878" s="125"/>
      <c r="K878" s="128"/>
    </row>
    <row r="879" spans="1:11" x14ac:dyDescent="0.3">
      <c r="A879" s="73">
        <v>42570</v>
      </c>
      <c r="B879" s="130">
        <v>2163.780029</v>
      </c>
      <c r="C879" s="125">
        <f t="shared" si="60"/>
        <v>3.6020194984563769E-2</v>
      </c>
      <c r="D879" s="128">
        <f t="shared" si="61"/>
        <v>36020.194984563772</v>
      </c>
      <c r="E879" s="128">
        <f t="shared" ca="1" si="62"/>
        <v>88931.240147518372</v>
      </c>
      <c r="F879" s="124">
        <f t="shared" ca="1" si="63"/>
        <v>2.3475216659447629E-2</v>
      </c>
      <c r="G879" s="128"/>
      <c r="H879" s="128"/>
      <c r="I879" s="124"/>
      <c r="J879" s="125"/>
      <c r="K879" s="128"/>
    </row>
    <row r="880" spans="1:11" x14ac:dyDescent="0.3">
      <c r="A880" s="73">
        <v>42569</v>
      </c>
      <c r="B880" s="130">
        <v>2166.889893</v>
      </c>
      <c r="C880" s="125">
        <f t="shared" si="60"/>
        <v>3.0404880520145117E-2</v>
      </c>
      <c r="D880" s="128">
        <f t="shared" si="61"/>
        <v>30404.880520145118</v>
      </c>
      <c r="E880" s="128">
        <f t="shared" ca="1" si="62"/>
        <v>88931.240147518372</v>
      </c>
      <c r="F880" s="124">
        <f t="shared" ca="1" si="63"/>
        <v>2.2498918407075186E-2</v>
      </c>
      <c r="G880" s="128"/>
      <c r="H880" s="128"/>
      <c r="I880" s="124"/>
      <c r="J880" s="125"/>
      <c r="K880" s="128"/>
    </row>
    <row r="881" spans="1:11" x14ac:dyDescent="0.3">
      <c r="A881" s="73">
        <v>42566</v>
      </c>
      <c r="B881" s="130">
        <v>2161.73999</v>
      </c>
      <c r="C881" s="125">
        <f t="shared" si="60"/>
        <v>2.9959063393642404E-2</v>
      </c>
      <c r="D881" s="128">
        <f t="shared" si="61"/>
        <v>29959.063393642406</v>
      </c>
      <c r="E881" s="128">
        <f t="shared" ca="1" si="62"/>
        <v>88931.240147518372</v>
      </c>
      <c r="F881" s="124">
        <f t="shared" ca="1" si="63"/>
        <v>1.5721597038018453E-2</v>
      </c>
      <c r="G881" s="128"/>
      <c r="H881" s="128"/>
      <c r="I881" s="124"/>
      <c r="J881" s="125"/>
      <c r="K881" s="128"/>
    </row>
    <row r="882" spans="1:11" x14ac:dyDescent="0.3">
      <c r="A882" s="73">
        <v>42565</v>
      </c>
      <c r="B882" s="130">
        <v>2163.75</v>
      </c>
      <c r="C882" s="125">
        <f t="shared" si="60"/>
        <v>4.4901161935887002E-2</v>
      </c>
      <c r="D882" s="128">
        <f t="shared" si="61"/>
        <v>44901.161935887001</v>
      </c>
      <c r="E882" s="128">
        <f t="shared" ca="1" si="62"/>
        <v>88931.240147518372</v>
      </c>
      <c r="F882" s="124">
        <f t="shared" ca="1" si="63"/>
        <v>1.7450113261841205E-2</v>
      </c>
      <c r="G882" s="128"/>
      <c r="H882" s="128"/>
      <c r="I882" s="124"/>
      <c r="J882" s="125"/>
      <c r="K882" s="128"/>
    </row>
    <row r="883" spans="1:11" x14ac:dyDescent="0.3">
      <c r="A883" s="73">
        <v>42564</v>
      </c>
      <c r="B883" s="130">
        <v>2152.429932</v>
      </c>
      <c r="C883" s="125">
        <f t="shared" si="60"/>
        <v>5.7138912298927425E-2</v>
      </c>
      <c r="D883" s="128">
        <f t="shared" si="61"/>
        <v>57138.912298927426</v>
      </c>
      <c r="E883" s="128">
        <f t="shared" ca="1" si="62"/>
        <v>88931.240147518372</v>
      </c>
      <c r="F883" s="124">
        <f t="shared" ca="1" si="63"/>
        <v>1.3246728310813305E-2</v>
      </c>
      <c r="G883" s="128"/>
      <c r="H883" s="128"/>
      <c r="I883" s="124"/>
      <c r="J883" s="125"/>
      <c r="K883" s="128"/>
    </row>
    <row r="884" spans="1:11" x14ac:dyDescent="0.3">
      <c r="A884" s="73">
        <v>42563</v>
      </c>
      <c r="B884" s="130">
        <v>2152.139893</v>
      </c>
      <c r="C884" s="125">
        <f t="shared" si="60"/>
        <v>7.5779465066732499E-2</v>
      </c>
      <c r="D884" s="128">
        <f t="shared" si="61"/>
        <v>75779.465066732504</v>
      </c>
      <c r="E884" s="128">
        <f t="shared" ca="1" si="62"/>
        <v>88931.240147518372</v>
      </c>
      <c r="F884" s="124">
        <f t="shared" ca="1" si="63"/>
        <v>2.1229948315713676E-2</v>
      </c>
      <c r="G884" s="128"/>
      <c r="H884" s="128"/>
      <c r="I884" s="124"/>
      <c r="J884" s="125"/>
      <c r="K884" s="128"/>
    </row>
    <row r="885" spans="1:11" x14ac:dyDescent="0.3">
      <c r="A885" s="73">
        <v>42562</v>
      </c>
      <c r="B885" s="130">
        <v>2137.1599120000001</v>
      </c>
      <c r="C885" s="125">
        <f t="shared" si="60"/>
        <v>4.8959157133511955E-2</v>
      </c>
      <c r="D885" s="128">
        <f t="shared" si="61"/>
        <v>48959.157133511952</v>
      </c>
      <c r="E885" s="128">
        <f t="shared" ca="1" si="62"/>
        <v>88931.240147518372</v>
      </c>
      <c r="F885" s="124">
        <f t="shared" ca="1" si="63"/>
        <v>1.3376306529523818E-2</v>
      </c>
      <c r="G885" s="128"/>
      <c r="H885" s="128"/>
      <c r="I885" s="124"/>
      <c r="J885" s="125"/>
      <c r="K885" s="128"/>
    </row>
    <row r="886" spans="1:11" x14ac:dyDescent="0.3">
      <c r="A886" s="73">
        <v>42559</v>
      </c>
      <c r="B886" s="130">
        <v>2129.8999020000001</v>
      </c>
      <c r="C886" s="125">
        <f t="shared" si="60"/>
        <v>7.845396563943563E-3</v>
      </c>
      <c r="D886" s="128">
        <f t="shared" si="61"/>
        <v>7845.3965639435628</v>
      </c>
      <c r="E886" s="128">
        <f t="shared" ca="1" si="62"/>
        <v>88931.240147518372</v>
      </c>
      <c r="F886" s="124">
        <f t="shared" ca="1" si="63"/>
        <v>1.4431226226776506E-2</v>
      </c>
      <c r="G886" s="128"/>
      <c r="H886" s="128"/>
      <c r="I886" s="124"/>
      <c r="J886" s="125"/>
      <c r="K886" s="128"/>
    </row>
    <row r="887" spans="1:11" x14ac:dyDescent="0.3">
      <c r="A887" s="73">
        <v>42558</v>
      </c>
      <c r="B887" s="130">
        <v>2097.8999020000001</v>
      </c>
      <c r="C887" s="125">
        <f t="shared" si="60"/>
        <v>5.9699111906426072E-3</v>
      </c>
      <c r="D887" s="128">
        <f t="shared" si="61"/>
        <v>5969.9111906426069</v>
      </c>
      <c r="E887" s="128">
        <f t="shared" ca="1" si="62"/>
        <v>88931.240147518372</v>
      </c>
      <c r="F887" s="124">
        <f t="shared" ca="1" si="63"/>
        <v>1.0247317179389537E-2</v>
      </c>
      <c r="G887" s="128"/>
      <c r="H887" s="128"/>
      <c r="I887" s="124"/>
      <c r="J887" s="125"/>
      <c r="K887" s="128"/>
    </row>
    <row r="888" spans="1:11" x14ac:dyDescent="0.3">
      <c r="A888" s="73">
        <v>42557</v>
      </c>
      <c r="B888" s="130">
        <v>2099.7299800000001</v>
      </c>
      <c r="C888" s="125">
        <f t="shared" si="60"/>
        <v>5.1845844741678082E-3</v>
      </c>
      <c r="D888" s="128">
        <f t="shared" si="61"/>
        <v>5184.5844741678084</v>
      </c>
      <c r="E888" s="128">
        <f t="shared" ca="1" si="62"/>
        <v>88931.240147518372</v>
      </c>
      <c r="F888" s="124">
        <f t="shared" ca="1" si="63"/>
        <v>2.3604389198776055E-2</v>
      </c>
      <c r="G888" s="128"/>
      <c r="H888" s="128"/>
      <c r="I888" s="124"/>
      <c r="J888" s="125"/>
      <c r="K888" s="128"/>
    </row>
    <row r="889" spans="1:11" x14ac:dyDescent="0.3">
      <c r="A889" s="73">
        <v>42556</v>
      </c>
      <c r="B889" s="130">
        <v>2088.5500489999999</v>
      </c>
      <c r="C889" s="125">
        <f t="shared" si="60"/>
        <v>2.544125285011356E-3</v>
      </c>
      <c r="D889" s="128">
        <f t="shared" si="61"/>
        <v>2544.125285011356</v>
      </c>
      <c r="E889" s="128">
        <f t="shared" ca="1" si="62"/>
        <v>88931.240147518372</v>
      </c>
      <c r="F889" s="124">
        <f t="shared" ca="1" si="63"/>
        <v>2.0457518466635793E-2</v>
      </c>
      <c r="G889" s="128"/>
      <c r="H889" s="128"/>
      <c r="I889" s="124"/>
      <c r="J889" s="125"/>
      <c r="K889" s="128"/>
    </row>
    <row r="890" spans="1:11" x14ac:dyDescent="0.3">
      <c r="A890" s="73">
        <v>42552</v>
      </c>
      <c r="B890" s="130">
        <v>2102.9499510000001</v>
      </c>
      <c r="C890" s="125">
        <f t="shared" si="60"/>
        <v>1.531946410534113E-2</v>
      </c>
      <c r="D890" s="128">
        <f t="shared" si="61"/>
        <v>15319.464105341129</v>
      </c>
      <c r="E890" s="128">
        <f t="shared" ca="1" si="62"/>
        <v>88931.240147518372</v>
      </c>
      <c r="F890" s="124">
        <f t="shared" ca="1" si="63"/>
        <v>1.0382667938119372E-2</v>
      </c>
      <c r="G890" s="128"/>
      <c r="H890" s="128"/>
      <c r="I890" s="124"/>
      <c r="J890" s="125"/>
      <c r="K890" s="128"/>
    </row>
    <row r="891" spans="1:11" x14ac:dyDescent="0.3">
      <c r="A891" s="73">
        <v>42551</v>
      </c>
      <c r="B891" s="130">
        <v>2098.860107</v>
      </c>
      <c r="C891" s="125">
        <f t="shared" si="60"/>
        <v>1.0043415560437863E-2</v>
      </c>
      <c r="D891" s="128">
        <f t="shared" si="61"/>
        <v>10043.415560437863</v>
      </c>
      <c r="E891" s="128">
        <f t="shared" ca="1" si="62"/>
        <v>88931.240147518372</v>
      </c>
      <c r="F891" s="124">
        <f t="shared" ca="1" si="63"/>
        <v>1.4549825429001739E-2</v>
      </c>
      <c r="G891" s="128"/>
      <c r="H891" s="128"/>
      <c r="I891" s="124"/>
      <c r="J891" s="125"/>
      <c r="K891" s="128"/>
    </row>
    <row r="892" spans="1:11" x14ac:dyDescent="0.3">
      <c r="A892" s="73">
        <v>42550</v>
      </c>
      <c r="B892" s="130">
        <v>2070.7700199999999</v>
      </c>
      <c r="C892" s="125">
        <f t="shared" si="60"/>
        <v>-3.523919864832914E-4</v>
      </c>
      <c r="D892" s="128">
        <f t="shared" si="61"/>
        <v>-352.39198648329142</v>
      </c>
      <c r="E892" s="128">
        <f t="shared" ca="1" si="62"/>
        <v>88931.240147518372</v>
      </c>
      <c r="F892" s="124">
        <f t="shared" ca="1" si="63"/>
        <v>-2.8939073546917493E-3</v>
      </c>
      <c r="G892" s="128"/>
      <c r="H892" s="128"/>
      <c r="I892" s="124"/>
      <c r="J892" s="125"/>
      <c r="K892" s="128"/>
    </row>
    <row r="893" spans="1:11" x14ac:dyDescent="0.3">
      <c r="A893" s="73">
        <v>42549</v>
      </c>
      <c r="B893" s="130">
        <v>2036.089966</v>
      </c>
      <c r="C893" s="125">
        <f t="shared" si="60"/>
        <v>-1.8903157447808239E-2</v>
      </c>
      <c r="D893" s="128">
        <f t="shared" si="61"/>
        <v>-18903.15744780824</v>
      </c>
      <c r="E893" s="128">
        <f t="shared" ca="1" si="62"/>
        <v>88931.240147518372</v>
      </c>
      <c r="F893" s="124">
        <f t="shared" ca="1" si="63"/>
        <v>-1.9894849164732387E-2</v>
      </c>
      <c r="G893" s="128"/>
      <c r="H893" s="128"/>
      <c r="I893" s="124"/>
      <c r="J893" s="125"/>
      <c r="K893" s="128"/>
    </row>
    <row r="894" spans="1:11" x14ac:dyDescent="0.3">
      <c r="A894" s="73">
        <v>42548</v>
      </c>
      <c r="B894" s="130">
        <v>2000.540039</v>
      </c>
      <c r="C894" s="125">
        <f t="shared" si="60"/>
        <v>-3.7767076357460794E-2</v>
      </c>
      <c r="D894" s="128">
        <f t="shared" si="61"/>
        <v>-37767.076357460792</v>
      </c>
      <c r="E894" s="128">
        <f t="shared" ca="1" si="62"/>
        <v>88931.240147518372</v>
      </c>
      <c r="F894" s="124">
        <f t="shared" ca="1" si="63"/>
        <v>-3.0328031348256124E-2</v>
      </c>
      <c r="G894" s="128"/>
      <c r="H894" s="128"/>
      <c r="I894" s="124"/>
      <c r="J894" s="125"/>
      <c r="K894" s="128"/>
    </row>
    <row r="895" spans="1:11" x14ac:dyDescent="0.3">
      <c r="A895" s="73">
        <v>42545</v>
      </c>
      <c r="B895" s="130">
        <v>2037.410034</v>
      </c>
      <c r="C895" s="125">
        <f t="shared" si="60"/>
        <v>-2.7985721897155535E-2</v>
      </c>
      <c r="D895" s="128">
        <f t="shared" si="61"/>
        <v>-27985.721897155534</v>
      </c>
      <c r="E895" s="128">
        <f t="shared" ca="1" si="62"/>
        <v>88931.240147518372</v>
      </c>
      <c r="F895" s="124">
        <f t="shared" ca="1" si="63"/>
        <v>-9.8315837814095808E-3</v>
      </c>
      <c r="G895" s="128"/>
      <c r="H895" s="128"/>
      <c r="I895" s="124"/>
      <c r="J895" s="125"/>
      <c r="K895" s="128"/>
    </row>
    <row r="896" spans="1:11" x14ac:dyDescent="0.3">
      <c r="A896" s="73">
        <v>42544</v>
      </c>
      <c r="B896" s="130">
        <v>2113.320068</v>
      </c>
      <c r="C896" s="125">
        <f t="shared" si="60"/>
        <v>-1.0210032807779212E-3</v>
      </c>
      <c r="D896" s="128">
        <f t="shared" si="61"/>
        <v>-1021.0032807779212</v>
      </c>
      <c r="E896" s="128">
        <f t="shared" ca="1" si="62"/>
        <v>88931.240147518372</v>
      </c>
      <c r="F896" s="124">
        <f t="shared" ca="1" si="63"/>
        <v>5.6293763264605445E-3</v>
      </c>
      <c r="G896" s="128"/>
      <c r="H896" s="128"/>
      <c r="I896" s="124"/>
      <c r="J896" s="125"/>
      <c r="K896" s="128"/>
    </row>
    <row r="897" spans="1:11" x14ac:dyDescent="0.3">
      <c r="A897" s="73">
        <v>42543</v>
      </c>
      <c r="B897" s="130">
        <v>2085.4499510000001</v>
      </c>
      <c r="C897" s="125">
        <f t="shared" si="60"/>
        <v>-1.5888748226158156E-2</v>
      </c>
      <c r="D897" s="128">
        <f t="shared" si="61"/>
        <v>-15888.748226158155</v>
      </c>
      <c r="E897" s="128">
        <f t="shared" ca="1" si="62"/>
        <v>88931.240147518372</v>
      </c>
      <c r="F897" s="124">
        <f t="shared" ca="1" si="63"/>
        <v>-8.0198008508886032E-3</v>
      </c>
      <c r="G897" s="128"/>
      <c r="H897" s="128"/>
      <c r="I897" s="124"/>
      <c r="J897" s="125"/>
      <c r="K897" s="128"/>
    </row>
    <row r="898" spans="1:11" x14ac:dyDescent="0.3">
      <c r="A898" s="73">
        <v>42542</v>
      </c>
      <c r="B898" s="130">
        <v>2088.8999020000001</v>
      </c>
      <c r="C898" s="125">
        <f t="shared" si="60"/>
        <v>-1.0998367660517538E-2</v>
      </c>
      <c r="D898" s="128">
        <f t="shared" si="61"/>
        <v>-10998.367660517539</v>
      </c>
      <c r="E898" s="128">
        <f t="shared" ca="1" si="62"/>
        <v>88931.240147518372</v>
      </c>
      <c r="F898" s="124">
        <f t="shared" ca="1" si="63"/>
        <v>-9.3333785163457472E-3</v>
      </c>
      <c r="G898" s="128"/>
      <c r="H898" s="128"/>
      <c r="I898" s="124"/>
      <c r="J898" s="125"/>
      <c r="K898" s="128"/>
    </row>
    <row r="899" spans="1:11" x14ac:dyDescent="0.3">
      <c r="A899" s="73">
        <v>42541</v>
      </c>
      <c r="B899" s="130">
        <v>2083.25</v>
      </c>
      <c r="C899" s="125">
        <f t="shared" si="60"/>
        <v>-1.2401530803084593E-2</v>
      </c>
      <c r="D899" s="128">
        <f t="shared" si="61"/>
        <v>-12401.530803084594</v>
      </c>
      <c r="E899" s="128">
        <f t="shared" ca="1" si="62"/>
        <v>88931.240147518372</v>
      </c>
      <c r="F899" s="124">
        <f t="shared" ca="1" si="63"/>
        <v>-1.9277823154417395E-2</v>
      </c>
      <c r="G899" s="128"/>
      <c r="H899" s="128"/>
      <c r="I899" s="124"/>
      <c r="J899" s="125"/>
      <c r="K899" s="128"/>
    </row>
    <row r="900" spans="1:11" x14ac:dyDescent="0.3">
      <c r="A900" s="73">
        <v>42538</v>
      </c>
      <c r="B900" s="130">
        <v>2071.219971</v>
      </c>
      <c r="C900" s="125">
        <f t="shared" si="60"/>
        <v>-1.3295943345874472E-2</v>
      </c>
      <c r="D900" s="128">
        <f t="shared" si="61"/>
        <v>-13295.943345874472</v>
      </c>
      <c r="E900" s="128">
        <f t="shared" ca="1" si="62"/>
        <v>88931.240147518372</v>
      </c>
      <c r="F900" s="124">
        <f t="shared" ca="1" si="63"/>
        <v>-2.4321136498823948E-2</v>
      </c>
      <c r="G900" s="128"/>
      <c r="H900" s="128"/>
      <c r="I900" s="124"/>
      <c r="J900" s="125"/>
      <c r="K900" s="128"/>
    </row>
    <row r="901" spans="1:11" x14ac:dyDescent="0.3">
      <c r="A901" s="73">
        <v>42537</v>
      </c>
      <c r="B901" s="130">
        <v>2077.98999</v>
      </c>
      <c r="C901" s="125">
        <f t="shared" si="60"/>
        <v>-1.295327886839015E-2</v>
      </c>
      <c r="D901" s="128">
        <f t="shared" si="61"/>
        <v>-12953.278868390151</v>
      </c>
      <c r="E901" s="128">
        <f t="shared" ca="1" si="62"/>
        <v>88931.240147518372</v>
      </c>
      <c r="F901" s="124">
        <f t="shared" ca="1" si="63"/>
        <v>-1.5165948725662015E-2</v>
      </c>
      <c r="G901" s="128"/>
      <c r="H901" s="128"/>
      <c r="I901" s="124"/>
      <c r="J901" s="125"/>
      <c r="K901" s="128"/>
    </row>
    <row r="902" spans="1:11" x14ac:dyDescent="0.3">
      <c r="A902" s="73">
        <v>42536</v>
      </c>
      <c r="B902" s="130">
        <v>2071.5</v>
      </c>
      <c r="C902" s="125">
        <f t="shared" si="60"/>
        <v>-1.3256647104543551E-2</v>
      </c>
      <c r="D902" s="128">
        <f t="shared" si="61"/>
        <v>-13256.64710454355</v>
      </c>
      <c r="E902" s="128">
        <f t="shared" ca="1" si="62"/>
        <v>88931.240147518372</v>
      </c>
      <c r="F902" s="124">
        <f t="shared" ca="1" si="63"/>
        <v>-2.3448544358245837E-2</v>
      </c>
      <c r="G902" s="128"/>
      <c r="H902" s="128"/>
      <c r="I902" s="124"/>
      <c r="J902" s="125"/>
      <c r="K902" s="128"/>
    </row>
    <row r="903" spans="1:11" x14ac:dyDescent="0.3">
      <c r="A903" s="73">
        <v>42535</v>
      </c>
      <c r="B903" s="130">
        <v>2075.320068</v>
      </c>
      <c r="C903" s="125">
        <f t="shared" si="60"/>
        <v>-1.0314925728048596E-2</v>
      </c>
      <c r="D903" s="128">
        <f t="shared" si="61"/>
        <v>-10314.925728048596</v>
      </c>
      <c r="E903" s="128">
        <f t="shared" ca="1" si="62"/>
        <v>88931.240147518372</v>
      </c>
      <c r="F903" s="124">
        <f t="shared" ca="1" si="63"/>
        <v>-1.1959338855478396E-2</v>
      </c>
      <c r="G903" s="128"/>
      <c r="H903" s="128"/>
      <c r="I903" s="124"/>
      <c r="J903" s="125"/>
      <c r="K903" s="128"/>
    </row>
    <row r="904" spans="1:11" x14ac:dyDescent="0.3">
      <c r="A904" s="73">
        <v>42534</v>
      </c>
      <c r="B904" s="130">
        <v>2079.0600589999999</v>
      </c>
      <c r="C904" s="125">
        <f t="shared" ref="C904:C967" si="64">B904/B914-1</f>
        <v>-9.5280742036166766E-3</v>
      </c>
      <c r="D904" s="128">
        <f t="shared" ref="D904:D967" si="65">C904*$B$5</f>
        <v>-9528.0742036166757</v>
      </c>
      <c r="E904" s="128">
        <f t="shared" ref="E904:E967" ca="1" si="66">ABS(_xlfn.PERCENTILE.INC(OFFSET(D904,0,0,Window),1-VaRLevel))</f>
        <v>88931.240147518372</v>
      </c>
      <c r="F904" s="124">
        <f t="shared" ca="1" si="63"/>
        <v>-8.2192729438429479E-3</v>
      </c>
      <c r="G904" s="128"/>
      <c r="H904" s="128"/>
      <c r="I904" s="124"/>
      <c r="J904" s="125"/>
      <c r="K904" s="128"/>
    </row>
    <row r="905" spans="1:11" x14ac:dyDescent="0.3">
      <c r="A905" s="73">
        <v>42531</v>
      </c>
      <c r="B905" s="130">
        <v>2096.070068</v>
      </c>
      <c r="C905" s="125">
        <f t="shared" si="64"/>
        <v>2.8563081766814769E-3</v>
      </c>
      <c r="D905" s="128">
        <f t="shared" si="65"/>
        <v>2856.3081766814767</v>
      </c>
      <c r="E905" s="128">
        <f t="shared" ca="1" si="66"/>
        <v>88931.240147518372</v>
      </c>
      <c r="F905" s="124">
        <f t="shared" ref="F905:F968" ca="1" si="67">B905/OFFSET(B905,250,0)-1</f>
        <v>5.5843258731327339E-3</v>
      </c>
      <c r="G905" s="128"/>
      <c r="H905" s="128"/>
      <c r="I905" s="124"/>
      <c r="J905" s="125"/>
      <c r="K905" s="128"/>
    </row>
    <row r="906" spans="1:11" x14ac:dyDescent="0.3">
      <c r="A906" s="73">
        <v>42530</v>
      </c>
      <c r="B906" s="130">
        <v>2115.4799800000001</v>
      </c>
      <c r="C906" s="125">
        <f t="shared" si="64"/>
        <v>1.1929903534366071E-2</v>
      </c>
      <c r="D906" s="128">
        <f t="shared" si="65"/>
        <v>11929.903534366071</v>
      </c>
      <c r="E906" s="128">
        <f t="shared" ca="1" si="66"/>
        <v>88931.240147518372</v>
      </c>
      <c r="F906" s="124">
        <f t="shared" ca="1" si="67"/>
        <v>1.0204751377956178E-2</v>
      </c>
      <c r="G906" s="128"/>
      <c r="H906" s="128"/>
      <c r="I906" s="124"/>
      <c r="J906" s="125"/>
      <c r="K906" s="128"/>
    </row>
    <row r="907" spans="1:11" x14ac:dyDescent="0.3">
      <c r="A907" s="73">
        <v>42529</v>
      </c>
      <c r="B907" s="130">
        <v>2119.1201169999999</v>
      </c>
      <c r="C907" s="125">
        <f t="shared" si="64"/>
        <v>2.0741239066436767E-2</v>
      </c>
      <c r="D907" s="128">
        <f t="shared" si="65"/>
        <v>20741.239066436767</v>
      </c>
      <c r="E907" s="128">
        <f t="shared" ca="1" si="66"/>
        <v>88931.240147518372</v>
      </c>
      <c r="F907" s="124">
        <f t="shared" ca="1" si="67"/>
        <v>4.8651923216449511E-3</v>
      </c>
      <c r="G907" s="128"/>
      <c r="H907" s="128"/>
      <c r="I907" s="124"/>
      <c r="J907" s="125"/>
      <c r="K907" s="128"/>
    </row>
    <row r="908" spans="1:11" x14ac:dyDescent="0.3">
      <c r="A908" s="73">
        <v>42528</v>
      </c>
      <c r="B908" s="130">
        <v>2112.1298830000001</v>
      </c>
      <c r="C908" s="125">
        <f t="shared" si="64"/>
        <v>3.1293257348276038E-2</v>
      </c>
      <c r="D908" s="128">
        <f t="shared" si="65"/>
        <v>31293.257348276038</v>
      </c>
      <c r="E908" s="128">
        <f t="shared" ca="1" si="66"/>
        <v>88931.240147518372</v>
      </c>
      <c r="F908" s="124">
        <f t="shared" ca="1" si="67"/>
        <v>3.2918165311128789E-3</v>
      </c>
      <c r="G908" s="128"/>
      <c r="H908" s="128"/>
      <c r="I908" s="124"/>
      <c r="J908" s="125"/>
      <c r="K908" s="128"/>
    </row>
    <row r="909" spans="1:11" x14ac:dyDescent="0.3">
      <c r="A909" s="73">
        <v>42527</v>
      </c>
      <c r="B909" s="130">
        <v>2109.4099120000001</v>
      </c>
      <c r="C909" s="125">
        <f t="shared" si="64"/>
        <v>2.7817222513267348E-2</v>
      </c>
      <c r="D909" s="128">
        <f t="shared" si="65"/>
        <v>27817.222513267348</v>
      </c>
      <c r="E909" s="128">
        <f t="shared" ca="1" si="66"/>
        <v>88931.240147518372</v>
      </c>
      <c r="F909" s="124">
        <f t="shared" ca="1" si="67"/>
        <v>1.4066298766193475E-2</v>
      </c>
      <c r="G909" s="128"/>
      <c r="H909" s="128"/>
      <c r="I909" s="124"/>
      <c r="J909" s="125"/>
      <c r="K909" s="128"/>
    </row>
    <row r="910" spans="1:11" x14ac:dyDescent="0.3">
      <c r="A910" s="73">
        <v>42524</v>
      </c>
      <c r="B910" s="130">
        <v>2099.1298830000001</v>
      </c>
      <c r="C910" s="125">
        <f t="shared" si="64"/>
        <v>2.8965041308191664E-2</v>
      </c>
      <c r="D910" s="128">
        <f t="shared" si="65"/>
        <v>28965.041308191663</v>
      </c>
      <c r="E910" s="128">
        <f t="shared" ca="1" si="66"/>
        <v>88931.240147518372</v>
      </c>
      <c r="F910" s="124">
        <f t="shared" ca="1" si="67"/>
        <v>9.5465034642527868E-3</v>
      </c>
      <c r="G910" s="128"/>
      <c r="H910" s="128"/>
      <c r="I910" s="124"/>
      <c r="J910" s="125"/>
      <c r="K910" s="128"/>
    </row>
    <row r="911" spans="1:11" x14ac:dyDescent="0.3">
      <c r="A911" s="73">
        <v>42523</v>
      </c>
      <c r="B911" s="130">
        <v>2105.26001</v>
      </c>
      <c r="C911" s="125">
        <f t="shared" si="64"/>
        <v>2.8144735552456446E-2</v>
      </c>
      <c r="D911" s="128">
        <f t="shared" si="65"/>
        <v>28144.735552456445</v>
      </c>
      <c r="E911" s="128">
        <f t="shared" ca="1" si="66"/>
        <v>88931.240147518372</v>
      </c>
      <c r="F911" s="124">
        <f t="shared" ca="1" si="67"/>
        <v>5.9392934623141436E-3</v>
      </c>
      <c r="G911" s="128"/>
      <c r="H911" s="128"/>
      <c r="I911" s="124"/>
      <c r="J911" s="125"/>
      <c r="K911" s="128"/>
    </row>
    <row r="912" spans="1:11" x14ac:dyDescent="0.3">
      <c r="A912" s="73">
        <v>42522</v>
      </c>
      <c r="B912" s="130">
        <v>2099.330078</v>
      </c>
      <c r="C912" s="125">
        <f t="shared" si="64"/>
        <v>2.5459097011496068E-2</v>
      </c>
      <c r="D912" s="128">
        <f t="shared" si="65"/>
        <v>25459.097011496069</v>
      </c>
      <c r="E912" s="128">
        <f t="shared" ca="1" si="66"/>
        <v>88931.240147518372</v>
      </c>
      <c r="F912" s="124">
        <f t="shared" ca="1" si="67"/>
        <v>1.6651986093703108E-3</v>
      </c>
      <c r="G912" s="128"/>
      <c r="H912" s="128"/>
      <c r="I912" s="124"/>
      <c r="J912" s="125"/>
      <c r="K912" s="128"/>
    </row>
    <row r="913" spans="1:11" x14ac:dyDescent="0.3">
      <c r="A913" s="73">
        <v>42521</v>
      </c>
      <c r="B913" s="130">
        <v>2096.9499510000001</v>
      </c>
      <c r="C913" s="125">
        <f t="shared" si="64"/>
        <v>1.4656518387046624E-2</v>
      </c>
      <c r="D913" s="128">
        <f t="shared" si="65"/>
        <v>14656.518387046624</v>
      </c>
      <c r="E913" s="128">
        <f t="shared" ca="1" si="66"/>
        <v>88931.240147518372</v>
      </c>
      <c r="F913" s="124">
        <f t="shared" ca="1" si="67"/>
        <v>-8.0981786077678475E-3</v>
      </c>
      <c r="G913" s="128"/>
      <c r="H913" s="128"/>
      <c r="I913" s="124"/>
      <c r="J913" s="125"/>
      <c r="K913" s="128"/>
    </row>
    <row r="914" spans="1:11" x14ac:dyDescent="0.3">
      <c r="A914" s="73">
        <v>42517</v>
      </c>
      <c r="B914" s="130">
        <v>2099.0600589999999</v>
      </c>
      <c r="C914" s="125">
        <f t="shared" si="64"/>
        <v>2.5627781738785993E-2</v>
      </c>
      <c r="D914" s="128">
        <f t="shared" si="65"/>
        <v>25627.781738785994</v>
      </c>
      <c r="E914" s="128">
        <f t="shared" ca="1" si="66"/>
        <v>88931.240147518372</v>
      </c>
      <c r="F914" s="124">
        <f t="shared" ca="1" si="67"/>
        <v>-4.9962260667282266E-3</v>
      </c>
      <c r="G914" s="128"/>
      <c r="H914" s="128"/>
      <c r="I914" s="124"/>
      <c r="J914" s="125"/>
      <c r="K914" s="128"/>
    </row>
    <row r="915" spans="1:11" x14ac:dyDescent="0.3">
      <c r="A915" s="73">
        <v>42516</v>
      </c>
      <c r="B915" s="130">
        <v>2090.1000979999999</v>
      </c>
      <c r="C915" s="125">
        <f t="shared" si="64"/>
        <v>1.2591378198217429E-2</v>
      </c>
      <c r="D915" s="128">
        <f t="shared" si="65"/>
        <v>12591.37819821743</v>
      </c>
      <c r="E915" s="128">
        <f t="shared" ca="1" si="66"/>
        <v>88931.240147518372</v>
      </c>
      <c r="F915" s="124">
        <f t="shared" ca="1" si="67"/>
        <v>-1.0242730938545552E-2</v>
      </c>
      <c r="G915" s="128"/>
      <c r="H915" s="128"/>
      <c r="I915" s="124"/>
      <c r="J915" s="125"/>
      <c r="K915" s="128"/>
    </row>
    <row r="916" spans="1:11" x14ac:dyDescent="0.3">
      <c r="A916" s="73">
        <v>42515</v>
      </c>
      <c r="B916" s="130">
        <v>2090.540039</v>
      </c>
      <c r="C916" s="125">
        <f t="shared" si="64"/>
        <v>1.2632881476358104E-2</v>
      </c>
      <c r="D916" s="128">
        <f t="shared" si="65"/>
        <v>12632.881476358105</v>
      </c>
      <c r="E916" s="128">
        <f t="shared" ca="1" si="66"/>
        <v>88931.240147518372</v>
      </c>
      <c r="F916" s="124">
        <f t="shared" ca="1" si="67"/>
        <v>-7.9956034979428159E-3</v>
      </c>
      <c r="G916" s="128"/>
      <c r="H916" s="128"/>
      <c r="I916" s="124"/>
      <c r="J916" s="125"/>
      <c r="K916" s="128"/>
    </row>
    <row r="917" spans="1:11" x14ac:dyDescent="0.3">
      <c r="A917" s="73">
        <v>42514</v>
      </c>
      <c r="B917" s="130">
        <v>2076.0600589999999</v>
      </c>
      <c r="C917" s="125">
        <f t="shared" si="64"/>
        <v>-3.9962936051332054E-3</v>
      </c>
      <c r="D917" s="128">
        <f t="shared" si="65"/>
        <v>-3996.2936051332053</v>
      </c>
      <c r="E917" s="128">
        <f t="shared" ca="1" si="66"/>
        <v>88931.240147518372</v>
      </c>
      <c r="F917" s="124">
        <f t="shared" ca="1" si="67"/>
        <v>-2.1091187329930761E-2</v>
      </c>
      <c r="G917" s="128"/>
      <c r="H917" s="128"/>
      <c r="I917" s="124"/>
      <c r="J917" s="125"/>
      <c r="K917" s="128"/>
    </row>
    <row r="918" spans="1:11" x14ac:dyDescent="0.3">
      <c r="A918" s="73">
        <v>42513</v>
      </c>
      <c r="B918" s="130">
        <v>2048.040039</v>
      </c>
      <c r="C918" s="125">
        <f t="shared" si="64"/>
        <v>-5.1731452065224559E-3</v>
      </c>
      <c r="D918" s="128">
        <f t="shared" si="65"/>
        <v>-5173.1452065224557</v>
      </c>
      <c r="E918" s="128">
        <f t="shared" ca="1" si="66"/>
        <v>88931.240147518372</v>
      </c>
      <c r="F918" s="124">
        <f t="shared" ca="1" si="67"/>
        <v>-3.5526560980339461E-2</v>
      </c>
      <c r="G918" s="128"/>
      <c r="H918" s="128"/>
      <c r="I918" s="124"/>
      <c r="J918" s="125"/>
      <c r="K918" s="128"/>
    </row>
    <row r="919" spans="1:11" x14ac:dyDescent="0.3">
      <c r="A919" s="73">
        <v>42510</v>
      </c>
      <c r="B919" s="130">
        <v>2052.320068</v>
      </c>
      <c r="C919" s="125">
        <f t="shared" si="64"/>
        <v>-2.3429738621086882E-3</v>
      </c>
      <c r="D919" s="128">
        <f t="shared" si="65"/>
        <v>-2342.9738621086881</v>
      </c>
      <c r="E919" s="128">
        <f t="shared" ca="1" si="66"/>
        <v>88931.240147518372</v>
      </c>
      <c r="F919" s="124">
        <f t="shared" ca="1" si="67"/>
        <v>-2.4655395973821159E-2</v>
      </c>
      <c r="G919" s="128"/>
      <c r="H919" s="128"/>
      <c r="I919" s="124"/>
      <c r="J919" s="125"/>
      <c r="K919" s="128"/>
    </row>
    <row r="920" spans="1:11" x14ac:dyDescent="0.3">
      <c r="A920" s="73">
        <v>42509</v>
      </c>
      <c r="B920" s="130">
        <v>2040.040039</v>
      </c>
      <c r="C920" s="125">
        <f t="shared" si="64"/>
        <v>-5.1641908117068258E-3</v>
      </c>
      <c r="D920" s="128">
        <f t="shared" si="65"/>
        <v>-5164.190811706826</v>
      </c>
      <c r="E920" s="128">
        <f t="shared" ca="1" si="66"/>
        <v>88931.240147518372</v>
      </c>
      <c r="F920" s="124">
        <f t="shared" ca="1" si="67"/>
        <v>-4.0459825975217134E-2</v>
      </c>
      <c r="G920" s="128"/>
      <c r="H920" s="128"/>
      <c r="I920" s="124"/>
      <c r="J920" s="125"/>
      <c r="K920" s="128"/>
    </row>
    <row r="921" spans="1:11" x14ac:dyDescent="0.3">
      <c r="A921" s="73">
        <v>42508</v>
      </c>
      <c r="B921" s="130">
        <v>2047.630005</v>
      </c>
      <c r="C921" s="125">
        <f t="shared" si="64"/>
        <v>-1.7015639264972293E-3</v>
      </c>
      <c r="D921" s="128">
        <f t="shared" si="65"/>
        <v>-1701.5639264972292</v>
      </c>
      <c r="E921" s="128">
        <f t="shared" ca="1" si="66"/>
        <v>88931.240147518372</v>
      </c>
      <c r="F921" s="124">
        <f t="shared" ca="1" si="67"/>
        <v>-3.904133636120799E-2</v>
      </c>
      <c r="G921" s="128"/>
      <c r="H921" s="128"/>
      <c r="I921" s="124"/>
      <c r="J921" s="125"/>
      <c r="K921" s="128"/>
    </row>
    <row r="922" spans="1:11" x14ac:dyDescent="0.3">
      <c r="A922" s="73">
        <v>42507</v>
      </c>
      <c r="B922" s="130">
        <v>2047.209961</v>
      </c>
      <c r="C922" s="125">
        <f t="shared" si="64"/>
        <v>-7.8319230596862743E-3</v>
      </c>
      <c r="D922" s="128">
        <f t="shared" si="65"/>
        <v>-7831.9230596862744</v>
      </c>
      <c r="E922" s="128">
        <f t="shared" ca="1" si="66"/>
        <v>88931.240147518372</v>
      </c>
      <c r="F922" s="124">
        <f t="shared" ca="1" si="67"/>
        <v>-3.6992324658255304E-2</v>
      </c>
      <c r="G922" s="128"/>
      <c r="H922" s="128"/>
      <c r="I922" s="124"/>
      <c r="J922" s="125"/>
      <c r="K922" s="128"/>
    </row>
    <row r="923" spans="1:11" x14ac:dyDescent="0.3">
      <c r="A923" s="73">
        <v>42506</v>
      </c>
      <c r="B923" s="130">
        <v>2066.6599120000001</v>
      </c>
      <c r="C923" s="125">
        <f t="shared" si="64"/>
        <v>-7.0960928220186181E-3</v>
      </c>
      <c r="D923" s="128">
        <f t="shared" si="65"/>
        <v>-7096.0928220186179</v>
      </c>
      <c r="E923" s="128">
        <f t="shared" ca="1" si="66"/>
        <v>88931.240147518372</v>
      </c>
      <c r="F923" s="124">
        <f t="shared" ca="1" si="67"/>
        <v>-2.8747674277400548E-2</v>
      </c>
      <c r="G923" s="128"/>
      <c r="H923" s="128"/>
      <c r="I923" s="124"/>
      <c r="J923" s="125"/>
      <c r="K923" s="128"/>
    </row>
    <row r="924" spans="1:11" x14ac:dyDescent="0.3">
      <c r="A924" s="73">
        <v>42503</v>
      </c>
      <c r="B924" s="130">
        <v>2046.6099850000001</v>
      </c>
      <c r="C924" s="125">
        <f t="shared" si="64"/>
        <v>-9.0495635290617216E-3</v>
      </c>
      <c r="D924" s="128">
        <f t="shared" si="65"/>
        <v>-9049.5635290617211</v>
      </c>
      <c r="E924" s="128">
        <f t="shared" ca="1" si="66"/>
        <v>88931.240147518372</v>
      </c>
      <c r="F924" s="124">
        <f t="shared" ca="1" si="67"/>
        <v>-3.8789201531406525E-2</v>
      </c>
      <c r="G924" s="128"/>
      <c r="H924" s="128"/>
      <c r="I924" s="124"/>
      <c r="J924" s="125"/>
      <c r="K924" s="128"/>
    </row>
    <row r="925" spans="1:11" x14ac:dyDescent="0.3">
      <c r="A925" s="73">
        <v>42502</v>
      </c>
      <c r="B925" s="130">
        <v>2064.110107</v>
      </c>
      <c r="C925" s="125">
        <f t="shared" si="64"/>
        <v>-5.6363307178673994E-3</v>
      </c>
      <c r="D925" s="128">
        <f t="shared" si="65"/>
        <v>-5636.3307178673995</v>
      </c>
      <c r="E925" s="128">
        <f t="shared" ca="1" si="66"/>
        <v>88931.240147518372</v>
      </c>
      <c r="F925" s="124">
        <f t="shared" ca="1" si="67"/>
        <v>-2.7615322510308182E-2</v>
      </c>
      <c r="G925" s="128"/>
      <c r="H925" s="128"/>
      <c r="I925" s="124"/>
      <c r="J925" s="125"/>
      <c r="K925" s="128"/>
    </row>
    <row r="926" spans="1:11" x14ac:dyDescent="0.3">
      <c r="A926" s="73">
        <v>42501</v>
      </c>
      <c r="B926" s="130">
        <v>2064.459961</v>
      </c>
      <c r="C926" s="125">
        <f t="shared" si="64"/>
        <v>-1.464808841157561E-2</v>
      </c>
      <c r="D926" s="128">
        <f t="shared" si="65"/>
        <v>-14648.088411575611</v>
      </c>
      <c r="E926" s="128">
        <f t="shared" ca="1" si="66"/>
        <v>88931.240147518372</v>
      </c>
      <c r="F926" s="124">
        <f t="shared" ca="1" si="67"/>
        <v>-2.670318909202174E-2</v>
      </c>
      <c r="G926" s="128"/>
      <c r="H926" s="128"/>
      <c r="I926" s="124"/>
      <c r="J926" s="125"/>
      <c r="K926" s="128"/>
    </row>
    <row r="927" spans="1:11" x14ac:dyDescent="0.3">
      <c r="A927" s="73">
        <v>42500</v>
      </c>
      <c r="B927" s="130">
        <v>2084.389893</v>
      </c>
      <c r="C927" s="125">
        <f t="shared" si="64"/>
        <v>-3.4947928341755308E-3</v>
      </c>
      <c r="D927" s="128">
        <f t="shared" si="65"/>
        <v>-3494.792834175531</v>
      </c>
      <c r="E927" s="128">
        <f t="shared" ca="1" si="66"/>
        <v>88931.240147518372</v>
      </c>
      <c r="F927" s="124">
        <f t="shared" ca="1" si="67"/>
        <v>-6.7144252669972815E-3</v>
      </c>
      <c r="G927" s="128"/>
      <c r="H927" s="128"/>
      <c r="I927" s="124"/>
      <c r="J927" s="125"/>
      <c r="K927" s="128"/>
    </row>
    <row r="928" spans="1:11" x14ac:dyDescent="0.3">
      <c r="A928" s="73">
        <v>42499</v>
      </c>
      <c r="B928" s="130">
        <v>2058.6899410000001</v>
      </c>
      <c r="C928" s="125">
        <f t="shared" si="64"/>
        <v>-1.3938230117209516E-2</v>
      </c>
      <c r="D928" s="128">
        <f t="shared" si="65"/>
        <v>-13938.230117209516</v>
      </c>
      <c r="E928" s="128">
        <f t="shared" ca="1" si="66"/>
        <v>88931.240147518372</v>
      </c>
      <c r="F928" s="124">
        <f t="shared" ca="1" si="67"/>
        <v>-1.9260534770054738E-2</v>
      </c>
      <c r="G928" s="128"/>
      <c r="H928" s="128"/>
      <c r="I928" s="124"/>
      <c r="J928" s="125"/>
      <c r="K928" s="128"/>
    </row>
    <row r="929" spans="1:11" x14ac:dyDescent="0.3">
      <c r="A929" s="73">
        <v>42496</v>
      </c>
      <c r="B929" s="130">
        <v>2057.139893</v>
      </c>
      <c r="C929" s="125">
        <f t="shared" si="64"/>
        <v>-1.6466108738677709E-2</v>
      </c>
      <c r="D929" s="128">
        <f t="shared" si="65"/>
        <v>-16466.108738677711</v>
      </c>
      <c r="E929" s="128">
        <f t="shared" ca="1" si="66"/>
        <v>88931.240147518372</v>
      </c>
      <c r="F929" s="124">
        <f t="shared" ca="1" si="67"/>
        <v>-2.2889610281813466E-2</v>
      </c>
      <c r="G929" s="128"/>
      <c r="H929" s="128"/>
      <c r="I929" s="124"/>
      <c r="J929" s="125"/>
      <c r="K929" s="128"/>
    </row>
    <row r="930" spans="1:11" x14ac:dyDescent="0.3">
      <c r="A930" s="73">
        <v>42495</v>
      </c>
      <c r="B930" s="130">
        <v>2050.6298830000001</v>
      </c>
      <c r="C930" s="125">
        <f t="shared" si="64"/>
        <v>-1.9531670104726562E-2</v>
      </c>
      <c r="D930" s="128">
        <f t="shared" si="65"/>
        <v>-19531.670104726563</v>
      </c>
      <c r="E930" s="128">
        <f t="shared" ca="1" si="66"/>
        <v>88931.240147518372</v>
      </c>
      <c r="F930" s="124">
        <f t="shared" ca="1" si="67"/>
        <v>-3.0939091710206923E-2</v>
      </c>
      <c r="G930" s="128"/>
      <c r="H930" s="128"/>
      <c r="I930" s="124"/>
      <c r="J930" s="125"/>
      <c r="K930" s="128"/>
    </row>
    <row r="931" spans="1:11" x14ac:dyDescent="0.3">
      <c r="A931" s="73">
        <v>42494</v>
      </c>
      <c r="B931" s="130">
        <v>2051.1201169999999</v>
      </c>
      <c r="C931" s="125">
        <f t="shared" si="64"/>
        <v>-2.4391070866783271E-2</v>
      </c>
      <c r="D931" s="128">
        <f t="shared" si="65"/>
        <v>-24391.07086678327</v>
      </c>
      <c r="E931" s="128">
        <f t="shared" ca="1" si="66"/>
        <v>88931.240147518372</v>
      </c>
      <c r="F931" s="124">
        <f t="shared" ca="1" si="67"/>
        <v>-1.7662779214559388E-2</v>
      </c>
      <c r="G931" s="128"/>
      <c r="H931" s="128"/>
      <c r="I931" s="124"/>
      <c r="J931" s="125"/>
      <c r="K931" s="128"/>
    </row>
    <row r="932" spans="1:11" x14ac:dyDescent="0.3">
      <c r="A932" s="73">
        <v>42493</v>
      </c>
      <c r="B932" s="130">
        <v>2063.3701169999999</v>
      </c>
      <c r="C932" s="125">
        <f t="shared" si="64"/>
        <v>-1.7816989302631203E-2</v>
      </c>
      <c r="D932" s="128">
        <f t="shared" si="65"/>
        <v>-17816.989302631202</v>
      </c>
      <c r="E932" s="128">
        <f t="shared" ca="1" si="66"/>
        <v>88931.240147518372</v>
      </c>
      <c r="F932" s="124">
        <f t="shared" ca="1" si="67"/>
        <v>-8.0666229793665556E-3</v>
      </c>
      <c r="G932" s="128"/>
      <c r="H932" s="128"/>
      <c r="I932" s="124"/>
      <c r="J932" s="125"/>
      <c r="K932" s="128"/>
    </row>
    <row r="933" spans="1:11" x14ac:dyDescent="0.3">
      <c r="A933" s="73">
        <v>42492</v>
      </c>
      <c r="B933" s="130">
        <v>2081.429932</v>
      </c>
      <c r="C933" s="125">
        <f t="shared" si="64"/>
        <v>-6.1643073510226909E-3</v>
      </c>
      <c r="D933" s="128">
        <f t="shared" si="65"/>
        <v>-6164.3073510226905</v>
      </c>
      <c r="E933" s="128">
        <f t="shared" ca="1" si="66"/>
        <v>88931.240147518372</v>
      </c>
      <c r="F933" s="124">
        <f t="shared" ca="1" si="67"/>
        <v>-3.843112167680407E-3</v>
      </c>
      <c r="G933" s="128"/>
      <c r="H933" s="128"/>
      <c r="I933" s="124"/>
      <c r="J933" s="125"/>
      <c r="K933" s="128"/>
    </row>
    <row r="934" spans="1:11" x14ac:dyDescent="0.3">
      <c r="A934" s="73">
        <v>42489</v>
      </c>
      <c r="B934" s="130">
        <v>2065.3000489999999</v>
      </c>
      <c r="C934" s="125">
        <f t="shared" si="64"/>
        <v>-7.4156335268452667E-3</v>
      </c>
      <c r="D934" s="128">
        <f t="shared" si="65"/>
        <v>-7415.6335268452667</v>
      </c>
      <c r="E934" s="128">
        <f t="shared" ca="1" si="66"/>
        <v>88931.240147518372</v>
      </c>
      <c r="F934" s="124">
        <f t="shared" ca="1" si="67"/>
        <v>-2.3263265010774581E-2</v>
      </c>
      <c r="G934" s="128"/>
      <c r="H934" s="128"/>
      <c r="I934" s="124"/>
      <c r="J934" s="125"/>
      <c r="K934" s="128"/>
    </row>
    <row r="935" spans="1:11" x14ac:dyDescent="0.3">
      <c r="A935" s="73">
        <v>42488</v>
      </c>
      <c r="B935" s="130">
        <v>2075.8100589999999</v>
      </c>
      <c r="C935" s="125">
        <f t="shared" si="64"/>
        <v>-3.3464743770116323E-3</v>
      </c>
      <c r="D935" s="128">
        <f t="shared" si="65"/>
        <v>-3346.4743770116324</v>
      </c>
      <c r="E935" s="128">
        <f t="shared" ca="1" si="66"/>
        <v>88931.240147518372</v>
      </c>
      <c r="F935" s="124">
        <f t="shared" ca="1" si="67"/>
        <v>-1.540584046747473E-2</v>
      </c>
      <c r="G935" s="128"/>
      <c r="H935" s="128"/>
      <c r="I935" s="124"/>
      <c r="J935" s="125"/>
      <c r="K935" s="128"/>
    </row>
    <row r="936" spans="1:11" x14ac:dyDescent="0.3">
      <c r="A936" s="73">
        <v>42487</v>
      </c>
      <c r="B936" s="130">
        <v>2095.1499020000001</v>
      </c>
      <c r="C936" s="125">
        <f t="shared" si="64"/>
        <v>6.1130705990239953E-3</v>
      </c>
      <c r="D936" s="128">
        <f t="shared" si="65"/>
        <v>6113.0705990239949</v>
      </c>
      <c r="E936" s="128">
        <f t="shared" ca="1" si="66"/>
        <v>88931.240147518372</v>
      </c>
      <c r="F936" s="124">
        <f t="shared" ca="1" si="67"/>
        <v>4.6223187391942755E-3</v>
      </c>
      <c r="G936" s="128"/>
      <c r="H936" s="128"/>
      <c r="I936" s="124"/>
      <c r="J936" s="125"/>
      <c r="K936" s="128"/>
    </row>
    <row r="937" spans="1:11" x14ac:dyDescent="0.3">
      <c r="A937" s="73">
        <v>42486</v>
      </c>
      <c r="B937" s="130">
        <v>2091.6999510000001</v>
      </c>
      <c r="C937" s="125">
        <f t="shared" si="64"/>
        <v>1.4541247318596184E-2</v>
      </c>
      <c r="D937" s="128">
        <f t="shared" si="65"/>
        <v>14541.247318596184</v>
      </c>
      <c r="E937" s="128">
        <f t="shared" ca="1" si="66"/>
        <v>88931.240147518372</v>
      </c>
      <c r="F937" s="124">
        <f t="shared" ca="1" si="67"/>
        <v>-7.1908993498785989E-3</v>
      </c>
      <c r="G937" s="128"/>
      <c r="H937" s="128"/>
      <c r="I937" s="124"/>
      <c r="J937" s="125"/>
      <c r="K937" s="128"/>
    </row>
    <row r="938" spans="1:11" x14ac:dyDescent="0.3">
      <c r="A938" s="73">
        <v>42485</v>
      </c>
      <c r="B938" s="130">
        <v>2087.790039</v>
      </c>
      <c r="C938" s="125">
        <f t="shared" si="64"/>
        <v>2.2429125130040362E-2</v>
      </c>
      <c r="D938" s="128">
        <f t="shared" si="65"/>
        <v>22429.12513004036</v>
      </c>
      <c r="E938" s="128">
        <f t="shared" ca="1" si="66"/>
        <v>88931.240147518372</v>
      </c>
      <c r="F938" s="124">
        <f t="shared" ca="1" si="67"/>
        <v>-1.2753206450125787E-2</v>
      </c>
      <c r="G938" s="128"/>
      <c r="H938" s="128"/>
      <c r="I938" s="124"/>
      <c r="J938" s="125"/>
      <c r="K938" s="128"/>
    </row>
    <row r="939" spans="1:11" x14ac:dyDescent="0.3">
      <c r="A939" s="73">
        <v>42482</v>
      </c>
      <c r="B939" s="130">
        <v>2091.580078</v>
      </c>
      <c r="C939" s="125">
        <f t="shared" si="64"/>
        <v>2.1478854520166291E-2</v>
      </c>
      <c r="D939" s="128">
        <f t="shared" si="65"/>
        <v>21478.854520166289</v>
      </c>
      <c r="E939" s="128">
        <f t="shared" ca="1" si="66"/>
        <v>88931.240147518372</v>
      </c>
      <c r="F939" s="124">
        <f t="shared" ca="1" si="67"/>
        <v>-8.2221443399120853E-3</v>
      </c>
      <c r="G939" s="128"/>
      <c r="H939" s="128"/>
      <c r="I939" s="124"/>
      <c r="J939" s="125"/>
      <c r="K939" s="128"/>
    </row>
    <row r="940" spans="1:11" x14ac:dyDescent="0.3">
      <c r="A940" s="73">
        <v>42481</v>
      </c>
      <c r="B940" s="130">
        <v>2091.4799800000001</v>
      </c>
      <c r="C940" s="125">
        <f t="shared" si="64"/>
        <v>2.4276263485955463E-2</v>
      </c>
      <c r="D940" s="128">
        <f t="shared" si="65"/>
        <v>24276.263485955464</v>
      </c>
      <c r="E940" s="128">
        <f t="shared" ca="1" si="66"/>
        <v>88931.240147518372</v>
      </c>
      <c r="F940" s="124">
        <f t="shared" ca="1" si="67"/>
        <v>-1.2376675401132298E-2</v>
      </c>
      <c r="G940" s="128"/>
      <c r="H940" s="128"/>
      <c r="I940" s="124"/>
      <c r="J940" s="125"/>
      <c r="K940" s="128"/>
    </row>
    <row r="941" spans="1:11" x14ac:dyDescent="0.3">
      <c r="A941" s="73">
        <v>42480</v>
      </c>
      <c r="B941" s="130">
        <v>2102.3999020000001</v>
      </c>
      <c r="C941" s="125">
        <f t="shared" si="64"/>
        <v>1.7293600070566351E-2</v>
      </c>
      <c r="D941" s="128">
        <f t="shared" si="65"/>
        <v>17293.60007056635</v>
      </c>
      <c r="E941" s="128">
        <f t="shared" ca="1" si="66"/>
        <v>88931.240147518372</v>
      </c>
      <c r="F941" s="124">
        <f t="shared" ca="1" si="67"/>
        <v>-4.9836153298432606E-3</v>
      </c>
      <c r="G941" s="128"/>
      <c r="H941" s="128"/>
      <c r="I941" s="124"/>
      <c r="J941" s="125"/>
      <c r="K941" s="128"/>
    </row>
    <row r="942" spans="1:11" x14ac:dyDescent="0.3">
      <c r="A942" s="73">
        <v>42479</v>
      </c>
      <c r="B942" s="130">
        <v>2100.8000489999999</v>
      </c>
      <c r="C942" s="125">
        <f t="shared" si="64"/>
        <v>2.7200674664292102E-2</v>
      </c>
      <c r="D942" s="128">
        <f t="shared" si="65"/>
        <v>27200.674664292103</v>
      </c>
      <c r="E942" s="128">
        <f t="shared" ca="1" si="66"/>
        <v>88931.240147518372</v>
      </c>
      <c r="F942" s="124">
        <f t="shared" ca="1" si="67"/>
        <v>-3.396607209087299E-3</v>
      </c>
      <c r="G942" s="128"/>
      <c r="H942" s="128"/>
      <c r="I942" s="124"/>
      <c r="J942" s="125"/>
      <c r="K942" s="128"/>
    </row>
    <row r="943" spans="1:11" x14ac:dyDescent="0.3">
      <c r="A943" s="73">
        <v>42478</v>
      </c>
      <c r="B943" s="130">
        <v>2094.3400879999999</v>
      </c>
      <c r="C943" s="125">
        <f t="shared" si="64"/>
        <v>1.3653645509951629E-2</v>
      </c>
      <c r="D943" s="128">
        <f t="shared" si="65"/>
        <v>13653.645509951628</v>
      </c>
      <c r="E943" s="128">
        <f t="shared" ca="1" si="66"/>
        <v>88931.240147518372</v>
      </c>
      <c r="F943" s="124">
        <f t="shared" ca="1" si="67"/>
        <v>-1.406553669327737E-3</v>
      </c>
      <c r="G943" s="128"/>
      <c r="H943" s="128"/>
      <c r="I943" s="124"/>
      <c r="J943" s="125"/>
      <c r="K943" s="128"/>
    </row>
    <row r="944" spans="1:11" x14ac:dyDescent="0.3">
      <c r="A944" s="73">
        <v>42475</v>
      </c>
      <c r="B944" s="130">
        <v>2080.7299800000001</v>
      </c>
      <c r="C944" s="125">
        <f t="shared" si="64"/>
        <v>3.835405054455121E-3</v>
      </c>
      <c r="D944" s="128">
        <f t="shared" si="65"/>
        <v>3835.405054455121</v>
      </c>
      <c r="E944" s="128">
        <f t="shared" ca="1" si="66"/>
        <v>88931.240147518372</v>
      </c>
      <c r="F944" s="124">
        <f t="shared" ca="1" si="67"/>
        <v>-9.3648461806108418E-3</v>
      </c>
      <c r="G944" s="128"/>
      <c r="H944" s="128"/>
      <c r="I944" s="124"/>
      <c r="J944" s="125"/>
      <c r="K944" s="128"/>
    </row>
    <row r="945" spans="1:11" x14ac:dyDescent="0.3">
      <c r="A945" s="73">
        <v>42474</v>
      </c>
      <c r="B945" s="130">
        <v>2082.780029</v>
      </c>
      <c r="C945" s="125">
        <f t="shared" si="64"/>
        <v>1.1185896817976548E-2</v>
      </c>
      <c r="D945" s="128">
        <f t="shared" si="65"/>
        <v>11185.896817976549</v>
      </c>
      <c r="E945" s="128">
        <f t="shared" ca="1" si="66"/>
        <v>88931.240147518372</v>
      </c>
      <c r="F945" s="124">
        <f t="shared" ca="1" si="67"/>
        <v>7.6884125942067172E-4</v>
      </c>
      <c r="G945" s="128"/>
      <c r="H945" s="128"/>
      <c r="I945" s="124"/>
      <c r="J945" s="125"/>
      <c r="K945" s="128"/>
    </row>
    <row r="946" spans="1:11" x14ac:dyDescent="0.3">
      <c r="A946" s="73">
        <v>42473</v>
      </c>
      <c r="B946" s="130">
        <v>2082.419922</v>
      </c>
      <c r="C946" s="125">
        <f t="shared" si="64"/>
        <v>8.9488463569822319E-3</v>
      </c>
      <c r="D946" s="128">
        <f t="shared" si="65"/>
        <v>8948.8463569822325</v>
      </c>
      <c r="E946" s="128">
        <f t="shared" ca="1" si="66"/>
        <v>88931.240147518372</v>
      </c>
      <c r="F946" s="124">
        <f t="shared" ca="1" si="67"/>
        <v>-1.0722173552948799E-2</v>
      </c>
      <c r="G946" s="128"/>
      <c r="H946" s="128"/>
      <c r="I946" s="124"/>
      <c r="J946" s="125"/>
      <c r="K946" s="128"/>
    </row>
    <row r="947" spans="1:11" x14ac:dyDescent="0.3">
      <c r="A947" s="73">
        <v>42472</v>
      </c>
      <c r="B947" s="130">
        <v>2061.719971</v>
      </c>
      <c r="C947" s="125">
        <f t="shared" si="64"/>
        <v>3.2651719297465132E-3</v>
      </c>
      <c r="D947" s="128">
        <f t="shared" si="65"/>
        <v>3265.1719297465133</v>
      </c>
      <c r="E947" s="128">
        <f t="shared" ca="1" si="66"/>
        <v>88931.240147518372</v>
      </c>
      <c r="F947" s="124">
        <f t="shared" ca="1" si="67"/>
        <v>-2.131836843406254E-2</v>
      </c>
      <c r="G947" s="128"/>
      <c r="H947" s="128"/>
      <c r="I947" s="124"/>
      <c r="J947" s="125"/>
      <c r="K947" s="128"/>
    </row>
    <row r="948" spans="1:11" x14ac:dyDescent="0.3">
      <c r="A948" s="73">
        <v>42471</v>
      </c>
      <c r="B948" s="130">
        <v>2041.98999</v>
      </c>
      <c r="C948" s="125">
        <f t="shared" si="64"/>
        <v>2.4250464550072959E-3</v>
      </c>
      <c r="D948" s="128">
        <f t="shared" si="65"/>
        <v>2425.0464550072957</v>
      </c>
      <c r="E948" s="128">
        <f t="shared" ca="1" si="66"/>
        <v>88931.240147518372</v>
      </c>
      <c r="F948" s="124">
        <f t="shared" ca="1" si="67"/>
        <v>-2.5693800928957122E-2</v>
      </c>
      <c r="G948" s="128"/>
      <c r="H948" s="128"/>
      <c r="I948" s="124"/>
      <c r="J948" s="125"/>
      <c r="K948" s="128"/>
    </row>
    <row r="949" spans="1:11" x14ac:dyDescent="0.3">
      <c r="A949" s="73">
        <v>42468</v>
      </c>
      <c r="B949" s="130">
        <v>2047.599976</v>
      </c>
      <c r="C949" s="125">
        <f t="shared" si="64"/>
        <v>5.7271016522584262E-3</v>
      </c>
      <c r="D949" s="128">
        <f t="shared" si="65"/>
        <v>5727.1016522584259</v>
      </c>
      <c r="E949" s="128">
        <f t="shared" ca="1" si="66"/>
        <v>88931.240147518372</v>
      </c>
      <c r="F949" s="124">
        <f t="shared" ca="1" si="67"/>
        <v>-2.1424830200718059E-2</v>
      </c>
      <c r="G949" s="128"/>
      <c r="H949" s="128"/>
      <c r="I949" s="124"/>
      <c r="J949" s="125"/>
      <c r="K949" s="128"/>
    </row>
    <row r="950" spans="1:11" x14ac:dyDescent="0.3">
      <c r="A950" s="73">
        <v>42467</v>
      </c>
      <c r="B950" s="130">
        <v>2041.910034</v>
      </c>
      <c r="C950" s="125">
        <f t="shared" si="64"/>
        <v>2.5531730583017165E-3</v>
      </c>
      <c r="D950" s="128">
        <f t="shared" si="65"/>
        <v>2553.1730583017165</v>
      </c>
      <c r="E950" s="128">
        <f t="shared" ca="1" si="66"/>
        <v>88931.240147518372</v>
      </c>
      <c r="F950" s="124">
        <f t="shared" ca="1" si="67"/>
        <v>-2.8614798488971194E-2</v>
      </c>
      <c r="G950" s="128"/>
      <c r="H950" s="128"/>
      <c r="I950" s="124"/>
      <c r="J950" s="125"/>
      <c r="K950" s="128"/>
    </row>
    <row r="951" spans="1:11" x14ac:dyDescent="0.3">
      <c r="A951" s="73">
        <v>42466</v>
      </c>
      <c r="B951" s="130">
        <v>2066.6599120000001</v>
      </c>
      <c r="C951" s="125">
        <f t="shared" si="64"/>
        <v>8.2251256693184338E-3</v>
      </c>
      <c r="D951" s="128">
        <f t="shared" si="65"/>
        <v>8225.1256693184332</v>
      </c>
      <c r="E951" s="128">
        <f t="shared" ca="1" si="66"/>
        <v>88931.240147518372</v>
      </c>
      <c r="F951" s="124">
        <f t="shared" ca="1" si="67"/>
        <v>-1.1725447258165378E-2</v>
      </c>
      <c r="G951" s="128"/>
      <c r="H951" s="128"/>
      <c r="I951" s="124"/>
      <c r="J951" s="125"/>
      <c r="K951" s="128"/>
    </row>
    <row r="952" spans="1:11" x14ac:dyDescent="0.3">
      <c r="A952" s="73">
        <v>42465</v>
      </c>
      <c r="B952" s="130">
        <v>2045.170044</v>
      </c>
      <c r="C952" s="125">
        <f t="shared" si="64"/>
        <v>-3.134165379631404E-3</v>
      </c>
      <c r="D952" s="128">
        <f t="shared" si="65"/>
        <v>-3134.165379631404</v>
      </c>
      <c r="E952" s="128">
        <f t="shared" ca="1" si="66"/>
        <v>88931.240147518372</v>
      </c>
      <c r="F952" s="124">
        <f t="shared" ca="1" si="67"/>
        <v>-1.7642470689736456E-2</v>
      </c>
      <c r="G952" s="128"/>
      <c r="H952" s="128"/>
      <c r="I952" s="124"/>
      <c r="J952" s="125"/>
      <c r="K952" s="128"/>
    </row>
    <row r="953" spans="1:11" x14ac:dyDescent="0.3">
      <c r="A953" s="73">
        <v>42464</v>
      </c>
      <c r="B953" s="130">
        <v>2066.1298830000001</v>
      </c>
      <c r="C953" s="125">
        <f t="shared" si="64"/>
        <v>8.0747296373750999E-3</v>
      </c>
      <c r="D953" s="128">
        <f t="shared" si="65"/>
        <v>8074.7296373750996</v>
      </c>
      <c r="E953" s="128">
        <f t="shared" ca="1" si="66"/>
        <v>88931.240147518372</v>
      </c>
      <c r="F953" s="124">
        <f t="shared" ca="1" si="67"/>
        <v>-4.9126076379074624E-3</v>
      </c>
      <c r="G953" s="128"/>
      <c r="H953" s="128"/>
      <c r="I953" s="124"/>
      <c r="J953" s="125"/>
      <c r="K953" s="128"/>
    </row>
    <row r="954" spans="1:11" x14ac:dyDescent="0.3">
      <c r="A954" s="73">
        <v>42461</v>
      </c>
      <c r="B954" s="130">
        <v>2072.780029</v>
      </c>
      <c r="C954" s="125">
        <f t="shared" si="64"/>
        <v>1.5774880567064331E-2</v>
      </c>
      <c r="D954" s="128">
        <f t="shared" si="65"/>
        <v>15774.880567064331</v>
      </c>
      <c r="E954" s="128">
        <f t="shared" ca="1" si="66"/>
        <v>88931.240147518372</v>
      </c>
      <c r="F954" s="124">
        <f t="shared" ca="1" si="67"/>
        <v>-3.768149666506293E-3</v>
      </c>
      <c r="G954" s="128"/>
      <c r="H954" s="128"/>
      <c r="I954" s="124"/>
      <c r="J954" s="125"/>
      <c r="K954" s="128"/>
    </row>
    <row r="955" spans="1:11" x14ac:dyDescent="0.3">
      <c r="A955" s="73">
        <v>42460</v>
      </c>
      <c r="B955" s="130">
        <v>2059.73999</v>
      </c>
      <c r="C955" s="125">
        <f t="shared" si="64"/>
        <v>1.6041682434668525E-2</v>
      </c>
      <c r="D955" s="128">
        <f t="shared" si="65"/>
        <v>16041.682434668524</v>
      </c>
      <c r="E955" s="128">
        <f t="shared" ca="1" si="66"/>
        <v>88931.240147518372</v>
      </c>
      <c r="F955" s="124">
        <f t="shared" ca="1" si="67"/>
        <v>-3.4930386346269104E-3</v>
      </c>
      <c r="G955" s="128"/>
      <c r="H955" s="128"/>
      <c r="I955" s="124"/>
      <c r="J955" s="125"/>
      <c r="K955" s="128"/>
    </row>
    <row r="956" spans="1:11" x14ac:dyDescent="0.3">
      <c r="A956" s="73">
        <v>42459</v>
      </c>
      <c r="B956" s="130">
        <v>2063.9499510000001</v>
      </c>
      <c r="C956" s="125">
        <f t="shared" si="64"/>
        <v>2.3820219806098608E-2</v>
      </c>
      <c r="D956" s="128">
        <f t="shared" si="65"/>
        <v>23820.219806098608</v>
      </c>
      <c r="E956" s="128">
        <f t="shared" ca="1" si="66"/>
        <v>88931.240147518372</v>
      </c>
      <c r="F956" s="124">
        <f t="shared" ca="1" si="67"/>
        <v>2.0682773242712837E-3</v>
      </c>
      <c r="G956" s="128"/>
      <c r="H956" s="128"/>
      <c r="I956" s="124"/>
      <c r="J956" s="125"/>
      <c r="K956" s="128"/>
    </row>
    <row r="957" spans="1:11" x14ac:dyDescent="0.3">
      <c r="A957" s="73">
        <v>42458</v>
      </c>
      <c r="B957" s="130">
        <v>2055.01001</v>
      </c>
      <c r="C957" s="125">
        <f t="shared" si="64"/>
        <v>1.7513019516995465E-2</v>
      </c>
      <c r="D957" s="128">
        <f t="shared" si="65"/>
        <v>17513.019516995464</v>
      </c>
      <c r="E957" s="128">
        <f t="shared" ca="1" si="66"/>
        <v>88931.240147518372</v>
      </c>
      <c r="F957" s="124">
        <f t="shared" ca="1" si="67"/>
        <v>-6.2285148951110036E-3</v>
      </c>
      <c r="G957" s="128"/>
      <c r="H957" s="128"/>
      <c r="I957" s="124"/>
      <c r="J957" s="125"/>
      <c r="K957" s="128"/>
    </row>
    <row r="958" spans="1:11" x14ac:dyDescent="0.3">
      <c r="A958" s="73">
        <v>42457</v>
      </c>
      <c r="B958" s="130">
        <v>2037.0500489999999</v>
      </c>
      <c r="C958" s="125">
        <f t="shared" si="64"/>
        <v>7.3485223611839956E-3</v>
      </c>
      <c r="D958" s="128">
        <f t="shared" si="65"/>
        <v>7348.5223611839956</v>
      </c>
      <c r="E958" s="128">
        <f t="shared" ca="1" si="66"/>
        <v>88931.240147518372</v>
      </c>
      <c r="F958" s="124">
        <f t="shared" ca="1" si="67"/>
        <v>-2.357827538336088E-2</v>
      </c>
      <c r="G958" s="128"/>
      <c r="H958" s="128"/>
      <c r="I958" s="124"/>
      <c r="J958" s="125"/>
      <c r="K958" s="128"/>
    </row>
    <row r="959" spans="1:11" x14ac:dyDescent="0.3">
      <c r="A959" s="73">
        <v>42453</v>
      </c>
      <c r="B959" s="130">
        <v>2035.9399410000001</v>
      </c>
      <c r="C959" s="125">
        <f t="shared" si="64"/>
        <v>2.3306541744473996E-2</v>
      </c>
      <c r="D959" s="128">
        <f t="shared" si="65"/>
        <v>23306.541744473998</v>
      </c>
      <c r="E959" s="128">
        <f t="shared" ca="1" si="66"/>
        <v>88931.240147518372</v>
      </c>
      <c r="F959" s="124">
        <f t="shared" ca="1" si="67"/>
        <v>-1.216877019952467E-2</v>
      </c>
      <c r="G959" s="128"/>
      <c r="H959" s="128"/>
      <c r="I959" s="124"/>
      <c r="J959" s="125"/>
      <c r="K959" s="128"/>
    </row>
    <row r="960" spans="1:11" x14ac:dyDescent="0.3">
      <c r="A960" s="73">
        <v>42452</v>
      </c>
      <c r="B960" s="130">
        <v>2036.709961</v>
      </c>
      <c r="C960" s="125">
        <f t="shared" si="64"/>
        <v>2.3853066347018226E-2</v>
      </c>
      <c r="D960" s="128">
        <f t="shared" si="65"/>
        <v>23853.066347018226</v>
      </c>
      <c r="E960" s="128">
        <f t="shared" ca="1" si="66"/>
        <v>88931.240147518372</v>
      </c>
      <c r="F960" s="124">
        <f t="shared" ca="1" si="67"/>
        <v>-9.4545348960651809E-3</v>
      </c>
      <c r="G960" s="128"/>
      <c r="H960" s="128"/>
      <c r="I960" s="124"/>
      <c r="J960" s="125"/>
      <c r="K960" s="128"/>
    </row>
    <row r="961" spans="1:11" x14ac:dyDescent="0.3">
      <c r="A961" s="73">
        <v>42451</v>
      </c>
      <c r="B961" s="130">
        <v>2049.8000489999999</v>
      </c>
      <c r="C961" s="125">
        <f t="shared" si="64"/>
        <v>3.5639601994484682E-2</v>
      </c>
      <c r="D961" s="128">
        <f t="shared" si="65"/>
        <v>35639.601994484685</v>
      </c>
      <c r="E961" s="128">
        <f t="shared" ca="1" si="66"/>
        <v>88931.240147518372</v>
      </c>
      <c r="F961" s="124">
        <f t="shared" ca="1" si="67"/>
        <v>-5.4583827333345436E-3</v>
      </c>
      <c r="G961" s="128"/>
      <c r="H961" s="128"/>
      <c r="I961" s="124"/>
      <c r="J961" s="125"/>
      <c r="K961" s="128"/>
    </row>
    <row r="962" spans="1:11" x14ac:dyDescent="0.3">
      <c r="A962" s="73">
        <v>42450</v>
      </c>
      <c r="B962" s="130">
        <v>2051.6000979999999</v>
      </c>
      <c r="C962" s="125">
        <f t="shared" si="64"/>
        <v>2.4898133518013399E-2</v>
      </c>
      <c r="D962" s="128">
        <f t="shared" si="65"/>
        <v>24898.133518013397</v>
      </c>
      <c r="E962" s="128">
        <f t="shared" ca="1" si="66"/>
        <v>88931.240147518372</v>
      </c>
      <c r="F962" s="124">
        <f t="shared" ca="1" si="67"/>
        <v>-1.9077170451828884E-2</v>
      </c>
      <c r="G962" s="128"/>
      <c r="H962" s="128"/>
      <c r="I962" s="124"/>
      <c r="J962" s="125"/>
      <c r="K962" s="128"/>
    </row>
    <row r="963" spans="1:11" x14ac:dyDescent="0.3">
      <c r="A963" s="73">
        <v>42447</v>
      </c>
      <c r="B963" s="130">
        <v>2049.580078</v>
      </c>
      <c r="C963" s="125">
        <f t="shared" si="64"/>
        <v>2.4795168099816411E-2</v>
      </c>
      <c r="D963" s="128">
        <f t="shared" si="65"/>
        <v>24795.168099816412</v>
      </c>
      <c r="E963" s="128">
        <f t="shared" ca="1" si="66"/>
        <v>88931.240147518372</v>
      </c>
      <c r="F963" s="124">
        <f t="shared" ca="1" si="67"/>
        <v>-2.6059363640637545E-2</v>
      </c>
      <c r="G963" s="128"/>
      <c r="H963" s="128"/>
      <c r="I963" s="124"/>
      <c r="J963" s="125"/>
      <c r="K963" s="128"/>
    </row>
    <row r="964" spans="1:11" x14ac:dyDescent="0.3">
      <c r="A964" s="73">
        <v>42446</v>
      </c>
      <c r="B964" s="130">
        <v>2040.589966</v>
      </c>
      <c r="C964" s="125">
        <f t="shared" si="64"/>
        <v>2.3673091919256484E-2</v>
      </c>
      <c r="D964" s="128">
        <f t="shared" si="65"/>
        <v>23673.091919256483</v>
      </c>
      <c r="E964" s="128">
        <f t="shared" ca="1" si="66"/>
        <v>88931.240147518372</v>
      </c>
      <c r="F964" s="124">
        <f t="shared" ca="1" si="67"/>
        <v>-3.2024158655487134E-2</v>
      </c>
      <c r="G964" s="128"/>
      <c r="H964" s="128"/>
      <c r="I964" s="124"/>
      <c r="J964" s="125"/>
      <c r="K964" s="128"/>
    </row>
    <row r="965" spans="1:11" x14ac:dyDescent="0.3">
      <c r="A965" s="73">
        <v>42445</v>
      </c>
      <c r="B965" s="130">
        <v>2027.219971</v>
      </c>
      <c r="C965" s="125">
        <f t="shared" si="64"/>
        <v>2.0524061016224282E-2</v>
      </c>
      <c r="D965" s="128">
        <f t="shared" si="65"/>
        <v>20524.061016224281</v>
      </c>
      <c r="E965" s="128">
        <f t="shared" ca="1" si="66"/>
        <v>88931.240147518372</v>
      </c>
      <c r="F965" s="124">
        <f t="shared" ca="1" si="67"/>
        <v>-2.9699391847876067E-2</v>
      </c>
      <c r="G965" s="128"/>
      <c r="H965" s="128"/>
      <c r="I965" s="124"/>
      <c r="J965" s="125"/>
      <c r="K965" s="128"/>
    </row>
    <row r="966" spans="1:11" x14ac:dyDescent="0.3">
      <c r="A966" s="73">
        <v>42444</v>
      </c>
      <c r="B966" s="130">
        <v>2015.9300539999999</v>
      </c>
      <c r="C966" s="125">
        <f t="shared" si="64"/>
        <v>1.8995667326760168E-2</v>
      </c>
      <c r="D966" s="128">
        <f t="shared" si="65"/>
        <v>18995.667326760169</v>
      </c>
      <c r="E966" s="128">
        <f t="shared" ca="1" si="66"/>
        <v>88931.240147518372</v>
      </c>
      <c r="F966" s="124">
        <f t="shared" ca="1" si="67"/>
        <v>-3.9804689688020978E-2</v>
      </c>
      <c r="G966" s="128"/>
      <c r="H966" s="128"/>
      <c r="I966" s="124"/>
      <c r="J966" s="125"/>
      <c r="K966" s="128"/>
    </row>
    <row r="967" spans="1:11" x14ac:dyDescent="0.3">
      <c r="A967" s="73">
        <v>42443</v>
      </c>
      <c r="B967" s="130">
        <v>2019.6400149999999</v>
      </c>
      <c r="C967" s="125">
        <f t="shared" si="64"/>
        <v>4.5237904340972745E-2</v>
      </c>
      <c r="D967" s="128">
        <f t="shared" si="65"/>
        <v>45237.904340972746</v>
      </c>
      <c r="E967" s="128">
        <f t="shared" ca="1" si="66"/>
        <v>88931.240147518372</v>
      </c>
      <c r="F967" s="124">
        <f t="shared" ca="1" si="67"/>
        <v>-2.6341676743781628E-2</v>
      </c>
      <c r="G967" s="128"/>
      <c r="H967" s="128"/>
      <c r="I967" s="124"/>
      <c r="J967" s="125"/>
      <c r="K967" s="128"/>
    </row>
    <row r="968" spans="1:11" x14ac:dyDescent="0.3">
      <c r="A968" s="73">
        <v>42440</v>
      </c>
      <c r="B968" s="130">
        <v>2022.1899410000001</v>
      </c>
      <c r="C968" s="125">
        <f t="shared" ref="C968:C1031" si="68">B968/B978-1</f>
        <v>3.8058514994549819E-2</v>
      </c>
      <c r="D968" s="128">
        <f t="shared" ref="D968:D1031" si="69">C968*$B$5</f>
        <v>38058.51499454982</v>
      </c>
      <c r="E968" s="128">
        <f t="shared" ref="E968:E1031" ca="1" si="70">ABS(_xlfn.PERCENTILE.INC(OFFSET(D968,0,0,Window),1-VaRLevel))</f>
        <v>88931.240147518372</v>
      </c>
      <c r="F968" s="124">
        <f t="shared" ca="1" si="67"/>
        <v>-2.8349166425266747E-2</v>
      </c>
      <c r="G968" s="128"/>
      <c r="H968" s="128"/>
      <c r="I968" s="124"/>
      <c r="J968" s="125"/>
      <c r="K968" s="128"/>
    </row>
    <row r="969" spans="1:11" x14ac:dyDescent="0.3">
      <c r="A969" s="73">
        <v>42439</v>
      </c>
      <c r="B969" s="130">
        <v>1989.5699460000001</v>
      </c>
      <c r="C969" s="125">
        <f t="shared" si="68"/>
        <v>1.9403594789555889E-2</v>
      </c>
      <c r="D969" s="128">
        <f t="shared" si="69"/>
        <v>19403.594789555889</v>
      </c>
      <c r="E969" s="128">
        <f t="shared" ca="1" si="70"/>
        <v>88931.240147518372</v>
      </c>
      <c r="F969" s="124">
        <f t="shared" ref="F969:F1032" ca="1" si="71">B969/OFFSET(B969,250,0)-1</f>
        <v>-3.108500976250661E-2</v>
      </c>
      <c r="G969" s="128"/>
      <c r="H969" s="128"/>
      <c r="I969" s="124"/>
      <c r="J969" s="125"/>
      <c r="K969" s="128"/>
    </row>
    <row r="970" spans="1:11" x14ac:dyDescent="0.3">
      <c r="A970" s="73">
        <v>42438</v>
      </c>
      <c r="B970" s="130">
        <v>1989.26001</v>
      </c>
      <c r="C970" s="125">
        <f t="shared" si="68"/>
        <v>3.0811462063549788E-2</v>
      </c>
      <c r="D970" s="128">
        <f t="shared" si="69"/>
        <v>30811.462063549789</v>
      </c>
      <c r="E970" s="128">
        <f t="shared" ca="1" si="70"/>
        <v>88931.240147518372</v>
      </c>
      <c r="F970" s="124">
        <f t="shared" ca="1" si="71"/>
        <v>-3.712090942129509E-2</v>
      </c>
      <c r="G970" s="128"/>
      <c r="H970" s="128"/>
      <c r="I970" s="124"/>
      <c r="J970" s="125"/>
      <c r="K970" s="128"/>
    </row>
    <row r="971" spans="1:11" x14ac:dyDescent="0.3">
      <c r="A971" s="73">
        <v>42437</v>
      </c>
      <c r="B971" s="130">
        <v>1979.26001</v>
      </c>
      <c r="C971" s="125">
        <f t="shared" si="68"/>
        <v>3.0183154578136806E-2</v>
      </c>
      <c r="D971" s="128">
        <f t="shared" si="69"/>
        <v>30183.154578136808</v>
      </c>
      <c r="E971" s="128">
        <f t="shared" ca="1" si="70"/>
        <v>88931.240147518372</v>
      </c>
      <c r="F971" s="124">
        <f t="shared" ca="1" si="71"/>
        <v>-2.9888630895819279E-2</v>
      </c>
      <c r="G971" s="128"/>
      <c r="H971" s="128"/>
      <c r="I971" s="124"/>
      <c r="J971" s="125"/>
      <c r="K971" s="128"/>
    </row>
    <row r="972" spans="1:11" x14ac:dyDescent="0.3">
      <c r="A972" s="73">
        <v>42436</v>
      </c>
      <c r="B972" s="130">
        <v>2001.76001</v>
      </c>
      <c r="C972" s="125">
        <f t="shared" si="68"/>
        <v>2.8918021074273881E-2</v>
      </c>
      <c r="D972" s="128">
        <f t="shared" si="69"/>
        <v>28918.021074273882</v>
      </c>
      <c r="E972" s="128">
        <f t="shared" ca="1" si="70"/>
        <v>88931.240147518372</v>
      </c>
      <c r="F972" s="124">
        <f t="shared" ca="1" si="71"/>
        <v>-2.0742027676292962E-2</v>
      </c>
      <c r="G972" s="128"/>
      <c r="H972" s="128"/>
      <c r="I972" s="124"/>
      <c r="J972" s="125"/>
      <c r="K972" s="128"/>
    </row>
    <row r="973" spans="1:11" x14ac:dyDescent="0.3">
      <c r="A973" s="73">
        <v>42433</v>
      </c>
      <c r="B973" s="130">
        <v>1999.98999</v>
      </c>
      <c r="C973" s="125">
        <f t="shared" si="68"/>
        <v>4.2867252634217534E-2</v>
      </c>
      <c r="D973" s="128">
        <f t="shared" si="69"/>
        <v>42867.252634217533</v>
      </c>
      <c r="E973" s="128">
        <f t="shared" ca="1" si="70"/>
        <v>88931.240147518372</v>
      </c>
      <c r="F973" s="124">
        <f t="shared" ca="1" si="71"/>
        <v>-3.8202750079486703E-2</v>
      </c>
      <c r="G973" s="128"/>
      <c r="H973" s="128"/>
      <c r="I973" s="124"/>
      <c r="J973" s="125"/>
      <c r="K973" s="128"/>
    </row>
    <row r="974" spans="1:11" x14ac:dyDescent="0.3">
      <c r="A974" s="73">
        <v>42432</v>
      </c>
      <c r="B974" s="130">
        <v>1993.400024</v>
      </c>
      <c r="C974" s="125">
        <f t="shared" si="68"/>
        <v>3.9403945987795286E-2</v>
      </c>
      <c r="D974" s="128">
        <f t="shared" si="69"/>
        <v>39403.945987795283</v>
      </c>
      <c r="E974" s="128">
        <f t="shared" ca="1" si="70"/>
        <v>88931.240147518372</v>
      </c>
      <c r="F974" s="124">
        <f t="shared" ca="1" si="71"/>
        <v>-3.7590638367029472E-2</v>
      </c>
      <c r="G974" s="128"/>
      <c r="H974" s="128"/>
      <c r="I974" s="124"/>
      <c r="J974" s="125"/>
      <c r="K974" s="128"/>
    </row>
    <row r="975" spans="1:11" x14ac:dyDescent="0.3">
      <c r="A975" s="73">
        <v>42431</v>
      </c>
      <c r="B975" s="130">
        <v>1986.4499510000001</v>
      </c>
      <c r="C975" s="125">
        <f t="shared" si="68"/>
        <v>3.0947367512875079E-2</v>
      </c>
      <c r="D975" s="128">
        <f t="shared" si="69"/>
        <v>30947.36751287508</v>
      </c>
      <c r="E975" s="128">
        <f t="shared" ca="1" si="70"/>
        <v>88931.240147518372</v>
      </c>
      <c r="F975" s="124">
        <f t="shared" ca="1" si="71"/>
        <v>-5.4539697422681943E-2</v>
      </c>
      <c r="G975" s="128"/>
      <c r="H975" s="128"/>
      <c r="I975" s="124"/>
      <c r="J975" s="125"/>
      <c r="K975" s="128"/>
    </row>
    <row r="976" spans="1:11" x14ac:dyDescent="0.3">
      <c r="A976" s="73">
        <v>42430</v>
      </c>
      <c r="B976" s="130">
        <v>1978.349976</v>
      </c>
      <c r="C976" s="125">
        <f t="shared" si="68"/>
        <v>4.366474742361115E-2</v>
      </c>
      <c r="D976" s="128">
        <f t="shared" si="69"/>
        <v>43664.747423611152</v>
      </c>
      <c r="E976" s="128">
        <f t="shared" ca="1" si="70"/>
        <v>88931.240147518372</v>
      </c>
      <c r="F976" s="124">
        <f t="shared" ca="1" si="71"/>
        <v>-5.7268683954581623E-2</v>
      </c>
      <c r="G976" s="128"/>
      <c r="H976" s="128"/>
      <c r="I976" s="124"/>
      <c r="J976" s="125"/>
      <c r="K976" s="128"/>
    </row>
    <row r="977" spans="1:11" x14ac:dyDescent="0.3">
      <c r="A977" s="73">
        <v>42429</v>
      </c>
      <c r="B977" s="130">
        <v>1932.2299800000001</v>
      </c>
      <c r="C977" s="125">
        <f t="shared" si="68"/>
        <v>3.6170459759894857E-2</v>
      </c>
      <c r="D977" s="128">
        <f t="shared" si="69"/>
        <v>36170.45975989486</v>
      </c>
      <c r="E977" s="128">
        <f t="shared" ca="1" si="70"/>
        <v>88931.240147518372</v>
      </c>
      <c r="F977" s="124">
        <f t="shared" ca="1" si="71"/>
        <v>-8.3286702874439289E-2</v>
      </c>
      <c r="G977" s="128"/>
      <c r="H977" s="128"/>
      <c r="I977" s="124"/>
      <c r="J977" s="125"/>
      <c r="K977" s="128"/>
    </row>
    <row r="978" spans="1:11" x14ac:dyDescent="0.3">
      <c r="A978" s="73">
        <v>42426</v>
      </c>
      <c r="B978" s="130">
        <v>1948.0500489999999</v>
      </c>
      <c r="C978" s="125">
        <f t="shared" si="68"/>
        <v>6.5043680900737977E-2</v>
      </c>
      <c r="D978" s="128">
        <f t="shared" si="69"/>
        <v>65043.680900737978</v>
      </c>
      <c r="E978" s="128">
        <f t="shared" ca="1" si="70"/>
        <v>88931.240147518372</v>
      </c>
      <c r="F978" s="124">
        <f t="shared" ca="1" si="71"/>
        <v>-7.9975749652829831E-2</v>
      </c>
      <c r="G978" s="128"/>
      <c r="H978" s="128"/>
      <c r="I978" s="124"/>
      <c r="J978" s="125"/>
      <c r="K978" s="128"/>
    </row>
    <row r="979" spans="1:11" x14ac:dyDescent="0.3">
      <c r="A979" s="73">
        <v>42425</v>
      </c>
      <c r="B979" s="130">
        <v>1951.6999510000001</v>
      </c>
      <c r="C979" s="125">
        <f t="shared" si="68"/>
        <v>5.3913344857980716E-2</v>
      </c>
      <c r="D979" s="128">
        <f t="shared" si="69"/>
        <v>53913.344857980715</v>
      </c>
      <c r="E979" s="128">
        <f t="shared" ca="1" si="70"/>
        <v>88931.240147518372</v>
      </c>
      <c r="F979" s="124">
        <f t="shared" ca="1" si="71"/>
        <v>-7.2606343074364421E-2</v>
      </c>
      <c r="G979" s="128"/>
      <c r="H979" s="128"/>
      <c r="I979" s="124"/>
      <c r="J979" s="125"/>
      <c r="K979" s="128"/>
    </row>
    <row r="980" spans="1:11" x14ac:dyDescent="0.3">
      <c r="A980" s="73">
        <v>42424</v>
      </c>
      <c r="B980" s="130">
        <v>1929.8000489999999</v>
      </c>
      <c r="C980" s="125">
        <f t="shared" si="68"/>
        <v>4.189054677046955E-2</v>
      </c>
      <c r="D980" s="128">
        <f t="shared" si="69"/>
        <v>41890.546770469547</v>
      </c>
      <c r="E980" s="128">
        <f t="shared" ca="1" si="70"/>
        <v>88931.240147518372</v>
      </c>
      <c r="F980" s="124">
        <f t="shared" ca="1" si="71"/>
        <v>-8.5723462793728555E-2</v>
      </c>
      <c r="G980" s="128"/>
      <c r="H980" s="128"/>
      <c r="I980" s="124"/>
      <c r="J980" s="125"/>
      <c r="K980" s="128"/>
    </row>
    <row r="981" spans="1:11" x14ac:dyDescent="0.3">
      <c r="A981" s="73">
        <v>42423</v>
      </c>
      <c r="B981" s="130">
        <v>1921.2700199999999</v>
      </c>
      <c r="C981" s="125">
        <f t="shared" si="68"/>
        <v>3.6596858360246065E-2</v>
      </c>
      <c r="D981" s="128">
        <f t="shared" si="69"/>
        <v>36596.858360246064</v>
      </c>
      <c r="E981" s="128">
        <f t="shared" ca="1" si="70"/>
        <v>88931.240147518372</v>
      </c>
      <c r="F981" s="124">
        <f t="shared" ca="1" si="71"/>
        <v>-9.1108246171183405E-2</v>
      </c>
      <c r="G981" s="128"/>
      <c r="H981" s="128"/>
      <c r="I981" s="124"/>
      <c r="J981" s="125"/>
      <c r="K981" s="128"/>
    </row>
    <row r="982" spans="1:11" x14ac:dyDescent="0.3">
      <c r="A982" s="73">
        <v>42422</v>
      </c>
      <c r="B982" s="130">
        <v>1945.5</v>
      </c>
      <c r="C982" s="125">
        <f t="shared" si="68"/>
        <v>3.4812876941660686E-2</v>
      </c>
      <c r="D982" s="128">
        <f t="shared" si="69"/>
        <v>34812.876941660688</v>
      </c>
      <c r="E982" s="128">
        <f t="shared" ca="1" si="70"/>
        <v>88931.240147518372</v>
      </c>
      <c r="F982" s="124">
        <f t="shared" ca="1" si="71"/>
        <v>-8.0350550043966851E-2</v>
      </c>
      <c r="G982" s="128"/>
      <c r="H982" s="128"/>
      <c r="I982" s="124"/>
      <c r="J982" s="125"/>
      <c r="K982" s="128"/>
    </row>
    <row r="983" spans="1:11" x14ac:dyDescent="0.3">
      <c r="A983" s="73">
        <v>42419</v>
      </c>
      <c r="B983" s="130">
        <v>1917.780029</v>
      </c>
      <c r="C983" s="125">
        <f t="shared" si="68"/>
        <v>1.2164650915484909E-3</v>
      </c>
      <c r="D983" s="128">
        <f t="shared" si="69"/>
        <v>1216.4650915484908</v>
      </c>
      <c r="E983" s="128">
        <f t="shared" ca="1" si="70"/>
        <v>88931.240147518372</v>
      </c>
      <c r="F983" s="124">
        <f t="shared" ca="1" si="71"/>
        <v>-9.09529929011611E-2</v>
      </c>
      <c r="G983" s="128"/>
      <c r="H983" s="128"/>
      <c r="I983" s="124"/>
      <c r="J983" s="125"/>
      <c r="K983" s="128"/>
    </row>
    <row r="984" spans="1:11" x14ac:dyDescent="0.3">
      <c r="A984" s="73">
        <v>42418</v>
      </c>
      <c r="B984" s="130">
        <v>1917.829956</v>
      </c>
      <c r="C984" s="125">
        <f t="shared" si="68"/>
        <v>2.7711601489317506E-3</v>
      </c>
      <c r="D984" s="128">
        <f t="shared" si="69"/>
        <v>2771.1601489317504</v>
      </c>
      <c r="E984" s="128">
        <f t="shared" ca="1" si="70"/>
        <v>88931.240147518372</v>
      </c>
      <c r="F984" s="124">
        <f t="shared" ca="1" si="71"/>
        <v>-9.1205083888997174E-2</v>
      </c>
      <c r="G984" s="128"/>
      <c r="H984" s="128"/>
      <c r="I984" s="124"/>
      <c r="J984" s="125"/>
      <c r="K984" s="128"/>
    </row>
    <row r="985" spans="1:11" x14ac:dyDescent="0.3">
      <c r="A985" s="73">
        <v>42417</v>
      </c>
      <c r="B985" s="130">
        <v>1926.8199460000001</v>
      </c>
      <c r="C985" s="125">
        <f t="shared" si="68"/>
        <v>1.2501072835146454E-2</v>
      </c>
      <c r="D985" s="128">
        <f t="shared" si="69"/>
        <v>12501.072835146453</v>
      </c>
      <c r="E985" s="128">
        <f t="shared" ca="1" si="70"/>
        <v>88931.240147518372</v>
      </c>
      <c r="F985" s="124">
        <f t="shared" ca="1" si="71"/>
        <v>-8.1351168793633799E-2</v>
      </c>
      <c r="G985" s="128"/>
      <c r="H985" s="128"/>
      <c r="I985" s="124"/>
      <c r="J985" s="125"/>
      <c r="K985" s="128"/>
    </row>
    <row r="986" spans="1:11" x14ac:dyDescent="0.3">
      <c r="A986" s="73">
        <v>42416</v>
      </c>
      <c r="B986" s="130">
        <v>1895.579956</v>
      </c>
      <c r="C986" s="125">
        <f t="shared" si="68"/>
        <v>-2.2584562533942365E-2</v>
      </c>
      <c r="D986" s="128">
        <f t="shared" si="69"/>
        <v>-22584.562533942364</v>
      </c>
      <c r="E986" s="128">
        <f t="shared" ca="1" si="70"/>
        <v>88931.240147518372</v>
      </c>
      <c r="F986" s="124">
        <f t="shared" ca="1" si="71"/>
        <v>-9.7205280142668937E-2</v>
      </c>
      <c r="G986" s="128"/>
      <c r="H986" s="128"/>
      <c r="I986" s="124"/>
      <c r="J986" s="125"/>
      <c r="K986" s="128"/>
    </row>
    <row r="987" spans="1:11" x14ac:dyDescent="0.3">
      <c r="A987" s="73">
        <v>42412</v>
      </c>
      <c r="B987" s="130">
        <v>1864.780029</v>
      </c>
      <c r="C987" s="125">
        <f t="shared" si="68"/>
        <v>-3.8892075923040892E-2</v>
      </c>
      <c r="D987" s="128">
        <f t="shared" si="69"/>
        <v>-38892.075923040895</v>
      </c>
      <c r="E987" s="128">
        <f t="shared" ca="1" si="70"/>
        <v>88931.240147518372</v>
      </c>
      <c r="F987" s="124">
        <f t="shared" ca="1" si="71"/>
        <v>-0.11215329381457761</v>
      </c>
      <c r="G987" s="128"/>
      <c r="H987" s="128"/>
      <c r="I987" s="124"/>
      <c r="J987" s="125"/>
      <c r="K987" s="128"/>
    </row>
    <row r="988" spans="1:11" x14ac:dyDescent="0.3">
      <c r="A988" s="73">
        <v>42411</v>
      </c>
      <c r="B988" s="130">
        <v>1829.079956</v>
      </c>
      <c r="C988" s="125">
        <f t="shared" si="68"/>
        <v>-3.395024163880811E-2</v>
      </c>
      <c r="D988" s="128">
        <f t="shared" si="69"/>
        <v>-33950.241638808111</v>
      </c>
      <c r="E988" s="128">
        <f t="shared" ca="1" si="70"/>
        <v>88931.240147518372</v>
      </c>
      <c r="F988" s="124">
        <f t="shared" ca="1" si="71"/>
        <v>-0.1277593289799156</v>
      </c>
      <c r="G988" s="128"/>
      <c r="H988" s="128"/>
      <c r="I988" s="124"/>
      <c r="J988" s="125"/>
      <c r="K988" s="128"/>
    </row>
    <row r="989" spans="1:11" x14ac:dyDescent="0.3">
      <c r="A989" s="73">
        <v>42410</v>
      </c>
      <c r="B989" s="130">
        <v>1851.8599850000001</v>
      </c>
      <c r="C989" s="125">
        <f t="shared" si="68"/>
        <v>-1.651130768690301E-2</v>
      </c>
      <c r="D989" s="128">
        <f t="shared" si="69"/>
        <v>-16511.307686903008</v>
      </c>
      <c r="E989" s="128">
        <f t="shared" ca="1" si="70"/>
        <v>88931.240147518372</v>
      </c>
      <c r="F989" s="124">
        <f t="shared" ca="1" si="71"/>
        <v>-0.11329770802974137</v>
      </c>
      <c r="G989" s="128"/>
      <c r="H989" s="128"/>
      <c r="I989" s="124"/>
      <c r="J989" s="125"/>
      <c r="K989" s="128"/>
    </row>
    <row r="990" spans="1:11" x14ac:dyDescent="0.3">
      <c r="A990" s="73">
        <v>42409</v>
      </c>
      <c r="B990" s="130">
        <v>1852.209961</v>
      </c>
      <c r="C990" s="125">
        <f t="shared" si="68"/>
        <v>-2.7011574657334725E-2</v>
      </c>
      <c r="D990" s="128">
        <f t="shared" si="69"/>
        <v>-27011.574657334724</v>
      </c>
      <c r="E990" s="128">
        <f t="shared" ca="1" si="70"/>
        <v>88931.240147518372</v>
      </c>
      <c r="F990" s="124">
        <f t="shared" ca="1" si="71"/>
        <v>-0.10457671146527991</v>
      </c>
      <c r="G990" s="128"/>
      <c r="H990" s="128"/>
      <c r="I990" s="124"/>
      <c r="J990" s="125"/>
      <c r="K990" s="128"/>
    </row>
    <row r="991" spans="1:11" x14ac:dyDescent="0.3">
      <c r="A991" s="73">
        <v>42408</v>
      </c>
      <c r="B991" s="130">
        <v>1853.4399410000001</v>
      </c>
      <c r="C991" s="125">
        <f t="shared" si="68"/>
        <v>-1.259403731015063E-2</v>
      </c>
      <c r="D991" s="128">
        <f t="shared" si="69"/>
        <v>-12594.03731015063</v>
      </c>
      <c r="E991" s="128">
        <f t="shared" ca="1" si="70"/>
        <v>88931.240147518372</v>
      </c>
      <c r="F991" s="124">
        <f t="shared" ca="1" si="71"/>
        <v>-0.10400811076495875</v>
      </c>
      <c r="G991" s="128"/>
      <c r="H991" s="128"/>
      <c r="I991" s="124"/>
      <c r="J991" s="125"/>
      <c r="K991" s="128"/>
    </row>
    <row r="992" spans="1:11" x14ac:dyDescent="0.3">
      <c r="A992" s="73">
        <v>42405</v>
      </c>
      <c r="B992" s="130">
        <v>1880.0500489999999</v>
      </c>
      <c r="C992" s="125">
        <f t="shared" si="68"/>
        <v>-1.4080431413325156E-2</v>
      </c>
      <c r="D992" s="128">
        <f t="shared" si="69"/>
        <v>-14080.431413325156</v>
      </c>
      <c r="E992" s="128">
        <f t="shared" ca="1" si="70"/>
        <v>88931.240147518372</v>
      </c>
      <c r="F992" s="124">
        <f t="shared" ca="1" si="71"/>
        <v>-8.1441678871970513E-2</v>
      </c>
      <c r="G992" s="128"/>
      <c r="H992" s="128"/>
      <c r="I992" s="124"/>
      <c r="J992" s="125"/>
      <c r="K992" s="128"/>
    </row>
    <row r="993" spans="1:11" x14ac:dyDescent="0.3">
      <c r="A993" s="73">
        <v>42404</v>
      </c>
      <c r="B993" s="130">
        <v>1915.4499510000001</v>
      </c>
      <c r="C993" s="125">
        <f t="shared" si="68"/>
        <v>2.4858325217675503E-2</v>
      </c>
      <c r="D993" s="128">
        <f t="shared" si="69"/>
        <v>24858.325217675505</v>
      </c>
      <c r="E993" s="128">
        <f t="shared" ca="1" si="70"/>
        <v>88931.240147518372</v>
      </c>
      <c r="F993" s="124">
        <f t="shared" ca="1" si="71"/>
        <v>-6.8120683821948136E-2</v>
      </c>
      <c r="G993" s="128"/>
      <c r="H993" s="128"/>
      <c r="I993" s="124"/>
      <c r="J993" s="125"/>
      <c r="K993" s="128"/>
    </row>
    <row r="994" spans="1:11" x14ac:dyDescent="0.3">
      <c r="A994" s="73">
        <v>42403</v>
      </c>
      <c r="B994" s="130">
        <v>1912.530029</v>
      </c>
      <c r="C994" s="125">
        <f t="shared" si="68"/>
        <v>2.8612497113987168E-2</v>
      </c>
      <c r="D994" s="128">
        <f t="shared" si="69"/>
        <v>28612.497113987167</v>
      </c>
      <c r="E994" s="128">
        <f t="shared" ca="1" si="70"/>
        <v>88931.240147518372</v>
      </c>
      <c r="F994" s="124">
        <f t="shared" ca="1" si="71"/>
        <v>-7.2721713993350701E-2</v>
      </c>
      <c r="G994" s="128"/>
      <c r="H994" s="128"/>
      <c r="I994" s="124"/>
      <c r="J994" s="125"/>
      <c r="K994" s="128"/>
    </row>
    <row r="995" spans="1:11" x14ac:dyDescent="0.3">
      <c r="A995" s="73">
        <v>42402</v>
      </c>
      <c r="B995" s="130">
        <v>1903.030029</v>
      </c>
      <c r="C995" s="125">
        <f t="shared" si="68"/>
        <v>1.1534432293917041E-2</v>
      </c>
      <c r="D995" s="128">
        <f t="shared" si="69"/>
        <v>11534.432293917042</v>
      </c>
      <c r="E995" s="128">
        <f t="shared" ca="1" si="70"/>
        <v>88931.240147518372</v>
      </c>
      <c r="F995" s="124">
        <f t="shared" ca="1" si="71"/>
        <v>-6.7832134215202733E-2</v>
      </c>
      <c r="G995" s="128"/>
      <c r="H995" s="128"/>
      <c r="I995" s="124"/>
      <c r="J995" s="125"/>
      <c r="K995" s="128"/>
    </row>
    <row r="996" spans="1:11" x14ac:dyDescent="0.3">
      <c r="A996" s="73">
        <v>42401</v>
      </c>
      <c r="B996" s="130">
        <v>1939.380005</v>
      </c>
      <c r="C996" s="125">
        <f t="shared" si="68"/>
        <v>3.1404088847053258E-2</v>
      </c>
      <c r="D996" s="128">
        <f t="shared" si="69"/>
        <v>31404.088847053259</v>
      </c>
      <c r="E996" s="128">
        <f t="shared" ca="1" si="70"/>
        <v>88931.240147518372</v>
      </c>
      <c r="F996" s="124">
        <f t="shared" ca="1" si="71"/>
        <v>-5.3974830824295217E-2</v>
      </c>
      <c r="G996" s="128"/>
      <c r="H996" s="128"/>
      <c r="I996" s="124"/>
      <c r="J996" s="125"/>
      <c r="K996" s="128"/>
    </row>
    <row r="997" spans="1:11" x14ac:dyDescent="0.3">
      <c r="A997" s="73">
        <v>42398</v>
      </c>
      <c r="B997" s="130">
        <v>1940.23999</v>
      </c>
      <c r="C997" s="125">
        <f t="shared" si="68"/>
        <v>9.574170755901612E-3</v>
      </c>
      <c r="D997" s="128">
        <f t="shared" si="69"/>
        <v>9574.1707559016122</v>
      </c>
      <c r="E997" s="128">
        <f t="shared" ca="1" si="70"/>
        <v>88931.240147518372</v>
      </c>
      <c r="F997" s="124">
        <f t="shared" ca="1" si="71"/>
        <v>-3.9889149099309407E-2</v>
      </c>
      <c r="G997" s="128"/>
      <c r="H997" s="128"/>
      <c r="I997" s="124"/>
      <c r="J997" s="125"/>
      <c r="K997" s="128"/>
    </row>
    <row r="998" spans="1:11" x14ac:dyDescent="0.3">
      <c r="A998" s="73">
        <v>42397</v>
      </c>
      <c r="B998" s="130">
        <v>1893.3599850000001</v>
      </c>
      <c r="C998" s="125">
        <f t="shared" si="68"/>
        <v>1.6293649368075425E-3</v>
      </c>
      <c r="D998" s="128">
        <f t="shared" si="69"/>
        <v>1629.3649368075426</v>
      </c>
      <c r="E998" s="128">
        <f t="shared" ca="1" si="70"/>
        <v>88931.240147518372</v>
      </c>
      <c r="F998" s="124">
        <f t="shared" ca="1" si="71"/>
        <v>-5.0942614002790099E-2</v>
      </c>
      <c r="G998" s="128"/>
      <c r="H998" s="128"/>
      <c r="I998" s="124"/>
      <c r="J998" s="125"/>
      <c r="K998" s="128"/>
    </row>
    <row r="999" spans="1:11" x14ac:dyDescent="0.3">
      <c r="A999" s="73">
        <v>42396</v>
      </c>
      <c r="B999" s="130">
        <v>1882.9499510000001</v>
      </c>
      <c r="C999" s="125">
        <f t="shared" si="68"/>
        <v>-2.8746415833295513E-2</v>
      </c>
      <c r="D999" s="128">
        <f t="shared" si="69"/>
        <v>-28746.415833295512</v>
      </c>
      <c r="E999" s="128">
        <f t="shared" ca="1" si="70"/>
        <v>88931.240147518372</v>
      </c>
      <c r="F999" s="124">
        <f t="shared" ca="1" si="71"/>
        <v>-6.8423029808286961E-2</v>
      </c>
      <c r="G999" s="128"/>
      <c r="H999" s="128"/>
      <c r="I999" s="124"/>
      <c r="J999" s="125"/>
      <c r="K999" s="128"/>
    </row>
    <row r="1000" spans="1:11" x14ac:dyDescent="0.3">
      <c r="A1000" s="73">
        <v>42395</v>
      </c>
      <c r="B1000" s="130">
        <v>1903.630005</v>
      </c>
      <c r="C1000" s="125">
        <f t="shared" si="68"/>
        <v>-1.0417607251568706E-2</v>
      </c>
      <c r="D1000" s="128">
        <f t="shared" si="69"/>
        <v>-10417.607251568706</v>
      </c>
      <c r="E1000" s="128">
        <f t="shared" ca="1" si="70"/>
        <v>88931.240147518372</v>
      </c>
      <c r="F1000" s="124">
        <f t="shared" ca="1" si="71"/>
        <v>-4.921186484936102E-2</v>
      </c>
      <c r="G1000" s="128"/>
      <c r="H1000" s="128"/>
      <c r="I1000" s="124"/>
      <c r="J1000" s="125"/>
      <c r="K1000" s="128"/>
    </row>
    <row r="1001" spans="1:11" x14ac:dyDescent="0.3">
      <c r="A1001" s="73">
        <v>42394</v>
      </c>
      <c r="B1001" s="130">
        <v>1877.079956</v>
      </c>
      <c r="C1001" s="125">
        <f t="shared" si="68"/>
        <v>-2.3386769364569626E-2</v>
      </c>
      <c r="D1001" s="128">
        <f t="shared" si="69"/>
        <v>-23386.769364569627</v>
      </c>
      <c r="E1001" s="128">
        <f t="shared" ca="1" si="70"/>
        <v>88931.240147518372</v>
      </c>
      <c r="F1001" s="124">
        <f t="shared" ca="1" si="71"/>
        <v>-7.5125071724703174E-2</v>
      </c>
      <c r="G1001" s="128"/>
      <c r="H1001" s="128"/>
      <c r="I1001" s="124"/>
      <c r="J1001" s="125"/>
      <c r="K1001" s="128"/>
    </row>
    <row r="1002" spans="1:11" x14ac:dyDescent="0.3">
      <c r="A1002" s="73">
        <v>42391</v>
      </c>
      <c r="B1002" s="130">
        <v>1906.900024</v>
      </c>
      <c r="C1002" s="125">
        <f t="shared" si="68"/>
        <v>-1.8624944101018559E-2</v>
      </c>
      <c r="D1002" s="128">
        <f t="shared" si="69"/>
        <v>-18624.944101018558</v>
      </c>
      <c r="E1002" s="128">
        <f t="shared" ca="1" si="70"/>
        <v>88931.240147518372</v>
      </c>
      <c r="F1002" s="124">
        <f t="shared" ca="1" si="71"/>
        <v>-7.301093174097284E-2</v>
      </c>
      <c r="G1002" s="128"/>
      <c r="H1002" s="128"/>
      <c r="I1002" s="124"/>
      <c r="J1002" s="125"/>
      <c r="K1002" s="128"/>
    </row>
    <row r="1003" spans="1:11" x14ac:dyDescent="0.3">
      <c r="A1003" s="73">
        <v>42390</v>
      </c>
      <c r="B1003" s="130">
        <v>1868.98999</v>
      </c>
      <c r="C1003" s="125">
        <f t="shared" si="68"/>
        <v>-6.0931747304715178E-2</v>
      </c>
      <c r="D1003" s="128">
        <f t="shared" si="69"/>
        <v>-60931.74730471518</v>
      </c>
      <c r="E1003" s="128">
        <f t="shared" ca="1" si="70"/>
        <v>88931.240147518372</v>
      </c>
      <c r="F1003" s="124">
        <f t="shared" ca="1" si="71"/>
        <v>-8.9106291946063565E-2</v>
      </c>
      <c r="G1003" s="128"/>
      <c r="H1003" s="128"/>
      <c r="I1003" s="124"/>
      <c r="J1003" s="125"/>
      <c r="K1003" s="128"/>
    </row>
    <row r="1004" spans="1:11" x14ac:dyDescent="0.3">
      <c r="A1004" s="73">
        <v>42389</v>
      </c>
      <c r="B1004" s="130">
        <v>1859.329956</v>
      </c>
      <c r="C1004" s="125">
        <f t="shared" si="68"/>
        <v>-7.8037996560478162E-2</v>
      </c>
      <c r="D1004" s="128">
        <f t="shared" si="69"/>
        <v>-78037.996560478161</v>
      </c>
      <c r="E1004" s="128">
        <f t="shared" ca="1" si="70"/>
        <v>88931.240147518372</v>
      </c>
      <c r="F1004" s="124">
        <f t="shared" ca="1" si="71"/>
        <v>-9.879066266703096E-2</v>
      </c>
      <c r="G1004" s="128"/>
      <c r="H1004" s="128"/>
      <c r="I1004" s="124"/>
      <c r="J1004" s="125"/>
      <c r="K1004" s="128"/>
    </row>
    <row r="1005" spans="1:11" x14ac:dyDescent="0.3">
      <c r="A1005" s="73">
        <v>42388</v>
      </c>
      <c r="B1005" s="130">
        <v>1881.329956</v>
      </c>
      <c r="C1005" s="125">
        <f t="shared" si="68"/>
        <v>-6.5251992776441226E-2</v>
      </c>
      <c r="D1005" s="128">
        <f t="shared" si="69"/>
        <v>-65251.992776441228</v>
      </c>
      <c r="E1005" s="128">
        <f t="shared" ca="1" si="70"/>
        <v>88931.240147518372</v>
      </c>
      <c r="F1005" s="124">
        <f t="shared" ca="1" si="71"/>
        <v>-7.4203314455355218E-2</v>
      </c>
      <c r="G1005" s="128"/>
      <c r="H1005" s="128"/>
      <c r="I1005" s="124"/>
      <c r="J1005" s="125"/>
      <c r="K1005" s="128"/>
    </row>
    <row r="1006" spans="1:11" x14ac:dyDescent="0.3">
      <c r="A1006" s="73">
        <v>42384</v>
      </c>
      <c r="B1006" s="130">
        <v>1880.329956</v>
      </c>
      <c r="C1006" s="125">
        <f t="shared" si="68"/>
        <v>-8.0046375981064122E-2</v>
      </c>
      <c r="D1006" s="128">
        <f t="shared" si="69"/>
        <v>-80046.37598106412</v>
      </c>
      <c r="E1006" s="128">
        <f t="shared" ca="1" si="70"/>
        <v>88931.240147518372</v>
      </c>
      <c r="F1006" s="124">
        <f t="shared" ca="1" si="71"/>
        <v>-7.0317218142669558E-2</v>
      </c>
      <c r="G1006" s="128"/>
      <c r="H1006" s="128"/>
      <c r="I1006" s="124"/>
      <c r="J1006" s="125"/>
      <c r="K1006" s="128"/>
    </row>
    <row r="1007" spans="1:11" x14ac:dyDescent="0.3">
      <c r="A1007" s="73">
        <v>42383</v>
      </c>
      <c r="B1007" s="130">
        <v>1921.839966</v>
      </c>
      <c r="C1007" s="125">
        <f t="shared" si="68"/>
        <v>-6.858722358733671E-2</v>
      </c>
      <c r="D1007" s="128">
        <f t="shared" si="69"/>
        <v>-68587.223587336703</v>
      </c>
      <c r="E1007" s="128">
        <f t="shared" ca="1" si="70"/>
        <v>88931.240147518372</v>
      </c>
      <c r="F1007" s="124">
        <f t="shared" ca="1" si="71"/>
        <v>-4.832084255572533E-2</v>
      </c>
      <c r="G1007" s="128"/>
      <c r="H1007" s="128"/>
      <c r="I1007" s="124"/>
      <c r="J1007" s="125"/>
      <c r="K1007" s="128"/>
    </row>
    <row r="1008" spans="1:11" x14ac:dyDescent="0.3">
      <c r="A1008" s="73">
        <v>42382</v>
      </c>
      <c r="B1008" s="130">
        <v>1890.280029</v>
      </c>
      <c r="C1008" s="125">
        <f t="shared" si="68"/>
        <v>-9.0494461169909224E-2</v>
      </c>
      <c r="D1008" s="128">
        <f t="shared" si="69"/>
        <v>-90494.46116990922</v>
      </c>
      <c r="E1008" s="128">
        <f t="shared" ca="1" si="70"/>
        <v>88931.240147518372</v>
      </c>
      <c r="F1008" s="124">
        <f t="shared" ca="1" si="71"/>
        <v>-5.1383326260310835E-2</v>
      </c>
      <c r="G1008" s="128"/>
      <c r="H1008" s="128"/>
      <c r="I1008" s="124"/>
      <c r="J1008" s="125"/>
      <c r="K1008" s="128"/>
    </row>
    <row r="1009" spans="1:11" x14ac:dyDescent="0.3">
      <c r="A1009" s="73">
        <v>42381</v>
      </c>
      <c r="B1009" s="130">
        <v>1938.6800539999999</v>
      </c>
      <c r="C1009" s="125">
        <f t="shared" si="68"/>
        <v>-5.7291488451252204E-2</v>
      </c>
      <c r="D1009" s="128">
        <f t="shared" si="69"/>
        <v>-57291.488451252204</v>
      </c>
      <c r="E1009" s="128">
        <f t="shared" ca="1" si="70"/>
        <v>78711.586489128444</v>
      </c>
      <c r="F1009" s="124">
        <f t="shared" ca="1" si="71"/>
        <v>-3.6091606436812529E-2</v>
      </c>
      <c r="G1009" s="128"/>
      <c r="H1009" s="128"/>
      <c r="I1009" s="124"/>
      <c r="J1009" s="125"/>
      <c r="K1009" s="128"/>
    </row>
    <row r="1010" spans="1:11" x14ac:dyDescent="0.3">
      <c r="A1010" s="73">
        <v>42380</v>
      </c>
      <c r="B1010" s="130">
        <v>1923.670044</v>
      </c>
      <c r="C1010" s="125">
        <f t="shared" si="68"/>
        <v>-6.6628147961067974E-2</v>
      </c>
      <c r="D1010" s="128">
        <f t="shared" si="69"/>
        <v>-66628.147961067967</v>
      </c>
      <c r="E1010" s="128">
        <f t="shared" ca="1" si="70"/>
        <v>78711.586489128444</v>
      </c>
      <c r="F1010" s="124">
        <f t="shared" ca="1" si="71"/>
        <v>-4.911443902249657E-2</v>
      </c>
      <c r="G1010" s="128"/>
      <c r="H1010" s="128"/>
      <c r="I1010" s="124"/>
      <c r="J1010" s="125"/>
      <c r="K1010" s="128"/>
    </row>
    <row r="1011" spans="1:11" x14ac:dyDescent="0.3">
      <c r="A1011" s="73">
        <v>42377</v>
      </c>
      <c r="B1011" s="130">
        <v>1922.030029</v>
      </c>
      <c r="C1011" s="125">
        <f t="shared" si="68"/>
        <v>-6.8914739359452915E-2</v>
      </c>
      <c r="D1011" s="128">
        <f t="shared" si="69"/>
        <v>-68914.739359452913</v>
      </c>
      <c r="E1011" s="128">
        <f t="shared" ca="1" si="70"/>
        <v>78711.586489128444</v>
      </c>
      <c r="F1011" s="124">
        <f t="shared" ca="1" si="71"/>
        <v>-5.2374932442709854E-2</v>
      </c>
      <c r="G1011" s="128"/>
      <c r="H1011" s="128"/>
      <c r="I1011" s="124"/>
      <c r="J1011" s="125"/>
      <c r="K1011" s="128"/>
    </row>
    <row r="1012" spans="1:11" x14ac:dyDescent="0.3">
      <c r="A1012" s="73">
        <v>42376</v>
      </c>
      <c r="B1012" s="130">
        <v>1943.089966</v>
      </c>
      <c r="C1012" s="125">
        <f t="shared" si="68"/>
        <v>-4.7023745500761938E-2</v>
      </c>
      <c r="D1012" s="128">
        <f t="shared" si="69"/>
        <v>-47023.745500761936</v>
      </c>
      <c r="E1012" s="128">
        <f t="shared" ca="1" si="70"/>
        <v>78711.586489128444</v>
      </c>
      <c r="F1012" s="124">
        <f t="shared" ca="1" si="71"/>
        <v>-4.9745497168448671E-2</v>
      </c>
      <c r="G1012" s="128"/>
      <c r="H1012" s="128"/>
      <c r="I1012" s="124"/>
      <c r="J1012" s="125"/>
      <c r="K1012" s="128"/>
    </row>
    <row r="1013" spans="1:11" x14ac:dyDescent="0.3">
      <c r="A1013" s="73">
        <v>42375</v>
      </c>
      <c r="B1013" s="130">
        <v>1990.26001</v>
      </c>
      <c r="C1013" s="125">
        <f t="shared" si="68"/>
        <v>-1.5283385020012807E-2</v>
      </c>
      <c r="D1013" s="128">
        <f t="shared" si="69"/>
        <v>-15283.385020012807</v>
      </c>
      <c r="E1013" s="128">
        <f t="shared" ca="1" si="70"/>
        <v>78711.586489128444</v>
      </c>
      <c r="F1013" s="124">
        <f t="shared" ca="1" si="71"/>
        <v>-3.485693829211034E-2</v>
      </c>
      <c r="G1013" s="128"/>
      <c r="H1013" s="128"/>
      <c r="I1013" s="124"/>
      <c r="J1013" s="125"/>
      <c r="K1013" s="128"/>
    </row>
    <row r="1014" spans="1:11" x14ac:dyDescent="0.3">
      <c r="A1014" s="73">
        <v>42374</v>
      </c>
      <c r="B1014" s="130">
        <v>2016.709961</v>
      </c>
      <c r="C1014" s="125">
        <f t="shared" si="68"/>
        <v>5.5645143363860505E-3</v>
      </c>
      <c r="D1014" s="128">
        <f t="shared" si="69"/>
        <v>5564.5143363860507</v>
      </c>
      <c r="E1014" s="128">
        <f t="shared" ca="1" si="70"/>
        <v>78711.586489128444</v>
      </c>
      <c r="F1014" s="124">
        <f t="shared" ca="1" si="71"/>
        <v>-4.5362865349370951E-3</v>
      </c>
      <c r="G1014" s="128"/>
      <c r="H1014" s="128"/>
      <c r="I1014" s="124"/>
      <c r="J1014" s="125"/>
      <c r="K1014" s="128"/>
    </row>
    <row r="1015" spans="1:11" x14ac:dyDescent="0.3">
      <c r="A1015" s="73">
        <v>42373</v>
      </c>
      <c r="B1015" s="130">
        <v>2012.660034</v>
      </c>
      <c r="C1015" s="125">
        <f t="shared" si="68"/>
        <v>-1.4315159379434061E-2</v>
      </c>
      <c r="D1015" s="128">
        <f t="shared" si="69"/>
        <v>-14315.159379434061</v>
      </c>
      <c r="E1015" s="128">
        <f t="shared" ca="1" si="70"/>
        <v>78711.586489128444</v>
      </c>
      <c r="F1015" s="124">
        <f t="shared" ca="1" si="71"/>
        <v>5.018475427206015E-3</v>
      </c>
      <c r="G1015" s="128"/>
      <c r="H1015" s="128"/>
      <c r="I1015" s="124"/>
      <c r="J1015" s="125"/>
      <c r="K1015" s="128"/>
    </row>
    <row r="1016" spans="1:11" x14ac:dyDescent="0.3">
      <c r="A1016" s="73">
        <v>42369</v>
      </c>
      <c r="B1016" s="130">
        <v>2043.9399410000001</v>
      </c>
      <c r="C1016" s="125">
        <f t="shared" si="68"/>
        <v>-1.4051684720962299E-2</v>
      </c>
      <c r="D1016" s="128">
        <f t="shared" si="69"/>
        <v>-14051.684720962299</v>
      </c>
      <c r="E1016" s="128">
        <f t="shared" ca="1" si="70"/>
        <v>78711.586489128444</v>
      </c>
      <c r="F1016" s="124">
        <f t="shared" ca="1" si="71"/>
        <v>1.1561029758131447E-2</v>
      </c>
      <c r="G1016" s="128"/>
      <c r="H1016" s="128"/>
      <c r="I1016" s="124"/>
      <c r="J1016" s="125"/>
      <c r="K1016" s="128"/>
    </row>
    <row r="1017" spans="1:11" x14ac:dyDescent="0.3">
      <c r="A1017" s="73">
        <v>42368</v>
      </c>
      <c r="B1017" s="130">
        <v>2063.360107</v>
      </c>
      <c r="C1017" s="125">
        <f t="shared" si="68"/>
        <v>9.763127648417802E-3</v>
      </c>
      <c r="D1017" s="128">
        <f t="shared" si="69"/>
        <v>9763.1276484178015</v>
      </c>
      <c r="E1017" s="128">
        <f t="shared" ca="1" si="70"/>
        <v>78711.586489128444</v>
      </c>
      <c r="F1017" s="124">
        <f t="shared" ca="1" si="71"/>
        <v>2.5071208448395055E-3</v>
      </c>
      <c r="G1017" s="128"/>
      <c r="H1017" s="128"/>
      <c r="I1017" s="124"/>
      <c r="J1017" s="125"/>
      <c r="K1017" s="128"/>
    </row>
    <row r="1018" spans="1:11" x14ac:dyDescent="0.3">
      <c r="A1018" s="73">
        <v>42367</v>
      </c>
      <c r="B1018" s="130">
        <v>2078.360107</v>
      </c>
      <c r="C1018" s="125">
        <f t="shared" si="68"/>
        <v>2.7903977193356244E-2</v>
      </c>
      <c r="D1018" s="128">
        <f t="shared" si="69"/>
        <v>27903.977193356244</v>
      </c>
      <c r="E1018" s="128">
        <f t="shared" ca="1" si="70"/>
        <v>78711.586489128444</v>
      </c>
      <c r="F1018" s="124">
        <f t="shared" ca="1" si="71"/>
        <v>9.4517489563705759E-3</v>
      </c>
      <c r="G1018" s="128"/>
      <c r="H1018" s="128"/>
      <c r="I1018" s="124"/>
      <c r="J1018" s="125"/>
      <c r="K1018" s="128"/>
    </row>
    <row r="1019" spans="1:11" x14ac:dyDescent="0.3">
      <c r="A1019" s="73">
        <v>42366</v>
      </c>
      <c r="B1019" s="130">
        <v>2056.5</v>
      </c>
      <c r="C1019" s="125">
        <f t="shared" si="68"/>
        <v>2.1929369405053079E-2</v>
      </c>
      <c r="D1019" s="128">
        <f t="shared" si="69"/>
        <v>21929.369405053079</v>
      </c>
      <c r="E1019" s="128">
        <f t="shared" ca="1" si="70"/>
        <v>78711.586489128444</v>
      </c>
      <c r="F1019" s="124">
        <f t="shared" ca="1" si="71"/>
        <v>-1.1464463612604781E-2</v>
      </c>
      <c r="G1019" s="128"/>
      <c r="H1019" s="128"/>
      <c r="I1019" s="124"/>
      <c r="J1019" s="125"/>
      <c r="K1019" s="128"/>
    </row>
    <row r="1020" spans="1:11" x14ac:dyDescent="0.3">
      <c r="A1020" s="73">
        <v>42362</v>
      </c>
      <c r="B1020" s="130">
        <v>2060.98999</v>
      </c>
      <c r="C1020" s="125">
        <f t="shared" si="68"/>
        <v>4.2685323211193449E-3</v>
      </c>
      <c r="D1020" s="128">
        <f t="shared" si="69"/>
        <v>4268.5323211193445</v>
      </c>
      <c r="E1020" s="128">
        <f t="shared" ca="1" si="70"/>
        <v>78711.586489128444</v>
      </c>
      <c r="F1020" s="124">
        <f t="shared" ca="1" si="71"/>
        <v>-1.4149288011331085E-2</v>
      </c>
      <c r="G1020" s="128"/>
      <c r="H1020" s="128"/>
      <c r="I1020" s="124"/>
      <c r="J1020" s="125"/>
      <c r="K1020" s="128"/>
    </row>
    <row r="1021" spans="1:11" x14ac:dyDescent="0.3">
      <c r="A1021" s="73">
        <v>42361</v>
      </c>
      <c r="B1021" s="130">
        <v>2064.290039</v>
      </c>
      <c r="C1021" s="125">
        <f t="shared" si="68"/>
        <v>8.1411805123536851E-3</v>
      </c>
      <c r="D1021" s="128">
        <f t="shared" si="69"/>
        <v>8141.1805123536851</v>
      </c>
      <c r="E1021" s="128">
        <f t="shared" ca="1" si="70"/>
        <v>78711.586489128444</v>
      </c>
      <c r="F1021" s="124">
        <f t="shared" ca="1" si="71"/>
        <v>-1.171980675976958E-2</v>
      </c>
      <c r="G1021" s="128"/>
      <c r="H1021" s="128"/>
      <c r="I1021" s="124"/>
      <c r="J1021" s="125"/>
      <c r="K1021" s="128"/>
    </row>
    <row r="1022" spans="1:11" x14ac:dyDescent="0.3">
      <c r="A1022" s="73">
        <v>42360</v>
      </c>
      <c r="B1022" s="130">
        <v>2038.969971</v>
      </c>
      <c r="C1022" s="125">
        <f t="shared" si="68"/>
        <v>-1.1930720710071507E-2</v>
      </c>
      <c r="D1022" s="128">
        <f t="shared" si="69"/>
        <v>-11930.720710071508</v>
      </c>
      <c r="E1022" s="128">
        <f t="shared" ca="1" si="70"/>
        <v>78711.586489128444</v>
      </c>
      <c r="F1022" s="124">
        <f t="shared" ca="1" si="71"/>
        <v>-2.0611137246864919E-2</v>
      </c>
      <c r="G1022" s="128"/>
      <c r="H1022" s="128"/>
      <c r="I1022" s="124"/>
      <c r="J1022" s="125"/>
      <c r="K1022" s="128"/>
    </row>
    <row r="1023" spans="1:11" x14ac:dyDescent="0.3">
      <c r="A1023" s="73">
        <v>42359</v>
      </c>
      <c r="B1023" s="130">
        <v>2021.150024</v>
      </c>
      <c r="C1023" s="125">
        <f t="shared" si="68"/>
        <v>-2.6922560226312009E-2</v>
      </c>
      <c r="D1023" s="128">
        <f t="shared" si="69"/>
        <v>-26922.560226312009</v>
      </c>
      <c r="E1023" s="128">
        <f t="shared" ca="1" si="70"/>
        <v>78711.586489128444</v>
      </c>
      <c r="F1023" s="124">
        <f t="shared" ca="1" si="71"/>
        <v>-2.9305916561021217E-2</v>
      </c>
      <c r="G1023" s="128"/>
      <c r="H1023" s="128"/>
      <c r="I1023" s="124"/>
      <c r="J1023" s="125"/>
      <c r="K1023" s="128"/>
    </row>
    <row r="1024" spans="1:11" x14ac:dyDescent="0.3">
      <c r="A1024" s="73">
        <v>42356</v>
      </c>
      <c r="B1024" s="130">
        <v>2005.5500489999999</v>
      </c>
      <c r="C1024" s="125">
        <f t="shared" si="68"/>
        <v>-4.1181960247329119E-2</v>
      </c>
      <c r="D1024" s="128">
        <f t="shared" si="69"/>
        <v>-41181.960247329116</v>
      </c>
      <c r="E1024" s="128">
        <f t="shared" ca="1" si="70"/>
        <v>78711.586489128444</v>
      </c>
      <c r="F1024" s="124">
        <f t="shared" ca="1" si="71"/>
        <v>-3.511598941106564E-2</v>
      </c>
      <c r="G1024" s="128"/>
      <c r="H1024" s="128"/>
      <c r="I1024" s="124"/>
      <c r="J1024" s="125"/>
      <c r="K1024" s="128"/>
    </row>
    <row r="1025" spans="1:11" x14ac:dyDescent="0.3">
      <c r="A1025" s="73">
        <v>42355</v>
      </c>
      <c r="B1025" s="130">
        <v>2041.8900149999999</v>
      </c>
      <c r="C1025" s="125">
        <f t="shared" si="68"/>
        <v>-3.7714803518392737E-3</v>
      </c>
      <c r="D1025" s="128">
        <f t="shared" si="69"/>
        <v>-3771.4803518392737</v>
      </c>
      <c r="E1025" s="128">
        <f t="shared" ca="1" si="70"/>
        <v>78711.586489128444</v>
      </c>
      <c r="F1025" s="124">
        <f t="shared" ca="1" si="71"/>
        <v>-1.3889304499143718E-2</v>
      </c>
      <c r="G1025" s="128"/>
      <c r="H1025" s="128"/>
      <c r="I1025" s="124"/>
      <c r="J1025" s="125"/>
      <c r="K1025" s="128"/>
    </row>
    <row r="1026" spans="1:11" x14ac:dyDescent="0.3">
      <c r="A1026" s="73">
        <v>42354</v>
      </c>
      <c r="B1026" s="130">
        <v>2073.070068</v>
      </c>
      <c r="C1026" s="125">
        <f t="shared" si="68"/>
        <v>-3.0968554943382465E-3</v>
      </c>
      <c r="D1026" s="128">
        <f t="shared" si="69"/>
        <v>-3096.8554943382464</v>
      </c>
      <c r="E1026" s="128">
        <f t="shared" ca="1" si="70"/>
        <v>78711.586489128444</v>
      </c>
      <c r="F1026" s="124">
        <f t="shared" ca="1" si="71"/>
        <v>5.7441858089022357E-3</v>
      </c>
      <c r="G1026" s="128"/>
      <c r="H1026" s="128"/>
      <c r="I1026" s="124"/>
      <c r="J1026" s="125"/>
      <c r="K1026" s="128"/>
    </row>
    <row r="1027" spans="1:11" x14ac:dyDescent="0.3">
      <c r="A1027" s="73">
        <v>42353</v>
      </c>
      <c r="B1027" s="130">
        <v>2043.410034</v>
      </c>
      <c r="C1027" s="125">
        <f t="shared" si="68"/>
        <v>-2.8164656784724351E-2</v>
      </c>
      <c r="D1027" s="128">
        <f t="shared" si="69"/>
        <v>-28164.65678472435</v>
      </c>
      <c r="E1027" s="128">
        <f t="shared" ca="1" si="70"/>
        <v>78711.586489128444</v>
      </c>
      <c r="F1027" s="124">
        <f t="shared" ca="1" si="71"/>
        <v>1.5162288437304383E-2</v>
      </c>
      <c r="G1027" s="128"/>
      <c r="H1027" s="128"/>
      <c r="I1027" s="124"/>
      <c r="J1027" s="125"/>
      <c r="K1027" s="128"/>
    </row>
    <row r="1028" spans="1:11" x14ac:dyDescent="0.3">
      <c r="A1028" s="73">
        <v>42352</v>
      </c>
      <c r="B1028" s="130">
        <v>2021.9399410000001</v>
      </c>
      <c r="C1028" s="125">
        <f t="shared" si="68"/>
        <v>-2.8105024237165765E-2</v>
      </c>
      <c r="D1028" s="128">
        <f t="shared" si="69"/>
        <v>-28105.024237165766</v>
      </c>
      <c r="E1028" s="128">
        <f t="shared" ca="1" si="70"/>
        <v>78711.586489128444</v>
      </c>
      <c r="F1028" s="124">
        <f t="shared" ca="1" si="71"/>
        <v>2.4939906550989654E-2</v>
      </c>
      <c r="G1028" s="128"/>
      <c r="H1028" s="128"/>
      <c r="I1028" s="124"/>
      <c r="J1028" s="125"/>
      <c r="K1028" s="128"/>
    </row>
    <row r="1029" spans="1:11" x14ac:dyDescent="0.3">
      <c r="A1029" s="73">
        <v>42349</v>
      </c>
      <c r="B1029" s="130">
        <v>2012.369995</v>
      </c>
      <c r="C1029" s="125">
        <f t="shared" si="68"/>
        <v>-3.7194266340151216E-2</v>
      </c>
      <c r="D1029" s="128">
        <f t="shared" si="69"/>
        <v>-37194.266340151218</v>
      </c>
      <c r="E1029" s="128">
        <f t="shared" ca="1" si="70"/>
        <v>78711.586489128444</v>
      </c>
      <c r="F1029" s="124">
        <f t="shared" ca="1" si="71"/>
        <v>1.1429255662034565E-2</v>
      </c>
      <c r="G1029" s="128"/>
      <c r="H1029" s="128"/>
      <c r="I1029" s="124"/>
      <c r="J1029" s="125"/>
      <c r="K1029" s="128"/>
    </row>
    <row r="1030" spans="1:11" x14ac:dyDescent="0.3">
      <c r="A1030" s="73">
        <v>42348</v>
      </c>
      <c r="B1030" s="130">
        <v>2052.2299800000001</v>
      </c>
      <c r="C1030" s="125">
        <f t="shared" si="68"/>
        <v>-1.7540648746807608E-2</v>
      </c>
      <c r="D1030" s="128">
        <f t="shared" si="69"/>
        <v>-17540.648746807608</v>
      </c>
      <c r="E1030" s="128">
        <f t="shared" ca="1" si="70"/>
        <v>78711.586489128444</v>
      </c>
      <c r="F1030" s="124">
        <f t="shared" ca="1" si="71"/>
        <v>2.4920979607019333E-2</v>
      </c>
      <c r="G1030" s="128"/>
      <c r="H1030" s="128"/>
      <c r="I1030" s="124"/>
      <c r="J1030" s="125"/>
      <c r="K1030" s="128"/>
    </row>
    <row r="1031" spans="1:11" x14ac:dyDescent="0.3">
      <c r="A1031" s="73">
        <v>42347</v>
      </c>
      <c r="B1031" s="130">
        <v>2047.619995</v>
      </c>
      <c r="C1031" s="125">
        <f t="shared" si="68"/>
        <v>-1.9874158805314623E-2</v>
      </c>
      <c r="D1031" s="128">
        <f t="shared" si="69"/>
        <v>-19874.158805314622</v>
      </c>
      <c r="E1031" s="128">
        <f t="shared" ca="1" si="70"/>
        <v>78711.586489128444</v>
      </c>
      <c r="F1031" s="124">
        <f t="shared" ca="1" si="71"/>
        <v>6.0383521422509023E-3</v>
      </c>
      <c r="G1031" s="128"/>
      <c r="H1031" s="128"/>
      <c r="I1031" s="124"/>
      <c r="J1031" s="125"/>
      <c r="K1031" s="128"/>
    </row>
    <row r="1032" spans="1:11" x14ac:dyDescent="0.3">
      <c r="A1032" s="73">
        <v>42346</v>
      </c>
      <c r="B1032" s="130">
        <v>2063.5900879999999</v>
      </c>
      <c r="C1032" s="125">
        <f t="shared" ref="C1032:C1095" si="72">B1032/B1042-1</f>
        <v>-1.1022768742300237E-2</v>
      </c>
      <c r="D1032" s="128">
        <f t="shared" ref="D1032:D1095" si="73">C1032*$B$5</f>
        <v>-11022.768742300237</v>
      </c>
      <c r="E1032" s="128">
        <f t="shared" ref="E1032:E1095" ca="1" si="74">ABS(_xlfn.PERCENTILE.INC(OFFSET(D1032,0,0,Window),1-VaRLevel))</f>
        <v>78711.586489128444</v>
      </c>
      <c r="F1032" s="124">
        <f t="shared" ca="1" si="71"/>
        <v>1.8483457570922068E-2</v>
      </c>
      <c r="G1032" s="128"/>
      <c r="H1032" s="128"/>
      <c r="I1032" s="124"/>
      <c r="J1032" s="125"/>
      <c r="K1032" s="128"/>
    </row>
    <row r="1033" spans="1:11" x14ac:dyDescent="0.3">
      <c r="A1033" s="73">
        <v>42345</v>
      </c>
      <c r="B1033" s="130">
        <v>2077.070068</v>
      </c>
      <c r="C1033" s="125">
        <f t="shared" si="72"/>
        <v>-5.7917040986387169E-3</v>
      </c>
      <c r="D1033" s="128">
        <f t="shared" si="73"/>
        <v>-5791.7040986387174</v>
      </c>
      <c r="E1033" s="128">
        <f t="shared" ca="1" si="74"/>
        <v>78711.586489128444</v>
      </c>
      <c r="F1033" s="124">
        <f t="shared" ref="F1033:F1096" ca="1" si="75">B1033/OFFSET(B1033,250,0)-1</f>
        <v>8.3745178853165125E-3</v>
      </c>
      <c r="G1033" s="128"/>
      <c r="H1033" s="128"/>
      <c r="I1033" s="124"/>
      <c r="J1033" s="125"/>
      <c r="K1033" s="128"/>
    </row>
    <row r="1034" spans="1:11" x14ac:dyDescent="0.3">
      <c r="A1034" s="73">
        <v>42342</v>
      </c>
      <c r="B1034" s="130">
        <v>2091.6899410000001</v>
      </c>
      <c r="C1034" s="125">
        <f t="shared" si="72"/>
        <v>5.0210216266313168E-3</v>
      </c>
      <c r="D1034" s="128">
        <f t="shared" si="73"/>
        <v>5021.0216266313164</v>
      </c>
      <c r="E1034" s="128">
        <f t="shared" ca="1" si="74"/>
        <v>78711.586489128444</v>
      </c>
      <c r="F1034" s="124">
        <f t="shared" ca="1" si="75"/>
        <v>1.5230659998442642E-2</v>
      </c>
      <c r="G1034" s="128"/>
      <c r="H1034" s="128"/>
      <c r="I1034" s="124"/>
      <c r="J1034" s="125"/>
      <c r="K1034" s="128"/>
    </row>
    <row r="1035" spans="1:11" x14ac:dyDescent="0.3">
      <c r="A1035" s="73">
        <v>42341</v>
      </c>
      <c r="B1035" s="130">
        <v>2049.6201169999999</v>
      </c>
      <c r="C1035" s="125">
        <f t="shared" si="72"/>
        <v>-1.6298850885826166E-2</v>
      </c>
      <c r="D1035" s="128">
        <f t="shared" si="73"/>
        <v>-16298.850885826167</v>
      </c>
      <c r="E1035" s="128">
        <f t="shared" ca="1" si="74"/>
        <v>78711.586489128444</v>
      </c>
      <c r="F1035" s="124">
        <f t="shared" ca="1" si="75"/>
        <v>-1.240742544622464E-2</v>
      </c>
      <c r="G1035" s="128"/>
      <c r="H1035" s="128"/>
      <c r="I1035" s="124"/>
      <c r="J1035" s="125"/>
      <c r="K1035" s="128"/>
    </row>
    <row r="1036" spans="1:11" x14ac:dyDescent="0.3">
      <c r="A1036" s="73">
        <v>42340</v>
      </c>
      <c r="B1036" s="130">
        <v>2079.51001</v>
      </c>
      <c r="C1036" s="125">
        <f t="shared" si="72"/>
        <v>1.4177478900368357E-2</v>
      </c>
      <c r="D1036" s="128">
        <f t="shared" si="73"/>
        <v>14177.478900368356</v>
      </c>
      <c r="E1036" s="128">
        <f t="shared" ca="1" si="74"/>
        <v>78711.586489128444</v>
      </c>
      <c r="F1036" s="124">
        <f t="shared" ca="1" si="75"/>
        <v>3.6633114626714036E-3</v>
      </c>
      <c r="G1036" s="128"/>
      <c r="H1036" s="128"/>
      <c r="I1036" s="124"/>
      <c r="J1036" s="125"/>
      <c r="K1036" s="128"/>
    </row>
    <row r="1037" spans="1:11" x14ac:dyDescent="0.3">
      <c r="A1037" s="73">
        <v>42339</v>
      </c>
      <c r="B1037" s="130">
        <v>2102.6298830000001</v>
      </c>
      <c r="C1037" s="125">
        <f t="shared" si="72"/>
        <v>2.4079575402517595E-2</v>
      </c>
      <c r="D1037" s="128">
        <f t="shared" si="73"/>
        <v>24079.575402517596</v>
      </c>
      <c r="E1037" s="128">
        <f t="shared" ca="1" si="74"/>
        <v>78711.586489128444</v>
      </c>
      <c r="F1037" s="124">
        <f t="shared" ca="1" si="75"/>
        <v>1.3642864894137796E-2</v>
      </c>
      <c r="G1037" s="128"/>
      <c r="H1037" s="128"/>
      <c r="I1037" s="124"/>
      <c r="J1037" s="125"/>
      <c r="K1037" s="128"/>
    </row>
    <row r="1038" spans="1:11" x14ac:dyDescent="0.3">
      <c r="A1038" s="73">
        <v>42338</v>
      </c>
      <c r="B1038" s="130">
        <v>2080.4099120000001</v>
      </c>
      <c r="C1038" s="125">
        <f t="shared" si="72"/>
        <v>2.8358248919462037E-2</v>
      </c>
      <c r="D1038" s="128">
        <f t="shared" si="73"/>
        <v>28358.248919462036</v>
      </c>
      <c r="E1038" s="128">
        <f t="shared" ca="1" si="74"/>
        <v>78711.586489128444</v>
      </c>
      <c r="F1038" s="124">
        <f t="shared" ca="1" si="75"/>
        <v>6.7067637711977213E-3</v>
      </c>
      <c r="G1038" s="128"/>
      <c r="H1038" s="128"/>
      <c r="I1038" s="124"/>
      <c r="J1038" s="125"/>
      <c r="K1038" s="128"/>
    </row>
    <row r="1039" spans="1:11" x14ac:dyDescent="0.3">
      <c r="A1039" s="73">
        <v>42335</v>
      </c>
      <c r="B1039" s="130">
        <v>2090.110107</v>
      </c>
      <c r="C1039" s="125">
        <f t="shared" si="72"/>
        <v>2.1574185655533151E-2</v>
      </c>
      <c r="D1039" s="128">
        <f t="shared" si="73"/>
        <v>21574.185655533151</v>
      </c>
      <c r="E1039" s="128">
        <f t="shared" ca="1" si="74"/>
        <v>78711.586489128444</v>
      </c>
      <c r="F1039" s="124">
        <f t="shared" ca="1" si="75"/>
        <v>1.7857919906896225E-2</v>
      </c>
      <c r="G1039" s="128"/>
      <c r="H1039" s="128"/>
      <c r="I1039" s="124"/>
      <c r="J1039" s="125"/>
      <c r="K1039" s="128"/>
    </row>
    <row r="1040" spans="1:11" x14ac:dyDescent="0.3">
      <c r="A1040" s="73">
        <v>42333</v>
      </c>
      <c r="B1040" s="130">
        <v>2088.8701169999999</v>
      </c>
      <c r="C1040" s="125">
        <f t="shared" si="72"/>
        <v>6.6843937349396754E-3</v>
      </c>
      <c r="D1040" s="128">
        <f t="shared" si="73"/>
        <v>6684.3937349396756</v>
      </c>
      <c r="E1040" s="128">
        <f t="shared" ca="1" si="74"/>
        <v>78711.586489128444</v>
      </c>
      <c r="F1040" s="124">
        <f t="shared" ca="1" si="75"/>
        <v>1.0306862868257882E-2</v>
      </c>
      <c r="G1040" s="128"/>
      <c r="H1040" s="128"/>
      <c r="I1040" s="124"/>
      <c r="J1040" s="125"/>
      <c r="K1040" s="128"/>
    </row>
    <row r="1041" spans="1:11" x14ac:dyDescent="0.3">
      <c r="A1041" s="73">
        <v>42332</v>
      </c>
      <c r="B1041" s="130">
        <v>2089.139893</v>
      </c>
      <c r="C1041" s="125">
        <f t="shared" si="72"/>
        <v>3.5643228212081102E-3</v>
      </c>
      <c r="D1041" s="128">
        <f t="shared" si="73"/>
        <v>3564.3228212081103</v>
      </c>
      <c r="E1041" s="128">
        <f t="shared" ca="1" si="74"/>
        <v>78711.586489128444</v>
      </c>
      <c r="F1041" s="124">
        <f t="shared" ca="1" si="75"/>
        <v>7.8683801306747014E-3</v>
      </c>
      <c r="G1041" s="128"/>
      <c r="H1041" s="128"/>
      <c r="I1041" s="124"/>
      <c r="J1041" s="125"/>
      <c r="K1041" s="128"/>
    </row>
    <row r="1042" spans="1:11" x14ac:dyDescent="0.3">
      <c r="A1042" s="73">
        <v>42331</v>
      </c>
      <c r="B1042" s="130">
        <v>2086.5900879999999</v>
      </c>
      <c r="C1042" s="125">
        <f t="shared" si="72"/>
        <v>3.8535970226882821E-3</v>
      </c>
      <c r="D1042" s="128">
        <f t="shared" si="73"/>
        <v>3853.5970226882819</v>
      </c>
      <c r="E1042" s="128">
        <f t="shared" ca="1" si="74"/>
        <v>78711.586489128444</v>
      </c>
      <c r="F1042" s="124">
        <f t="shared" ca="1" si="75"/>
        <v>9.4628809091190647E-3</v>
      </c>
      <c r="G1042" s="128"/>
      <c r="H1042" s="128"/>
      <c r="I1042" s="124"/>
      <c r="J1042" s="125"/>
      <c r="K1042" s="128"/>
    </row>
    <row r="1043" spans="1:11" x14ac:dyDescent="0.3">
      <c r="A1043" s="73">
        <v>42328</v>
      </c>
      <c r="B1043" s="130">
        <v>2089.169922</v>
      </c>
      <c r="C1043" s="125">
        <f t="shared" si="72"/>
        <v>-4.778024597048014E-3</v>
      </c>
      <c r="D1043" s="128">
        <f t="shared" si="73"/>
        <v>-4778.0245970480137</v>
      </c>
      <c r="E1043" s="128">
        <f t="shared" ca="1" si="74"/>
        <v>78711.586489128444</v>
      </c>
      <c r="F1043" s="124">
        <f t="shared" ca="1" si="75"/>
        <v>9.5486205441543959E-3</v>
      </c>
      <c r="G1043" s="128"/>
      <c r="H1043" s="128"/>
      <c r="I1043" s="124"/>
      <c r="J1043" s="125"/>
      <c r="K1043" s="128"/>
    </row>
    <row r="1044" spans="1:11" x14ac:dyDescent="0.3">
      <c r="A1044" s="73">
        <v>42327</v>
      </c>
      <c r="B1044" s="130">
        <v>2081.23999</v>
      </c>
      <c r="C1044" s="125">
        <f t="shared" si="72"/>
        <v>-8.9002693447963743E-3</v>
      </c>
      <c r="D1044" s="128">
        <f t="shared" si="73"/>
        <v>-8900.2693447963738</v>
      </c>
      <c r="E1044" s="128">
        <f t="shared" ca="1" si="74"/>
        <v>78711.586489128444</v>
      </c>
      <c r="F1044" s="124">
        <f t="shared" ca="1" si="75"/>
        <v>8.5970390113885298E-3</v>
      </c>
      <c r="G1044" s="128"/>
      <c r="H1044" s="128"/>
      <c r="I1044" s="124"/>
      <c r="J1044" s="125"/>
      <c r="K1044" s="128"/>
    </row>
    <row r="1045" spans="1:11" x14ac:dyDescent="0.3">
      <c r="A1045" s="73">
        <v>42326</v>
      </c>
      <c r="B1045" s="130">
        <v>2083.580078</v>
      </c>
      <c r="C1045" s="125">
        <f t="shared" si="72"/>
        <v>-8.9092381591463488E-3</v>
      </c>
      <c r="D1045" s="128">
        <f t="shared" si="73"/>
        <v>-8909.2381591463491</v>
      </c>
      <c r="E1045" s="128">
        <f t="shared" ca="1" si="74"/>
        <v>78711.586489128444</v>
      </c>
      <c r="F1045" s="124">
        <f t="shared" ca="1" si="75"/>
        <v>1.5018915113871545E-2</v>
      </c>
      <c r="G1045" s="128"/>
      <c r="H1045" s="128"/>
      <c r="I1045" s="124"/>
      <c r="J1045" s="125"/>
      <c r="K1045" s="128"/>
    </row>
    <row r="1046" spans="1:11" x14ac:dyDescent="0.3">
      <c r="A1046" s="73">
        <v>42325</v>
      </c>
      <c r="B1046" s="130">
        <v>2050.4399410000001</v>
      </c>
      <c r="C1046" s="125">
        <f t="shared" si="72"/>
        <v>-2.8130807759491838E-2</v>
      </c>
      <c r="D1046" s="128">
        <f t="shared" si="73"/>
        <v>-28130.80775949184</v>
      </c>
      <c r="E1046" s="128">
        <f t="shared" ca="1" si="74"/>
        <v>78711.586489128444</v>
      </c>
      <c r="F1046" s="124">
        <f t="shared" ca="1" si="75"/>
        <v>8.3953396479108378E-4</v>
      </c>
      <c r="G1046" s="128"/>
      <c r="H1046" s="128"/>
      <c r="I1046" s="124"/>
      <c r="J1046" s="125"/>
      <c r="K1046" s="128"/>
    </row>
    <row r="1047" spans="1:11" x14ac:dyDescent="0.3">
      <c r="A1047" s="73">
        <v>42324</v>
      </c>
      <c r="B1047" s="130">
        <v>2053.1899410000001</v>
      </c>
      <c r="C1047" s="125">
        <f t="shared" si="72"/>
        <v>-2.4172480129059815E-2</v>
      </c>
      <c r="D1047" s="128">
        <f t="shared" si="73"/>
        <v>-24172.480129059815</v>
      </c>
      <c r="E1047" s="128">
        <f t="shared" ca="1" si="74"/>
        <v>78711.586489128444</v>
      </c>
      <c r="F1047" s="124">
        <f t="shared" ca="1" si="75"/>
        <v>6.7740128999282945E-4</v>
      </c>
      <c r="G1047" s="128"/>
      <c r="H1047" s="128"/>
      <c r="I1047" s="124"/>
      <c r="J1047" s="125"/>
      <c r="K1047" s="128"/>
    </row>
    <row r="1048" spans="1:11" x14ac:dyDescent="0.3">
      <c r="A1048" s="73">
        <v>42321</v>
      </c>
      <c r="B1048" s="130">
        <v>2023.040039</v>
      </c>
      <c r="C1048" s="125">
        <f t="shared" si="72"/>
        <v>-2.7085288310765843E-2</v>
      </c>
      <c r="D1048" s="128">
        <f t="shared" si="73"/>
        <v>-27085.288310765842</v>
      </c>
      <c r="E1048" s="128">
        <f t="shared" ca="1" si="74"/>
        <v>78711.586489128444</v>
      </c>
      <c r="F1048" s="124">
        <f t="shared" ca="1" si="75"/>
        <v>-8.9549445866239363E-3</v>
      </c>
      <c r="G1048" s="128"/>
      <c r="H1048" s="128"/>
      <c r="I1048" s="124"/>
      <c r="J1048" s="125"/>
      <c r="K1048" s="128"/>
    </row>
    <row r="1049" spans="1:11" x14ac:dyDescent="0.3">
      <c r="A1049" s="73">
        <v>42320</v>
      </c>
      <c r="B1049" s="130">
        <v>2045.969971</v>
      </c>
      <c r="C1049" s="125">
        <f t="shared" si="72"/>
        <v>-2.0790530738135082E-2</v>
      </c>
      <c r="D1049" s="128">
        <f t="shared" si="73"/>
        <v>-20790.530738135083</v>
      </c>
      <c r="E1049" s="128">
        <f t="shared" ca="1" si="74"/>
        <v>78711.586489128444</v>
      </c>
      <c r="F1049" s="124">
        <f t="shared" ca="1" si="75"/>
        <v>3.0149842450848396E-3</v>
      </c>
      <c r="G1049" s="128"/>
      <c r="H1049" s="128"/>
      <c r="I1049" s="124"/>
      <c r="J1049" s="125"/>
      <c r="K1049" s="128"/>
    </row>
    <row r="1050" spans="1:11" x14ac:dyDescent="0.3">
      <c r="A1050" s="73">
        <v>42319</v>
      </c>
      <c r="B1050" s="130">
        <v>2075</v>
      </c>
      <c r="C1050" s="125">
        <f t="shared" si="72"/>
        <v>-7.3433144116320515E-3</v>
      </c>
      <c r="D1050" s="128">
        <f t="shared" si="73"/>
        <v>-7343.3144116320518</v>
      </c>
      <c r="E1050" s="128">
        <f t="shared" ca="1" si="74"/>
        <v>78711.586489128444</v>
      </c>
      <c r="F1050" s="124">
        <f t="shared" ca="1" si="75"/>
        <v>1.7491060676598114E-2</v>
      </c>
      <c r="G1050" s="128"/>
      <c r="H1050" s="128"/>
      <c r="I1050" s="124"/>
      <c r="J1050" s="125"/>
      <c r="K1050" s="128"/>
    </row>
    <row r="1051" spans="1:11" x14ac:dyDescent="0.3">
      <c r="A1051" s="73">
        <v>42318</v>
      </c>
      <c r="B1051" s="130">
        <v>2081.719971</v>
      </c>
      <c r="C1051" s="125">
        <f t="shared" si="72"/>
        <v>7.6625952107312045E-3</v>
      </c>
      <c r="D1051" s="128">
        <f t="shared" si="73"/>
        <v>7662.5952107312041</v>
      </c>
      <c r="E1051" s="128">
        <f t="shared" ca="1" si="74"/>
        <v>78711.586489128444</v>
      </c>
      <c r="F1051" s="124">
        <f t="shared" ca="1" si="75"/>
        <v>2.1327104624064841E-2</v>
      </c>
      <c r="G1051" s="128"/>
      <c r="H1051" s="128"/>
      <c r="I1051" s="124"/>
      <c r="J1051" s="125"/>
      <c r="K1051" s="128"/>
    </row>
    <row r="1052" spans="1:11" x14ac:dyDescent="0.3">
      <c r="A1052" s="73">
        <v>42317</v>
      </c>
      <c r="B1052" s="130">
        <v>2078.580078</v>
      </c>
      <c r="C1052" s="125">
        <f t="shared" si="72"/>
        <v>3.5729131427293392E-3</v>
      </c>
      <c r="D1052" s="128">
        <f t="shared" si="73"/>
        <v>3572.9131427293391</v>
      </c>
      <c r="E1052" s="128">
        <f t="shared" ca="1" si="74"/>
        <v>78711.586489128444</v>
      </c>
      <c r="F1052" s="124">
        <f t="shared" ca="1" si="75"/>
        <v>1.9071630339137613E-2</v>
      </c>
      <c r="G1052" s="128"/>
      <c r="H1052" s="128"/>
      <c r="I1052" s="124"/>
      <c r="J1052" s="125"/>
      <c r="K1052" s="128"/>
    </row>
    <row r="1053" spans="1:11" x14ac:dyDescent="0.3">
      <c r="A1053" s="73">
        <v>42314</v>
      </c>
      <c r="B1053" s="130">
        <v>2099.1999510000001</v>
      </c>
      <c r="C1053" s="125">
        <f t="shared" si="72"/>
        <v>1.1589547808965817E-2</v>
      </c>
      <c r="D1053" s="128">
        <f t="shared" si="73"/>
        <v>11589.547808965817</v>
      </c>
      <c r="E1053" s="128">
        <f t="shared" ca="1" si="74"/>
        <v>78711.586489128444</v>
      </c>
      <c r="F1053" s="124">
        <f t="shared" ca="1" si="75"/>
        <v>2.9898021204860958E-2</v>
      </c>
      <c r="G1053" s="128"/>
      <c r="H1053" s="128"/>
      <c r="I1053" s="124"/>
      <c r="J1053" s="125"/>
      <c r="K1053" s="128"/>
    </row>
    <row r="1054" spans="1:11" x14ac:dyDescent="0.3">
      <c r="A1054" s="73">
        <v>42313</v>
      </c>
      <c r="B1054" s="130">
        <v>2099.929932</v>
      </c>
      <c r="C1054" s="125">
        <f t="shared" si="72"/>
        <v>2.3103381600560358E-2</v>
      </c>
      <c r="D1054" s="128">
        <f t="shared" si="73"/>
        <v>23103.381600560358</v>
      </c>
      <c r="E1054" s="128">
        <f t="shared" ca="1" si="74"/>
        <v>78711.586489128444</v>
      </c>
      <c r="F1054" s="124">
        <f t="shared" ca="1" si="75"/>
        <v>3.3470750092172485E-2</v>
      </c>
      <c r="G1054" s="128"/>
      <c r="H1054" s="128"/>
      <c r="I1054" s="124"/>
      <c r="J1054" s="125"/>
      <c r="K1054" s="128"/>
    </row>
    <row r="1055" spans="1:11" x14ac:dyDescent="0.3">
      <c r="A1055" s="73">
        <v>42312</v>
      </c>
      <c r="B1055" s="130">
        <v>2102.3100589999999</v>
      </c>
      <c r="C1055" s="125">
        <f t="shared" si="72"/>
        <v>4.1294005981528104E-2</v>
      </c>
      <c r="D1055" s="128">
        <f t="shared" si="73"/>
        <v>41294.005981528106</v>
      </c>
      <c r="E1055" s="128">
        <f t="shared" ca="1" si="74"/>
        <v>78711.586489128444</v>
      </c>
      <c r="F1055" s="124">
        <f t="shared" ca="1" si="75"/>
        <v>3.50038151472023E-2</v>
      </c>
      <c r="G1055" s="128"/>
      <c r="H1055" s="128"/>
      <c r="I1055" s="124"/>
      <c r="J1055" s="125"/>
      <c r="K1055" s="128"/>
    </row>
    <row r="1056" spans="1:11" x14ac:dyDescent="0.3">
      <c r="A1056" s="73">
        <v>42311</v>
      </c>
      <c r="B1056" s="130">
        <v>2109.790039</v>
      </c>
      <c r="C1056" s="125">
        <f t="shared" si="72"/>
        <v>3.8911357870055729E-2</v>
      </c>
      <c r="D1056" s="128">
        <f t="shared" si="73"/>
        <v>38911.357870055726</v>
      </c>
      <c r="E1056" s="128">
        <f t="shared" ca="1" si="74"/>
        <v>78711.586489128444</v>
      </c>
      <c r="F1056" s="124">
        <f t="shared" ca="1" si="75"/>
        <v>4.2607913391099483E-2</v>
      </c>
      <c r="G1056" s="128"/>
      <c r="H1056" s="128"/>
      <c r="I1056" s="124"/>
      <c r="J1056" s="125"/>
      <c r="K1056" s="128"/>
    </row>
    <row r="1057" spans="1:11" x14ac:dyDescent="0.3">
      <c r="A1057" s="73">
        <v>42310</v>
      </c>
      <c r="B1057" s="130">
        <v>2104.0500489999999</v>
      </c>
      <c r="C1057" s="125">
        <f t="shared" si="72"/>
        <v>3.4612478891838272E-2</v>
      </c>
      <c r="D1057" s="128">
        <f t="shared" si="73"/>
        <v>34612.478891838269</v>
      </c>
      <c r="E1057" s="128">
        <f t="shared" ca="1" si="74"/>
        <v>78711.586489128444</v>
      </c>
      <c r="F1057" s="124">
        <f t="shared" ca="1" si="75"/>
        <v>4.5698560755810025E-2</v>
      </c>
      <c r="G1057" s="128"/>
      <c r="H1057" s="128"/>
      <c r="I1057" s="124"/>
      <c r="J1057" s="125"/>
      <c r="K1057" s="128"/>
    </row>
    <row r="1058" spans="1:11" x14ac:dyDescent="0.3">
      <c r="A1058" s="73">
        <v>42307</v>
      </c>
      <c r="B1058" s="130">
        <v>2079.360107</v>
      </c>
      <c r="C1058" s="125">
        <f t="shared" si="72"/>
        <v>2.2748460408549942E-2</v>
      </c>
      <c r="D1058" s="128">
        <f t="shared" si="73"/>
        <v>22748.460408549941</v>
      </c>
      <c r="E1058" s="128">
        <f t="shared" ca="1" si="74"/>
        <v>78711.586489128444</v>
      </c>
      <c r="F1058" s="124">
        <f t="shared" ca="1" si="75"/>
        <v>3.050339040856187E-2</v>
      </c>
      <c r="G1058" s="128"/>
      <c r="H1058" s="128"/>
      <c r="I1058" s="124"/>
      <c r="J1058" s="125"/>
      <c r="K1058" s="128"/>
    </row>
    <row r="1059" spans="1:11" x14ac:dyDescent="0.3">
      <c r="A1059" s="73">
        <v>42306</v>
      </c>
      <c r="B1059" s="130">
        <v>2089.4099120000001</v>
      </c>
      <c r="C1059" s="125">
        <f t="shared" si="72"/>
        <v>3.2388568125180761E-2</v>
      </c>
      <c r="D1059" s="128">
        <f t="shared" si="73"/>
        <v>32388.568125180762</v>
      </c>
      <c r="E1059" s="128">
        <f t="shared" ca="1" si="74"/>
        <v>78711.586489128444</v>
      </c>
      <c r="F1059" s="124">
        <f t="shared" ca="1" si="75"/>
        <v>3.5360799418904909E-2</v>
      </c>
      <c r="G1059" s="128"/>
      <c r="H1059" s="128"/>
      <c r="I1059" s="124"/>
      <c r="J1059" s="125"/>
      <c r="K1059" s="128"/>
    </row>
    <row r="1060" spans="1:11" x14ac:dyDescent="0.3">
      <c r="A1060" s="73">
        <v>42305</v>
      </c>
      <c r="B1060" s="130">
        <v>2090.3500979999999</v>
      </c>
      <c r="C1060" s="125">
        <f t="shared" si="72"/>
        <v>4.8193852536273729E-2</v>
      </c>
      <c r="D1060" s="128">
        <f t="shared" si="73"/>
        <v>48193.852536273727</v>
      </c>
      <c r="E1060" s="128">
        <f t="shared" ca="1" si="74"/>
        <v>78711.586489128444</v>
      </c>
      <c r="F1060" s="124">
        <f t="shared" ca="1" si="75"/>
        <v>4.797837858697962E-2</v>
      </c>
      <c r="G1060" s="128"/>
      <c r="H1060" s="128"/>
      <c r="I1060" s="124"/>
      <c r="J1060" s="125"/>
      <c r="K1060" s="128"/>
    </row>
    <row r="1061" spans="1:11" x14ac:dyDescent="0.3">
      <c r="A1061" s="73">
        <v>42304</v>
      </c>
      <c r="B1061" s="130">
        <v>2065.889893</v>
      </c>
      <c r="C1061" s="125">
        <f t="shared" si="72"/>
        <v>3.104270312848767E-2</v>
      </c>
      <c r="D1061" s="128">
        <f t="shared" si="73"/>
        <v>31042.703128487668</v>
      </c>
      <c r="E1061" s="128">
        <f t="shared" ca="1" si="74"/>
        <v>78711.586489128444</v>
      </c>
      <c r="F1061" s="124">
        <f t="shared" ca="1" si="75"/>
        <v>4.2168108729134124E-2</v>
      </c>
      <c r="G1061" s="128"/>
      <c r="H1061" s="128"/>
      <c r="I1061" s="124"/>
      <c r="J1061" s="125"/>
      <c r="K1061" s="128"/>
    </row>
    <row r="1062" spans="1:11" x14ac:dyDescent="0.3">
      <c r="A1062" s="73">
        <v>42303</v>
      </c>
      <c r="B1062" s="130">
        <v>2071.179932</v>
      </c>
      <c r="C1062" s="125">
        <f t="shared" si="72"/>
        <v>2.6627527702394849E-2</v>
      </c>
      <c r="D1062" s="128">
        <f t="shared" si="73"/>
        <v>26627.527702394847</v>
      </c>
      <c r="E1062" s="128">
        <f t="shared" ca="1" si="74"/>
        <v>78711.586489128444</v>
      </c>
      <c r="F1062" s="124">
        <f t="shared" ca="1" si="75"/>
        <v>4.3389275269603012E-2</v>
      </c>
      <c r="G1062" s="128"/>
      <c r="H1062" s="128"/>
      <c r="I1062" s="124"/>
      <c r="J1062" s="125"/>
      <c r="K1062" s="128"/>
    </row>
    <row r="1063" spans="1:11" x14ac:dyDescent="0.3">
      <c r="A1063" s="73">
        <v>42300</v>
      </c>
      <c r="B1063" s="130">
        <v>2075.1499020000001</v>
      </c>
      <c r="C1063" s="125">
        <f t="shared" si="72"/>
        <v>2.9907283549668096E-2</v>
      </c>
      <c r="D1063" s="128">
        <f t="shared" si="73"/>
        <v>29907.283549668096</v>
      </c>
      <c r="E1063" s="128">
        <f t="shared" ca="1" si="74"/>
        <v>78711.586489128444</v>
      </c>
      <c r="F1063" s="124">
        <f t="shared" ca="1" si="75"/>
        <v>5.787018791038534E-2</v>
      </c>
      <c r="G1063" s="128"/>
      <c r="H1063" s="128"/>
      <c r="I1063" s="124"/>
      <c r="J1063" s="125"/>
      <c r="K1063" s="128"/>
    </row>
    <row r="1064" spans="1:11" x14ac:dyDescent="0.3">
      <c r="A1064" s="73">
        <v>42299</v>
      </c>
      <c r="B1064" s="130">
        <v>2052.51001</v>
      </c>
      <c r="C1064" s="125">
        <f t="shared" si="72"/>
        <v>1.9409641731711336E-2</v>
      </c>
      <c r="D1064" s="128">
        <f t="shared" si="73"/>
        <v>19409.641731711337</v>
      </c>
      <c r="E1064" s="128">
        <f t="shared" ca="1" si="74"/>
        <v>78711.586489128444</v>
      </c>
      <c r="F1064" s="124">
        <f t="shared" ca="1" si="75"/>
        <v>4.475768661461399E-2</v>
      </c>
      <c r="G1064" s="128"/>
      <c r="H1064" s="128"/>
      <c r="I1064" s="124"/>
      <c r="J1064" s="125"/>
      <c r="K1064" s="128"/>
    </row>
    <row r="1065" spans="1:11" x14ac:dyDescent="0.3">
      <c r="A1065" s="73">
        <v>42298</v>
      </c>
      <c r="B1065" s="130">
        <v>2018.9399410000001</v>
      </c>
      <c r="C1065" s="125">
        <f t="shared" si="72"/>
        <v>1.1579135251740924E-2</v>
      </c>
      <c r="D1065" s="128">
        <f t="shared" si="73"/>
        <v>11579.135251740923</v>
      </c>
      <c r="E1065" s="128">
        <f t="shared" ca="1" si="74"/>
        <v>78711.586489128444</v>
      </c>
      <c r="F1065" s="124">
        <f t="shared" ca="1" si="75"/>
        <v>3.4918647997050911E-2</v>
      </c>
      <c r="G1065" s="128"/>
      <c r="H1065" s="128"/>
      <c r="I1065" s="124"/>
      <c r="J1065" s="125"/>
      <c r="K1065" s="128"/>
    </row>
    <row r="1066" spans="1:11" x14ac:dyDescent="0.3">
      <c r="A1066" s="73">
        <v>42297</v>
      </c>
      <c r="B1066" s="130">
        <v>2030.7700199999999</v>
      </c>
      <c r="C1066" s="125">
        <f t="shared" si="72"/>
        <v>2.568284318050984E-2</v>
      </c>
      <c r="D1066" s="128">
        <f t="shared" si="73"/>
        <v>25682.843180509841</v>
      </c>
      <c r="E1066" s="128">
        <f t="shared" ca="1" si="74"/>
        <v>78711.586489128444</v>
      </c>
      <c r="F1066" s="124">
        <f t="shared" ca="1" si="75"/>
        <v>5.3790409373027925E-2</v>
      </c>
      <c r="G1066" s="128"/>
      <c r="H1066" s="128"/>
      <c r="I1066" s="124"/>
      <c r="J1066" s="125"/>
      <c r="K1066" s="128"/>
    </row>
    <row r="1067" spans="1:11" x14ac:dyDescent="0.3">
      <c r="A1067" s="73">
        <v>42296</v>
      </c>
      <c r="B1067" s="130">
        <v>2033.660034</v>
      </c>
      <c r="C1067" s="125">
        <f t="shared" si="72"/>
        <v>2.3456875192175985E-2</v>
      </c>
      <c r="D1067" s="128">
        <f t="shared" si="73"/>
        <v>23456.875192175987</v>
      </c>
      <c r="E1067" s="128">
        <f t="shared" ca="1" si="74"/>
        <v>78711.586489128444</v>
      </c>
      <c r="F1067" s="124">
        <f t="shared" ca="1" si="75"/>
        <v>4.7587160852619048E-2</v>
      </c>
      <c r="G1067" s="128"/>
      <c r="H1067" s="128"/>
      <c r="I1067" s="124"/>
      <c r="J1067" s="125"/>
      <c r="K1067" s="128"/>
    </row>
    <row r="1068" spans="1:11" x14ac:dyDescent="0.3">
      <c r="A1068" s="73">
        <v>42293</v>
      </c>
      <c r="B1068" s="130">
        <v>2033.1099850000001</v>
      </c>
      <c r="C1068" s="125">
        <f t="shared" si="72"/>
        <v>4.1893858964213715E-2</v>
      </c>
      <c r="D1068" s="128">
        <f t="shared" si="73"/>
        <v>41893.858964213716</v>
      </c>
      <c r="E1068" s="128">
        <f t="shared" ca="1" si="74"/>
        <v>78711.586489128444</v>
      </c>
      <c r="F1068" s="124">
        <f t="shared" ca="1" si="75"/>
        <v>6.7804252247602559E-2</v>
      </c>
      <c r="G1068" s="128"/>
      <c r="H1068" s="128"/>
      <c r="I1068" s="124"/>
      <c r="J1068" s="125"/>
      <c r="K1068" s="128"/>
    </row>
    <row r="1069" spans="1:11" x14ac:dyDescent="0.3">
      <c r="A1069" s="73">
        <v>42292</v>
      </c>
      <c r="B1069" s="130">
        <v>2023.8599850000001</v>
      </c>
      <c r="C1069" s="125">
        <f t="shared" si="72"/>
        <v>5.2000728658626816E-2</v>
      </c>
      <c r="D1069" s="128">
        <f t="shared" si="73"/>
        <v>52000.728658626816</v>
      </c>
      <c r="E1069" s="128">
        <f t="shared" ca="1" si="74"/>
        <v>78711.586489128444</v>
      </c>
      <c r="F1069" s="124">
        <f t="shared" ca="1" si="75"/>
        <v>7.2664236189742049E-2</v>
      </c>
      <c r="G1069" s="128"/>
      <c r="H1069" s="128"/>
      <c r="I1069" s="124"/>
      <c r="J1069" s="125"/>
      <c r="K1069" s="128"/>
    </row>
    <row r="1070" spans="1:11" x14ac:dyDescent="0.3">
      <c r="A1070" s="73">
        <v>42291</v>
      </c>
      <c r="B1070" s="130">
        <v>1994.23999</v>
      </c>
      <c r="C1070" s="125">
        <f t="shared" si="72"/>
        <v>3.8650416857620939E-2</v>
      </c>
      <c r="D1070" s="128">
        <f t="shared" si="73"/>
        <v>38650.416857620941</v>
      </c>
      <c r="E1070" s="128">
        <f t="shared" ca="1" si="74"/>
        <v>78711.586489128444</v>
      </c>
      <c r="F1070" s="124">
        <f t="shared" ca="1" si="75"/>
        <v>7.0583424216842605E-2</v>
      </c>
      <c r="G1070" s="128"/>
      <c r="H1070" s="128"/>
      <c r="I1070" s="124"/>
      <c r="J1070" s="125"/>
      <c r="K1070" s="128"/>
    </row>
    <row r="1071" spans="1:11" x14ac:dyDescent="0.3">
      <c r="A1071" s="73">
        <v>42290</v>
      </c>
      <c r="B1071" s="130">
        <v>2003.6899410000001</v>
      </c>
      <c r="C1071" s="125">
        <f t="shared" si="72"/>
        <v>6.3478908734870831E-2</v>
      </c>
      <c r="D1071" s="128">
        <f t="shared" si="73"/>
        <v>63478.908734870834</v>
      </c>
      <c r="E1071" s="128">
        <f t="shared" ca="1" si="74"/>
        <v>78711.586489128444</v>
      </c>
      <c r="F1071" s="124">
        <f t="shared" ca="1" si="75"/>
        <v>7.5812461682008836E-2</v>
      </c>
      <c r="G1071" s="128"/>
      <c r="H1071" s="128"/>
      <c r="I1071" s="124"/>
      <c r="J1071" s="125"/>
      <c r="K1071" s="128"/>
    </row>
    <row r="1072" spans="1:11" x14ac:dyDescent="0.3">
      <c r="A1072" s="73">
        <v>42289</v>
      </c>
      <c r="B1072" s="130">
        <v>2017.459961</v>
      </c>
      <c r="C1072" s="125">
        <f t="shared" si="72"/>
        <v>7.2107611215955103E-2</v>
      </c>
      <c r="D1072" s="128">
        <f t="shared" si="73"/>
        <v>72107.611215955098</v>
      </c>
      <c r="E1072" s="128">
        <f t="shared" ca="1" si="74"/>
        <v>78711.586489128444</v>
      </c>
      <c r="F1072" s="124">
        <f t="shared" ca="1" si="75"/>
        <v>7.4431492595804949E-2</v>
      </c>
      <c r="G1072" s="128"/>
      <c r="H1072" s="128"/>
      <c r="I1072" s="124"/>
      <c r="J1072" s="125"/>
      <c r="K1072" s="128"/>
    </row>
    <row r="1073" spans="1:11" x14ac:dyDescent="0.3">
      <c r="A1073" s="73">
        <v>42286</v>
      </c>
      <c r="B1073" s="130">
        <v>2014.8900149999999</v>
      </c>
      <c r="C1073" s="125">
        <f t="shared" si="72"/>
        <v>4.3260146049294734E-2</v>
      </c>
      <c r="D1073" s="128">
        <f t="shared" si="73"/>
        <v>43260.146049294737</v>
      </c>
      <c r="E1073" s="128">
        <f t="shared" ca="1" si="74"/>
        <v>78711.586489128444</v>
      </c>
      <c r="F1073" s="124">
        <f t="shared" ca="1" si="75"/>
        <v>7.4757046709181152E-2</v>
      </c>
      <c r="G1073" s="128"/>
      <c r="H1073" s="128"/>
      <c r="I1073" s="124"/>
      <c r="J1073" s="125"/>
      <c r="K1073" s="128"/>
    </row>
    <row r="1074" spans="1:11" x14ac:dyDescent="0.3">
      <c r="A1074" s="73">
        <v>42285</v>
      </c>
      <c r="B1074" s="130">
        <v>2013.4300539999999</v>
      </c>
      <c r="C1074" s="125">
        <f t="shared" si="72"/>
        <v>4.2018623162850544E-2</v>
      </c>
      <c r="D1074" s="128">
        <f t="shared" si="73"/>
        <v>42018.623162850541</v>
      </c>
      <c r="E1074" s="128">
        <f t="shared" ca="1" si="74"/>
        <v>78711.586489128444</v>
      </c>
      <c r="F1074" s="124">
        <f t="shared" ca="1" si="75"/>
        <v>5.6292093780875074E-2</v>
      </c>
      <c r="G1074" s="128"/>
      <c r="H1074" s="128"/>
      <c r="I1074" s="124"/>
      <c r="J1074" s="125"/>
      <c r="K1074" s="128"/>
    </row>
    <row r="1075" spans="1:11" x14ac:dyDescent="0.3">
      <c r="A1075" s="73">
        <v>42284</v>
      </c>
      <c r="B1075" s="130">
        <v>1995.829956</v>
      </c>
      <c r="C1075" s="125">
        <f t="shared" si="72"/>
        <v>2.9436312749199001E-2</v>
      </c>
      <c r="D1075" s="128">
        <f t="shared" si="73"/>
        <v>29436.312749199002</v>
      </c>
      <c r="E1075" s="128">
        <f t="shared" ca="1" si="74"/>
        <v>78711.586489128444</v>
      </c>
      <c r="F1075" s="124">
        <f t="shared" ca="1" si="75"/>
        <v>3.5068792490280165E-2</v>
      </c>
      <c r="G1075" s="128"/>
      <c r="H1075" s="128"/>
      <c r="I1075" s="124"/>
      <c r="J1075" s="125"/>
      <c r="K1075" s="128"/>
    </row>
    <row r="1076" spans="1:11" x14ac:dyDescent="0.3">
      <c r="A1076" s="73">
        <v>42283</v>
      </c>
      <c r="B1076" s="130">
        <v>1979.920044</v>
      </c>
      <c r="C1076" s="125">
        <f t="shared" si="72"/>
        <v>1.9137946504102166E-2</v>
      </c>
      <c r="D1076" s="128">
        <f t="shared" si="73"/>
        <v>19137.946504102165</v>
      </c>
      <c r="E1076" s="128">
        <f t="shared" ca="1" si="74"/>
        <v>78711.586489128444</v>
      </c>
      <c r="F1076" s="124">
        <f t="shared" ca="1" si="75"/>
        <v>5.6021559944778865E-3</v>
      </c>
      <c r="G1076" s="128"/>
      <c r="H1076" s="128"/>
      <c r="I1076" s="124"/>
      <c r="J1076" s="125"/>
      <c r="K1076" s="128"/>
    </row>
    <row r="1077" spans="1:11" x14ac:dyDescent="0.3">
      <c r="A1077" s="73">
        <v>42282</v>
      </c>
      <c r="B1077" s="130">
        <v>1987.0500489999999</v>
      </c>
      <c r="C1077" s="125">
        <f t="shared" si="72"/>
        <v>1.0208634750936918E-2</v>
      </c>
      <c r="D1077" s="128">
        <f t="shared" si="73"/>
        <v>10208.634750936919</v>
      </c>
      <c r="E1077" s="128">
        <f t="shared" ca="1" si="74"/>
        <v>78711.586489128444</v>
      </c>
      <c r="F1077" s="124">
        <f t="shared" ca="1" si="75"/>
        <v>2.6846195878408752E-2</v>
      </c>
      <c r="G1077" s="128"/>
      <c r="H1077" s="128"/>
      <c r="I1077" s="124"/>
      <c r="J1077" s="125"/>
      <c r="K1077" s="128"/>
    </row>
    <row r="1078" spans="1:11" x14ac:dyDescent="0.3">
      <c r="A1078" s="73">
        <v>42279</v>
      </c>
      <c r="B1078" s="130">
        <v>1951.3599850000001</v>
      </c>
      <c r="C1078" s="125">
        <f t="shared" si="72"/>
        <v>-3.4065075107180265E-3</v>
      </c>
      <c r="D1078" s="128">
        <f t="shared" si="73"/>
        <v>-3406.5075107180264</v>
      </c>
      <c r="E1078" s="128">
        <f t="shared" ca="1" si="74"/>
        <v>78711.586489128444</v>
      </c>
      <c r="F1078" s="124">
        <f t="shared" ca="1" si="75"/>
        <v>-6.8504806394101836E-3</v>
      </c>
      <c r="G1078" s="128"/>
      <c r="H1078" s="128"/>
      <c r="I1078" s="124"/>
      <c r="J1078" s="125"/>
      <c r="K1078" s="128"/>
    </row>
    <row r="1079" spans="1:11" x14ac:dyDescent="0.3">
      <c r="A1079" s="73">
        <v>42278</v>
      </c>
      <c r="B1079" s="130">
        <v>1923.8199460000001</v>
      </c>
      <c r="C1079" s="125">
        <f t="shared" si="72"/>
        <v>-3.3353435149391153E-2</v>
      </c>
      <c r="D1079" s="128">
        <f t="shared" si="73"/>
        <v>-33353.435149391153</v>
      </c>
      <c r="E1079" s="128">
        <f t="shared" ca="1" si="74"/>
        <v>78711.586489128444</v>
      </c>
      <c r="F1079" s="124">
        <f t="shared" ca="1" si="75"/>
        <v>-2.2399551533315076E-2</v>
      </c>
      <c r="G1079" s="128"/>
      <c r="H1079" s="128"/>
      <c r="I1079" s="124"/>
      <c r="J1079" s="125"/>
      <c r="K1079" s="128"/>
    </row>
    <row r="1080" spans="1:11" x14ac:dyDescent="0.3">
      <c r="A1080" s="73">
        <v>42277</v>
      </c>
      <c r="B1080" s="130">
        <v>1920.030029</v>
      </c>
      <c r="C1080" s="125">
        <f t="shared" si="72"/>
        <v>-3.7728487189468862E-2</v>
      </c>
      <c r="D1080" s="128">
        <f t="shared" si="73"/>
        <v>-37728.487189468862</v>
      </c>
      <c r="E1080" s="128">
        <f t="shared" ca="1" si="74"/>
        <v>78711.586489128444</v>
      </c>
      <c r="F1080" s="124">
        <f t="shared" ca="1" si="75"/>
        <v>-1.3431516470304827E-2</v>
      </c>
      <c r="G1080" s="128"/>
      <c r="H1080" s="128"/>
      <c r="I1080" s="124"/>
      <c r="J1080" s="125"/>
      <c r="K1080" s="128"/>
    </row>
    <row r="1081" spans="1:11" x14ac:dyDescent="0.3">
      <c r="A1081" s="73">
        <v>42276</v>
      </c>
      <c r="B1081" s="130">
        <v>1884.089966</v>
      </c>
      <c r="C1081" s="125">
        <f t="shared" si="72"/>
        <v>-4.7520588858798174E-2</v>
      </c>
      <c r="D1081" s="128">
        <f t="shared" si="73"/>
        <v>-47520.588858798175</v>
      </c>
      <c r="E1081" s="128">
        <f t="shared" ca="1" si="74"/>
        <v>78711.586489128444</v>
      </c>
      <c r="F1081" s="124">
        <f t="shared" ca="1" si="75"/>
        <v>-3.1893609423488956E-2</v>
      </c>
      <c r="G1081" s="128"/>
      <c r="H1081" s="128"/>
      <c r="I1081" s="124"/>
      <c r="J1081" s="125"/>
      <c r="K1081" s="128"/>
    </row>
    <row r="1082" spans="1:11" x14ac:dyDescent="0.3">
      <c r="A1082" s="73">
        <v>42275</v>
      </c>
      <c r="B1082" s="130">
        <v>1881.7700199999999</v>
      </c>
      <c r="C1082" s="125">
        <f t="shared" si="72"/>
        <v>-3.6486898788999689E-2</v>
      </c>
      <c r="D1082" s="128">
        <f t="shared" si="73"/>
        <v>-36486.898788999686</v>
      </c>
      <c r="E1082" s="128">
        <f t="shared" ca="1" si="74"/>
        <v>78711.586489128444</v>
      </c>
      <c r="F1082" s="124">
        <f t="shared" ca="1" si="75"/>
        <v>-4.5895896247539758E-2</v>
      </c>
      <c r="G1082" s="128"/>
      <c r="H1082" s="128"/>
      <c r="I1082" s="124"/>
      <c r="J1082" s="125"/>
      <c r="K1082" s="128"/>
    </row>
    <row r="1083" spans="1:11" x14ac:dyDescent="0.3">
      <c r="A1083" s="73">
        <v>42272</v>
      </c>
      <c r="B1083" s="130">
        <v>1931.339966</v>
      </c>
      <c r="C1083" s="125">
        <f t="shared" si="72"/>
        <v>-1.515008911432425E-2</v>
      </c>
      <c r="D1083" s="128">
        <f t="shared" si="73"/>
        <v>-15150.08911432425</v>
      </c>
      <c r="E1083" s="128">
        <f t="shared" ca="1" si="74"/>
        <v>78711.586489128444</v>
      </c>
      <c r="F1083" s="124">
        <f t="shared" ca="1" si="75"/>
        <v>-2.3490788678810492E-2</v>
      </c>
      <c r="G1083" s="128"/>
      <c r="H1083" s="128"/>
      <c r="I1083" s="124"/>
      <c r="J1083" s="125"/>
      <c r="K1083" s="128"/>
    </row>
    <row r="1084" spans="1:11" x14ac:dyDescent="0.3">
      <c r="A1084" s="73">
        <v>42271</v>
      </c>
      <c r="B1084" s="130">
        <v>1932.23999</v>
      </c>
      <c r="C1084" s="125">
        <f t="shared" si="72"/>
        <v>-1.0270015519963427E-2</v>
      </c>
      <c r="D1084" s="128">
        <f t="shared" si="73"/>
        <v>-10270.015519963426</v>
      </c>
      <c r="E1084" s="128">
        <f t="shared" ca="1" si="74"/>
        <v>78711.586489128444</v>
      </c>
      <c r="F1084" s="124">
        <f t="shared" ca="1" si="75"/>
        <v>-2.5523860409295995E-2</v>
      </c>
      <c r="G1084" s="128"/>
      <c r="H1084" s="128"/>
      <c r="I1084" s="124"/>
      <c r="J1084" s="125"/>
      <c r="K1084" s="128"/>
    </row>
    <row r="1085" spans="1:11" x14ac:dyDescent="0.3">
      <c r="A1085" s="73">
        <v>42270</v>
      </c>
      <c r="B1085" s="130">
        <v>1938.76001</v>
      </c>
      <c r="C1085" s="125">
        <f t="shared" si="72"/>
        <v>-1.6889605436193333E-3</v>
      </c>
      <c r="D1085" s="128">
        <f t="shared" si="73"/>
        <v>-1688.9605436193333</v>
      </c>
      <c r="E1085" s="128">
        <f t="shared" ca="1" si="74"/>
        <v>78711.586489128444</v>
      </c>
      <c r="F1085" s="124">
        <f t="shared" ca="1" si="75"/>
        <v>-1.3850518130054223E-2</v>
      </c>
      <c r="G1085" s="128"/>
      <c r="H1085" s="128"/>
      <c r="I1085" s="124"/>
      <c r="J1085" s="125"/>
      <c r="K1085" s="128"/>
    </row>
    <row r="1086" spans="1:11" x14ac:dyDescent="0.3">
      <c r="A1086" s="73">
        <v>42269</v>
      </c>
      <c r="B1086" s="130">
        <v>1942.73999</v>
      </c>
      <c r="C1086" s="125">
        <f t="shared" si="72"/>
        <v>-1.3542148937786935E-2</v>
      </c>
      <c r="D1086" s="128">
        <f t="shared" si="73"/>
        <v>-13542.148937786935</v>
      </c>
      <c r="E1086" s="128">
        <f t="shared" ca="1" si="74"/>
        <v>78711.586489128444</v>
      </c>
      <c r="F1086" s="124">
        <f t="shared" ca="1" si="75"/>
        <v>-2.7803661931452006E-2</v>
      </c>
      <c r="G1086" s="128"/>
      <c r="H1086" s="128"/>
      <c r="I1086" s="124"/>
      <c r="J1086" s="125"/>
      <c r="K1086" s="128"/>
    </row>
    <row r="1087" spans="1:11" x14ac:dyDescent="0.3">
      <c r="A1087" s="73">
        <v>42268</v>
      </c>
      <c r="B1087" s="130">
        <v>1966.969971</v>
      </c>
      <c r="C1087" s="125">
        <f t="shared" si="72"/>
        <v>2.3812994186286129E-2</v>
      </c>
      <c r="D1087" s="128">
        <f t="shared" si="73"/>
        <v>23812.994186286131</v>
      </c>
      <c r="E1087" s="128">
        <f t="shared" ca="1" si="74"/>
        <v>78711.586489128444</v>
      </c>
      <c r="F1087" s="124">
        <f t="shared" ca="1" si="75"/>
        <v>-7.9686745515750168E-3</v>
      </c>
      <c r="G1087" s="128"/>
      <c r="H1087" s="128"/>
      <c r="I1087" s="124"/>
      <c r="J1087" s="125"/>
      <c r="K1087" s="128"/>
    </row>
    <row r="1088" spans="1:11" x14ac:dyDescent="0.3">
      <c r="A1088" s="73">
        <v>42265</v>
      </c>
      <c r="B1088" s="130">
        <v>1958.030029</v>
      </c>
      <c r="C1088" s="125">
        <f t="shared" si="72"/>
        <v>3.53642452441294E-3</v>
      </c>
      <c r="D1088" s="128">
        <f t="shared" si="73"/>
        <v>3536.4245244129402</v>
      </c>
      <c r="E1088" s="128">
        <f t="shared" ca="1" si="74"/>
        <v>78711.586489128444</v>
      </c>
      <c r="F1088" s="124">
        <f t="shared" ca="1" si="75"/>
        <v>-1.8181914009951061E-2</v>
      </c>
      <c r="G1088" s="128"/>
      <c r="H1088" s="128"/>
      <c r="I1088" s="124"/>
      <c r="J1088" s="125"/>
      <c r="K1088" s="128"/>
    </row>
    <row r="1089" spans="1:11" x14ac:dyDescent="0.3">
      <c r="A1089" s="73">
        <v>42264</v>
      </c>
      <c r="B1089" s="130">
        <v>1990.1999510000001</v>
      </c>
      <c r="C1089" s="125">
        <f t="shared" si="72"/>
        <v>2.1212383813196345E-2</v>
      </c>
      <c r="D1089" s="128">
        <f t="shared" si="73"/>
        <v>21212.383813196346</v>
      </c>
      <c r="E1089" s="128">
        <f t="shared" ca="1" si="74"/>
        <v>78711.586489128444</v>
      </c>
      <c r="F1089" s="124">
        <f t="shared" ca="1" si="75"/>
        <v>-1.0047787882437875E-2</v>
      </c>
      <c r="G1089" s="128"/>
      <c r="H1089" s="128"/>
      <c r="I1089" s="124"/>
      <c r="J1089" s="125"/>
      <c r="K1089" s="128"/>
    </row>
    <row r="1090" spans="1:11" x14ac:dyDescent="0.3">
      <c r="A1090" s="73">
        <v>42263</v>
      </c>
      <c r="B1090" s="130">
        <v>1995.3100589999999</v>
      </c>
      <c r="C1090" s="125">
        <f t="shared" si="72"/>
        <v>4.2563463187565986E-2</v>
      </c>
      <c r="D1090" s="128">
        <f t="shared" si="73"/>
        <v>42563.463187565983</v>
      </c>
      <c r="E1090" s="128">
        <f t="shared" ca="1" si="74"/>
        <v>78711.586489128444</v>
      </c>
      <c r="F1090" s="124">
        <f t="shared" ca="1" si="75"/>
        <v>-7.9796387119633883E-3</v>
      </c>
      <c r="G1090" s="128"/>
      <c r="H1090" s="128"/>
      <c r="I1090" s="124"/>
      <c r="J1090" s="125"/>
      <c r="K1090" s="128"/>
    </row>
    <row r="1091" spans="1:11" x14ac:dyDescent="0.3">
      <c r="A1091" s="73">
        <v>42262</v>
      </c>
      <c r="B1091" s="130">
        <v>1978.089966</v>
      </c>
      <c r="C1091" s="125">
        <f t="shared" si="72"/>
        <v>2.9966391699447481E-3</v>
      </c>
      <c r="D1091" s="128">
        <f t="shared" si="73"/>
        <v>2996.6391699447481</v>
      </c>
      <c r="E1091" s="128">
        <f t="shared" ca="1" si="74"/>
        <v>78711.586489128444</v>
      </c>
      <c r="F1091" s="124">
        <f t="shared" ca="1" si="75"/>
        <v>-1.173078165313346E-2</v>
      </c>
      <c r="G1091" s="128"/>
      <c r="H1091" s="128"/>
      <c r="I1091" s="124"/>
      <c r="J1091" s="125"/>
      <c r="K1091" s="128"/>
    </row>
    <row r="1092" spans="1:11" x14ac:dyDescent="0.3">
      <c r="A1092" s="73">
        <v>42261</v>
      </c>
      <c r="B1092" s="130">
        <v>1953.030029</v>
      </c>
      <c r="C1092" s="125">
        <f t="shared" si="72"/>
        <v>-1.8020265824363224E-2</v>
      </c>
      <c r="D1092" s="128">
        <f t="shared" si="73"/>
        <v>-18020.265824363225</v>
      </c>
      <c r="E1092" s="128">
        <f t="shared" ca="1" si="74"/>
        <v>78711.586489128444</v>
      </c>
      <c r="F1092" s="124">
        <f t="shared" ca="1" si="75"/>
        <v>-2.2986698946329653E-2</v>
      </c>
      <c r="G1092" s="128"/>
      <c r="H1092" s="128"/>
      <c r="I1092" s="124"/>
      <c r="J1092" s="125"/>
      <c r="K1092" s="128"/>
    </row>
    <row r="1093" spans="1:11" x14ac:dyDescent="0.3">
      <c r="A1093" s="73">
        <v>42258</v>
      </c>
      <c r="B1093" s="130">
        <v>1961.0500489999999</v>
      </c>
      <c r="C1093" s="125">
        <f t="shared" si="72"/>
        <v>-1.3387593725698532E-2</v>
      </c>
      <c r="D1093" s="128">
        <f t="shared" si="73"/>
        <v>-13387.593725698533</v>
      </c>
      <c r="E1093" s="128">
        <f t="shared" ca="1" si="74"/>
        <v>78711.586489128444</v>
      </c>
      <c r="F1093" s="124">
        <f t="shared" ca="1" si="75"/>
        <v>-1.1632280113620941E-2</v>
      </c>
      <c r="G1093" s="128"/>
      <c r="H1093" s="128"/>
      <c r="I1093" s="124"/>
      <c r="J1093" s="125"/>
      <c r="K1093" s="128"/>
    </row>
    <row r="1094" spans="1:11" x14ac:dyDescent="0.3">
      <c r="A1094" s="73">
        <v>42257</v>
      </c>
      <c r="B1094" s="130">
        <v>1952.290039</v>
      </c>
      <c r="C1094" s="125">
        <f t="shared" si="72"/>
        <v>6.0705839904429126E-3</v>
      </c>
      <c r="D1094" s="128">
        <f t="shared" si="73"/>
        <v>6070.5839904429122</v>
      </c>
      <c r="E1094" s="128">
        <f t="shared" ca="1" si="74"/>
        <v>78711.586489128444</v>
      </c>
      <c r="F1094" s="124">
        <f t="shared" ca="1" si="75"/>
        <v>-1.6746073786931048E-2</v>
      </c>
      <c r="G1094" s="128"/>
      <c r="H1094" s="128"/>
      <c r="I1094" s="124"/>
      <c r="J1094" s="125"/>
      <c r="K1094" s="128"/>
    </row>
    <row r="1095" spans="1:11" x14ac:dyDescent="0.3">
      <c r="A1095" s="73">
        <v>42256</v>
      </c>
      <c r="B1095" s="130">
        <v>1942.040039</v>
      </c>
      <c r="C1095" s="125">
        <f t="shared" si="72"/>
        <v>3.9853103484023045E-2</v>
      </c>
      <c r="D1095" s="128">
        <f t="shared" si="73"/>
        <v>39853.103484023042</v>
      </c>
      <c r="E1095" s="128">
        <f t="shared" ca="1" si="74"/>
        <v>78711.586489128444</v>
      </c>
      <c r="F1095" s="124">
        <f t="shared" ca="1" si="75"/>
        <v>-2.7740325594771353E-2</v>
      </c>
      <c r="G1095" s="128"/>
      <c r="H1095" s="128"/>
      <c r="I1095" s="124"/>
      <c r="J1095" s="125"/>
      <c r="K1095" s="128"/>
    </row>
    <row r="1096" spans="1:11" x14ac:dyDescent="0.3">
      <c r="A1096" s="73">
        <v>42255</v>
      </c>
      <c r="B1096" s="130">
        <v>1969.410034</v>
      </c>
      <c r="C1096" s="125">
        <f t="shared" ref="C1096:C1159" si="76">B1096/B1106-1</f>
        <v>4.0249140121654037E-2</v>
      </c>
      <c r="D1096" s="128">
        <f t="shared" ref="D1096:D1159" si="77">C1096*$B$5</f>
        <v>40249.14012165404</v>
      </c>
      <c r="E1096" s="128">
        <f t="shared" ref="E1096:E1159" ca="1" si="78">ABS(_xlfn.PERCENTILE.INC(OFFSET(D1096,0,0,Window),1-VaRLevel))</f>
        <v>78711.586489128444</v>
      </c>
      <c r="F1096" s="124">
        <f t="shared" ca="1" si="75"/>
        <v>-1.3168331643156783E-2</v>
      </c>
      <c r="G1096" s="128"/>
      <c r="H1096" s="128"/>
      <c r="I1096" s="124"/>
      <c r="J1096" s="125"/>
      <c r="K1096" s="128"/>
    </row>
    <row r="1097" spans="1:11" x14ac:dyDescent="0.3">
      <c r="A1097" s="73">
        <v>42251</v>
      </c>
      <c r="B1097" s="130">
        <v>1921.219971</v>
      </c>
      <c r="C1097" s="125">
        <f t="shared" si="76"/>
        <v>-2.5201834512312948E-2</v>
      </c>
      <c r="D1097" s="128">
        <f t="shared" si="77"/>
        <v>-25201.834512312947</v>
      </c>
      <c r="E1097" s="128">
        <f t="shared" ca="1" si="78"/>
        <v>78711.586489128444</v>
      </c>
      <c r="F1097" s="124">
        <f t="shared" ref="F1097:F1160" ca="1" si="79">B1097/OFFSET(B1097,250,0)-1</f>
        <v>-3.3805381100016851E-2</v>
      </c>
      <c r="G1097" s="128"/>
      <c r="H1097" s="128"/>
      <c r="I1097" s="124"/>
      <c r="J1097" s="125"/>
      <c r="K1097" s="128"/>
    </row>
    <row r="1098" spans="1:11" x14ac:dyDescent="0.3">
      <c r="A1098" s="73">
        <v>42250</v>
      </c>
      <c r="B1098" s="130">
        <v>1951.130005</v>
      </c>
      <c r="C1098" s="125">
        <f t="shared" si="76"/>
        <v>-4.1557562069209242E-2</v>
      </c>
      <c r="D1098" s="128">
        <f t="shared" si="77"/>
        <v>-41557.562069209242</v>
      </c>
      <c r="E1098" s="128">
        <f t="shared" ca="1" si="78"/>
        <v>78711.586489128444</v>
      </c>
      <c r="F1098" s="124">
        <f t="shared" ca="1" si="79"/>
        <v>-2.518562357872467E-2</v>
      </c>
      <c r="G1098" s="128"/>
      <c r="H1098" s="128"/>
      <c r="I1098" s="124"/>
      <c r="J1098" s="125"/>
      <c r="K1098" s="128"/>
    </row>
    <row r="1099" spans="1:11" x14ac:dyDescent="0.3">
      <c r="A1099" s="73">
        <v>42249</v>
      </c>
      <c r="B1099" s="130">
        <v>1948.8599850000001</v>
      </c>
      <c r="C1099" s="125">
        <f t="shared" si="76"/>
        <v>-6.2872420921543437E-2</v>
      </c>
      <c r="D1099" s="128">
        <f t="shared" si="77"/>
        <v>-62872.420921543438</v>
      </c>
      <c r="E1099" s="128">
        <f t="shared" ca="1" si="78"/>
        <v>78711.586489128444</v>
      </c>
      <c r="F1099" s="124">
        <f t="shared" ca="1" si="79"/>
        <v>-2.9311990846869085E-2</v>
      </c>
      <c r="G1099" s="128"/>
      <c r="H1099" s="128"/>
      <c r="I1099" s="124"/>
      <c r="J1099" s="125"/>
      <c r="K1099" s="128"/>
    </row>
    <row r="1100" spans="1:11" x14ac:dyDescent="0.3">
      <c r="A1100" s="73">
        <v>42248</v>
      </c>
      <c r="B1100" s="130">
        <v>1913.849976</v>
      </c>
      <c r="C1100" s="125">
        <f t="shared" si="76"/>
        <v>-8.73042141854381E-2</v>
      </c>
      <c r="D1100" s="128">
        <f t="shared" si="77"/>
        <v>-87304.214185438104</v>
      </c>
      <c r="E1100" s="128">
        <f t="shared" ca="1" si="78"/>
        <v>78711.586489128444</v>
      </c>
      <c r="F1100" s="124">
        <f t="shared" ca="1" si="79"/>
        <v>-4.1949313940488286E-2</v>
      </c>
      <c r="G1100" s="128"/>
      <c r="H1100" s="128"/>
      <c r="I1100" s="124"/>
      <c r="J1100" s="125"/>
      <c r="K1100" s="128"/>
    </row>
    <row r="1101" spans="1:11" x14ac:dyDescent="0.3">
      <c r="A1101" s="73">
        <v>42247</v>
      </c>
      <c r="B1101" s="130">
        <v>1972.1800539999999</v>
      </c>
      <c r="C1101" s="125">
        <f t="shared" si="76"/>
        <v>-6.195653177043603E-2</v>
      </c>
      <c r="D1101" s="128">
        <f t="shared" si="77"/>
        <v>-61956.531770436028</v>
      </c>
      <c r="E1101" s="128">
        <f t="shared" ca="1" si="78"/>
        <v>65940.502607968898</v>
      </c>
      <c r="F1101" s="124">
        <f t="shared" ca="1" si="79"/>
        <v>-1.426482337042656E-2</v>
      </c>
      <c r="G1101" s="128"/>
      <c r="H1101" s="128"/>
      <c r="I1101" s="124"/>
      <c r="J1101" s="125"/>
      <c r="K1101" s="128"/>
    </row>
    <row r="1102" spans="1:11" x14ac:dyDescent="0.3">
      <c r="A1102" s="73">
        <v>42244</v>
      </c>
      <c r="B1102" s="130">
        <v>1988.869995</v>
      </c>
      <c r="C1102" s="125">
        <f t="shared" si="76"/>
        <v>-4.9088251759735968E-2</v>
      </c>
      <c r="D1102" s="128">
        <f t="shared" si="77"/>
        <v>-49088.251759735969</v>
      </c>
      <c r="E1102" s="128">
        <f t="shared" ca="1" si="78"/>
        <v>61114.933630543455</v>
      </c>
      <c r="F1102" s="124">
        <f t="shared" ca="1" si="79"/>
        <v>-6.6973818875362134E-3</v>
      </c>
      <c r="G1102" s="128"/>
      <c r="H1102" s="128"/>
      <c r="I1102" s="124"/>
      <c r="J1102" s="125"/>
      <c r="K1102" s="128"/>
    </row>
    <row r="1103" spans="1:11" x14ac:dyDescent="0.3">
      <c r="A1103" s="73">
        <v>42243</v>
      </c>
      <c r="B1103" s="130">
        <v>1987.660034</v>
      </c>
      <c r="C1103" s="125">
        <f t="shared" si="76"/>
        <v>-4.5949084864836731E-2</v>
      </c>
      <c r="D1103" s="128">
        <f t="shared" si="77"/>
        <v>-45949.084864836732</v>
      </c>
      <c r="E1103" s="128">
        <f t="shared" ca="1" si="78"/>
        <v>61114.933630543455</v>
      </c>
      <c r="F1103" s="124">
        <f t="shared" ca="1" si="79"/>
        <v>-7.8417671419701573E-3</v>
      </c>
      <c r="G1103" s="128"/>
      <c r="H1103" s="128"/>
      <c r="I1103" s="124"/>
      <c r="J1103" s="125"/>
      <c r="K1103" s="128"/>
    </row>
    <row r="1104" spans="1:11" x14ac:dyDescent="0.3">
      <c r="A1104" s="73">
        <v>42242</v>
      </c>
      <c r="B1104" s="130">
        <v>1940.51001</v>
      </c>
      <c r="C1104" s="125">
        <f t="shared" si="76"/>
        <v>-6.9768239295010304E-2</v>
      </c>
      <c r="D1104" s="128">
        <f t="shared" si="77"/>
        <v>-69768.239295010309</v>
      </c>
      <c r="E1104" s="128">
        <f t="shared" ca="1" si="78"/>
        <v>61114.933630543455</v>
      </c>
      <c r="F1104" s="124">
        <f t="shared" ca="1" si="79"/>
        <v>-2.8160892395408976E-2</v>
      </c>
      <c r="G1104" s="128"/>
      <c r="H1104" s="128"/>
      <c r="I1104" s="124"/>
      <c r="J1104" s="125"/>
      <c r="K1104" s="128"/>
    </row>
    <row r="1105" spans="1:11" x14ac:dyDescent="0.3">
      <c r="A1105" s="73">
        <v>42241</v>
      </c>
      <c r="B1105" s="130">
        <v>1867.6099850000001</v>
      </c>
      <c r="C1105" s="125">
        <f t="shared" si="76"/>
        <v>-0.10386411010054386</v>
      </c>
      <c r="D1105" s="128">
        <f t="shared" si="77"/>
        <v>-103864.11010054385</v>
      </c>
      <c r="E1105" s="128">
        <f t="shared" ca="1" si="78"/>
        <v>51736.052576071517</v>
      </c>
      <c r="F1105" s="124">
        <f t="shared" ca="1" si="79"/>
        <v>-6.6251030103821273E-2</v>
      </c>
      <c r="G1105" s="128"/>
      <c r="H1105" s="128"/>
      <c r="I1105" s="124"/>
      <c r="J1105" s="125"/>
      <c r="K1105" s="128"/>
    </row>
    <row r="1106" spans="1:11" x14ac:dyDescent="0.3">
      <c r="A1106" s="73">
        <v>42240</v>
      </c>
      <c r="B1106" s="130">
        <v>1893.209961</v>
      </c>
      <c r="C1106" s="125">
        <f t="shared" si="76"/>
        <v>-0.10026232442939198</v>
      </c>
      <c r="D1106" s="128">
        <f t="shared" si="77"/>
        <v>-100262.32442939199</v>
      </c>
      <c r="E1106" s="128">
        <f t="shared" ca="1" si="78"/>
        <v>49687.887733607808</v>
      </c>
      <c r="F1106" s="124">
        <f t="shared" ca="1" si="79"/>
        <v>-5.3404494921005852E-2</v>
      </c>
      <c r="G1106" s="128"/>
      <c r="H1106" s="128"/>
      <c r="I1106" s="124"/>
      <c r="J1106" s="125"/>
      <c r="K1106" s="128"/>
    </row>
    <row r="1107" spans="1:11" x14ac:dyDescent="0.3">
      <c r="A1107" s="73">
        <v>42237</v>
      </c>
      <c r="B1107" s="130">
        <v>1970.8900149999999</v>
      </c>
      <c r="C1107" s="125">
        <f t="shared" si="76"/>
        <v>-5.134847418296562E-2</v>
      </c>
      <c r="D1107" s="128">
        <f t="shared" si="77"/>
        <v>-51348.47418296562</v>
      </c>
      <c r="E1107" s="128">
        <f t="shared" ca="1" si="78"/>
        <v>46702.673864780219</v>
      </c>
      <c r="F1107" s="124">
        <f t="shared" ca="1" si="79"/>
        <v>-1.35290844501883E-2</v>
      </c>
      <c r="G1107" s="128"/>
      <c r="H1107" s="128"/>
      <c r="I1107" s="124"/>
      <c r="J1107" s="125"/>
      <c r="K1107" s="128"/>
    </row>
    <row r="1108" spans="1:11" x14ac:dyDescent="0.3">
      <c r="A1108" s="73">
        <v>42236</v>
      </c>
      <c r="B1108" s="130">
        <v>2035.7299800000001</v>
      </c>
      <c r="C1108" s="125">
        <f t="shared" si="76"/>
        <v>-2.2955939663652281E-2</v>
      </c>
      <c r="D1108" s="128">
        <f t="shared" si="77"/>
        <v>-22955.93966365228</v>
      </c>
      <c r="E1108" s="128">
        <f t="shared" ca="1" si="78"/>
        <v>44217.472286213088</v>
      </c>
      <c r="F1108" s="124">
        <f t="shared" ca="1" si="79"/>
        <v>2.3803035319215127E-2</v>
      </c>
      <c r="G1108" s="128"/>
      <c r="H1108" s="128"/>
      <c r="I1108" s="124"/>
      <c r="J1108" s="125"/>
      <c r="K1108" s="128"/>
    </row>
    <row r="1109" spans="1:11" x14ac:dyDescent="0.3">
      <c r="A1109" s="73">
        <v>42235</v>
      </c>
      <c r="B1109" s="130">
        <v>2079.610107</v>
      </c>
      <c r="C1109" s="125">
        <f t="shared" si="76"/>
        <v>-9.6340579054607911E-3</v>
      </c>
      <c r="D1109" s="128">
        <f t="shared" si="77"/>
        <v>-9634.0579054607915</v>
      </c>
      <c r="E1109" s="128">
        <f t="shared" ca="1" si="78"/>
        <v>44217.472286213088</v>
      </c>
      <c r="F1109" s="124">
        <f t="shared" ca="1" si="79"/>
        <v>4.3787103910887692E-2</v>
      </c>
      <c r="G1109" s="128"/>
      <c r="H1109" s="128"/>
      <c r="I1109" s="124"/>
      <c r="J1109" s="125"/>
      <c r="K1109" s="128"/>
    </row>
    <row r="1110" spans="1:11" x14ac:dyDescent="0.3">
      <c r="A1110" s="73">
        <v>42234</v>
      </c>
      <c r="B1110" s="130">
        <v>2096.919922</v>
      </c>
      <c r="C1110" s="125">
        <f t="shared" si="76"/>
        <v>1.719686375261098E-3</v>
      </c>
      <c r="D1110" s="128">
        <f t="shared" si="77"/>
        <v>1719.686375261098</v>
      </c>
      <c r="E1110" s="128">
        <f t="shared" ca="1" si="78"/>
        <v>44217.472286213088</v>
      </c>
      <c r="F1110" s="124">
        <f t="shared" ca="1" si="79"/>
        <v>5.5579841754736625E-2</v>
      </c>
      <c r="G1110" s="128"/>
      <c r="H1110" s="128"/>
      <c r="I1110" s="124"/>
      <c r="J1110" s="125"/>
      <c r="K1110" s="128"/>
    </row>
    <row r="1111" spans="1:11" x14ac:dyDescent="0.3">
      <c r="A1111" s="73">
        <v>42233</v>
      </c>
      <c r="B1111" s="130">
        <v>2102.4399410000001</v>
      </c>
      <c r="C1111" s="125">
        <f t="shared" si="76"/>
        <v>2.0971487284375812E-3</v>
      </c>
      <c r="D1111" s="128">
        <f t="shared" si="77"/>
        <v>2097.1487284375812</v>
      </c>
      <c r="E1111" s="128">
        <f t="shared" ca="1" si="78"/>
        <v>44217.472286213088</v>
      </c>
      <c r="F1111" s="124">
        <f t="shared" ca="1" si="79"/>
        <v>6.0981008510064827E-2</v>
      </c>
      <c r="G1111" s="128"/>
      <c r="H1111" s="128"/>
      <c r="I1111" s="124"/>
      <c r="J1111" s="125"/>
      <c r="K1111" s="128"/>
    </row>
    <row r="1112" spans="1:11" x14ac:dyDescent="0.3">
      <c r="A1112" s="73">
        <v>42230</v>
      </c>
      <c r="B1112" s="130">
        <v>2091.540039</v>
      </c>
      <c r="C1112" s="125">
        <f t="shared" si="76"/>
        <v>-5.8464752478848414E-3</v>
      </c>
      <c r="D1112" s="128">
        <f t="shared" si="77"/>
        <v>-5846.4752478848413</v>
      </c>
      <c r="E1112" s="128">
        <f t="shared" ca="1" si="78"/>
        <v>44217.472286213088</v>
      </c>
      <c r="F1112" s="124">
        <f t="shared" ca="1" si="79"/>
        <v>6.0758543016617539E-2</v>
      </c>
      <c r="G1112" s="128"/>
      <c r="H1112" s="128"/>
      <c r="I1112" s="124"/>
      <c r="J1112" s="125"/>
      <c r="K1112" s="128"/>
    </row>
    <row r="1113" spans="1:11" x14ac:dyDescent="0.3">
      <c r="A1113" s="73">
        <v>42229</v>
      </c>
      <c r="B1113" s="130">
        <v>2083.389893</v>
      </c>
      <c r="C1113" s="125">
        <f t="shared" si="76"/>
        <v>-1.196985312761023E-2</v>
      </c>
      <c r="D1113" s="128">
        <f t="shared" si="77"/>
        <v>-11969.853127610231</v>
      </c>
      <c r="E1113" s="128">
        <f t="shared" ca="1" si="78"/>
        <v>44217.472286213088</v>
      </c>
      <c r="F1113" s="124">
        <f t="shared" ca="1" si="79"/>
        <v>6.5639842320567965E-2</v>
      </c>
      <c r="G1113" s="128"/>
      <c r="H1113" s="128"/>
      <c r="I1113" s="124"/>
      <c r="J1113" s="125"/>
      <c r="K1113" s="128"/>
    </row>
    <row r="1114" spans="1:11" x14ac:dyDescent="0.3">
      <c r="A1114" s="73">
        <v>42228</v>
      </c>
      <c r="B1114" s="130">
        <v>2086.0500489999999</v>
      </c>
      <c r="C1114" s="125">
        <f t="shared" si="76"/>
        <v>-1.0680232704507908E-2</v>
      </c>
      <c r="D1114" s="128">
        <f t="shared" si="77"/>
        <v>-10680.232704507907</v>
      </c>
      <c r="E1114" s="128">
        <f t="shared" ca="1" si="78"/>
        <v>44217.472286213088</v>
      </c>
      <c r="F1114" s="124">
        <f t="shared" ca="1" si="79"/>
        <v>6.693500925004825E-2</v>
      </c>
      <c r="G1114" s="128"/>
      <c r="H1114" s="128"/>
      <c r="I1114" s="124"/>
      <c r="J1114" s="125"/>
      <c r="K1114" s="128"/>
    </row>
    <row r="1115" spans="1:11" x14ac:dyDescent="0.3">
      <c r="A1115" s="73">
        <v>42227</v>
      </c>
      <c r="B1115" s="130">
        <v>2084.070068</v>
      </c>
      <c r="C1115" s="125">
        <f t="shared" si="76"/>
        <v>-4.3854924160994235E-3</v>
      </c>
      <c r="D1115" s="128">
        <f t="shared" si="77"/>
        <v>-4385.4924160994233</v>
      </c>
      <c r="E1115" s="128">
        <f t="shared" ca="1" si="78"/>
        <v>44217.472286213088</v>
      </c>
      <c r="F1115" s="124">
        <f t="shared" ca="1" si="79"/>
        <v>7.0554624725735593E-2</v>
      </c>
      <c r="G1115" s="128"/>
      <c r="H1115" s="128"/>
      <c r="I1115" s="124"/>
      <c r="J1115" s="125"/>
      <c r="K1115" s="128"/>
    </row>
    <row r="1116" spans="1:11" x14ac:dyDescent="0.3">
      <c r="A1116" s="73">
        <v>42226</v>
      </c>
      <c r="B1116" s="130">
        <v>2104.179932</v>
      </c>
      <c r="C1116" s="125">
        <f t="shared" si="76"/>
        <v>1.7672341844296113E-2</v>
      </c>
      <c r="D1116" s="128">
        <f t="shared" si="77"/>
        <v>17672.341844296112</v>
      </c>
      <c r="E1116" s="128">
        <f t="shared" ca="1" si="78"/>
        <v>44217.472286213088</v>
      </c>
      <c r="F1116" s="124">
        <f t="shared" ca="1" si="79"/>
        <v>8.8134418616677479E-2</v>
      </c>
      <c r="G1116" s="128"/>
      <c r="H1116" s="128"/>
      <c r="I1116" s="124"/>
      <c r="J1116" s="125"/>
      <c r="K1116" s="128"/>
    </row>
    <row r="1117" spans="1:11" x14ac:dyDescent="0.3">
      <c r="A1117" s="73">
        <v>42223</v>
      </c>
      <c r="B1117" s="130">
        <v>2077.570068</v>
      </c>
      <c r="C1117" s="125">
        <f t="shared" si="76"/>
        <v>-1.0000885235538215E-3</v>
      </c>
      <c r="D1117" s="128">
        <f t="shared" si="77"/>
        <v>-1000.0885235538215</v>
      </c>
      <c r="E1117" s="128">
        <f t="shared" ca="1" si="78"/>
        <v>44217.472286213088</v>
      </c>
      <c r="F1117" s="124">
        <f t="shared" ca="1" si="79"/>
        <v>7.2615296865604639E-2</v>
      </c>
      <c r="G1117" s="128"/>
      <c r="H1117" s="128"/>
      <c r="I1117" s="124"/>
      <c r="J1117" s="125"/>
      <c r="K1117" s="128"/>
    </row>
    <row r="1118" spans="1:11" x14ac:dyDescent="0.3">
      <c r="A1118" s="73">
        <v>42222</v>
      </c>
      <c r="B1118" s="130">
        <v>2083.5600589999999</v>
      </c>
      <c r="C1118" s="125">
        <f t="shared" si="76"/>
        <v>-8.8432527967267083E-3</v>
      </c>
      <c r="D1118" s="128">
        <f t="shared" si="77"/>
        <v>-8843.2527967267088</v>
      </c>
      <c r="E1118" s="128">
        <f t="shared" ca="1" si="78"/>
        <v>44217.472286213088</v>
      </c>
      <c r="F1118" s="124">
        <f t="shared" ca="1" si="79"/>
        <v>7.8676166098907929E-2</v>
      </c>
      <c r="G1118" s="128"/>
      <c r="H1118" s="128"/>
      <c r="I1118" s="124"/>
      <c r="J1118" s="125"/>
      <c r="K1118" s="128"/>
    </row>
    <row r="1119" spans="1:11" x14ac:dyDescent="0.3">
      <c r="A1119" s="73">
        <v>42221</v>
      </c>
      <c r="B1119" s="130">
        <v>2099.8400879999999</v>
      </c>
      <c r="C1119" s="125">
        <f t="shared" si="76"/>
        <v>-6.7685900543111854E-3</v>
      </c>
      <c r="D1119" s="128">
        <f t="shared" si="77"/>
        <v>-6768.5900543111857</v>
      </c>
      <c r="E1119" s="128">
        <f t="shared" ca="1" si="78"/>
        <v>44217.472286213088</v>
      </c>
      <c r="F1119" s="124">
        <f t="shared" ca="1" si="79"/>
        <v>9.9640310321473802E-2</v>
      </c>
      <c r="G1119" s="128"/>
      <c r="H1119" s="128"/>
      <c r="I1119" s="124"/>
      <c r="J1119" s="125"/>
      <c r="K1119" s="128"/>
    </row>
    <row r="1120" spans="1:11" x14ac:dyDescent="0.3">
      <c r="A1120" s="73">
        <v>42220</v>
      </c>
      <c r="B1120" s="130">
        <v>2093.320068</v>
      </c>
      <c r="C1120" s="125">
        <f t="shared" si="76"/>
        <v>-1.2216766378251309E-2</v>
      </c>
      <c r="D1120" s="128">
        <f t="shared" si="77"/>
        <v>-12216.76637825131</v>
      </c>
      <c r="E1120" s="128">
        <f t="shared" ca="1" si="78"/>
        <v>44217.472286213088</v>
      </c>
      <c r="F1120" s="124">
        <f t="shared" ca="1" si="79"/>
        <v>9.0134607601834116E-2</v>
      </c>
      <c r="G1120" s="128"/>
      <c r="H1120" s="128"/>
      <c r="I1120" s="124"/>
      <c r="J1120" s="125"/>
      <c r="K1120" s="128"/>
    </row>
    <row r="1121" spans="1:11" x14ac:dyDescent="0.3">
      <c r="A1121" s="73">
        <v>42219</v>
      </c>
      <c r="B1121" s="130">
        <v>2098.040039</v>
      </c>
      <c r="C1121" s="125">
        <f t="shared" si="76"/>
        <v>-1.4208651863452659E-2</v>
      </c>
      <c r="D1121" s="128">
        <f t="shared" si="77"/>
        <v>-14208.65186345266</v>
      </c>
      <c r="E1121" s="128">
        <f t="shared" ca="1" si="78"/>
        <v>44217.472286213088</v>
      </c>
      <c r="F1121" s="124">
        <f t="shared" ca="1" si="79"/>
        <v>9.2609704986318375E-2</v>
      </c>
      <c r="G1121" s="128"/>
      <c r="H1121" s="128"/>
      <c r="I1121" s="124"/>
      <c r="J1121" s="125"/>
      <c r="K1121" s="128"/>
    </row>
    <row r="1122" spans="1:11" x14ac:dyDescent="0.3">
      <c r="A1122" s="73">
        <v>42216</v>
      </c>
      <c r="B1122" s="130">
        <v>2103.8400879999999</v>
      </c>
      <c r="C1122" s="125">
        <f t="shared" si="76"/>
        <v>-1.0721046414603363E-2</v>
      </c>
      <c r="D1122" s="128">
        <f t="shared" si="77"/>
        <v>-10721.046414603363</v>
      </c>
      <c r="E1122" s="128">
        <f t="shared" ca="1" si="78"/>
        <v>44217.472286213088</v>
      </c>
      <c r="F1122" s="124">
        <f t="shared" ca="1" si="79"/>
        <v>8.5018539987408603E-2</v>
      </c>
      <c r="G1122" s="128"/>
      <c r="H1122" s="128"/>
      <c r="I1122" s="124"/>
      <c r="J1122" s="125"/>
      <c r="K1122" s="128"/>
    </row>
    <row r="1123" spans="1:11" x14ac:dyDescent="0.3">
      <c r="A1123" s="73">
        <v>42215</v>
      </c>
      <c r="B1123" s="130">
        <v>2108.6298830000001</v>
      </c>
      <c r="C1123" s="125">
        <f t="shared" si="76"/>
        <v>-7.3719481391401054E-3</v>
      </c>
      <c r="D1123" s="128">
        <f t="shared" si="77"/>
        <v>-7371.948139140105</v>
      </c>
      <c r="E1123" s="128">
        <f t="shared" ca="1" si="78"/>
        <v>44217.472286213088</v>
      </c>
      <c r="F1123" s="124">
        <f t="shared" ca="1" si="79"/>
        <v>9.5306784776582276E-2</v>
      </c>
      <c r="G1123" s="128"/>
      <c r="H1123" s="128"/>
      <c r="I1123" s="124"/>
      <c r="J1123" s="125"/>
      <c r="K1123" s="128"/>
    </row>
    <row r="1124" spans="1:11" x14ac:dyDescent="0.3">
      <c r="A1124" s="73">
        <v>42214</v>
      </c>
      <c r="B1124" s="130">
        <v>2108.570068</v>
      </c>
      <c r="C1124" s="125">
        <f t="shared" si="76"/>
        <v>5.552652815867809E-4</v>
      </c>
      <c r="D1124" s="128">
        <f t="shared" si="77"/>
        <v>555.26528158678093</v>
      </c>
      <c r="E1124" s="128">
        <f t="shared" ca="1" si="78"/>
        <v>44217.472286213088</v>
      </c>
      <c r="F1124" s="124">
        <f t="shared" ca="1" si="79"/>
        <v>9.214418825881987E-2</v>
      </c>
      <c r="G1124" s="128"/>
      <c r="H1124" s="128"/>
      <c r="I1124" s="124"/>
      <c r="J1124" s="125"/>
      <c r="K1124" s="128"/>
    </row>
    <row r="1125" spans="1:11" x14ac:dyDescent="0.3">
      <c r="A1125" s="73">
        <v>42213</v>
      </c>
      <c r="B1125" s="130">
        <v>2093.25</v>
      </c>
      <c r="C1125" s="125">
        <f t="shared" si="76"/>
        <v>-7.4444398230293363E-3</v>
      </c>
      <c r="D1125" s="128">
        <f t="shared" si="77"/>
        <v>-7444.4398230293364</v>
      </c>
      <c r="E1125" s="128">
        <f t="shared" ca="1" si="78"/>
        <v>44217.472286213088</v>
      </c>
      <c r="F1125" s="124">
        <f t="shared" ca="1" si="79"/>
        <v>6.2525726180485464E-2</v>
      </c>
      <c r="G1125" s="128"/>
      <c r="H1125" s="128"/>
      <c r="I1125" s="124"/>
      <c r="J1125" s="125"/>
      <c r="K1125" s="128"/>
    </row>
    <row r="1126" spans="1:11" x14ac:dyDescent="0.3">
      <c r="A1126" s="73">
        <v>42212</v>
      </c>
      <c r="B1126" s="130">
        <v>2067.639893</v>
      </c>
      <c r="C1126" s="125">
        <f t="shared" si="76"/>
        <v>-1.5222043964678744E-2</v>
      </c>
      <c r="D1126" s="128">
        <f t="shared" si="77"/>
        <v>-15222.043964678744</v>
      </c>
      <c r="E1126" s="128">
        <f t="shared" ca="1" si="78"/>
        <v>44217.472286213088</v>
      </c>
      <c r="F1126" s="124">
        <f t="shared" ca="1" si="79"/>
        <v>4.9590062910181976E-2</v>
      </c>
      <c r="G1126" s="128"/>
      <c r="H1126" s="128"/>
      <c r="I1126" s="124"/>
      <c r="J1126" s="125"/>
      <c r="K1126" s="128"/>
    </row>
    <row r="1127" spans="1:11" x14ac:dyDescent="0.3">
      <c r="A1127" s="73">
        <v>42209</v>
      </c>
      <c r="B1127" s="130">
        <v>2079.6499020000001</v>
      </c>
      <c r="C1127" s="125">
        <f t="shared" si="76"/>
        <v>1.4589981938426533E-3</v>
      </c>
      <c r="D1127" s="128">
        <f t="shared" si="77"/>
        <v>1458.9981938426533</v>
      </c>
      <c r="E1127" s="128">
        <f t="shared" ca="1" si="78"/>
        <v>44217.472286213088</v>
      </c>
      <c r="F1127" s="124">
        <f t="shared" ca="1" si="79"/>
        <v>5.0906744758059119E-2</v>
      </c>
      <c r="G1127" s="128"/>
      <c r="H1127" s="128"/>
      <c r="I1127" s="124"/>
      <c r="J1127" s="125"/>
      <c r="K1127" s="128"/>
    </row>
    <row r="1128" spans="1:11" x14ac:dyDescent="0.3">
      <c r="A1128" s="73">
        <v>42208</v>
      </c>
      <c r="B1128" s="130">
        <v>2102.1499020000001</v>
      </c>
      <c r="C1128" s="125">
        <f t="shared" si="76"/>
        <v>2.4784085066488881E-2</v>
      </c>
      <c r="D1128" s="128">
        <f t="shared" si="77"/>
        <v>24784.085066488882</v>
      </c>
      <c r="E1128" s="128">
        <f t="shared" ca="1" si="78"/>
        <v>44217.472286213088</v>
      </c>
      <c r="F1128" s="124">
        <f t="shared" ca="1" si="79"/>
        <v>6.258274013961862E-2</v>
      </c>
      <c r="G1128" s="128"/>
      <c r="H1128" s="128"/>
      <c r="I1128" s="124"/>
      <c r="J1128" s="125"/>
      <c r="K1128" s="128"/>
    </row>
    <row r="1129" spans="1:11" x14ac:dyDescent="0.3">
      <c r="A1129" s="73">
        <v>42207</v>
      </c>
      <c r="B1129" s="130">
        <v>2114.1499020000001</v>
      </c>
      <c r="C1129" s="125">
        <f t="shared" si="76"/>
        <v>3.2965508149716882E-2</v>
      </c>
      <c r="D1129" s="128">
        <f t="shared" si="77"/>
        <v>32965.508149716879</v>
      </c>
      <c r="E1129" s="128">
        <f t="shared" ca="1" si="78"/>
        <v>44217.472286213088</v>
      </c>
      <c r="F1129" s="124">
        <f t="shared" ca="1" si="79"/>
        <v>6.3466394666610304E-2</v>
      </c>
      <c r="G1129" s="128"/>
      <c r="H1129" s="128"/>
      <c r="I1129" s="124"/>
      <c r="J1129" s="125"/>
      <c r="K1129" s="128"/>
    </row>
    <row r="1130" spans="1:11" x14ac:dyDescent="0.3">
      <c r="A1130" s="73">
        <v>42206</v>
      </c>
      <c r="B1130" s="130">
        <v>2119.209961</v>
      </c>
      <c r="C1130" s="125">
        <f t="shared" si="76"/>
        <v>1.8194947196923605E-2</v>
      </c>
      <c r="D1130" s="128">
        <f t="shared" si="77"/>
        <v>18194.947196923604</v>
      </c>
      <c r="E1130" s="128">
        <f t="shared" ca="1" si="78"/>
        <v>44217.472286213088</v>
      </c>
      <c r="F1130" s="124">
        <f t="shared" ca="1" si="79"/>
        <v>6.6532101164402224E-2</v>
      </c>
      <c r="G1130" s="128"/>
      <c r="H1130" s="128"/>
      <c r="I1130" s="124"/>
      <c r="J1130" s="125"/>
      <c r="K1130" s="128"/>
    </row>
    <row r="1131" spans="1:11" x14ac:dyDescent="0.3">
      <c r="A1131" s="73">
        <v>42205</v>
      </c>
      <c r="B1131" s="130">
        <v>2128.280029</v>
      </c>
      <c r="C1131" s="125">
        <f t="shared" si="76"/>
        <v>2.8770866950391216E-2</v>
      </c>
      <c r="D1131" s="128">
        <f t="shared" si="77"/>
        <v>28770.866950391217</v>
      </c>
      <c r="E1131" s="128">
        <f t="shared" ca="1" si="78"/>
        <v>44217.472286213088</v>
      </c>
      <c r="F1131" s="124">
        <f t="shared" ca="1" si="79"/>
        <v>7.2975955939006409E-2</v>
      </c>
      <c r="G1131" s="128"/>
      <c r="H1131" s="128"/>
      <c r="I1131" s="124"/>
      <c r="J1131" s="125"/>
      <c r="K1131" s="128"/>
    </row>
    <row r="1132" spans="1:11" x14ac:dyDescent="0.3">
      <c r="A1132" s="73">
        <v>42202</v>
      </c>
      <c r="B1132" s="130">
        <v>2126.639893</v>
      </c>
      <c r="C1132" s="125">
        <f t="shared" si="76"/>
        <v>2.4008254751952895E-2</v>
      </c>
      <c r="D1132" s="128">
        <f t="shared" si="77"/>
        <v>24008.254751952896</v>
      </c>
      <c r="E1132" s="128">
        <f t="shared" ca="1" si="78"/>
        <v>44217.472286213088</v>
      </c>
      <c r="F1132" s="124">
        <f t="shared" ca="1" si="79"/>
        <v>7.7527139135686207E-2</v>
      </c>
      <c r="G1132" s="128"/>
      <c r="H1132" s="128"/>
      <c r="I1132" s="124"/>
      <c r="J1132" s="125"/>
      <c r="K1132" s="128"/>
    </row>
    <row r="1133" spans="1:11" x14ac:dyDescent="0.3">
      <c r="A1133" s="73">
        <v>42201</v>
      </c>
      <c r="B1133" s="130">
        <v>2124.290039</v>
      </c>
      <c r="C1133" s="125">
        <f t="shared" si="76"/>
        <v>2.2561696122985309E-2</v>
      </c>
      <c r="D1133" s="128">
        <f t="shared" si="77"/>
        <v>22561.696122985308</v>
      </c>
      <c r="E1133" s="128">
        <f t="shared" ca="1" si="78"/>
        <v>44217.472286213088</v>
      </c>
      <c r="F1133" s="124">
        <f t="shared" ca="1" si="79"/>
        <v>7.3839143341658309E-2</v>
      </c>
      <c r="G1133" s="128"/>
      <c r="H1133" s="128"/>
      <c r="I1133" s="124"/>
      <c r="J1133" s="125"/>
      <c r="K1133" s="128"/>
    </row>
    <row r="1134" spans="1:11" x14ac:dyDescent="0.3">
      <c r="A1134" s="73">
        <v>42200</v>
      </c>
      <c r="B1134" s="130">
        <v>2107.3999020000001</v>
      </c>
      <c r="C1134" s="125">
        <f t="shared" si="76"/>
        <v>2.146748971357737E-2</v>
      </c>
      <c r="D1134" s="128">
        <f t="shared" si="77"/>
        <v>21467.489713577372</v>
      </c>
      <c r="E1134" s="128">
        <f t="shared" ca="1" si="78"/>
        <v>44217.472286213088</v>
      </c>
      <c r="F1134" s="124">
        <f t="shared" ca="1" si="79"/>
        <v>7.6236342706872851E-2</v>
      </c>
      <c r="G1134" s="128"/>
      <c r="H1134" s="128"/>
      <c r="I1134" s="124"/>
      <c r="J1134" s="125"/>
      <c r="K1134" s="128"/>
    </row>
    <row r="1135" spans="1:11" x14ac:dyDescent="0.3">
      <c r="A1135" s="73">
        <v>42199</v>
      </c>
      <c r="B1135" s="130">
        <v>2108.9499510000001</v>
      </c>
      <c r="C1135" s="125">
        <f t="shared" si="76"/>
        <v>2.4936364314550152E-2</v>
      </c>
      <c r="D1135" s="128">
        <f t="shared" si="77"/>
        <v>24936.364314550152</v>
      </c>
      <c r="E1135" s="128">
        <f t="shared" ca="1" si="78"/>
        <v>44217.472286213088</v>
      </c>
      <c r="F1135" s="124">
        <f t="shared" ca="1" si="79"/>
        <v>6.4282366240530298E-2</v>
      </c>
      <c r="G1135" s="128"/>
      <c r="H1135" s="128"/>
      <c r="I1135" s="124"/>
      <c r="J1135" s="125"/>
      <c r="K1135" s="128"/>
    </row>
    <row r="1136" spans="1:11" x14ac:dyDescent="0.3">
      <c r="A1136" s="73">
        <v>42198</v>
      </c>
      <c r="B1136" s="130">
        <v>2099.6000979999999</v>
      </c>
      <c r="C1136" s="125">
        <f t="shared" si="76"/>
        <v>-8.993104935037799E-4</v>
      </c>
      <c r="D1136" s="128">
        <f t="shared" si="77"/>
        <v>-899.31049350377987</v>
      </c>
      <c r="E1136" s="128">
        <f t="shared" ca="1" si="78"/>
        <v>44217.472286213088</v>
      </c>
      <c r="F1136" s="124">
        <f t="shared" ca="1" si="79"/>
        <v>6.4015277681604754E-2</v>
      </c>
      <c r="G1136" s="128"/>
      <c r="H1136" s="128"/>
      <c r="I1136" s="124"/>
      <c r="J1136" s="125"/>
      <c r="K1136" s="128"/>
    </row>
    <row r="1137" spans="1:11" x14ac:dyDescent="0.3">
      <c r="A1137" s="73">
        <v>42195</v>
      </c>
      <c r="B1137" s="130">
        <v>2076.6201169999999</v>
      </c>
      <c r="C1137" s="125">
        <f t="shared" si="76"/>
        <v>-1.22198635210925E-2</v>
      </c>
      <c r="D1137" s="128">
        <f t="shared" si="77"/>
        <v>-12219.8635210925</v>
      </c>
      <c r="E1137" s="128">
        <f t="shared" ca="1" si="78"/>
        <v>44217.472286213088</v>
      </c>
      <c r="F1137" s="124">
        <f t="shared" ca="1" si="79"/>
        <v>5.0336423149094145E-2</v>
      </c>
      <c r="G1137" s="128"/>
      <c r="H1137" s="128"/>
      <c r="I1137" s="124"/>
      <c r="J1137" s="125"/>
      <c r="K1137" s="128"/>
    </row>
    <row r="1138" spans="1:11" x14ac:dyDescent="0.3">
      <c r="A1138" s="73">
        <v>42194</v>
      </c>
      <c r="B1138" s="130">
        <v>2051.3100589999999</v>
      </c>
      <c r="C1138" s="125">
        <f t="shared" si="76"/>
        <v>-2.7160466703413544E-2</v>
      </c>
      <c r="D1138" s="128">
        <f t="shared" si="77"/>
        <v>-27160.466703413545</v>
      </c>
      <c r="E1138" s="128">
        <f t="shared" ca="1" si="78"/>
        <v>44217.472286213088</v>
      </c>
      <c r="F1138" s="124">
        <f t="shared" ca="1" si="79"/>
        <v>4.2560170818953802E-2</v>
      </c>
      <c r="G1138" s="128"/>
      <c r="H1138" s="128"/>
      <c r="I1138" s="124"/>
      <c r="J1138" s="125"/>
      <c r="K1138" s="128"/>
    </row>
    <row r="1139" spans="1:11" x14ac:dyDescent="0.3">
      <c r="A1139" s="73">
        <v>42193</v>
      </c>
      <c r="B1139" s="130">
        <v>2046.6800539999999</v>
      </c>
      <c r="C1139" s="125">
        <f t="shared" si="76"/>
        <v>-3.649369117229595E-2</v>
      </c>
      <c r="D1139" s="128">
        <f t="shared" si="77"/>
        <v>-36493.691172295948</v>
      </c>
      <c r="E1139" s="128">
        <f t="shared" ca="1" si="78"/>
        <v>44217.472286213088</v>
      </c>
      <c r="F1139" s="124">
        <f t="shared" ca="1" si="79"/>
        <v>4.1737075628701881E-2</v>
      </c>
      <c r="G1139" s="128"/>
      <c r="H1139" s="128"/>
      <c r="I1139" s="124"/>
      <c r="J1139" s="125"/>
      <c r="K1139" s="128"/>
    </row>
    <row r="1140" spans="1:11" x14ac:dyDescent="0.3">
      <c r="A1140" s="73">
        <v>42192</v>
      </c>
      <c r="B1140" s="130">
        <v>2081.3400879999999</v>
      </c>
      <c r="C1140" s="125">
        <f t="shared" si="76"/>
        <v>-1.9553905402509453E-2</v>
      </c>
      <c r="D1140" s="128">
        <f t="shared" si="77"/>
        <v>-19553.905402509452</v>
      </c>
      <c r="E1140" s="128">
        <f t="shared" ca="1" si="78"/>
        <v>44217.472286213088</v>
      </c>
      <c r="F1140" s="124">
        <f t="shared" ca="1" si="79"/>
        <v>5.5002273089977294E-2</v>
      </c>
      <c r="G1140" s="128"/>
      <c r="H1140" s="128"/>
      <c r="I1140" s="124"/>
      <c r="J1140" s="125"/>
      <c r="K1140" s="128"/>
    </row>
    <row r="1141" spans="1:11" x14ac:dyDescent="0.3">
      <c r="A1141" s="73">
        <v>42191</v>
      </c>
      <c r="B1141" s="130">
        <v>2068.76001</v>
      </c>
      <c r="C1141" s="125">
        <f t="shared" si="76"/>
        <v>-1.9540367582502216E-2</v>
      </c>
      <c r="D1141" s="128">
        <f t="shared" si="77"/>
        <v>-19540.367582502215</v>
      </c>
      <c r="E1141" s="128">
        <f t="shared" ca="1" si="78"/>
        <v>44217.472286213088</v>
      </c>
      <c r="F1141" s="124">
        <f t="shared" ca="1" si="79"/>
        <v>5.349570511243118E-2</v>
      </c>
      <c r="G1141" s="128"/>
      <c r="H1141" s="128"/>
      <c r="I1141" s="124"/>
      <c r="J1141" s="125"/>
      <c r="K1141" s="128"/>
    </row>
    <row r="1142" spans="1:11" x14ac:dyDescent="0.3">
      <c r="A1142" s="73">
        <v>42187</v>
      </c>
      <c r="B1142" s="130">
        <v>2076.780029</v>
      </c>
      <c r="C1142" s="125">
        <f t="shared" si="76"/>
        <v>-2.0959420532138839E-2</v>
      </c>
      <c r="D1142" s="128">
        <f t="shared" si="77"/>
        <v>-20959.42053213884</v>
      </c>
      <c r="E1142" s="128">
        <f t="shared" ca="1" si="78"/>
        <v>44217.472286213088</v>
      </c>
      <c r="F1142" s="124">
        <f t="shared" ca="1" si="79"/>
        <v>5.0125150454831013E-2</v>
      </c>
      <c r="G1142" s="128"/>
      <c r="H1142" s="128"/>
      <c r="I1142" s="124"/>
      <c r="J1142" s="125"/>
      <c r="K1142" s="128"/>
    </row>
    <row r="1143" spans="1:11" x14ac:dyDescent="0.3">
      <c r="A1143" s="73">
        <v>42186</v>
      </c>
      <c r="B1143" s="130">
        <v>2077.419922</v>
      </c>
      <c r="C1143" s="125">
        <f t="shared" si="76"/>
        <v>-1.0959617816561074E-2</v>
      </c>
      <c r="D1143" s="128">
        <f t="shared" si="77"/>
        <v>-10959.617816561073</v>
      </c>
      <c r="E1143" s="128">
        <f t="shared" ca="1" si="78"/>
        <v>44217.472286213088</v>
      </c>
      <c r="F1143" s="124">
        <f t="shared" ca="1" si="79"/>
        <v>4.6327254277796381E-2</v>
      </c>
      <c r="G1143" s="128"/>
      <c r="H1143" s="128"/>
      <c r="I1143" s="124"/>
      <c r="J1143" s="125"/>
      <c r="K1143" s="128"/>
    </row>
    <row r="1144" spans="1:11" x14ac:dyDescent="0.3">
      <c r="A1144" s="73">
        <v>42185</v>
      </c>
      <c r="B1144" s="130">
        <v>2063.110107</v>
      </c>
      <c r="C1144" s="125">
        <f t="shared" si="76"/>
        <v>-1.582793000143623E-2</v>
      </c>
      <c r="D1144" s="128">
        <f t="shared" si="77"/>
        <v>-15827.930001436231</v>
      </c>
      <c r="E1144" s="128">
        <f t="shared" ca="1" si="78"/>
        <v>44217.472286213088</v>
      </c>
      <c r="F1144" s="124">
        <f t="shared" ca="1" si="79"/>
        <v>4.4813742504415277E-2</v>
      </c>
      <c r="G1144" s="128"/>
      <c r="H1144" s="128"/>
      <c r="I1144" s="124"/>
      <c r="J1144" s="125"/>
      <c r="K1144" s="128"/>
    </row>
    <row r="1145" spans="1:11" x14ac:dyDescent="0.3">
      <c r="A1145" s="73">
        <v>42184</v>
      </c>
      <c r="B1145" s="130">
        <v>2057.639893</v>
      </c>
      <c r="C1145" s="125">
        <f t="shared" si="76"/>
        <v>-1.2852453607924863E-2</v>
      </c>
      <c r="D1145" s="128">
        <f t="shared" si="77"/>
        <v>-12852.453607924863</v>
      </c>
      <c r="E1145" s="128">
        <f t="shared" ca="1" si="78"/>
        <v>44217.472286213088</v>
      </c>
      <c r="F1145" s="124">
        <f t="shared" ca="1" si="79"/>
        <v>4.2729992757089441E-2</v>
      </c>
      <c r="G1145" s="128"/>
      <c r="H1145" s="128"/>
      <c r="I1145" s="124"/>
      <c r="J1145" s="125"/>
      <c r="K1145" s="128"/>
    </row>
    <row r="1146" spans="1:11" x14ac:dyDescent="0.3">
      <c r="A1146" s="73">
        <v>42181</v>
      </c>
      <c r="B1146" s="130">
        <v>2101.48999</v>
      </c>
      <c r="C1146" s="125">
        <f t="shared" si="76"/>
        <v>3.5241141214739091E-3</v>
      </c>
      <c r="D1146" s="128">
        <f t="shared" si="77"/>
        <v>3524.1141214739091</v>
      </c>
      <c r="E1146" s="128">
        <f t="shared" ca="1" si="78"/>
        <v>44217.472286213088</v>
      </c>
      <c r="F1146" s="124">
        <f t="shared" ca="1" si="79"/>
        <v>7.2062978038933911E-2</v>
      </c>
      <c r="G1146" s="128"/>
      <c r="H1146" s="128"/>
      <c r="I1146" s="124"/>
      <c r="J1146" s="125"/>
      <c r="K1146" s="128"/>
    </row>
    <row r="1147" spans="1:11" x14ac:dyDescent="0.3">
      <c r="A1147" s="73">
        <v>42180</v>
      </c>
      <c r="B1147" s="130">
        <v>2102.3100589999999</v>
      </c>
      <c r="C1147" s="125">
        <f t="shared" si="76"/>
        <v>-3.1059660990591098E-3</v>
      </c>
      <c r="D1147" s="128">
        <f t="shared" si="77"/>
        <v>-3105.9660990591096</v>
      </c>
      <c r="E1147" s="128">
        <f t="shared" ca="1" si="78"/>
        <v>44217.472286213088</v>
      </c>
      <c r="F1147" s="124">
        <f t="shared" ca="1" si="79"/>
        <v>7.208209285819267E-2</v>
      </c>
      <c r="G1147" s="128"/>
      <c r="H1147" s="128"/>
      <c r="I1147" s="124"/>
      <c r="J1147" s="125"/>
      <c r="K1147" s="128"/>
    </row>
    <row r="1148" spans="1:11" x14ac:dyDescent="0.3">
      <c r="A1148" s="73">
        <v>42179</v>
      </c>
      <c r="B1148" s="130">
        <v>2108.580078</v>
      </c>
      <c r="C1148" s="125">
        <f t="shared" si="76"/>
        <v>1.6056085306264123E-3</v>
      </c>
      <c r="D1148" s="128">
        <f t="shared" si="77"/>
        <v>1605.6085306264122</v>
      </c>
      <c r="E1148" s="128">
        <f t="shared" ca="1" si="78"/>
        <v>44217.472286213088</v>
      </c>
      <c r="F1148" s="124">
        <f t="shared" ca="1" si="79"/>
        <v>7.7334233884127856E-2</v>
      </c>
      <c r="G1148" s="128"/>
      <c r="H1148" s="128"/>
      <c r="I1148" s="124"/>
      <c r="J1148" s="125"/>
      <c r="K1148" s="128"/>
    </row>
    <row r="1149" spans="1:11" x14ac:dyDescent="0.3">
      <c r="A1149" s="73">
        <v>42178</v>
      </c>
      <c r="B1149" s="130">
        <v>2124.1999510000001</v>
      </c>
      <c r="C1149" s="125">
        <f t="shared" si="76"/>
        <v>2.117638202787564E-2</v>
      </c>
      <c r="D1149" s="128">
        <f t="shared" si="77"/>
        <v>21176.382027875639</v>
      </c>
      <c r="E1149" s="128">
        <f t="shared" ca="1" si="78"/>
        <v>44217.472286213088</v>
      </c>
      <c r="F1149" s="124">
        <f t="shared" ca="1" si="79"/>
        <v>8.4035416433008381E-2</v>
      </c>
      <c r="G1149" s="128"/>
      <c r="H1149" s="128"/>
      <c r="I1149" s="124"/>
      <c r="J1149" s="125"/>
      <c r="K1149" s="128"/>
    </row>
    <row r="1150" spans="1:11" x14ac:dyDescent="0.3">
      <c r="A1150" s="73">
        <v>42177</v>
      </c>
      <c r="B1150" s="130">
        <v>2122.8500979999999</v>
      </c>
      <c r="C1150" s="125">
        <f t="shared" si="76"/>
        <v>2.0954401712286019E-2</v>
      </c>
      <c r="D1150" s="128">
        <f t="shared" si="77"/>
        <v>20954.40171228602</v>
      </c>
      <c r="E1150" s="128">
        <f t="shared" ca="1" si="78"/>
        <v>44217.472286213088</v>
      </c>
      <c r="F1150" s="124">
        <f t="shared" ca="1" si="79"/>
        <v>8.8652252727230429E-2</v>
      </c>
      <c r="G1150" s="128"/>
      <c r="H1150" s="128"/>
      <c r="I1150" s="124"/>
      <c r="J1150" s="125"/>
      <c r="K1150" s="128"/>
    </row>
    <row r="1151" spans="1:11" x14ac:dyDescent="0.3">
      <c r="A1151" s="73">
        <v>42174</v>
      </c>
      <c r="B1151" s="130">
        <v>2109.98999</v>
      </c>
      <c r="C1151" s="125">
        <f t="shared" si="76"/>
        <v>8.1993813928740167E-3</v>
      </c>
      <c r="D1151" s="128">
        <f t="shared" si="77"/>
        <v>8199.3813928740165</v>
      </c>
      <c r="E1151" s="128">
        <f t="shared" ca="1" si="78"/>
        <v>44217.472286213088</v>
      </c>
      <c r="F1151" s="124">
        <f t="shared" ca="1" si="79"/>
        <v>7.5093883209811585E-2</v>
      </c>
      <c r="G1151" s="128"/>
      <c r="H1151" s="128"/>
      <c r="I1151" s="124"/>
      <c r="J1151" s="125"/>
      <c r="K1151" s="128"/>
    </row>
    <row r="1152" spans="1:11" x14ac:dyDescent="0.3">
      <c r="A1152" s="73">
        <v>42173</v>
      </c>
      <c r="B1152" s="130">
        <v>2121.23999</v>
      </c>
      <c r="C1152" s="125">
        <f t="shared" si="76"/>
        <v>1.2119198475795123E-2</v>
      </c>
      <c r="D1152" s="128">
        <f t="shared" si="77"/>
        <v>12119.198475795123</v>
      </c>
      <c r="E1152" s="128">
        <f t="shared" ca="1" si="78"/>
        <v>44217.472286213088</v>
      </c>
      <c r="F1152" s="124">
        <f t="shared" ca="1" si="79"/>
        <v>8.0682875281304689E-2</v>
      </c>
      <c r="G1152" s="128"/>
      <c r="H1152" s="128"/>
      <c r="I1152" s="124"/>
      <c r="J1152" s="125"/>
      <c r="K1152" s="128"/>
    </row>
    <row r="1153" spans="1:11" x14ac:dyDescent="0.3">
      <c r="A1153" s="73">
        <v>42172</v>
      </c>
      <c r="B1153" s="130">
        <v>2100.4399410000001</v>
      </c>
      <c r="C1153" s="125">
        <f t="shared" si="76"/>
        <v>-6.4473392846882138E-3</v>
      </c>
      <c r="D1153" s="128">
        <f t="shared" si="77"/>
        <v>-6447.3392846882134</v>
      </c>
      <c r="E1153" s="128">
        <f t="shared" ca="1" si="78"/>
        <v>44217.472286213088</v>
      </c>
      <c r="F1153" s="124">
        <f t="shared" ca="1" si="79"/>
        <v>7.1937433624609026E-2</v>
      </c>
      <c r="G1153" s="128"/>
      <c r="H1153" s="128"/>
      <c r="I1153" s="124"/>
      <c r="J1153" s="125"/>
      <c r="K1153" s="128"/>
    </row>
    <row r="1154" spans="1:11" x14ac:dyDescent="0.3">
      <c r="A1154" s="73">
        <v>42171</v>
      </c>
      <c r="B1154" s="130">
        <v>2096.290039</v>
      </c>
      <c r="C1154" s="125">
        <f t="shared" si="76"/>
        <v>-6.3092806132396539E-3</v>
      </c>
      <c r="D1154" s="128">
        <f t="shared" si="77"/>
        <v>-6309.2806132396536</v>
      </c>
      <c r="E1154" s="128">
        <f t="shared" ca="1" si="78"/>
        <v>44217.472286213088</v>
      </c>
      <c r="F1154" s="124">
        <f t="shared" ca="1" si="79"/>
        <v>7.1186246371309325E-2</v>
      </c>
      <c r="G1154" s="128"/>
      <c r="H1154" s="128"/>
      <c r="I1154" s="124"/>
      <c r="J1154" s="125"/>
      <c r="K1154" s="128"/>
    </row>
    <row r="1155" spans="1:11" x14ac:dyDescent="0.3">
      <c r="A1155" s="73">
        <v>42170</v>
      </c>
      <c r="B1155" s="130">
        <v>2084.429932</v>
      </c>
      <c r="C1155" s="125">
        <f t="shared" si="76"/>
        <v>-1.2927811916559562E-2</v>
      </c>
      <c r="D1155" s="128">
        <f t="shared" si="77"/>
        <v>-12927.811916559562</v>
      </c>
      <c r="E1155" s="128">
        <f t="shared" ca="1" si="78"/>
        <v>44217.472286213088</v>
      </c>
      <c r="F1155" s="124">
        <f t="shared" ca="1" si="79"/>
        <v>7.3347413083215685E-2</v>
      </c>
      <c r="G1155" s="128"/>
      <c r="H1155" s="128"/>
      <c r="I1155" s="124"/>
      <c r="J1155" s="125"/>
      <c r="K1155" s="128"/>
    </row>
    <row r="1156" spans="1:11" x14ac:dyDescent="0.3">
      <c r="A1156" s="73">
        <v>42167</v>
      </c>
      <c r="B1156" s="130">
        <v>2094.110107</v>
      </c>
      <c r="C1156" s="125">
        <f t="shared" si="76"/>
        <v>-6.3015325470198169E-3</v>
      </c>
      <c r="D1156" s="128">
        <f t="shared" si="77"/>
        <v>-6301.5325470198168</v>
      </c>
      <c r="E1156" s="128">
        <f t="shared" ca="1" si="78"/>
        <v>44217.472286213088</v>
      </c>
      <c r="F1156" s="124">
        <f t="shared" ca="1" si="79"/>
        <v>8.0674831849038453E-2</v>
      </c>
      <c r="G1156" s="128"/>
      <c r="H1156" s="128"/>
      <c r="I1156" s="124"/>
      <c r="J1156" s="125"/>
      <c r="K1156" s="128"/>
    </row>
    <row r="1157" spans="1:11" x14ac:dyDescent="0.3">
      <c r="A1157" s="73">
        <v>42166</v>
      </c>
      <c r="B1157" s="130">
        <v>2108.860107</v>
      </c>
      <c r="C1157" s="125">
        <f t="shared" si="76"/>
        <v>-5.6252301173694841E-3</v>
      </c>
      <c r="D1157" s="128">
        <f t="shared" si="77"/>
        <v>-5625.2301173694841</v>
      </c>
      <c r="E1157" s="128">
        <f t="shared" ca="1" si="78"/>
        <v>44217.472286213088</v>
      </c>
      <c r="F1157" s="124">
        <f t="shared" ca="1" si="79"/>
        <v>8.9197209924435361E-2</v>
      </c>
      <c r="G1157" s="128"/>
      <c r="H1157" s="128"/>
      <c r="I1157" s="124"/>
      <c r="J1157" s="125"/>
      <c r="K1157" s="128"/>
    </row>
    <row r="1158" spans="1:11" x14ac:dyDescent="0.3">
      <c r="A1158" s="73">
        <v>42165</v>
      </c>
      <c r="B1158" s="130">
        <v>2105.1999510000001</v>
      </c>
      <c r="C1158" s="125">
        <f t="shared" si="76"/>
        <v>-8.6085242960473041E-3</v>
      </c>
      <c r="D1158" s="128">
        <f t="shared" si="77"/>
        <v>-8608.5242960473042</v>
      </c>
      <c r="E1158" s="128">
        <f t="shared" ca="1" si="78"/>
        <v>44217.472286213088</v>
      </c>
      <c r="F1158" s="124">
        <f t="shared" ca="1" si="79"/>
        <v>9.0715020056227447E-2</v>
      </c>
      <c r="G1158" s="128"/>
      <c r="H1158" s="128"/>
      <c r="I1158" s="124"/>
      <c r="J1158" s="125"/>
      <c r="K1158" s="128"/>
    </row>
    <row r="1159" spans="1:11" x14ac:dyDescent="0.3">
      <c r="A1159" s="73">
        <v>42164</v>
      </c>
      <c r="B1159" s="130">
        <v>2080.1499020000001</v>
      </c>
      <c r="C1159" s="125">
        <f t="shared" si="76"/>
        <v>-1.1429545461480672E-2</v>
      </c>
      <c r="D1159" s="128">
        <f t="shared" si="77"/>
        <v>-11429.545461480673</v>
      </c>
      <c r="E1159" s="128">
        <f t="shared" ca="1" si="78"/>
        <v>44217.472286213088</v>
      </c>
      <c r="F1159" s="124">
        <f t="shared" ca="1" si="79"/>
        <v>7.0096500289909658E-2</v>
      </c>
      <c r="G1159" s="128"/>
      <c r="H1159" s="128"/>
      <c r="I1159" s="124"/>
      <c r="J1159" s="125"/>
      <c r="K1159" s="128"/>
    </row>
    <row r="1160" spans="1:11" x14ac:dyDescent="0.3">
      <c r="A1160" s="73">
        <v>42163</v>
      </c>
      <c r="B1160" s="130">
        <v>2079.280029</v>
      </c>
      <c r="C1160" s="125">
        <f t="shared" ref="C1160:C1223" si="80">B1160/B1170-1</f>
        <v>-2.2003155462128832E-2</v>
      </c>
      <c r="D1160" s="128">
        <f t="shared" ref="D1160:D1223" si="81">C1160*$B$5</f>
        <v>-22003.155462128831</v>
      </c>
      <c r="E1160" s="128">
        <f t="shared" ref="E1160:E1223" ca="1" si="82">ABS(_xlfn.PERCENTILE.INC(OFFSET(D1160,0,0,Window),1-VaRLevel))</f>
        <v>44217.472286213088</v>
      </c>
      <c r="F1160" s="124">
        <f t="shared" ca="1" si="79"/>
        <v>6.586561722750317E-2</v>
      </c>
      <c r="G1160" s="128"/>
      <c r="H1160" s="128"/>
      <c r="I1160" s="124"/>
      <c r="J1160" s="125"/>
      <c r="K1160" s="128"/>
    </row>
    <row r="1161" spans="1:11" x14ac:dyDescent="0.3">
      <c r="A1161" s="73">
        <v>42160</v>
      </c>
      <c r="B1161" s="130">
        <v>2092.830078</v>
      </c>
      <c r="C1161" s="125">
        <f t="shared" si="80"/>
        <v>-1.7828811813124013E-2</v>
      </c>
      <c r="D1161" s="128">
        <f t="shared" si="81"/>
        <v>-17828.811813124012</v>
      </c>
      <c r="E1161" s="128">
        <f t="shared" ca="1" si="82"/>
        <v>44217.472286213088</v>
      </c>
      <c r="F1161" s="124">
        <f t="shared" ref="F1161:F1224" ca="1" si="83">B1161/OFFSET(B1161,250,0)-1</f>
        <v>7.2547651810896063E-2</v>
      </c>
      <c r="G1161" s="128"/>
      <c r="H1161" s="128"/>
      <c r="I1161" s="124"/>
      <c r="J1161" s="125"/>
      <c r="K1161" s="128"/>
    </row>
    <row r="1162" spans="1:11" x14ac:dyDescent="0.3">
      <c r="A1162" s="73">
        <v>42159</v>
      </c>
      <c r="B1162" s="130">
        <v>2095.8400879999999</v>
      </c>
      <c r="C1162" s="125">
        <f t="shared" si="80"/>
        <v>-1.4116710311904535E-2</v>
      </c>
      <c r="D1162" s="128">
        <f t="shared" si="81"/>
        <v>-14116.710311904535</v>
      </c>
      <c r="E1162" s="128">
        <f t="shared" ca="1" si="82"/>
        <v>44217.472286213088</v>
      </c>
      <c r="F1162" s="124">
        <f t="shared" ca="1" si="83"/>
        <v>7.5098567501854507E-2</v>
      </c>
      <c r="G1162" s="128"/>
      <c r="H1162" s="128"/>
      <c r="I1162" s="124"/>
      <c r="J1162" s="125"/>
      <c r="K1162" s="128"/>
    </row>
    <row r="1163" spans="1:11" x14ac:dyDescent="0.3">
      <c r="A1163" s="73">
        <v>42158</v>
      </c>
      <c r="B1163" s="130">
        <v>2114.070068</v>
      </c>
      <c r="C1163" s="125">
        <f t="shared" si="80"/>
        <v>-6.466686481344075E-3</v>
      </c>
      <c r="D1163" s="128">
        <f t="shared" si="81"/>
        <v>-6466.6864813440752</v>
      </c>
      <c r="E1163" s="128">
        <f t="shared" ca="1" si="82"/>
        <v>44217.472286213088</v>
      </c>
      <c r="F1163" s="124">
        <f t="shared" ca="1" si="83"/>
        <v>8.9468533486530388E-2</v>
      </c>
      <c r="G1163" s="128"/>
      <c r="H1163" s="128"/>
      <c r="I1163" s="124"/>
      <c r="J1163" s="125"/>
      <c r="K1163" s="128"/>
    </row>
    <row r="1164" spans="1:11" x14ac:dyDescent="0.3">
      <c r="A1164" s="73">
        <v>42157</v>
      </c>
      <c r="B1164" s="130">
        <v>2109.6000979999999</v>
      </c>
      <c r="C1164" s="125">
        <f t="shared" si="80"/>
        <v>-9.2052665090448516E-3</v>
      </c>
      <c r="D1164" s="128">
        <f t="shared" si="81"/>
        <v>-9205.2665090448518</v>
      </c>
      <c r="E1164" s="128">
        <f t="shared" ca="1" si="82"/>
        <v>44217.472286213088</v>
      </c>
      <c r="F1164" s="124">
        <f t="shared" ca="1" si="83"/>
        <v>9.4259026769666576E-2</v>
      </c>
      <c r="G1164" s="128"/>
      <c r="H1164" s="128"/>
      <c r="I1164" s="124"/>
      <c r="J1164" s="125"/>
      <c r="K1164" s="128"/>
    </row>
    <row r="1165" spans="1:11" x14ac:dyDescent="0.3">
      <c r="A1165" s="73">
        <v>42156</v>
      </c>
      <c r="B1165" s="130">
        <v>2111.7299800000001</v>
      </c>
      <c r="C1165" s="125">
        <f t="shared" si="80"/>
        <v>-5.1820062389659194E-3</v>
      </c>
      <c r="D1165" s="128">
        <f t="shared" si="81"/>
        <v>-5182.0062389659197</v>
      </c>
      <c r="E1165" s="128">
        <f t="shared" ca="1" si="82"/>
        <v>44217.472286213088</v>
      </c>
      <c r="F1165" s="124">
        <f t="shared" ca="1" si="83"/>
        <v>9.7435866094852441E-2</v>
      </c>
      <c r="G1165" s="128"/>
      <c r="H1165" s="128"/>
      <c r="I1165" s="124"/>
      <c r="J1165" s="125"/>
      <c r="K1165" s="128"/>
    </row>
    <row r="1166" spans="1:11" x14ac:dyDescent="0.3">
      <c r="A1166" s="73">
        <v>42153</v>
      </c>
      <c r="B1166" s="130">
        <v>2107.389893</v>
      </c>
      <c r="C1166" s="125">
        <f t="shared" si="80"/>
        <v>-6.46372371248638E-3</v>
      </c>
      <c r="D1166" s="128">
        <f t="shared" si="81"/>
        <v>-6463.7237124863796</v>
      </c>
      <c r="E1166" s="128">
        <f t="shared" ca="1" si="82"/>
        <v>44217.472286213088</v>
      </c>
      <c r="F1166" s="124">
        <f t="shared" ca="1" si="83"/>
        <v>9.4765074130083615E-2</v>
      </c>
      <c r="G1166" s="128"/>
      <c r="H1166" s="128"/>
      <c r="I1166" s="124"/>
      <c r="J1166" s="125"/>
      <c r="K1166" s="128"/>
    </row>
    <row r="1167" spans="1:11" x14ac:dyDescent="0.3">
      <c r="A1167" s="73">
        <v>42152</v>
      </c>
      <c r="B1167" s="130">
        <v>2120.790039</v>
      </c>
      <c r="C1167" s="125">
        <f t="shared" si="80"/>
        <v>1.063153292508412E-2</v>
      </c>
      <c r="D1167" s="128">
        <f t="shared" si="81"/>
        <v>10631.532925084119</v>
      </c>
      <c r="E1167" s="128">
        <f t="shared" ca="1" si="82"/>
        <v>44217.472286213088</v>
      </c>
      <c r="F1167" s="124">
        <f t="shared" ca="1" si="83"/>
        <v>0.10252816301799306</v>
      </c>
      <c r="G1167" s="128"/>
      <c r="H1167" s="128"/>
      <c r="I1167" s="124"/>
      <c r="J1167" s="125"/>
      <c r="K1167" s="128"/>
    </row>
    <row r="1168" spans="1:11" x14ac:dyDescent="0.3">
      <c r="A1168" s="73">
        <v>42151</v>
      </c>
      <c r="B1168" s="130">
        <v>2123.4799800000001</v>
      </c>
      <c r="C1168" s="125">
        <f t="shared" si="80"/>
        <v>1.1604797077936935E-2</v>
      </c>
      <c r="D1168" s="128">
        <f t="shared" si="81"/>
        <v>11604.797077936935</v>
      </c>
      <c r="E1168" s="128">
        <f t="shared" ca="1" si="82"/>
        <v>44217.472286213088</v>
      </c>
      <c r="F1168" s="124">
        <f t="shared" ca="1" si="83"/>
        <v>0.1059618588913227</v>
      </c>
      <c r="G1168" s="128"/>
      <c r="H1168" s="128"/>
      <c r="I1168" s="124"/>
      <c r="J1168" s="125"/>
      <c r="K1168" s="128"/>
    </row>
    <row r="1169" spans="1:11" x14ac:dyDescent="0.3">
      <c r="A1169" s="73">
        <v>42150</v>
      </c>
      <c r="B1169" s="130">
        <v>2104.1999510000001</v>
      </c>
      <c r="C1169" s="125">
        <f t="shared" si="80"/>
        <v>-5.3679326192568322E-4</v>
      </c>
      <c r="D1169" s="128">
        <f t="shared" si="81"/>
        <v>-536.79326192568317</v>
      </c>
      <c r="E1169" s="128">
        <f t="shared" ca="1" si="82"/>
        <v>44217.472286213088</v>
      </c>
      <c r="F1169" s="124">
        <f t="shared" ca="1" si="83"/>
        <v>0.10180225944754606</v>
      </c>
      <c r="G1169" s="128"/>
      <c r="H1169" s="128"/>
      <c r="I1169" s="124"/>
      <c r="J1169" s="125"/>
      <c r="K1169" s="128"/>
    </row>
    <row r="1170" spans="1:11" x14ac:dyDescent="0.3">
      <c r="A1170" s="73">
        <v>42146</v>
      </c>
      <c r="B1170" s="130">
        <v>2126.0600589999999</v>
      </c>
      <c r="C1170" s="125">
        <f t="shared" si="80"/>
        <v>4.7067532435793868E-3</v>
      </c>
      <c r="D1170" s="128">
        <f t="shared" si="81"/>
        <v>4706.7532435793864</v>
      </c>
      <c r="E1170" s="128">
        <f t="shared" ca="1" si="82"/>
        <v>44217.472286213088</v>
      </c>
      <c r="F1170" s="124">
        <f t="shared" ca="1" si="83"/>
        <v>0.11200842152178381</v>
      </c>
      <c r="G1170" s="128"/>
      <c r="H1170" s="128"/>
      <c r="I1170" s="124"/>
      <c r="J1170" s="125"/>
      <c r="K1170" s="128"/>
    </row>
    <row r="1171" spans="1:11" x14ac:dyDescent="0.3">
      <c r="A1171" s="73">
        <v>42145</v>
      </c>
      <c r="B1171" s="130">
        <v>2130.820068</v>
      </c>
      <c r="C1171" s="125">
        <f t="shared" si="80"/>
        <v>2.0507695402298909E-2</v>
      </c>
      <c r="D1171" s="128">
        <f t="shared" si="81"/>
        <v>20507.695402298908</v>
      </c>
      <c r="E1171" s="128">
        <f t="shared" ca="1" si="82"/>
        <v>44217.472286213088</v>
      </c>
      <c r="F1171" s="124">
        <f t="shared" ca="1" si="83"/>
        <v>0.12117148136889555</v>
      </c>
      <c r="G1171" s="128"/>
      <c r="H1171" s="128"/>
      <c r="I1171" s="124"/>
      <c r="J1171" s="125"/>
      <c r="K1171" s="128"/>
    </row>
    <row r="1172" spans="1:11" x14ac:dyDescent="0.3">
      <c r="A1172" s="73">
        <v>42144</v>
      </c>
      <c r="B1172" s="130">
        <v>2125.8500979999999</v>
      </c>
      <c r="C1172" s="125">
        <f t="shared" si="80"/>
        <v>2.1969664761207985E-2</v>
      </c>
      <c r="D1172" s="128">
        <f t="shared" si="81"/>
        <v>21969.664761207987</v>
      </c>
      <c r="E1172" s="128">
        <f t="shared" ca="1" si="82"/>
        <v>44217.472286213088</v>
      </c>
      <c r="F1172" s="124">
        <f t="shared" ca="1" si="83"/>
        <v>0.12330850320640252</v>
      </c>
      <c r="G1172" s="128"/>
      <c r="H1172" s="128"/>
      <c r="I1172" s="124"/>
      <c r="J1172" s="125"/>
      <c r="K1172" s="128"/>
    </row>
    <row r="1173" spans="1:11" x14ac:dyDescent="0.3">
      <c r="A1173" s="73">
        <v>42143</v>
      </c>
      <c r="B1173" s="130">
        <v>2127.830078</v>
      </c>
      <c r="C1173" s="125">
        <f t="shared" si="80"/>
        <v>1.8363652673983877E-2</v>
      </c>
      <c r="D1173" s="128">
        <f t="shared" si="81"/>
        <v>18363.652673983877</v>
      </c>
      <c r="E1173" s="128">
        <f t="shared" ca="1" si="82"/>
        <v>44217.472286213088</v>
      </c>
      <c r="F1173" s="124">
        <f t="shared" ca="1" si="83"/>
        <v>0.12701071768811367</v>
      </c>
      <c r="G1173" s="128"/>
      <c r="H1173" s="128"/>
      <c r="I1173" s="124"/>
      <c r="J1173" s="125"/>
      <c r="K1173" s="128"/>
    </row>
    <row r="1174" spans="1:11" x14ac:dyDescent="0.3">
      <c r="A1174" s="73">
        <v>42142</v>
      </c>
      <c r="B1174" s="130">
        <v>2129.1999510000001</v>
      </c>
      <c r="C1174" s="125">
        <f t="shared" si="80"/>
        <v>6.9567418477114451E-3</v>
      </c>
      <c r="D1174" s="128">
        <f t="shared" si="81"/>
        <v>6956.7418477114452</v>
      </c>
      <c r="E1174" s="128">
        <f t="shared" ca="1" si="82"/>
        <v>44217.472286213088</v>
      </c>
      <c r="F1174" s="124">
        <f t="shared" ca="1" si="83"/>
        <v>0.13688909352323497</v>
      </c>
      <c r="G1174" s="128"/>
      <c r="H1174" s="128"/>
      <c r="I1174" s="124"/>
      <c r="J1174" s="125"/>
      <c r="K1174" s="128"/>
    </row>
    <row r="1175" spans="1:11" x14ac:dyDescent="0.3">
      <c r="A1175" s="73">
        <v>42139</v>
      </c>
      <c r="B1175" s="130">
        <v>2122.7299800000001</v>
      </c>
      <c r="C1175" s="125">
        <f t="shared" si="80"/>
        <v>6.8491245193422756E-3</v>
      </c>
      <c r="D1175" s="128">
        <f t="shared" si="81"/>
        <v>6849.1245193422756</v>
      </c>
      <c r="E1175" s="128">
        <f t="shared" ca="1" si="82"/>
        <v>44217.472286213088</v>
      </c>
      <c r="F1175" s="124">
        <f t="shared" ca="1" si="83"/>
        <v>0.12606893582608336</v>
      </c>
      <c r="G1175" s="128"/>
      <c r="H1175" s="128"/>
      <c r="I1175" s="124"/>
      <c r="J1175" s="125"/>
      <c r="K1175" s="128"/>
    </row>
    <row r="1176" spans="1:11" x14ac:dyDescent="0.3">
      <c r="A1176" s="73">
        <v>42138</v>
      </c>
      <c r="B1176" s="130">
        <v>2121.1000979999999</v>
      </c>
      <c r="C1176" s="125">
        <f t="shared" si="80"/>
        <v>1.7065412215403253E-2</v>
      </c>
      <c r="D1176" s="128">
        <f t="shared" si="81"/>
        <v>17065.412215403252</v>
      </c>
      <c r="E1176" s="128">
        <f t="shared" ca="1" si="82"/>
        <v>44217.472286213088</v>
      </c>
      <c r="F1176" s="124">
        <f t="shared" ca="1" si="83"/>
        <v>0.12953048413777224</v>
      </c>
      <c r="G1176" s="128"/>
      <c r="H1176" s="128"/>
      <c r="I1176" s="124"/>
      <c r="J1176" s="125"/>
      <c r="K1176" s="128"/>
    </row>
    <row r="1177" spans="1:11" x14ac:dyDescent="0.3">
      <c r="A1177" s="73">
        <v>42137</v>
      </c>
      <c r="B1177" s="130">
        <v>2098.4799800000001</v>
      </c>
      <c r="C1177" s="125">
        <f t="shared" si="80"/>
        <v>-3.9728113585040248E-3</v>
      </c>
      <c r="D1177" s="128">
        <f t="shared" si="81"/>
        <v>-3972.8113585040246</v>
      </c>
      <c r="E1177" s="128">
        <f t="shared" ca="1" si="82"/>
        <v>44217.472286213088</v>
      </c>
      <c r="F1177" s="124">
        <f t="shared" ca="1" si="83"/>
        <v>0.12167197098651816</v>
      </c>
      <c r="G1177" s="128"/>
      <c r="H1177" s="128"/>
      <c r="I1177" s="124"/>
      <c r="J1177" s="125"/>
      <c r="K1177" s="128"/>
    </row>
    <row r="1178" spans="1:11" x14ac:dyDescent="0.3">
      <c r="A1178" s="73">
        <v>42136</v>
      </c>
      <c r="B1178" s="130">
        <v>2099.1201169999999</v>
      </c>
      <c r="C1178" s="125">
        <f t="shared" si="80"/>
        <v>-7.3955876440088275E-3</v>
      </c>
      <c r="D1178" s="128">
        <f t="shared" si="81"/>
        <v>-7395.5876440088277</v>
      </c>
      <c r="E1178" s="128">
        <f t="shared" ca="1" si="82"/>
        <v>44217.472286213088</v>
      </c>
      <c r="F1178" s="124">
        <f t="shared" ca="1" si="83"/>
        <v>0.11151005531614966</v>
      </c>
      <c r="G1178" s="128"/>
      <c r="H1178" s="128"/>
      <c r="I1178" s="124"/>
      <c r="J1178" s="125"/>
      <c r="K1178" s="128"/>
    </row>
    <row r="1179" spans="1:11" x14ac:dyDescent="0.3">
      <c r="A1179" s="73">
        <v>42135</v>
      </c>
      <c r="B1179" s="130">
        <v>2105.330078</v>
      </c>
      <c r="C1179" s="125">
        <f t="shared" si="80"/>
        <v>-1.7022192083024912E-3</v>
      </c>
      <c r="D1179" s="128">
        <f t="shared" si="81"/>
        <v>-1702.2192083024911</v>
      </c>
      <c r="E1179" s="128">
        <f t="shared" ca="1" si="82"/>
        <v>44217.472286213088</v>
      </c>
      <c r="F1179" s="124">
        <f t="shared" ca="1" si="83"/>
        <v>0.10955763386035144</v>
      </c>
      <c r="G1179" s="128"/>
      <c r="H1179" s="128"/>
      <c r="I1179" s="124"/>
      <c r="J1179" s="125"/>
      <c r="K1179" s="128"/>
    </row>
    <row r="1180" spans="1:11" x14ac:dyDescent="0.3">
      <c r="A1180" s="73">
        <v>42132</v>
      </c>
      <c r="B1180" s="130">
        <v>2116.1000979999999</v>
      </c>
      <c r="C1180" s="125">
        <f t="shared" si="80"/>
        <v>-7.5074399194130503E-4</v>
      </c>
      <c r="D1180" s="128">
        <f t="shared" si="81"/>
        <v>-750.74399194130501</v>
      </c>
      <c r="E1180" s="128">
        <f t="shared" ca="1" si="82"/>
        <v>44217.472286213088</v>
      </c>
      <c r="F1180" s="124">
        <f t="shared" ca="1" si="83"/>
        <v>0.11570404198091522</v>
      </c>
      <c r="G1180" s="128"/>
      <c r="H1180" s="128"/>
      <c r="I1180" s="124"/>
      <c r="J1180" s="125"/>
      <c r="K1180" s="128"/>
    </row>
    <row r="1181" spans="1:11" x14ac:dyDescent="0.3">
      <c r="A1181" s="73">
        <v>42131</v>
      </c>
      <c r="B1181" s="130">
        <v>2088</v>
      </c>
      <c r="C1181" s="125">
        <f t="shared" si="80"/>
        <v>-1.1798749983347734E-2</v>
      </c>
      <c r="D1181" s="128">
        <f t="shared" si="81"/>
        <v>-11798.749983347734</v>
      </c>
      <c r="E1181" s="128">
        <f t="shared" ca="1" si="82"/>
        <v>44217.472286213088</v>
      </c>
      <c r="F1181" s="124">
        <f t="shared" ca="1" si="83"/>
        <v>0.11153699918590565</v>
      </c>
      <c r="G1181" s="128"/>
      <c r="H1181" s="128"/>
      <c r="I1181" s="124"/>
      <c r="J1181" s="125"/>
      <c r="K1181" s="128"/>
    </row>
    <row r="1182" spans="1:11" x14ac:dyDescent="0.3">
      <c r="A1182" s="73">
        <v>42130</v>
      </c>
      <c r="B1182" s="130">
        <v>2080.1499020000001</v>
      </c>
      <c r="C1182" s="125">
        <f t="shared" si="80"/>
        <v>-1.3192878192433533E-2</v>
      </c>
      <c r="D1182" s="128">
        <f t="shared" si="81"/>
        <v>-13192.878192433533</v>
      </c>
      <c r="E1182" s="128">
        <f t="shared" ca="1" si="82"/>
        <v>44217.472286213088</v>
      </c>
      <c r="F1182" s="124">
        <f t="shared" ca="1" si="83"/>
        <v>0.1090406404540325</v>
      </c>
      <c r="G1182" s="128"/>
      <c r="H1182" s="128"/>
      <c r="I1182" s="124"/>
      <c r="J1182" s="125"/>
      <c r="K1182" s="128"/>
    </row>
    <row r="1183" spans="1:11" x14ac:dyDescent="0.3">
      <c r="A1183" s="73">
        <v>42129</v>
      </c>
      <c r="B1183" s="130">
        <v>2089.459961</v>
      </c>
      <c r="C1183" s="125">
        <f t="shared" si="80"/>
        <v>-3.73342639997154E-3</v>
      </c>
      <c r="D1183" s="128">
        <f t="shared" si="81"/>
        <v>-3733.4263999715399</v>
      </c>
      <c r="E1183" s="128">
        <f t="shared" ca="1" si="82"/>
        <v>44217.472286213088</v>
      </c>
      <c r="F1183" s="124">
        <f t="shared" ca="1" si="83"/>
        <v>0.11247411332411739</v>
      </c>
      <c r="G1183" s="128"/>
      <c r="H1183" s="128"/>
      <c r="I1183" s="124"/>
      <c r="J1183" s="125"/>
      <c r="K1183" s="128"/>
    </row>
    <row r="1184" spans="1:11" x14ac:dyDescent="0.3">
      <c r="A1184" s="73">
        <v>42128</v>
      </c>
      <c r="B1184" s="130">
        <v>2114.48999</v>
      </c>
      <c r="C1184" s="125">
        <f t="shared" si="80"/>
        <v>6.708288258147066E-3</v>
      </c>
      <c r="D1184" s="128">
        <f t="shared" si="81"/>
        <v>6708.2882581470658</v>
      </c>
      <c r="E1184" s="128">
        <f t="shared" ca="1" si="82"/>
        <v>44217.472286213088</v>
      </c>
      <c r="F1184" s="124">
        <f t="shared" ca="1" si="83"/>
        <v>0.13212367101684763</v>
      </c>
      <c r="G1184" s="128"/>
      <c r="H1184" s="128"/>
      <c r="I1184" s="124"/>
      <c r="J1184" s="125"/>
      <c r="K1184" s="128"/>
    </row>
    <row r="1185" spans="1:11" x14ac:dyDescent="0.3">
      <c r="A1185" s="73">
        <v>42125</v>
      </c>
      <c r="B1185" s="130">
        <v>2108.290039</v>
      </c>
      <c r="C1185" s="125">
        <f t="shared" si="80"/>
        <v>1.3026315785174436E-2</v>
      </c>
      <c r="D1185" s="128">
        <f t="shared" si="81"/>
        <v>13026.315785174436</v>
      </c>
      <c r="E1185" s="128">
        <f t="shared" ca="1" si="82"/>
        <v>44217.472286213088</v>
      </c>
      <c r="F1185" s="124">
        <f t="shared" ca="1" si="83"/>
        <v>0.11865800779218949</v>
      </c>
      <c r="G1185" s="128"/>
      <c r="H1185" s="128"/>
      <c r="I1185" s="124"/>
      <c r="J1185" s="125"/>
      <c r="K1185" s="128"/>
    </row>
    <row r="1186" spans="1:11" x14ac:dyDescent="0.3">
      <c r="A1186" s="73">
        <v>42124</v>
      </c>
      <c r="B1186" s="130">
        <v>2085.51001</v>
      </c>
      <c r="C1186" s="125">
        <f t="shared" si="80"/>
        <v>-9.2541912752753808E-3</v>
      </c>
      <c r="D1186" s="128">
        <f t="shared" si="81"/>
        <v>-9254.1912752753815</v>
      </c>
      <c r="E1186" s="128">
        <f t="shared" ca="1" si="82"/>
        <v>44217.472286213088</v>
      </c>
      <c r="F1186" s="124">
        <f t="shared" ca="1" si="83"/>
        <v>0.1086415648863861</v>
      </c>
      <c r="G1186" s="128"/>
      <c r="H1186" s="128"/>
      <c r="I1186" s="124"/>
      <c r="J1186" s="125"/>
      <c r="K1186" s="128"/>
    </row>
    <row r="1187" spans="1:11" x14ac:dyDescent="0.3">
      <c r="A1187" s="73">
        <v>42123</v>
      </c>
      <c r="B1187" s="130">
        <v>2106.8500979999999</v>
      </c>
      <c r="C1187" s="125">
        <f t="shared" si="80"/>
        <v>1.0453426193990367E-4</v>
      </c>
      <c r="D1187" s="128">
        <f t="shared" si="81"/>
        <v>104.53426193990367</v>
      </c>
      <c r="E1187" s="128">
        <f t="shared" ca="1" si="82"/>
        <v>44217.472286213088</v>
      </c>
      <c r="F1187" s="124">
        <f t="shared" ca="1" si="83"/>
        <v>0.11847555720840042</v>
      </c>
      <c r="G1187" s="128"/>
      <c r="H1187" s="128"/>
      <c r="I1187" s="124"/>
      <c r="J1187" s="125"/>
      <c r="K1187" s="128"/>
    </row>
    <row r="1188" spans="1:11" x14ac:dyDescent="0.3">
      <c r="A1188" s="73">
        <v>42122</v>
      </c>
      <c r="B1188" s="130">
        <v>2114.76001</v>
      </c>
      <c r="C1188" s="125">
        <f t="shared" si="80"/>
        <v>9.0273690766431436E-3</v>
      </c>
      <c r="D1188" s="128">
        <f t="shared" si="81"/>
        <v>9027.3690766431428</v>
      </c>
      <c r="E1188" s="128">
        <f t="shared" ca="1" si="82"/>
        <v>44217.472286213088</v>
      </c>
      <c r="F1188" s="124">
        <f t="shared" ca="1" si="83"/>
        <v>0.12251390164451337</v>
      </c>
      <c r="G1188" s="128"/>
      <c r="H1188" s="128"/>
      <c r="I1188" s="124"/>
      <c r="J1188" s="125"/>
      <c r="K1188" s="128"/>
    </row>
    <row r="1189" spans="1:11" x14ac:dyDescent="0.3">
      <c r="A1189" s="73">
        <v>42121</v>
      </c>
      <c r="B1189" s="130">
        <v>2108.919922</v>
      </c>
      <c r="C1189" s="125">
        <f t="shared" si="80"/>
        <v>7.8807847984847523E-3</v>
      </c>
      <c r="D1189" s="128">
        <f t="shared" si="81"/>
        <v>7880.7847984847522</v>
      </c>
      <c r="E1189" s="128">
        <f t="shared" ca="1" si="82"/>
        <v>44217.472286213088</v>
      </c>
      <c r="F1189" s="124">
        <f t="shared" ca="1" si="83"/>
        <v>0.12276329047695822</v>
      </c>
      <c r="G1189" s="128"/>
      <c r="H1189" s="128"/>
      <c r="I1189" s="124"/>
      <c r="J1189" s="125"/>
      <c r="K1189" s="128"/>
    </row>
    <row r="1190" spans="1:11" x14ac:dyDescent="0.3">
      <c r="A1190" s="73">
        <v>42118</v>
      </c>
      <c r="B1190" s="130">
        <v>2117.6899410000001</v>
      </c>
      <c r="C1190" s="125">
        <f t="shared" si="80"/>
        <v>7.4355068653155776E-3</v>
      </c>
      <c r="D1190" s="128">
        <f t="shared" si="81"/>
        <v>7435.5068653155777</v>
      </c>
      <c r="E1190" s="128">
        <f t="shared" ca="1" si="82"/>
        <v>44217.472286213088</v>
      </c>
      <c r="F1190" s="124">
        <f t="shared" ca="1" si="83"/>
        <v>0.1327997731013264</v>
      </c>
      <c r="G1190" s="128"/>
      <c r="H1190" s="128"/>
      <c r="I1190" s="124"/>
      <c r="J1190" s="125"/>
      <c r="K1190" s="128"/>
    </row>
    <row r="1191" spans="1:11" x14ac:dyDescent="0.3">
      <c r="A1191" s="73">
        <v>42117</v>
      </c>
      <c r="B1191" s="130">
        <v>2112.929932</v>
      </c>
      <c r="C1191" s="125">
        <f t="shared" si="80"/>
        <v>1.0400826665928342E-2</v>
      </c>
      <c r="D1191" s="128">
        <f t="shared" si="81"/>
        <v>10400.826665928342</v>
      </c>
      <c r="E1191" s="128">
        <f t="shared" ca="1" si="82"/>
        <v>44217.472286213088</v>
      </c>
      <c r="F1191" s="124">
        <f t="shared" ca="1" si="83"/>
        <v>0.13391107909527422</v>
      </c>
      <c r="G1191" s="128"/>
      <c r="H1191" s="128"/>
      <c r="I1191" s="124"/>
      <c r="J1191" s="125"/>
      <c r="K1191" s="128"/>
    </row>
    <row r="1192" spans="1:11" x14ac:dyDescent="0.3">
      <c r="A1192" s="73">
        <v>42116</v>
      </c>
      <c r="B1192" s="130">
        <v>2107.959961</v>
      </c>
      <c r="C1192" s="125">
        <f t="shared" si="80"/>
        <v>1.25174409081652E-2</v>
      </c>
      <c r="D1192" s="128">
        <f t="shared" si="81"/>
        <v>12517.440908165201</v>
      </c>
      <c r="E1192" s="128">
        <f t="shared" ca="1" si="82"/>
        <v>44217.472286213088</v>
      </c>
      <c r="F1192" s="124">
        <f t="shared" ca="1" si="83"/>
        <v>0.12208493398378262</v>
      </c>
      <c r="G1192" s="128"/>
      <c r="H1192" s="128"/>
      <c r="I1192" s="124"/>
      <c r="J1192" s="125"/>
      <c r="K1192" s="128"/>
    </row>
    <row r="1193" spans="1:11" x14ac:dyDescent="0.3">
      <c r="A1193" s="73">
        <v>42115</v>
      </c>
      <c r="B1193" s="130">
        <v>2097.290039</v>
      </c>
      <c r="C1193" s="125">
        <f t="shared" si="80"/>
        <v>1.0094715296996348E-2</v>
      </c>
      <c r="D1193" s="128">
        <f t="shared" si="81"/>
        <v>10094.715296996348</v>
      </c>
      <c r="E1193" s="128">
        <f t="shared" ca="1" si="82"/>
        <v>44217.472286213088</v>
      </c>
      <c r="F1193" s="124">
        <f t="shared" ca="1" si="83"/>
        <v>0.11832206753004382</v>
      </c>
      <c r="G1193" s="128"/>
      <c r="H1193" s="128"/>
      <c r="I1193" s="124"/>
      <c r="J1193" s="125"/>
      <c r="K1193" s="128"/>
    </row>
    <row r="1194" spans="1:11" x14ac:dyDescent="0.3">
      <c r="A1194" s="73">
        <v>42114</v>
      </c>
      <c r="B1194" s="130">
        <v>2100.3999020000001</v>
      </c>
      <c r="C1194" s="125">
        <f t="shared" si="80"/>
        <v>9.5066777632237809E-3</v>
      </c>
      <c r="D1194" s="128">
        <f t="shared" si="81"/>
        <v>9506.6777632237809</v>
      </c>
      <c r="E1194" s="128">
        <f t="shared" ca="1" si="82"/>
        <v>44217.472286213088</v>
      </c>
      <c r="F1194" s="124">
        <f t="shared" ca="1" si="83"/>
        <v>0.11750144834797127</v>
      </c>
      <c r="G1194" s="128"/>
      <c r="H1194" s="128"/>
      <c r="I1194" s="124"/>
      <c r="J1194" s="125"/>
      <c r="K1194" s="128"/>
    </row>
    <row r="1195" spans="1:11" x14ac:dyDescent="0.3">
      <c r="A1195" s="73">
        <v>42111</v>
      </c>
      <c r="B1195" s="130">
        <v>2081.179932</v>
      </c>
      <c r="C1195" s="125">
        <f t="shared" si="80"/>
        <v>6.8796547917262529E-3</v>
      </c>
      <c r="D1195" s="128">
        <f t="shared" si="81"/>
        <v>6879.6547917262533</v>
      </c>
      <c r="E1195" s="128">
        <f t="shared" ca="1" si="82"/>
        <v>44217.472286213088</v>
      </c>
      <c r="F1195" s="124">
        <f t="shared" ca="1" si="83"/>
        <v>0.11180673828210996</v>
      </c>
      <c r="G1195" s="128"/>
      <c r="H1195" s="128"/>
      <c r="I1195" s="124"/>
      <c r="J1195" s="125"/>
      <c r="K1195" s="128"/>
    </row>
    <row r="1196" spans="1:11" x14ac:dyDescent="0.3">
      <c r="A1196" s="73">
        <v>42110</v>
      </c>
      <c r="B1196" s="130">
        <v>2104.98999</v>
      </c>
      <c r="C1196" s="125">
        <f t="shared" si="80"/>
        <v>2.1993625398785133E-2</v>
      </c>
      <c r="D1196" s="128">
        <f t="shared" si="81"/>
        <v>21993.625398785134</v>
      </c>
      <c r="E1196" s="128">
        <f t="shared" ca="1" si="82"/>
        <v>44217.472286213088</v>
      </c>
      <c r="F1196" s="124">
        <f t="shared" ca="1" si="83"/>
        <v>0.12877176024373127</v>
      </c>
      <c r="G1196" s="128"/>
      <c r="H1196" s="128"/>
      <c r="I1196" s="124"/>
      <c r="J1196" s="125"/>
      <c r="K1196" s="128"/>
    </row>
    <row r="1197" spans="1:11" x14ac:dyDescent="0.3">
      <c r="A1197" s="73">
        <v>42109</v>
      </c>
      <c r="B1197" s="130">
        <v>2106.6298830000001</v>
      </c>
      <c r="C1197" s="125">
        <f t="shared" si="80"/>
        <v>1.8734068061911024E-2</v>
      </c>
      <c r="D1197" s="128">
        <f t="shared" si="81"/>
        <v>18734.068061911024</v>
      </c>
      <c r="E1197" s="128">
        <f t="shared" ca="1" si="82"/>
        <v>44217.472286213088</v>
      </c>
      <c r="F1197" s="124">
        <f t="shared" ca="1" si="83"/>
        <v>0.13119180816281051</v>
      </c>
      <c r="G1197" s="128"/>
      <c r="H1197" s="128"/>
      <c r="I1197" s="124"/>
      <c r="J1197" s="125"/>
      <c r="K1197" s="128"/>
    </row>
    <row r="1198" spans="1:11" x14ac:dyDescent="0.3">
      <c r="A1198" s="73">
        <v>42108</v>
      </c>
      <c r="B1198" s="130">
        <v>2095.8400879999999</v>
      </c>
      <c r="C1198" s="125">
        <f t="shared" si="80"/>
        <v>4.6016268722754994E-3</v>
      </c>
      <c r="D1198" s="128">
        <f t="shared" si="81"/>
        <v>4601.6268722754994</v>
      </c>
      <c r="E1198" s="128">
        <f t="shared" ca="1" si="82"/>
        <v>44217.472286213088</v>
      </c>
      <c r="F1198" s="124">
        <f t="shared" ca="1" si="83"/>
        <v>0.13720176602243939</v>
      </c>
      <c r="G1198" s="128"/>
      <c r="H1198" s="128"/>
      <c r="I1198" s="124"/>
      <c r="J1198" s="125"/>
      <c r="K1198" s="128"/>
    </row>
    <row r="1199" spans="1:11" x14ac:dyDescent="0.3">
      <c r="A1199" s="73">
        <v>42107</v>
      </c>
      <c r="B1199" s="130">
        <v>2092.429932</v>
      </c>
      <c r="C1199" s="125">
        <f t="shared" si="80"/>
        <v>1.5239983937662238E-2</v>
      </c>
      <c r="D1199" s="128">
        <f t="shared" si="81"/>
        <v>15239.983937662239</v>
      </c>
      <c r="E1199" s="128">
        <f t="shared" ca="1" si="82"/>
        <v>44217.472286213088</v>
      </c>
      <c r="F1199" s="124">
        <f t="shared" ca="1" si="83"/>
        <v>0.14302333601660111</v>
      </c>
      <c r="G1199" s="128"/>
      <c r="H1199" s="128"/>
      <c r="I1199" s="124"/>
      <c r="J1199" s="125"/>
      <c r="K1199" s="128"/>
    </row>
    <row r="1200" spans="1:11" x14ac:dyDescent="0.3">
      <c r="A1200" s="73">
        <v>42104</v>
      </c>
      <c r="B1200" s="130">
        <v>2102.0600589999999</v>
      </c>
      <c r="C1200" s="125">
        <f t="shared" si="80"/>
        <v>2.232821495910553E-2</v>
      </c>
      <c r="D1200" s="128">
        <f t="shared" si="81"/>
        <v>22328.214959105531</v>
      </c>
      <c r="E1200" s="128">
        <f t="shared" ca="1" si="82"/>
        <v>44217.472286213088</v>
      </c>
      <c r="F1200" s="124">
        <f t="shared" ca="1" si="83"/>
        <v>0.15771972490098185</v>
      </c>
      <c r="G1200" s="128"/>
      <c r="H1200" s="128"/>
      <c r="I1200" s="124"/>
      <c r="J1200" s="125"/>
      <c r="K1200" s="128"/>
    </row>
    <row r="1201" spans="1:11" x14ac:dyDescent="0.3">
      <c r="A1201" s="73">
        <v>42103</v>
      </c>
      <c r="B1201" s="130">
        <v>2091.179932</v>
      </c>
      <c r="C1201" s="125">
        <f t="shared" si="80"/>
        <v>1.4618705166630441E-2</v>
      </c>
      <c r="D1201" s="128">
        <f t="shared" si="81"/>
        <v>14618.705166630441</v>
      </c>
      <c r="E1201" s="128">
        <f t="shared" ca="1" si="82"/>
        <v>44217.472286213088</v>
      </c>
      <c r="F1201" s="124">
        <f t="shared" ca="1" si="83"/>
        <v>0.1408012646448904</v>
      </c>
      <c r="G1201" s="128"/>
      <c r="H1201" s="128"/>
      <c r="I1201" s="124"/>
      <c r="J1201" s="125"/>
      <c r="K1201" s="128"/>
    </row>
    <row r="1202" spans="1:11" x14ac:dyDescent="0.3">
      <c r="A1202" s="73">
        <v>42102</v>
      </c>
      <c r="B1202" s="130">
        <v>2081.8999020000001</v>
      </c>
      <c r="C1202" s="125">
        <f t="shared" si="80"/>
        <v>-4.5900540282093338E-3</v>
      </c>
      <c r="D1202" s="128">
        <f t="shared" si="81"/>
        <v>-4590.0540282093334</v>
      </c>
      <c r="E1202" s="128">
        <f t="shared" ca="1" si="82"/>
        <v>44217.472286213088</v>
      </c>
      <c r="F1202" s="124">
        <f t="shared" ca="1" si="83"/>
        <v>0.1120190590386454</v>
      </c>
      <c r="G1202" s="128"/>
      <c r="H1202" s="128"/>
      <c r="I1202" s="124"/>
      <c r="J1202" s="125"/>
      <c r="K1202" s="128"/>
    </row>
    <row r="1203" spans="1:11" x14ac:dyDescent="0.3">
      <c r="A1203" s="73">
        <v>42101</v>
      </c>
      <c r="B1203" s="130">
        <v>2076.330078</v>
      </c>
      <c r="C1203" s="125">
        <f t="shared" si="80"/>
        <v>-1.3348022277466343E-2</v>
      </c>
      <c r="D1203" s="128">
        <f t="shared" si="81"/>
        <v>-13348.022277466343</v>
      </c>
      <c r="E1203" s="128">
        <f t="shared" ca="1" si="82"/>
        <v>44217.472286213088</v>
      </c>
      <c r="F1203" s="124">
        <f t="shared" ca="1" si="83"/>
        <v>0.1211527904085179</v>
      </c>
      <c r="G1203" s="128"/>
      <c r="H1203" s="128"/>
      <c r="I1203" s="124"/>
      <c r="J1203" s="125"/>
      <c r="K1203" s="128"/>
    </row>
    <row r="1204" spans="1:11" x14ac:dyDescent="0.3">
      <c r="A1204" s="73">
        <v>42100</v>
      </c>
      <c r="B1204" s="130">
        <v>2080.6201169999999</v>
      </c>
      <c r="C1204" s="125">
        <f t="shared" si="80"/>
        <v>-1.30354251328344E-2</v>
      </c>
      <c r="D1204" s="128">
        <f t="shared" si="81"/>
        <v>-13035.4251328344</v>
      </c>
      <c r="E1204" s="128">
        <f t="shared" ca="1" si="82"/>
        <v>44217.472286213088</v>
      </c>
      <c r="F1204" s="124">
        <f t="shared" ca="1" si="83"/>
        <v>0.12768290824067052</v>
      </c>
      <c r="G1204" s="128"/>
      <c r="H1204" s="128"/>
      <c r="I1204" s="124"/>
      <c r="J1204" s="125"/>
      <c r="K1204" s="128"/>
    </row>
    <row r="1205" spans="1:11" x14ac:dyDescent="0.3">
      <c r="A1205" s="73">
        <v>42096</v>
      </c>
      <c r="B1205" s="130">
        <v>2066.959961</v>
      </c>
      <c r="C1205" s="125">
        <f t="shared" si="80"/>
        <v>-1.0678399051549992E-2</v>
      </c>
      <c r="D1205" s="128">
        <f t="shared" si="81"/>
        <v>-10678.399051549992</v>
      </c>
      <c r="E1205" s="128">
        <f t="shared" ca="1" si="82"/>
        <v>44217.472286213088</v>
      </c>
      <c r="F1205" s="124">
        <f t="shared" ca="1" si="83"/>
        <v>0.10823606296748478</v>
      </c>
      <c r="G1205" s="128"/>
      <c r="H1205" s="128"/>
      <c r="I1205" s="124"/>
      <c r="J1205" s="125"/>
      <c r="K1205" s="128"/>
    </row>
    <row r="1206" spans="1:11" x14ac:dyDescent="0.3">
      <c r="A1206" s="73">
        <v>42095</v>
      </c>
      <c r="B1206" s="130">
        <v>2059.6899410000001</v>
      </c>
      <c r="C1206" s="125">
        <f t="shared" si="80"/>
        <v>-1.8961685639437897E-2</v>
      </c>
      <c r="D1206" s="128">
        <f t="shared" si="81"/>
        <v>-18961.685639437899</v>
      </c>
      <c r="E1206" s="128">
        <f t="shared" ca="1" si="82"/>
        <v>44217.472286213088</v>
      </c>
      <c r="F1206" s="124">
        <f t="shared" ca="1" si="83"/>
        <v>9.0492711759582178E-2</v>
      </c>
      <c r="G1206" s="128"/>
      <c r="H1206" s="128"/>
      <c r="I1206" s="124"/>
      <c r="J1206" s="125"/>
      <c r="K1206" s="128"/>
    </row>
    <row r="1207" spans="1:11" x14ac:dyDescent="0.3">
      <c r="A1207" s="73">
        <v>42094</v>
      </c>
      <c r="B1207" s="130">
        <v>2067.889893</v>
      </c>
      <c r="C1207" s="125">
        <f t="shared" si="80"/>
        <v>-3.0806525207113244E-3</v>
      </c>
      <c r="D1207" s="128">
        <f t="shared" si="81"/>
        <v>-3080.6525207113245</v>
      </c>
      <c r="E1207" s="128">
        <f t="shared" ca="1" si="82"/>
        <v>44217.472286213088</v>
      </c>
      <c r="F1207" s="124">
        <f t="shared" ca="1" si="83"/>
        <v>9.3600860306509714E-2</v>
      </c>
      <c r="G1207" s="128"/>
      <c r="H1207" s="128"/>
      <c r="I1207" s="124"/>
      <c r="J1207" s="125"/>
      <c r="K1207" s="128"/>
    </row>
    <row r="1208" spans="1:11" x14ac:dyDescent="0.3">
      <c r="A1208" s="73">
        <v>42093</v>
      </c>
      <c r="B1208" s="130">
        <v>2086.23999</v>
      </c>
      <c r="C1208" s="125">
        <f t="shared" si="80"/>
        <v>2.4265199924873304E-3</v>
      </c>
      <c r="D1208" s="128">
        <f t="shared" si="81"/>
        <v>2426.5199924873305</v>
      </c>
      <c r="E1208" s="128">
        <f t="shared" ca="1" si="82"/>
        <v>44217.472286213088</v>
      </c>
      <c r="F1208" s="124">
        <f t="shared" ca="1" si="83"/>
        <v>0.10645337512778053</v>
      </c>
      <c r="G1208" s="128"/>
      <c r="H1208" s="128"/>
      <c r="I1208" s="124"/>
      <c r="J1208" s="125"/>
      <c r="K1208" s="128"/>
    </row>
    <row r="1209" spans="1:11" x14ac:dyDescent="0.3">
      <c r="A1209" s="73">
        <v>42090</v>
      </c>
      <c r="B1209" s="130">
        <v>2061.0200199999999</v>
      </c>
      <c r="C1209" s="125">
        <f t="shared" si="80"/>
        <v>3.7109761194484836E-3</v>
      </c>
      <c r="D1209" s="128">
        <f t="shared" si="81"/>
        <v>3710.9761194484836</v>
      </c>
      <c r="E1209" s="128">
        <f t="shared" ca="1" si="82"/>
        <v>44217.472286213088</v>
      </c>
      <c r="F1209" s="124">
        <f t="shared" ca="1" si="83"/>
        <v>0.10077232630091704</v>
      </c>
      <c r="G1209" s="128"/>
      <c r="H1209" s="128"/>
      <c r="I1209" s="124"/>
      <c r="J1209" s="125"/>
      <c r="K1209" s="128"/>
    </row>
    <row r="1210" spans="1:11" x14ac:dyDescent="0.3">
      <c r="A1210" s="73">
        <v>42089</v>
      </c>
      <c r="B1210" s="130">
        <v>2056.1499020000001</v>
      </c>
      <c r="C1210" s="125">
        <f t="shared" si="80"/>
        <v>-4.7436042655614186E-3</v>
      </c>
      <c r="D1210" s="128">
        <f t="shared" si="81"/>
        <v>-4743.6042655614183</v>
      </c>
      <c r="E1210" s="128">
        <f t="shared" ca="1" si="82"/>
        <v>44217.472286213088</v>
      </c>
      <c r="F1210" s="124">
        <f t="shared" ca="1" si="83"/>
        <v>0.10687326123446472</v>
      </c>
      <c r="G1210" s="128"/>
      <c r="H1210" s="128"/>
      <c r="I1210" s="124"/>
      <c r="J1210" s="125"/>
      <c r="K1210" s="128"/>
    </row>
    <row r="1211" spans="1:11" x14ac:dyDescent="0.3">
      <c r="A1211" s="73">
        <v>42088</v>
      </c>
      <c r="B1211" s="130">
        <v>2061.0500489999999</v>
      </c>
      <c r="C1211" s="125">
        <f t="shared" si="80"/>
        <v>1.0199809386149727E-2</v>
      </c>
      <c r="D1211" s="128">
        <f t="shared" si="81"/>
        <v>10199.809386149727</v>
      </c>
      <c r="E1211" s="128">
        <f t="shared" ca="1" si="82"/>
        <v>44217.472286213088</v>
      </c>
      <c r="F1211" s="124">
        <f t="shared" ca="1" si="83"/>
        <v>0.11465950197306674</v>
      </c>
      <c r="G1211" s="128"/>
      <c r="H1211" s="128"/>
      <c r="I1211" s="124"/>
      <c r="J1211" s="125"/>
      <c r="K1211" s="128"/>
    </row>
    <row r="1212" spans="1:11" x14ac:dyDescent="0.3">
      <c r="A1212" s="73">
        <v>42087</v>
      </c>
      <c r="B1212" s="130">
        <v>2091.5</v>
      </c>
      <c r="C1212" s="125">
        <f t="shared" si="80"/>
        <v>2.3158639838665396E-2</v>
      </c>
      <c r="D1212" s="128">
        <f t="shared" si="81"/>
        <v>23158.639838665396</v>
      </c>
      <c r="E1212" s="128">
        <f t="shared" ca="1" si="82"/>
        <v>44217.472286213088</v>
      </c>
      <c r="F1212" s="124">
        <f t="shared" ca="1" si="83"/>
        <v>0.12897824275072534</v>
      </c>
      <c r="G1212" s="128"/>
      <c r="H1212" s="128"/>
      <c r="I1212" s="124"/>
      <c r="J1212" s="125"/>
      <c r="K1212" s="128"/>
    </row>
    <row r="1213" spans="1:11" x14ac:dyDescent="0.3">
      <c r="A1213" s="73">
        <v>42086</v>
      </c>
      <c r="B1213" s="130">
        <v>2104.419922</v>
      </c>
      <c r="C1213" s="125">
        <f t="shared" si="80"/>
        <v>1.2017711977418966E-2</v>
      </c>
      <c r="D1213" s="128">
        <f t="shared" si="81"/>
        <v>12017.711977418965</v>
      </c>
      <c r="E1213" s="128">
        <f t="shared" ca="1" si="82"/>
        <v>44217.472286213088</v>
      </c>
      <c r="F1213" s="124">
        <f t="shared" ca="1" si="83"/>
        <v>0.12800030426346276</v>
      </c>
      <c r="G1213" s="128"/>
      <c r="H1213" s="128"/>
      <c r="I1213" s="124"/>
      <c r="J1213" s="125"/>
      <c r="K1213" s="128"/>
    </row>
    <row r="1214" spans="1:11" x14ac:dyDescent="0.3">
      <c r="A1214" s="73">
        <v>42083</v>
      </c>
      <c r="B1214" s="130">
        <v>2108.1000979999999</v>
      </c>
      <c r="C1214" s="125">
        <f t="shared" si="80"/>
        <v>1.7786317421345732E-2</v>
      </c>
      <c r="D1214" s="128">
        <f t="shared" si="81"/>
        <v>17786.317421345731</v>
      </c>
      <c r="E1214" s="128">
        <f t="shared" ca="1" si="82"/>
        <v>44217.472286213088</v>
      </c>
      <c r="F1214" s="124">
        <f t="shared" ca="1" si="83"/>
        <v>0.13494926617387715</v>
      </c>
      <c r="G1214" s="128"/>
      <c r="H1214" s="128"/>
      <c r="I1214" s="124"/>
      <c r="J1214" s="125"/>
      <c r="K1214" s="128"/>
    </row>
    <row r="1215" spans="1:11" x14ac:dyDescent="0.3">
      <c r="A1215" s="73">
        <v>42082</v>
      </c>
      <c r="B1215" s="130">
        <v>2089.2700199999999</v>
      </c>
      <c r="C1215" s="125">
        <f t="shared" si="80"/>
        <v>-5.6019965262547045E-3</v>
      </c>
      <c r="D1215" s="128">
        <f t="shared" si="81"/>
        <v>-5601.9965262547048</v>
      </c>
      <c r="E1215" s="128">
        <f t="shared" ca="1" si="82"/>
        <v>44217.472286213088</v>
      </c>
      <c r="F1215" s="124">
        <f t="shared" ca="1" si="83"/>
        <v>0.11933973255748942</v>
      </c>
      <c r="G1215" s="128"/>
      <c r="H1215" s="128"/>
      <c r="I1215" s="124"/>
      <c r="J1215" s="125"/>
      <c r="K1215" s="128"/>
    </row>
    <row r="1216" spans="1:11" x14ac:dyDescent="0.3">
      <c r="A1216" s="73">
        <v>42081</v>
      </c>
      <c r="B1216" s="130">
        <v>2099.5</v>
      </c>
      <c r="C1216" s="125">
        <f t="shared" si="80"/>
        <v>4.6221449614525234E-4</v>
      </c>
      <c r="D1216" s="128">
        <f t="shared" si="81"/>
        <v>462.21449614525233</v>
      </c>
      <c r="E1216" s="128">
        <f t="shared" ca="1" si="82"/>
        <v>44217.472286213088</v>
      </c>
      <c r="F1216" s="124">
        <f t="shared" ca="1" si="83"/>
        <v>0.12152178075158915</v>
      </c>
      <c r="G1216" s="128"/>
      <c r="H1216" s="128"/>
      <c r="I1216" s="124"/>
      <c r="J1216" s="125"/>
      <c r="K1216" s="128"/>
    </row>
    <row r="1217" spans="1:11" x14ac:dyDescent="0.3">
      <c r="A1217" s="73">
        <v>42080</v>
      </c>
      <c r="B1217" s="130">
        <v>2074.280029</v>
      </c>
      <c r="C1217" s="125">
        <f t="shared" si="80"/>
        <v>-1.5893499102889508E-2</v>
      </c>
      <c r="D1217" s="128">
        <f t="shared" si="81"/>
        <v>-15893.499102889507</v>
      </c>
      <c r="E1217" s="128">
        <f t="shared" ca="1" si="82"/>
        <v>44217.472286213088</v>
      </c>
      <c r="F1217" s="124">
        <f t="shared" ca="1" si="83"/>
        <v>0.11474282512354761</v>
      </c>
      <c r="G1217" s="128"/>
      <c r="H1217" s="128"/>
      <c r="I1217" s="124"/>
      <c r="J1217" s="125"/>
      <c r="K1217" s="128"/>
    </row>
    <row r="1218" spans="1:11" x14ac:dyDescent="0.3">
      <c r="A1218" s="73">
        <v>42079</v>
      </c>
      <c r="B1218" s="130">
        <v>2081.1899410000001</v>
      </c>
      <c r="C1218" s="125">
        <f t="shared" si="80"/>
        <v>-1.7096497966517799E-2</v>
      </c>
      <c r="D1218" s="128">
        <f t="shared" si="81"/>
        <v>-17096.4979665178</v>
      </c>
      <c r="E1218" s="128">
        <f t="shared" ca="1" si="82"/>
        <v>44217.472286213088</v>
      </c>
      <c r="F1218" s="124">
        <f t="shared" ca="1" si="83"/>
        <v>0.11159831272533061</v>
      </c>
      <c r="G1218" s="128"/>
      <c r="H1218" s="128"/>
      <c r="I1218" s="124"/>
      <c r="J1218" s="125"/>
      <c r="K1218" s="128"/>
    </row>
    <row r="1219" spans="1:11" x14ac:dyDescent="0.3">
      <c r="A1219" s="73">
        <v>42076</v>
      </c>
      <c r="B1219" s="130">
        <v>2053.3999020000001</v>
      </c>
      <c r="C1219" s="125">
        <f t="shared" si="80"/>
        <v>-2.4281348538845227E-2</v>
      </c>
      <c r="D1219" s="128">
        <f t="shared" si="81"/>
        <v>-24281.348538845228</v>
      </c>
      <c r="E1219" s="128">
        <f t="shared" ca="1" si="82"/>
        <v>44217.472286213088</v>
      </c>
      <c r="F1219" s="124">
        <f t="shared" ca="1" si="83"/>
        <v>0.10467334323506039</v>
      </c>
      <c r="G1219" s="128"/>
      <c r="H1219" s="128"/>
      <c r="I1219" s="124"/>
      <c r="J1219" s="125"/>
      <c r="K1219" s="128"/>
    </row>
    <row r="1220" spans="1:11" x14ac:dyDescent="0.3">
      <c r="A1220" s="73">
        <v>42075</v>
      </c>
      <c r="B1220" s="130">
        <v>2065.9499510000001</v>
      </c>
      <c r="C1220" s="125">
        <f t="shared" si="80"/>
        <v>-2.1220064627666457E-2</v>
      </c>
      <c r="D1220" s="128">
        <f t="shared" si="81"/>
        <v>-21220.064627666456</v>
      </c>
      <c r="E1220" s="128">
        <f t="shared" ca="1" si="82"/>
        <v>44217.472286213088</v>
      </c>
      <c r="F1220" s="124">
        <f t="shared" ca="1" si="83"/>
        <v>0.12210976160806197</v>
      </c>
      <c r="G1220" s="128"/>
      <c r="H1220" s="128"/>
      <c r="I1220" s="124"/>
      <c r="J1220" s="125"/>
      <c r="K1220" s="128"/>
    </row>
    <row r="1221" spans="1:11" x14ac:dyDescent="0.3">
      <c r="A1221" s="73">
        <v>42074</v>
      </c>
      <c r="B1221" s="130">
        <v>2040.23999</v>
      </c>
      <c r="C1221" s="125">
        <f t="shared" si="80"/>
        <v>-3.4827336376805906E-2</v>
      </c>
      <c r="D1221" s="128">
        <f t="shared" si="81"/>
        <v>-34827.336376805906</v>
      </c>
      <c r="E1221" s="128">
        <f t="shared" ca="1" si="82"/>
        <v>44217.472286213088</v>
      </c>
      <c r="F1221" s="124">
        <f t="shared" ca="1" si="83"/>
        <v>0.10501859222604293</v>
      </c>
      <c r="G1221" s="128"/>
      <c r="H1221" s="128"/>
      <c r="I1221" s="124"/>
      <c r="J1221" s="125"/>
      <c r="K1221" s="128"/>
    </row>
    <row r="1222" spans="1:11" x14ac:dyDescent="0.3">
      <c r="A1222" s="73">
        <v>42073</v>
      </c>
      <c r="B1222" s="130">
        <v>2044.160034</v>
      </c>
      <c r="C1222" s="125">
        <f t="shared" si="80"/>
        <v>-3.3713363716162403E-2</v>
      </c>
      <c r="D1222" s="128">
        <f t="shared" si="81"/>
        <v>-33713.363716162406</v>
      </c>
      <c r="E1222" s="128">
        <f t="shared" ca="1" si="82"/>
        <v>44217.472286213088</v>
      </c>
      <c r="F1222" s="124">
        <f t="shared" ca="1" si="83"/>
        <v>9.4186964787047023E-2</v>
      </c>
      <c r="G1222" s="128"/>
      <c r="H1222" s="128"/>
      <c r="I1222" s="124"/>
      <c r="J1222" s="125"/>
      <c r="K1222" s="128"/>
    </row>
    <row r="1223" spans="1:11" x14ac:dyDescent="0.3">
      <c r="A1223" s="73">
        <v>42072</v>
      </c>
      <c r="B1223" s="130">
        <v>2079.429932</v>
      </c>
      <c r="C1223" s="125">
        <f t="shared" si="80"/>
        <v>-1.432931432599549E-2</v>
      </c>
      <c r="D1223" s="128">
        <f t="shared" si="81"/>
        <v>-14329.31432599549</v>
      </c>
      <c r="E1223" s="128">
        <f t="shared" ca="1" si="82"/>
        <v>44217.472286213088</v>
      </c>
      <c r="F1223" s="124">
        <f t="shared" ca="1" si="83"/>
        <v>0.11340572085100975</v>
      </c>
      <c r="G1223" s="128"/>
      <c r="H1223" s="128"/>
      <c r="I1223" s="124"/>
      <c r="J1223" s="125"/>
      <c r="K1223" s="128"/>
    </row>
    <row r="1224" spans="1:11" x14ac:dyDescent="0.3">
      <c r="A1224" s="73">
        <v>42069</v>
      </c>
      <c r="B1224" s="130">
        <v>2071.26001</v>
      </c>
      <c r="C1224" s="125">
        <f t="shared" ref="C1224:C1287" si="84">B1224/B1234-1</f>
        <v>-1.8499757424779384E-2</v>
      </c>
      <c r="D1224" s="128">
        <f t="shared" ref="D1224:D1287" si="85">C1224*$B$5</f>
        <v>-18499.757424779385</v>
      </c>
      <c r="E1224" s="128">
        <f t="shared" ref="E1224:E1287" ca="1" si="86">ABS(_xlfn.PERCENTILE.INC(OFFSET(D1224,0,0,Window),1-VaRLevel))</f>
        <v>44217.472286213088</v>
      </c>
      <c r="F1224" s="124">
        <f t="shared" ca="1" si="83"/>
        <v>0.10339498364592492</v>
      </c>
      <c r="G1224" s="128"/>
      <c r="H1224" s="128"/>
      <c r="I1224" s="124"/>
      <c r="J1224" s="125"/>
      <c r="K1224" s="128"/>
    </row>
    <row r="1225" spans="1:11" x14ac:dyDescent="0.3">
      <c r="A1225" s="73">
        <v>42068</v>
      </c>
      <c r="B1225" s="130">
        <v>2101.040039</v>
      </c>
      <c r="C1225" s="125">
        <f t="shared" si="84"/>
        <v>1.7116441792988102E-3</v>
      </c>
      <c r="D1225" s="128">
        <f t="shared" si="85"/>
        <v>1711.6441792988103</v>
      </c>
      <c r="E1225" s="128">
        <f t="shared" ca="1" si="86"/>
        <v>44217.472286213088</v>
      </c>
      <c r="F1225" s="124">
        <f t="shared" ref="F1225:F1288" ca="1" si="87">B1225/OFFSET(B1225,250,0)-1</f>
        <v>0.11874081242631052</v>
      </c>
      <c r="G1225" s="128"/>
      <c r="H1225" s="128"/>
      <c r="I1225" s="124"/>
      <c r="J1225" s="125"/>
      <c r="K1225" s="128"/>
    </row>
    <row r="1226" spans="1:11" x14ac:dyDescent="0.3">
      <c r="A1226" s="73">
        <v>42067</v>
      </c>
      <c r="B1226" s="130">
        <v>2098.530029</v>
      </c>
      <c r="C1226" s="125">
        <f t="shared" si="84"/>
        <v>-5.4765632726916369E-4</v>
      </c>
      <c r="D1226" s="128">
        <f t="shared" si="85"/>
        <v>-547.65632726916374</v>
      </c>
      <c r="E1226" s="128">
        <f t="shared" ca="1" si="86"/>
        <v>44217.472286213088</v>
      </c>
      <c r="F1226" s="124">
        <f t="shared" ca="1" si="87"/>
        <v>0.11800557081018326</v>
      </c>
      <c r="G1226" s="128"/>
      <c r="H1226" s="128"/>
      <c r="I1226" s="124"/>
      <c r="J1226" s="125"/>
      <c r="K1226" s="128"/>
    </row>
    <row r="1227" spans="1:11" x14ac:dyDescent="0.3">
      <c r="A1227" s="73">
        <v>42066</v>
      </c>
      <c r="B1227" s="130">
        <v>2107.780029</v>
      </c>
      <c r="C1227" s="125">
        <f t="shared" si="84"/>
        <v>3.5422553911659271E-3</v>
      </c>
      <c r="D1227" s="128">
        <f t="shared" si="85"/>
        <v>3542.255391165927</v>
      </c>
      <c r="E1227" s="128">
        <f t="shared" ca="1" si="86"/>
        <v>44217.472286213088</v>
      </c>
      <c r="F1227" s="124">
        <f t="shared" ca="1" si="87"/>
        <v>0.12486322659878524</v>
      </c>
      <c r="G1227" s="128"/>
      <c r="H1227" s="128"/>
      <c r="I1227" s="124"/>
      <c r="J1227" s="125"/>
      <c r="K1227" s="128"/>
    </row>
    <row r="1228" spans="1:11" x14ac:dyDescent="0.3">
      <c r="A1228" s="73">
        <v>42065</v>
      </c>
      <c r="B1228" s="130">
        <v>2117.389893</v>
      </c>
      <c r="C1228" s="125">
        <f t="shared" si="84"/>
        <v>9.7281832995301798E-3</v>
      </c>
      <c r="D1228" s="128">
        <f t="shared" si="85"/>
        <v>9728.1832995301793</v>
      </c>
      <c r="E1228" s="128">
        <f t="shared" ca="1" si="86"/>
        <v>44217.472286213088</v>
      </c>
      <c r="F1228" s="124">
        <f t="shared" ca="1" si="87"/>
        <v>0.12993145593029043</v>
      </c>
      <c r="G1228" s="128"/>
      <c r="H1228" s="128"/>
      <c r="I1228" s="124"/>
      <c r="J1228" s="125"/>
      <c r="K1228" s="128"/>
    </row>
    <row r="1229" spans="1:11" x14ac:dyDescent="0.3">
      <c r="A1229" s="73">
        <v>42062</v>
      </c>
      <c r="B1229" s="130">
        <v>2104.5</v>
      </c>
      <c r="C1229" s="125">
        <f t="shared" si="84"/>
        <v>7.6706600749889553E-3</v>
      </c>
      <c r="D1229" s="128">
        <f t="shared" si="85"/>
        <v>7670.6600749889549</v>
      </c>
      <c r="E1229" s="128">
        <f t="shared" ca="1" si="86"/>
        <v>44217.472286213088</v>
      </c>
      <c r="F1229" s="124">
        <f t="shared" ca="1" si="87"/>
        <v>0.14019928310423824</v>
      </c>
      <c r="G1229" s="128"/>
      <c r="H1229" s="128"/>
      <c r="I1229" s="124"/>
      <c r="J1229" s="125"/>
      <c r="K1229" s="128"/>
    </row>
    <row r="1230" spans="1:11" x14ac:dyDescent="0.3">
      <c r="A1230" s="73">
        <v>42061</v>
      </c>
      <c r="B1230" s="130">
        <v>2110.73999</v>
      </c>
      <c r="C1230" s="125">
        <f t="shared" si="84"/>
        <v>2.0405776279885934E-2</v>
      </c>
      <c r="D1230" s="128">
        <f t="shared" si="85"/>
        <v>20405.776279885933</v>
      </c>
      <c r="E1230" s="128">
        <f t="shared" ca="1" si="86"/>
        <v>44217.472286213088</v>
      </c>
      <c r="F1230" s="124">
        <f t="shared" ca="1" si="87"/>
        <v>0.1351421364500065</v>
      </c>
      <c r="G1230" s="128"/>
      <c r="H1230" s="128"/>
      <c r="I1230" s="124"/>
      <c r="J1230" s="125"/>
      <c r="K1230" s="128"/>
    </row>
    <row r="1231" spans="1:11" x14ac:dyDescent="0.3">
      <c r="A1231" s="73">
        <v>42060</v>
      </c>
      <c r="B1231" s="130">
        <v>2113.860107</v>
      </c>
      <c r="C1231" s="125">
        <f t="shared" si="84"/>
        <v>2.1884480285685237E-2</v>
      </c>
      <c r="D1231" s="128">
        <f t="shared" si="85"/>
        <v>21884.480285685237</v>
      </c>
      <c r="E1231" s="128">
        <f t="shared" ca="1" si="86"/>
        <v>44217.472286213088</v>
      </c>
      <c r="F1231" s="124">
        <f t="shared" ca="1" si="87"/>
        <v>0.13998353145443398</v>
      </c>
      <c r="G1231" s="128"/>
      <c r="H1231" s="128"/>
      <c r="I1231" s="124"/>
      <c r="J1231" s="125"/>
      <c r="K1231" s="128"/>
    </row>
    <row r="1232" spans="1:11" x14ac:dyDescent="0.3">
      <c r="A1232" s="73">
        <v>42059</v>
      </c>
      <c r="B1232" s="130">
        <v>2115.4799800000001</v>
      </c>
      <c r="C1232" s="125">
        <f t="shared" si="84"/>
        <v>3.3585111121027245E-2</v>
      </c>
      <c r="D1232" s="128">
        <f t="shared" si="85"/>
        <v>33585.111121027243</v>
      </c>
      <c r="E1232" s="128">
        <f t="shared" ca="1" si="86"/>
        <v>44217.472286213088</v>
      </c>
      <c r="F1232" s="124">
        <f t="shared" ca="1" si="87"/>
        <v>0.14650216838589958</v>
      </c>
      <c r="G1232" s="128"/>
      <c r="H1232" s="128"/>
      <c r="I1232" s="124"/>
      <c r="J1232" s="125"/>
      <c r="K1232" s="128"/>
    </row>
    <row r="1233" spans="1:11" x14ac:dyDescent="0.3">
      <c r="A1233" s="73">
        <v>42058</v>
      </c>
      <c r="B1233" s="130">
        <v>2109.6599120000001</v>
      </c>
      <c r="C1233" s="125">
        <f t="shared" si="84"/>
        <v>2.6363771674872138E-2</v>
      </c>
      <c r="D1233" s="128">
        <f t="shared" si="85"/>
        <v>26363.77167487214</v>
      </c>
      <c r="E1233" s="128">
        <f t="shared" ca="1" si="86"/>
        <v>44217.472286213088</v>
      </c>
      <c r="F1233" s="124">
        <f t="shared" ca="1" si="87"/>
        <v>0.1433727441667012</v>
      </c>
      <c r="G1233" s="128"/>
      <c r="H1233" s="128"/>
      <c r="I1233" s="124"/>
      <c r="J1233" s="125"/>
      <c r="K1233" s="128"/>
    </row>
    <row r="1234" spans="1:11" x14ac:dyDescent="0.3">
      <c r="A1234" s="73">
        <v>42055</v>
      </c>
      <c r="B1234" s="130">
        <v>2110.3000489999999</v>
      </c>
      <c r="C1234" s="125">
        <f t="shared" si="84"/>
        <v>2.3165849803484573E-2</v>
      </c>
      <c r="D1234" s="128">
        <f t="shared" si="85"/>
        <v>23165.849803484572</v>
      </c>
      <c r="E1234" s="128">
        <f t="shared" ca="1" si="86"/>
        <v>44217.472286213088</v>
      </c>
      <c r="F1234" s="124">
        <f t="shared" ca="1" si="87"/>
        <v>0.14217830934703457</v>
      </c>
      <c r="G1234" s="128"/>
      <c r="H1234" s="128"/>
      <c r="I1234" s="124"/>
      <c r="J1234" s="125"/>
      <c r="K1234" s="128"/>
    </row>
    <row r="1235" spans="1:11" x14ac:dyDescent="0.3">
      <c r="A1235" s="73">
        <v>42054</v>
      </c>
      <c r="B1235" s="130">
        <v>2097.4499510000001</v>
      </c>
      <c r="C1235" s="125">
        <f t="shared" si="84"/>
        <v>2.7401257268388379E-2</v>
      </c>
      <c r="D1235" s="128">
        <f t="shared" si="85"/>
        <v>27401.257268388381</v>
      </c>
      <c r="E1235" s="128">
        <f t="shared" ca="1" si="86"/>
        <v>44217.472286213088</v>
      </c>
      <c r="F1235" s="124">
        <f t="shared" ca="1" si="87"/>
        <v>0.14224639945541195</v>
      </c>
      <c r="G1235" s="128"/>
      <c r="H1235" s="128"/>
      <c r="I1235" s="124"/>
      <c r="J1235" s="125"/>
      <c r="K1235" s="128"/>
    </row>
    <row r="1236" spans="1:11" x14ac:dyDescent="0.3">
      <c r="A1236" s="73">
        <v>42053</v>
      </c>
      <c r="B1236" s="130">
        <v>2099.679932</v>
      </c>
      <c r="C1236" s="125">
        <f t="shared" si="84"/>
        <v>2.4219110109435338E-2</v>
      </c>
      <c r="D1236" s="128">
        <f t="shared" si="85"/>
        <v>24219.110109435336</v>
      </c>
      <c r="E1236" s="128">
        <f t="shared" ca="1" si="86"/>
        <v>44217.472286213088</v>
      </c>
      <c r="F1236" s="124">
        <f t="shared" ca="1" si="87"/>
        <v>0.14126683565603582</v>
      </c>
      <c r="G1236" s="128"/>
      <c r="H1236" s="128"/>
      <c r="I1236" s="124"/>
      <c r="J1236" s="125"/>
      <c r="K1236" s="128"/>
    </row>
    <row r="1237" spans="1:11" x14ac:dyDescent="0.3">
      <c r="A1237" s="73">
        <v>42052</v>
      </c>
      <c r="B1237" s="130">
        <v>2100.3400879999999</v>
      </c>
      <c r="C1237" s="125">
        <f t="shared" si="84"/>
        <v>3.9334989209510729E-2</v>
      </c>
      <c r="D1237" s="128">
        <f t="shared" si="85"/>
        <v>39334.989209510728</v>
      </c>
      <c r="E1237" s="128">
        <f t="shared" ca="1" si="86"/>
        <v>44217.472286213088</v>
      </c>
      <c r="F1237" s="124">
        <f t="shared" ca="1" si="87"/>
        <v>0.14851132631578934</v>
      </c>
      <c r="G1237" s="128"/>
      <c r="H1237" s="128"/>
      <c r="I1237" s="124"/>
      <c r="J1237" s="125"/>
      <c r="K1237" s="128"/>
    </row>
    <row r="1238" spans="1:11" x14ac:dyDescent="0.3">
      <c r="A1238" s="73">
        <v>42048</v>
      </c>
      <c r="B1238" s="130">
        <v>2096.98999</v>
      </c>
      <c r="C1238" s="125">
        <f t="shared" si="84"/>
        <v>5.1128076086236485E-2</v>
      </c>
      <c r="D1238" s="128">
        <f t="shared" si="85"/>
        <v>51128.076086236484</v>
      </c>
      <c r="E1238" s="128">
        <f t="shared" ca="1" si="86"/>
        <v>44217.472286213088</v>
      </c>
      <c r="F1238" s="124">
        <f t="shared" ca="1" si="87"/>
        <v>0.13919792836003642</v>
      </c>
      <c r="G1238" s="128"/>
      <c r="H1238" s="128"/>
      <c r="I1238" s="124"/>
      <c r="J1238" s="125"/>
      <c r="K1238" s="128"/>
    </row>
    <row r="1239" spans="1:11" x14ac:dyDescent="0.3">
      <c r="A1239" s="73">
        <v>42047</v>
      </c>
      <c r="B1239" s="130">
        <v>2088.4799800000001</v>
      </c>
      <c r="C1239" s="125">
        <f t="shared" si="84"/>
        <v>3.3261585652442749E-2</v>
      </c>
      <c r="D1239" s="128">
        <f t="shared" si="85"/>
        <v>33261.585652442751</v>
      </c>
      <c r="E1239" s="128">
        <f t="shared" ca="1" si="86"/>
        <v>44217.472286213088</v>
      </c>
      <c r="F1239" s="124">
        <f t="shared" ca="1" si="87"/>
        <v>0.13588920789966119</v>
      </c>
      <c r="G1239" s="128"/>
      <c r="H1239" s="128"/>
      <c r="I1239" s="124"/>
      <c r="J1239" s="125"/>
      <c r="K1239" s="128"/>
    </row>
    <row r="1240" spans="1:11" x14ac:dyDescent="0.3">
      <c r="A1240" s="73">
        <v>42046</v>
      </c>
      <c r="B1240" s="130">
        <v>2068.530029</v>
      </c>
      <c r="C1240" s="125">
        <f t="shared" si="84"/>
        <v>3.3149195804994314E-2</v>
      </c>
      <c r="D1240" s="128">
        <f t="shared" si="85"/>
        <v>33149.195804994313</v>
      </c>
      <c r="E1240" s="128">
        <f t="shared" ca="1" si="86"/>
        <v>44217.472286213088</v>
      </c>
      <c r="F1240" s="124">
        <f t="shared" ca="1" si="87"/>
        <v>0.13044931973995944</v>
      </c>
      <c r="G1240" s="128"/>
      <c r="H1240" s="128"/>
      <c r="I1240" s="124"/>
      <c r="J1240" s="125"/>
      <c r="K1240" s="128"/>
    </row>
    <row r="1241" spans="1:11" x14ac:dyDescent="0.3">
      <c r="A1241" s="73">
        <v>42045</v>
      </c>
      <c r="B1241" s="130">
        <v>2068.5900879999999</v>
      </c>
      <c r="C1241" s="125">
        <f t="shared" si="84"/>
        <v>1.9235809936904769E-2</v>
      </c>
      <c r="D1241" s="128">
        <f t="shared" si="85"/>
        <v>19235.809936904767</v>
      </c>
      <c r="E1241" s="128">
        <f t="shared" ca="1" si="86"/>
        <v>44217.472286213088</v>
      </c>
      <c r="F1241" s="124">
        <f t="shared" ca="1" si="87"/>
        <v>0.13705027133532166</v>
      </c>
      <c r="G1241" s="128"/>
      <c r="H1241" s="128"/>
      <c r="I1241" s="124"/>
      <c r="J1241" s="125"/>
      <c r="K1241" s="128"/>
    </row>
    <row r="1242" spans="1:11" x14ac:dyDescent="0.3">
      <c r="A1242" s="73">
        <v>42044</v>
      </c>
      <c r="B1242" s="130">
        <v>2046.73999</v>
      </c>
      <c r="C1242" s="125">
        <f t="shared" si="84"/>
        <v>-5.0314267033695348E-3</v>
      </c>
      <c r="D1242" s="128">
        <f t="shared" si="85"/>
        <v>-5031.4267033695351</v>
      </c>
      <c r="E1242" s="128">
        <f t="shared" ca="1" si="86"/>
        <v>44217.472286213088</v>
      </c>
      <c r="F1242" s="124">
        <f t="shared" ca="1" si="87"/>
        <v>0.12473690891605993</v>
      </c>
      <c r="G1242" s="128"/>
      <c r="H1242" s="128"/>
      <c r="I1242" s="124"/>
      <c r="J1242" s="125"/>
      <c r="K1242" s="128"/>
    </row>
    <row r="1243" spans="1:11" x14ac:dyDescent="0.3">
      <c r="A1243" s="73">
        <v>42041</v>
      </c>
      <c r="B1243" s="130">
        <v>2055.469971</v>
      </c>
      <c r="C1243" s="125">
        <f t="shared" si="84"/>
        <v>1.7788611471949434E-3</v>
      </c>
      <c r="D1243" s="128">
        <f t="shared" si="85"/>
        <v>1778.8611471949434</v>
      </c>
      <c r="E1243" s="128">
        <f t="shared" ca="1" si="86"/>
        <v>44217.472286213088</v>
      </c>
      <c r="F1243" s="124">
        <f t="shared" ca="1" si="87"/>
        <v>0.14202929695361588</v>
      </c>
      <c r="G1243" s="128"/>
      <c r="H1243" s="128"/>
      <c r="I1243" s="124"/>
      <c r="J1243" s="125"/>
      <c r="K1243" s="128"/>
    </row>
    <row r="1244" spans="1:11" x14ac:dyDescent="0.3">
      <c r="A1244" s="73">
        <v>42040</v>
      </c>
      <c r="B1244" s="130">
        <v>2062.5200199999999</v>
      </c>
      <c r="C1244" s="125">
        <f t="shared" si="84"/>
        <v>-3.0530113172555495E-4</v>
      </c>
      <c r="D1244" s="128">
        <f t="shared" si="85"/>
        <v>-305.30113172555497</v>
      </c>
      <c r="E1244" s="128">
        <f t="shared" ca="1" si="86"/>
        <v>44217.472286213088</v>
      </c>
      <c r="F1244" s="124">
        <f t="shared" ca="1" si="87"/>
        <v>0.14774459774799831</v>
      </c>
      <c r="G1244" s="128"/>
      <c r="H1244" s="128"/>
      <c r="I1244" s="124"/>
      <c r="J1244" s="125"/>
      <c r="K1244" s="128"/>
    </row>
    <row r="1245" spans="1:11" x14ac:dyDescent="0.3">
      <c r="A1245" s="73">
        <v>42039</v>
      </c>
      <c r="B1245" s="130">
        <v>2041.51001</v>
      </c>
      <c r="C1245" s="125">
        <f t="shared" si="84"/>
        <v>4.6207975036434146E-3</v>
      </c>
      <c r="D1245" s="128">
        <f t="shared" si="85"/>
        <v>4620.7975036434145</v>
      </c>
      <c r="E1245" s="128">
        <f t="shared" ca="1" si="86"/>
        <v>44217.472286213088</v>
      </c>
      <c r="F1245" s="124">
        <f t="shared" ca="1" si="87"/>
        <v>0.15116466273667872</v>
      </c>
      <c r="G1245" s="128"/>
      <c r="H1245" s="128"/>
      <c r="I1245" s="124"/>
      <c r="J1245" s="125"/>
      <c r="K1245" s="128"/>
    </row>
    <row r="1246" spans="1:11" x14ac:dyDescent="0.3">
      <c r="A1246" s="73">
        <v>42038</v>
      </c>
      <c r="B1246" s="130">
        <v>2050.030029</v>
      </c>
      <c r="C1246" s="125">
        <f t="shared" si="84"/>
        <v>1.3586798513879561E-2</v>
      </c>
      <c r="D1246" s="128">
        <f t="shared" si="85"/>
        <v>13586.798513879561</v>
      </c>
      <c r="E1246" s="128">
        <f t="shared" ca="1" si="86"/>
        <v>44217.472286213088</v>
      </c>
      <c r="F1246" s="124">
        <f t="shared" ca="1" si="87"/>
        <v>0.17034893667920703</v>
      </c>
      <c r="G1246" s="128"/>
      <c r="H1246" s="128"/>
      <c r="I1246" s="124"/>
      <c r="J1246" s="125"/>
      <c r="K1246" s="128"/>
    </row>
    <row r="1247" spans="1:11" x14ac:dyDescent="0.3">
      <c r="A1247" s="73">
        <v>42037</v>
      </c>
      <c r="B1247" s="130">
        <v>2020.849976</v>
      </c>
      <c r="C1247" s="125">
        <f t="shared" si="84"/>
        <v>7.0809042638186881E-4</v>
      </c>
      <c r="D1247" s="128">
        <f t="shared" si="85"/>
        <v>708.09042638186884</v>
      </c>
      <c r="E1247" s="128">
        <f t="shared" ca="1" si="86"/>
        <v>46702.673864780219</v>
      </c>
      <c r="F1247" s="124">
        <f t="shared" ca="1" si="87"/>
        <v>0.15135029194175265</v>
      </c>
      <c r="G1247" s="128"/>
      <c r="H1247" s="128"/>
      <c r="I1247" s="124"/>
      <c r="J1247" s="125"/>
      <c r="K1247" s="128"/>
    </row>
    <row r="1248" spans="1:11" x14ac:dyDescent="0.3">
      <c r="A1248" s="73">
        <v>42034</v>
      </c>
      <c r="B1248" s="130">
        <v>1994.98999</v>
      </c>
      <c r="C1248" s="125">
        <f t="shared" si="84"/>
        <v>1.1642399136704285E-3</v>
      </c>
      <c r="D1248" s="128">
        <f t="shared" si="85"/>
        <v>1164.2399136704285</v>
      </c>
      <c r="E1248" s="128">
        <f t="shared" ca="1" si="86"/>
        <v>48007.188776505238</v>
      </c>
      <c r="F1248" s="124">
        <f t="shared" ca="1" si="87"/>
        <v>0.14530192653983387</v>
      </c>
      <c r="G1248" s="128"/>
      <c r="H1248" s="128"/>
      <c r="I1248" s="124"/>
      <c r="J1248" s="125"/>
      <c r="K1248" s="128"/>
    </row>
    <row r="1249" spans="1:11" x14ac:dyDescent="0.3">
      <c r="A1249" s="73">
        <v>42033</v>
      </c>
      <c r="B1249" s="130">
        <v>2021.25</v>
      </c>
      <c r="C1249" s="125">
        <f t="shared" si="84"/>
        <v>4.962028917429917E-3</v>
      </c>
      <c r="D1249" s="128">
        <f t="shared" si="85"/>
        <v>4962.0289174299169</v>
      </c>
      <c r="E1249" s="128">
        <f t="shared" ca="1" si="86"/>
        <v>49316.040606736467</v>
      </c>
      <c r="F1249" s="124">
        <f t="shared" ca="1" si="87"/>
        <v>0.13388386479900105</v>
      </c>
      <c r="G1249" s="128"/>
      <c r="H1249" s="128"/>
      <c r="I1249" s="124"/>
      <c r="J1249" s="125"/>
      <c r="K1249" s="128"/>
    </row>
    <row r="1250" spans="1:11" x14ac:dyDescent="0.3">
      <c r="A1250" s="73">
        <v>42032</v>
      </c>
      <c r="B1250" s="130">
        <v>2002.160034</v>
      </c>
      <c r="C1250" s="125">
        <f t="shared" si="84"/>
        <v>-1.0316206235611913E-2</v>
      </c>
      <c r="D1250" s="128">
        <f t="shared" si="85"/>
        <v>-10316.206235611913</v>
      </c>
      <c r="E1250" s="128">
        <f t="shared" ca="1" si="86"/>
        <v>49316.040606736467</v>
      </c>
      <c r="F1250" s="124">
        <f t="shared" ca="1" si="87"/>
        <v>0.1159130860381965</v>
      </c>
      <c r="G1250" s="128"/>
      <c r="H1250" s="128"/>
      <c r="I1250" s="124"/>
      <c r="J1250" s="125"/>
      <c r="K1250" s="128"/>
    </row>
    <row r="1251" spans="1:11" x14ac:dyDescent="0.3">
      <c r="A1251" s="73">
        <v>42031</v>
      </c>
      <c r="B1251" s="130">
        <v>2029.5500489999999</v>
      </c>
      <c r="C1251" s="125">
        <f t="shared" si="84"/>
        <v>6.3603235957887527E-4</v>
      </c>
      <c r="D1251" s="128">
        <f t="shared" si="85"/>
        <v>636.03235957887523</v>
      </c>
      <c r="E1251" s="128">
        <f t="shared" ca="1" si="86"/>
        <v>49316.040606736467</v>
      </c>
      <c r="F1251" s="124">
        <f t="shared" ca="1" si="87"/>
        <v>0.14392408130553491</v>
      </c>
      <c r="G1251" s="128"/>
      <c r="H1251" s="128"/>
      <c r="I1251" s="124"/>
      <c r="J1251" s="125"/>
      <c r="K1251" s="128"/>
    </row>
    <row r="1252" spans="1:11" x14ac:dyDescent="0.3">
      <c r="A1252" s="73">
        <v>42030</v>
      </c>
      <c r="B1252" s="130">
        <v>2057.0900879999999</v>
      </c>
      <c r="C1252" s="125">
        <f t="shared" si="84"/>
        <v>6.0054619478961957E-3</v>
      </c>
      <c r="D1252" s="128">
        <f t="shared" si="85"/>
        <v>6005.4619478961959</v>
      </c>
      <c r="E1252" s="128">
        <f t="shared" ca="1" si="86"/>
        <v>49316.040606736467</v>
      </c>
      <c r="F1252" s="124">
        <f t="shared" ca="1" si="87"/>
        <v>0.14760953305439317</v>
      </c>
      <c r="G1252" s="128"/>
      <c r="H1252" s="128"/>
      <c r="I1252" s="124"/>
      <c r="J1252" s="125"/>
      <c r="K1252" s="128"/>
    </row>
    <row r="1253" spans="1:11" x14ac:dyDescent="0.3">
      <c r="A1253" s="73">
        <v>42027</v>
      </c>
      <c r="B1253" s="130">
        <v>2051.820068</v>
      </c>
      <c r="C1253" s="125">
        <f t="shared" si="84"/>
        <v>-5.0044252744593232E-3</v>
      </c>
      <c r="D1253" s="128">
        <f t="shared" si="85"/>
        <v>-5004.4252744593232</v>
      </c>
      <c r="E1253" s="128">
        <f t="shared" ca="1" si="86"/>
        <v>49316.040606736467</v>
      </c>
      <c r="F1253" s="124">
        <f t="shared" ca="1" si="87"/>
        <v>0.15169851144490676</v>
      </c>
      <c r="G1253" s="128"/>
      <c r="H1253" s="128"/>
      <c r="I1253" s="124"/>
      <c r="J1253" s="125"/>
      <c r="K1253" s="128"/>
    </row>
    <row r="1254" spans="1:11" x14ac:dyDescent="0.3">
      <c r="A1254" s="73">
        <v>42026</v>
      </c>
      <c r="B1254" s="130">
        <v>2063.1499020000001</v>
      </c>
      <c r="C1254" s="125">
        <f t="shared" si="84"/>
        <v>1.8386829339412714E-2</v>
      </c>
      <c r="D1254" s="128">
        <f t="shared" si="85"/>
        <v>18386.829339412714</v>
      </c>
      <c r="E1254" s="128">
        <f t="shared" ca="1" si="86"/>
        <v>49316.040606736467</v>
      </c>
      <c r="F1254" s="124">
        <f t="shared" ca="1" si="87"/>
        <v>0.15241098205093695</v>
      </c>
      <c r="G1254" s="128"/>
      <c r="H1254" s="128"/>
      <c r="I1254" s="124"/>
      <c r="J1254" s="125"/>
      <c r="K1254" s="128"/>
    </row>
    <row r="1255" spans="1:11" x14ac:dyDescent="0.3">
      <c r="A1255" s="73">
        <v>42025</v>
      </c>
      <c r="B1255" s="130">
        <v>2032.119995</v>
      </c>
      <c r="C1255" s="125">
        <f t="shared" si="84"/>
        <v>1.4735774924242051E-2</v>
      </c>
      <c r="D1255" s="128">
        <f t="shared" si="85"/>
        <v>14735.77492424205</v>
      </c>
      <c r="E1255" s="128">
        <f t="shared" ca="1" si="86"/>
        <v>49316.040606736467</v>
      </c>
      <c r="F1255" s="124">
        <f t="shared" ca="1" si="87"/>
        <v>0.11138337089351236</v>
      </c>
      <c r="G1255" s="128"/>
      <c r="H1255" s="128"/>
      <c r="I1255" s="124"/>
      <c r="J1255" s="125"/>
      <c r="K1255" s="128"/>
    </row>
    <row r="1256" spans="1:11" x14ac:dyDescent="0.3">
      <c r="A1256" s="73">
        <v>42024</v>
      </c>
      <c r="B1256" s="130">
        <v>2022.5500489999999</v>
      </c>
      <c r="C1256" s="125">
        <f t="shared" si="84"/>
        <v>9.750136311854618E-4</v>
      </c>
      <c r="D1256" s="128">
        <f t="shared" si="85"/>
        <v>975.0136311854618</v>
      </c>
      <c r="E1256" s="128">
        <f t="shared" ca="1" si="86"/>
        <v>49316.040606736467</v>
      </c>
      <c r="F1256" s="124">
        <f t="shared" ca="1" si="87"/>
        <v>9.631628711378859E-2</v>
      </c>
      <c r="G1256" s="128"/>
      <c r="H1256" s="128"/>
      <c r="I1256" s="124"/>
      <c r="J1256" s="125"/>
      <c r="K1256" s="128"/>
    </row>
    <row r="1257" spans="1:11" x14ac:dyDescent="0.3">
      <c r="A1257" s="73">
        <v>42020</v>
      </c>
      <c r="B1257" s="130">
        <v>2019.420044</v>
      </c>
      <c r="C1257" s="125">
        <f t="shared" si="84"/>
        <v>-1.8841661608804516E-2</v>
      </c>
      <c r="D1257" s="128">
        <f t="shared" si="85"/>
        <v>-18841.661608804516</v>
      </c>
      <c r="E1257" s="128">
        <f t="shared" ca="1" si="86"/>
        <v>49316.040606736467</v>
      </c>
      <c r="F1257" s="124">
        <f t="shared" ca="1" si="87"/>
        <v>9.5248937158478153E-2</v>
      </c>
      <c r="G1257" s="128"/>
      <c r="H1257" s="128"/>
      <c r="I1257" s="124"/>
      <c r="J1257" s="125"/>
      <c r="K1257" s="128"/>
    </row>
    <row r="1258" spans="1:11" x14ac:dyDescent="0.3">
      <c r="A1258" s="73">
        <v>42019</v>
      </c>
      <c r="B1258" s="130">
        <v>1992.670044</v>
      </c>
      <c r="C1258" s="125">
        <f t="shared" si="84"/>
        <v>-3.2167594906223895E-2</v>
      </c>
      <c r="D1258" s="128">
        <f t="shared" si="85"/>
        <v>-32167.594906223894</v>
      </c>
      <c r="E1258" s="128">
        <f t="shared" ca="1" si="86"/>
        <v>49316.040606736467</v>
      </c>
      <c r="F1258" s="124">
        <f t="shared" ca="1" si="87"/>
        <v>8.3738563715227921E-2</v>
      </c>
      <c r="G1258" s="128"/>
      <c r="H1258" s="128"/>
      <c r="I1258" s="124"/>
      <c r="J1258" s="125"/>
      <c r="K1258" s="128"/>
    </row>
    <row r="1259" spans="1:11" x14ac:dyDescent="0.3">
      <c r="A1259" s="73">
        <v>42018</v>
      </c>
      <c r="B1259" s="130">
        <v>2011.2700199999999</v>
      </c>
      <c r="C1259" s="125">
        <f t="shared" si="84"/>
        <v>-3.3205986851161273E-2</v>
      </c>
      <c r="D1259" s="128">
        <f t="shared" si="85"/>
        <v>-33205.986851161273</v>
      </c>
      <c r="E1259" s="128">
        <f t="shared" ca="1" si="86"/>
        <v>49316.040606736467</v>
      </c>
      <c r="F1259" s="124">
        <f t="shared" ca="1" si="87"/>
        <v>8.9593639738064335E-2</v>
      </c>
      <c r="G1259" s="128"/>
      <c r="H1259" s="128"/>
      <c r="I1259" s="124"/>
      <c r="J1259" s="125"/>
      <c r="K1259" s="128"/>
    </row>
    <row r="1260" spans="1:11" x14ac:dyDescent="0.3">
      <c r="A1260" s="73">
        <v>42017</v>
      </c>
      <c r="B1260" s="130">
        <v>2023.030029</v>
      </c>
      <c r="C1260" s="125">
        <f t="shared" si="84"/>
        <v>-3.2306996083902639E-2</v>
      </c>
      <c r="D1260" s="128">
        <f t="shared" si="85"/>
        <v>-32306.996083902639</v>
      </c>
      <c r="E1260" s="128">
        <f t="shared" ca="1" si="86"/>
        <v>49316.040606736467</v>
      </c>
      <c r="F1260" s="124">
        <f t="shared" ca="1" si="87"/>
        <v>9.4488159105573066E-2</v>
      </c>
      <c r="G1260" s="128"/>
      <c r="H1260" s="128"/>
      <c r="I1260" s="124"/>
      <c r="J1260" s="125"/>
      <c r="K1260" s="128"/>
    </row>
    <row r="1261" spans="1:11" x14ac:dyDescent="0.3">
      <c r="A1261" s="73">
        <v>42016</v>
      </c>
      <c r="B1261" s="130">
        <v>2028.26001</v>
      </c>
      <c r="C1261" s="125">
        <f t="shared" si="84"/>
        <v>-2.8969206480663701E-2</v>
      </c>
      <c r="D1261" s="128">
        <f t="shared" si="85"/>
        <v>-28969.206480663699</v>
      </c>
      <c r="E1261" s="128">
        <f t="shared" ca="1" si="86"/>
        <v>49316.040606736467</v>
      </c>
      <c r="F1261" s="124">
        <f t="shared" ca="1" si="87"/>
        <v>0.10298660297847984</v>
      </c>
      <c r="G1261" s="128"/>
      <c r="H1261" s="128"/>
      <c r="I1261" s="124"/>
      <c r="J1261" s="125"/>
      <c r="K1261" s="128"/>
    </row>
    <row r="1262" spans="1:11" x14ac:dyDescent="0.3">
      <c r="A1262" s="73">
        <v>42013</v>
      </c>
      <c r="B1262" s="130">
        <v>2044.8100589999999</v>
      </c>
      <c r="C1262" s="125">
        <f t="shared" si="84"/>
        <v>-1.7805937942290129E-2</v>
      </c>
      <c r="D1262" s="128">
        <f t="shared" si="85"/>
        <v>-17805.937942290129</v>
      </c>
      <c r="E1262" s="128">
        <f t="shared" ca="1" si="86"/>
        <v>49316.040606736467</v>
      </c>
      <c r="F1262" s="124">
        <f t="shared" ca="1" si="87"/>
        <v>0.12401611371855181</v>
      </c>
      <c r="G1262" s="128"/>
      <c r="H1262" s="128"/>
      <c r="I1262" s="124"/>
      <c r="J1262" s="125"/>
      <c r="K1262" s="128"/>
    </row>
    <row r="1263" spans="1:11" x14ac:dyDescent="0.3">
      <c r="A1263" s="73">
        <v>42012</v>
      </c>
      <c r="B1263" s="130">
        <v>2062.139893</v>
      </c>
      <c r="C1263" s="125">
        <f t="shared" si="84"/>
        <v>-9.6197859686496523E-3</v>
      </c>
      <c r="D1263" s="128">
        <f t="shared" si="85"/>
        <v>-9619.7859686496522</v>
      </c>
      <c r="E1263" s="128">
        <f t="shared" ca="1" si="86"/>
        <v>49316.040606736467</v>
      </c>
      <c r="F1263" s="124">
        <f t="shared" ca="1" si="87"/>
        <v>0.11928651606161234</v>
      </c>
      <c r="G1263" s="128"/>
      <c r="H1263" s="128"/>
      <c r="I1263" s="124"/>
      <c r="J1263" s="125"/>
      <c r="K1263" s="128"/>
    </row>
    <row r="1264" spans="1:11" x14ac:dyDescent="0.3">
      <c r="A1264" s="73">
        <v>42011</v>
      </c>
      <c r="B1264" s="130">
        <v>2025.900024</v>
      </c>
      <c r="C1264" s="125">
        <f t="shared" si="84"/>
        <v>-2.532547558012177E-2</v>
      </c>
      <c r="D1264" s="128">
        <f t="shared" si="85"/>
        <v>-25325.475580121769</v>
      </c>
      <c r="E1264" s="128">
        <f t="shared" ca="1" si="86"/>
        <v>49316.040606736467</v>
      </c>
      <c r="F1264" s="124">
        <f t="shared" ca="1" si="87"/>
        <v>0.10215274136717012</v>
      </c>
      <c r="G1264" s="128"/>
      <c r="H1264" s="128"/>
      <c r="I1264" s="124"/>
      <c r="J1264" s="125"/>
      <c r="K1264" s="128"/>
    </row>
    <row r="1265" spans="1:11" x14ac:dyDescent="0.3">
      <c r="A1265" s="73">
        <v>42010</v>
      </c>
      <c r="B1265" s="130">
        <v>2002.6099850000001</v>
      </c>
      <c r="C1265" s="125">
        <f t="shared" si="84"/>
        <v>-3.2859208567455833E-2</v>
      </c>
      <c r="D1265" s="128">
        <f t="shared" si="85"/>
        <v>-32859.208567455833</v>
      </c>
      <c r="E1265" s="128">
        <f t="shared" ca="1" si="86"/>
        <v>49316.040606736467</v>
      </c>
      <c r="F1265" s="124">
        <f t="shared" ca="1" si="87"/>
        <v>8.9861711301077563E-2</v>
      </c>
      <c r="G1265" s="128"/>
      <c r="H1265" s="128"/>
      <c r="I1265" s="124"/>
      <c r="J1265" s="125"/>
      <c r="K1265" s="128"/>
    </row>
    <row r="1266" spans="1:11" x14ac:dyDescent="0.3">
      <c r="A1266" s="73">
        <v>42009</v>
      </c>
      <c r="B1266" s="130">
        <v>2020.579956</v>
      </c>
      <c r="C1266" s="125">
        <f t="shared" si="84"/>
        <v>-1.9721246243468715E-2</v>
      </c>
      <c r="D1266" s="128">
        <f t="shared" si="85"/>
        <v>-19721.246243468715</v>
      </c>
      <c r="E1266" s="128">
        <f t="shared" ca="1" si="86"/>
        <v>49316.040606736467</v>
      </c>
      <c r="F1266" s="124">
        <f t="shared" ca="1" si="87"/>
        <v>9.9407986649269864E-2</v>
      </c>
      <c r="G1266" s="128"/>
      <c r="H1266" s="128"/>
      <c r="I1266" s="124"/>
      <c r="J1266" s="125"/>
      <c r="K1266" s="128"/>
    </row>
    <row r="1267" spans="1:11" x14ac:dyDescent="0.3">
      <c r="A1267" s="73">
        <v>42006</v>
      </c>
      <c r="B1267" s="130">
        <v>2058.1999510000001</v>
      </c>
      <c r="C1267" s="125">
        <f t="shared" si="84"/>
        <v>2.2509891579943098E-2</v>
      </c>
      <c r="D1267" s="128">
        <f t="shared" si="85"/>
        <v>22509.891579943098</v>
      </c>
      <c r="E1267" s="128">
        <f t="shared" ca="1" si="86"/>
        <v>49316.040606736467</v>
      </c>
      <c r="F1267" s="124">
        <f t="shared" ca="1" si="87"/>
        <v>0.12668804965389135</v>
      </c>
      <c r="G1267" s="128"/>
      <c r="H1267" s="128"/>
      <c r="I1267" s="124"/>
      <c r="J1267" s="125"/>
      <c r="K1267" s="128"/>
    </row>
    <row r="1268" spans="1:11" x14ac:dyDescent="0.3">
      <c r="A1268" s="73">
        <v>42004</v>
      </c>
      <c r="B1268" s="130">
        <v>2058.8999020000001</v>
      </c>
      <c r="C1268" s="125">
        <f t="shared" si="84"/>
        <v>4.3675249874161048E-2</v>
      </c>
      <c r="D1268" s="128">
        <f t="shared" si="85"/>
        <v>43675.249874161047</v>
      </c>
      <c r="E1268" s="128">
        <f t="shared" ca="1" si="86"/>
        <v>49316.040606736467</v>
      </c>
      <c r="F1268" s="124">
        <f t="shared" ca="1" si="87"/>
        <v>0.12424027237598168</v>
      </c>
      <c r="G1268" s="128"/>
      <c r="H1268" s="128"/>
      <c r="I1268" s="124"/>
      <c r="J1268" s="125"/>
      <c r="K1268" s="128"/>
    </row>
    <row r="1269" spans="1:11" x14ac:dyDescent="0.3">
      <c r="A1269" s="73">
        <v>42003</v>
      </c>
      <c r="B1269" s="130">
        <v>2080.3500979999999</v>
      </c>
      <c r="C1269" s="125">
        <f t="shared" si="84"/>
        <v>4.5596464052118924E-2</v>
      </c>
      <c r="D1269" s="128">
        <f t="shared" si="85"/>
        <v>45596.464052118921</v>
      </c>
      <c r="E1269" s="128">
        <f t="shared" ca="1" si="86"/>
        <v>49316.040606736467</v>
      </c>
      <c r="F1269" s="124">
        <f t="shared" ca="1" si="87"/>
        <v>0.13557469006839251</v>
      </c>
      <c r="G1269" s="128"/>
      <c r="H1269" s="128"/>
      <c r="I1269" s="124"/>
      <c r="J1269" s="125"/>
      <c r="K1269" s="128"/>
    </row>
    <row r="1270" spans="1:11" x14ac:dyDescent="0.3">
      <c r="A1270" s="73">
        <v>42002</v>
      </c>
      <c r="B1270" s="130">
        <v>2090.570068</v>
      </c>
      <c r="C1270" s="125">
        <f t="shared" si="84"/>
        <v>4.4068716914306583E-2</v>
      </c>
      <c r="D1270" s="128">
        <f t="shared" si="85"/>
        <v>44068.716914306584</v>
      </c>
      <c r="E1270" s="128">
        <f t="shared" ca="1" si="86"/>
        <v>49316.040606736467</v>
      </c>
      <c r="F1270" s="124">
        <f t="shared" ca="1" si="87"/>
        <v>0.13104053591595144</v>
      </c>
      <c r="G1270" s="128"/>
      <c r="H1270" s="128"/>
      <c r="I1270" s="124"/>
      <c r="J1270" s="125"/>
      <c r="K1270" s="128"/>
    </row>
    <row r="1271" spans="1:11" x14ac:dyDescent="0.3">
      <c r="A1271" s="73">
        <v>41999</v>
      </c>
      <c r="B1271" s="130">
        <v>2088.7700199999999</v>
      </c>
      <c r="C1271" s="125">
        <f t="shared" si="84"/>
        <v>2.6256216512935637E-2</v>
      </c>
      <c r="D1271" s="128">
        <f t="shared" si="85"/>
        <v>26256.216512935636</v>
      </c>
      <c r="E1271" s="128">
        <f t="shared" ca="1" si="86"/>
        <v>49316.040606736467</v>
      </c>
      <c r="F1271" s="124">
        <f t="shared" ca="1" si="87"/>
        <v>0.13454137065143312</v>
      </c>
      <c r="G1271" s="128"/>
      <c r="H1271" s="128"/>
      <c r="I1271" s="124"/>
      <c r="J1271" s="125"/>
      <c r="K1271" s="128"/>
    </row>
    <row r="1272" spans="1:11" x14ac:dyDescent="0.3">
      <c r="A1272" s="73">
        <v>41997</v>
      </c>
      <c r="B1272" s="130">
        <v>2081.8798830000001</v>
      </c>
      <c r="C1272" s="125">
        <f t="shared" si="84"/>
        <v>2.7510373215742456E-2</v>
      </c>
      <c r="D1272" s="128">
        <f t="shared" si="85"/>
        <v>27510.373215742457</v>
      </c>
      <c r="E1272" s="128">
        <f t="shared" ca="1" si="86"/>
        <v>49316.040606736467</v>
      </c>
      <c r="F1272" s="124">
        <f t="shared" ca="1" si="87"/>
        <v>0.13059620716068809</v>
      </c>
      <c r="G1272" s="128"/>
      <c r="H1272" s="128"/>
      <c r="I1272" s="124"/>
      <c r="J1272" s="125"/>
      <c r="K1272" s="128"/>
    </row>
    <row r="1273" spans="1:11" x14ac:dyDescent="0.3">
      <c r="A1273" s="73">
        <v>41996</v>
      </c>
      <c r="B1273" s="130">
        <v>2082.169922</v>
      </c>
      <c r="C1273" s="125">
        <f t="shared" si="84"/>
        <v>1.0850391423606665E-2</v>
      </c>
      <c r="D1273" s="128">
        <f t="shared" si="85"/>
        <v>10850.391423606665</v>
      </c>
      <c r="E1273" s="128">
        <f t="shared" ca="1" si="86"/>
        <v>49316.040606736467</v>
      </c>
      <c r="F1273" s="124">
        <f t="shared" ca="1" si="87"/>
        <v>0.13037312265476908</v>
      </c>
      <c r="G1273" s="128"/>
      <c r="H1273" s="128"/>
      <c r="I1273" s="124"/>
      <c r="J1273" s="125"/>
      <c r="K1273" s="128"/>
    </row>
    <row r="1274" spans="1:11" x14ac:dyDescent="0.3">
      <c r="A1274" s="73">
        <v>41995</v>
      </c>
      <c r="B1274" s="130">
        <v>2078.540039</v>
      </c>
      <c r="C1274" s="125">
        <f t="shared" si="84"/>
        <v>8.8481730797587144E-3</v>
      </c>
      <c r="D1274" s="128">
        <f t="shared" si="85"/>
        <v>8848.1730797587152</v>
      </c>
      <c r="E1274" s="128">
        <f t="shared" ca="1" si="86"/>
        <v>49316.040606736467</v>
      </c>
      <c r="F1274" s="124">
        <f t="shared" ca="1" si="87"/>
        <v>0.13375739108442564</v>
      </c>
      <c r="G1274" s="128"/>
      <c r="H1274" s="128"/>
      <c r="I1274" s="124"/>
      <c r="J1274" s="125"/>
      <c r="K1274" s="128"/>
    </row>
    <row r="1275" spans="1:11" x14ac:dyDescent="0.3">
      <c r="A1275" s="73">
        <v>41992</v>
      </c>
      <c r="B1275" s="130">
        <v>2070.6499020000001</v>
      </c>
      <c r="C1275" s="125">
        <f t="shared" si="84"/>
        <v>-2.2743967263164633E-3</v>
      </c>
      <c r="D1275" s="128">
        <f t="shared" si="85"/>
        <v>-2274.3967263164632</v>
      </c>
      <c r="E1275" s="128">
        <f t="shared" ca="1" si="86"/>
        <v>49316.040606736467</v>
      </c>
      <c r="F1275" s="124">
        <f t="shared" ca="1" si="87"/>
        <v>0.13274684945074577</v>
      </c>
      <c r="G1275" s="128"/>
      <c r="H1275" s="128"/>
      <c r="I1275" s="124"/>
      <c r="J1275" s="125"/>
      <c r="K1275" s="128"/>
    </row>
    <row r="1276" spans="1:11" x14ac:dyDescent="0.3">
      <c r="A1276" s="73">
        <v>41991</v>
      </c>
      <c r="B1276" s="130">
        <v>2061.2299800000001</v>
      </c>
      <c r="C1276" s="125">
        <f t="shared" si="84"/>
        <v>-5.1594378173076549E-3</v>
      </c>
      <c r="D1276" s="128">
        <f t="shared" si="85"/>
        <v>-5159.4378173076548</v>
      </c>
      <c r="E1276" s="128">
        <f t="shared" ca="1" si="86"/>
        <v>49316.040606736467</v>
      </c>
      <c r="F1276" s="124">
        <f t="shared" ca="1" si="87"/>
        <v>0.13359036979952932</v>
      </c>
      <c r="G1276" s="128"/>
      <c r="H1276" s="128"/>
      <c r="I1276" s="124"/>
      <c r="J1276" s="125"/>
      <c r="K1276" s="128"/>
    </row>
    <row r="1277" spans="1:11" x14ac:dyDescent="0.3">
      <c r="A1277" s="73">
        <v>41990</v>
      </c>
      <c r="B1277" s="130">
        <v>2012.8900149999999</v>
      </c>
      <c r="C1277" s="125">
        <f t="shared" si="84"/>
        <v>-2.9619231602348695E-2</v>
      </c>
      <c r="D1277" s="128">
        <f t="shared" si="85"/>
        <v>-29619.231602348693</v>
      </c>
      <c r="E1277" s="128">
        <f t="shared" ca="1" si="86"/>
        <v>49316.040606736467</v>
      </c>
      <c r="F1277" s="124">
        <f t="shared" ca="1" si="87"/>
        <v>0.11233976663138501</v>
      </c>
      <c r="G1277" s="128"/>
      <c r="H1277" s="128"/>
      <c r="I1277" s="124"/>
      <c r="J1277" s="125"/>
      <c r="K1277" s="128"/>
    </row>
    <row r="1278" spans="1:11" x14ac:dyDescent="0.3">
      <c r="A1278" s="73">
        <v>41989</v>
      </c>
      <c r="B1278" s="130">
        <v>1972.73999</v>
      </c>
      <c r="C1278" s="125">
        <f t="shared" si="84"/>
        <v>-4.5394525550152776E-2</v>
      </c>
      <c r="D1278" s="128">
        <f t="shared" si="85"/>
        <v>-45394.525550152779</v>
      </c>
      <c r="E1278" s="128">
        <f t="shared" ca="1" si="86"/>
        <v>49316.040606736467</v>
      </c>
      <c r="F1278" s="124">
        <f t="shared" ca="1" si="87"/>
        <v>8.9520318035795077E-2</v>
      </c>
      <c r="G1278" s="128"/>
      <c r="H1278" s="128"/>
      <c r="I1278" s="124"/>
      <c r="J1278" s="125"/>
      <c r="K1278" s="128"/>
    </row>
    <row r="1279" spans="1:11" x14ac:dyDescent="0.3">
      <c r="A1279" s="73">
        <v>41988</v>
      </c>
      <c r="B1279" s="130">
        <v>1989.630005</v>
      </c>
      <c r="C1279" s="125">
        <f t="shared" si="84"/>
        <v>-3.1074654157611015E-2</v>
      </c>
      <c r="D1279" s="128">
        <f t="shared" si="85"/>
        <v>-31074.654157611014</v>
      </c>
      <c r="E1279" s="128">
        <f t="shared" ca="1" si="86"/>
        <v>49316.040606736467</v>
      </c>
      <c r="F1279" s="124">
        <f t="shared" ca="1" si="87"/>
        <v>0.11714205783267828</v>
      </c>
      <c r="G1279" s="128"/>
      <c r="H1279" s="128"/>
      <c r="I1279" s="124"/>
      <c r="J1279" s="125"/>
      <c r="K1279" s="128"/>
    </row>
    <row r="1280" spans="1:11" x14ac:dyDescent="0.3">
      <c r="A1280" s="73">
        <v>41985</v>
      </c>
      <c r="B1280" s="130">
        <v>2002.329956</v>
      </c>
      <c r="C1280" s="125">
        <f t="shared" si="84"/>
        <v>-3.1549314718117172E-2</v>
      </c>
      <c r="D1280" s="128">
        <f t="shared" si="85"/>
        <v>-31549.314718117173</v>
      </c>
      <c r="E1280" s="128">
        <f t="shared" ca="1" si="86"/>
        <v>49316.040606736467</v>
      </c>
      <c r="F1280" s="124">
        <f t="shared" ca="1" si="87"/>
        <v>0.12078649920479068</v>
      </c>
      <c r="G1280" s="128"/>
      <c r="H1280" s="128"/>
      <c r="I1280" s="124"/>
      <c r="J1280" s="125"/>
      <c r="K1280" s="128"/>
    </row>
    <row r="1281" spans="1:11" x14ac:dyDescent="0.3">
      <c r="A1281" s="73">
        <v>41984</v>
      </c>
      <c r="B1281" s="130">
        <v>2035.329956</v>
      </c>
      <c r="C1281" s="125">
        <f t="shared" si="84"/>
        <v>-1.8091266813429541E-2</v>
      </c>
      <c r="D1281" s="128">
        <f t="shared" si="85"/>
        <v>-18091.266813429542</v>
      </c>
      <c r="E1281" s="128">
        <f t="shared" ca="1" si="86"/>
        <v>49316.040606736467</v>
      </c>
      <c r="F1281" s="124">
        <f t="shared" ca="1" si="87"/>
        <v>0.14645811341546211</v>
      </c>
      <c r="G1281" s="128"/>
      <c r="H1281" s="128"/>
      <c r="I1281" s="124"/>
      <c r="J1281" s="125"/>
      <c r="K1281" s="128"/>
    </row>
    <row r="1282" spans="1:11" x14ac:dyDescent="0.3">
      <c r="A1282" s="73">
        <v>41983</v>
      </c>
      <c r="B1282" s="130">
        <v>2026.1400149999999</v>
      </c>
      <c r="C1282" s="125">
        <f t="shared" si="84"/>
        <v>-1.9782012562140738E-2</v>
      </c>
      <c r="D1282" s="128">
        <f t="shared" si="85"/>
        <v>-19782.012562140739</v>
      </c>
      <c r="E1282" s="128">
        <f t="shared" ca="1" si="86"/>
        <v>49316.040606736467</v>
      </c>
      <c r="F1282" s="124">
        <f t="shared" ca="1" si="87"/>
        <v>0.14116587721768514</v>
      </c>
      <c r="G1282" s="128"/>
      <c r="H1282" s="128"/>
      <c r="I1282" s="124"/>
      <c r="J1282" s="125"/>
      <c r="K1282" s="128"/>
    </row>
    <row r="1283" spans="1:11" x14ac:dyDescent="0.3">
      <c r="A1283" s="73">
        <v>41982</v>
      </c>
      <c r="B1283" s="130">
        <v>2059.820068</v>
      </c>
      <c r="C1283" s="125">
        <f t="shared" si="84"/>
        <v>-4.634095905499902E-3</v>
      </c>
      <c r="D1283" s="128">
        <f t="shared" si="85"/>
        <v>-4634.0959054999021</v>
      </c>
      <c r="E1283" s="128">
        <f t="shared" ca="1" si="86"/>
        <v>49316.040606736467</v>
      </c>
      <c r="F1283" s="124">
        <f t="shared" ca="1" si="87"/>
        <v>0.15576084968021053</v>
      </c>
      <c r="G1283" s="128"/>
      <c r="H1283" s="128"/>
      <c r="I1283" s="124"/>
      <c r="J1283" s="125"/>
      <c r="K1283" s="128"/>
    </row>
    <row r="1284" spans="1:11" x14ac:dyDescent="0.3">
      <c r="A1284" s="73">
        <v>41981</v>
      </c>
      <c r="B1284" s="130">
        <v>2060.3100589999999</v>
      </c>
      <c r="C1284" s="125">
        <f t="shared" si="84"/>
        <v>-1.545888538890261E-3</v>
      </c>
      <c r="D1284" s="128">
        <f t="shared" si="85"/>
        <v>-1545.8885388902611</v>
      </c>
      <c r="E1284" s="128">
        <f t="shared" ca="1" si="86"/>
        <v>49316.040606736467</v>
      </c>
      <c r="F1284" s="124">
        <f t="shared" ca="1" si="87"/>
        <v>0.14295307092718668</v>
      </c>
      <c r="G1284" s="128"/>
      <c r="H1284" s="128"/>
      <c r="I1284" s="124"/>
      <c r="J1284" s="125"/>
      <c r="K1284" s="128"/>
    </row>
    <row r="1285" spans="1:11" x14ac:dyDescent="0.3">
      <c r="A1285" s="73">
        <v>41978</v>
      </c>
      <c r="B1285" s="130">
        <v>2075.3701169999999</v>
      </c>
      <c r="C1285" s="125">
        <f t="shared" si="84"/>
        <v>1.1019421264157891E-2</v>
      </c>
      <c r="D1285" s="128">
        <f t="shared" si="85"/>
        <v>11019.421264157891</v>
      </c>
      <c r="E1285" s="128">
        <f t="shared" ca="1" si="86"/>
        <v>49316.040606736467</v>
      </c>
      <c r="F1285" s="124">
        <f t="shared" ca="1" si="87"/>
        <v>0.14764684369804537</v>
      </c>
      <c r="G1285" s="128"/>
      <c r="H1285" s="128"/>
      <c r="I1285" s="124"/>
      <c r="J1285" s="125"/>
      <c r="K1285" s="128"/>
    </row>
    <row r="1286" spans="1:11" x14ac:dyDescent="0.3">
      <c r="A1286" s="73">
        <v>41977</v>
      </c>
      <c r="B1286" s="130">
        <v>2071.919922</v>
      </c>
      <c r="C1286" s="125">
        <f t="shared" si="84"/>
        <v>1.1324120098597845E-2</v>
      </c>
      <c r="D1286" s="128">
        <f t="shared" si="85"/>
        <v>11324.120098597845</v>
      </c>
      <c r="E1286" s="128">
        <f t="shared" ca="1" si="86"/>
        <v>49316.040606736467</v>
      </c>
      <c r="F1286" s="124">
        <f t="shared" ca="1" si="87"/>
        <v>0.1478208626860209</v>
      </c>
      <c r="G1286" s="128"/>
      <c r="H1286" s="128"/>
      <c r="I1286" s="124"/>
      <c r="J1286" s="125"/>
      <c r="K1286" s="128"/>
    </row>
    <row r="1287" spans="1:11" x14ac:dyDescent="0.3">
      <c r="A1287" s="73">
        <v>41976</v>
      </c>
      <c r="B1287" s="130">
        <v>2074.330078</v>
      </c>
      <c r="C1287" s="125">
        <f t="shared" si="84"/>
        <v>1.0980616269592458E-2</v>
      </c>
      <c r="D1287" s="128">
        <f t="shared" si="85"/>
        <v>10980.616269592458</v>
      </c>
      <c r="E1287" s="128">
        <f t="shared" ca="1" si="86"/>
        <v>49316.040606736467</v>
      </c>
      <c r="F1287" s="124">
        <f t="shared" ca="1" si="87"/>
        <v>0.16207013008182836</v>
      </c>
      <c r="G1287" s="128"/>
      <c r="H1287" s="128"/>
      <c r="I1287" s="124"/>
      <c r="J1287" s="125"/>
      <c r="K1287" s="128"/>
    </row>
    <row r="1288" spans="1:11" x14ac:dyDescent="0.3">
      <c r="A1288" s="73">
        <v>41975</v>
      </c>
      <c r="B1288" s="130">
        <v>2066.5500489999999</v>
      </c>
      <c r="C1288" s="125">
        <f t="shared" ref="C1288:C1351" si="88">B1288/B1298-1</f>
        <v>1.2359700422973185E-2</v>
      </c>
      <c r="D1288" s="128">
        <f t="shared" ref="D1288:D1351" si="89">C1288*$B$5</f>
        <v>12359.700422973185</v>
      </c>
      <c r="E1288" s="128">
        <f t="shared" ref="E1288:E1351" ca="1" si="90">ABS(_xlfn.PERCENTILE.INC(OFFSET(D1288,0,0,Window),1-VaRLevel))</f>
        <v>49316.040606736467</v>
      </c>
      <c r="F1288" s="124">
        <f t="shared" ca="1" si="87"/>
        <v>0.15268766963115299</v>
      </c>
      <c r="G1288" s="128"/>
      <c r="H1288" s="128"/>
      <c r="I1288" s="124"/>
      <c r="J1288" s="125"/>
      <c r="K1288" s="128"/>
    </row>
    <row r="1289" spans="1:11" x14ac:dyDescent="0.3">
      <c r="A1289" s="73">
        <v>41974</v>
      </c>
      <c r="B1289" s="130">
        <v>2053.4399410000001</v>
      </c>
      <c r="C1289" s="125">
        <f t="shared" si="88"/>
        <v>6.6770574661298987E-3</v>
      </c>
      <c r="D1289" s="128">
        <f t="shared" si="89"/>
        <v>6677.0574661298988</v>
      </c>
      <c r="E1289" s="128">
        <f t="shared" ca="1" si="90"/>
        <v>49316.040606736467</v>
      </c>
      <c r="F1289" s="124">
        <f t="shared" ref="F1289:F1352" ca="1" si="91">B1289/OFFSET(B1289,250,0)-1</f>
        <v>0.14388207868246683</v>
      </c>
      <c r="G1289" s="128"/>
      <c r="H1289" s="128"/>
      <c r="I1289" s="124"/>
      <c r="J1289" s="125"/>
      <c r="K1289" s="128"/>
    </row>
    <row r="1290" spans="1:11" x14ac:dyDescent="0.3">
      <c r="A1290" s="73">
        <v>41971</v>
      </c>
      <c r="B1290" s="130">
        <v>2067.5600589999999</v>
      </c>
      <c r="C1290" s="125">
        <f t="shared" si="88"/>
        <v>1.3842832503363711E-2</v>
      </c>
      <c r="D1290" s="128">
        <f t="shared" si="89"/>
        <v>13842.832503363712</v>
      </c>
      <c r="E1290" s="128">
        <f t="shared" ca="1" si="90"/>
        <v>49316.040606736467</v>
      </c>
      <c r="F1290" s="124">
        <f t="shared" ca="1" si="91"/>
        <v>0.1480704267012658</v>
      </c>
      <c r="G1290" s="128"/>
      <c r="H1290" s="128"/>
      <c r="I1290" s="124"/>
      <c r="J1290" s="125"/>
      <c r="K1290" s="128"/>
    </row>
    <row r="1291" spans="1:11" x14ac:dyDescent="0.3">
      <c r="A1291" s="73">
        <v>41969</v>
      </c>
      <c r="B1291" s="130">
        <v>2072.830078</v>
      </c>
      <c r="C1291" s="125">
        <f t="shared" si="88"/>
        <v>1.6965572427327436E-2</v>
      </c>
      <c r="D1291" s="128">
        <f t="shared" si="89"/>
        <v>16965.572427327435</v>
      </c>
      <c r="E1291" s="128">
        <f t="shared" ca="1" si="90"/>
        <v>49316.040606736467</v>
      </c>
      <c r="F1291" s="124">
        <f t="shared" ca="1" si="91"/>
        <v>0.14786716779497122</v>
      </c>
      <c r="G1291" s="128"/>
      <c r="H1291" s="128"/>
      <c r="I1291" s="124"/>
      <c r="J1291" s="125"/>
      <c r="K1291" s="128"/>
    </row>
    <row r="1292" spans="1:11" x14ac:dyDescent="0.3">
      <c r="A1292" s="73">
        <v>41968</v>
      </c>
      <c r="B1292" s="130">
        <v>2067.030029</v>
      </c>
      <c r="C1292" s="125">
        <f t="shared" si="88"/>
        <v>1.3408953500508192E-2</v>
      </c>
      <c r="D1292" s="128">
        <f t="shared" si="89"/>
        <v>13408.953500508193</v>
      </c>
      <c r="E1292" s="128">
        <f t="shared" ca="1" si="90"/>
        <v>49316.040606736467</v>
      </c>
      <c r="F1292" s="124">
        <f t="shared" ca="1" si="91"/>
        <v>0.14375594245066692</v>
      </c>
      <c r="G1292" s="128"/>
      <c r="H1292" s="128"/>
      <c r="I1292" s="124"/>
      <c r="J1292" s="125"/>
      <c r="K1292" s="128"/>
    </row>
    <row r="1293" spans="1:11" x14ac:dyDescent="0.3">
      <c r="A1293" s="73">
        <v>41967</v>
      </c>
      <c r="B1293" s="130">
        <v>2069.4099120000001</v>
      </c>
      <c r="C1293" s="125">
        <f t="shared" si="88"/>
        <v>1.5282594883466283E-2</v>
      </c>
      <c r="D1293" s="128">
        <f t="shared" si="89"/>
        <v>15282.594883466283</v>
      </c>
      <c r="E1293" s="128">
        <f t="shared" ca="1" si="90"/>
        <v>49316.040606736467</v>
      </c>
      <c r="F1293" s="124">
        <f t="shared" ca="1" si="91"/>
        <v>0.14791840909721254</v>
      </c>
      <c r="G1293" s="128"/>
      <c r="H1293" s="128"/>
      <c r="I1293" s="124"/>
      <c r="J1293" s="125"/>
      <c r="K1293" s="128"/>
    </row>
    <row r="1294" spans="1:11" x14ac:dyDescent="0.3">
      <c r="A1294" s="73">
        <v>41964</v>
      </c>
      <c r="B1294" s="130">
        <v>2063.5</v>
      </c>
      <c r="C1294" s="125">
        <f t="shared" si="88"/>
        <v>1.5541928479544165E-2</v>
      </c>
      <c r="D1294" s="128">
        <f t="shared" si="89"/>
        <v>15541.928479544165</v>
      </c>
      <c r="E1294" s="128">
        <f t="shared" ca="1" si="90"/>
        <v>49316.040606736467</v>
      </c>
      <c r="F1294" s="124">
        <f t="shared" ca="1" si="91"/>
        <v>0.14481160561905382</v>
      </c>
      <c r="G1294" s="128"/>
      <c r="H1294" s="128"/>
      <c r="I1294" s="124"/>
      <c r="J1294" s="125"/>
      <c r="K1294" s="128"/>
    </row>
    <row r="1295" spans="1:11" x14ac:dyDescent="0.3">
      <c r="A1295" s="73">
        <v>41963</v>
      </c>
      <c r="B1295" s="130">
        <v>2052.75</v>
      </c>
      <c r="C1295" s="125">
        <f t="shared" si="88"/>
        <v>1.0604535923699032E-2</v>
      </c>
      <c r="D1295" s="128">
        <f t="shared" si="89"/>
        <v>10604.535923699032</v>
      </c>
      <c r="E1295" s="128">
        <f t="shared" ca="1" si="90"/>
        <v>49316.040606736467</v>
      </c>
      <c r="F1295" s="124">
        <f t="shared" ca="1" si="91"/>
        <v>0.13740884584427371</v>
      </c>
      <c r="G1295" s="128"/>
      <c r="H1295" s="128"/>
      <c r="I1295" s="124"/>
      <c r="J1295" s="125"/>
      <c r="K1295" s="128"/>
    </row>
    <row r="1296" spans="1:11" x14ac:dyDescent="0.3">
      <c r="A1296" s="73">
        <v>41962</v>
      </c>
      <c r="B1296" s="130">
        <v>2048.719971</v>
      </c>
      <c r="C1296" s="125">
        <f t="shared" si="88"/>
        <v>1.242854246264824E-2</v>
      </c>
      <c r="D1296" s="128">
        <f t="shared" si="89"/>
        <v>12428.54246264824</v>
      </c>
      <c r="E1296" s="128">
        <f t="shared" ca="1" si="90"/>
        <v>49316.040606736467</v>
      </c>
      <c r="F1296" s="124">
        <f t="shared" ca="1" si="91"/>
        <v>0.14080797303749826</v>
      </c>
      <c r="G1296" s="128"/>
      <c r="H1296" s="128"/>
      <c r="I1296" s="124"/>
      <c r="J1296" s="125"/>
      <c r="K1296" s="128"/>
    </row>
    <row r="1297" spans="1:11" x14ac:dyDescent="0.3">
      <c r="A1297" s="73">
        <v>41961</v>
      </c>
      <c r="B1297" s="130">
        <v>2051.8000489999999</v>
      </c>
      <c r="C1297" s="125">
        <f t="shared" si="88"/>
        <v>1.9730666206220437E-2</v>
      </c>
      <c r="D1297" s="128">
        <f t="shared" si="89"/>
        <v>19730.666206220438</v>
      </c>
      <c r="E1297" s="128">
        <f t="shared" ca="1" si="90"/>
        <v>49316.040606736467</v>
      </c>
      <c r="F1297" s="124">
        <f t="shared" ca="1" si="91"/>
        <v>0.15181015440871382</v>
      </c>
      <c r="G1297" s="128"/>
      <c r="H1297" s="128"/>
      <c r="I1297" s="124"/>
      <c r="J1297" s="125"/>
      <c r="K1297" s="128"/>
    </row>
    <row r="1298" spans="1:11" x14ac:dyDescent="0.3">
      <c r="A1298" s="73">
        <v>41960</v>
      </c>
      <c r="B1298" s="130">
        <v>2041.3199460000001</v>
      </c>
      <c r="C1298" s="125">
        <f t="shared" si="88"/>
        <v>1.1651189315436072E-2</v>
      </c>
      <c r="D1298" s="128">
        <f t="shared" si="89"/>
        <v>11651.189315436073</v>
      </c>
      <c r="E1298" s="128">
        <f t="shared" ca="1" si="90"/>
        <v>49316.040606736467</v>
      </c>
      <c r="F1298" s="124">
        <f t="shared" ca="1" si="91"/>
        <v>0.14176083927176153</v>
      </c>
      <c r="G1298" s="128"/>
      <c r="H1298" s="128"/>
      <c r="I1298" s="124"/>
      <c r="J1298" s="125"/>
      <c r="K1298" s="128"/>
    </row>
    <row r="1299" spans="1:11" x14ac:dyDescent="0.3">
      <c r="A1299" s="73">
        <v>41957</v>
      </c>
      <c r="B1299" s="130">
        <v>2039.8199460000001</v>
      </c>
      <c r="C1299" s="125">
        <f t="shared" si="88"/>
        <v>1.078759023384368E-2</v>
      </c>
      <c r="D1299" s="128">
        <f t="shared" si="89"/>
        <v>10787.590233843681</v>
      </c>
      <c r="E1299" s="128">
        <f t="shared" ca="1" si="90"/>
        <v>49316.040606736467</v>
      </c>
      <c r="F1299" s="124">
        <f t="shared" ca="1" si="91"/>
        <v>0.13859098813911097</v>
      </c>
      <c r="G1299" s="128"/>
      <c r="H1299" s="128"/>
      <c r="I1299" s="124"/>
      <c r="J1299" s="125"/>
      <c r="K1299" s="128"/>
    </row>
    <row r="1300" spans="1:11" x14ac:dyDescent="0.3">
      <c r="A1300" s="73">
        <v>41956</v>
      </c>
      <c r="B1300" s="130">
        <v>2039.329956</v>
      </c>
      <c r="C1300" s="125">
        <f t="shared" si="88"/>
        <v>2.2399885424712496E-2</v>
      </c>
      <c r="D1300" s="128">
        <f t="shared" si="89"/>
        <v>22399.885424712495</v>
      </c>
      <c r="E1300" s="128">
        <f t="shared" ca="1" si="90"/>
        <v>49316.040606736467</v>
      </c>
      <c r="F1300" s="124">
        <f t="shared" ca="1" si="91"/>
        <v>0.13410776160238735</v>
      </c>
      <c r="G1300" s="128"/>
      <c r="H1300" s="128"/>
      <c r="I1300" s="124"/>
      <c r="J1300" s="125"/>
      <c r="K1300" s="128"/>
    </row>
    <row r="1301" spans="1:11" x14ac:dyDescent="0.3">
      <c r="A1301" s="73">
        <v>41955</v>
      </c>
      <c r="B1301" s="130">
        <v>2038.25</v>
      </c>
      <c r="C1301" s="125">
        <f t="shared" si="88"/>
        <v>2.8224763969624478E-2</v>
      </c>
      <c r="D1301" s="128">
        <f t="shared" si="89"/>
        <v>28224.763969624477</v>
      </c>
      <c r="E1301" s="128">
        <f t="shared" ca="1" si="90"/>
        <v>49316.040606736467</v>
      </c>
      <c r="F1301" s="124">
        <f t="shared" ca="1" si="91"/>
        <v>0.13829288497362047</v>
      </c>
      <c r="G1301" s="128"/>
      <c r="H1301" s="128"/>
      <c r="I1301" s="124"/>
      <c r="J1301" s="125"/>
      <c r="K1301" s="128"/>
    </row>
    <row r="1302" spans="1:11" x14ac:dyDescent="0.3">
      <c r="A1302" s="73">
        <v>41954</v>
      </c>
      <c r="B1302" s="130">
        <v>2039.6800539999999</v>
      </c>
      <c r="C1302" s="125">
        <f t="shared" si="88"/>
        <v>2.7520719201775679E-2</v>
      </c>
      <c r="D1302" s="128">
        <f t="shared" si="89"/>
        <v>27520.719201775679</v>
      </c>
      <c r="E1302" s="128">
        <f t="shared" ca="1" si="90"/>
        <v>49316.040606736467</v>
      </c>
      <c r="F1302" s="124">
        <f t="shared" ca="1" si="91"/>
        <v>0.14460160157126811</v>
      </c>
      <c r="G1302" s="128"/>
      <c r="H1302" s="128"/>
      <c r="I1302" s="124"/>
      <c r="J1302" s="125"/>
      <c r="K1302" s="128"/>
    </row>
    <row r="1303" spans="1:11" x14ac:dyDescent="0.3">
      <c r="A1303" s="73">
        <v>41953</v>
      </c>
      <c r="B1303" s="130">
        <v>2038.26001</v>
      </c>
      <c r="C1303" s="125">
        <f t="shared" si="88"/>
        <v>3.9064453951396461E-2</v>
      </c>
      <c r="D1303" s="128">
        <f t="shared" si="89"/>
        <v>39064.453951396463</v>
      </c>
      <c r="E1303" s="128">
        <f t="shared" ca="1" si="90"/>
        <v>49316.040606736467</v>
      </c>
      <c r="F1303" s="124">
        <f t="shared" ca="1" si="91"/>
        <v>0.15306421263388281</v>
      </c>
      <c r="G1303" s="128"/>
      <c r="H1303" s="128"/>
      <c r="I1303" s="124"/>
      <c r="J1303" s="125"/>
      <c r="K1303" s="128"/>
    </row>
    <row r="1304" spans="1:11" x14ac:dyDescent="0.3">
      <c r="A1304" s="73">
        <v>41950</v>
      </c>
      <c r="B1304" s="130">
        <v>2031.920044</v>
      </c>
      <c r="C1304" s="125">
        <f t="shared" si="88"/>
        <v>3.4277092054379121E-2</v>
      </c>
      <c r="D1304" s="128">
        <f t="shared" si="89"/>
        <v>34277.092054379122</v>
      </c>
      <c r="E1304" s="128">
        <f t="shared" ca="1" si="90"/>
        <v>49316.040606736467</v>
      </c>
      <c r="F1304" s="124">
        <f t="shared" ca="1" si="91"/>
        <v>0.14675291739256169</v>
      </c>
      <c r="G1304" s="128"/>
      <c r="H1304" s="128"/>
      <c r="I1304" s="124"/>
      <c r="J1304" s="125"/>
      <c r="K1304" s="128"/>
    </row>
    <row r="1305" spans="1:11" x14ac:dyDescent="0.3">
      <c r="A1305" s="73">
        <v>41949</v>
      </c>
      <c r="B1305" s="130">
        <v>2031.209961</v>
      </c>
      <c r="C1305" s="125">
        <f t="shared" si="88"/>
        <v>4.1208321231712475E-2</v>
      </c>
      <c r="D1305" s="128">
        <f t="shared" si="89"/>
        <v>41208.321231712478</v>
      </c>
      <c r="E1305" s="128">
        <f t="shared" ca="1" si="90"/>
        <v>49316.040606736467</v>
      </c>
      <c r="F1305" s="124">
        <f t="shared" ca="1" si="91"/>
        <v>0.14718090274409024</v>
      </c>
      <c r="G1305" s="128"/>
      <c r="H1305" s="128"/>
      <c r="I1305" s="124"/>
      <c r="J1305" s="125"/>
      <c r="K1305" s="128"/>
    </row>
    <row r="1306" spans="1:11" x14ac:dyDescent="0.3">
      <c r="A1306" s="73">
        <v>41948</v>
      </c>
      <c r="B1306" s="130">
        <v>2023.5699460000001</v>
      </c>
      <c r="C1306" s="125">
        <f t="shared" si="88"/>
        <v>5.0054206428700621E-2</v>
      </c>
      <c r="D1306" s="128">
        <f t="shared" si="89"/>
        <v>50054.206428700621</v>
      </c>
      <c r="E1306" s="128">
        <f t="shared" ca="1" si="90"/>
        <v>49316.040606736467</v>
      </c>
      <c r="F1306" s="124">
        <f t="shared" ca="1" si="91"/>
        <v>0.1582118983504075</v>
      </c>
      <c r="G1306" s="128"/>
      <c r="H1306" s="128"/>
      <c r="I1306" s="124"/>
      <c r="J1306" s="125"/>
      <c r="K1306" s="128"/>
    </row>
    <row r="1307" spans="1:11" x14ac:dyDescent="0.3">
      <c r="A1307" s="73">
        <v>41947</v>
      </c>
      <c r="B1307" s="130">
        <v>2012.099976</v>
      </c>
      <c r="C1307" s="125">
        <f t="shared" si="88"/>
        <v>3.648105679863245E-2</v>
      </c>
      <c r="D1307" s="128">
        <f t="shared" si="89"/>
        <v>36481.056798632453</v>
      </c>
      <c r="E1307" s="128">
        <f t="shared" ca="1" si="90"/>
        <v>49316.040606736467</v>
      </c>
      <c r="F1307" s="124">
        <f t="shared" ca="1" si="91"/>
        <v>0.13646503926294429</v>
      </c>
      <c r="G1307" s="128"/>
      <c r="H1307" s="128"/>
      <c r="I1307" s="124"/>
      <c r="J1307" s="125"/>
      <c r="K1307" s="128"/>
    </row>
    <row r="1308" spans="1:11" x14ac:dyDescent="0.3">
      <c r="A1308" s="73">
        <v>41946</v>
      </c>
      <c r="B1308" s="130">
        <v>2017.8100589999999</v>
      </c>
      <c r="C1308" s="125">
        <f t="shared" si="88"/>
        <v>5.9768619073593987E-2</v>
      </c>
      <c r="D1308" s="128">
        <f t="shared" si="89"/>
        <v>59768.619073593989</v>
      </c>
      <c r="E1308" s="128">
        <f t="shared" ca="1" si="90"/>
        <v>49316.040606736467</v>
      </c>
      <c r="F1308" s="124">
        <f t="shared" ca="1" si="91"/>
        <v>0.14455157614252978</v>
      </c>
      <c r="G1308" s="128"/>
      <c r="H1308" s="128"/>
      <c r="I1308" s="124"/>
      <c r="J1308" s="125"/>
      <c r="K1308" s="128"/>
    </row>
    <row r="1309" spans="1:11" x14ac:dyDescent="0.3">
      <c r="A1309" s="73">
        <v>41943</v>
      </c>
      <c r="B1309" s="130">
        <v>2018.0500489999999</v>
      </c>
      <c r="C1309" s="125">
        <f t="shared" si="88"/>
        <v>6.9584917161775062E-2</v>
      </c>
      <c r="D1309" s="128">
        <f t="shared" si="89"/>
        <v>69584.917161775069</v>
      </c>
      <c r="E1309" s="128">
        <f t="shared" ca="1" si="90"/>
        <v>49316.040606736467</v>
      </c>
      <c r="F1309" s="124">
        <f t="shared" ca="1" si="91"/>
        <v>0.14147618251870053</v>
      </c>
      <c r="G1309" s="128"/>
      <c r="H1309" s="128"/>
      <c r="I1309" s="124"/>
      <c r="J1309" s="125"/>
      <c r="K1309" s="128"/>
    </row>
    <row r="1310" spans="1:11" x14ac:dyDescent="0.3">
      <c r="A1310" s="73">
        <v>41942</v>
      </c>
      <c r="B1310" s="130">
        <v>1994.650024</v>
      </c>
      <c r="C1310" s="125">
        <f t="shared" si="88"/>
        <v>7.0803545970476334E-2</v>
      </c>
      <c r="D1310" s="128">
        <f t="shared" si="89"/>
        <v>70803.545970476334</v>
      </c>
      <c r="E1310" s="128">
        <f t="shared" ca="1" si="90"/>
        <v>49316.040606736467</v>
      </c>
      <c r="F1310" s="124">
        <f t="shared" ca="1" si="91"/>
        <v>0.13226879896912425</v>
      </c>
      <c r="G1310" s="128"/>
      <c r="H1310" s="128"/>
      <c r="I1310" s="124"/>
      <c r="J1310" s="125"/>
      <c r="K1310" s="128"/>
    </row>
    <row r="1311" spans="1:11" x14ac:dyDescent="0.3">
      <c r="A1311" s="73">
        <v>41941</v>
      </c>
      <c r="B1311" s="130">
        <v>1982.3000489999999</v>
      </c>
      <c r="C1311" s="125">
        <f t="shared" si="88"/>
        <v>6.4327894186427148E-2</v>
      </c>
      <c r="D1311" s="128">
        <f t="shared" si="89"/>
        <v>64327.894186427147</v>
      </c>
      <c r="E1311" s="128">
        <f t="shared" ca="1" si="90"/>
        <v>49316.040606736467</v>
      </c>
      <c r="F1311" s="124">
        <f t="shared" ca="1" si="91"/>
        <v>0.12852539935754925</v>
      </c>
      <c r="G1311" s="128"/>
      <c r="H1311" s="128"/>
      <c r="I1311" s="124"/>
      <c r="J1311" s="125"/>
      <c r="K1311" s="128"/>
    </row>
    <row r="1312" spans="1:11" x14ac:dyDescent="0.3">
      <c r="A1312" s="73">
        <v>41940</v>
      </c>
      <c r="B1312" s="130">
        <v>1985.0500489999999</v>
      </c>
      <c r="C1312" s="125">
        <f t="shared" si="88"/>
        <v>5.7171060766566528E-2</v>
      </c>
      <c r="D1312" s="128">
        <f t="shared" si="89"/>
        <v>57171.06076656653</v>
      </c>
      <c r="E1312" s="128">
        <f t="shared" ca="1" si="90"/>
        <v>49316.040606736467</v>
      </c>
      <c r="F1312" s="124">
        <f t="shared" ca="1" si="91"/>
        <v>0.12575212672792913</v>
      </c>
      <c r="G1312" s="128"/>
      <c r="H1312" s="128"/>
      <c r="I1312" s="124"/>
      <c r="J1312" s="125"/>
      <c r="K1312" s="128"/>
    </row>
    <row r="1313" spans="1:11" x14ac:dyDescent="0.3">
      <c r="A1313" s="73">
        <v>41939</v>
      </c>
      <c r="B1313" s="130">
        <v>1961.630005</v>
      </c>
      <c r="C1313" s="125">
        <f t="shared" si="88"/>
        <v>4.6347768471082684E-2</v>
      </c>
      <c r="D1313" s="128">
        <f t="shared" si="89"/>
        <v>46347.768471082687</v>
      </c>
      <c r="E1313" s="128">
        <f t="shared" ca="1" si="90"/>
        <v>49316.040606736467</v>
      </c>
      <c r="F1313" s="124">
        <f t="shared" ca="1" si="91"/>
        <v>0.10704594330836148</v>
      </c>
      <c r="G1313" s="128"/>
      <c r="H1313" s="128"/>
      <c r="I1313" s="124"/>
      <c r="J1313" s="125"/>
      <c r="K1313" s="128"/>
    </row>
    <row r="1314" spans="1:11" x14ac:dyDescent="0.3">
      <c r="A1314" s="73">
        <v>41936</v>
      </c>
      <c r="B1314" s="130">
        <v>1964.579956</v>
      </c>
      <c r="C1314" s="125">
        <f t="shared" si="88"/>
        <v>3.0664199633120059E-2</v>
      </c>
      <c r="D1314" s="128">
        <f t="shared" si="89"/>
        <v>30664.199633120061</v>
      </c>
      <c r="E1314" s="128">
        <f t="shared" ca="1" si="90"/>
        <v>49316.040606736467</v>
      </c>
      <c r="F1314" s="124">
        <f t="shared" ca="1" si="91"/>
        <v>0.11490200539326723</v>
      </c>
      <c r="G1314" s="128"/>
      <c r="H1314" s="128"/>
      <c r="I1314" s="124"/>
      <c r="J1314" s="125"/>
      <c r="K1314" s="128"/>
    </row>
    <row r="1315" spans="1:11" x14ac:dyDescent="0.3">
      <c r="A1315" s="73">
        <v>41935</v>
      </c>
      <c r="B1315" s="130">
        <v>1950.8199460000001</v>
      </c>
      <c r="C1315" s="125">
        <f t="shared" si="88"/>
        <v>1.1725893682384081E-2</v>
      </c>
      <c r="D1315" s="128">
        <f t="shared" si="89"/>
        <v>11725.893682384081</v>
      </c>
      <c r="E1315" s="128">
        <f t="shared" ca="1" si="90"/>
        <v>49316.040606736467</v>
      </c>
      <c r="F1315" s="124">
        <f t="shared" ca="1" si="91"/>
        <v>0.10856528059274484</v>
      </c>
      <c r="G1315" s="128"/>
      <c r="H1315" s="128"/>
      <c r="I1315" s="124"/>
      <c r="J1315" s="125"/>
      <c r="K1315" s="128"/>
    </row>
    <row r="1316" spans="1:11" x14ac:dyDescent="0.3">
      <c r="A1316" s="73">
        <v>41934</v>
      </c>
      <c r="B1316" s="130">
        <v>1927.1099850000001</v>
      </c>
      <c r="C1316" s="125">
        <f t="shared" si="88"/>
        <v>-2.1220093393586437E-2</v>
      </c>
      <c r="D1316" s="128">
        <f t="shared" si="89"/>
        <v>-21220.093393586438</v>
      </c>
      <c r="E1316" s="128">
        <f t="shared" ca="1" si="90"/>
        <v>49316.040606736467</v>
      </c>
      <c r="F1316" s="124">
        <f t="shared" ca="1" si="91"/>
        <v>9.9904709512093959E-2</v>
      </c>
      <c r="G1316" s="128"/>
      <c r="H1316" s="128"/>
      <c r="I1316" s="124"/>
      <c r="J1316" s="125"/>
      <c r="K1316" s="128"/>
    </row>
    <row r="1317" spans="1:11" x14ac:dyDescent="0.3">
      <c r="A1317" s="73">
        <v>41933</v>
      </c>
      <c r="B1317" s="130">
        <v>1941.280029</v>
      </c>
      <c r="C1317" s="125">
        <f t="shared" si="88"/>
        <v>3.1936608323330784E-3</v>
      </c>
      <c r="D1317" s="128">
        <f t="shared" si="89"/>
        <v>3193.6608323330784</v>
      </c>
      <c r="E1317" s="128">
        <f t="shared" ca="1" si="90"/>
        <v>49316.040606736467</v>
      </c>
      <c r="F1317" s="124">
        <f t="shared" ca="1" si="91"/>
        <v>0.11160229929453425</v>
      </c>
      <c r="G1317" s="128"/>
      <c r="H1317" s="128"/>
      <c r="I1317" s="124"/>
      <c r="J1317" s="125"/>
      <c r="K1317" s="128"/>
    </row>
    <row r="1318" spans="1:11" x14ac:dyDescent="0.3">
      <c r="A1318" s="73">
        <v>41932</v>
      </c>
      <c r="B1318" s="130">
        <v>1904.01001</v>
      </c>
      <c r="C1318" s="125">
        <f t="shared" si="88"/>
        <v>-3.0949368222669804E-2</v>
      </c>
      <c r="D1318" s="128">
        <f t="shared" si="89"/>
        <v>-30949.368222669804</v>
      </c>
      <c r="E1318" s="128">
        <f t="shared" ca="1" si="90"/>
        <v>49316.040606736467</v>
      </c>
      <c r="F1318" s="124">
        <f t="shared" ca="1" si="91"/>
        <v>8.5109999176574469E-2</v>
      </c>
      <c r="G1318" s="128"/>
      <c r="H1318" s="128"/>
      <c r="I1318" s="124"/>
      <c r="J1318" s="125"/>
      <c r="K1318" s="128"/>
    </row>
    <row r="1319" spans="1:11" x14ac:dyDescent="0.3">
      <c r="A1319" s="73">
        <v>41929</v>
      </c>
      <c r="B1319" s="130">
        <v>1886.76001</v>
      </c>
      <c r="C1319" s="125">
        <f t="shared" si="88"/>
        <v>-4.1231776518338092E-2</v>
      </c>
      <c r="D1319" s="128">
        <f t="shared" si="89"/>
        <v>-41231.776518338091</v>
      </c>
      <c r="E1319" s="128">
        <f t="shared" ca="1" si="90"/>
        <v>49316.040606736467</v>
      </c>
      <c r="F1319" s="124">
        <f t="shared" ca="1" si="91"/>
        <v>8.1448519041389389E-2</v>
      </c>
      <c r="G1319" s="128"/>
      <c r="H1319" s="128"/>
      <c r="I1319" s="124"/>
      <c r="J1319" s="125"/>
      <c r="K1319" s="128"/>
    </row>
    <row r="1320" spans="1:11" x14ac:dyDescent="0.3">
      <c r="A1320" s="73">
        <v>41928</v>
      </c>
      <c r="B1320" s="130">
        <v>1862.76001</v>
      </c>
      <c r="C1320" s="125">
        <f t="shared" si="88"/>
        <v>-4.285855403907346E-2</v>
      </c>
      <c r="D1320" s="128">
        <f t="shared" si="89"/>
        <v>-42858.55403907346</v>
      </c>
      <c r="E1320" s="128">
        <f t="shared" ca="1" si="90"/>
        <v>49316.040606736467</v>
      </c>
      <c r="F1320" s="124">
        <f t="shared" ca="1" si="91"/>
        <v>6.7790203496703949E-2</v>
      </c>
      <c r="G1320" s="128"/>
      <c r="H1320" s="128"/>
      <c r="I1320" s="124"/>
      <c r="J1320" s="125"/>
      <c r="K1320" s="128"/>
    </row>
    <row r="1321" spans="1:11" x14ac:dyDescent="0.3">
      <c r="A1321" s="73">
        <v>41927</v>
      </c>
      <c r="B1321" s="130">
        <v>1862.48999</v>
      </c>
      <c r="C1321" s="125">
        <f t="shared" si="88"/>
        <v>-4.299237603190853E-2</v>
      </c>
      <c r="D1321" s="128">
        <f t="shared" si="89"/>
        <v>-42992.376031908527</v>
      </c>
      <c r="E1321" s="128">
        <f t="shared" ca="1" si="90"/>
        <v>49316.040606736467</v>
      </c>
      <c r="F1321" s="124">
        <f t="shared" ca="1" si="91"/>
        <v>7.4627103371865955E-2</v>
      </c>
      <c r="G1321" s="128"/>
      <c r="H1321" s="128"/>
      <c r="I1321" s="124"/>
      <c r="J1321" s="125"/>
      <c r="K1321" s="128"/>
    </row>
    <row r="1322" spans="1:11" x14ac:dyDescent="0.3">
      <c r="A1322" s="73">
        <v>41926</v>
      </c>
      <c r="B1322" s="130">
        <v>1877.6999510000001</v>
      </c>
      <c r="C1322" s="125">
        <f t="shared" si="88"/>
        <v>-4.7959522245500708E-2</v>
      </c>
      <c r="D1322" s="128">
        <f t="shared" si="89"/>
        <v>-47959.52224550071</v>
      </c>
      <c r="E1322" s="128">
        <f t="shared" ca="1" si="90"/>
        <v>49316.040606736467</v>
      </c>
      <c r="F1322" s="124">
        <f t="shared" ca="1" si="91"/>
        <v>9.0709427874073434E-2</v>
      </c>
      <c r="G1322" s="128"/>
      <c r="H1322" s="128"/>
      <c r="I1322" s="124"/>
      <c r="J1322" s="125"/>
      <c r="K1322" s="128"/>
    </row>
    <row r="1323" spans="1:11" x14ac:dyDescent="0.3">
      <c r="A1323" s="73">
        <v>41925</v>
      </c>
      <c r="B1323" s="130">
        <v>1874.73999</v>
      </c>
      <c r="C1323" s="125">
        <f t="shared" si="88"/>
        <v>-5.2108431816506595E-2</v>
      </c>
      <c r="D1323" s="128">
        <f t="shared" si="89"/>
        <v>-52108.431816506592</v>
      </c>
      <c r="E1323" s="128">
        <f t="shared" ca="1" si="90"/>
        <v>49316.040606736467</v>
      </c>
      <c r="F1323" s="124">
        <f t="shared" ca="1" si="91"/>
        <v>0.10404810481441285</v>
      </c>
      <c r="G1323" s="128"/>
      <c r="H1323" s="128"/>
      <c r="I1323" s="124"/>
      <c r="J1323" s="125"/>
      <c r="K1323" s="128"/>
    </row>
    <row r="1324" spans="1:11" x14ac:dyDescent="0.3">
      <c r="A1324" s="73">
        <v>41922</v>
      </c>
      <c r="B1324" s="130">
        <v>1906.130005</v>
      </c>
      <c r="C1324" s="125">
        <f t="shared" si="88"/>
        <v>-3.8691767873819227E-2</v>
      </c>
      <c r="D1324" s="128">
        <f t="shared" si="89"/>
        <v>-38691.767873819226</v>
      </c>
      <c r="E1324" s="128">
        <f t="shared" ca="1" si="90"/>
        <v>43833.634334339324</v>
      </c>
      <c r="F1324" s="124">
        <f t="shared" ca="1" si="91"/>
        <v>0.11460464539799697</v>
      </c>
      <c r="G1324" s="128"/>
      <c r="H1324" s="128"/>
      <c r="I1324" s="124"/>
      <c r="J1324" s="125"/>
      <c r="K1324" s="128"/>
    </row>
    <row r="1325" spans="1:11" x14ac:dyDescent="0.3">
      <c r="A1325" s="73">
        <v>41921</v>
      </c>
      <c r="B1325" s="130">
        <v>1928.209961</v>
      </c>
      <c r="C1325" s="125">
        <f t="shared" si="88"/>
        <v>-1.9216796215732468E-2</v>
      </c>
      <c r="D1325" s="128">
        <f t="shared" si="89"/>
        <v>-19216.796215732469</v>
      </c>
      <c r="E1325" s="128">
        <f t="shared" ca="1" si="90"/>
        <v>43833.634334339324</v>
      </c>
      <c r="F1325" s="124">
        <f t="shared" ca="1" si="91"/>
        <v>0.13211015528029457</v>
      </c>
      <c r="G1325" s="128"/>
      <c r="H1325" s="128"/>
      <c r="I1325" s="124"/>
      <c r="J1325" s="125"/>
      <c r="K1325" s="128"/>
    </row>
    <row r="1326" spans="1:11" x14ac:dyDescent="0.3">
      <c r="A1326" s="73">
        <v>41920</v>
      </c>
      <c r="B1326" s="130">
        <v>1968.8900149999999</v>
      </c>
      <c r="C1326" s="125">
        <f t="shared" si="88"/>
        <v>-1.4717526536976999E-2</v>
      </c>
      <c r="D1326" s="128">
        <f t="shared" si="89"/>
        <v>-14717.526536976999</v>
      </c>
      <c r="E1326" s="128">
        <f t="shared" ca="1" si="90"/>
        <v>43833.634334339324</v>
      </c>
      <c r="F1326" s="124">
        <f t="shared" ca="1" si="91"/>
        <v>0.16326153658810871</v>
      </c>
      <c r="G1326" s="128"/>
      <c r="H1326" s="128"/>
      <c r="I1326" s="124"/>
      <c r="J1326" s="125"/>
      <c r="K1326" s="128"/>
    </row>
    <row r="1327" spans="1:11" x14ac:dyDescent="0.3">
      <c r="A1327" s="73">
        <v>41919</v>
      </c>
      <c r="B1327" s="130">
        <v>1935.099976</v>
      </c>
      <c r="C1327" s="125">
        <f t="shared" si="88"/>
        <v>-2.4042144837352342E-2</v>
      </c>
      <c r="D1327" s="128">
        <f t="shared" si="89"/>
        <v>-24042.144837352342</v>
      </c>
      <c r="E1327" s="128">
        <f t="shared" ca="1" si="90"/>
        <v>43833.634334339324</v>
      </c>
      <c r="F1327" s="124">
        <f t="shared" ca="1" si="91"/>
        <v>0.16825642837590293</v>
      </c>
      <c r="G1327" s="128"/>
      <c r="H1327" s="128"/>
      <c r="I1327" s="124"/>
      <c r="J1327" s="125"/>
      <c r="K1327" s="128"/>
    </row>
    <row r="1328" spans="1:11" x14ac:dyDescent="0.3">
      <c r="A1328" s="73">
        <v>41918</v>
      </c>
      <c r="B1328" s="130">
        <v>1964.8199460000001</v>
      </c>
      <c r="C1328" s="125">
        <f t="shared" si="88"/>
        <v>-1.4777235218392359E-2</v>
      </c>
      <c r="D1328" s="128">
        <f t="shared" si="89"/>
        <v>-14777.235218392359</v>
      </c>
      <c r="E1328" s="128">
        <f t="shared" ca="1" si="90"/>
        <v>43833.634334339324</v>
      </c>
      <c r="F1328" s="124">
        <f t="shared" ca="1" si="91"/>
        <v>0.18687970289474487</v>
      </c>
      <c r="G1328" s="128"/>
      <c r="H1328" s="128"/>
      <c r="I1328" s="124"/>
      <c r="J1328" s="125"/>
      <c r="K1328" s="128"/>
    </row>
    <row r="1329" spans="1:11" x14ac:dyDescent="0.3">
      <c r="A1329" s="73">
        <v>41915</v>
      </c>
      <c r="B1329" s="130">
        <v>1967.900024</v>
      </c>
      <c r="C1329" s="125">
        <f t="shared" si="88"/>
        <v>-2.1140071375168268E-2</v>
      </c>
      <c r="D1329" s="128">
        <f t="shared" si="89"/>
        <v>-21140.071375168267</v>
      </c>
      <c r="E1329" s="128">
        <f t="shared" ca="1" si="90"/>
        <v>43833.634334339324</v>
      </c>
      <c r="F1329" s="124">
        <f t="shared" ca="1" si="91"/>
        <v>0.17408063257428052</v>
      </c>
      <c r="G1329" s="128"/>
      <c r="H1329" s="128"/>
      <c r="I1329" s="124"/>
      <c r="J1329" s="125"/>
      <c r="K1329" s="128"/>
    </row>
    <row r="1330" spans="1:11" x14ac:dyDescent="0.3">
      <c r="A1330" s="73">
        <v>41914</v>
      </c>
      <c r="B1330" s="130">
        <v>1946.170044</v>
      </c>
      <c r="C1330" s="125">
        <f t="shared" si="88"/>
        <v>-3.2410876961937785E-2</v>
      </c>
      <c r="D1330" s="128">
        <f t="shared" si="89"/>
        <v>-32410.876961937785</v>
      </c>
      <c r="E1330" s="128">
        <f t="shared" ca="1" si="90"/>
        <v>43833.634334339324</v>
      </c>
      <c r="F1330" s="124">
        <f t="shared" ca="1" si="91"/>
        <v>0.15123930434782595</v>
      </c>
      <c r="G1330" s="128"/>
      <c r="H1330" s="128"/>
      <c r="I1330" s="124"/>
      <c r="J1330" s="125"/>
      <c r="K1330" s="128"/>
    </row>
    <row r="1331" spans="1:11" x14ac:dyDescent="0.3">
      <c r="A1331" s="73">
        <v>41913</v>
      </c>
      <c r="B1331" s="130">
        <v>1946.160034</v>
      </c>
      <c r="C1331" s="125">
        <f t="shared" si="88"/>
        <v>-2.7683225415495949E-2</v>
      </c>
      <c r="D1331" s="128">
        <f t="shared" si="89"/>
        <v>-27683.225415495948</v>
      </c>
      <c r="E1331" s="128">
        <f t="shared" ca="1" si="90"/>
        <v>43833.634334339324</v>
      </c>
      <c r="F1331" s="124">
        <f t="shared" ca="1" si="91"/>
        <v>0.1593532904709638</v>
      </c>
      <c r="G1331" s="128"/>
      <c r="H1331" s="128"/>
      <c r="I1331" s="124"/>
      <c r="J1331" s="125"/>
      <c r="K1331" s="128"/>
    </row>
    <row r="1332" spans="1:11" x14ac:dyDescent="0.3">
      <c r="A1332" s="73">
        <v>41912</v>
      </c>
      <c r="B1332" s="130">
        <v>1972.290039</v>
      </c>
      <c r="C1332" s="125">
        <f t="shared" si="88"/>
        <v>-1.3351780041338968E-2</v>
      </c>
      <c r="D1332" s="128">
        <f t="shared" si="89"/>
        <v>-13351.780041338967</v>
      </c>
      <c r="E1332" s="128">
        <f t="shared" ca="1" si="90"/>
        <v>43833.634334339324</v>
      </c>
      <c r="F1332" s="124">
        <f t="shared" ca="1" si="91"/>
        <v>0.16436919292616659</v>
      </c>
      <c r="G1332" s="128"/>
      <c r="H1332" s="128"/>
      <c r="I1332" s="124"/>
      <c r="J1332" s="125"/>
      <c r="K1332" s="128"/>
    </row>
    <row r="1333" spans="1:11" x14ac:dyDescent="0.3">
      <c r="A1333" s="73">
        <v>41911</v>
      </c>
      <c r="B1333" s="130">
        <v>1977.8000489999999</v>
      </c>
      <c r="C1333" s="125">
        <f t="shared" si="88"/>
        <v>-3.1902929667151358E-3</v>
      </c>
      <c r="D1333" s="128">
        <f t="shared" si="89"/>
        <v>-3190.2929667151357</v>
      </c>
      <c r="E1333" s="128">
        <f t="shared" ca="1" si="90"/>
        <v>43833.634334339324</v>
      </c>
      <c r="F1333" s="124">
        <f t="shared" ca="1" si="91"/>
        <v>0.16684368672566374</v>
      </c>
      <c r="G1333" s="128"/>
      <c r="H1333" s="128"/>
      <c r="I1333" s="124"/>
      <c r="J1333" s="125"/>
      <c r="K1333" s="128"/>
    </row>
    <row r="1334" spans="1:11" x14ac:dyDescent="0.3">
      <c r="A1334" s="73">
        <v>41908</v>
      </c>
      <c r="B1334" s="130">
        <v>1982.849976</v>
      </c>
      <c r="C1334" s="125">
        <f t="shared" si="88"/>
        <v>-1.3548268718645007E-3</v>
      </c>
      <c r="D1334" s="128">
        <f t="shared" si="89"/>
        <v>-1354.8268718645006</v>
      </c>
      <c r="E1334" s="128">
        <f t="shared" ca="1" si="90"/>
        <v>43833.634334339324</v>
      </c>
      <c r="F1334" s="124">
        <f t="shared" ca="1" si="91"/>
        <v>0.17917987465147411</v>
      </c>
      <c r="G1334" s="128"/>
      <c r="H1334" s="128"/>
      <c r="I1334" s="124"/>
      <c r="J1334" s="125"/>
      <c r="K1334" s="128"/>
    </row>
    <row r="1335" spans="1:11" x14ac:dyDescent="0.3">
      <c r="A1335" s="73">
        <v>41907</v>
      </c>
      <c r="B1335" s="130">
        <v>1965.98999</v>
      </c>
      <c r="C1335" s="125">
        <f t="shared" si="88"/>
        <v>-1.5750062215200922E-2</v>
      </c>
      <c r="D1335" s="128">
        <f t="shared" si="89"/>
        <v>-15750.062215200922</v>
      </c>
      <c r="E1335" s="128">
        <f t="shared" ca="1" si="90"/>
        <v>43833.634334339324</v>
      </c>
      <c r="F1335" s="124">
        <f t="shared" ca="1" si="91"/>
        <v>0.16210432392492979</v>
      </c>
      <c r="G1335" s="128"/>
      <c r="H1335" s="128"/>
      <c r="I1335" s="124"/>
      <c r="J1335" s="125"/>
      <c r="K1335" s="128"/>
    </row>
    <row r="1336" spans="1:11" x14ac:dyDescent="0.3">
      <c r="A1336" s="73">
        <v>41906</v>
      </c>
      <c r="B1336" s="130">
        <v>1998.3000489999999</v>
      </c>
      <c r="C1336" s="125">
        <f t="shared" si="88"/>
        <v>1.3078725038280226E-3</v>
      </c>
      <c r="D1336" s="128">
        <f t="shared" si="89"/>
        <v>1307.8725038280227</v>
      </c>
      <c r="E1336" s="128">
        <f t="shared" ca="1" si="90"/>
        <v>43833.634334339324</v>
      </c>
      <c r="F1336" s="124">
        <f t="shared" ca="1" si="91"/>
        <v>0.1763909395225669</v>
      </c>
      <c r="G1336" s="128"/>
      <c r="H1336" s="128"/>
      <c r="I1336" s="124"/>
      <c r="J1336" s="125"/>
      <c r="K1336" s="128"/>
    </row>
    <row r="1337" spans="1:11" x14ac:dyDescent="0.3">
      <c r="A1337" s="73">
        <v>41905</v>
      </c>
      <c r="B1337" s="130">
        <v>1982.7700199999999</v>
      </c>
      <c r="C1337" s="125">
        <f t="shared" si="88"/>
        <v>-2.851441918406028E-3</v>
      </c>
      <c r="D1337" s="128">
        <f t="shared" si="89"/>
        <v>-2851.441918406028</v>
      </c>
      <c r="E1337" s="128">
        <f t="shared" ca="1" si="90"/>
        <v>43833.634334339324</v>
      </c>
      <c r="F1337" s="124">
        <f t="shared" ca="1" si="91"/>
        <v>0.17131683369486894</v>
      </c>
      <c r="G1337" s="128"/>
      <c r="H1337" s="128"/>
      <c r="I1337" s="124"/>
      <c r="J1337" s="125"/>
      <c r="K1337" s="128"/>
    </row>
    <row r="1338" spans="1:11" x14ac:dyDescent="0.3">
      <c r="A1338" s="73">
        <v>41904</v>
      </c>
      <c r="B1338" s="130">
        <v>1994.290039</v>
      </c>
      <c r="C1338" s="125">
        <f t="shared" si="88"/>
        <v>-3.6222108270300701E-3</v>
      </c>
      <c r="D1338" s="128">
        <f t="shared" si="89"/>
        <v>-3622.21082703007</v>
      </c>
      <c r="E1338" s="128">
        <f t="shared" ca="1" si="90"/>
        <v>43833.634334339324</v>
      </c>
      <c r="F1338" s="124">
        <f t="shared" ca="1" si="91"/>
        <v>0.17489483292563257</v>
      </c>
      <c r="G1338" s="128"/>
      <c r="H1338" s="128"/>
      <c r="I1338" s="124"/>
      <c r="J1338" s="125"/>
      <c r="K1338" s="128"/>
    </row>
    <row r="1339" spans="1:11" x14ac:dyDescent="0.3">
      <c r="A1339" s="73">
        <v>41901</v>
      </c>
      <c r="B1339" s="130">
        <v>2010.400024</v>
      </c>
      <c r="C1339" s="125">
        <f t="shared" si="88"/>
        <v>1.3398663413812795E-3</v>
      </c>
      <c r="D1339" s="128">
        <f t="shared" si="89"/>
        <v>1339.8663413812794</v>
      </c>
      <c r="E1339" s="128">
        <f t="shared" ca="1" si="90"/>
        <v>43833.634334339324</v>
      </c>
      <c r="F1339" s="124">
        <f t="shared" ca="1" si="91"/>
        <v>0.18130967903241735</v>
      </c>
      <c r="G1339" s="128"/>
      <c r="H1339" s="128"/>
      <c r="I1339" s="124"/>
      <c r="J1339" s="125"/>
      <c r="K1339" s="128"/>
    </row>
    <row r="1340" spans="1:11" x14ac:dyDescent="0.3">
      <c r="A1340" s="73">
        <v>41900</v>
      </c>
      <c r="B1340" s="130">
        <v>2011.3599850000001</v>
      </c>
      <c r="C1340" s="125">
        <f t="shared" si="88"/>
        <v>6.8630444949249192E-3</v>
      </c>
      <c r="D1340" s="128">
        <f t="shared" si="89"/>
        <v>6863.0444949249195</v>
      </c>
      <c r="E1340" s="128">
        <f t="shared" ca="1" si="90"/>
        <v>43833.634334339324</v>
      </c>
      <c r="F1340" s="124">
        <f t="shared" ca="1" si="91"/>
        <v>0.17629579627345482</v>
      </c>
      <c r="G1340" s="128"/>
      <c r="H1340" s="128"/>
      <c r="I1340" s="124"/>
      <c r="J1340" s="125"/>
      <c r="K1340" s="128"/>
    </row>
    <row r="1341" spans="1:11" x14ac:dyDescent="0.3">
      <c r="A1341" s="73">
        <v>41899</v>
      </c>
      <c r="B1341" s="130">
        <v>2001.5699460000001</v>
      </c>
      <c r="C1341" s="125">
        <f t="shared" si="88"/>
        <v>4.2483456571651423E-4</v>
      </c>
      <c r="D1341" s="128">
        <f t="shared" si="89"/>
        <v>424.83456571651425</v>
      </c>
      <c r="E1341" s="128">
        <f t="shared" ca="1" si="90"/>
        <v>43833.634334339324</v>
      </c>
      <c r="F1341" s="124">
        <f t="shared" ca="1" si="91"/>
        <v>0.16212245289092952</v>
      </c>
      <c r="G1341" s="128"/>
      <c r="H1341" s="128"/>
      <c r="I1341" s="124"/>
      <c r="J1341" s="125"/>
      <c r="K1341" s="128"/>
    </row>
    <row r="1342" spans="1:11" x14ac:dyDescent="0.3">
      <c r="A1342" s="73">
        <v>41898</v>
      </c>
      <c r="B1342" s="130">
        <v>1998.9799800000001</v>
      </c>
      <c r="C1342" s="125">
        <f t="shared" si="88"/>
        <v>-1.6481455901291575E-3</v>
      </c>
      <c r="D1342" s="128">
        <f t="shared" si="89"/>
        <v>-1648.1455901291574</v>
      </c>
      <c r="E1342" s="128">
        <f t="shared" ca="1" si="90"/>
        <v>43833.634334339324</v>
      </c>
      <c r="F1342" s="124">
        <f t="shared" ca="1" si="91"/>
        <v>0.15847973760397172</v>
      </c>
      <c r="G1342" s="128"/>
      <c r="H1342" s="128"/>
      <c r="I1342" s="124"/>
      <c r="J1342" s="125"/>
      <c r="K1342" s="128"/>
    </row>
    <row r="1343" spans="1:11" x14ac:dyDescent="0.3">
      <c r="A1343" s="73">
        <v>41897</v>
      </c>
      <c r="B1343" s="130">
        <v>1984.130005</v>
      </c>
      <c r="C1343" s="125">
        <f t="shared" si="88"/>
        <v>-9.6038125997789381E-3</v>
      </c>
      <c r="D1343" s="128">
        <f t="shared" si="89"/>
        <v>-9603.8125997789375</v>
      </c>
      <c r="E1343" s="128">
        <f t="shared" ca="1" si="90"/>
        <v>43833.634334339324</v>
      </c>
      <c r="F1343" s="124">
        <f t="shared" ca="1" si="91"/>
        <v>0.16387643619115644</v>
      </c>
      <c r="G1343" s="128"/>
      <c r="H1343" s="128"/>
      <c r="I1343" s="124"/>
      <c r="J1343" s="125"/>
      <c r="K1343" s="128"/>
    </row>
    <row r="1344" spans="1:11" x14ac:dyDescent="0.3">
      <c r="A1344" s="73">
        <v>41894</v>
      </c>
      <c r="B1344" s="130">
        <v>1985.540039</v>
      </c>
      <c r="C1344" s="125">
        <f t="shared" si="88"/>
        <v>-5.6091183910229603E-3</v>
      </c>
      <c r="D1344" s="128">
        <f t="shared" si="89"/>
        <v>-5609.1183910229602</v>
      </c>
      <c r="E1344" s="128">
        <f t="shared" ca="1" si="90"/>
        <v>43833.634334339324</v>
      </c>
      <c r="F1344" s="124">
        <f t="shared" ca="1" si="91"/>
        <v>0.16961596787864242</v>
      </c>
      <c r="G1344" s="128"/>
      <c r="H1344" s="128"/>
      <c r="I1344" s="124"/>
      <c r="J1344" s="125"/>
      <c r="K1344" s="128"/>
    </row>
    <row r="1345" spans="1:11" x14ac:dyDescent="0.3">
      <c r="A1345" s="73">
        <v>41893</v>
      </c>
      <c r="B1345" s="130">
        <v>1997.4499510000001</v>
      </c>
      <c r="C1345" s="125">
        <f t="shared" si="88"/>
        <v>-1.3349419068229285E-3</v>
      </c>
      <c r="D1345" s="128">
        <f t="shared" si="89"/>
        <v>-1334.9419068229286</v>
      </c>
      <c r="E1345" s="128">
        <f t="shared" ca="1" si="90"/>
        <v>43833.634334339324</v>
      </c>
      <c r="F1345" s="124">
        <f t="shared" ca="1" si="91"/>
        <v>0.18333044794892417</v>
      </c>
      <c r="G1345" s="128"/>
      <c r="H1345" s="128"/>
      <c r="I1345" s="124"/>
      <c r="J1345" s="125"/>
      <c r="K1345" s="128"/>
    </row>
    <row r="1346" spans="1:11" x14ac:dyDescent="0.3">
      <c r="A1346" s="73">
        <v>41892</v>
      </c>
      <c r="B1346" s="130">
        <v>1995.6899410000001</v>
      </c>
      <c r="C1346" s="125">
        <f t="shared" si="88"/>
        <v>-2.1650178281714672E-3</v>
      </c>
      <c r="D1346" s="128">
        <f t="shared" si="89"/>
        <v>-2165.017828171467</v>
      </c>
      <c r="E1346" s="128">
        <f t="shared" ca="1" si="90"/>
        <v>43833.634334339324</v>
      </c>
      <c r="F1346" s="124">
        <f t="shared" ca="1" si="91"/>
        <v>0.18549731429953198</v>
      </c>
      <c r="G1346" s="128"/>
      <c r="H1346" s="128"/>
      <c r="I1346" s="124"/>
      <c r="J1346" s="125"/>
      <c r="K1346" s="128"/>
    </row>
    <row r="1347" spans="1:11" x14ac:dyDescent="0.3">
      <c r="A1347" s="73">
        <v>41891</v>
      </c>
      <c r="B1347" s="130">
        <v>1988.4399410000001</v>
      </c>
      <c r="C1347" s="125">
        <f t="shared" si="88"/>
        <v>-4.7449861812387528E-3</v>
      </c>
      <c r="D1347" s="128">
        <f t="shared" si="89"/>
        <v>-4744.9861812387526</v>
      </c>
      <c r="E1347" s="128">
        <f t="shared" ca="1" si="90"/>
        <v>43833.634334339324</v>
      </c>
      <c r="F1347" s="124">
        <f t="shared" ca="1" si="91"/>
        <v>0.17719769059457335</v>
      </c>
      <c r="G1347" s="128"/>
      <c r="H1347" s="128"/>
      <c r="I1347" s="124"/>
      <c r="J1347" s="125"/>
      <c r="K1347" s="128"/>
    </row>
    <row r="1348" spans="1:11" x14ac:dyDescent="0.3">
      <c r="A1348" s="73">
        <v>41890</v>
      </c>
      <c r="B1348" s="130">
        <v>2001.540039</v>
      </c>
      <c r="C1348" s="125">
        <f t="shared" si="88"/>
        <v>6.6083357681552268E-3</v>
      </c>
      <c r="D1348" s="128">
        <f t="shared" si="89"/>
        <v>6608.335768155227</v>
      </c>
      <c r="E1348" s="128">
        <f t="shared" ca="1" si="90"/>
        <v>43833.634334339324</v>
      </c>
      <c r="F1348" s="124">
        <f t="shared" ca="1" si="91"/>
        <v>0.1885700336021594</v>
      </c>
      <c r="G1348" s="128"/>
      <c r="H1348" s="128"/>
      <c r="I1348" s="124"/>
      <c r="J1348" s="125"/>
      <c r="K1348" s="128"/>
    </row>
    <row r="1349" spans="1:11" x14ac:dyDescent="0.3">
      <c r="A1349" s="73">
        <v>41887</v>
      </c>
      <c r="B1349" s="130">
        <v>2007.709961</v>
      </c>
      <c r="C1349" s="125">
        <f t="shared" si="88"/>
        <v>7.6993560626272828E-3</v>
      </c>
      <c r="D1349" s="128">
        <f t="shared" si="89"/>
        <v>7699.3560626272829</v>
      </c>
      <c r="E1349" s="128">
        <f t="shared" ca="1" si="90"/>
        <v>43833.634334339324</v>
      </c>
      <c r="F1349" s="124">
        <f t="shared" ca="1" si="91"/>
        <v>0.20099180350579959</v>
      </c>
      <c r="G1349" s="128"/>
      <c r="H1349" s="128"/>
      <c r="I1349" s="124"/>
      <c r="J1349" s="125"/>
      <c r="K1349" s="128"/>
    </row>
    <row r="1350" spans="1:11" x14ac:dyDescent="0.3">
      <c r="A1350" s="73">
        <v>41886</v>
      </c>
      <c r="B1350" s="130">
        <v>1997.650024</v>
      </c>
      <c r="C1350" s="125">
        <f t="shared" si="88"/>
        <v>5.6078317974346259E-3</v>
      </c>
      <c r="D1350" s="128">
        <f t="shared" si="89"/>
        <v>5607.8317974346255</v>
      </c>
      <c r="E1350" s="128">
        <f t="shared" ca="1" si="90"/>
        <v>43833.634334339324</v>
      </c>
      <c r="F1350" s="124">
        <f t="shared" ca="1" si="91"/>
        <v>0.20691528416762472</v>
      </c>
      <c r="G1350" s="128"/>
      <c r="H1350" s="128"/>
      <c r="I1350" s="124"/>
      <c r="J1350" s="125"/>
      <c r="K1350" s="128"/>
    </row>
    <row r="1351" spans="1:11" x14ac:dyDescent="0.3">
      <c r="A1351" s="73">
        <v>41885</v>
      </c>
      <c r="B1351" s="130">
        <v>2000.719971</v>
      </c>
      <c r="C1351" s="125">
        <f t="shared" si="88"/>
        <v>9.6487662654272111E-3</v>
      </c>
      <c r="D1351" s="128">
        <f t="shared" si="89"/>
        <v>9648.7662654272117</v>
      </c>
      <c r="E1351" s="128">
        <f t="shared" ca="1" si="90"/>
        <v>43833.634334339324</v>
      </c>
      <c r="F1351" s="124">
        <f t="shared" ca="1" si="91"/>
        <v>0.20883584128185761</v>
      </c>
      <c r="G1351" s="128"/>
      <c r="H1351" s="128"/>
      <c r="I1351" s="124"/>
      <c r="J1351" s="125"/>
      <c r="K1351" s="128"/>
    </row>
    <row r="1352" spans="1:11" x14ac:dyDescent="0.3">
      <c r="A1352" s="73">
        <v>41884</v>
      </c>
      <c r="B1352" s="130">
        <v>2002.280029</v>
      </c>
      <c r="C1352" s="125">
        <f t="shared" ref="C1352:C1415" si="92">B1352/B1362-1</f>
        <v>1.5488877415322788E-2</v>
      </c>
      <c r="D1352" s="128">
        <f t="shared" ref="D1352:D1415" si="93">C1352*$B$5</f>
        <v>15488.877415322788</v>
      </c>
      <c r="E1352" s="128">
        <f t="shared" ref="E1352:E1415" ca="1" si="94">ABS(_xlfn.PERCENTILE.INC(OFFSET(D1352,0,0,Window),1-VaRLevel))</f>
        <v>43833.634334339324</v>
      </c>
      <c r="F1352" s="124">
        <f t="shared" ca="1" si="91"/>
        <v>0.21124209493469892</v>
      </c>
      <c r="G1352" s="128"/>
      <c r="H1352" s="128"/>
      <c r="I1352" s="124"/>
      <c r="J1352" s="125"/>
      <c r="K1352" s="128"/>
    </row>
    <row r="1353" spans="1:11" x14ac:dyDescent="0.3">
      <c r="A1353" s="73">
        <v>41880</v>
      </c>
      <c r="B1353" s="130">
        <v>2003.369995</v>
      </c>
      <c r="C1353" s="125">
        <f t="shared" si="92"/>
        <v>2.4710205590671386E-2</v>
      </c>
      <c r="D1353" s="128">
        <f t="shared" si="93"/>
        <v>24710.205590671387</v>
      </c>
      <c r="E1353" s="128">
        <f t="shared" ca="1" si="94"/>
        <v>43833.634334339324</v>
      </c>
      <c r="F1353" s="124">
        <f t="shared" ref="F1353:F1416" ca="1" si="95">B1353/OFFSET(B1353,250,0)-1</f>
        <v>0.22173839658319894</v>
      </c>
      <c r="G1353" s="128"/>
      <c r="H1353" s="128"/>
      <c r="I1353" s="124"/>
      <c r="J1353" s="125"/>
      <c r="K1353" s="128"/>
    </row>
    <row r="1354" spans="1:11" x14ac:dyDescent="0.3">
      <c r="A1354" s="73">
        <v>41879</v>
      </c>
      <c r="B1354" s="130">
        <v>1996.73999</v>
      </c>
      <c r="C1354" s="125">
        <f t="shared" si="92"/>
        <v>2.1256321592977967E-2</v>
      </c>
      <c r="D1354" s="128">
        <f t="shared" si="93"/>
        <v>21256.321592977965</v>
      </c>
      <c r="E1354" s="128">
        <f t="shared" ca="1" si="94"/>
        <v>43833.634334339324</v>
      </c>
      <c r="F1354" s="124">
        <f t="shared" ca="1" si="95"/>
        <v>0.22276589616478626</v>
      </c>
      <c r="G1354" s="128"/>
      <c r="H1354" s="128"/>
      <c r="I1354" s="124"/>
      <c r="J1354" s="125"/>
      <c r="K1354" s="128"/>
    </row>
    <row r="1355" spans="1:11" x14ac:dyDescent="0.3">
      <c r="A1355" s="73">
        <v>41878</v>
      </c>
      <c r="B1355" s="130">
        <v>2000.119995</v>
      </c>
      <c r="C1355" s="125">
        <f t="shared" si="92"/>
        <v>2.7430768058833488E-2</v>
      </c>
      <c r="D1355" s="128">
        <f t="shared" si="93"/>
        <v>27430.768058833488</v>
      </c>
      <c r="E1355" s="128">
        <f t="shared" ca="1" si="94"/>
        <v>43833.634334339324</v>
      </c>
      <c r="F1355" s="124">
        <f t="shared" ca="1" si="95"/>
        <v>0.22094772903807303</v>
      </c>
      <c r="G1355" s="128"/>
      <c r="H1355" s="128"/>
      <c r="I1355" s="124"/>
      <c r="J1355" s="125"/>
      <c r="K1355" s="128"/>
    </row>
    <row r="1356" spans="1:11" x14ac:dyDescent="0.3">
      <c r="A1356" s="73">
        <v>41877</v>
      </c>
      <c r="B1356" s="130">
        <v>2000.0200199999999</v>
      </c>
      <c r="C1356" s="125">
        <f t="shared" si="92"/>
        <v>3.4270210730446005E-2</v>
      </c>
      <c r="D1356" s="128">
        <f t="shared" si="93"/>
        <v>34270.210730446008</v>
      </c>
      <c r="E1356" s="128">
        <f t="shared" ca="1" si="94"/>
        <v>43833.634334339324</v>
      </c>
      <c r="F1356" s="124">
        <f t="shared" ca="1" si="95"/>
        <v>0.22328379147383903</v>
      </c>
      <c r="G1356" s="128"/>
      <c r="H1356" s="128"/>
      <c r="I1356" s="124"/>
      <c r="J1356" s="125"/>
      <c r="K1356" s="128"/>
    </row>
    <row r="1357" spans="1:11" x14ac:dyDescent="0.3">
      <c r="A1357" s="73">
        <v>41876</v>
      </c>
      <c r="B1357" s="130">
        <v>1997.920044</v>
      </c>
      <c r="C1357" s="125">
        <f t="shared" si="92"/>
        <v>3.1493297923659735E-2</v>
      </c>
      <c r="D1357" s="128">
        <f t="shared" si="93"/>
        <v>31493.297923659735</v>
      </c>
      <c r="E1357" s="128">
        <f t="shared" ca="1" si="94"/>
        <v>43833.634334339324</v>
      </c>
      <c r="F1357" s="124">
        <f t="shared" ca="1" si="95"/>
        <v>0.22535699211713101</v>
      </c>
      <c r="G1357" s="128"/>
      <c r="H1357" s="128"/>
      <c r="I1357" s="124"/>
      <c r="J1357" s="125"/>
      <c r="K1357" s="128"/>
    </row>
    <row r="1358" spans="1:11" x14ac:dyDescent="0.3">
      <c r="A1358" s="73">
        <v>41873</v>
      </c>
      <c r="B1358" s="130">
        <v>1988.400024</v>
      </c>
      <c r="C1358" s="125">
        <f t="shared" si="92"/>
        <v>2.9411033915051954E-2</v>
      </c>
      <c r="D1358" s="128">
        <f t="shared" si="93"/>
        <v>29411.033915051954</v>
      </c>
      <c r="E1358" s="128">
        <f t="shared" ca="1" si="94"/>
        <v>43833.634334339324</v>
      </c>
      <c r="F1358" s="124">
        <f t="shared" ca="1" si="95"/>
        <v>0.20015933871448177</v>
      </c>
      <c r="G1358" s="128"/>
      <c r="H1358" s="128"/>
      <c r="I1358" s="124"/>
      <c r="J1358" s="125"/>
      <c r="K1358" s="128"/>
    </row>
    <row r="1359" spans="1:11" x14ac:dyDescent="0.3">
      <c r="A1359" s="73">
        <v>41872</v>
      </c>
      <c r="B1359" s="130">
        <v>1992.369995</v>
      </c>
      <c r="C1359" s="125">
        <f t="shared" si="92"/>
        <v>4.3360574025288923E-2</v>
      </c>
      <c r="D1359" s="128">
        <f t="shared" si="93"/>
        <v>43360.574025288923</v>
      </c>
      <c r="E1359" s="128">
        <f t="shared" ca="1" si="94"/>
        <v>43833.634334339324</v>
      </c>
      <c r="F1359" s="124">
        <f t="shared" ca="1" si="95"/>
        <v>0.19769762248271716</v>
      </c>
      <c r="G1359" s="128"/>
      <c r="H1359" s="128"/>
      <c r="I1359" s="124"/>
      <c r="J1359" s="125"/>
      <c r="K1359" s="128"/>
    </row>
    <row r="1360" spans="1:11" x14ac:dyDescent="0.3">
      <c r="A1360" s="73">
        <v>41871</v>
      </c>
      <c r="B1360" s="130">
        <v>1986.51001</v>
      </c>
      <c r="C1360" s="125">
        <f t="shared" si="92"/>
        <v>3.4511321681202967E-2</v>
      </c>
      <c r="D1360" s="128">
        <f t="shared" si="93"/>
        <v>34511.321681202964</v>
      </c>
      <c r="E1360" s="128">
        <f t="shared" ca="1" si="94"/>
        <v>43833.634334339324</v>
      </c>
      <c r="F1360" s="124">
        <f t="shared" ca="1" si="95"/>
        <v>0.19888835986182274</v>
      </c>
      <c r="G1360" s="128"/>
      <c r="H1360" s="128"/>
      <c r="I1360" s="124"/>
      <c r="J1360" s="125"/>
      <c r="K1360" s="128"/>
    </row>
    <row r="1361" spans="1:11" x14ac:dyDescent="0.3">
      <c r="A1361" s="73">
        <v>41870</v>
      </c>
      <c r="B1361" s="130">
        <v>1981.599976</v>
      </c>
      <c r="C1361" s="125">
        <f t="shared" si="92"/>
        <v>3.1970470025074471E-2</v>
      </c>
      <c r="D1361" s="128">
        <f t="shared" si="93"/>
        <v>31970.470025074472</v>
      </c>
      <c r="E1361" s="128">
        <f t="shared" ca="1" si="94"/>
        <v>43833.634334339324</v>
      </c>
      <c r="F1361" s="124">
        <f t="shared" ca="1" si="95"/>
        <v>0.20623320969964243</v>
      </c>
      <c r="G1361" s="128"/>
      <c r="H1361" s="128"/>
      <c r="I1361" s="124"/>
      <c r="J1361" s="125"/>
      <c r="K1361" s="128"/>
    </row>
    <row r="1362" spans="1:11" x14ac:dyDescent="0.3">
      <c r="A1362" s="73">
        <v>41869</v>
      </c>
      <c r="B1362" s="130">
        <v>1971.73999</v>
      </c>
      <c r="C1362" s="125">
        <f t="shared" si="92"/>
        <v>1.6890236756714749E-2</v>
      </c>
      <c r="D1362" s="128">
        <f t="shared" si="93"/>
        <v>16890.236756714748</v>
      </c>
      <c r="E1362" s="128">
        <f t="shared" ca="1" si="94"/>
        <v>43833.634334339324</v>
      </c>
      <c r="F1362" s="124">
        <f t="shared" ca="1" si="95"/>
        <v>0.19329441016677218</v>
      </c>
      <c r="G1362" s="128"/>
      <c r="H1362" s="128"/>
      <c r="I1362" s="124"/>
      <c r="J1362" s="125"/>
      <c r="K1362" s="128"/>
    </row>
    <row r="1363" spans="1:11" x14ac:dyDescent="0.3">
      <c r="A1363" s="73">
        <v>41866</v>
      </c>
      <c r="B1363" s="130">
        <v>1955.0600589999999</v>
      </c>
      <c r="C1363" s="125">
        <f t="shared" si="92"/>
        <v>1.5536469691777022E-2</v>
      </c>
      <c r="D1363" s="128">
        <f t="shared" si="93"/>
        <v>15536.469691777022</v>
      </c>
      <c r="E1363" s="128">
        <f t="shared" ca="1" si="94"/>
        <v>43833.634334339324</v>
      </c>
      <c r="F1363" s="124">
        <f t="shared" ca="1" si="95"/>
        <v>0.18772097549570632</v>
      </c>
      <c r="G1363" s="128"/>
      <c r="H1363" s="128"/>
      <c r="I1363" s="124"/>
      <c r="J1363" s="125"/>
      <c r="K1363" s="128"/>
    </row>
    <row r="1364" spans="1:11" x14ac:dyDescent="0.3">
      <c r="A1364" s="73">
        <v>41865</v>
      </c>
      <c r="B1364" s="130">
        <v>1955.1800539999999</v>
      </c>
      <c r="C1364" s="125">
        <f t="shared" si="92"/>
        <v>1.2695079657018882E-2</v>
      </c>
      <c r="D1364" s="128">
        <f t="shared" si="93"/>
        <v>12695.079657018881</v>
      </c>
      <c r="E1364" s="128">
        <f t="shared" ca="1" si="94"/>
        <v>43833.634334339324</v>
      </c>
      <c r="F1364" s="124">
        <f t="shared" ca="1" si="95"/>
        <v>0.18078553109592366</v>
      </c>
      <c r="G1364" s="128"/>
      <c r="H1364" s="128"/>
      <c r="I1364" s="124"/>
      <c r="J1364" s="125"/>
      <c r="K1364" s="128"/>
    </row>
    <row r="1365" spans="1:11" x14ac:dyDescent="0.3">
      <c r="A1365" s="73">
        <v>41864</v>
      </c>
      <c r="B1365" s="130">
        <v>1946.719971</v>
      </c>
      <c r="C1365" s="125">
        <f t="shared" si="92"/>
        <v>-1.1852358362914761E-2</v>
      </c>
      <c r="D1365" s="128">
        <f t="shared" si="93"/>
        <v>-11852.358362914762</v>
      </c>
      <c r="E1365" s="128">
        <f t="shared" ca="1" si="94"/>
        <v>43833.634334339324</v>
      </c>
      <c r="F1365" s="124">
        <f t="shared" ca="1" si="95"/>
        <v>0.17179112649984396</v>
      </c>
      <c r="G1365" s="128"/>
      <c r="H1365" s="128"/>
      <c r="I1365" s="124"/>
      <c r="J1365" s="125"/>
      <c r="K1365" s="128"/>
    </row>
    <row r="1366" spans="1:11" x14ac:dyDescent="0.3">
      <c r="A1366" s="73">
        <v>41863</v>
      </c>
      <c r="B1366" s="130">
        <v>1933.75</v>
      </c>
      <c r="C1366" s="125">
        <f t="shared" si="92"/>
        <v>-1.8376076499620697E-2</v>
      </c>
      <c r="D1366" s="128">
        <f t="shared" si="93"/>
        <v>-18376.076499620696</v>
      </c>
      <c r="E1366" s="128">
        <f t="shared" ca="1" si="94"/>
        <v>43833.634334339324</v>
      </c>
      <c r="F1366" s="124">
        <f t="shared" ca="1" si="95"/>
        <v>0.14736054135220455</v>
      </c>
      <c r="G1366" s="128"/>
      <c r="H1366" s="128"/>
      <c r="I1366" s="124"/>
      <c r="J1366" s="125"/>
      <c r="K1366" s="128"/>
    </row>
    <row r="1367" spans="1:11" x14ac:dyDescent="0.3">
      <c r="A1367" s="73">
        <v>41862</v>
      </c>
      <c r="B1367" s="130">
        <v>1936.920044</v>
      </c>
      <c r="C1367" s="125">
        <f t="shared" si="92"/>
        <v>-2.1218746319217496E-2</v>
      </c>
      <c r="D1367" s="128">
        <f t="shared" si="93"/>
        <v>-21218.746319217495</v>
      </c>
      <c r="E1367" s="128">
        <f t="shared" ca="1" si="94"/>
        <v>43833.634334339324</v>
      </c>
      <c r="F1367" s="124">
        <f t="shared" ca="1" si="95"/>
        <v>0.14329225405396384</v>
      </c>
      <c r="G1367" s="128"/>
      <c r="H1367" s="128"/>
      <c r="I1367" s="124"/>
      <c r="J1367" s="125"/>
      <c r="K1367" s="128"/>
    </row>
    <row r="1368" spans="1:11" x14ac:dyDescent="0.3">
      <c r="A1368" s="73">
        <v>41859</v>
      </c>
      <c r="B1368" s="130">
        <v>1931.589966</v>
      </c>
      <c r="C1368" s="125">
        <f t="shared" si="92"/>
        <v>-2.3630923301076301E-2</v>
      </c>
      <c r="D1368" s="128">
        <f t="shared" si="93"/>
        <v>-23630.923301076302</v>
      </c>
      <c r="E1368" s="128">
        <f t="shared" ca="1" si="94"/>
        <v>43833.634334339324</v>
      </c>
      <c r="F1368" s="124">
        <f t="shared" ca="1" si="95"/>
        <v>0.14331121544391157</v>
      </c>
      <c r="G1368" s="128"/>
      <c r="H1368" s="128"/>
      <c r="I1368" s="124"/>
      <c r="J1368" s="125"/>
      <c r="K1368" s="128"/>
    </row>
    <row r="1369" spans="1:11" x14ac:dyDescent="0.3">
      <c r="A1369" s="73">
        <v>41858</v>
      </c>
      <c r="B1369" s="130">
        <v>1909.5699460000001</v>
      </c>
      <c r="C1369" s="125">
        <f t="shared" si="92"/>
        <v>-3.9442064200264193E-2</v>
      </c>
      <c r="D1369" s="128">
        <f t="shared" si="93"/>
        <v>-39442.064200264191</v>
      </c>
      <c r="E1369" s="128">
        <f t="shared" ca="1" si="94"/>
        <v>43833.634334339324</v>
      </c>
      <c r="F1369" s="124">
        <f t="shared" ca="1" si="95"/>
        <v>0.12897440985983732</v>
      </c>
      <c r="G1369" s="128"/>
      <c r="H1369" s="128"/>
      <c r="I1369" s="124"/>
      <c r="J1369" s="125"/>
      <c r="K1369" s="128"/>
    </row>
    <row r="1370" spans="1:11" x14ac:dyDescent="0.3">
      <c r="A1370" s="73">
        <v>41857</v>
      </c>
      <c r="B1370" s="130">
        <v>1920.23999</v>
      </c>
      <c r="C1370" s="125">
        <f t="shared" si="92"/>
        <v>-3.360326302533323E-2</v>
      </c>
      <c r="D1370" s="128">
        <f t="shared" si="93"/>
        <v>-33603.263025333232</v>
      </c>
      <c r="E1370" s="128">
        <f t="shared" ca="1" si="94"/>
        <v>42925.133228115359</v>
      </c>
      <c r="F1370" s="124">
        <f t="shared" ca="1" si="95"/>
        <v>0.13122983046904624</v>
      </c>
      <c r="G1370" s="128"/>
      <c r="H1370" s="128"/>
      <c r="I1370" s="124"/>
      <c r="J1370" s="125"/>
      <c r="K1370" s="128"/>
    </row>
    <row r="1371" spans="1:11" x14ac:dyDescent="0.3">
      <c r="A1371" s="73">
        <v>41856</v>
      </c>
      <c r="B1371" s="130">
        <v>1920.209961</v>
      </c>
      <c r="C1371" s="125">
        <f t="shared" si="92"/>
        <v>-3.192291877321507E-2</v>
      </c>
      <c r="D1371" s="128">
        <f t="shared" si="93"/>
        <v>-31922.918773215071</v>
      </c>
      <c r="E1371" s="128">
        <f t="shared" ca="1" si="94"/>
        <v>42925.133228115359</v>
      </c>
      <c r="F1371" s="124">
        <f t="shared" ca="1" si="95"/>
        <v>0.13560740807573923</v>
      </c>
      <c r="G1371" s="128"/>
      <c r="H1371" s="128"/>
      <c r="I1371" s="124"/>
      <c r="J1371" s="125"/>
      <c r="K1371" s="128"/>
    </row>
    <row r="1372" spans="1:11" x14ac:dyDescent="0.3">
      <c r="A1372" s="73">
        <v>41855</v>
      </c>
      <c r="B1372" s="130">
        <v>1938.98999</v>
      </c>
      <c r="C1372" s="125">
        <f t="shared" si="92"/>
        <v>-1.7551422967953867E-2</v>
      </c>
      <c r="D1372" s="128">
        <f t="shared" si="93"/>
        <v>-17551.422967953866</v>
      </c>
      <c r="E1372" s="128">
        <f t="shared" ca="1" si="94"/>
        <v>42925.133228115359</v>
      </c>
      <c r="F1372" s="124">
        <f t="shared" ca="1" si="95"/>
        <v>0.1423496324971858</v>
      </c>
      <c r="G1372" s="128"/>
      <c r="H1372" s="128"/>
      <c r="I1372" s="124"/>
      <c r="J1372" s="125"/>
      <c r="K1372" s="128"/>
    </row>
    <row r="1373" spans="1:11" x14ac:dyDescent="0.3">
      <c r="A1373" s="73">
        <v>41852</v>
      </c>
      <c r="B1373" s="130">
        <v>1925.150024</v>
      </c>
      <c r="C1373" s="125">
        <f t="shared" si="92"/>
        <v>-2.6827121239289098E-2</v>
      </c>
      <c r="D1373" s="128">
        <f t="shared" si="93"/>
        <v>-26827.121239289099</v>
      </c>
      <c r="E1373" s="128">
        <f t="shared" ca="1" si="94"/>
        <v>42925.133228115359</v>
      </c>
      <c r="F1373" s="124">
        <f t="shared" ca="1" si="95"/>
        <v>0.12770482039225128</v>
      </c>
      <c r="G1373" s="128"/>
      <c r="H1373" s="128"/>
      <c r="I1373" s="124"/>
      <c r="J1373" s="125"/>
      <c r="K1373" s="128"/>
    </row>
    <row r="1374" spans="1:11" x14ac:dyDescent="0.3">
      <c r="A1374" s="73">
        <v>41851</v>
      </c>
      <c r="B1374" s="130">
        <v>1930.670044</v>
      </c>
      <c r="C1374" s="125">
        <f t="shared" si="92"/>
        <v>-1.4018523415364026E-2</v>
      </c>
      <c r="D1374" s="128">
        <f t="shared" si="93"/>
        <v>-14018.523415364027</v>
      </c>
      <c r="E1374" s="128">
        <f t="shared" ca="1" si="94"/>
        <v>42925.133228115359</v>
      </c>
      <c r="F1374" s="124">
        <f t="shared" ca="1" si="95"/>
        <v>0.12926470857671535</v>
      </c>
      <c r="G1374" s="128"/>
      <c r="H1374" s="128"/>
      <c r="I1374" s="124"/>
      <c r="J1374" s="125"/>
      <c r="K1374" s="128"/>
    </row>
    <row r="1375" spans="1:11" x14ac:dyDescent="0.3">
      <c r="A1375" s="73">
        <v>41850</v>
      </c>
      <c r="B1375" s="130">
        <v>1970.0699460000001</v>
      </c>
      <c r="C1375" s="125">
        <f t="shared" si="92"/>
        <v>-5.8034792176848704E-3</v>
      </c>
      <c r="D1375" s="128">
        <f t="shared" si="93"/>
        <v>-5803.4792176848705</v>
      </c>
      <c r="E1375" s="128">
        <f t="shared" ca="1" si="94"/>
        <v>42925.133228115359</v>
      </c>
      <c r="F1375" s="124">
        <f t="shared" ca="1" si="95"/>
        <v>0.15420035021472156</v>
      </c>
      <c r="G1375" s="128"/>
      <c r="H1375" s="128"/>
      <c r="I1375" s="124"/>
      <c r="J1375" s="125"/>
      <c r="K1375" s="128"/>
    </row>
    <row r="1376" spans="1:11" x14ac:dyDescent="0.3">
      <c r="A1376" s="73">
        <v>41849</v>
      </c>
      <c r="B1376" s="130">
        <v>1969.9499510000001</v>
      </c>
      <c r="C1376" s="125">
        <f t="shared" si="92"/>
        <v>-1.6875851126347818E-3</v>
      </c>
      <c r="D1376" s="128">
        <f t="shared" si="93"/>
        <v>-1687.5851126347818</v>
      </c>
      <c r="E1376" s="128">
        <f t="shared" ca="1" si="94"/>
        <v>42925.133228115359</v>
      </c>
      <c r="F1376" s="124">
        <f t="shared" ca="1" si="95"/>
        <v>0.16860349781523132</v>
      </c>
      <c r="G1376" s="128"/>
      <c r="H1376" s="128"/>
      <c r="I1376" s="124"/>
      <c r="J1376" s="125"/>
      <c r="K1376" s="128"/>
    </row>
    <row r="1377" spans="1:11" x14ac:dyDescent="0.3">
      <c r="A1377" s="73">
        <v>41848</v>
      </c>
      <c r="B1377" s="130">
        <v>1978.910034</v>
      </c>
      <c r="C1377" s="125">
        <f t="shared" si="92"/>
        <v>9.1551161902403422E-4</v>
      </c>
      <c r="D1377" s="128">
        <f t="shared" si="93"/>
        <v>915.51161902403419</v>
      </c>
      <c r="E1377" s="128">
        <f t="shared" ca="1" si="94"/>
        <v>42925.133228115359</v>
      </c>
      <c r="F1377" s="124">
        <f t="shared" ca="1" si="95"/>
        <v>0.17375861810279369</v>
      </c>
      <c r="G1377" s="128"/>
      <c r="H1377" s="128"/>
      <c r="I1377" s="124"/>
      <c r="J1377" s="125"/>
      <c r="K1377" s="128"/>
    </row>
    <row r="1378" spans="1:11" x14ac:dyDescent="0.3">
      <c r="A1378" s="73">
        <v>41845</v>
      </c>
      <c r="B1378" s="130">
        <v>1978.339966</v>
      </c>
      <c r="C1378" s="125">
        <f t="shared" si="92"/>
        <v>5.4737672843068186E-3</v>
      </c>
      <c r="D1378" s="128">
        <f t="shared" si="93"/>
        <v>5473.7672843068185</v>
      </c>
      <c r="E1378" s="128">
        <f t="shared" ca="1" si="94"/>
        <v>42925.133228115359</v>
      </c>
      <c r="F1378" s="124">
        <f t="shared" ca="1" si="95"/>
        <v>0.17385913598511982</v>
      </c>
      <c r="G1378" s="128"/>
      <c r="H1378" s="128"/>
      <c r="I1378" s="124"/>
      <c r="J1378" s="125"/>
      <c r="K1378" s="128"/>
    </row>
    <row r="1379" spans="1:11" x14ac:dyDescent="0.3">
      <c r="A1379" s="73">
        <v>41844</v>
      </c>
      <c r="B1379" s="130">
        <v>1987.9799800000001</v>
      </c>
      <c r="C1379" s="125">
        <f t="shared" si="92"/>
        <v>1.1859399678111782E-2</v>
      </c>
      <c r="D1379" s="128">
        <f t="shared" si="93"/>
        <v>11859.399678111782</v>
      </c>
      <c r="E1379" s="128">
        <f t="shared" ca="1" si="94"/>
        <v>42925.133228115359</v>
      </c>
      <c r="F1379" s="124">
        <f t="shared" ca="1" si="95"/>
        <v>0.1751721406885991</v>
      </c>
      <c r="G1379" s="128"/>
      <c r="H1379" s="128"/>
      <c r="I1379" s="124"/>
      <c r="J1379" s="125"/>
      <c r="K1379" s="128"/>
    </row>
    <row r="1380" spans="1:11" x14ac:dyDescent="0.3">
      <c r="A1380" s="73">
        <v>41843</v>
      </c>
      <c r="B1380" s="130">
        <v>1987.01001</v>
      </c>
      <c r="C1380" s="125">
        <f t="shared" si="92"/>
        <v>7.187671677872709E-3</v>
      </c>
      <c r="D1380" s="128">
        <f t="shared" si="93"/>
        <v>7187.6716778727086</v>
      </c>
      <c r="E1380" s="128">
        <f t="shared" ca="1" si="94"/>
        <v>42925.133228115359</v>
      </c>
      <c r="F1380" s="124">
        <f t="shared" ca="1" si="95"/>
        <v>0.1755716669131786</v>
      </c>
      <c r="G1380" s="128"/>
      <c r="H1380" s="128"/>
      <c r="I1380" s="124"/>
      <c r="J1380" s="125"/>
      <c r="K1380" s="128"/>
    </row>
    <row r="1381" spans="1:11" x14ac:dyDescent="0.3">
      <c r="A1381" s="73">
        <v>41842</v>
      </c>
      <c r="B1381" s="130">
        <v>1983.530029</v>
      </c>
      <c r="C1381" s="125">
        <f t="shared" si="92"/>
        <v>1.0093174854552744E-2</v>
      </c>
      <c r="D1381" s="128">
        <f t="shared" si="93"/>
        <v>10093.174854552744</v>
      </c>
      <c r="E1381" s="128">
        <f t="shared" ca="1" si="94"/>
        <v>42925.133228115359</v>
      </c>
      <c r="F1381" s="124">
        <f t="shared" ca="1" si="95"/>
        <v>0.17651286428595259</v>
      </c>
      <c r="G1381" s="128"/>
      <c r="H1381" s="128"/>
      <c r="I1381" s="124"/>
      <c r="J1381" s="125"/>
      <c r="K1381" s="128"/>
    </row>
    <row r="1382" spans="1:11" x14ac:dyDescent="0.3">
      <c r="A1382" s="73">
        <v>41841</v>
      </c>
      <c r="B1382" s="130">
        <v>1973.630005</v>
      </c>
      <c r="C1382" s="125">
        <f t="shared" si="92"/>
        <v>-2.0327251794880485E-3</v>
      </c>
      <c r="D1382" s="128">
        <f t="shared" si="93"/>
        <v>-2032.7251794880485</v>
      </c>
      <c r="E1382" s="128">
        <f t="shared" ca="1" si="94"/>
        <v>42925.133228115359</v>
      </c>
      <c r="F1382" s="124">
        <f t="shared" ca="1" si="95"/>
        <v>0.1661791829940571</v>
      </c>
      <c r="G1382" s="128"/>
      <c r="H1382" s="128"/>
      <c r="I1382" s="124"/>
      <c r="J1382" s="125"/>
      <c r="K1382" s="128"/>
    </row>
    <row r="1383" spans="1:11" x14ac:dyDescent="0.3">
      <c r="A1383" s="73">
        <v>41838</v>
      </c>
      <c r="B1383" s="130">
        <v>1978.219971</v>
      </c>
      <c r="C1383" s="125">
        <f t="shared" si="92"/>
        <v>-3.6364585253400028E-3</v>
      </c>
      <c r="D1383" s="128">
        <f t="shared" si="93"/>
        <v>-3636.4585253400028</v>
      </c>
      <c r="E1383" s="128">
        <f t="shared" ca="1" si="94"/>
        <v>42925.133228115359</v>
      </c>
      <c r="F1383" s="124">
        <f t="shared" ca="1" si="95"/>
        <v>0.16672659119268252</v>
      </c>
      <c r="G1383" s="128"/>
      <c r="H1383" s="128"/>
      <c r="I1383" s="124"/>
      <c r="J1383" s="125"/>
      <c r="K1383" s="128"/>
    </row>
    <row r="1384" spans="1:11" x14ac:dyDescent="0.3">
      <c r="A1384" s="73">
        <v>41837</v>
      </c>
      <c r="B1384" s="130">
        <v>1958.119995</v>
      </c>
      <c r="C1384" s="125">
        <f t="shared" si="92"/>
        <v>-8.3560381449494514E-3</v>
      </c>
      <c r="D1384" s="128">
        <f t="shared" si="93"/>
        <v>-8356.0381449494507</v>
      </c>
      <c r="E1384" s="128">
        <f t="shared" ca="1" si="94"/>
        <v>42925.133228115359</v>
      </c>
      <c r="F1384" s="124">
        <f t="shared" ca="1" si="95"/>
        <v>0.15721978993166608</v>
      </c>
      <c r="G1384" s="128"/>
      <c r="H1384" s="128"/>
      <c r="I1384" s="124"/>
      <c r="J1384" s="125"/>
      <c r="K1384" s="128"/>
    </row>
    <row r="1385" spans="1:11" x14ac:dyDescent="0.3">
      <c r="A1385" s="73">
        <v>41836</v>
      </c>
      <c r="B1385" s="130">
        <v>1981.5699460000001</v>
      </c>
      <c r="C1385" s="125">
        <f t="shared" si="92"/>
        <v>4.1807716061061928E-3</v>
      </c>
      <c r="D1385" s="128">
        <f t="shared" si="93"/>
        <v>4180.7716061061928</v>
      </c>
      <c r="E1385" s="128">
        <f t="shared" ca="1" si="94"/>
        <v>42925.133228115359</v>
      </c>
      <c r="F1385" s="124">
        <f t="shared" ca="1" si="95"/>
        <v>0.17296385745267129</v>
      </c>
      <c r="G1385" s="128"/>
      <c r="H1385" s="128"/>
      <c r="I1385" s="124"/>
      <c r="J1385" s="125"/>
      <c r="K1385" s="128"/>
    </row>
    <row r="1386" spans="1:11" x14ac:dyDescent="0.3">
      <c r="A1386" s="73">
        <v>41835</v>
      </c>
      <c r="B1386" s="130">
        <v>1973.280029</v>
      </c>
      <c r="C1386" s="125">
        <f t="shared" si="92"/>
        <v>6.6574071068945528E-3</v>
      </c>
      <c r="D1386" s="128">
        <f t="shared" si="93"/>
        <v>6657.4071068945532</v>
      </c>
      <c r="E1386" s="128">
        <f t="shared" ca="1" si="94"/>
        <v>42925.133228115359</v>
      </c>
      <c r="F1386" s="124">
        <f t="shared" ca="1" si="95"/>
        <v>0.17393554032410519</v>
      </c>
      <c r="G1386" s="128"/>
      <c r="H1386" s="128"/>
      <c r="I1386" s="124"/>
      <c r="J1386" s="125"/>
      <c r="K1386" s="128"/>
    </row>
    <row r="1387" spans="1:11" x14ac:dyDescent="0.3">
      <c r="A1387" s="73">
        <v>41834</v>
      </c>
      <c r="B1387" s="130">
        <v>1977.099976</v>
      </c>
      <c r="C1387" s="125">
        <f t="shared" si="92"/>
        <v>8.2306703456449526E-3</v>
      </c>
      <c r="D1387" s="128">
        <f t="shared" si="93"/>
        <v>8230.6703456449522</v>
      </c>
      <c r="E1387" s="128">
        <f t="shared" ca="1" si="94"/>
        <v>42925.133228115359</v>
      </c>
      <c r="F1387" s="124">
        <f t="shared" ca="1" si="95"/>
        <v>0.17947094377082951</v>
      </c>
      <c r="G1387" s="128"/>
      <c r="H1387" s="128"/>
      <c r="I1387" s="124"/>
      <c r="J1387" s="125"/>
      <c r="K1387" s="128"/>
    </row>
    <row r="1388" spans="1:11" x14ac:dyDescent="0.3">
      <c r="A1388" s="73">
        <v>41831</v>
      </c>
      <c r="B1388" s="130">
        <v>1967.5699460000001</v>
      </c>
      <c r="C1388" s="125">
        <f t="shared" si="92"/>
        <v>5.2881000364572994E-3</v>
      </c>
      <c r="D1388" s="128">
        <f t="shared" si="93"/>
        <v>5288.1000364572992</v>
      </c>
      <c r="E1388" s="128">
        <f t="shared" ca="1" si="94"/>
        <v>42925.133228115359</v>
      </c>
      <c r="F1388" s="124">
        <f t="shared" ca="1" si="95"/>
        <v>0.1694323601783061</v>
      </c>
      <c r="G1388" s="128"/>
      <c r="H1388" s="128"/>
      <c r="I1388" s="124"/>
      <c r="J1388" s="125"/>
      <c r="K1388" s="128"/>
    </row>
    <row r="1389" spans="1:11" x14ac:dyDescent="0.3">
      <c r="A1389" s="73">
        <v>41830</v>
      </c>
      <c r="B1389" s="130">
        <v>1964.6800539999999</v>
      </c>
      <c r="C1389" s="125">
        <f t="shared" si="92"/>
        <v>2.6281939668095777E-3</v>
      </c>
      <c r="D1389" s="128">
        <f t="shared" si="93"/>
        <v>2628.1939668095779</v>
      </c>
      <c r="E1389" s="128">
        <f t="shared" ca="1" si="94"/>
        <v>42925.133228115359</v>
      </c>
      <c r="F1389" s="124">
        <f t="shared" ca="1" si="95"/>
        <v>0.16932020961313432</v>
      </c>
      <c r="G1389" s="128"/>
      <c r="H1389" s="128"/>
      <c r="I1389" s="124"/>
      <c r="J1389" s="125"/>
      <c r="K1389" s="128"/>
    </row>
    <row r="1390" spans="1:11" x14ac:dyDescent="0.3">
      <c r="A1390" s="73">
        <v>41829</v>
      </c>
      <c r="B1390" s="130">
        <v>1972.829956</v>
      </c>
      <c r="C1390" s="125">
        <f t="shared" si="92"/>
        <v>1.1718056715638747E-2</v>
      </c>
      <c r="D1390" s="128">
        <f t="shared" si="93"/>
        <v>11718.056715638748</v>
      </c>
      <c r="E1390" s="128">
        <f t="shared" ca="1" si="94"/>
        <v>42925.133228115359</v>
      </c>
      <c r="F1390" s="124">
        <f t="shared" ca="1" si="95"/>
        <v>0.1777948516698924</v>
      </c>
      <c r="G1390" s="128"/>
      <c r="H1390" s="128"/>
      <c r="I1390" s="124"/>
      <c r="J1390" s="125"/>
      <c r="K1390" s="128"/>
    </row>
    <row r="1391" spans="1:11" x14ac:dyDescent="0.3">
      <c r="A1391" s="73">
        <v>41828</v>
      </c>
      <c r="B1391" s="130">
        <v>1963.709961</v>
      </c>
      <c r="C1391" s="125">
        <f t="shared" si="92"/>
        <v>5.6046591447467264E-4</v>
      </c>
      <c r="D1391" s="128">
        <f t="shared" si="93"/>
        <v>560.46591447467267</v>
      </c>
      <c r="E1391" s="128">
        <f t="shared" ca="1" si="94"/>
        <v>42925.133228115359</v>
      </c>
      <c r="F1391" s="124">
        <f t="shared" ca="1" si="95"/>
        <v>0.18824047085307116</v>
      </c>
      <c r="G1391" s="128"/>
      <c r="H1391" s="128"/>
      <c r="I1391" s="124"/>
      <c r="J1391" s="125"/>
      <c r="K1391" s="128"/>
    </row>
    <row r="1392" spans="1:11" x14ac:dyDescent="0.3">
      <c r="A1392" s="73">
        <v>41827</v>
      </c>
      <c r="B1392" s="130">
        <v>1977.650024</v>
      </c>
      <c r="C1392" s="125">
        <f t="shared" si="92"/>
        <v>7.529805355244612E-3</v>
      </c>
      <c r="D1392" s="128">
        <f t="shared" si="93"/>
        <v>7529.8053552446117</v>
      </c>
      <c r="E1392" s="128">
        <f t="shared" ca="1" si="94"/>
        <v>42925.133228115359</v>
      </c>
      <c r="F1392" s="124">
        <f t="shared" ca="1" si="95"/>
        <v>0.19689290732558873</v>
      </c>
      <c r="G1392" s="128"/>
      <c r="H1392" s="128"/>
      <c r="I1392" s="124"/>
      <c r="J1392" s="125"/>
      <c r="K1392" s="128"/>
    </row>
    <row r="1393" spans="1:11" x14ac:dyDescent="0.3">
      <c r="A1393" s="73">
        <v>41823</v>
      </c>
      <c r="B1393" s="130">
        <v>1985.4399410000001</v>
      </c>
      <c r="C1393" s="125">
        <f t="shared" si="92"/>
        <v>1.3248393076207954E-2</v>
      </c>
      <c r="D1393" s="128">
        <f t="shared" si="93"/>
        <v>13248.393076207954</v>
      </c>
      <c r="E1393" s="128">
        <f t="shared" ca="1" si="94"/>
        <v>42925.133228115359</v>
      </c>
      <c r="F1393" s="124">
        <f t="shared" ca="1" si="95"/>
        <v>0.21029466625305826</v>
      </c>
      <c r="G1393" s="128"/>
      <c r="H1393" s="128"/>
      <c r="I1393" s="124"/>
      <c r="J1393" s="125"/>
      <c r="K1393" s="128"/>
    </row>
    <row r="1394" spans="1:11" x14ac:dyDescent="0.3">
      <c r="A1394" s="73">
        <v>41822</v>
      </c>
      <c r="B1394" s="130">
        <v>1974.619995</v>
      </c>
      <c r="C1394" s="125">
        <f t="shared" si="92"/>
        <v>9.0138965039385788E-3</v>
      </c>
      <c r="D1394" s="128">
        <f t="shared" si="93"/>
        <v>9013.8965039385785</v>
      </c>
      <c r="E1394" s="128">
        <f t="shared" ca="1" si="94"/>
        <v>42925.133228115359</v>
      </c>
      <c r="F1394" s="124">
        <f t="shared" ca="1" si="95"/>
        <v>0.21002026904368321</v>
      </c>
      <c r="G1394" s="128"/>
      <c r="H1394" s="128"/>
      <c r="I1394" s="124"/>
      <c r="J1394" s="125"/>
      <c r="K1394" s="128"/>
    </row>
    <row r="1395" spans="1:11" x14ac:dyDescent="0.3">
      <c r="A1395" s="73">
        <v>41821</v>
      </c>
      <c r="B1395" s="130">
        <v>1973.3199460000001</v>
      </c>
      <c r="C1395" s="125">
        <f t="shared" si="92"/>
        <v>1.6132913228867896E-2</v>
      </c>
      <c r="D1395" s="128">
        <f t="shared" si="93"/>
        <v>16132.913228867896</v>
      </c>
      <c r="E1395" s="128">
        <f t="shared" ca="1" si="94"/>
        <v>42925.133228115359</v>
      </c>
      <c r="F1395" s="124">
        <f t="shared" ca="1" si="95"/>
        <v>0.22155979253995395</v>
      </c>
      <c r="G1395" s="128"/>
      <c r="H1395" s="128"/>
      <c r="I1395" s="124"/>
      <c r="J1395" s="125"/>
      <c r="K1395" s="128"/>
    </row>
    <row r="1396" spans="1:11" x14ac:dyDescent="0.3">
      <c r="A1396" s="73">
        <v>41820</v>
      </c>
      <c r="B1396" s="130">
        <v>1960.2299800000001</v>
      </c>
      <c r="C1396" s="125">
        <f t="shared" si="92"/>
        <v>1.1585397033731182E-2</v>
      </c>
      <c r="D1396" s="128">
        <f t="shared" si="93"/>
        <v>11585.397033731182</v>
      </c>
      <c r="E1396" s="128">
        <f t="shared" ca="1" si="94"/>
        <v>42925.133228115359</v>
      </c>
      <c r="F1396" s="124">
        <f t="shared" ca="1" si="95"/>
        <v>0.2144565532291387</v>
      </c>
      <c r="G1396" s="128"/>
      <c r="H1396" s="128"/>
      <c r="I1396" s="124"/>
      <c r="J1396" s="125"/>
      <c r="K1396" s="128"/>
    </row>
    <row r="1397" spans="1:11" x14ac:dyDescent="0.3">
      <c r="A1397" s="73">
        <v>41817</v>
      </c>
      <c r="B1397" s="130">
        <v>1960.959961</v>
      </c>
      <c r="C1397" s="125">
        <f t="shared" si="92"/>
        <v>1.280882084357704E-2</v>
      </c>
      <c r="D1397" s="128">
        <f t="shared" si="93"/>
        <v>12808.820843577039</v>
      </c>
      <c r="E1397" s="128">
        <f t="shared" ca="1" si="94"/>
        <v>42925.133228115359</v>
      </c>
      <c r="F1397" s="124">
        <f t="shared" ca="1" si="95"/>
        <v>0.21424679766410626</v>
      </c>
      <c r="G1397" s="128"/>
      <c r="H1397" s="128"/>
      <c r="I1397" s="124"/>
      <c r="J1397" s="125"/>
      <c r="K1397" s="128"/>
    </row>
    <row r="1398" spans="1:11" x14ac:dyDescent="0.3">
      <c r="A1398" s="73">
        <v>41816</v>
      </c>
      <c r="B1398" s="130">
        <v>1957.219971</v>
      </c>
      <c r="C1398" s="125">
        <f t="shared" si="92"/>
        <v>1.4045824440414023E-2</v>
      </c>
      <c r="D1398" s="128">
        <f t="shared" si="93"/>
        <v>14045.824440414022</v>
      </c>
      <c r="E1398" s="128">
        <f t="shared" ca="1" si="94"/>
        <v>42925.133228115359</v>
      </c>
      <c r="F1398" s="124">
        <f t="shared" ca="1" si="95"/>
        <v>0.21847992608018663</v>
      </c>
      <c r="G1398" s="128"/>
      <c r="H1398" s="128"/>
      <c r="I1398" s="124"/>
      <c r="J1398" s="125"/>
      <c r="K1398" s="128"/>
    </row>
    <row r="1399" spans="1:11" x14ac:dyDescent="0.3">
      <c r="A1399" s="73">
        <v>41815</v>
      </c>
      <c r="B1399" s="130">
        <v>1959.530029</v>
      </c>
      <c r="C1399" s="125">
        <f t="shared" si="92"/>
        <v>8.0457298917706588E-3</v>
      </c>
      <c r="D1399" s="128">
        <f t="shared" si="93"/>
        <v>8045.7298917706585</v>
      </c>
      <c r="E1399" s="128">
        <f t="shared" ca="1" si="94"/>
        <v>42925.133228115359</v>
      </c>
      <c r="F1399" s="124">
        <f t="shared" ca="1" si="95"/>
        <v>0.21468515281401723</v>
      </c>
      <c r="G1399" s="128"/>
      <c r="H1399" s="128"/>
      <c r="I1399" s="124"/>
      <c r="J1399" s="125"/>
      <c r="K1399" s="128"/>
    </row>
    <row r="1400" spans="1:11" x14ac:dyDescent="0.3">
      <c r="A1400" s="73">
        <v>41814</v>
      </c>
      <c r="B1400" s="130">
        <v>1949.9799800000001</v>
      </c>
      <c r="C1400" s="125">
        <f t="shared" si="92"/>
        <v>-4.1524663536585127E-4</v>
      </c>
      <c r="D1400" s="128">
        <f t="shared" si="93"/>
        <v>-415.24663536585126</v>
      </c>
      <c r="E1400" s="128">
        <f t="shared" ca="1" si="94"/>
        <v>42925.133228115359</v>
      </c>
      <c r="F1400" s="124">
        <f t="shared" ca="1" si="95"/>
        <v>0.2162593514697595</v>
      </c>
      <c r="G1400" s="128"/>
      <c r="H1400" s="128"/>
      <c r="I1400" s="124"/>
      <c r="J1400" s="125"/>
      <c r="K1400" s="128"/>
    </row>
    <row r="1401" spans="1:11" x14ac:dyDescent="0.3">
      <c r="A1401" s="73">
        <v>41813</v>
      </c>
      <c r="B1401" s="130">
        <v>1962.6099850000001</v>
      </c>
      <c r="C1401" s="125">
        <f t="shared" si="92"/>
        <v>5.811581628256679E-3</v>
      </c>
      <c r="D1401" s="128">
        <f t="shared" si="93"/>
        <v>5811.5816282566793</v>
      </c>
      <c r="E1401" s="128">
        <f t="shared" ca="1" si="94"/>
        <v>42925.133228115359</v>
      </c>
      <c r="F1401" s="124">
        <f t="shared" ca="1" si="95"/>
        <v>0.2358771239583406</v>
      </c>
      <c r="G1401" s="128"/>
      <c r="H1401" s="128"/>
      <c r="I1401" s="124"/>
      <c r="J1401" s="125"/>
      <c r="K1401" s="128"/>
    </row>
    <row r="1402" spans="1:11" x14ac:dyDescent="0.3">
      <c r="A1402" s="73">
        <v>41810</v>
      </c>
      <c r="B1402" s="130">
        <v>1962.869995</v>
      </c>
      <c r="C1402" s="125">
        <f t="shared" si="92"/>
        <v>6.8891858207802414E-3</v>
      </c>
      <c r="D1402" s="128">
        <f t="shared" si="93"/>
        <v>6889.1858207802416</v>
      </c>
      <c r="E1402" s="128">
        <f t="shared" ca="1" si="94"/>
        <v>42925.133228115359</v>
      </c>
      <c r="F1402" s="124">
        <f t="shared" ca="1" si="95"/>
        <v>0.24777987109734068</v>
      </c>
      <c r="G1402" s="128"/>
      <c r="H1402" s="128"/>
      <c r="I1402" s="124"/>
      <c r="J1402" s="125"/>
      <c r="K1402" s="128"/>
    </row>
    <row r="1403" spans="1:11" x14ac:dyDescent="0.3">
      <c r="A1403" s="73">
        <v>41809</v>
      </c>
      <c r="B1403" s="130">
        <v>1959.4799800000001</v>
      </c>
      <c r="C1403" s="125">
        <f t="shared" si="92"/>
        <v>9.801809561789776E-3</v>
      </c>
      <c r="D1403" s="128">
        <f t="shared" si="93"/>
        <v>9801.8095617897761</v>
      </c>
      <c r="E1403" s="128">
        <f t="shared" ca="1" si="94"/>
        <v>45302.394430481567</v>
      </c>
      <c r="F1403" s="124">
        <f t="shared" ca="1" si="95"/>
        <v>0.23049673364177803</v>
      </c>
      <c r="G1403" s="128"/>
      <c r="H1403" s="128"/>
      <c r="I1403" s="124"/>
      <c r="J1403" s="125"/>
      <c r="K1403" s="128"/>
    </row>
    <row r="1404" spans="1:11" x14ac:dyDescent="0.3">
      <c r="A1404" s="73">
        <v>41808</v>
      </c>
      <c r="B1404" s="130">
        <v>1956.9799800000001</v>
      </c>
      <c r="C1404" s="125">
        <f t="shared" si="92"/>
        <v>1.5094287468373935E-2</v>
      </c>
      <c r="D1404" s="128">
        <f t="shared" si="93"/>
        <v>15094.287468373936</v>
      </c>
      <c r="E1404" s="128">
        <f t="shared" ca="1" si="94"/>
        <v>45302.394430481567</v>
      </c>
      <c r="F1404" s="124">
        <f t="shared" ca="1" si="95"/>
        <v>0.23220776651424457</v>
      </c>
      <c r="G1404" s="128"/>
      <c r="H1404" s="128"/>
      <c r="I1404" s="124"/>
      <c r="J1404" s="125"/>
      <c r="K1404" s="128"/>
    </row>
    <row r="1405" spans="1:11" x14ac:dyDescent="0.3">
      <c r="A1405" s="73">
        <v>41807</v>
      </c>
      <c r="B1405" s="130">
        <v>1941.98999</v>
      </c>
      <c r="C1405" s="125">
        <f t="shared" si="92"/>
        <v>9.2244211180747548E-3</v>
      </c>
      <c r="D1405" s="128">
        <f t="shared" si="93"/>
        <v>9224.4211180747552</v>
      </c>
      <c r="E1405" s="128">
        <f t="shared" ca="1" si="94"/>
        <v>45302.394430481567</v>
      </c>
      <c r="F1405" s="124">
        <f t="shared" ca="1" si="95"/>
        <v>0.19218746393146247</v>
      </c>
      <c r="G1405" s="128"/>
      <c r="H1405" s="128"/>
      <c r="I1405" s="124"/>
      <c r="J1405" s="125"/>
      <c r="K1405" s="128"/>
    </row>
    <row r="1406" spans="1:11" x14ac:dyDescent="0.3">
      <c r="A1406" s="73">
        <v>41806</v>
      </c>
      <c r="B1406" s="130">
        <v>1937.780029</v>
      </c>
      <c r="C1406" s="125">
        <f t="shared" si="92"/>
        <v>6.6546793939572524E-3</v>
      </c>
      <c r="D1406" s="128">
        <f t="shared" si="93"/>
        <v>6654.6793939572526</v>
      </c>
      <c r="E1406" s="128">
        <f t="shared" ca="1" si="94"/>
        <v>45302.394430481567</v>
      </c>
      <c r="F1406" s="124">
        <f t="shared" ca="1" si="95"/>
        <v>0.17312521402922409</v>
      </c>
      <c r="G1406" s="128"/>
      <c r="H1406" s="128"/>
      <c r="I1406" s="124"/>
      <c r="J1406" s="125"/>
      <c r="K1406" s="128"/>
    </row>
    <row r="1407" spans="1:11" x14ac:dyDescent="0.3">
      <c r="A1407" s="73">
        <v>41803</v>
      </c>
      <c r="B1407" s="130">
        <v>1936.160034</v>
      </c>
      <c r="C1407" s="125">
        <f t="shared" si="92"/>
        <v>6.545167762773918E-3</v>
      </c>
      <c r="D1407" s="128">
        <f t="shared" si="93"/>
        <v>6545.1677627739182</v>
      </c>
      <c r="E1407" s="128">
        <f t="shared" ca="1" si="94"/>
        <v>45302.394430481567</v>
      </c>
      <c r="F1407" s="124">
        <f t="shared" ca="1" si="95"/>
        <v>0.18127683761848612</v>
      </c>
      <c r="G1407" s="128"/>
      <c r="H1407" s="128"/>
      <c r="I1407" s="124"/>
      <c r="J1407" s="125"/>
      <c r="K1407" s="128"/>
    </row>
    <row r="1408" spans="1:11" x14ac:dyDescent="0.3">
      <c r="A1408" s="73">
        <v>41802</v>
      </c>
      <c r="B1408" s="130">
        <v>1930.1099850000001</v>
      </c>
      <c r="C1408" s="125">
        <f t="shared" si="92"/>
        <v>5.2498949744290702E-3</v>
      </c>
      <c r="D1408" s="128">
        <f t="shared" si="93"/>
        <v>5249.8949744290703</v>
      </c>
      <c r="E1408" s="128">
        <f t="shared" ca="1" si="94"/>
        <v>45302.394430481567</v>
      </c>
      <c r="F1408" s="124">
        <f t="shared" ca="1" si="95"/>
        <v>0.18649684257986077</v>
      </c>
      <c r="G1408" s="128"/>
      <c r="H1408" s="128"/>
      <c r="I1408" s="124"/>
      <c r="J1408" s="125"/>
      <c r="K1408" s="128"/>
    </row>
    <row r="1409" spans="1:11" x14ac:dyDescent="0.3">
      <c r="A1409" s="73">
        <v>41801</v>
      </c>
      <c r="B1409" s="130">
        <v>1943.8900149999999</v>
      </c>
      <c r="C1409" s="125">
        <f t="shared" si="92"/>
        <v>1.7860688394495616E-2</v>
      </c>
      <c r="D1409" s="128">
        <f t="shared" si="93"/>
        <v>17860.688394495617</v>
      </c>
      <c r="E1409" s="128">
        <f t="shared" ca="1" si="94"/>
        <v>45302.394430481567</v>
      </c>
      <c r="F1409" s="124">
        <f t="shared" ca="1" si="95"/>
        <v>0.18793543769038079</v>
      </c>
      <c r="G1409" s="128"/>
      <c r="H1409" s="128"/>
      <c r="I1409" s="124"/>
      <c r="J1409" s="125"/>
      <c r="K1409" s="128"/>
    </row>
    <row r="1410" spans="1:11" x14ac:dyDescent="0.3">
      <c r="A1410" s="73">
        <v>41800</v>
      </c>
      <c r="B1410" s="130">
        <v>1950.790039</v>
      </c>
      <c r="C1410" s="125">
        <f t="shared" si="92"/>
        <v>2.0335687510702138E-2</v>
      </c>
      <c r="D1410" s="128">
        <f t="shared" si="93"/>
        <v>20335.687510702137</v>
      </c>
      <c r="E1410" s="128">
        <f t="shared" ca="1" si="94"/>
        <v>45302.394430481567</v>
      </c>
      <c r="F1410" s="124">
        <f t="shared" ca="1" si="95"/>
        <v>0.20977725225389765</v>
      </c>
      <c r="G1410" s="128"/>
      <c r="H1410" s="128"/>
      <c r="I1410" s="124"/>
      <c r="J1410" s="125"/>
      <c r="K1410" s="128"/>
    </row>
    <row r="1411" spans="1:11" x14ac:dyDescent="0.3">
      <c r="A1411" s="73">
        <v>41799</v>
      </c>
      <c r="B1411" s="130">
        <v>1951.2700199999999</v>
      </c>
      <c r="C1411" s="125">
        <f t="shared" si="92"/>
        <v>2.669781072951416E-2</v>
      </c>
      <c r="D1411" s="128">
        <f t="shared" si="93"/>
        <v>26697.81072951416</v>
      </c>
      <c r="E1411" s="128">
        <f t="shared" ca="1" si="94"/>
        <v>45302.394430481567</v>
      </c>
      <c r="F1411" s="124">
        <f t="shared" ca="1" si="95"/>
        <v>0.19994712230895706</v>
      </c>
      <c r="G1411" s="128"/>
      <c r="H1411" s="128"/>
      <c r="I1411" s="124"/>
      <c r="J1411" s="125"/>
      <c r="K1411" s="128"/>
    </row>
    <row r="1412" spans="1:11" x14ac:dyDescent="0.3">
      <c r="A1412" s="73">
        <v>41796</v>
      </c>
      <c r="B1412" s="130">
        <v>1949.4399410000001</v>
      </c>
      <c r="C1412" s="125">
        <f t="shared" si="92"/>
        <v>3.0092603554537245E-2</v>
      </c>
      <c r="D1412" s="128">
        <f t="shared" si="93"/>
        <v>30092.603554537243</v>
      </c>
      <c r="E1412" s="128">
        <f t="shared" ca="1" si="94"/>
        <v>45302.394430481567</v>
      </c>
      <c r="F1412" s="124">
        <f t="shared" ca="1" si="95"/>
        <v>0.18664962532957086</v>
      </c>
      <c r="G1412" s="128"/>
      <c r="H1412" s="128"/>
      <c r="I1412" s="124"/>
      <c r="J1412" s="125"/>
      <c r="K1412" s="128"/>
    </row>
    <row r="1413" spans="1:11" x14ac:dyDescent="0.3">
      <c r="A1413" s="73">
        <v>41795</v>
      </c>
      <c r="B1413" s="130">
        <v>1940.459961</v>
      </c>
      <c r="C1413" s="125">
        <f t="shared" si="92"/>
        <v>2.776964942012583E-2</v>
      </c>
      <c r="D1413" s="128">
        <f t="shared" si="93"/>
        <v>27769.649420125832</v>
      </c>
      <c r="E1413" s="128">
        <f t="shared" ca="1" si="94"/>
        <v>45302.394430481567</v>
      </c>
      <c r="F1413" s="124">
        <f t="shared" ca="1" si="95"/>
        <v>0.18077374380613809</v>
      </c>
      <c r="G1413" s="128"/>
      <c r="H1413" s="128"/>
      <c r="I1413" s="124"/>
      <c r="J1413" s="125"/>
      <c r="K1413" s="128"/>
    </row>
    <row r="1414" spans="1:11" x14ac:dyDescent="0.3">
      <c r="A1414" s="73">
        <v>41794</v>
      </c>
      <c r="B1414" s="130">
        <v>1927.880005</v>
      </c>
      <c r="C1414" s="125">
        <f t="shared" si="92"/>
        <v>2.9394045531809132E-2</v>
      </c>
      <c r="D1414" s="128">
        <f t="shared" si="93"/>
        <v>29394.045531809134</v>
      </c>
      <c r="E1414" s="128">
        <f t="shared" ca="1" si="94"/>
        <v>45302.394430481567</v>
      </c>
      <c r="F1414" s="124">
        <f t="shared" ca="1" si="95"/>
        <v>0.18817173780807339</v>
      </c>
      <c r="G1414" s="128"/>
      <c r="H1414" s="128"/>
      <c r="I1414" s="124"/>
      <c r="J1414" s="125"/>
      <c r="K1414" s="128"/>
    </row>
    <row r="1415" spans="1:11" x14ac:dyDescent="0.3">
      <c r="A1415" s="73">
        <v>41793</v>
      </c>
      <c r="B1415" s="130">
        <v>1924.23999</v>
      </c>
      <c r="C1415" s="125">
        <f t="shared" si="92"/>
        <v>2.0773672689775369E-2</v>
      </c>
      <c r="D1415" s="128">
        <f t="shared" si="93"/>
        <v>20773.672689775369</v>
      </c>
      <c r="E1415" s="128">
        <f t="shared" ca="1" si="94"/>
        <v>45302.394430481567</v>
      </c>
      <c r="F1415" s="124">
        <f t="shared" ca="1" si="95"/>
        <v>0.19599724115611061</v>
      </c>
      <c r="G1415" s="128"/>
      <c r="H1415" s="128"/>
      <c r="I1415" s="124"/>
      <c r="J1415" s="125"/>
      <c r="K1415" s="128"/>
    </row>
    <row r="1416" spans="1:11" x14ac:dyDescent="0.3">
      <c r="A1416" s="73">
        <v>41792</v>
      </c>
      <c r="B1416" s="130">
        <v>1924.969971</v>
      </c>
      <c r="C1416" s="125">
        <f t="shared" ref="C1416:C1479" si="96">B1416/B1426-1</f>
        <v>2.5087059938603495E-2</v>
      </c>
      <c r="D1416" s="128">
        <f t="shared" ref="D1416:D1479" si="97">C1416*$B$5</f>
        <v>25087.059938603496</v>
      </c>
      <c r="E1416" s="128">
        <f t="shared" ref="E1416:E1479" ca="1" si="98">ABS(_xlfn.PERCENTILE.INC(OFFSET(D1416,0,0,Window),1-VaRLevel))</f>
        <v>45302.394430481567</v>
      </c>
      <c r="F1416" s="124">
        <f t="shared" ca="1" si="95"/>
        <v>0.17996418069375575</v>
      </c>
      <c r="G1416" s="128"/>
      <c r="H1416" s="128"/>
      <c r="I1416" s="124"/>
      <c r="J1416" s="125"/>
      <c r="K1416" s="128"/>
    </row>
    <row r="1417" spans="1:11" x14ac:dyDescent="0.3">
      <c r="A1417" s="73">
        <v>41789</v>
      </c>
      <c r="B1417" s="130">
        <v>1923.5699460000001</v>
      </c>
      <c r="C1417" s="125">
        <f t="shared" si="96"/>
        <v>2.8179688738441122E-2</v>
      </c>
      <c r="D1417" s="128">
        <f t="shared" si="97"/>
        <v>28179.688738441124</v>
      </c>
      <c r="E1417" s="128">
        <f t="shared" ca="1" si="98"/>
        <v>45302.394430481567</v>
      </c>
      <c r="F1417" s="124">
        <f t="shared" ref="F1417:F1480" ca="1" si="99">B1417/OFFSET(B1417,250,0)-1</f>
        <v>0.17260817010597318</v>
      </c>
      <c r="G1417" s="128"/>
      <c r="H1417" s="128"/>
      <c r="I1417" s="124"/>
      <c r="J1417" s="125"/>
      <c r="K1417" s="128"/>
    </row>
    <row r="1418" spans="1:11" x14ac:dyDescent="0.3">
      <c r="A1418" s="73">
        <v>41788</v>
      </c>
      <c r="B1418" s="130">
        <v>1920.030029</v>
      </c>
      <c r="C1418" s="125">
        <f t="shared" si="96"/>
        <v>1.6679639463651919E-2</v>
      </c>
      <c r="D1418" s="128">
        <f t="shared" si="97"/>
        <v>16679.639463651918</v>
      </c>
      <c r="E1418" s="128">
        <f t="shared" ca="1" si="98"/>
        <v>45302.394430481567</v>
      </c>
      <c r="F1418" s="124">
        <f t="shared" ca="1" si="99"/>
        <v>0.17739801609942729</v>
      </c>
      <c r="G1418" s="128"/>
      <c r="H1418" s="128"/>
      <c r="I1418" s="124"/>
      <c r="J1418" s="125"/>
      <c r="K1418" s="128"/>
    </row>
    <row r="1419" spans="1:11" x14ac:dyDescent="0.3">
      <c r="A1419" s="73">
        <v>41787</v>
      </c>
      <c r="B1419" s="130">
        <v>1909.780029</v>
      </c>
      <c r="C1419" s="125">
        <f t="shared" si="96"/>
        <v>6.4982362214622835E-3</v>
      </c>
      <c r="D1419" s="128">
        <f t="shared" si="97"/>
        <v>6498.2362214622835</v>
      </c>
      <c r="E1419" s="128">
        <f t="shared" ca="1" si="98"/>
        <v>45302.394430481567</v>
      </c>
      <c r="F1419" s="124">
        <f t="shared" ca="1" si="99"/>
        <v>0.15435713623095682</v>
      </c>
      <c r="G1419" s="128"/>
      <c r="H1419" s="128"/>
      <c r="I1419" s="124"/>
      <c r="J1419" s="125"/>
      <c r="K1419" s="128"/>
    </row>
    <row r="1420" spans="1:11" x14ac:dyDescent="0.3">
      <c r="A1420" s="73">
        <v>41786</v>
      </c>
      <c r="B1420" s="130">
        <v>1911.910034</v>
      </c>
      <c r="C1420" s="125">
        <f t="shared" si="96"/>
        <v>8.04577007191698E-3</v>
      </c>
      <c r="D1420" s="128">
        <f t="shared" si="97"/>
        <v>8045.7700719169798</v>
      </c>
      <c r="E1420" s="128">
        <f t="shared" ca="1" si="98"/>
        <v>45302.394430481567</v>
      </c>
      <c r="F1420" s="124">
        <f t="shared" ca="1" si="99"/>
        <v>0.15988622109144446</v>
      </c>
      <c r="G1420" s="128"/>
      <c r="H1420" s="128"/>
      <c r="I1420" s="124"/>
      <c r="J1420" s="125"/>
      <c r="K1420" s="128"/>
    </row>
    <row r="1421" spans="1:11" x14ac:dyDescent="0.3">
      <c r="A1421" s="73">
        <v>41782</v>
      </c>
      <c r="B1421" s="130">
        <v>1900.530029</v>
      </c>
      <c r="C1421" s="125">
        <f t="shared" si="96"/>
        <v>1.1738240084943508E-2</v>
      </c>
      <c r="D1421" s="128">
        <f t="shared" si="97"/>
        <v>11738.240084943507</v>
      </c>
      <c r="E1421" s="128">
        <f t="shared" ca="1" si="98"/>
        <v>45302.394430481567</v>
      </c>
      <c r="F1421" s="124">
        <f t="shared" ca="1" si="99"/>
        <v>0.14485618679655254</v>
      </c>
      <c r="G1421" s="128"/>
      <c r="H1421" s="128"/>
      <c r="I1421" s="124"/>
      <c r="J1421" s="125"/>
      <c r="K1421" s="128"/>
    </row>
    <row r="1422" spans="1:11" x14ac:dyDescent="0.3">
      <c r="A1422" s="73">
        <v>41781</v>
      </c>
      <c r="B1422" s="130">
        <v>1892.48999</v>
      </c>
      <c r="C1422" s="125">
        <f t="shared" si="96"/>
        <v>8.9889716815443332E-3</v>
      </c>
      <c r="D1422" s="128">
        <f t="shared" si="97"/>
        <v>8988.9716815443335</v>
      </c>
      <c r="E1422" s="128">
        <f t="shared" ca="1" si="98"/>
        <v>45302.394430481567</v>
      </c>
      <c r="F1422" s="124">
        <f t="shared" ca="1" si="99"/>
        <v>0.1472417662062333</v>
      </c>
      <c r="G1422" s="128"/>
      <c r="H1422" s="128"/>
      <c r="I1422" s="124"/>
      <c r="J1422" s="125"/>
      <c r="K1422" s="128"/>
    </row>
    <row r="1423" spans="1:11" x14ac:dyDescent="0.3">
      <c r="A1423" s="73">
        <v>41780</v>
      </c>
      <c r="B1423" s="130">
        <v>1888.030029</v>
      </c>
      <c r="C1423" s="125">
        <f t="shared" si="96"/>
        <v>5.2284186560120904E-3</v>
      </c>
      <c r="D1423" s="128">
        <f t="shared" si="97"/>
        <v>5228.4186560120907</v>
      </c>
      <c r="E1423" s="128">
        <f t="shared" ca="1" si="98"/>
        <v>45302.394430481567</v>
      </c>
      <c r="F1423" s="124">
        <f t="shared" ca="1" si="99"/>
        <v>0.14390704543500465</v>
      </c>
      <c r="G1423" s="128"/>
      <c r="H1423" s="128"/>
      <c r="I1423" s="124"/>
      <c r="J1423" s="125"/>
      <c r="K1423" s="128"/>
    </row>
    <row r="1424" spans="1:11" x14ac:dyDescent="0.3">
      <c r="A1424" s="73">
        <v>41779</v>
      </c>
      <c r="B1424" s="130">
        <v>1872.829956</v>
      </c>
      <c r="C1424" s="125">
        <f t="shared" si="96"/>
        <v>2.7359481503343996E-3</v>
      </c>
      <c r="D1424" s="128">
        <f t="shared" si="97"/>
        <v>2735.9481503343995</v>
      </c>
      <c r="E1424" s="128">
        <f t="shared" ca="1" si="98"/>
        <v>45302.394430481567</v>
      </c>
      <c r="F1424" s="124">
        <f t="shared" ca="1" si="99"/>
        <v>0.13138006050268625</v>
      </c>
      <c r="G1424" s="128"/>
      <c r="H1424" s="128"/>
      <c r="I1424" s="124"/>
      <c r="J1424" s="125"/>
      <c r="K1424" s="128"/>
    </row>
    <row r="1425" spans="1:11" x14ac:dyDescent="0.3">
      <c r="A1425" s="73">
        <v>41778</v>
      </c>
      <c r="B1425" s="130">
        <v>1885.079956</v>
      </c>
      <c r="C1425" s="125">
        <f t="shared" si="96"/>
        <v>2.2281047638528229E-4</v>
      </c>
      <c r="D1425" s="128">
        <f t="shared" si="97"/>
        <v>222.8104763852823</v>
      </c>
      <c r="E1425" s="128">
        <f t="shared" ca="1" si="98"/>
        <v>45302.394430481567</v>
      </c>
      <c r="F1425" s="124">
        <f t="shared" ca="1" si="99"/>
        <v>0.12935843034928562</v>
      </c>
      <c r="G1425" s="128"/>
      <c r="H1425" s="128"/>
      <c r="I1425" s="124"/>
      <c r="J1425" s="125"/>
      <c r="K1425" s="128"/>
    </row>
    <row r="1426" spans="1:11" x14ac:dyDescent="0.3">
      <c r="A1426" s="73">
        <v>41775</v>
      </c>
      <c r="B1426" s="130">
        <v>1877.8599850000001</v>
      </c>
      <c r="C1426" s="125">
        <f t="shared" si="96"/>
        <v>-1.7436394812960776E-3</v>
      </c>
      <c r="D1426" s="128">
        <f t="shared" si="97"/>
        <v>-1743.6394812960775</v>
      </c>
      <c r="E1426" s="128">
        <f t="shared" ca="1" si="98"/>
        <v>45302.394430481567</v>
      </c>
      <c r="F1426" s="124">
        <f t="shared" ca="1" si="99"/>
        <v>0.12697065999804624</v>
      </c>
      <c r="G1426" s="128"/>
      <c r="H1426" s="128"/>
      <c r="I1426" s="124"/>
      <c r="J1426" s="125"/>
      <c r="K1426" s="128"/>
    </row>
    <row r="1427" spans="1:11" x14ac:dyDescent="0.3">
      <c r="A1427" s="73">
        <v>41774</v>
      </c>
      <c r="B1427" s="130">
        <v>1870.849976</v>
      </c>
      <c r="C1427" s="125">
        <f t="shared" si="96"/>
        <v>-6.8111768624163904E-3</v>
      </c>
      <c r="D1427" s="128">
        <f t="shared" si="97"/>
        <v>-6811.1768624163906</v>
      </c>
      <c r="E1427" s="128">
        <f t="shared" ca="1" si="98"/>
        <v>45302.394430481567</v>
      </c>
      <c r="F1427" s="124">
        <f t="shared" ca="1" si="99"/>
        <v>0.12196921596017152</v>
      </c>
      <c r="G1427" s="128"/>
      <c r="H1427" s="128"/>
      <c r="I1427" s="124"/>
      <c r="J1427" s="125"/>
      <c r="K1427" s="128"/>
    </row>
    <row r="1428" spans="1:11" x14ac:dyDescent="0.3">
      <c r="A1428" s="73">
        <v>41773</v>
      </c>
      <c r="B1428" s="130">
        <v>1888.530029</v>
      </c>
      <c r="C1428" s="125">
        <f t="shared" si="96"/>
        <v>2.4311038611024571E-3</v>
      </c>
      <c r="D1428" s="128">
        <f t="shared" si="97"/>
        <v>2431.1038611024569</v>
      </c>
      <c r="E1428" s="128">
        <f t="shared" ca="1" si="98"/>
        <v>45302.394430481567</v>
      </c>
      <c r="F1428" s="124">
        <f t="shared" ca="1" si="99"/>
        <v>0.1442377396637895</v>
      </c>
      <c r="G1428" s="128"/>
      <c r="H1428" s="128"/>
      <c r="I1428" s="124"/>
      <c r="J1428" s="125"/>
      <c r="K1428" s="128"/>
    </row>
    <row r="1429" spans="1:11" x14ac:dyDescent="0.3">
      <c r="A1429" s="73">
        <v>41772</v>
      </c>
      <c r="B1429" s="130">
        <v>1897.4499510000001</v>
      </c>
      <c r="C1429" s="125">
        <f t="shared" si="96"/>
        <v>1.0179252553005558E-2</v>
      </c>
      <c r="D1429" s="128">
        <f t="shared" si="97"/>
        <v>10179.252553005557</v>
      </c>
      <c r="E1429" s="128">
        <f t="shared" ca="1" si="98"/>
        <v>45302.394430481567</v>
      </c>
      <c r="F1429" s="124">
        <f t="shared" ca="1" si="99"/>
        <v>0.14388280412556131</v>
      </c>
      <c r="G1429" s="128"/>
      <c r="H1429" s="128"/>
      <c r="I1429" s="124"/>
      <c r="J1429" s="125"/>
      <c r="K1429" s="128"/>
    </row>
    <row r="1430" spans="1:11" x14ac:dyDescent="0.3">
      <c r="A1430" s="73">
        <v>41771</v>
      </c>
      <c r="B1430" s="130">
        <v>1896.650024</v>
      </c>
      <c r="C1430" s="125">
        <f t="shared" si="96"/>
        <v>1.4560571518446475E-2</v>
      </c>
      <c r="D1430" s="128">
        <f t="shared" si="97"/>
        <v>14560.571518446475</v>
      </c>
      <c r="E1430" s="128">
        <f t="shared" ca="1" si="98"/>
        <v>45302.394430481567</v>
      </c>
      <c r="F1430" s="124">
        <f t="shared" ca="1" si="99"/>
        <v>0.14924807195755685</v>
      </c>
      <c r="G1430" s="128"/>
      <c r="H1430" s="128"/>
      <c r="I1430" s="124"/>
      <c r="J1430" s="125"/>
      <c r="K1430" s="128"/>
    </row>
    <row r="1431" spans="1:11" x14ac:dyDescent="0.3">
      <c r="A1431" s="73">
        <v>41768</v>
      </c>
      <c r="B1431" s="130">
        <v>1878.4799800000001</v>
      </c>
      <c r="C1431" s="125">
        <f t="shared" si="96"/>
        <v>8.0927099955860893E-3</v>
      </c>
      <c r="D1431" s="128">
        <f t="shared" si="97"/>
        <v>8092.7099955860895</v>
      </c>
      <c r="E1431" s="128">
        <f t="shared" ca="1" si="98"/>
        <v>45302.394430481567</v>
      </c>
      <c r="F1431" s="124">
        <f t="shared" ca="1" si="99"/>
        <v>0.14978237879527256</v>
      </c>
      <c r="G1431" s="128"/>
      <c r="H1431" s="128"/>
      <c r="I1431" s="124"/>
      <c r="J1431" s="125"/>
      <c r="K1431" s="128"/>
    </row>
    <row r="1432" spans="1:11" x14ac:dyDescent="0.3">
      <c r="A1432" s="73">
        <v>41767</v>
      </c>
      <c r="B1432" s="130">
        <v>1875.630005</v>
      </c>
      <c r="C1432" s="125">
        <f t="shared" si="96"/>
        <v>-1.5862685835772439E-3</v>
      </c>
      <c r="D1432" s="128">
        <f t="shared" si="97"/>
        <v>-1586.2685835772438</v>
      </c>
      <c r="E1432" s="128">
        <f t="shared" ca="1" si="98"/>
        <v>45302.394430481567</v>
      </c>
      <c r="F1432" s="124">
        <f t="shared" ca="1" si="99"/>
        <v>0.14808720160144007</v>
      </c>
      <c r="G1432" s="128"/>
      <c r="H1432" s="128"/>
      <c r="I1432" s="124"/>
      <c r="J1432" s="125"/>
      <c r="K1432" s="128"/>
    </row>
    <row r="1433" spans="1:11" x14ac:dyDescent="0.3">
      <c r="A1433" s="73">
        <v>41766</v>
      </c>
      <c r="B1433" s="130">
        <v>1878.209961</v>
      </c>
      <c r="C1433" s="125">
        <f t="shared" si="96"/>
        <v>1.5036584270180509E-3</v>
      </c>
      <c r="D1433" s="128">
        <f t="shared" si="97"/>
        <v>1503.6584270180508</v>
      </c>
      <c r="E1433" s="128">
        <f t="shared" ca="1" si="98"/>
        <v>45302.394430481567</v>
      </c>
      <c r="F1433" s="124">
        <f t="shared" ca="1" si="99"/>
        <v>0.15463487381956109</v>
      </c>
      <c r="G1433" s="128"/>
      <c r="H1433" s="128"/>
      <c r="I1433" s="124"/>
      <c r="J1433" s="125"/>
      <c r="K1433" s="128"/>
    </row>
    <row r="1434" spans="1:11" x14ac:dyDescent="0.3">
      <c r="A1434" s="73">
        <v>41765</v>
      </c>
      <c r="B1434" s="130">
        <v>1867.719971</v>
      </c>
      <c r="C1434" s="125">
        <f t="shared" si="96"/>
        <v>-6.2941010835514399E-3</v>
      </c>
      <c r="D1434" s="128">
        <f t="shared" si="97"/>
        <v>-6294.1010835514398</v>
      </c>
      <c r="E1434" s="128">
        <f t="shared" ca="1" si="98"/>
        <v>45302.394430481567</v>
      </c>
      <c r="F1434" s="124">
        <f t="shared" ca="1" si="99"/>
        <v>0.14395264164857124</v>
      </c>
      <c r="G1434" s="128"/>
      <c r="H1434" s="128"/>
      <c r="I1434" s="124"/>
      <c r="J1434" s="125"/>
      <c r="K1434" s="128"/>
    </row>
    <row r="1435" spans="1:11" x14ac:dyDescent="0.3">
      <c r="A1435" s="73">
        <v>41764</v>
      </c>
      <c r="B1435" s="130">
        <v>1884.660034</v>
      </c>
      <c r="C1435" s="125">
        <f t="shared" si="96"/>
        <v>6.8219921564141028E-3</v>
      </c>
      <c r="D1435" s="128">
        <f t="shared" si="97"/>
        <v>6821.9921564141032</v>
      </c>
      <c r="E1435" s="128">
        <f t="shared" ca="1" si="98"/>
        <v>45302.394430481567</v>
      </c>
      <c r="F1435" s="124">
        <f t="shared" ca="1" si="99"/>
        <v>0.15910605378061948</v>
      </c>
      <c r="G1435" s="128"/>
      <c r="H1435" s="128"/>
      <c r="I1435" s="124"/>
      <c r="J1435" s="125"/>
      <c r="K1435" s="128"/>
    </row>
    <row r="1436" spans="1:11" x14ac:dyDescent="0.3">
      <c r="A1436" s="73">
        <v>41761</v>
      </c>
      <c r="B1436" s="130">
        <v>1881.1400149999999</v>
      </c>
      <c r="C1436" s="125">
        <f t="shared" si="96"/>
        <v>8.7353080460343957E-3</v>
      </c>
      <c r="D1436" s="128">
        <f t="shared" si="97"/>
        <v>8735.3080460343954</v>
      </c>
      <c r="E1436" s="128">
        <f t="shared" ca="1" si="98"/>
        <v>45302.394430481567</v>
      </c>
      <c r="F1436" s="124">
        <f t="shared" ca="1" si="99"/>
        <v>0.16299228129829979</v>
      </c>
      <c r="G1436" s="128"/>
      <c r="H1436" s="128"/>
      <c r="I1436" s="124"/>
      <c r="J1436" s="125"/>
      <c r="K1436" s="128"/>
    </row>
    <row r="1437" spans="1:11" x14ac:dyDescent="0.3">
      <c r="A1437" s="73">
        <v>41760</v>
      </c>
      <c r="B1437" s="130">
        <v>1883.6800539999999</v>
      </c>
      <c r="C1437" s="125">
        <f t="shared" si="96"/>
        <v>1.1474993058607552E-2</v>
      </c>
      <c r="D1437" s="128">
        <f t="shared" si="97"/>
        <v>11474.993058607552</v>
      </c>
      <c r="E1437" s="128">
        <f t="shared" ca="1" si="98"/>
        <v>45302.394430481567</v>
      </c>
      <c r="F1437" s="124">
        <f t="shared" ca="1" si="99"/>
        <v>0.16678435764019794</v>
      </c>
      <c r="G1437" s="128"/>
      <c r="H1437" s="128"/>
      <c r="I1437" s="124"/>
      <c r="J1437" s="125"/>
      <c r="K1437" s="128"/>
    </row>
    <row r="1438" spans="1:11" x14ac:dyDescent="0.3">
      <c r="A1438" s="73">
        <v>41759</v>
      </c>
      <c r="B1438" s="130">
        <v>1883.9499510000001</v>
      </c>
      <c r="C1438" s="125">
        <f t="shared" si="96"/>
        <v>2.2230285431532382E-2</v>
      </c>
      <c r="D1438" s="128">
        <f t="shared" si="97"/>
        <v>22230.285431532382</v>
      </c>
      <c r="E1438" s="128">
        <f t="shared" ca="1" si="98"/>
        <v>45302.394430481567</v>
      </c>
      <c r="F1438" s="124">
        <f t="shared" ca="1" si="99"/>
        <v>0.17924498218837726</v>
      </c>
      <c r="G1438" s="128"/>
      <c r="H1438" s="128"/>
      <c r="I1438" s="124"/>
      <c r="J1438" s="125"/>
      <c r="K1438" s="128"/>
    </row>
    <row r="1439" spans="1:11" x14ac:dyDescent="0.3">
      <c r="A1439" s="73">
        <v>41758</v>
      </c>
      <c r="B1439" s="130">
        <v>1878.329956</v>
      </c>
      <c r="C1439" s="125">
        <f t="shared" si="96"/>
        <v>2.6067797832971973E-2</v>
      </c>
      <c r="D1439" s="128">
        <f t="shared" si="97"/>
        <v>26067.797832971974</v>
      </c>
      <c r="E1439" s="128">
        <f t="shared" ca="1" si="98"/>
        <v>45302.394430481567</v>
      </c>
      <c r="F1439" s="124">
        <f t="shared" ca="1" si="99"/>
        <v>0.18678840851243561</v>
      </c>
      <c r="G1439" s="128"/>
      <c r="H1439" s="128"/>
      <c r="I1439" s="124"/>
      <c r="J1439" s="125"/>
      <c r="K1439" s="128"/>
    </row>
    <row r="1440" spans="1:11" x14ac:dyDescent="0.3">
      <c r="A1440" s="73">
        <v>41757</v>
      </c>
      <c r="B1440" s="130">
        <v>1869.4300539999999</v>
      </c>
      <c r="C1440" s="125">
        <f t="shared" si="96"/>
        <v>2.9597626657777321E-2</v>
      </c>
      <c r="D1440" s="128">
        <f t="shared" si="97"/>
        <v>29597.62665777732</v>
      </c>
      <c r="E1440" s="128">
        <f t="shared" ca="1" si="98"/>
        <v>45302.394430481567</v>
      </c>
      <c r="F1440" s="124">
        <f t="shared" ca="1" si="99"/>
        <v>0.17017102048062682</v>
      </c>
      <c r="G1440" s="128"/>
      <c r="H1440" s="128"/>
      <c r="I1440" s="124"/>
      <c r="J1440" s="125"/>
      <c r="K1440" s="128"/>
    </row>
    <row r="1441" spans="1:11" x14ac:dyDescent="0.3">
      <c r="A1441" s="73">
        <v>41754</v>
      </c>
      <c r="B1441" s="130">
        <v>1863.400024</v>
      </c>
      <c r="C1441" s="125">
        <f t="shared" si="96"/>
        <v>1.6540504903104214E-2</v>
      </c>
      <c r="D1441" s="128">
        <f t="shared" si="97"/>
        <v>16540.504903104214</v>
      </c>
      <c r="E1441" s="128">
        <f t="shared" ca="1" si="98"/>
        <v>45302.394430481567</v>
      </c>
      <c r="F1441" s="124">
        <f t="shared" ca="1" si="99"/>
        <v>0.16929489745886594</v>
      </c>
      <c r="G1441" s="128"/>
      <c r="H1441" s="128"/>
      <c r="I1441" s="124"/>
      <c r="J1441" s="125"/>
      <c r="K1441" s="128"/>
    </row>
    <row r="1442" spans="1:11" x14ac:dyDescent="0.3">
      <c r="A1442" s="73">
        <v>41753</v>
      </c>
      <c r="B1442" s="130">
        <v>1878.6099850000001</v>
      </c>
      <c r="C1442" s="125">
        <f t="shared" si="96"/>
        <v>3.4344618650659076E-3</v>
      </c>
      <c r="D1442" s="128">
        <f t="shared" si="97"/>
        <v>3434.4618650659077</v>
      </c>
      <c r="E1442" s="128">
        <f t="shared" ca="1" si="98"/>
        <v>45302.394430481567</v>
      </c>
      <c r="F1442" s="124">
        <f t="shared" ca="1" si="99"/>
        <v>0.1873103934125695</v>
      </c>
      <c r="G1442" s="128"/>
      <c r="H1442" s="128"/>
      <c r="I1442" s="124"/>
      <c r="J1442" s="125"/>
      <c r="K1442" s="128"/>
    </row>
    <row r="1443" spans="1:11" x14ac:dyDescent="0.3">
      <c r="A1443" s="73">
        <v>41752</v>
      </c>
      <c r="B1443" s="130">
        <v>1875.3900149999999</v>
      </c>
      <c r="C1443" s="125">
        <f t="shared" si="96"/>
        <v>1.2651490579390412E-2</v>
      </c>
      <c r="D1443" s="128">
        <f t="shared" si="97"/>
        <v>12651.490579390413</v>
      </c>
      <c r="E1443" s="128">
        <f t="shared" ca="1" si="98"/>
        <v>45302.394430481567</v>
      </c>
      <c r="F1443" s="124">
        <f t="shared" ca="1" si="99"/>
        <v>0.18309191171545769</v>
      </c>
      <c r="G1443" s="128"/>
      <c r="H1443" s="128"/>
      <c r="I1443" s="124"/>
      <c r="J1443" s="125"/>
      <c r="K1443" s="128"/>
    </row>
    <row r="1444" spans="1:11" x14ac:dyDescent="0.3">
      <c r="A1444" s="73">
        <v>41751</v>
      </c>
      <c r="B1444" s="130">
        <v>1879.5500489999999</v>
      </c>
      <c r="C1444" s="125">
        <f t="shared" si="96"/>
        <v>1.8704206559497782E-2</v>
      </c>
      <c r="D1444" s="128">
        <f t="shared" si="97"/>
        <v>18704.206559497783</v>
      </c>
      <c r="E1444" s="128">
        <f t="shared" ca="1" si="98"/>
        <v>45302.394430481567</v>
      </c>
      <c r="F1444" s="124">
        <f t="shared" ca="1" si="99"/>
        <v>0.19050032149335094</v>
      </c>
      <c r="G1444" s="128"/>
      <c r="H1444" s="128"/>
      <c r="I1444" s="124"/>
      <c r="J1444" s="125"/>
      <c r="K1444" s="128"/>
    </row>
    <row r="1445" spans="1:11" x14ac:dyDescent="0.3">
      <c r="A1445" s="73">
        <v>41750</v>
      </c>
      <c r="B1445" s="130">
        <v>1871.8900149999999</v>
      </c>
      <c r="C1445" s="125">
        <f t="shared" si="96"/>
        <v>3.6459629958676132E-3</v>
      </c>
      <c r="D1445" s="128">
        <f t="shared" si="97"/>
        <v>3645.9629958676132</v>
      </c>
      <c r="E1445" s="128">
        <f t="shared" ca="1" si="98"/>
        <v>45302.394430481567</v>
      </c>
      <c r="F1445" s="124">
        <f t="shared" ca="1" si="99"/>
        <v>0.18565600059284759</v>
      </c>
      <c r="G1445" s="128"/>
      <c r="H1445" s="128"/>
      <c r="I1445" s="124"/>
      <c r="J1445" s="125"/>
      <c r="K1445" s="128"/>
    </row>
    <row r="1446" spans="1:11" x14ac:dyDescent="0.3">
      <c r="A1446" s="73">
        <v>41746</v>
      </c>
      <c r="B1446" s="130">
        <v>1864.849976</v>
      </c>
      <c r="C1446" s="125">
        <f t="shared" si="96"/>
        <v>-1.266434968085739E-2</v>
      </c>
      <c r="D1446" s="128">
        <f t="shared" si="97"/>
        <v>-12664.349680857389</v>
      </c>
      <c r="E1446" s="128">
        <f t="shared" ca="1" si="98"/>
        <v>45302.394430481567</v>
      </c>
      <c r="F1446" s="124">
        <f t="shared" ca="1" si="99"/>
        <v>0.19350398463999996</v>
      </c>
      <c r="G1446" s="128"/>
      <c r="H1446" s="128"/>
      <c r="I1446" s="124"/>
      <c r="J1446" s="125"/>
      <c r="K1446" s="128"/>
    </row>
    <row r="1447" spans="1:11" x14ac:dyDescent="0.3">
      <c r="A1447" s="73">
        <v>41745</v>
      </c>
      <c r="B1447" s="130">
        <v>1862.3100589999999</v>
      </c>
      <c r="C1447" s="125">
        <f t="shared" si="96"/>
        <v>-1.5119765528121887E-2</v>
      </c>
      <c r="D1447" s="128">
        <f t="shared" si="97"/>
        <v>-15119.765528121887</v>
      </c>
      <c r="E1447" s="128">
        <f t="shared" ca="1" si="98"/>
        <v>45302.394430481567</v>
      </c>
      <c r="F1447" s="124">
        <f t="shared" ca="1" si="99"/>
        <v>0.19743453399774946</v>
      </c>
      <c r="G1447" s="128"/>
      <c r="H1447" s="128"/>
      <c r="I1447" s="124"/>
      <c r="J1447" s="125"/>
      <c r="K1447" s="128"/>
    </row>
    <row r="1448" spans="1:11" x14ac:dyDescent="0.3">
      <c r="A1448" s="73">
        <v>41744</v>
      </c>
      <c r="B1448" s="130">
        <v>1842.9799800000001</v>
      </c>
      <c r="C1448" s="125">
        <f t="shared" si="96"/>
        <v>-2.2561436393552459E-2</v>
      </c>
      <c r="D1448" s="128">
        <f t="shared" si="97"/>
        <v>-22561.43639355246</v>
      </c>
      <c r="E1448" s="128">
        <f t="shared" ca="1" si="98"/>
        <v>45302.394430481567</v>
      </c>
      <c r="F1448" s="124">
        <f t="shared" ca="1" si="99"/>
        <v>0.19549042749616086</v>
      </c>
      <c r="G1448" s="128"/>
      <c r="H1448" s="128"/>
      <c r="I1448" s="124"/>
      <c r="J1448" s="125"/>
      <c r="K1448" s="128"/>
    </row>
    <row r="1449" spans="1:11" x14ac:dyDescent="0.3">
      <c r="A1449" s="73">
        <v>41743</v>
      </c>
      <c r="B1449" s="130">
        <v>1830.6099850000001</v>
      </c>
      <c r="C1449" s="125">
        <f t="shared" si="96"/>
        <v>-2.2287608958724725E-2</v>
      </c>
      <c r="D1449" s="128">
        <f t="shared" si="97"/>
        <v>-22287.608958724726</v>
      </c>
      <c r="E1449" s="128">
        <f t="shared" ca="1" si="98"/>
        <v>45302.394430481567</v>
      </c>
      <c r="F1449" s="124">
        <f t="shared" ca="1" si="99"/>
        <v>0.17950913538244517</v>
      </c>
      <c r="G1449" s="128"/>
      <c r="H1449" s="128"/>
      <c r="I1449" s="124"/>
      <c r="J1449" s="125"/>
      <c r="K1449" s="128"/>
    </row>
    <row r="1450" spans="1:11" x14ac:dyDescent="0.3">
      <c r="A1450" s="73">
        <v>41740</v>
      </c>
      <c r="B1450" s="130">
        <v>1815.6899410000001</v>
      </c>
      <c r="C1450" s="125">
        <f t="shared" si="96"/>
        <v>-2.2571922197682781E-2</v>
      </c>
      <c r="D1450" s="128">
        <f t="shared" si="97"/>
        <v>-22571.922197682779</v>
      </c>
      <c r="E1450" s="128">
        <f t="shared" ca="1" si="98"/>
        <v>45302.394430481567</v>
      </c>
      <c r="F1450" s="124">
        <f t="shared" ca="1" si="99"/>
        <v>0.1531338735459391</v>
      </c>
      <c r="G1450" s="128"/>
      <c r="H1450" s="128"/>
      <c r="I1450" s="124"/>
      <c r="J1450" s="125"/>
      <c r="K1450" s="128"/>
    </row>
    <row r="1451" spans="1:11" x14ac:dyDescent="0.3">
      <c r="A1451" s="73">
        <v>41739</v>
      </c>
      <c r="B1451" s="130">
        <v>1833.079956</v>
      </c>
      <c r="C1451" s="125">
        <f t="shared" si="96"/>
        <v>-8.6315507849313855E-3</v>
      </c>
      <c r="D1451" s="128">
        <f t="shared" si="97"/>
        <v>-8631.5507849313854</v>
      </c>
      <c r="E1451" s="128">
        <f t="shared" ca="1" si="98"/>
        <v>45302.394430481567</v>
      </c>
      <c r="F1451" s="124">
        <f t="shared" ca="1" si="99"/>
        <v>0.18083432561552404</v>
      </c>
      <c r="G1451" s="128"/>
      <c r="H1451" s="128"/>
      <c r="I1451" s="124"/>
      <c r="J1451" s="125"/>
      <c r="K1451" s="128"/>
    </row>
    <row r="1452" spans="1:11" x14ac:dyDescent="0.3">
      <c r="A1452" s="73">
        <v>41738</v>
      </c>
      <c r="B1452" s="130">
        <v>1872.1800539999999</v>
      </c>
      <c r="C1452" s="125">
        <f t="shared" si="96"/>
        <v>1.0590747060902794E-2</v>
      </c>
      <c r="D1452" s="128">
        <f t="shared" si="97"/>
        <v>10590.747060902795</v>
      </c>
      <c r="E1452" s="128">
        <f t="shared" ca="1" si="98"/>
        <v>45302.394430481567</v>
      </c>
      <c r="F1452" s="124">
        <f t="shared" ca="1" si="99"/>
        <v>0.1783239967774024</v>
      </c>
      <c r="G1452" s="128"/>
      <c r="H1452" s="128"/>
      <c r="I1452" s="124"/>
      <c r="J1452" s="125"/>
      <c r="K1452" s="128"/>
    </row>
    <row r="1453" spans="1:11" x14ac:dyDescent="0.3">
      <c r="A1453" s="73">
        <v>41737</v>
      </c>
      <c r="B1453" s="130">
        <v>1851.959961</v>
      </c>
      <c r="C1453" s="125">
        <f t="shared" si="96"/>
        <v>-7.3219809160546268E-3</v>
      </c>
      <c r="D1453" s="128">
        <f t="shared" si="97"/>
        <v>-7321.9809160546265</v>
      </c>
      <c r="E1453" s="128">
        <f t="shared" ca="1" si="98"/>
        <v>45302.394430481567</v>
      </c>
      <c r="F1453" s="124">
        <f t="shared" ca="1" si="99"/>
        <v>0.16229122351459879</v>
      </c>
      <c r="G1453" s="128"/>
      <c r="H1453" s="128"/>
      <c r="I1453" s="124"/>
      <c r="J1453" s="125"/>
      <c r="K1453" s="128"/>
    </row>
    <row r="1454" spans="1:11" x14ac:dyDescent="0.3">
      <c r="A1454" s="73">
        <v>41736</v>
      </c>
      <c r="B1454" s="130">
        <v>1845.040039</v>
      </c>
      <c r="C1454" s="125">
        <f t="shared" si="96"/>
        <v>-6.6758023913948694E-3</v>
      </c>
      <c r="D1454" s="128">
        <f t="shared" si="97"/>
        <v>-6675.8023913948691</v>
      </c>
      <c r="E1454" s="128">
        <f t="shared" ca="1" si="98"/>
        <v>45302.394430481567</v>
      </c>
      <c r="F1454" s="124">
        <f t="shared" ca="1" si="99"/>
        <v>0.16206159878646353</v>
      </c>
      <c r="G1454" s="128"/>
      <c r="H1454" s="128"/>
      <c r="I1454" s="124"/>
      <c r="J1454" s="125"/>
      <c r="K1454" s="128"/>
    </row>
    <row r="1455" spans="1:11" x14ac:dyDescent="0.3">
      <c r="A1455" s="73">
        <v>41733</v>
      </c>
      <c r="B1455" s="130">
        <v>1865.089966</v>
      </c>
      <c r="C1455" s="125">
        <f t="shared" si="96"/>
        <v>-7.6616054726263982E-4</v>
      </c>
      <c r="D1455" s="128">
        <f t="shared" si="97"/>
        <v>-766.16054726263985</v>
      </c>
      <c r="E1455" s="128">
        <f t="shared" ca="1" si="98"/>
        <v>45302.394430481567</v>
      </c>
      <c r="F1455" s="124">
        <f t="shared" ca="1" si="99"/>
        <v>0.189008092409918</v>
      </c>
      <c r="G1455" s="128"/>
      <c r="H1455" s="128"/>
      <c r="I1455" s="124"/>
      <c r="J1455" s="125"/>
      <c r="K1455" s="128"/>
    </row>
    <row r="1456" spans="1:11" x14ac:dyDescent="0.3">
      <c r="A1456" s="73">
        <v>41732</v>
      </c>
      <c r="B1456" s="130">
        <v>1888.7700199999999</v>
      </c>
      <c r="C1456" s="125">
        <f t="shared" si="96"/>
        <v>8.9529489214643654E-3</v>
      </c>
      <c r="D1456" s="128">
        <f t="shared" si="97"/>
        <v>8952.9489214643654</v>
      </c>
      <c r="E1456" s="128">
        <f t="shared" ca="1" si="98"/>
        <v>45302.394430481567</v>
      </c>
      <c r="F1456" s="124">
        <f t="shared" ca="1" si="99"/>
        <v>0.20837204044098478</v>
      </c>
      <c r="G1456" s="128"/>
      <c r="H1456" s="128"/>
      <c r="I1456" s="124"/>
      <c r="J1456" s="125"/>
      <c r="K1456" s="128"/>
    </row>
    <row r="1457" spans="1:11" x14ac:dyDescent="0.3">
      <c r="A1457" s="73">
        <v>41731</v>
      </c>
      <c r="B1457" s="130">
        <v>1890.900024</v>
      </c>
      <c r="C1457" s="125">
        <f t="shared" si="96"/>
        <v>1.6192223475311573E-2</v>
      </c>
      <c r="D1457" s="128">
        <f t="shared" si="97"/>
        <v>16192.223475311574</v>
      </c>
      <c r="E1457" s="128">
        <f t="shared" ca="1" si="98"/>
        <v>45302.394430481567</v>
      </c>
      <c r="F1457" s="124">
        <f t="shared" ca="1" si="99"/>
        <v>0.21735938703683666</v>
      </c>
      <c r="G1457" s="128"/>
      <c r="H1457" s="128"/>
      <c r="I1457" s="124"/>
      <c r="J1457" s="125"/>
      <c r="K1457" s="128"/>
    </row>
    <row r="1458" spans="1:11" x14ac:dyDescent="0.3">
      <c r="A1458" s="73">
        <v>41730</v>
      </c>
      <c r="B1458" s="130">
        <v>1885.5200199999999</v>
      </c>
      <c r="C1458" s="125">
        <f t="shared" si="96"/>
        <v>7.0877393510482278E-3</v>
      </c>
      <c r="D1458" s="128">
        <f t="shared" si="97"/>
        <v>7087.7393510482279</v>
      </c>
      <c r="E1458" s="128">
        <f t="shared" ca="1" si="98"/>
        <v>45302.394430481567</v>
      </c>
      <c r="F1458" s="124">
        <f t="shared" ca="1" si="99"/>
        <v>0.20868219090862938</v>
      </c>
      <c r="G1458" s="128"/>
      <c r="H1458" s="128"/>
      <c r="I1458" s="124"/>
      <c r="J1458" s="125"/>
      <c r="K1458" s="128"/>
    </row>
    <row r="1459" spans="1:11" x14ac:dyDescent="0.3">
      <c r="A1459" s="73">
        <v>41729</v>
      </c>
      <c r="B1459" s="130">
        <v>1872.339966</v>
      </c>
      <c r="C1459" s="125">
        <f t="shared" si="96"/>
        <v>7.2680182264073245E-3</v>
      </c>
      <c r="D1459" s="128">
        <f t="shared" si="97"/>
        <v>7268.0182264073246</v>
      </c>
      <c r="E1459" s="128">
        <f t="shared" ca="1" si="98"/>
        <v>45302.394430481567</v>
      </c>
      <c r="F1459" s="124">
        <f t="shared" ca="1" si="99"/>
        <v>0.20509241682732871</v>
      </c>
      <c r="G1459" s="128"/>
      <c r="H1459" s="128"/>
      <c r="I1459" s="124"/>
      <c r="J1459" s="125"/>
      <c r="K1459" s="128"/>
    </row>
    <row r="1460" spans="1:11" x14ac:dyDescent="0.3">
      <c r="A1460" s="73">
        <v>41726</v>
      </c>
      <c r="B1460" s="130">
        <v>1857.619995</v>
      </c>
      <c r="C1460" s="125">
        <f t="shared" si="96"/>
        <v>8.9564506336965444E-3</v>
      </c>
      <c r="D1460" s="128">
        <f t="shared" si="97"/>
        <v>8956.4506336965442</v>
      </c>
      <c r="E1460" s="128">
        <f t="shared" ca="1" si="98"/>
        <v>45302.394430481567</v>
      </c>
      <c r="F1460" s="124">
        <f t="shared" ca="1" si="99"/>
        <v>0.18300907180385284</v>
      </c>
      <c r="G1460" s="128"/>
      <c r="H1460" s="128"/>
      <c r="I1460" s="124"/>
      <c r="J1460" s="125"/>
      <c r="K1460" s="128"/>
    </row>
    <row r="1461" spans="1:11" x14ac:dyDescent="0.3">
      <c r="A1461" s="73">
        <v>41725</v>
      </c>
      <c r="B1461" s="130">
        <v>1849.040039</v>
      </c>
      <c r="C1461" s="125">
        <f t="shared" si="96"/>
        <v>1.4623921107279614E-3</v>
      </c>
      <c r="D1461" s="128">
        <f t="shared" si="97"/>
        <v>1462.3921107279614</v>
      </c>
      <c r="E1461" s="128">
        <f t="shared" ca="1" si="98"/>
        <v>45302.394430481567</v>
      </c>
      <c r="F1461" s="124">
        <f t="shared" ca="1" si="99"/>
        <v>0.18363557546235976</v>
      </c>
      <c r="G1461" s="128"/>
      <c r="H1461" s="128"/>
      <c r="I1461" s="124"/>
      <c r="J1461" s="125"/>
      <c r="K1461" s="128"/>
    </row>
    <row r="1462" spans="1:11" x14ac:dyDescent="0.3">
      <c r="A1462" s="73">
        <v>41724</v>
      </c>
      <c r="B1462" s="130">
        <v>1852.5600589999999</v>
      </c>
      <c r="C1462" s="125">
        <f t="shared" si="96"/>
        <v>-8.371637089289341E-3</v>
      </c>
      <c r="D1462" s="128">
        <f t="shared" si="97"/>
        <v>-8371.637089289341</v>
      </c>
      <c r="E1462" s="128">
        <f t="shared" ca="1" si="98"/>
        <v>45302.394430481567</v>
      </c>
      <c r="F1462" s="124">
        <f t="shared" ca="1" si="99"/>
        <v>0.18058369518951678</v>
      </c>
      <c r="G1462" s="128"/>
      <c r="H1462" s="128"/>
      <c r="I1462" s="124"/>
      <c r="J1462" s="125"/>
      <c r="K1462" s="128"/>
    </row>
    <row r="1463" spans="1:11" x14ac:dyDescent="0.3">
      <c r="A1463" s="73">
        <v>41723</v>
      </c>
      <c r="B1463" s="130">
        <v>1865.619995</v>
      </c>
      <c r="C1463" s="125">
        <f t="shared" si="96"/>
        <v>-1.0762356540743312E-3</v>
      </c>
      <c r="D1463" s="128">
        <f t="shared" si="97"/>
        <v>-1076.2356540743313</v>
      </c>
      <c r="E1463" s="128">
        <f t="shared" ca="1" si="98"/>
        <v>45302.394430481567</v>
      </c>
      <c r="F1463" s="124">
        <f t="shared" ca="1" si="99"/>
        <v>0.19372941974566094</v>
      </c>
      <c r="G1463" s="128"/>
      <c r="H1463" s="128"/>
      <c r="I1463" s="124"/>
      <c r="J1463" s="125"/>
      <c r="K1463" s="128"/>
    </row>
    <row r="1464" spans="1:11" x14ac:dyDescent="0.3">
      <c r="A1464" s="73">
        <v>41722</v>
      </c>
      <c r="B1464" s="130">
        <v>1857.4399410000001</v>
      </c>
      <c r="C1464" s="125">
        <f t="shared" si="96"/>
        <v>-1.0510557135227638E-2</v>
      </c>
      <c r="D1464" s="128">
        <f t="shared" si="97"/>
        <v>-10510.557135227638</v>
      </c>
      <c r="E1464" s="128">
        <f t="shared" ca="1" si="98"/>
        <v>45302.394430481567</v>
      </c>
      <c r="F1464" s="124">
        <f t="shared" ca="1" si="99"/>
        <v>0.18779610636095967</v>
      </c>
      <c r="G1464" s="128"/>
      <c r="H1464" s="128"/>
      <c r="I1464" s="124"/>
      <c r="J1464" s="125"/>
      <c r="K1464" s="128"/>
    </row>
    <row r="1465" spans="1:11" x14ac:dyDescent="0.3">
      <c r="A1465" s="73">
        <v>41719</v>
      </c>
      <c r="B1465" s="130">
        <v>1866.5200199999999</v>
      </c>
      <c r="C1465" s="125">
        <f t="shared" si="96"/>
        <v>-6.1340646422715084E-3</v>
      </c>
      <c r="D1465" s="128">
        <f t="shared" si="97"/>
        <v>-6134.0646422715081</v>
      </c>
      <c r="E1465" s="128">
        <f t="shared" ca="1" si="98"/>
        <v>45302.394430481567</v>
      </c>
      <c r="F1465" s="124">
        <f t="shared" ca="1" si="99"/>
        <v>0.2028949667593416</v>
      </c>
      <c r="G1465" s="128"/>
      <c r="H1465" s="128"/>
      <c r="I1465" s="124"/>
      <c r="J1465" s="125"/>
      <c r="K1465" s="128"/>
    </row>
    <row r="1466" spans="1:11" x14ac:dyDescent="0.3">
      <c r="A1466" s="73">
        <v>41718</v>
      </c>
      <c r="B1466" s="130">
        <v>1872.01001</v>
      </c>
      <c r="C1466" s="125">
        <f t="shared" si="96"/>
        <v>-2.6744478897199331E-3</v>
      </c>
      <c r="D1466" s="128">
        <f t="shared" si="97"/>
        <v>-2674.4478897199333</v>
      </c>
      <c r="E1466" s="128">
        <f t="shared" ca="1" si="98"/>
        <v>45302.394430481567</v>
      </c>
      <c r="F1466" s="124">
        <f t="shared" ca="1" si="99"/>
        <v>0.20240350439912103</v>
      </c>
      <c r="G1466" s="128"/>
      <c r="H1466" s="128"/>
      <c r="I1466" s="124"/>
      <c r="J1466" s="125"/>
      <c r="K1466" s="128"/>
    </row>
    <row r="1467" spans="1:11" x14ac:dyDescent="0.3">
      <c r="A1467" s="73">
        <v>41717</v>
      </c>
      <c r="B1467" s="130">
        <v>1860.7700199999999</v>
      </c>
      <c r="C1467" s="125">
        <f t="shared" si="96"/>
        <v>-6.9591039589994574E-3</v>
      </c>
      <c r="D1467" s="128">
        <f t="shared" si="97"/>
        <v>-6959.1039589994571</v>
      </c>
      <c r="E1467" s="128">
        <f t="shared" ca="1" si="98"/>
        <v>45302.394430481567</v>
      </c>
      <c r="F1467" s="124">
        <f t="shared" ca="1" si="99"/>
        <v>0.20375854639399105</v>
      </c>
      <c r="G1467" s="128"/>
      <c r="H1467" s="128"/>
      <c r="I1467" s="124"/>
      <c r="J1467" s="125"/>
      <c r="K1467" s="128"/>
    </row>
    <row r="1468" spans="1:11" x14ac:dyDescent="0.3">
      <c r="A1468" s="73">
        <v>41716</v>
      </c>
      <c r="B1468" s="130">
        <v>1872.25</v>
      </c>
      <c r="C1468" s="125">
        <f t="shared" si="96"/>
        <v>-8.858664342901168E-4</v>
      </c>
      <c r="D1468" s="128">
        <f t="shared" si="97"/>
        <v>-885.86643429011679</v>
      </c>
      <c r="E1468" s="128">
        <f t="shared" ca="1" si="98"/>
        <v>45302.394430481567</v>
      </c>
      <c r="F1468" s="124">
        <f t="shared" ca="1" si="99"/>
        <v>0.20115354802688645</v>
      </c>
      <c r="G1468" s="128"/>
      <c r="H1468" s="128"/>
      <c r="I1468" s="124"/>
      <c r="J1468" s="125"/>
      <c r="K1468" s="128"/>
    </row>
    <row r="1469" spans="1:11" x14ac:dyDescent="0.3">
      <c r="A1469" s="73">
        <v>41715</v>
      </c>
      <c r="B1469" s="130">
        <v>1858.829956</v>
      </c>
      <c r="C1469" s="125">
        <f t="shared" si="96"/>
        <v>7.0974498664209129E-3</v>
      </c>
      <c r="D1469" s="128">
        <f t="shared" si="97"/>
        <v>7097.4498664209132</v>
      </c>
      <c r="E1469" s="128">
        <f t="shared" ca="1" si="98"/>
        <v>45302.394430481567</v>
      </c>
      <c r="F1469" s="124">
        <f t="shared" ca="1" si="99"/>
        <v>0.20053088909286743</v>
      </c>
      <c r="G1469" s="128"/>
      <c r="H1469" s="128"/>
      <c r="I1469" s="124"/>
      <c r="J1469" s="125"/>
      <c r="K1469" s="128"/>
    </row>
    <row r="1470" spans="1:11" x14ac:dyDescent="0.3">
      <c r="A1470" s="73">
        <v>41712</v>
      </c>
      <c r="B1470" s="130">
        <v>1841.130005</v>
      </c>
      <c r="C1470" s="125">
        <f t="shared" si="96"/>
        <v>-9.8523469212751236E-3</v>
      </c>
      <c r="D1470" s="128">
        <f t="shared" si="97"/>
        <v>-9852.3469212751243</v>
      </c>
      <c r="E1470" s="128">
        <f t="shared" ca="1" si="98"/>
        <v>45302.394430481567</v>
      </c>
      <c r="F1470" s="124">
        <f t="shared" ca="1" si="99"/>
        <v>0.18621869304120131</v>
      </c>
      <c r="G1470" s="128"/>
      <c r="H1470" s="128"/>
      <c r="I1470" s="124"/>
      <c r="J1470" s="125"/>
      <c r="K1470" s="128"/>
    </row>
    <row r="1471" spans="1:11" x14ac:dyDescent="0.3">
      <c r="A1471" s="73">
        <v>41711</v>
      </c>
      <c r="B1471" s="130">
        <v>1846.339966</v>
      </c>
      <c r="C1471" s="125">
        <f t="shared" si="96"/>
        <v>-4.2873945460480956E-3</v>
      </c>
      <c r="D1471" s="128">
        <f t="shared" si="97"/>
        <v>-4287.3945460480954</v>
      </c>
      <c r="E1471" s="128">
        <f t="shared" ca="1" si="98"/>
        <v>45302.394430481567</v>
      </c>
      <c r="F1471" s="124">
        <f t="shared" ca="1" si="99"/>
        <v>0.18302045490357033</v>
      </c>
      <c r="G1471" s="128"/>
      <c r="H1471" s="128"/>
      <c r="I1471" s="124"/>
      <c r="J1471" s="125"/>
      <c r="K1471" s="128"/>
    </row>
    <row r="1472" spans="1:11" x14ac:dyDescent="0.3">
      <c r="A1472" s="73">
        <v>41710</v>
      </c>
      <c r="B1472" s="130">
        <v>1868.1999510000001</v>
      </c>
      <c r="C1472" s="125">
        <f t="shared" si="96"/>
        <v>1.2486676806050978E-2</v>
      </c>
      <c r="D1472" s="128">
        <f t="shared" si="97"/>
        <v>12486.676806050978</v>
      </c>
      <c r="E1472" s="128">
        <f t="shared" ca="1" si="98"/>
        <v>45302.394430481567</v>
      </c>
      <c r="F1472" s="124">
        <f t="shared" ca="1" si="99"/>
        <v>0.19508963805824653</v>
      </c>
      <c r="G1472" s="128"/>
      <c r="H1472" s="128"/>
      <c r="I1472" s="124"/>
      <c r="J1472" s="125"/>
      <c r="K1472" s="128"/>
    </row>
    <row r="1473" spans="1:11" x14ac:dyDescent="0.3">
      <c r="A1473" s="73">
        <v>41709</v>
      </c>
      <c r="B1473" s="130">
        <v>1867.630005</v>
      </c>
      <c r="C1473" s="125">
        <f t="shared" si="96"/>
        <v>1.219975397860229E-2</v>
      </c>
      <c r="D1473" s="128">
        <f t="shared" si="97"/>
        <v>12199.75397860229</v>
      </c>
      <c r="E1473" s="128">
        <f t="shared" ca="1" si="98"/>
        <v>45302.394430481567</v>
      </c>
      <c r="F1473" s="124">
        <f t="shared" ca="1" si="99"/>
        <v>0.20141907532332715</v>
      </c>
      <c r="G1473" s="128"/>
      <c r="H1473" s="128"/>
      <c r="I1473" s="124"/>
      <c r="J1473" s="125"/>
      <c r="K1473" s="128"/>
    </row>
    <row r="1474" spans="1:11" x14ac:dyDescent="0.3">
      <c r="A1474" s="73">
        <v>41708</v>
      </c>
      <c r="B1474" s="130">
        <v>1877.170044</v>
      </c>
      <c r="C1474" s="125">
        <f t="shared" si="96"/>
        <v>1.5999079481051837E-2</v>
      </c>
      <c r="D1474" s="128">
        <f t="shared" si="97"/>
        <v>15999.079481051836</v>
      </c>
      <c r="E1474" s="128">
        <f t="shared" ca="1" si="98"/>
        <v>45302.394430481567</v>
      </c>
      <c r="F1474" s="124">
        <f t="shared" ca="1" si="99"/>
        <v>0.20914283480808549</v>
      </c>
      <c r="G1474" s="128"/>
      <c r="H1474" s="128"/>
      <c r="I1474" s="124"/>
      <c r="J1474" s="125"/>
      <c r="K1474" s="128"/>
    </row>
    <row r="1475" spans="1:11" x14ac:dyDescent="0.3">
      <c r="A1475" s="73">
        <v>41705</v>
      </c>
      <c r="B1475" s="130">
        <v>1878.040039</v>
      </c>
      <c r="C1475" s="125">
        <f t="shared" si="96"/>
        <v>2.2758360245064724E-2</v>
      </c>
      <c r="D1475" s="128">
        <f t="shared" si="97"/>
        <v>22758.360245064723</v>
      </c>
      <c r="E1475" s="128">
        <f t="shared" ca="1" si="98"/>
        <v>45302.394430481567</v>
      </c>
      <c r="F1475" s="124">
        <f t="shared" ca="1" si="99"/>
        <v>0.20679600184876445</v>
      </c>
      <c r="G1475" s="128"/>
      <c r="H1475" s="128"/>
      <c r="I1475" s="124"/>
      <c r="J1475" s="125"/>
      <c r="K1475" s="128"/>
    </row>
    <row r="1476" spans="1:11" x14ac:dyDescent="0.3">
      <c r="A1476" s="73">
        <v>41704</v>
      </c>
      <c r="B1476" s="130">
        <v>1877.030029</v>
      </c>
      <c r="C1476" s="125">
        <f t="shared" si="96"/>
        <v>2.0246985733531897E-2</v>
      </c>
      <c r="D1476" s="128">
        <f t="shared" si="97"/>
        <v>20246.985733531896</v>
      </c>
      <c r="E1476" s="128">
        <f t="shared" ca="1" si="98"/>
        <v>45302.394430481567</v>
      </c>
      <c r="F1476" s="124">
        <f t="shared" ca="1" si="99"/>
        <v>0.21006586189639087</v>
      </c>
      <c r="G1476" s="128"/>
      <c r="H1476" s="128"/>
      <c r="I1476" s="124"/>
      <c r="J1476" s="125"/>
      <c r="K1476" s="128"/>
    </row>
    <row r="1477" spans="1:11" x14ac:dyDescent="0.3">
      <c r="A1477" s="73">
        <v>41703</v>
      </c>
      <c r="B1477" s="130">
        <v>1873.8100589999999</v>
      </c>
      <c r="C1477" s="125">
        <f t="shared" si="96"/>
        <v>2.4639813533834598E-2</v>
      </c>
      <c r="D1477" s="128">
        <f t="shared" si="97"/>
        <v>24639.813533834596</v>
      </c>
      <c r="E1477" s="128">
        <f t="shared" ca="1" si="98"/>
        <v>45302.394430481567</v>
      </c>
      <c r="F1477" s="124">
        <f t="shared" ca="1" si="99"/>
        <v>0.21340321375025439</v>
      </c>
      <c r="G1477" s="128"/>
      <c r="H1477" s="128"/>
      <c r="I1477" s="124"/>
      <c r="J1477" s="125"/>
      <c r="K1477" s="128"/>
    </row>
    <row r="1478" spans="1:11" x14ac:dyDescent="0.3">
      <c r="A1478" s="73">
        <v>41702</v>
      </c>
      <c r="B1478" s="130">
        <v>1873.910034</v>
      </c>
      <c r="C1478" s="125">
        <f t="shared" si="96"/>
        <v>1.8008878843472909E-2</v>
      </c>
      <c r="D1478" s="128">
        <f t="shared" si="97"/>
        <v>18008.87884347291</v>
      </c>
      <c r="E1478" s="128">
        <f t="shared" ca="1" si="98"/>
        <v>45302.394430481567</v>
      </c>
      <c r="F1478" s="124">
        <f t="shared" ca="1" si="99"/>
        <v>0.21567220778431873</v>
      </c>
      <c r="G1478" s="128"/>
      <c r="H1478" s="128"/>
      <c r="I1478" s="124"/>
      <c r="J1478" s="125"/>
      <c r="K1478" s="128"/>
    </row>
    <row r="1479" spans="1:11" x14ac:dyDescent="0.3">
      <c r="A1479" s="73">
        <v>41701</v>
      </c>
      <c r="B1479" s="130">
        <v>1845.7299800000001</v>
      </c>
      <c r="C1479" s="125">
        <f t="shared" si="96"/>
        <v>3.8615572359268491E-3</v>
      </c>
      <c r="D1479" s="128">
        <f t="shared" si="97"/>
        <v>3861.557235926849</v>
      </c>
      <c r="E1479" s="128">
        <f t="shared" ca="1" si="98"/>
        <v>45302.394430481567</v>
      </c>
      <c r="F1479" s="124">
        <f t="shared" ca="1" si="99"/>
        <v>0.19868938832640426</v>
      </c>
      <c r="G1479" s="128"/>
      <c r="H1479" s="128"/>
      <c r="I1479" s="124"/>
      <c r="J1479" s="125"/>
      <c r="K1479" s="128"/>
    </row>
    <row r="1480" spans="1:11" x14ac:dyDescent="0.3">
      <c r="A1480" s="73">
        <v>41698</v>
      </c>
      <c r="B1480" s="130">
        <v>1859.4499510000001</v>
      </c>
      <c r="C1480" s="125">
        <f t="shared" ref="C1480:C1543" si="100">B1480/B1490-1</f>
        <v>1.6187293744359232E-2</v>
      </c>
      <c r="D1480" s="128">
        <f t="shared" ref="D1480:D1543" si="101">C1480*$B$5</f>
        <v>16187.293744359233</v>
      </c>
      <c r="E1480" s="128">
        <f t="shared" ref="E1480:E1543" ca="1" si="102">ABS(_xlfn.PERCENTILE.INC(OFFSET(D1480,0,0,Window),1-VaRLevel))</f>
        <v>45302.394430481567</v>
      </c>
      <c r="F1480" s="124">
        <f t="shared" ca="1" si="99"/>
        <v>0.21915159371782589</v>
      </c>
      <c r="G1480" s="128"/>
      <c r="H1480" s="128"/>
      <c r="I1480" s="124"/>
      <c r="J1480" s="125"/>
      <c r="K1480" s="128"/>
    </row>
    <row r="1481" spans="1:11" x14ac:dyDescent="0.3">
      <c r="A1481" s="73">
        <v>41697</v>
      </c>
      <c r="B1481" s="130">
        <v>1854.290039</v>
      </c>
      <c r="C1481" s="125">
        <f t="shared" si="100"/>
        <v>1.9255097571237334E-2</v>
      </c>
      <c r="D1481" s="128">
        <f t="shared" si="101"/>
        <v>19255.097571237333</v>
      </c>
      <c r="E1481" s="128">
        <f t="shared" ca="1" si="102"/>
        <v>45302.394430481567</v>
      </c>
      <c r="F1481" s="124">
        <f t="shared" ref="F1481:F1544" ca="1" si="103">B1481/OFFSET(B1481,250,0)-1</f>
        <v>0.22137406062925091</v>
      </c>
      <c r="G1481" s="128"/>
      <c r="H1481" s="128"/>
      <c r="I1481" s="124"/>
      <c r="J1481" s="125"/>
      <c r="K1481" s="128"/>
    </row>
    <row r="1482" spans="1:11" x14ac:dyDescent="0.3">
      <c r="A1482" s="73">
        <v>41696</v>
      </c>
      <c r="B1482" s="130">
        <v>1845.160034</v>
      </c>
      <c r="C1482" s="125">
        <f t="shared" si="100"/>
        <v>1.3963475202637632E-2</v>
      </c>
      <c r="D1482" s="128">
        <f t="shared" si="101"/>
        <v>13963.475202637632</v>
      </c>
      <c r="E1482" s="128">
        <f t="shared" ca="1" si="102"/>
        <v>45302.394430481567</v>
      </c>
      <c r="F1482" s="124">
        <f t="shared" ca="1" si="103"/>
        <v>0.21818467809572151</v>
      </c>
      <c r="G1482" s="128"/>
      <c r="H1482" s="128"/>
      <c r="I1482" s="124"/>
      <c r="J1482" s="125"/>
      <c r="K1482" s="128"/>
    </row>
    <row r="1483" spans="1:11" x14ac:dyDescent="0.3">
      <c r="A1483" s="73">
        <v>41695</v>
      </c>
      <c r="B1483" s="130">
        <v>1845.119995</v>
      </c>
      <c r="C1483" s="125">
        <f t="shared" si="100"/>
        <v>2.5157808391504499E-2</v>
      </c>
      <c r="D1483" s="128">
        <f t="shared" si="101"/>
        <v>25157.808391504499</v>
      </c>
      <c r="E1483" s="128">
        <f t="shared" ca="1" si="102"/>
        <v>45302.394430481567</v>
      </c>
      <c r="F1483" s="124">
        <f t="shared" ca="1" si="103"/>
        <v>0.21710565846150476</v>
      </c>
      <c r="G1483" s="128"/>
      <c r="H1483" s="128"/>
      <c r="I1483" s="124"/>
      <c r="J1483" s="125"/>
      <c r="K1483" s="128"/>
    </row>
    <row r="1484" spans="1:11" x14ac:dyDescent="0.3">
      <c r="A1484" s="73">
        <v>41694</v>
      </c>
      <c r="B1484" s="130">
        <v>1847.6099850000001</v>
      </c>
      <c r="C1484" s="125">
        <f t="shared" si="100"/>
        <v>2.8152143235443905E-2</v>
      </c>
      <c r="D1484" s="128">
        <f t="shared" si="101"/>
        <v>28152.143235443906</v>
      </c>
      <c r="E1484" s="128">
        <f t="shared" ca="1" si="102"/>
        <v>45302.394430481567</v>
      </c>
      <c r="F1484" s="124">
        <f t="shared" ca="1" si="103"/>
        <v>0.23425792471389473</v>
      </c>
      <c r="G1484" s="128"/>
      <c r="H1484" s="128"/>
      <c r="I1484" s="124"/>
      <c r="J1484" s="125"/>
      <c r="K1484" s="128"/>
    </row>
    <row r="1485" spans="1:11" x14ac:dyDescent="0.3">
      <c r="A1485" s="73">
        <v>41691</v>
      </c>
      <c r="B1485" s="130">
        <v>1836.25</v>
      </c>
      <c r="C1485" s="125">
        <f t="shared" si="100"/>
        <v>3.5422849555475144E-2</v>
      </c>
      <c r="D1485" s="128">
        <f t="shared" si="101"/>
        <v>35422.849555475143</v>
      </c>
      <c r="E1485" s="128">
        <f t="shared" ca="1" si="102"/>
        <v>45302.394430481567</v>
      </c>
      <c r="F1485" s="124">
        <f t="shared" ca="1" si="103"/>
        <v>0.23416341003456109</v>
      </c>
      <c r="G1485" s="128"/>
      <c r="H1485" s="128"/>
      <c r="I1485" s="124"/>
      <c r="J1485" s="125"/>
      <c r="K1485" s="128"/>
    </row>
    <row r="1486" spans="1:11" x14ac:dyDescent="0.3">
      <c r="A1486" s="73">
        <v>41690</v>
      </c>
      <c r="B1486" s="130">
        <v>1839.780029</v>
      </c>
      <c r="C1486" s="125">
        <f t="shared" si="100"/>
        <v>5.0318566169544887E-2</v>
      </c>
      <c r="D1486" s="128">
        <f t="shared" si="101"/>
        <v>50318.566169544887</v>
      </c>
      <c r="E1486" s="128">
        <f t="shared" ca="1" si="102"/>
        <v>45302.394430481567</v>
      </c>
      <c r="F1486" s="124">
        <f t="shared" ca="1" si="103"/>
        <v>0.21389552529261846</v>
      </c>
      <c r="G1486" s="128"/>
      <c r="H1486" s="128"/>
      <c r="I1486" s="124"/>
      <c r="J1486" s="125"/>
      <c r="K1486" s="128"/>
    </row>
    <row r="1487" spans="1:11" x14ac:dyDescent="0.3">
      <c r="A1487" s="73">
        <v>41689</v>
      </c>
      <c r="B1487" s="130">
        <v>1828.75</v>
      </c>
      <c r="C1487" s="125">
        <f t="shared" si="100"/>
        <v>4.1904085604660413E-2</v>
      </c>
      <c r="D1487" s="128">
        <f t="shared" si="101"/>
        <v>41904.085604660409</v>
      </c>
      <c r="E1487" s="128">
        <f t="shared" ca="1" si="102"/>
        <v>45302.394430481567</v>
      </c>
      <c r="F1487" s="124">
        <f t="shared" ca="1" si="103"/>
        <v>0.21720287698717633</v>
      </c>
      <c r="G1487" s="128"/>
      <c r="H1487" s="128"/>
      <c r="I1487" s="124"/>
      <c r="J1487" s="125"/>
      <c r="K1487" s="128"/>
    </row>
    <row r="1488" spans="1:11" x14ac:dyDescent="0.3">
      <c r="A1488" s="73">
        <v>41688</v>
      </c>
      <c r="B1488" s="130">
        <v>1840.76001</v>
      </c>
      <c r="C1488" s="125">
        <f t="shared" si="100"/>
        <v>5.6760182415994898E-2</v>
      </c>
      <c r="D1488" s="128">
        <f t="shared" si="101"/>
        <v>56760.182415994896</v>
      </c>
      <c r="E1488" s="128">
        <f t="shared" ca="1" si="102"/>
        <v>45302.394430481567</v>
      </c>
      <c r="F1488" s="124">
        <f t="shared" ca="1" si="103"/>
        <v>0.21747416889198323</v>
      </c>
      <c r="G1488" s="128"/>
      <c r="H1488" s="128"/>
      <c r="I1488" s="124"/>
      <c r="J1488" s="125"/>
      <c r="K1488" s="128"/>
    </row>
    <row r="1489" spans="1:11" x14ac:dyDescent="0.3">
      <c r="A1489" s="73">
        <v>41684</v>
      </c>
      <c r="B1489" s="130">
        <v>1838.630005</v>
      </c>
      <c r="C1489" s="125">
        <f t="shared" si="100"/>
        <v>3.143742535797478E-2</v>
      </c>
      <c r="D1489" s="128">
        <f t="shared" si="101"/>
        <v>31437.425357974778</v>
      </c>
      <c r="E1489" s="128">
        <f t="shared" ca="1" si="102"/>
        <v>45302.394430481567</v>
      </c>
      <c r="F1489" s="124">
        <f t="shared" ca="1" si="103"/>
        <v>0.20098114613106155</v>
      </c>
      <c r="G1489" s="128"/>
      <c r="H1489" s="128"/>
      <c r="I1489" s="124"/>
      <c r="J1489" s="125"/>
      <c r="K1489" s="128"/>
    </row>
    <row r="1490" spans="1:11" x14ac:dyDescent="0.3">
      <c r="A1490" s="73">
        <v>41683</v>
      </c>
      <c r="B1490" s="130">
        <v>1829.829956</v>
      </c>
      <c r="C1490" s="125">
        <f t="shared" si="100"/>
        <v>1.9864125968812374E-2</v>
      </c>
      <c r="D1490" s="128">
        <f t="shared" si="101"/>
        <v>19864.125968812376</v>
      </c>
      <c r="E1490" s="128">
        <f t="shared" ca="1" si="102"/>
        <v>45302.394430481567</v>
      </c>
      <c r="F1490" s="124">
        <f t="shared" ca="1" si="103"/>
        <v>0.20400180883143681</v>
      </c>
      <c r="G1490" s="128"/>
      <c r="H1490" s="128"/>
      <c r="I1490" s="124"/>
      <c r="J1490" s="125"/>
      <c r="K1490" s="128"/>
    </row>
    <row r="1491" spans="1:11" x14ac:dyDescent="0.3">
      <c r="A1491" s="73">
        <v>41682</v>
      </c>
      <c r="B1491" s="130">
        <v>1819.26001</v>
      </c>
      <c r="C1491" s="125">
        <f t="shared" si="100"/>
        <v>2.5397396147261997E-2</v>
      </c>
      <c r="D1491" s="128">
        <f t="shared" si="101"/>
        <v>25397.396147261996</v>
      </c>
      <c r="E1491" s="128">
        <f t="shared" ca="1" si="102"/>
        <v>45302.394430481567</v>
      </c>
      <c r="F1491" s="124">
        <f t="shared" ca="1" si="103"/>
        <v>0.19579592476634389</v>
      </c>
      <c r="G1491" s="128"/>
      <c r="H1491" s="128"/>
      <c r="I1491" s="124"/>
      <c r="J1491" s="125"/>
      <c r="K1491" s="128"/>
    </row>
    <row r="1492" spans="1:11" x14ac:dyDescent="0.3">
      <c r="A1492" s="73">
        <v>41681</v>
      </c>
      <c r="B1492" s="130">
        <v>1819.75</v>
      </c>
      <c r="C1492" s="125">
        <f t="shared" si="100"/>
        <v>1.5202231520223153E-2</v>
      </c>
      <c r="D1492" s="128">
        <f t="shared" si="101"/>
        <v>15202.231520223153</v>
      </c>
      <c r="E1492" s="128">
        <f t="shared" ca="1" si="102"/>
        <v>45302.394430481567</v>
      </c>
      <c r="F1492" s="124">
        <f t="shared" ca="1" si="103"/>
        <v>0.19694411914883037</v>
      </c>
      <c r="G1492" s="128"/>
      <c r="H1492" s="128"/>
      <c r="I1492" s="124"/>
      <c r="J1492" s="125"/>
      <c r="K1492" s="128"/>
    </row>
    <row r="1493" spans="1:11" x14ac:dyDescent="0.3">
      <c r="A1493" s="73">
        <v>41680</v>
      </c>
      <c r="B1493" s="130">
        <v>1799.839966</v>
      </c>
      <c r="C1493" s="125">
        <f t="shared" si="100"/>
        <v>1.0260617882430934E-2</v>
      </c>
      <c r="D1493" s="128">
        <f t="shared" si="101"/>
        <v>10260.617882430934</v>
      </c>
      <c r="E1493" s="128">
        <f t="shared" ca="1" si="102"/>
        <v>45302.394430481567</v>
      </c>
      <c r="F1493" s="124">
        <f t="shared" ca="1" si="103"/>
        <v>0.18454940473357251</v>
      </c>
      <c r="G1493" s="128"/>
      <c r="H1493" s="128"/>
      <c r="I1493" s="124"/>
      <c r="J1493" s="125"/>
      <c r="K1493" s="128"/>
    </row>
    <row r="1494" spans="1:11" x14ac:dyDescent="0.3">
      <c r="A1494" s="73">
        <v>41677</v>
      </c>
      <c r="B1494" s="130">
        <v>1797.0200199999999</v>
      </c>
      <c r="C1494" s="125">
        <f t="shared" si="100"/>
        <v>3.7591568144785814E-3</v>
      </c>
      <c r="D1494" s="128">
        <f t="shared" si="101"/>
        <v>3759.1568144785815</v>
      </c>
      <c r="E1494" s="128">
        <f t="shared" ca="1" si="102"/>
        <v>45302.394430481567</v>
      </c>
      <c r="F1494" s="124">
        <f t="shared" ca="1" si="103"/>
        <v>0.18458019930929792</v>
      </c>
      <c r="G1494" s="128"/>
      <c r="H1494" s="128"/>
      <c r="I1494" s="124"/>
      <c r="J1494" s="125"/>
      <c r="K1494" s="128"/>
    </row>
    <row r="1495" spans="1:11" x14ac:dyDescent="0.3">
      <c r="A1495" s="73">
        <v>41676</v>
      </c>
      <c r="B1495" s="130">
        <v>1773.4300539999999</v>
      </c>
      <c r="C1495" s="125">
        <f t="shared" si="100"/>
        <v>-3.0096315026719944E-2</v>
      </c>
      <c r="D1495" s="128">
        <f t="shared" si="101"/>
        <v>-30096.315026719945</v>
      </c>
      <c r="E1495" s="128">
        <f t="shared" ca="1" si="102"/>
        <v>45302.394430481567</v>
      </c>
      <c r="F1495" s="124">
        <f t="shared" ca="1" si="103"/>
        <v>0.16832132635276231</v>
      </c>
      <c r="G1495" s="128"/>
      <c r="H1495" s="128"/>
      <c r="I1495" s="124"/>
      <c r="J1495" s="125"/>
      <c r="K1495" s="128"/>
    </row>
    <row r="1496" spans="1:11" x14ac:dyDescent="0.3">
      <c r="A1496" s="73">
        <v>41675</v>
      </c>
      <c r="B1496" s="130">
        <v>1751.6400149999999</v>
      </c>
      <c r="C1496" s="125">
        <f t="shared" si="100"/>
        <v>-5.0529563629729934E-2</v>
      </c>
      <c r="D1496" s="128">
        <f t="shared" si="101"/>
        <v>-50529.563629729935</v>
      </c>
      <c r="E1496" s="128">
        <f t="shared" ca="1" si="102"/>
        <v>45302.394430481567</v>
      </c>
      <c r="F1496" s="124">
        <f t="shared" ca="1" si="103"/>
        <v>0.16049529783062733</v>
      </c>
      <c r="G1496" s="128"/>
      <c r="H1496" s="128"/>
      <c r="I1496" s="124"/>
      <c r="J1496" s="125"/>
      <c r="K1496" s="128"/>
    </row>
    <row r="1497" spans="1:11" x14ac:dyDescent="0.3">
      <c r="A1497" s="73">
        <v>41674</v>
      </c>
      <c r="B1497" s="130">
        <v>1755.1999510000001</v>
      </c>
      <c r="C1497" s="125">
        <f t="shared" si="100"/>
        <v>-4.8052986031784095E-2</v>
      </c>
      <c r="D1497" s="128">
        <f t="shared" si="101"/>
        <v>-48052.986031784094</v>
      </c>
      <c r="E1497" s="128">
        <f t="shared" ca="1" si="102"/>
        <v>40062.272581861725</v>
      </c>
      <c r="F1497" s="124">
        <f t="shared" ca="1" si="103"/>
        <v>0.16075440891184045</v>
      </c>
      <c r="G1497" s="128"/>
      <c r="H1497" s="128"/>
      <c r="I1497" s="124"/>
      <c r="J1497" s="125"/>
      <c r="K1497" s="128"/>
    </row>
    <row r="1498" spans="1:11" x14ac:dyDescent="0.3">
      <c r="A1498" s="73">
        <v>41673</v>
      </c>
      <c r="B1498" s="130">
        <v>1741.8900149999999</v>
      </c>
      <c r="C1498" s="125">
        <f t="shared" si="100"/>
        <v>-5.2651296339758291E-2</v>
      </c>
      <c r="D1498" s="128">
        <f t="shared" si="101"/>
        <v>-52651.296339758293</v>
      </c>
      <c r="E1498" s="128">
        <f t="shared" ca="1" si="102"/>
        <v>36859.848329586384</v>
      </c>
      <c r="F1498" s="124">
        <f t="shared" ca="1" si="103"/>
        <v>0.15258485800156851</v>
      </c>
      <c r="G1498" s="128"/>
      <c r="H1498" s="128"/>
      <c r="I1498" s="124"/>
      <c r="J1498" s="125"/>
      <c r="K1498" s="128"/>
    </row>
    <row r="1499" spans="1:11" x14ac:dyDescent="0.3">
      <c r="A1499" s="73">
        <v>41670</v>
      </c>
      <c r="B1499" s="130">
        <v>1782.589966</v>
      </c>
      <c r="C1499" s="125">
        <f t="shared" si="100"/>
        <v>-3.4292427222431199E-2</v>
      </c>
      <c r="D1499" s="128">
        <f t="shared" si="101"/>
        <v>-34292.427222431201</v>
      </c>
      <c r="E1499" s="128">
        <f t="shared" ca="1" si="102"/>
        <v>35943.783817518852</v>
      </c>
      <c r="F1499" s="124">
        <f t="shared" ca="1" si="103"/>
        <v>0.19180189507342593</v>
      </c>
      <c r="G1499" s="128"/>
      <c r="H1499" s="128"/>
      <c r="I1499" s="124"/>
      <c r="J1499" s="125"/>
      <c r="K1499" s="128"/>
    </row>
    <row r="1500" spans="1:11" x14ac:dyDescent="0.3">
      <c r="A1500" s="73">
        <v>41669</v>
      </c>
      <c r="B1500" s="130">
        <v>1794.1899410000001</v>
      </c>
      <c r="C1500" s="125">
        <f t="shared" si="100"/>
        <v>-2.931759911566445E-2</v>
      </c>
      <c r="D1500" s="128">
        <f t="shared" si="101"/>
        <v>-29317.599115664449</v>
      </c>
      <c r="E1500" s="128">
        <f t="shared" ca="1" si="102"/>
        <v>35943.783817518852</v>
      </c>
      <c r="F1500" s="124">
        <f t="shared" ca="1" si="103"/>
        <v>0.18571600601947957</v>
      </c>
      <c r="G1500" s="128"/>
      <c r="H1500" s="128"/>
      <c r="I1500" s="124"/>
      <c r="J1500" s="125"/>
      <c r="K1500" s="128"/>
    </row>
    <row r="1501" spans="1:11" x14ac:dyDescent="0.3">
      <c r="A1501" s="73">
        <v>41668</v>
      </c>
      <c r="B1501" s="130">
        <v>1774.1999510000001</v>
      </c>
      <c r="C1501" s="125">
        <f t="shared" si="100"/>
        <v>-3.5173613190709441E-2</v>
      </c>
      <c r="D1501" s="128">
        <f t="shared" si="101"/>
        <v>-35173.613190709439</v>
      </c>
      <c r="E1501" s="128">
        <f t="shared" ca="1" si="102"/>
        <v>35943.783817518852</v>
      </c>
      <c r="F1501" s="124">
        <f t="shared" ca="1" si="103"/>
        <v>0.1842921873322938</v>
      </c>
      <c r="G1501" s="128"/>
      <c r="H1501" s="128"/>
      <c r="I1501" s="124"/>
      <c r="J1501" s="125"/>
      <c r="K1501" s="128"/>
    </row>
    <row r="1502" spans="1:11" x14ac:dyDescent="0.3">
      <c r="A1502" s="73">
        <v>41667</v>
      </c>
      <c r="B1502" s="130">
        <v>1792.5</v>
      </c>
      <c r="C1502" s="125">
        <f t="shared" si="100"/>
        <v>-1.4676754463039288E-2</v>
      </c>
      <c r="D1502" s="128">
        <f t="shared" si="101"/>
        <v>-14676.754463039288</v>
      </c>
      <c r="E1502" s="128">
        <f t="shared" ca="1" si="102"/>
        <v>35943.783817518852</v>
      </c>
      <c r="F1502" s="124">
        <f t="shared" ca="1" si="103"/>
        <v>0.19344060197620672</v>
      </c>
      <c r="G1502" s="128"/>
      <c r="H1502" s="128"/>
      <c r="I1502" s="124"/>
      <c r="J1502" s="125"/>
      <c r="K1502" s="128"/>
    </row>
    <row r="1503" spans="1:11" x14ac:dyDescent="0.3">
      <c r="A1503" s="73">
        <v>41666</v>
      </c>
      <c r="B1503" s="130">
        <v>1781.5600589999999</v>
      </c>
      <c r="C1503" s="125">
        <f t="shared" si="100"/>
        <v>-3.3006364717745096E-2</v>
      </c>
      <c r="D1503" s="128">
        <f t="shared" si="101"/>
        <v>-33006.364717745098</v>
      </c>
      <c r="E1503" s="128">
        <f t="shared" ca="1" si="102"/>
        <v>35943.783817518852</v>
      </c>
      <c r="F1503" s="124">
        <f t="shared" ca="1" si="103"/>
        <v>0.1815312627149186</v>
      </c>
      <c r="G1503" s="128"/>
      <c r="H1503" s="128"/>
      <c r="I1503" s="124"/>
      <c r="J1503" s="125"/>
      <c r="K1503" s="128"/>
    </row>
    <row r="1504" spans="1:11" x14ac:dyDescent="0.3">
      <c r="A1504" s="73">
        <v>41663</v>
      </c>
      <c r="B1504" s="130">
        <v>1790.290039</v>
      </c>
      <c r="C1504" s="125">
        <f t="shared" si="100"/>
        <v>-2.6026432227246099E-2</v>
      </c>
      <c r="D1504" s="128">
        <f t="shared" si="101"/>
        <v>-26026.4322272461</v>
      </c>
      <c r="E1504" s="128">
        <f t="shared" ca="1" si="102"/>
        <v>35943.783817518852</v>
      </c>
      <c r="F1504" s="124">
        <f t="shared" ca="1" si="103"/>
        <v>0.19338344369161975</v>
      </c>
      <c r="G1504" s="128"/>
      <c r="H1504" s="128"/>
      <c r="I1504" s="124"/>
      <c r="J1504" s="125"/>
      <c r="K1504" s="128"/>
    </row>
    <row r="1505" spans="1:11" x14ac:dyDescent="0.3">
      <c r="A1505" s="73">
        <v>41662</v>
      </c>
      <c r="B1505" s="130">
        <v>1828.459961</v>
      </c>
      <c r="C1505" s="125">
        <f t="shared" si="100"/>
        <v>-4.9143282679868783E-3</v>
      </c>
      <c r="D1505" s="128">
        <f t="shared" si="101"/>
        <v>-4914.328267986878</v>
      </c>
      <c r="E1505" s="128">
        <f t="shared" ca="1" si="102"/>
        <v>35943.783817518852</v>
      </c>
      <c r="F1505" s="124">
        <f t="shared" ca="1" si="103"/>
        <v>0.21657263562991225</v>
      </c>
      <c r="G1505" s="128"/>
      <c r="H1505" s="128"/>
      <c r="I1505" s="124"/>
      <c r="J1505" s="125"/>
      <c r="K1505" s="128"/>
    </row>
    <row r="1506" spans="1:11" x14ac:dyDescent="0.3">
      <c r="A1506" s="73">
        <v>41661</v>
      </c>
      <c r="B1506" s="130">
        <v>1844.8599850000001</v>
      </c>
      <c r="C1506" s="125">
        <f t="shared" si="100"/>
        <v>3.7978431567953219E-3</v>
      </c>
      <c r="D1506" s="128">
        <f t="shared" si="101"/>
        <v>3797.8431567953221</v>
      </c>
      <c r="E1506" s="128">
        <f t="shared" ca="1" si="102"/>
        <v>35943.783817518852</v>
      </c>
      <c r="F1506" s="124">
        <f t="shared" ca="1" si="103"/>
        <v>0.23416869699703624</v>
      </c>
      <c r="G1506" s="128"/>
      <c r="H1506" s="128"/>
      <c r="I1506" s="124"/>
      <c r="J1506" s="125"/>
      <c r="K1506" s="128"/>
    </row>
    <row r="1507" spans="1:11" x14ac:dyDescent="0.3">
      <c r="A1507" s="73">
        <v>41660</v>
      </c>
      <c r="B1507" s="130">
        <v>1843.8000489999999</v>
      </c>
      <c r="C1507" s="125">
        <f t="shared" si="100"/>
        <v>9.3224811079393177E-3</v>
      </c>
      <c r="D1507" s="128">
        <f t="shared" si="101"/>
        <v>9322.4811079393185</v>
      </c>
      <c r="E1507" s="128">
        <f t="shared" ca="1" si="102"/>
        <v>35943.783817518852</v>
      </c>
      <c r="F1507" s="124">
        <f t="shared" ca="1" si="103"/>
        <v>0.23346778267833423</v>
      </c>
      <c r="G1507" s="128"/>
      <c r="H1507" s="128"/>
      <c r="I1507" s="124"/>
      <c r="J1507" s="125"/>
      <c r="K1507" s="128"/>
    </row>
    <row r="1508" spans="1:11" x14ac:dyDescent="0.3">
      <c r="A1508" s="73">
        <v>41656</v>
      </c>
      <c r="B1508" s="130">
        <v>1838.6999510000001</v>
      </c>
      <c r="C1508" s="125">
        <f t="shared" si="100"/>
        <v>4.0024440828518859E-3</v>
      </c>
      <c r="D1508" s="128">
        <f t="shared" si="101"/>
        <v>4002.4440828518859</v>
      </c>
      <c r="E1508" s="128">
        <f t="shared" ca="1" si="102"/>
        <v>35943.783817518852</v>
      </c>
      <c r="F1508" s="124">
        <f t="shared" ca="1" si="103"/>
        <v>0.23191019343764996</v>
      </c>
      <c r="G1508" s="128"/>
      <c r="H1508" s="128"/>
      <c r="I1508" s="124"/>
      <c r="J1508" s="125"/>
      <c r="K1508" s="128"/>
    </row>
    <row r="1509" spans="1:11" x14ac:dyDescent="0.3">
      <c r="A1509" s="73">
        <v>41655</v>
      </c>
      <c r="B1509" s="130">
        <v>1845.8900149999999</v>
      </c>
      <c r="C1509" s="125">
        <f t="shared" si="100"/>
        <v>7.5928968394074481E-3</v>
      </c>
      <c r="D1509" s="128">
        <f t="shared" si="101"/>
        <v>7592.8968394074482</v>
      </c>
      <c r="E1509" s="128">
        <f t="shared" ca="1" si="102"/>
        <v>35943.783817518852</v>
      </c>
      <c r="F1509" s="124">
        <f t="shared" ca="1" si="103"/>
        <v>0.24220382498019921</v>
      </c>
      <c r="G1509" s="128"/>
      <c r="H1509" s="128"/>
      <c r="I1509" s="124"/>
      <c r="J1509" s="125"/>
      <c r="K1509" s="128"/>
    </row>
    <row r="1510" spans="1:11" x14ac:dyDescent="0.3">
      <c r="A1510" s="73">
        <v>41654</v>
      </c>
      <c r="B1510" s="130">
        <v>1848.380005</v>
      </c>
      <c r="C1510" s="125">
        <f t="shared" si="100"/>
        <v>1.083122344258669E-5</v>
      </c>
      <c r="D1510" s="128">
        <f t="shared" si="101"/>
        <v>10.83122344258669</v>
      </c>
      <c r="E1510" s="128">
        <f t="shared" ca="1" si="102"/>
        <v>35943.783817518852</v>
      </c>
      <c r="F1510" s="124">
        <f t="shared" ca="1" si="103"/>
        <v>0.2481127382869337</v>
      </c>
      <c r="G1510" s="128"/>
      <c r="H1510" s="128"/>
      <c r="I1510" s="124"/>
      <c r="J1510" s="125"/>
      <c r="K1510" s="128"/>
    </row>
    <row r="1511" spans="1:11" x14ac:dyDescent="0.3">
      <c r="A1511" s="73">
        <v>41653</v>
      </c>
      <c r="B1511" s="130">
        <v>1838.880005</v>
      </c>
      <c r="C1511" s="125">
        <f t="shared" si="100"/>
        <v>-1.1894936445832061E-3</v>
      </c>
      <c r="D1511" s="128">
        <f t="shared" si="101"/>
        <v>-1189.4936445832061</v>
      </c>
      <c r="E1511" s="128">
        <f t="shared" ca="1" si="102"/>
        <v>35943.783817518852</v>
      </c>
      <c r="F1511" s="124">
        <f t="shared" ca="1" si="103"/>
        <v>0.24870469755232238</v>
      </c>
      <c r="G1511" s="128"/>
      <c r="H1511" s="128"/>
      <c r="I1511" s="124"/>
      <c r="J1511" s="125"/>
      <c r="K1511" s="128"/>
    </row>
    <row r="1512" spans="1:11" x14ac:dyDescent="0.3">
      <c r="A1512" s="73">
        <v>41652</v>
      </c>
      <c r="B1512" s="130">
        <v>1819.1999510000001</v>
      </c>
      <c r="C1512" s="125">
        <f t="shared" si="100"/>
        <v>-1.2056083800724426E-2</v>
      </c>
      <c r="D1512" s="128">
        <f t="shared" si="101"/>
        <v>-12056.083800724426</v>
      </c>
      <c r="E1512" s="128">
        <f t="shared" ca="1" si="102"/>
        <v>35943.783817518852</v>
      </c>
      <c r="F1512" s="124">
        <f t="shared" ca="1" si="103"/>
        <v>0.23558416738651511</v>
      </c>
      <c r="G1512" s="128"/>
      <c r="H1512" s="128"/>
      <c r="I1512" s="124"/>
      <c r="J1512" s="125"/>
      <c r="K1512" s="128"/>
    </row>
    <row r="1513" spans="1:11" x14ac:dyDescent="0.3">
      <c r="A1513" s="73">
        <v>41649</v>
      </c>
      <c r="B1513" s="130">
        <v>1842.369995</v>
      </c>
      <c r="C1513" s="125">
        <f t="shared" si="100"/>
        <v>1.8999522057305818E-4</v>
      </c>
      <c r="D1513" s="128">
        <f t="shared" si="101"/>
        <v>189.99522057305819</v>
      </c>
      <c r="E1513" s="128">
        <f t="shared" ca="1" si="102"/>
        <v>35943.783817518852</v>
      </c>
      <c r="F1513" s="124">
        <f t="shared" ca="1" si="103"/>
        <v>0.25273338003671597</v>
      </c>
      <c r="G1513" s="128"/>
      <c r="H1513" s="128"/>
      <c r="I1513" s="124"/>
      <c r="J1513" s="125"/>
      <c r="K1513" s="128"/>
    </row>
    <row r="1514" spans="1:11" x14ac:dyDescent="0.3">
      <c r="A1514" s="73">
        <v>41648</v>
      </c>
      <c r="B1514" s="130">
        <v>1838.130005</v>
      </c>
      <c r="C1514" s="125">
        <f t="shared" si="100"/>
        <v>2.6236877040990425E-3</v>
      </c>
      <c r="D1514" s="128">
        <f t="shared" si="101"/>
        <v>2623.6877040990425</v>
      </c>
      <c r="E1514" s="128">
        <f t="shared" ca="1" si="102"/>
        <v>35943.783817518852</v>
      </c>
      <c r="F1514" s="124">
        <f t="shared" ca="1" si="103"/>
        <v>0.24868716674999414</v>
      </c>
      <c r="G1514" s="128"/>
      <c r="H1514" s="128"/>
      <c r="I1514" s="124"/>
      <c r="J1514" s="125"/>
      <c r="K1514" s="128"/>
    </row>
    <row r="1515" spans="1:11" x14ac:dyDescent="0.3">
      <c r="A1515" s="73">
        <v>41647</v>
      </c>
      <c r="B1515" s="130">
        <v>1837.48999</v>
      </c>
      <c r="C1515" s="125">
        <f t="shared" si="100"/>
        <v>5.1969650008860668E-3</v>
      </c>
      <c r="D1515" s="128">
        <f t="shared" si="101"/>
        <v>5196.9650008860672</v>
      </c>
      <c r="E1515" s="128">
        <f t="shared" ca="1" si="102"/>
        <v>35943.783817518852</v>
      </c>
      <c r="F1515" s="124">
        <f t="shared" ca="1" si="103"/>
        <v>0.24819307953221581</v>
      </c>
      <c r="G1515" s="128"/>
      <c r="H1515" s="128"/>
      <c r="I1515" s="124"/>
      <c r="J1515" s="125"/>
      <c r="K1515" s="128"/>
    </row>
    <row r="1516" spans="1:11" x14ac:dyDescent="0.3">
      <c r="A1516" s="73">
        <v>41646</v>
      </c>
      <c r="B1516" s="130">
        <v>1837.880005</v>
      </c>
      <c r="C1516" s="125">
        <f t="shared" si="100"/>
        <v>1.0757215221132377E-2</v>
      </c>
      <c r="D1516" s="128">
        <f t="shared" si="101"/>
        <v>10757.215221132377</v>
      </c>
      <c r="E1516" s="128">
        <f t="shared" ca="1" si="102"/>
        <v>35943.783817518852</v>
      </c>
      <c r="F1516" s="124">
        <f t="shared" ca="1" si="103"/>
        <v>0.25794306706351633</v>
      </c>
      <c r="G1516" s="128"/>
      <c r="H1516" s="128"/>
      <c r="I1516" s="124"/>
      <c r="J1516" s="125"/>
      <c r="K1516" s="128"/>
    </row>
    <row r="1517" spans="1:11" x14ac:dyDescent="0.3">
      <c r="A1517" s="73">
        <v>41645</v>
      </c>
      <c r="B1517" s="130">
        <v>1826.7700199999999</v>
      </c>
      <c r="C1517" s="125">
        <f t="shared" si="100"/>
        <v>9.4883091444073475E-3</v>
      </c>
      <c r="D1517" s="128">
        <f t="shared" si="101"/>
        <v>9488.309144407347</v>
      </c>
      <c r="E1517" s="128">
        <f t="shared" ca="1" si="102"/>
        <v>35943.783817518852</v>
      </c>
      <c r="F1517" s="124">
        <f t="shared" ca="1" si="103"/>
        <v>0.25365953396161767</v>
      </c>
      <c r="G1517" s="128"/>
      <c r="H1517" s="128"/>
      <c r="I1517" s="124"/>
      <c r="J1517" s="125"/>
      <c r="K1517" s="128"/>
    </row>
    <row r="1518" spans="1:11" x14ac:dyDescent="0.3">
      <c r="A1518" s="73">
        <v>41642</v>
      </c>
      <c r="B1518" s="130">
        <v>1831.369995</v>
      </c>
      <c r="C1518" s="125">
        <f t="shared" si="100"/>
        <v>1.1443388134293686E-2</v>
      </c>
      <c r="D1518" s="128">
        <f t="shared" si="101"/>
        <v>11443.388134293686</v>
      </c>
      <c r="E1518" s="128">
        <f t="shared" ca="1" si="102"/>
        <v>35943.783817518852</v>
      </c>
      <c r="F1518" s="124">
        <f t="shared" ca="1" si="103"/>
        <v>0.25274129805175538</v>
      </c>
      <c r="G1518" s="128"/>
      <c r="H1518" s="128"/>
      <c r="I1518" s="124"/>
      <c r="J1518" s="125"/>
      <c r="K1518" s="128"/>
    </row>
    <row r="1519" spans="1:11" x14ac:dyDescent="0.3">
      <c r="A1519" s="73">
        <v>41641</v>
      </c>
      <c r="B1519" s="130">
        <v>1831.9799800000001</v>
      </c>
      <c r="C1519" s="125">
        <f t="shared" si="100"/>
        <v>2.8624357102751352E-2</v>
      </c>
      <c r="D1519" s="128">
        <f t="shared" si="101"/>
        <v>28624.357102751354</v>
      </c>
      <c r="E1519" s="128">
        <f t="shared" ca="1" si="102"/>
        <v>35943.783817518852</v>
      </c>
      <c r="F1519" s="124">
        <f t="shared" ca="1" si="103"/>
        <v>0.24924479616228035</v>
      </c>
      <c r="G1519" s="128"/>
      <c r="H1519" s="128"/>
      <c r="I1519" s="124"/>
      <c r="J1519" s="125"/>
      <c r="K1519" s="128"/>
    </row>
    <row r="1520" spans="1:11" x14ac:dyDescent="0.3">
      <c r="A1520" s="73">
        <v>41639</v>
      </c>
      <c r="B1520" s="130">
        <v>1848.3599850000001</v>
      </c>
      <c r="C1520" s="125">
        <f t="shared" si="100"/>
        <v>3.4603168499152792E-2</v>
      </c>
      <c r="D1520" s="128">
        <f t="shared" si="101"/>
        <v>34603.168499152795</v>
      </c>
      <c r="E1520" s="128">
        <f t="shared" ca="1" si="102"/>
        <v>35943.783817518852</v>
      </c>
      <c r="F1520" s="124">
        <f t="shared" ca="1" si="103"/>
        <v>0.26654651756081904</v>
      </c>
      <c r="G1520" s="128"/>
      <c r="H1520" s="128"/>
      <c r="I1520" s="124"/>
      <c r="J1520" s="125"/>
      <c r="K1520" s="128"/>
    </row>
    <row r="1521" spans="1:11" x14ac:dyDescent="0.3">
      <c r="A1521" s="73">
        <v>41638</v>
      </c>
      <c r="B1521" s="130">
        <v>1841.0699460000001</v>
      </c>
      <c r="C1521" s="125">
        <f t="shared" si="100"/>
        <v>3.7035577811279863E-2</v>
      </c>
      <c r="D1521" s="128">
        <f t="shared" si="101"/>
        <v>37035.577811279865</v>
      </c>
      <c r="E1521" s="128">
        <f t="shared" ca="1" si="102"/>
        <v>35943.783817518852</v>
      </c>
      <c r="F1521" s="124">
        <f t="shared" ca="1" si="103"/>
        <v>0.25892007125690086</v>
      </c>
      <c r="G1521" s="128"/>
      <c r="H1521" s="128"/>
      <c r="I1521" s="124"/>
      <c r="J1521" s="125"/>
      <c r="K1521" s="128"/>
    </row>
    <row r="1522" spans="1:11" x14ac:dyDescent="0.3">
      <c r="A1522" s="73">
        <v>41635</v>
      </c>
      <c r="B1522" s="130">
        <v>1841.400024</v>
      </c>
      <c r="C1522" s="125">
        <f t="shared" si="100"/>
        <v>3.7116318783441349E-2</v>
      </c>
      <c r="D1522" s="128">
        <f t="shared" si="101"/>
        <v>37116.318783441347</v>
      </c>
      <c r="E1522" s="128">
        <f t="shared" ca="1" si="102"/>
        <v>35943.783817518852</v>
      </c>
      <c r="F1522" s="124">
        <f t="shared" ca="1" si="103"/>
        <v>0.29113238781425399</v>
      </c>
      <c r="G1522" s="128"/>
      <c r="H1522" s="128"/>
      <c r="I1522" s="124"/>
      <c r="J1522" s="125"/>
      <c r="K1522" s="128"/>
    </row>
    <row r="1523" spans="1:11" x14ac:dyDescent="0.3">
      <c r="A1523" s="73">
        <v>41634</v>
      </c>
      <c r="B1523" s="130">
        <v>1842.0200199999999</v>
      </c>
      <c r="C1523" s="125">
        <f t="shared" si="100"/>
        <v>3.3553685837358405E-2</v>
      </c>
      <c r="D1523" s="128">
        <f t="shared" si="101"/>
        <v>33553.685837358404</v>
      </c>
      <c r="E1523" s="128">
        <f t="shared" ca="1" si="102"/>
        <v>35943.783817518852</v>
      </c>
      <c r="F1523" s="124">
        <f t="shared" ca="1" si="103"/>
        <v>0.3134487632707279</v>
      </c>
      <c r="G1523" s="128"/>
      <c r="H1523" s="128"/>
      <c r="I1523" s="124"/>
      <c r="J1523" s="125"/>
      <c r="K1523" s="128"/>
    </row>
    <row r="1524" spans="1:11" x14ac:dyDescent="0.3">
      <c r="A1524" s="73">
        <v>41632</v>
      </c>
      <c r="B1524" s="130">
        <v>1833.3199460000001</v>
      </c>
      <c r="C1524" s="125">
        <f t="shared" si="100"/>
        <v>1.7030739193592437E-2</v>
      </c>
      <c r="D1524" s="128">
        <f t="shared" si="101"/>
        <v>17030.739193592435</v>
      </c>
      <c r="E1524" s="128">
        <f t="shared" ca="1" si="102"/>
        <v>35943.783817518852</v>
      </c>
      <c r="F1524" s="124">
        <f t="shared" ca="1" si="103"/>
        <v>0.29280020945434404</v>
      </c>
      <c r="G1524" s="128"/>
      <c r="H1524" s="128"/>
      <c r="I1524" s="124"/>
      <c r="J1524" s="125"/>
      <c r="K1524" s="128"/>
    </row>
    <row r="1525" spans="1:11" x14ac:dyDescent="0.3">
      <c r="A1525" s="73">
        <v>41631</v>
      </c>
      <c r="B1525" s="130">
        <v>1827.98999</v>
      </c>
      <c r="C1525" s="125">
        <f t="shared" si="100"/>
        <v>1.0849546859463377E-2</v>
      </c>
      <c r="D1525" s="128">
        <f t="shared" si="101"/>
        <v>10849.546859463377</v>
      </c>
      <c r="E1525" s="128">
        <f t="shared" ca="1" si="102"/>
        <v>35943.783817518852</v>
      </c>
      <c r="F1525" s="124">
        <f t="shared" ca="1" si="103"/>
        <v>0.28747106811993484</v>
      </c>
      <c r="G1525" s="128"/>
      <c r="H1525" s="128"/>
      <c r="I1525" s="124"/>
      <c r="J1525" s="125"/>
      <c r="K1525" s="128"/>
    </row>
    <row r="1526" spans="1:11" x14ac:dyDescent="0.3">
      <c r="A1526" s="73">
        <v>41628</v>
      </c>
      <c r="B1526" s="130">
        <v>1818.3199460000001</v>
      </c>
      <c r="C1526" s="125">
        <f t="shared" si="100"/>
        <v>7.3292634988808558E-3</v>
      </c>
      <c r="D1526" s="128">
        <f t="shared" si="101"/>
        <v>7329.2634988808559</v>
      </c>
      <c r="E1526" s="128">
        <f t="shared" ca="1" si="102"/>
        <v>35943.783817518852</v>
      </c>
      <c r="F1526" s="124">
        <f t="shared" ca="1" si="103"/>
        <v>0.27452925200538703</v>
      </c>
      <c r="G1526" s="128"/>
      <c r="H1526" s="128"/>
      <c r="I1526" s="124"/>
      <c r="J1526" s="125"/>
      <c r="K1526" s="128"/>
    </row>
    <row r="1527" spans="1:11" x14ac:dyDescent="0.3">
      <c r="A1527" s="73">
        <v>41627</v>
      </c>
      <c r="B1527" s="130">
        <v>1809.599976</v>
      </c>
      <c r="C1527" s="125">
        <f t="shared" si="100"/>
        <v>1.3764444631648276E-2</v>
      </c>
      <c r="D1527" s="128">
        <f t="shared" si="101"/>
        <v>13764.444631648275</v>
      </c>
      <c r="E1527" s="128">
        <f t="shared" ca="1" si="102"/>
        <v>35943.783817518852</v>
      </c>
      <c r="F1527" s="124">
        <f t="shared" ca="1" si="103"/>
        <v>0.2653217813741755</v>
      </c>
      <c r="G1527" s="128"/>
      <c r="H1527" s="128"/>
      <c r="I1527" s="124"/>
      <c r="J1527" s="125"/>
      <c r="K1527" s="128"/>
    </row>
    <row r="1528" spans="1:11" x14ac:dyDescent="0.3">
      <c r="A1528" s="73">
        <v>41626</v>
      </c>
      <c r="B1528" s="130">
        <v>1810.650024</v>
      </c>
      <c r="C1528" s="125">
        <f t="shared" si="100"/>
        <v>9.950839415721946E-3</v>
      </c>
      <c r="D1528" s="128">
        <f t="shared" si="101"/>
        <v>9950.8394157219464</v>
      </c>
      <c r="E1528" s="128">
        <f t="shared" ca="1" si="102"/>
        <v>35943.783817518852</v>
      </c>
      <c r="F1528" s="124">
        <f t="shared" ca="1" si="103"/>
        <v>0.25418205985823916</v>
      </c>
      <c r="G1528" s="128"/>
      <c r="H1528" s="128"/>
      <c r="I1528" s="124"/>
      <c r="J1528" s="125"/>
      <c r="K1528" s="128"/>
    </row>
    <row r="1529" spans="1:11" x14ac:dyDescent="0.3">
      <c r="A1529" s="73">
        <v>41625</v>
      </c>
      <c r="B1529" s="130">
        <v>1781</v>
      </c>
      <c r="C1529" s="125">
        <f t="shared" si="100"/>
        <v>-7.8823629283476526E-3</v>
      </c>
      <c r="D1529" s="128">
        <f t="shared" si="101"/>
        <v>-7882.362928347653</v>
      </c>
      <c r="E1529" s="128">
        <f t="shared" ca="1" si="102"/>
        <v>35943.783817518852</v>
      </c>
      <c r="F1529" s="124">
        <f t="shared" ca="1" si="103"/>
        <v>0.24041476714574261</v>
      </c>
      <c r="G1529" s="128"/>
      <c r="H1529" s="128"/>
      <c r="I1529" s="124"/>
      <c r="J1529" s="125"/>
      <c r="K1529" s="128"/>
    </row>
    <row r="1530" spans="1:11" x14ac:dyDescent="0.3">
      <c r="A1530" s="73">
        <v>41624</v>
      </c>
      <c r="B1530" s="130">
        <v>1786.540039</v>
      </c>
      <c r="C1530" s="125">
        <f t="shared" si="100"/>
        <v>-7.9737824469039431E-3</v>
      </c>
      <c r="D1530" s="128">
        <f t="shared" si="101"/>
        <v>-7973.7824469039433</v>
      </c>
      <c r="E1530" s="128">
        <f t="shared" ca="1" si="102"/>
        <v>35943.783817518852</v>
      </c>
      <c r="F1530" s="124">
        <f t="shared" ca="1" si="103"/>
        <v>0.23483020399755472</v>
      </c>
      <c r="G1530" s="128"/>
      <c r="H1530" s="128"/>
      <c r="I1530" s="124"/>
      <c r="J1530" s="125"/>
      <c r="K1530" s="128"/>
    </row>
    <row r="1531" spans="1:11" x14ac:dyDescent="0.3">
      <c r="A1531" s="73">
        <v>41621</v>
      </c>
      <c r="B1531" s="130">
        <v>1775.3199460000001</v>
      </c>
      <c r="C1531" s="125">
        <f t="shared" si="100"/>
        <v>-1.6884451854745075E-2</v>
      </c>
      <c r="D1531" s="128">
        <f t="shared" si="101"/>
        <v>-16884.451854745075</v>
      </c>
      <c r="E1531" s="128">
        <f t="shared" ca="1" si="102"/>
        <v>35943.783817518852</v>
      </c>
      <c r="F1531" s="124">
        <f t="shared" ca="1" si="103"/>
        <v>0.24117003035428186</v>
      </c>
      <c r="G1531" s="128"/>
      <c r="H1531" s="128"/>
      <c r="I1531" s="124"/>
      <c r="J1531" s="125"/>
      <c r="K1531" s="128"/>
    </row>
    <row r="1532" spans="1:11" x14ac:dyDescent="0.3">
      <c r="A1532" s="73">
        <v>41620</v>
      </c>
      <c r="B1532" s="130">
        <v>1775.5</v>
      </c>
      <c r="C1532" s="125">
        <f t="shared" si="100"/>
        <v>-1.7557245259953058E-2</v>
      </c>
      <c r="D1532" s="128">
        <f t="shared" si="101"/>
        <v>-17557.245259953059</v>
      </c>
      <c r="E1532" s="128">
        <f t="shared" ca="1" si="102"/>
        <v>35943.783817518852</v>
      </c>
      <c r="F1532" s="124">
        <f t="shared" ca="1" si="103"/>
        <v>0.25603082617563655</v>
      </c>
      <c r="G1532" s="128"/>
      <c r="H1532" s="128"/>
      <c r="I1532" s="124"/>
      <c r="J1532" s="125"/>
      <c r="K1532" s="128"/>
    </row>
    <row r="1533" spans="1:11" x14ac:dyDescent="0.3">
      <c r="A1533" s="73">
        <v>41619</v>
      </c>
      <c r="B1533" s="130">
        <v>1782.219971</v>
      </c>
      <c r="C1533" s="125">
        <f t="shared" si="100"/>
        <v>-1.138817306892248E-2</v>
      </c>
      <c r="D1533" s="128">
        <f t="shared" si="101"/>
        <v>-11388.173068922481</v>
      </c>
      <c r="E1533" s="128">
        <f t="shared" ca="1" si="102"/>
        <v>35943.783817518852</v>
      </c>
      <c r="F1533" s="124">
        <f t="shared" ca="1" si="103"/>
        <v>0.25557084259605567</v>
      </c>
      <c r="G1533" s="128"/>
      <c r="H1533" s="128"/>
      <c r="I1533" s="124"/>
      <c r="J1533" s="125"/>
      <c r="K1533" s="128"/>
    </row>
    <row r="1534" spans="1:11" x14ac:dyDescent="0.3">
      <c r="A1534" s="73">
        <v>41618</v>
      </c>
      <c r="B1534" s="130">
        <v>1802.619995</v>
      </c>
      <c r="C1534" s="125">
        <f t="shared" si="100"/>
        <v>7.7679087453708107E-5</v>
      </c>
      <c r="D1534" s="128">
        <f t="shared" si="101"/>
        <v>77.679087453708107</v>
      </c>
      <c r="E1534" s="128">
        <f t="shared" ca="1" si="102"/>
        <v>35943.783817518852</v>
      </c>
      <c r="F1534" s="124">
        <f t="shared" ca="1" si="103"/>
        <v>0.26191477671251651</v>
      </c>
      <c r="G1534" s="128"/>
      <c r="H1534" s="128"/>
      <c r="I1534" s="124"/>
      <c r="J1534" s="125"/>
      <c r="K1534" s="128"/>
    </row>
    <row r="1535" spans="1:11" x14ac:dyDescent="0.3">
      <c r="A1535" s="73">
        <v>41617</v>
      </c>
      <c r="B1535" s="130">
        <v>1808.369995</v>
      </c>
      <c r="C1535" s="125">
        <f t="shared" si="100"/>
        <v>2.0002576409037243E-3</v>
      </c>
      <c r="D1535" s="128">
        <f t="shared" si="101"/>
        <v>2000.2576409037242</v>
      </c>
      <c r="E1535" s="128">
        <f t="shared" ca="1" si="102"/>
        <v>35943.783817518852</v>
      </c>
      <c r="F1535" s="124">
        <f t="shared" ca="1" si="103"/>
        <v>0.26650747847185552</v>
      </c>
      <c r="G1535" s="128"/>
      <c r="H1535" s="128"/>
      <c r="I1535" s="124"/>
      <c r="J1535" s="125"/>
      <c r="K1535" s="128"/>
    </row>
    <row r="1536" spans="1:11" x14ac:dyDescent="0.3">
      <c r="A1536" s="73">
        <v>41614</v>
      </c>
      <c r="B1536" s="130">
        <v>1805.089966</v>
      </c>
      <c r="C1536" s="125">
        <f t="shared" si="100"/>
        <v>5.1451903686190459E-3</v>
      </c>
      <c r="D1536" s="128">
        <f t="shared" si="101"/>
        <v>5145.1903686190462</v>
      </c>
      <c r="E1536" s="128">
        <f t="shared" ca="1" si="102"/>
        <v>35943.783817518852</v>
      </c>
      <c r="F1536" s="124">
        <f t="shared" ca="1" si="103"/>
        <v>0.27248944601742431</v>
      </c>
      <c r="G1536" s="128"/>
      <c r="H1536" s="128"/>
      <c r="I1536" s="124"/>
      <c r="J1536" s="125"/>
      <c r="K1536" s="128"/>
    </row>
    <row r="1537" spans="1:11" x14ac:dyDescent="0.3">
      <c r="A1537" s="73">
        <v>41613</v>
      </c>
      <c r="B1537" s="130">
        <v>1785.030029</v>
      </c>
      <c r="C1537" s="125">
        <f t="shared" si="100"/>
        <v>2.0546175192537319E-3</v>
      </c>
      <c r="D1537" s="128">
        <f t="shared" si="101"/>
        <v>2054.6175192537321</v>
      </c>
      <c r="E1537" s="128">
        <f t="shared" ca="1" si="102"/>
        <v>35943.783817518852</v>
      </c>
      <c r="F1537" s="124">
        <f t="shared" ca="1" si="103"/>
        <v>0.25877431789249683</v>
      </c>
      <c r="G1537" s="128"/>
      <c r="H1537" s="128"/>
      <c r="I1537" s="124"/>
      <c r="J1537" s="125"/>
      <c r="K1537" s="128"/>
    </row>
    <row r="1538" spans="1:11" x14ac:dyDescent="0.3">
      <c r="A1538" s="73">
        <v>41612</v>
      </c>
      <c r="B1538" s="130">
        <v>1792.8100589999999</v>
      </c>
      <c r="C1538" s="125">
        <f t="shared" si="100"/>
        <v>2.7631002331351961E-3</v>
      </c>
      <c r="D1538" s="128">
        <f t="shared" si="101"/>
        <v>2763.100233135196</v>
      </c>
      <c r="E1538" s="128">
        <f t="shared" ca="1" si="102"/>
        <v>35943.783817518852</v>
      </c>
      <c r="F1538" s="124">
        <f t="shared" ca="1" si="103"/>
        <v>0.26795347313836149</v>
      </c>
      <c r="G1538" s="128"/>
      <c r="H1538" s="128"/>
      <c r="I1538" s="124"/>
      <c r="J1538" s="125"/>
      <c r="K1538" s="128"/>
    </row>
    <row r="1539" spans="1:11" x14ac:dyDescent="0.3">
      <c r="A1539" s="73">
        <v>41611</v>
      </c>
      <c r="B1539" s="130">
        <v>1795.150024</v>
      </c>
      <c r="C1539" s="125">
        <f t="shared" si="100"/>
        <v>2.0206164236167279E-3</v>
      </c>
      <c r="D1539" s="128">
        <f t="shared" si="101"/>
        <v>2020.6164236167278</v>
      </c>
      <c r="E1539" s="128">
        <f t="shared" ca="1" si="102"/>
        <v>35943.783817518852</v>
      </c>
      <c r="F1539" s="124">
        <f t="shared" ca="1" si="103"/>
        <v>0.27380647356069221</v>
      </c>
      <c r="G1539" s="128"/>
      <c r="H1539" s="128"/>
      <c r="I1539" s="124"/>
      <c r="J1539" s="125"/>
      <c r="K1539" s="128"/>
    </row>
    <row r="1540" spans="1:11" x14ac:dyDescent="0.3">
      <c r="A1540" s="73">
        <v>41610</v>
      </c>
      <c r="B1540" s="130">
        <v>1800.900024</v>
      </c>
      <c r="C1540" s="125">
        <f t="shared" si="100"/>
        <v>1.5126238298270867E-3</v>
      </c>
      <c r="D1540" s="128">
        <f t="shared" si="101"/>
        <v>1512.6238298270866</v>
      </c>
      <c r="E1540" s="128">
        <f t="shared" ca="1" si="102"/>
        <v>35943.783817518852</v>
      </c>
      <c r="F1540" s="124">
        <f t="shared" ca="1" si="103"/>
        <v>0.27991184484156184</v>
      </c>
      <c r="G1540" s="128"/>
      <c r="H1540" s="128"/>
      <c r="I1540" s="124"/>
      <c r="J1540" s="125"/>
      <c r="K1540" s="128"/>
    </row>
    <row r="1541" spans="1:11" x14ac:dyDescent="0.3">
      <c r="A1541" s="73">
        <v>41607</v>
      </c>
      <c r="B1541" s="130">
        <v>1805.8100589999999</v>
      </c>
      <c r="C1541" s="125">
        <f t="shared" si="100"/>
        <v>8.4831310062523091E-3</v>
      </c>
      <c r="D1541" s="128">
        <f t="shared" si="101"/>
        <v>8483.1310062523098</v>
      </c>
      <c r="E1541" s="128">
        <f t="shared" ca="1" si="102"/>
        <v>35943.783817518852</v>
      </c>
      <c r="F1541" s="124">
        <f t="shared" ca="1" si="103"/>
        <v>0.28120706438428567</v>
      </c>
      <c r="G1541" s="128"/>
      <c r="H1541" s="128"/>
      <c r="I1541" s="124"/>
      <c r="J1541" s="125"/>
      <c r="K1541" s="128"/>
    </row>
    <row r="1542" spans="1:11" x14ac:dyDescent="0.3">
      <c r="A1542" s="73">
        <v>41605</v>
      </c>
      <c r="B1542" s="130">
        <v>1807.2299800000001</v>
      </c>
      <c r="C1542" s="125">
        <f t="shared" si="100"/>
        <v>1.4158237934904561E-2</v>
      </c>
      <c r="D1542" s="128">
        <f t="shared" si="101"/>
        <v>14158.23793490456</v>
      </c>
      <c r="E1542" s="128">
        <f t="shared" ca="1" si="102"/>
        <v>35943.783817518852</v>
      </c>
      <c r="F1542" s="124">
        <f t="shared" ca="1" si="103"/>
        <v>0.2761300901643684</v>
      </c>
      <c r="G1542" s="128"/>
      <c r="H1542" s="128"/>
      <c r="I1542" s="124"/>
      <c r="J1542" s="125"/>
      <c r="K1542" s="128"/>
    </row>
    <row r="1543" spans="1:11" x14ac:dyDescent="0.3">
      <c r="A1543" s="73">
        <v>41604</v>
      </c>
      <c r="B1543" s="130">
        <v>1802.75</v>
      </c>
      <c r="C1543" s="125">
        <f t="shared" si="100"/>
        <v>1.9833828425909417E-2</v>
      </c>
      <c r="D1543" s="128">
        <f t="shared" si="101"/>
        <v>19833.828425909418</v>
      </c>
      <c r="E1543" s="128">
        <f t="shared" ca="1" si="102"/>
        <v>35943.783817518852</v>
      </c>
      <c r="F1543" s="124">
        <f t="shared" ca="1" si="103"/>
        <v>0.27317353182351289</v>
      </c>
      <c r="G1543" s="128"/>
      <c r="H1543" s="128"/>
      <c r="I1543" s="124"/>
      <c r="J1543" s="125"/>
      <c r="K1543" s="128"/>
    </row>
    <row r="1544" spans="1:11" x14ac:dyDescent="0.3">
      <c r="A1544" s="73">
        <v>41603</v>
      </c>
      <c r="B1544" s="130">
        <v>1802.4799800000001</v>
      </c>
      <c r="C1544" s="125">
        <f t="shared" ref="C1544:C1607" si="104">B1544/B1554-1</f>
        <v>1.7264031481096342E-2</v>
      </c>
      <c r="D1544" s="128">
        <f t="shared" ref="D1544:D1607" si="105">C1544*$B$5</f>
        <v>17264.031481096343</v>
      </c>
      <c r="E1544" s="128">
        <f t="shared" ref="E1544:E1607" ca="1" si="106">ABS(_xlfn.PERCENTILE.INC(OFFSET(D1544,0,0,Window),1-VaRLevel))</f>
        <v>35943.783817518852</v>
      </c>
      <c r="F1544" s="124">
        <f t="shared" ca="1" si="103"/>
        <v>0.27841801434498681</v>
      </c>
      <c r="G1544" s="128"/>
      <c r="H1544" s="128"/>
      <c r="I1544" s="124"/>
      <c r="J1544" s="125"/>
      <c r="K1544" s="128"/>
    </row>
    <row r="1545" spans="1:11" x14ac:dyDescent="0.3">
      <c r="A1545" s="73">
        <v>41600</v>
      </c>
      <c r="B1545" s="130">
        <v>1804.76001</v>
      </c>
      <c r="C1545" s="125">
        <f t="shared" si="104"/>
        <v>1.9287152613679526E-2</v>
      </c>
      <c r="D1545" s="128">
        <f t="shared" si="105"/>
        <v>19287.152613679526</v>
      </c>
      <c r="E1545" s="128">
        <f t="shared" ca="1" si="106"/>
        <v>35943.783817518852</v>
      </c>
      <c r="F1545" s="124">
        <f t="shared" ref="F1545:F1608" ca="1" si="107">B1545/OFFSET(B1545,250,0)-1</f>
        <v>0.29009113050979773</v>
      </c>
      <c r="G1545" s="128"/>
      <c r="H1545" s="128"/>
      <c r="I1545" s="124"/>
      <c r="J1545" s="125"/>
      <c r="K1545" s="128"/>
    </row>
    <row r="1546" spans="1:11" x14ac:dyDescent="0.3">
      <c r="A1546" s="73">
        <v>41599</v>
      </c>
      <c r="B1546" s="130">
        <v>1795.849976</v>
      </c>
      <c r="C1546" s="125">
        <f t="shared" si="104"/>
        <v>2.7873938317274138E-2</v>
      </c>
      <c r="D1546" s="128">
        <f t="shared" si="105"/>
        <v>27873.93831727414</v>
      </c>
      <c r="E1546" s="128">
        <f t="shared" ca="1" si="106"/>
        <v>35943.783817518852</v>
      </c>
      <c r="F1546" s="124">
        <f t="shared" ca="1" si="107"/>
        <v>0.27701251249494208</v>
      </c>
      <c r="G1546" s="128"/>
      <c r="H1546" s="128"/>
      <c r="I1546" s="124"/>
      <c r="J1546" s="125"/>
      <c r="K1546" s="128"/>
    </row>
    <row r="1547" spans="1:11" x14ac:dyDescent="0.3">
      <c r="A1547" s="73">
        <v>41598</v>
      </c>
      <c r="B1547" s="130">
        <v>1781.369995</v>
      </c>
      <c r="C1547" s="125">
        <f t="shared" si="104"/>
        <v>6.1451943029624534E-3</v>
      </c>
      <c r="D1547" s="128">
        <f t="shared" si="105"/>
        <v>6145.1943029624535</v>
      </c>
      <c r="E1547" s="128">
        <f t="shared" ca="1" si="106"/>
        <v>35943.783817518852</v>
      </c>
      <c r="F1547" s="124">
        <f t="shared" ca="1" si="107"/>
        <v>0.26414502690311137</v>
      </c>
      <c r="G1547" s="128"/>
      <c r="H1547" s="128"/>
      <c r="I1547" s="124"/>
      <c r="J1547" s="125"/>
      <c r="K1547" s="128"/>
    </row>
    <row r="1548" spans="1:11" x14ac:dyDescent="0.3">
      <c r="A1548" s="73">
        <v>41597</v>
      </c>
      <c r="B1548" s="130">
        <v>1787.869995</v>
      </c>
      <c r="C1548" s="125">
        <f t="shared" si="104"/>
        <v>1.4123907048669837E-2</v>
      </c>
      <c r="D1548" s="128">
        <f t="shared" si="105"/>
        <v>14123.907048669837</v>
      </c>
      <c r="E1548" s="128">
        <f t="shared" ca="1" si="106"/>
        <v>35943.783817518852</v>
      </c>
      <c r="F1548" s="124">
        <f t="shared" ca="1" si="107"/>
        <v>0.28528497424695054</v>
      </c>
      <c r="G1548" s="128"/>
      <c r="H1548" s="128"/>
      <c r="I1548" s="124"/>
      <c r="J1548" s="125"/>
      <c r="K1548" s="128"/>
    </row>
    <row r="1549" spans="1:11" x14ac:dyDescent="0.3">
      <c r="A1549" s="73">
        <v>41596</v>
      </c>
      <c r="B1549" s="130">
        <v>1791.530029</v>
      </c>
      <c r="C1549" s="125">
        <f t="shared" si="104"/>
        <v>1.3348930262599756E-2</v>
      </c>
      <c r="D1549" s="128">
        <f t="shared" si="105"/>
        <v>13348.930262599757</v>
      </c>
      <c r="E1549" s="128">
        <f t="shared" ca="1" si="106"/>
        <v>35943.783817518852</v>
      </c>
      <c r="F1549" s="124">
        <f t="shared" ca="1" si="107"/>
        <v>0.29090434053411052</v>
      </c>
      <c r="G1549" s="128"/>
      <c r="H1549" s="128"/>
      <c r="I1549" s="124"/>
      <c r="J1549" s="125"/>
      <c r="K1549" s="128"/>
    </row>
    <row r="1550" spans="1:11" x14ac:dyDescent="0.3">
      <c r="A1550" s="73">
        <v>41593</v>
      </c>
      <c r="B1550" s="130">
        <v>1798.1800539999999</v>
      </c>
      <c r="C1550" s="125">
        <f t="shared" si="104"/>
        <v>2.0742057792096702E-2</v>
      </c>
      <c r="D1550" s="128">
        <f t="shared" si="105"/>
        <v>20742.057792096701</v>
      </c>
      <c r="E1550" s="128">
        <f t="shared" ca="1" si="106"/>
        <v>35943.783817518852</v>
      </c>
      <c r="F1550" s="124">
        <f t="shared" ca="1" si="107"/>
        <v>0.29655562773663768</v>
      </c>
      <c r="G1550" s="128"/>
      <c r="H1550" s="128"/>
      <c r="I1550" s="124"/>
      <c r="J1550" s="125"/>
      <c r="K1550" s="128"/>
    </row>
    <row r="1551" spans="1:11" x14ac:dyDescent="0.3">
      <c r="A1551" s="73">
        <v>41592</v>
      </c>
      <c r="B1551" s="130">
        <v>1790.619995</v>
      </c>
      <c r="C1551" s="125">
        <f t="shared" si="104"/>
        <v>1.9401753016345502E-2</v>
      </c>
      <c r="D1551" s="128">
        <f t="shared" si="105"/>
        <v>19401.753016345501</v>
      </c>
      <c r="E1551" s="128">
        <f t="shared" ca="1" si="106"/>
        <v>35943.783817518852</v>
      </c>
      <c r="F1551" s="124">
        <f t="shared" ca="1" si="107"/>
        <v>0.31674852811737608</v>
      </c>
      <c r="G1551" s="128"/>
      <c r="H1551" s="128"/>
      <c r="I1551" s="124"/>
      <c r="J1551" s="125"/>
      <c r="K1551" s="128"/>
    </row>
    <row r="1552" spans="1:11" x14ac:dyDescent="0.3">
      <c r="A1552" s="73">
        <v>41591</v>
      </c>
      <c r="B1552" s="130">
        <v>1782</v>
      </c>
      <c r="C1552" s="125">
        <f t="shared" si="104"/>
        <v>1.0599350298381216E-2</v>
      </c>
      <c r="D1552" s="128">
        <f t="shared" si="105"/>
        <v>10599.350298381216</v>
      </c>
      <c r="E1552" s="128">
        <f t="shared" ca="1" si="106"/>
        <v>36859.848329586384</v>
      </c>
      <c r="F1552" s="124">
        <f t="shared" ca="1" si="107"/>
        <v>0.31675205451522559</v>
      </c>
      <c r="G1552" s="128"/>
      <c r="H1552" s="128"/>
      <c r="I1552" s="124"/>
      <c r="J1552" s="125"/>
      <c r="K1552" s="128"/>
    </row>
    <row r="1553" spans="1:11" x14ac:dyDescent="0.3">
      <c r="A1553" s="73">
        <v>41590</v>
      </c>
      <c r="B1553" s="130">
        <v>1767.6899410000001</v>
      </c>
      <c r="C1553" s="125">
        <f t="shared" si="104"/>
        <v>-2.4041367520543089E-3</v>
      </c>
      <c r="D1553" s="128">
        <f t="shared" si="105"/>
        <v>-2404.136752054309</v>
      </c>
      <c r="E1553" s="128">
        <f t="shared" ca="1" si="106"/>
        <v>38007.399999674715</v>
      </c>
      <c r="F1553" s="124">
        <f t="shared" ca="1" si="107"/>
        <v>0.30409663962180944</v>
      </c>
      <c r="G1553" s="128"/>
      <c r="H1553" s="128"/>
      <c r="I1553" s="124"/>
      <c r="J1553" s="125"/>
      <c r="K1553" s="128"/>
    </row>
    <row r="1554" spans="1:11" x14ac:dyDescent="0.3">
      <c r="A1554" s="73">
        <v>41589</v>
      </c>
      <c r="B1554" s="130">
        <v>1771.8900149999999</v>
      </c>
      <c r="C1554" s="125">
        <f t="shared" si="104"/>
        <v>5.5501813639629027E-3</v>
      </c>
      <c r="D1554" s="128">
        <f t="shared" si="105"/>
        <v>5550.1813639629027</v>
      </c>
      <c r="E1554" s="128">
        <f t="shared" ca="1" si="106"/>
        <v>39287.404542451623</v>
      </c>
      <c r="F1554" s="124">
        <f t="shared" ca="1" si="107"/>
        <v>0.28908789012713521</v>
      </c>
      <c r="G1554" s="128"/>
      <c r="H1554" s="128"/>
      <c r="I1554" s="124"/>
      <c r="J1554" s="125"/>
      <c r="K1554" s="128"/>
    </row>
    <row r="1555" spans="1:11" x14ac:dyDescent="0.3">
      <c r="A1555" s="73">
        <v>41586</v>
      </c>
      <c r="B1555" s="130">
        <v>1770.6099850000001</v>
      </c>
      <c r="C1555" s="125">
        <f t="shared" si="104"/>
        <v>6.1598759365160127E-3</v>
      </c>
      <c r="D1555" s="128">
        <f t="shared" si="105"/>
        <v>6159.8759365160131</v>
      </c>
      <c r="E1555" s="128">
        <f t="shared" ca="1" si="106"/>
        <v>39287.404542451623</v>
      </c>
      <c r="F1555" s="124">
        <f t="shared" ca="1" si="107"/>
        <v>0.28302279500615124</v>
      </c>
      <c r="G1555" s="128"/>
      <c r="H1555" s="128"/>
      <c r="I1555" s="124"/>
      <c r="J1555" s="125"/>
      <c r="K1555" s="128"/>
    </row>
    <row r="1556" spans="1:11" x14ac:dyDescent="0.3">
      <c r="A1556" s="73">
        <v>41585</v>
      </c>
      <c r="B1556" s="130">
        <v>1747.150024</v>
      </c>
      <c r="C1556" s="125">
        <f t="shared" si="104"/>
        <v>-2.8080625498041467E-3</v>
      </c>
      <c r="D1556" s="128">
        <f t="shared" si="105"/>
        <v>-2808.0625498041468</v>
      </c>
      <c r="E1556" s="128">
        <f t="shared" ca="1" si="106"/>
        <v>39287.404542451623</v>
      </c>
      <c r="F1556" s="124">
        <f t="shared" ca="1" si="107"/>
        <v>0.26618839322282972</v>
      </c>
      <c r="G1556" s="128"/>
      <c r="H1556" s="128"/>
      <c r="I1556" s="124"/>
      <c r="J1556" s="125"/>
      <c r="K1556" s="128"/>
    </row>
    <row r="1557" spans="1:11" x14ac:dyDescent="0.3">
      <c r="A1557" s="73">
        <v>41584</v>
      </c>
      <c r="B1557" s="130">
        <v>1770.48999</v>
      </c>
      <c r="C1557" s="125">
        <f t="shared" si="104"/>
        <v>1.3805692306927186E-2</v>
      </c>
      <c r="D1557" s="128">
        <f t="shared" si="105"/>
        <v>13805.692306927187</v>
      </c>
      <c r="E1557" s="128">
        <f t="shared" ca="1" si="106"/>
        <v>39287.404542451623</v>
      </c>
      <c r="F1557" s="124">
        <f t="shared" ca="1" si="107"/>
        <v>0.28528284887018729</v>
      </c>
      <c r="G1557" s="128"/>
      <c r="H1557" s="128"/>
      <c r="I1557" s="124"/>
      <c r="J1557" s="125"/>
      <c r="K1557" s="128"/>
    </row>
    <row r="1558" spans="1:11" x14ac:dyDescent="0.3">
      <c r="A1558" s="73">
        <v>41583</v>
      </c>
      <c r="B1558" s="130">
        <v>1762.969971</v>
      </c>
      <c r="C1558" s="125">
        <f t="shared" si="104"/>
        <v>4.7301924532086037E-3</v>
      </c>
      <c r="D1558" s="128">
        <f t="shared" si="105"/>
        <v>4730.1924532086041</v>
      </c>
      <c r="E1558" s="128">
        <f t="shared" ca="1" si="106"/>
        <v>39287.404542451623</v>
      </c>
      <c r="F1558" s="124">
        <f t="shared" ca="1" si="107"/>
        <v>0.26420366312527777</v>
      </c>
      <c r="G1558" s="128"/>
      <c r="H1558" s="128"/>
      <c r="I1558" s="124"/>
      <c r="J1558" s="125"/>
      <c r="K1558" s="128"/>
    </row>
    <row r="1559" spans="1:11" x14ac:dyDescent="0.3">
      <c r="A1559" s="73">
        <v>41582</v>
      </c>
      <c r="B1559" s="130">
        <v>1767.9300539999999</v>
      </c>
      <c r="C1559" s="125">
        <f t="shared" si="104"/>
        <v>1.3337853533933686E-2</v>
      </c>
      <c r="D1559" s="128">
        <f t="shared" si="105"/>
        <v>13337.853533933685</v>
      </c>
      <c r="E1559" s="128">
        <f t="shared" ca="1" si="106"/>
        <v>39287.404542451623</v>
      </c>
      <c r="F1559" s="124">
        <f t="shared" ca="1" si="107"/>
        <v>0.23770821374720974</v>
      </c>
      <c r="G1559" s="128"/>
      <c r="H1559" s="128"/>
      <c r="I1559" s="124"/>
      <c r="J1559" s="125"/>
      <c r="K1559" s="128"/>
    </row>
    <row r="1560" spans="1:11" x14ac:dyDescent="0.3">
      <c r="A1560" s="73">
        <v>41579</v>
      </c>
      <c r="B1560" s="130">
        <v>1761.6400149999999</v>
      </c>
      <c r="C1560" s="125">
        <f t="shared" si="104"/>
        <v>9.825173402120857E-3</v>
      </c>
      <c r="D1560" s="128">
        <f t="shared" si="105"/>
        <v>9825.1734021208576</v>
      </c>
      <c r="E1560" s="128">
        <f t="shared" ca="1" si="106"/>
        <v>39287.404542451623</v>
      </c>
      <c r="F1560" s="124">
        <f t="shared" ca="1" si="107"/>
        <v>0.24298999659208609</v>
      </c>
      <c r="G1560" s="128"/>
      <c r="H1560" s="128"/>
      <c r="I1560" s="124"/>
      <c r="J1560" s="125"/>
      <c r="K1560" s="128"/>
    </row>
    <row r="1561" spans="1:11" x14ac:dyDescent="0.3">
      <c r="A1561" s="73">
        <v>41578</v>
      </c>
      <c r="B1561" s="130">
        <v>1756.540039</v>
      </c>
      <c r="C1561" s="125">
        <f t="shared" si="104"/>
        <v>1.3495666662495465E-2</v>
      </c>
      <c r="D1561" s="128">
        <f t="shared" si="105"/>
        <v>13495.666662495465</v>
      </c>
      <c r="E1561" s="128">
        <f t="shared" ca="1" si="106"/>
        <v>39287.404542451623</v>
      </c>
      <c r="F1561" s="124">
        <f t="shared" ca="1" si="107"/>
        <v>0.24207332757855538</v>
      </c>
      <c r="G1561" s="128"/>
      <c r="H1561" s="128"/>
      <c r="I1561" s="124"/>
      <c r="J1561" s="125"/>
      <c r="K1561" s="128"/>
    </row>
    <row r="1562" spans="1:11" x14ac:dyDescent="0.3">
      <c r="A1562" s="73">
        <v>41577</v>
      </c>
      <c r="B1562" s="130">
        <v>1763.3100589999999</v>
      </c>
      <c r="C1562" s="125">
        <f t="shared" si="104"/>
        <v>2.4263170796923861E-2</v>
      </c>
      <c r="D1562" s="128">
        <f t="shared" si="105"/>
        <v>24263.17079692386</v>
      </c>
      <c r="E1562" s="128">
        <f t="shared" ca="1" si="106"/>
        <v>39287.404542451623</v>
      </c>
      <c r="F1562" s="124">
        <f t="shared" ca="1" si="107"/>
        <v>0.23516562948439779</v>
      </c>
      <c r="G1562" s="128"/>
      <c r="H1562" s="128"/>
      <c r="I1562" s="124"/>
      <c r="J1562" s="125"/>
      <c r="K1562" s="128"/>
    </row>
    <row r="1563" spans="1:11" x14ac:dyDescent="0.3">
      <c r="A1563" s="73">
        <v>41576</v>
      </c>
      <c r="B1563" s="130">
        <v>1771.9499510000001</v>
      </c>
      <c r="C1563" s="125">
        <f t="shared" si="104"/>
        <v>4.3514298336134516E-2</v>
      </c>
      <c r="D1563" s="128">
        <f t="shared" si="105"/>
        <v>43514.298336134518</v>
      </c>
      <c r="E1563" s="128">
        <f t="shared" ca="1" si="106"/>
        <v>39287.404542451623</v>
      </c>
      <c r="F1563" s="124">
        <f t="shared" ca="1" si="107"/>
        <v>0.25477984671530507</v>
      </c>
      <c r="G1563" s="128"/>
      <c r="H1563" s="128"/>
      <c r="I1563" s="124"/>
      <c r="J1563" s="125"/>
      <c r="K1563" s="128"/>
    </row>
    <row r="1564" spans="1:11" x14ac:dyDescent="0.3">
      <c r="A1564" s="73">
        <v>41575</v>
      </c>
      <c r="B1564" s="130">
        <v>1762.1099850000001</v>
      </c>
      <c r="C1564" s="125">
        <f t="shared" si="104"/>
        <v>3.0389307041622571E-2</v>
      </c>
      <c r="D1564" s="128">
        <f t="shared" si="105"/>
        <v>30389.307041622571</v>
      </c>
      <c r="E1564" s="128">
        <f t="shared" ca="1" si="106"/>
        <v>39287.404542451623</v>
      </c>
      <c r="F1564" s="124">
        <f t="shared" ca="1" si="107"/>
        <v>0.24800633074519696</v>
      </c>
      <c r="G1564" s="128"/>
      <c r="H1564" s="128"/>
      <c r="I1564" s="124"/>
      <c r="J1564" s="125"/>
      <c r="K1564" s="128"/>
    </row>
    <row r="1565" spans="1:11" x14ac:dyDescent="0.3">
      <c r="A1565" s="73">
        <v>41572</v>
      </c>
      <c r="B1565" s="130">
        <v>1759.7700199999999</v>
      </c>
      <c r="C1565" s="125">
        <f t="shared" si="104"/>
        <v>3.3213991678890054E-2</v>
      </c>
      <c r="D1565" s="128">
        <f t="shared" si="105"/>
        <v>33213.991678890052</v>
      </c>
      <c r="E1565" s="128">
        <f t="shared" ca="1" si="106"/>
        <v>39287.404542451623</v>
      </c>
      <c r="F1565" s="124">
        <f t="shared" ca="1" si="107"/>
        <v>0.24544049492754572</v>
      </c>
      <c r="G1565" s="128"/>
      <c r="H1565" s="128"/>
      <c r="I1565" s="124"/>
      <c r="J1565" s="125"/>
      <c r="K1565" s="128"/>
    </row>
    <row r="1566" spans="1:11" x14ac:dyDescent="0.3">
      <c r="A1566" s="73">
        <v>41571</v>
      </c>
      <c r="B1566" s="130">
        <v>1752.0699460000001</v>
      </c>
      <c r="C1566" s="125">
        <f t="shared" si="104"/>
        <v>3.5159690011331124E-2</v>
      </c>
      <c r="D1566" s="128">
        <f t="shared" si="105"/>
        <v>35159.69001133112</v>
      </c>
      <c r="E1566" s="128">
        <f t="shared" ca="1" si="106"/>
        <v>39287.404542451623</v>
      </c>
      <c r="F1566" s="124">
        <f t="shared" ca="1" si="107"/>
        <v>0.24370537426796801</v>
      </c>
      <c r="G1566" s="128"/>
      <c r="H1566" s="128"/>
      <c r="I1566" s="124"/>
      <c r="J1566" s="125"/>
      <c r="K1566" s="128"/>
    </row>
    <row r="1567" spans="1:11" x14ac:dyDescent="0.3">
      <c r="A1567" s="73">
        <v>41570</v>
      </c>
      <c r="B1567" s="130">
        <v>1746.380005</v>
      </c>
      <c r="C1567" s="125">
        <f t="shared" si="104"/>
        <v>5.4322615126936258E-2</v>
      </c>
      <c r="D1567" s="128">
        <f t="shared" si="105"/>
        <v>54322.61512693626</v>
      </c>
      <c r="E1567" s="128">
        <f t="shared" ca="1" si="106"/>
        <v>39287.404542451623</v>
      </c>
      <c r="F1567" s="124">
        <f t="shared" ca="1" si="107"/>
        <v>0.23584152934847458</v>
      </c>
      <c r="G1567" s="128"/>
      <c r="H1567" s="128"/>
      <c r="I1567" s="124"/>
      <c r="J1567" s="125"/>
      <c r="K1567" s="128"/>
    </row>
    <row r="1568" spans="1:11" x14ac:dyDescent="0.3">
      <c r="A1568" s="73">
        <v>41569</v>
      </c>
      <c r="B1568" s="130">
        <v>1754.670044</v>
      </c>
      <c r="C1568" s="125">
        <f t="shared" si="104"/>
        <v>5.9935422958612872E-2</v>
      </c>
      <c r="D1568" s="128">
        <f t="shared" si="105"/>
        <v>59935.422958612871</v>
      </c>
      <c r="E1568" s="128">
        <f t="shared" ca="1" si="106"/>
        <v>39287.404542451623</v>
      </c>
      <c r="F1568" s="124">
        <f t="shared" ca="1" si="107"/>
        <v>0.22377293529434539</v>
      </c>
      <c r="G1568" s="128"/>
      <c r="H1568" s="128"/>
      <c r="I1568" s="124"/>
      <c r="J1568" s="125"/>
      <c r="K1568" s="128"/>
    </row>
    <row r="1569" spans="1:11" x14ac:dyDescent="0.3">
      <c r="A1569" s="73">
        <v>41568</v>
      </c>
      <c r="B1569" s="130">
        <v>1744.660034</v>
      </c>
      <c r="C1569" s="125">
        <f t="shared" si="104"/>
        <v>4.0892083624358921E-2</v>
      </c>
      <c r="D1569" s="128">
        <f t="shared" si="105"/>
        <v>40892.083624358922</v>
      </c>
      <c r="E1569" s="128">
        <f t="shared" ca="1" si="106"/>
        <v>39287.404542451623</v>
      </c>
      <c r="F1569" s="124">
        <f t="shared" ca="1" si="107"/>
        <v>0.21732645763803893</v>
      </c>
      <c r="G1569" s="128"/>
      <c r="H1569" s="128"/>
      <c r="I1569" s="124"/>
      <c r="J1569" s="125"/>
      <c r="K1569" s="128"/>
    </row>
    <row r="1570" spans="1:11" x14ac:dyDescent="0.3">
      <c r="A1570" s="73">
        <v>41565</v>
      </c>
      <c r="B1570" s="130">
        <v>1744.5</v>
      </c>
      <c r="C1570" s="125">
        <f t="shared" si="104"/>
        <v>3.1943212067435667E-2</v>
      </c>
      <c r="D1570" s="128">
        <f t="shared" si="105"/>
        <v>31943.212067435667</v>
      </c>
      <c r="E1570" s="128">
        <f t="shared" ca="1" si="106"/>
        <v>39287.404542451623</v>
      </c>
      <c r="F1570" s="124">
        <f t="shared" ca="1" si="107"/>
        <v>0.19704395727798207</v>
      </c>
      <c r="G1570" s="128"/>
      <c r="H1570" s="128"/>
      <c r="I1570" s="124"/>
      <c r="J1570" s="125"/>
      <c r="K1570" s="128"/>
    </row>
    <row r="1571" spans="1:11" x14ac:dyDescent="0.3">
      <c r="A1571" s="73">
        <v>41564</v>
      </c>
      <c r="B1571" s="130">
        <v>1733.150024</v>
      </c>
      <c r="C1571" s="125">
        <f t="shared" si="104"/>
        <v>3.2460408240111871E-2</v>
      </c>
      <c r="D1571" s="128">
        <f t="shared" si="105"/>
        <v>32460.408240111872</v>
      </c>
      <c r="E1571" s="128">
        <f t="shared" ca="1" si="106"/>
        <v>39287.404542451623</v>
      </c>
      <c r="F1571" s="124">
        <f t="shared" ca="1" si="107"/>
        <v>0.18634959283194297</v>
      </c>
      <c r="G1571" s="128"/>
      <c r="H1571" s="128"/>
      <c r="I1571" s="124"/>
      <c r="J1571" s="125"/>
      <c r="K1571" s="128"/>
    </row>
    <row r="1572" spans="1:11" x14ac:dyDescent="0.3">
      <c r="A1572" s="73">
        <v>41563</v>
      </c>
      <c r="B1572" s="130">
        <v>1721.540039</v>
      </c>
      <c r="C1572" s="125">
        <f t="shared" si="104"/>
        <v>1.6335400049399817E-2</v>
      </c>
      <c r="D1572" s="128">
        <f t="shared" si="105"/>
        <v>16335.400049399817</v>
      </c>
      <c r="E1572" s="128">
        <f t="shared" ca="1" si="106"/>
        <v>39287.404542451623</v>
      </c>
      <c r="F1572" s="124">
        <f t="shared" ca="1" si="107"/>
        <v>0.18325405310039167</v>
      </c>
      <c r="G1572" s="128"/>
      <c r="H1572" s="128"/>
      <c r="I1572" s="124"/>
      <c r="J1572" s="125"/>
      <c r="K1572" s="128"/>
    </row>
    <row r="1573" spans="1:11" x14ac:dyDescent="0.3">
      <c r="A1573" s="73">
        <v>41562</v>
      </c>
      <c r="B1573" s="130">
        <v>1698.0600589999999</v>
      </c>
      <c r="C1573" s="125">
        <f t="shared" si="104"/>
        <v>1.8053445427728132E-3</v>
      </c>
      <c r="D1573" s="128">
        <f t="shared" si="105"/>
        <v>1805.3445427728132</v>
      </c>
      <c r="E1573" s="128">
        <f t="shared" ca="1" si="106"/>
        <v>39287.404542451623</v>
      </c>
      <c r="F1573" s="124">
        <f t="shared" ca="1" si="107"/>
        <v>0.17910192351002352</v>
      </c>
      <c r="G1573" s="128"/>
      <c r="H1573" s="128"/>
      <c r="I1573" s="124"/>
      <c r="J1573" s="125"/>
      <c r="K1573" s="128"/>
    </row>
    <row r="1574" spans="1:11" x14ac:dyDescent="0.3">
      <c r="A1574" s="73">
        <v>41561</v>
      </c>
      <c r="B1574" s="130">
        <v>1710.1400149999999</v>
      </c>
      <c r="C1574" s="125">
        <f t="shared" si="104"/>
        <v>1.7002149901516272E-2</v>
      </c>
      <c r="D1574" s="128">
        <f t="shared" si="105"/>
        <v>17002.149901516274</v>
      </c>
      <c r="E1574" s="128">
        <f t="shared" ca="1" si="106"/>
        <v>39287.404542451623</v>
      </c>
      <c r="F1574" s="124">
        <f t="shared" ca="1" si="107"/>
        <v>0.197082476918363</v>
      </c>
      <c r="G1574" s="128"/>
      <c r="H1574" s="128"/>
      <c r="I1574" s="124"/>
      <c r="J1574" s="125"/>
      <c r="K1574" s="128"/>
    </row>
    <row r="1575" spans="1:11" x14ac:dyDescent="0.3">
      <c r="A1575" s="73">
        <v>41558</v>
      </c>
      <c r="B1575" s="130">
        <v>1703.1999510000001</v>
      </c>
      <c r="C1575" s="125">
        <f t="shared" si="104"/>
        <v>6.7681105364267857E-3</v>
      </c>
      <c r="D1575" s="128">
        <f t="shared" si="105"/>
        <v>6768.110536426786</v>
      </c>
      <c r="E1575" s="128">
        <f t="shared" ca="1" si="106"/>
        <v>39287.404542451623</v>
      </c>
      <c r="F1575" s="124">
        <f t="shared" ca="1" si="107"/>
        <v>0.18868819366809886</v>
      </c>
      <c r="G1575" s="128"/>
      <c r="H1575" s="128"/>
      <c r="I1575" s="124"/>
      <c r="J1575" s="125"/>
      <c r="K1575" s="128"/>
    </row>
    <row r="1576" spans="1:11" x14ac:dyDescent="0.3">
      <c r="A1576" s="73">
        <v>41557</v>
      </c>
      <c r="B1576" s="130">
        <v>1692.5600589999999</v>
      </c>
      <c r="C1576" s="125">
        <f t="shared" si="104"/>
        <v>-3.5969227935593873E-3</v>
      </c>
      <c r="D1576" s="128">
        <f t="shared" si="105"/>
        <v>-3596.9227935593872</v>
      </c>
      <c r="E1576" s="128">
        <f t="shared" ca="1" si="106"/>
        <v>39287.404542451623</v>
      </c>
      <c r="F1576" s="124">
        <f t="shared" ca="1" si="107"/>
        <v>0.18149326331315785</v>
      </c>
      <c r="G1576" s="128"/>
      <c r="H1576" s="128"/>
      <c r="I1576" s="124"/>
      <c r="J1576" s="125"/>
      <c r="K1576" s="128"/>
    </row>
    <row r="1577" spans="1:11" x14ac:dyDescent="0.3">
      <c r="A1577" s="73">
        <v>41556</v>
      </c>
      <c r="B1577" s="130">
        <v>1656.400024</v>
      </c>
      <c r="C1577" s="125">
        <f t="shared" si="104"/>
        <v>-2.1485491573155269E-2</v>
      </c>
      <c r="D1577" s="128">
        <f t="shared" si="105"/>
        <v>-21485.491573155268</v>
      </c>
      <c r="E1577" s="128">
        <f t="shared" ca="1" si="106"/>
        <v>39287.404542451623</v>
      </c>
      <c r="F1577" s="124">
        <f t="shared" ca="1" si="107"/>
        <v>0.14909679425447164</v>
      </c>
      <c r="G1577" s="128"/>
      <c r="H1577" s="128"/>
      <c r="I1577" s="124"/>
      <c r="J1577" s="125"/>
      <c r="K1577" s="128"/>
    </row>
    <row r="1578" spans="1:11" x14ac:dyDescent="0.3">
      <c r="A1578" s="73">
        <v>41555</v>
      </c>
      <c r="B1578" s="130">
        <v>1655.4499510000001</v>
      </c>
      <c r="C1578" s="125">
        <f t="shared" si="104"/>
        <v>-2.4725814419568559E-2</v>
      </c>
      <c r="D1578" s="128">
        <f t="shared" si="105"/>
        <v>-24725.81441956856</v>
      </c>
      <c r="E1578" s="128">
        <f t="shared" ca="1" si="106"/>
        <v>39287.404542451623</v>
      </c>
      <c r="F1578" s="124">
        <f t="shared" ca="1" si="107"/>
        <v>0.13707856781781969</v>
      </c>
      <c r="G1578" s="128"/>
      <c r="H1578" s="128"/>
      <c r="I1578" s="124"/>
      <c r="J1578" s="125"/>
      <c r="K1578" s="128"/>
    </row>
    <row r="1579" spans="1:11" x14ac:dyDescent="0.3">
      <c r="A1579" s="73">
        <v>41554</v>
      </c>
      <c r="B1579" s="130">
        <v>1676.119995</v>
      </c>
      <c r="C1579" s="125">
        <f t="shared" si="104"/>
        <v>-1.511303736769809E-2</v>
      </c>
      <c r="D1579" s="128">
        <f t="shared" si="105"/>
        <v>-15113.037367698091</v>
      </c>
      <c r="E1579" s="128">
        <f t="shared" ca="1" si="106"/>
        <v>39287.404542451623</v>
      </c>
      <c r="F1579" s="124">
        <f t="shared" ca="1" si="107"/>
        <v>0.14729653922226738</v>
      </c>
      <c r="G1579" s="128"/>
      <c r="H1579" s="128"/>
      <c r="I1579" s="124"/>
      <c r="J1579" s="125"/>
      <c r="K1579" s="128"/>
    </row>
    <row r="1580" spans="1:11" x14ac:dyDescent="0.3">
      <c r="A1580" s="73">
        <v>41551</v>
      </c>
      <c r="B1580" s="130">
        <v>1690.5</v>
      </c>
      <c r="C1580" s="125">
        <f t="shared" si="104"/>
        <v>-1.1351494297389464E-2</v>
      </c>
      <c r="D1580" s="128">
        <f t="shared" si="105"/>
        <v>-11351.494297389463</v>
      </c>
      <c r="E1580" s="128">
        <f t="shared" ca="1" si="106"/>
        <v>39287.404542451623</v>
      </c>
      <c r="F1580" s="124">
        <f t="shared" ca="1" si="107"/>
        <v>0.15676746423811472</v>
      </c>
      <c r="G1580" s="128"/>
      <c r="H1580" s="128"/>
      <c r="I1580" s="124"/>
      <c r="J1580" s="125"/>
      <c r="K1580" s="128"/>
    </row>
    <row r="1581" spans="1:11" x14ac:dyDescent="0.3">
      <c r="A1581" s="73">
        <v>41550</v>
      </c>
      <c r="B1581" s="130">
        <v>1678.660034</v>
      </c>
      <c r="C1581" s="125">
        <f t="shared" si="104"/>
        <v>-2.5360807309977917E-2</v>
      </c>
      <c r="D1581" s="128">
        <f t="shared" si="105"/>
        <v>-25360.807309977918</v>
      </c>
      <c r="E1581" s="128">
        <f t="shared" ca="1" si="106"/>
        <v>39287.404542451623</v>
      </c>
      <c r="F1581" s="124">
        <f t="shared" ca="1" si="107"/>
        <v>0.15690669513164601</v>
      </c>
      <c r="G1581" s="128"/>
      <c r="H1581" s="128"/>
      <c r="I1581" s="124"/>
      <c r="J1581" s="125"/>
      <c r="K1581" s="128"/>
    </row>
    <row r="1582" spans="1:11" x14ac:dyDescent="0.3">
      <c r="A1582" s="73">
        <v>41549</v>
      </c>
      <c r="B1582" s="130">
        <v>1693.869995</v>
      </c>
      <c r="C1582" s="125">
        <f t="shared" si="104"/>
        <v>-1.8342311090658869E-2</v>
      </c>
      <c r="D1582" s="128">
        <f t="shared" si="105"/>
        <v>-18342.31109065887</v>
      </c>
      <c r="E1582" s="128">
        <f t="shared" ca="1" si="106"/>
        <v>39287.404542451623</v>
      </c>
      <c r="F1582" s="124">
        <f t="shared" ca="1" si="107"/>
        <v>0.17162026283935683</v>
      </c>
      <c r="G1582" s="128"/>
      <c r="H1582" s="128"/>
      <c r="I1582" s="124"/>
      <c r="J1582" s="125"/>
      <c r="K1582" s="128"/>
    </row>
    <row r="1583" spans="1:11" x14ac:dyDescent="0.3">
      <c r="A1583" s="73">
        <v>41548</v>
      </c>
      <c r="B1583" s="130">
        <v>1695</v>
      </c>
      <c r="C1583" s="125">
        <f t="shared" si="104"/>
        <v>-5.7251518939607227E-3</v>
      </c>
      <c r="D1583" s="128">
        <f t="shared" si="105"/>
        <v>-5725.1518939607231</v>
      </c>
      <c r="E1583" s="128">
        <f t="shared" ca="1" si="106"/>
        <v>39287.404542451623</v>
      </c>
      <c r="F1583" s="124">
        <f t="shared" ca="1" si="107"/>
        <v>0.17342453858056839</v>
      </c>
      <c r="G1583" s="128"/>
      <c r="H1583" s="128"/>
      <c r="I1583" s="124"/>
      <c r="J1583" s="125"/>
      <c r="K1583" s="128"/>
    </row>
    <row r="1584" spans="1:11" x14ac:dyDescent="0.3">
      <c r="A1584" s="73">
        <v>41547</v>
      </c>
      <c r="B1584" s="130">
        <v>1681.5500489999999</v>
      </c>
      <c r="C1584" s="125">
        <f t="shared" si="104"/>
        <v>-9.4544811657090166E-3</v>
      </c>
      <c r="D1584" s="128">
        <f t="shared" si="105"/>
        <v>-9454.4811657090158</v>
      </c>
      <c r="E1584" s="128">
        <f t="shared" ca="1" si="106"/>
        <v>39287.404542451623</v>
      </c>
      <c r="F1584" s="124">
        <f t="shared" ca="1" si="107"/>
        <v>0.16719998170517947</v>
      </c>
      <c r="G1584" s="128"/>
      <c r="H1584" s="128"/>
      <c r="I1584" s="124"/>
      <c r="J1584" s="125"/>
      <c r="K1584" s="128"/>
    </row>
    <row r="1585" spans="1:11" x14ac:dyDescent="0.3">
      <c r="A1585" s="73">
        <v>41544</v>
      </c>
      <c r="B1585" s="130">
        <v>1691.75</v>
      </c>
      <c r="C1585" s="125">
        <f t="shared" si="104"/>
        <v>2.2275072851587474E-3</v>
      </c>
      <c r="D1585" s="128">
        <f t="shared" si="105"/>
        <v>2227.5072851587474</v>
      </c>
      <c r="E1585" s="128">
        <f t="shared" ca="1" si="106"/>
        <v>39287.404542451623</v>
      </c>
      <c r="F1585" s="124">
        <f t="shared" ca="1" si="107"/>
        <v>0.16902185118576196</v>
      </c>
      <c r="G1585" s="128"/>
      <c r="H1585" s="128"/>
      <c r="I1585" s="124"/>
      <c r="J1585" s="125"/>
      <c r="K1585" s="128"/>
    </row>
    <row r="1586" spans="1:11" x14ac:dyDescent="0.3">
      <c r="A1586" s="73">
        <v>41543</v>
      </c>
      <c r="B1586" s="130">
        <v>1698.670044</v>
      </c>
      <c r="C1586" s="125">
        <f t="shared" si="104"/>
        <v>9.0589393029705256E-3</v>
      </c>
      <c r="D1586" s="128">
        <f t="shared" si="105"/>
        <v>9058.9393029705261</v>
      </c>
      <c r="E1586" s="128">
        <f t="shared" ca="1" si="106"/>
        <v>39287.404542451623</v>
      </c>
      <c r="F1586" s="124">
        <f t="shared" ca="1" si="107"/>
        <v>0.18512970446027688</v>
      </c>
      <c r="G1586" s="128"/>
      <c r="H1586" s="128"/>
      <c r="I1586" s="124"/>
      <c r="J1586" s="125"/>
      <c r="K1586" s="128"/>
    </row>
    <row r="1587" spans="1:11" x14ac:dyDescent="0.3">
      <c r="A1587" s="73">
        <v>41542</v>
      </c>
      <c r="B1587" s="130">
        <v>1692.7700199999999</v>
      </c>
      <c r="C1587" s="125">
        <f t="shared" si="104"/>
        <v>2.1549643835732102E-3</v>
      </c>
      <c r="D1587" s="128">
        <f t="shared" si="105"/>
        <v>2154.9643835732104</v>
      </c>
      <c r="E1587" s="128">
        <f t="shared" ca="1" si="106"/>
        <v>39287.404542451623</v>
      </c>
      <c r="F1587" s="124">
        <f t="shared" ca="1" si="107"/>
        <v>0.17423820914691346</v>
      </c>
      <c r="G1587" s="128"/>
      <c r="H1587" s="128"/>
      <c r="I1587" s="124"/>
      <c r="J1587" s="125"/>
      <c r="K1587" s="128"/>
    </row>
    <row r="1588" spans="1:11" x14ac:dyDescent="0.3">
      <c r="A1588" s="73">
        <v>41541</v>
      </c>
      <c r="B1588" s="130">
        <v>1697.420044</v>
      </c>
      <c r="C1588" s="125">
        <f t="shared" si="104"/>
        <v>7.9751388545961088E-3</v>
      </c>
      <c r="D1588" s="128">
        <f t="shared" si="105"/>
        <v>7975.138854596109</v>
      </c>
      <c r="E1588" s="128">
        <f t="shared" ca="1" si="106"/>
        <v>39287.404542451623</v>
      </c>
      <c r="F1588" s="124">
        <f t="shared" ca="1" si="107"/>
        <v>0.16509827545217948</v>
      </c>
      <c r="G1588" s="128"/>
      <c r="H1588" s="128"/>
      <c r="I1588" s="124"/>
      <c r="J1588" s="125"/>
      <c r="K1588" s="128"/>
    </row>
    <row r="1589" spans="1:11" x14ac:dyDescent="0.3">
      <c r="A1589" s="73">
        <v>41540</v>
      </c>
      <c r="B1589" s="130">
        <v>1701.839966</v>
      </c>
      <c r="C1589" s="125">
        <f t="shared" si="104"/>
        <v>1.8023464418418955E-2</v>
      </c>
      <c r="D1589" s="128">
        <f t="shared" si="105"/>
        <v>18023.464418418956</v>
      </c>
      <c r="E1589" s="128">
        <f t="shared" ca="1" si="106"/>
        <v>39287.404542451623</v>
      </c>
      <c r="F1589" s="124">
        <f t="shared" ca="1" si="107"/>
        <v>0.16552404754814432</v>
      </c>
      <c r="G1589" s="128"/>
      <c r="H1589" s="128"/>
      <c r="I1589" s="124"/>
      <c r="J1589" s="125"/>
      <c r="K1589" s="128"/>
    </row>
    <row r="1590" spans="1:11" x14ac:dyDescent="0.3">
      <c r="A1590" s="73">
        <v>41537</v>
      </c>
      <c r="B1590" s="130">
        <v>1709.910034</v>
      </c>
      <c r="C1590" s="125">
        <f t="shared" si="104"/>
        <v>3.3072124642681056E-2</v>
      </c>
      <c r="D1590" s="128">
        <f t="shared" si="105"/>
        <v>33072.124642681054</v>
      </c>
      <c r="E1590" s="128">
        <f t="shared" ca="1" si="106"/>
        <v>39287.404542451623</v>
      </c>
      <c r="F1590" s="124">
        <f t="shared" ca="1" si="107"/>
        <v>0.17096272053632422</v>
      </c>
      <c r="G1590" s="128"/>
      <c r="H1590" s="128"/>
      <c r="I1590" s="124"/>
      <c r="J1590" s="125"/>
      <c r="K1590" s="128"/>
    </row>
    <row r="1591" spans="1:11" x14ac:dyDescent="0.3">
      <c r="A1591" s="73">
        <v>41536</v>
      </c>
      <c r="B1591" s="130">
        <v>1722.339966</v>
      </c>
      <c r="C1591" s="125">
        <f t="shared" si="104"/>
        <v>4.0638526106348438E-2</v>
      </c>
      <c r="D1591" s="128">
        <f t="shared" si="105"/>
        <v>40638.526106348436</v>
      </c>
      <c r="E1591" s="128">
        <f t="shared" ca="1" si="106"/>
        <v>39287.404542451623</v>
      </c>
      <c r="F1591" s="124">
        <f t="shared" ca="1" si="107"/>
        <v>0.17883707486874734</v>
      </c>
      <c r="G1591" s="128"/>
      <c r="H1591" s="128"/>
      <c r="I1591" s="124"/>
      <c r="J1591" s="125"/>
      <c r="K1591" s="128"/>
    </row>
    <row r="1592" spans="1:11" x14ac:dyDescent="0.3">
      <c r="A1592" s="73">
        <v>41535</v>
      </c>
      <c r="B1592" s="130">
        <v>1725.5200199999999</v>
      </c>
      <c r="C1592" s="125">
        <f t="shared" si="104"/>
        <v>4.3821270554441183E-2</v>
      </c>
      <c r="D1592" s="128">
        <f t="shared" si="105"/>
        <v>43821.27055444118</v>
      </c>
      <c r="E1592" s="128">
        <f t="shared" ca="1" si="106"/>
        <v>39287.404542451623</v>
      </c>
      <c r="F1592" s="124">
        <f t="shared" ca="1" si="107"/>
        <v>0.18241378439981926</v>
      </c>
      <c r="G1592" s="128"/>
      <c r="H1592" s="128"/>
      <c r="I1592" s="124"/>
      <c r="J1592" s="125"/>
      <c r="K1592" s="128"/>
    </row>
    <row r="1593" spans="1:11" x14ac:dyDescent="0.3">
      <c r="A1593" s="73">
        <v>41534</v>
      </c>
      <c r="B1593" s="130">
        <v>1704.76001</v>
      </c>
      <c r="C1593" s="125">
        <f t="shared" si="104"/>
        <v>3.9633600570401883E-2</v>
      </c>
      <c r="D1593" s="128">
        <f t="shared" si="105"/>
        <v>39633.600570401883</v>
      </c>
      <c r="E1593" s="128">
        <f t="shared" ca="1" si="106"/>
        <v>39287.404542451623</v>
      </c>
      <c r="F1593" s="124">
        <f t="shared" ca="1" si="107"/>
        <v>0.16669295494417846</v>
      </c>
      <c r="G1593" s="128"/>
      <c r="H1593" s="128"/>
      <c r="I1593" s="124"/>
      <c r="J1593" s="125"/>
      <c r="K1593" s="128"/>
    </row>
    <row r="1594" spans="1:11" x14ac:dyDescent="0.3">
      <c r="A1594" s="73">
        <v>41533</v>
      </c>
      <c r="B1594" s="130">
        <v>1697.599976</v>
      </c>
      <c r="C1594" s="125">
        <f t="shared" si="104"/>
        <v>3.957819564827747E-2</v>
      </c>
      <c r="D1594" s="128">
        <f t="shared" si="105"/>
        <v>39578.195648277469</v>
      </c>
      <c r="E1594" s="128">
        <f t="shared" ca="1" si="106"/>
        <v>39287.404542451623</v>
      </c>
      <c r="F1594" s="124">
        <f t="shared" ca="1" si="107"/>
        <v>0.15816257177916637</v>
      </c>
      <c r="G1594" s="128"/>
      <c r="H1594" s="128"/>
      <c r="I1594" s="124"/>
      <c r="J1594" s="125"/>
      <c r="K1594" s="128"/>
    </row>
    <row r="1595" spans="1:11" x14ac:dyDescent="0.3">
      <c r="A1595" s="73">
        <v>41530</v>
      </c>
      <c r="B1595" s="130">
        <v>1687.98999</v>
      </c>
      <c r="C1595" s="125">
        <f t="shared" si="104"/>
        <v>3.0411950323760317E-2</v>
      </c>
      <c r="D1595" s="128">
        <f t="shared" si="105"/>
        <v>30411.950323760317</v>
      </c>
      <c r="E1595" s="128">
        <f t="shared" ca="1" si="106"/>
        <v>39287.404542451623</v>
      </c>
      <c r="F1595" s="124">
        <f t="shared" ca="1" si="107"/>
        <v>0.15616545425766915</v>
      </c>
      <c r="G1595" s="128"/>
      <c r="H1595" s="128"/>
      <c r="I1595" s="124"/>
      <c r="J1595" s="125"/>
      <c r="K1595" s="128"/>
    </row>
    <row r="1596" spans="1:11" x14ac:dyDescent="0.3">
      <c r="A1596" s="73">
        <v>41529</v>
      </c>
      <c r="B1596" s="130">
        <v>1683.420044</v>
      </c>
      <c r="C1596" s="125">
        <f t="shared" si="104"/>
        <v>2.9639920338085934E-2</v>
      </c>
      <c r="D1596" s="128">
        <f t="shared" si="105"/>
        <v>29639.920338085933</v>
      </c>
      <c r="E1596" s="128">
        <f t="shared" ca="1" si="106"/>
        <v>39287.404542451623</v>
      </c>
      <c r="F1596" s="124">
        <f t="shared" ca="1" si="107"/>
        <v>0.17184104726664962</v>
      </c>
      <c r="G1596" s="128"/>
      <c r="H1596" s="128"/>
      <c r="I1596" s="124"/>
      <c r="J1596" s="125"/>
      <c r="K1596" s="128"/>
    </row>
    <row r="1597" spans="1:11" x14ac:dyDescent="0.3">
      <c r="A1597" s="73">
        <v>41528</v>
      </c>
      <c r="B1597" s="130">
        <v>1689.130005</v>
      </c>
      <c r="C1597" s="125">
        <f t="shared" si="104"/>
        <v>3.5971018178340364E-2</v>
      </c>
      <c r="D1597" s="128">
        <f t="shared" si="105"/>
        <v>35971.01817834036</v>
      </c>
      <c r="E1597" s="128">
        <f t="shared" ca="1" si="106"/>
        <v>39287.404542451623</v>
      </c>
      <c r="F1597" s="124">
        <f t="shared" ca="1" si="107"/>
        <v>0.17827641360088986</v>
      </c>
      <c r="G1597" s="128"/>
      <c r="H1597" s="128"/>
      <c r="I1597" s="124"/>
      <c r="J1597" s="125"/>
      <c r="K1597" s="128"/>
    </row>
    <row r="1598" spans="1:11" x14ac:dyDescent="0.3">
      <c r="A1598" s="73">
        <v>41527</v>
      </c>
      <c r="B1598" s="130">
        <v>1683.98999</v>
      </c>
      <c r="C1598" s="125">
        <f t="shared" si="104"/>
        <v>1.6423399922573578E-2</v>
      </c>
      <c r="D1598" s="128">
        <f t="shared" si="105"/>
        <v>16423.399922573579</v>
      </c>
      <c r="E1598" s="128">
        <f t="shared" ca="1" si="106"/>
        <v>39287.404542451623</v>
      </c>
      <c r="F1598" s="124">
        <f t="shared" ca="1" si="107"/>
        <v>0.1783735283178236</v>
      </c>
      <c r="G1598" s="128"/>
      <c r="H1598" s="128"/>
      <c r="I1598" s="124"/>
      <c r="J1598" s="125"/>
      <c r="K1598" s="128"/>
    </row>
    <row r="1599" spans="1:11" x14ac:dyDescent="0.3">
      <c r="A1599" s="73">
        <v>41526</v>
      </c>
      <c r="B1599" s="130">
        <v>1671.709961</v>
      </c>
      <c r="C1599" s="125">
        <f t="shared" si="104"/>
        <v>4.9353537721670282E-3</v>
      </c>
      <c r="D1599" s="128">
        <f t="shared" si="105"/>
        <v>4935.3537721670282</v>
      </c>
      <c r="E1599" s="128">
        <f t="shared" ca="1" si="106"/>
        <v>39287.404542451623</v>
      </c>
      <c r="F1599" s="124">
        <f t="shared" ca="1" si="107"/>
        <v>0.16258895477223079</v>
      </c>
      <c r="G1599" s="128"/>
      <c r="H1599" s="128"/>
      <c r="I1599" s="124"/>
      <c r="J1599" s="125"/>
      <c r="K1599" s="128"/>
    </row>
    <row r="1600" spans="1:11" x14ac:dyDescent="0.3">
      <c r="A1600" s="73">
        <v>41523</v>
      </c>
      <c r="B1600" s="130">
        <v>1655.170044</v>
      </c>
      <c r="C1600" s="125">
        <f t="shared" si="104"/>
        <v>-1.080241552076977E-3</v>
      </c>
      <c r="D1600" s="128">
        <f t="shared" si="105"/>
        <v>-1080.2415520769771</v>
      </c>
      <c r="E1600" s="128">
        <f t="shared" ca="1" si="106"/>
        <v>39287.404542451623</v>
      </c>
      <c r="F1600" s="124">
        <f t="shared" ca="1" si="107"/>
        <v>0.15574815642455997</v>
      </c>
      <c r="G1600" s="128"/>
      <c r="H1600" s="128"/>
      <c r="I1600" s="124"/>
      <c r="J1600" s="125"/>
      <c r="K1600" s="128"/>
    </row>
    <row r="1601" spans="1:11" x14ac:dyDescent="0.3">
      <c r="A1601" s="73">
        <v>41522</v>
      </c>
      <c r="B1601" s="130">
        <v>1655.079956</v>
      </c>
      <c r="C1601" s="125">
        <f t="shared" si="104"/>
        <v>7.4749857765556982E-3</v>
      </c>
      <c r="D1601" s="128">
        <f t="shared" si="105"/>
        <v>7474.9857765556981</v>
      </c>
      <c r="E1601" s="128">
        <f t="shared" ca="1" si="106"/>
        <v>39287.404542451623</v>
      </c>
      <c r="F1601" s="124">
        <f t="shared" ca="1" si="107"/>
        <v>0.17930230403781833</v>
      </c>
      <c r="G1601" s="128"/>
      <c r="H1601" s="128"/>
      <c r="I1601" s="124"/>
      <c r="J1601" s="125"/>
      <c r="K1601" s="128"/>
    </row>
    <row r="1602" spans="1:11" x14ac:dyDescent="0.3">
      <c r="A1602" s="73">
        <v>41521</v>
      </c>
      <c r="B1602" s="130">
        <v>1653.079956</v>
      </c>
      <c r="C1602" s="125">
        <f t="shared" si="104"/>
        <v>4.4178292165875099E-4</v>
      </c>
      <c r="D1602" s="128">
        <f t="shared" si="105"/>
        <v>441.78292165875098</v>
      </c>
      <c r="E1602" s="128">
        <f t="shared" ca="1" si="106"/>
        <v>39287.404542451623</v>
      </c>
      <c r="F1602" s="124">
        <f t="shared" ca="1" si="107"/>
        <v>0.17661966021364606</v>
      </c>
      <c r="G1602" s="128"/>
      <c r="H1602" s="128"/>
      <c r="I1602" s="124"/>
      <c r="J1602" s="125"/>
      <c r="K1602" s="128"/>
    </row>
    <row r="1603" spans="1:11" x14ac:dyDescent="0.3">
      <c r="A1603" s="73">
        <v>41520</v>
      </c>
      <c r="B1603" s="130">
        <v>1639.7700199999999</v>
      </c>
      <c r="C1603" s="125">
        <f t="shared" si="104"/>
        <v>-3.8212694400842073E-3</v>
      </c>
      <c r="D1603" s="128">
        <f t="shared" si="105"/>
        <v>-3821.2694400842074</v>
      </c>
      <c r="E1603" s="128">
        <f t="shared" ca="1" si="106"/>
        <v>39287.404542451623</v>
      </c>
      <c r="F1603" s="124">
        <f t="shared" ca="1" si="107"/>
        <v>0.16578514645064368</v>
      </c>
      <c r="G1603" s="128"/>
      <c r="H1603" s="128"/>
      <c r="I1603" s="124"/>
      <c r="J1603" s="125"/>
      <c r="K1603" s="128"/>
    </row>
    <row r="1604" spans="1:11" x14ac:dyDescent="0.3">
      <c r="A1604" s="73">
        <v>41516</v>
      </c>
      <c r="B1604" s="130">
        <v>1632.969971</v>
      </c>
      <c r="C1604" s="125">
        <f t="shared" si="104"/>
        <v>-1.3805756392536228E-2</v>
      </c>
      <c r="D1604" s="128">
        <f t="shared" si="105"/>
        <v>-13805.756392536228</v>
      </c>
      <c r="E1604" s="128">
        <f t="shared" ca="1" si="106"/>
        <v>39287.404542451623</v>
      </c>
      <c r="F1604" s="124">
        <f t="shared" ca="1" si="107"/>
        <v>0.16684053672564847</v>
      </c>
      <c r="G1604" s="128"/>
      <c r="H1604" s="128"/>
      <c r="I1604" s="124"/>
      <c r="J1604" s="125"/>
      <c r="K1604" s="128"/>
    </row>
    <row r="1605" spans="1:11" x14ac:dyDescent="0.3">
      <c r="A1605" s="73">
        <v>41515</v>
      </c>
      <c r="B1605" s="130">
        <v>1638.170044</v>
      </c>
      <c r="C1605" s="125">
        <f t="shared" si="104"/>
        <v>-1.3934643989400475E-2</v>
      </c>
      <c r="D1605" s="128">
        <f t="shared" si="105"/>
        <v>-13934.643989400474</v>
      </c>
      <c r="E1605" s="128">
        <f t="shared" ca="1" si="106"/>
        <v>39287.404542451623</v>
      </c>
      <c r="F1605" s="124">
        <f t="shared" ca="1" si="107"/>
        <v>0.16141912074115461</v>
      </c>
      <c r="G1605" s="128"/>
      <c r="H1605" s="128"/>
      <c r="I1605" s="124"/>
      <c r="J1605" s="125"/>
      <c r="K1605" s="128"/>
    </row>
    <row r="1606" spans="1:11" x14ac:dyDescent="0.3">
      <c r="A1606" s="73">
        <v>41514</v>
      </c>
      <c r="B1606" s="130">
        <v>1634.959961</v>
      </c>
      <c r="C1606" s="125">
        <f t="shared" si="104"/>
        <v>-2.9921889622681719E-2</v>
      </c>
      <c r="D1606" s="128">
        <f t="shared" si="105"/>
        <v>-29921.88962268172</v>
      </c>
      <c r="E1606" s="128">
        <f t="shared" ca="1" si="106"/>
        <v>39287.404542451623</v>
      </c>
      <c r="F1606" s="124">
        <f t="shared" ca="1" si="107"/>
        <v>0.16012197839638342</v>
      </c>
      <c r="G1606" s="128"/>
      <c r="H1606" s="128"/>
      <c r="I1606" s="124"/>
      <c r="J1606" s="125"/>
      <c r="K1606" s="128"/>
    </row>
    <row r="1607" spans="1:11" x14ac:dyDescent="0.3">
      <c r="A1607" s="73">
        <v>41513</v>
      </c>
      <c r="B1607" s="130">
        <v>1630.4799800000001</v>
      </c>
      <c r="C1607" s="125">
        <f t="shared" si="104"/>
        <v>-3.7587980310011204E-2</v>
      </c>
      <c r="D1607" s="128">
        <f t="shared" si="105"/>
        <v>-37587.980310011204</v>
      </c>
      <c r="E1607" s="128">
        <f t="shared" ca="1" si="106"/>
        <v>39287.404542451623</v>
      </c>
      <c r="F1607" s="124">
        <f t="shared" ca="1" si="107"/>
        <v>0.15600808840112101</v>
      </c>
      <c r="G1607" s="128"/>
      <c r="H1607" s="128"/>
      <c r="I1607" s="124"/>
      <c r="J1607" s="125"/>
      <c r="K1607" s="128"/>
    </row>
    <row r="1608" spans="1:11" x14ac:dyDescent="0.3">
      <c r="A1608" s="73">
        <v>41512</v>
      </c>
      <c r="B1608" s="130">
        <v>1656.780029</v>
      </c>
      <c r="C1608" s="125">
        <f t="shared" ref="C1608:C1671" si="108">B1608/B1618-1</f>
        <v>-1.9349229380295374E-2</v>
      </c>
      <c r="D1608" s="128">
        <f t="shared" ref="D1608:D1671" si="109">C1608*$B$5</f>
        <v>-19349.229380295375</v>
      </c>
      <c r="E1608" s="128">
        <f t="shared" ref="E1608:E1671" ca="1" si="110">ABS(_xlfn.PERCENTILE.INC(OFFSET(D1608,0,0,Window),1-VaRLevel))</f>
        <v>39287.404542451623</v>
      </c>
      <c r="F1608" s="124">
        <f t="shared" ca="1" si="107"/>
        <v>0.17408036334681998</v>
      </c>
      <c r="G1608" s="128"/>
      <c r="H1608" s="128"/>
      <c r="I1608" s="124"/>
      <c r="J1608" s="125"/>
      <c r="K1608" s="128"/>
    </row>
    <row r="1609" spans="1:11" x14ac:dyDescent="0.3">
      <c r="A1609" s="73">
        <v>41509</v>
      </c>
      <c r="B1609" s="130">
        <v>1663.5</v>
      </c>
      <c r="C1609" s="125">
        <f t="shared" si="108"/>
        <v>-1.650686599052742E-2</v>
      </c>
      <c r="D1609" s="128">
        <f t="shared" si="109"/>
        <v>-16506.865990527418</v>
      </c>
      <c r="E1609" s="128">
        <f t="shared" ca="1" si="110"/>
        <v>39287.404542451623</v>
      </c>
      <c r="F1609" s="124">
        <f t="shared" ref="F1609:F1672" ca="1" si="111">B1609/OFFSET(B1609,250,0)-1</f>
        <v>0.18645159491888497</v>
      </c>
      <c r="G1609" s="128"/>
      <c r="H1609" s="128"/>
      <c r="I1609" s="124"/>
      <c r="J1609" s="125"/>
      <c r="K1609" s="128"/>
    </row>
    <row r="1610" spans="1:11" x14ac:dyDescent="0.3">
      <c r="A1610" s="73">
        <v>41508</v>
      </c>
      <c r="B1610" s="130">
        <v>1656.959961</v>
      </c>
      <c r="C1610" s="125">
        <f t="shared" si="108"/>
        <v>-2.3870690363016811E-2</v>
      </c>
      <c r="D1610" s="128">
        <f t="shared" si="109"/>
        <v>-23870.690363016813</v>
      </c>
      <c r="E1610" s="128">
        <f t="shared" ca="1" si="110"/>
        <v>39287.404542451623</v>
      </c>
      <c r="F1610" s="124">
        <f t="shared" ca="1" si="111"/>
        <v>0.1722473966724023</v>
      </c>
      <c r="G1610" s="128"/>
      <c r="H1610" s="128"/>
      <c r="I1610" s="124"/>
      <c r="J1610" s="125"/>
      <c r="K1610" s="128"/>
    </row>
    <row r="1611" spans="1:11" x14ac:dyDescent="0.3">
      <c r="A1611" s="73">
        <v>41507</v>
      </c>
      <c r="B1611" s="130">
        <v>1642.8000489999999</v>
      </c>
      <c r="C1611" s="125">
        <f t="shared" si="108"/>
        <v>-2.8452125797722938E-2</v>
      </c>
      <c r="D1611" s="128">
        <f t="shared" si="109"/>
        <v>-28452.12579772294</v>
      </c>
      <c r="E1611" s="128">
        <f t="shared" ca="1" si="110"/>
        <v>39287.404542451623</v>
      </c>
      <c r="F1611" s="124">
        <f t="shared" ca="1" si="111"/>
        <v>0.16249283373572565</v>
      </c>
      <c r="G1611" s="128"/>
      <c r="H1611" s="128"/>
      <c r="I1611" s="124"/>
      <c r="J1611" s="125"/>
      <c r="K1611" s="128"/>
    </row>
    <row r="1612" spans="1:11" x14ac:dyDescent="0.3">
      <c r="A1612" s="73">
        <v>41506</v>
      </c>
      <c r="B1612" s="130">
        <v>1652.349976</v>
      </c>
      <c r="C1612" s="125">
        <f t="shared" si="108"/>
        <v>-2.6523397451714725E-2</v>
      </c>
      <c r="D1612" s="128">
        <f t="shared" si="109"/>
        <v>-26523.397451714725</v>
      </c>
      <c r="E1612" s="128">
        <f t="shared" ca="1" si="110"/>
        <v>39287.404542451623</v>
      </c>
      <c r="F1612" s="124">
        <f t="shared" ca="1" si="111"/>
        <v>0.16516114190814268</v>
      </c>
      <c r="G1612" s="128"/>
      <c r="H1612" s="128"/>
      <c r="I1612" s="124"/>
      <c r="J1612" s="125"/>
      <c r="K1612" s="128"/>
    </row>
    <row r="1613" spans="1:11" x14ac:dyDescent="0.3">
      <c r="A1613" s="73">
        <v>41505</v>
      </c>
      <c r="B1613" s="130">
        <v>1646.0600589999999</v>
      </c>
      <c r="C1613" s="125">
        <f t="shared" si="108"/>
        <v>-3.5779113290833386E-2</v>
      </c>
      <c r="D1613" s="128">
        <f t="shared" si="109"/>
        <v>-35779.113290833389</v>
      </c>
      <c r="E1613" s="128">
        <f t="shared" ca="1" si="110"/>
        <v>39287.404542451623</v>
      </c>
      <c r="F1613" s="124">
        <f t="shared" ca="1" si="111"/>
        <v>0.16070120405043076</v>
      </c>
      <c r="G1613" s="128"/>
      <c r="H1613" s="128"/>
      <c r="I1613" s="124"/>
      <c r="J1613" s="125"/>
      <c r="K1613" s="128"/>
    </row>
    <row r="1614" spans="1:11" x14ac:dyDescent="0.3">
      <c r="A1614" s="73">
        <v>41502</v>
      </c>
      <c r="B1614" s="130">
        <v>1655.829956</v>
      </c>
      <c r="C1614" s="125">
        <f t="shared" si="108"/>
        <v>-3.1491508077215791E-2</v>
      </c>
      <c r="D1614" s="128">
        <f t="shared" si="109"/>
        <v>-31491.508077215789</v>
      </c>
      <c r="E1614" s="128">
        <f t="shared" ca="1" si="110"/>
        <v>39287.404542451623</v>
      </c>
      <c r="F1614" s="124">
        <f t="shared" ca="1" si="111"/>
        <v>0.16977622503708045</v>
      </c>
      <c r="G1614" s="128"/>
      <c r="H1614" s="128"/>
      <c r="I1614" s="124"/>
      <c r="J1614" s="125"/>
      <c r="K1614" s="128"/>
    </row>
    <row r="1615" spans="1:11" x14ac:dyDescent="0.3">
      <c r="A1615" s="73">
        <v>41501</v>
      </c>
      <c r="B1615" s="130">
        <v>1661.3199460000001</v>
      </c>
      <c r="C1615" s="125">
        <f t="shared" si="108"/>
        <v>-2.6686302491362279E-2</v>
      </c>
      <c r="D1615" s="128">
        <f t="shared" si="109"/>
        <v>-26686.302491362279</v>
      </c>
      <c r="E1615" s="128">
        <f t="shared" ca="1" si="110"/>
        <v>39287.404542451623</v>
      </c>
      <c r="F1615" s="124">
        <f t="shared" ca="1" si="111"/>
        <v>0.1819882263077568</v>
      </c>
      <c r="G1615" s="128"/>
      <c r="H1615" s="128"/>
      <c r="I1615" s="124"/>
      <c r="J1615" s="125"/>
      <c r="K1615" s="128"/>
    </row>
    <row r="1616" spans="1:11" x14ac:dyDescent="0.3">
      <c r="A1616" s="73">
        <v>41500</v>
      </c>
      <c r="B1616" s="130">
        <v>1685.3900149999999</v>
      </c>
      <c r="C1616" s="125">
        <f t="shared" si="108"/>
        <v>-2.0167227493939066E-4</v>
      </c>
      <c r="D1616" s="128">
        <f t="shared" si="109"/>
        <v>-201.67227493939066</v>
      </c>
      <c r="E1616" s="128">
        <f t="shared" ca="1" si="110"/>
        <v>39287.404542451623</v>
      </c>
      <c r="F1616" s="124">
        <f t="shared" ca="1" si="111"/>
        <v>0.20048004542539699</v>
      </c>
      <c r="G1616" s="128"/>
      <c r="H1616" s="128"/>
      <c r="I1616" s="124"/>
      <c r="J1616" s="125"/>
      <c r="K1616" s="128"/>
    </row>
    <row r="1617" spans="1:11" x14ac:dyDescent="0.3">
      <c r="A1617" s="73">
        <v>41499</v>
      </c>
      <c r="B1617" s="130">
        <v>1694.160034</v>
      </c>
      <c r="C1617" s="125">
        <f t="shared" si="108"/>
        <v>4.8637412451575379E-3</v>
      </c>
      <c r="D1617" s="128">
        <f t="shared" si="109"/>
        <v>4863.7412451575383</v>
      </c>
      <c r="E1617" s="128">
        <f t="shared" ca="1" si="110"/>
        <v>39287.404542451623</v>
      </c>
      <c r="F1617" s="124">
        <f t="shared" ca="1" si="111"/>
        <v>0.20657217176615972</v>
      </c>
      <c r="G1617" s="128"/>
      <c r="H1617" s="128"/>
      <c r="I1617" s="124"/>
      <c r="J1617" s="125"/>
      <c r="K1617" s="128"/>
    </row>
    <row r="1618" spans="1:11" x14ac:dyDescent="0.3">
      <c r="A1618" s="73">
        <v>41498</v>
      </c>
      <c r="B1618" s="130">
        <v>1689.469971</v>
      </c>
      <c r="C1618" s="125">
        <f t="shared" si="108"/>
        <v>2.4565011648081114E-3</v>
      </c>
      <c r="D1618" s="128">
        <f t="shared" si="109"/>
        <v>2456.5011648081113</v>
      </c>
      <c r="E1618" s="128">
        <f t="shared" ca="1" si="110"/>
        <v>39287.404542451623</v>
      </c>
      <c r="F1618" s="124">
        <f t="shared" ca="1" si="111"/>
        <v>0.20172560550308916</v>
      </c>
      <c r="G1618" s="128"/>
      <c r="H1618" s="128"/>
      <c r="I1618" s="124"/>
      <c r="J1618" s="125"/>
      <c r="K1618" s="128"/>
    </row>
    <row r="1619" spans="1:11" x14ac:dyDescent="0.3">
      <c r="A1619" s="73">
        <v>41495</v>
      </c>
      <c r="B1619" s="130">
        <v>1691.420044</v>
      </c>
      <c r="C1619" s="125">
        <f t="shared" si="108"/>
        <v>-1.3595010595413015E-4</v>
      </c>
      <c r="D1619" s="128">
        <f t="shared" si="109"/>
        <v>-135.95010595413015</v>
      </c>
      <c r="E1619" s="128">
        <f t="shared" ca="1" si="110"/>
        <v>39287.404542451623</v>
      </c>
      <c r="F1619" s="124">
        <f t="shared" ca="1" si="111"/>
        <v>0.20574564080301094</v>
      </c>
      <c r="G1619" s="128"/>
      <c r="H1619" s="128"/>
      <c r="I1619" s="124"/>
      <c r="J1619" s="125"/>
      <c r="K1619" s="128"/>
    </row>
    <row r="1620" spans="1:11" x14ac:dyDescent="0.3">
      <c r="A1620" s="73">
        <v>41494</v>
      </c>
      <c r="B1620" s="130">
        <v>1697.4799800000001</v>
      </c>
      <c r="C1620" s="125">
        <f t="shared" si="108"/>
        <v>4.2774619139180903E-3</v>
      </c>
      <c r="D1620" s="128">
        <f t="shared" si="109"/>
        <v>4277.4619139180904</v>
      </c>
      <c r="E1620" s="128">
        <f t="shared" ca="1" si="110"/>
        <v>39287.404542451623</v>
      </c>
      <c r="F1620" s="124">
        <f t="shared" ca="1" si="111"/>
        <v>0.21056611309667339</v>
      </c>
      <c r="G1620" s="128"/>
      <c r="H1620" s="128"/>
      <c r="I1620" s="124"/>
      <c r="J1620" s="125"/>
      <c r="K1620" s="128"/>
    </row>
    <row r="1621" spans="1:11" x14ac:dyDescent="0.3">
      <c r="A1621" s="73">
        <v>41493</v>
      </c>
      <c r="B1621" s="130">
        <v>1690.910034</v>
      </c>
      <c r="C1621" s="125">
        <f t="shared" si="108"/>
        <v>2.9479656298148083E-3</v>
      </c>
      <c r="D1621" s="128">
        <f t="shared" si="109"/>
        <v>2947.9656298148084</v>
      </c>
      <c r="E1621" s="128">
        <f t="shared" ca="1" si="110"/>
        <v>39287.404542451623</v>
      </c>
      <c r="F1621" s="124">
        <f t="shared" ca="1" si="111"/>
        <v>0.20662936665294529</v>
      </c>
      <c r="G1621" s="128"/>
      <c r="H1621" s="128"/>
      <c r="I1621" s="124"/>
      <c r="J1621" s="125"/>
      <c r="K1621" s="128"/>
    </row>
    <row r="1622" spans="1:11" x14ac:dyDescent="0.3">
      <c r="A1622" s="73">
        <v>41492</v>
      </c>
      <c r="B1622" s="130">
        <v>1697.369995</v>
      </c>
      <c r="C1622" s="125">
        <f t="shared" si="108"/>
        <v>2.9425723124465453E-3</v>
      </c>
      <c r="D1622" s="128">
        <f t="shared" si="109"/>
        <v>2942.5723124465453</v>
      </c>
      <c r="E1622" s="128">
        <f t="shared" ca="1" si="110"/>
        <v>39287.404542451623</v>
      </c>
      <c r="F1622" s="124">
        <f t="shared" ca="1" si="111"/>
        <v>0.2174246855601254</v>
      </c>
      <c r="G1622" s="128"/>
      <c r="H1622" s="128"/>
      <c r="I1622" s="124"/>
      <c r="J1622" s="125"/>
      <c r="K1622" s="128"/>
    </row>
    <row r="1623" spans="1:11" x14ac:dyDescent="0.3">
      <c r="A1623" s="73">
        <v>41491</v>
      </c>
      <c r="B1623" s="130">
        <v>1707.1400149999999</v>
      </c>
      <c r="C1623" s="125">
        <f t="shared" si="108"/>
        <v>6.8474080679346017E-3</v>
      </c>
      <c r="D1623" s="128">
        <f t="shared" si="109"/>
        <v>6847.4080679346016</v>
      </c>
      <c r="E1623" s="128">
        <f t="shared" ca="1" si="110"/>
        <v>39287.404542451623</v>
      </c>
      <c r="F1623" s="124">
        <f t="shared" ca="1" si="111"/>
        <v>0.22728418412270512</v>
      </c>
      <c r="G1623" s="128"/>
      <c r="H1623" s="128"/>
      <c r="I1623" s="124"/>
      <c r="J1623" s="125"/>
      <c r="K1623" s="128"/>
    </row>
    <row r="1624" spans="1:11" x14ac:dyDescent="0.3">
      <c r="A1624" s="73">
        <v>41488</v>
      </c>
      <c r="B1624" s="130">
        <v>1709.670044</v>
      </c>
      <c r="C1624" s="125">
        <f t="shared" si="108"/>
        <v>1.0389564593635825E-2</v>
      </c>
      <c r="D1624" s="128">
        <f t="shared" si="109"/>
        <v>10389.564593635825</v>
      </c>
      <c r="E1624" s="128">
        <f t="shared" ca="1" si="110"/>
        <v>39287.404542451623</v>
      </c>
      <c r="F1624" s="124">
        <f t="shared" ca="1" si="111"/>
        <v>0.25250552673992677</v>
      </c>
      <c r="G1624" s="128"/>
      <c r="H1624" s="128"/>
      <c r="I1624" s="124"/>
      <c r="J1624" s="125"/>
      <c r="K1624" s="128"/>
    </row>
    <row r="1625" spans="1:11" x14ac:dyDescent="0.3">
      <c r="A1625" s="73">
        <v>41487</v>
      </c>
      <c r="B1625" s="130">
        <v>1706.869995</v>
      </c>
      <c r="C1625" s="125">
        <f t="shared" si="108"/>
        <v>1.0358891214946597E-2</v>
      </c>
      <c r="D1625" s="128">
        <f t="shared" si="109"/>
        <v>10358.891214946598</v>
      </c>
      <c r="E1625" s="128">
        <f t="shared" ca="1" si="110"/>
        <v>39287.404542451623</v>
      </c>
      <c r="F1625" s="124">
        <f t="shared" ca="1" si="111"/>
        <v>0.24107121398499665</v>
      </c>
      <c r="G1625" s="128"/>
      <c r="H1625" s="128"/>
      <c r="I1625" s="124"/>
      <c r="J1625" s="125"/>
      <c r="K1625" s="128"/>
    </row>
    <row r="1626" spans="1:11" x14ac:dyDescent="0.3">
      <c r="A1626" s="73">
        <v>41486</v>
      </c>
      <c r="B1626" s="130">
        <v>1685.7299800000001</v>
      </c>
      <c r="C1626" s="125">
        <f t="shared" si="108"/>
        <v>2.8674622094617686E-3</v>
      </c>
      <c r="D1626" s="128">
        <f t="shared" si="109"/>
        <v>2867.4622094617685</v>
      </c>
      <c r="E1626" s="128">
        <f t="shared" ca="1" si="110"/>
        <v>39287.404542451623</v>
      </c>
      <c r="F1626" s="124">
        <f t="shared" ca="1" si="111"/>
        <v>0.22214572832690704</v>
      </c>
      <c r="G1626" s="128"/>
      <c r="H1626" s="128"/>
      <c r="I1626" s="124"/>
      <c r="J1626" s="125"/>
      <c r="K1626" s="128"/>
    </row>
    <row r="1627" spans="1:11" x14ac:dyDescent="0.3">
      <c r="A1627" s="73">
        <v>41485</v>
      </c>
      <c r="B1627" s="130">
        <v>1685.959961</v>
      </c>
      <c r="C1627" s="125">
        <f t="shared" si="108"/>
        <v>5.7866625357243517E-3</v>
      </c>
      <c r="D1627" s="128">
        <f t="shared" si="109"/>
        <v>5786.662535724352</v>
      </c>
      <c r="E1627" s="128">
        <f t="shared" ca="1" si="110"/>
        <v>39287.404542451623</v>
      </c>
      <c r="F1627" s="124">
        <f t="shared" ca="1" si="111"/>
        <v>0.217035949877455</v>
      </c>
      <c r="G1627" s="128"/>
      <c r="H1627" s="128"/>
      <c r="I1627" s="124"/>
      <c r="J1627" s="125"/>
      <c r="K1627" s="128"/>
    </row>
    <row r="1628" spans="1:11" x14ac:dyDescent="0.3">
      <c r="A1628" s="73">
        <v>41484</v>
      </c>
      <c r="B1628" s="130">
        <v>1685.329956</v>
      </c>
      <c r="C1628" s="125">
        <f t="shared" si="108"/>
        <v>1.6819946508173089E-3</v>
      </c>
      <c r="D1628" s="128">
        <f t="shared" si="109"/>
        <v>1681.9946508173089</v>
      </c>
      <c r="E1628" s="128">
        <f t="shared" ca="1" si="110"/>
        <v>39287.404542451623</v>
      </c>
      <c r="F1628" s="124">
        <f t="shared" ca="1" si="111"/>
        <v>0.21599312486114464</v>
      </c>
      <c r="G1628" s="128"/>
      <c r="H1628" s="128"/>
      <c r="I1628" s="124"/>
      <c r="J1628" s="125"/>
      <c r="K1628" s="128"/>
    </row>
    <row r="1629" spans="1:11" x14ac:dyDescent="0.3">
      <c r="A1629" s="73">
        <v>41481</v>
      </c>
      <c r="B1629" s="130">
        <v>1691.650024</v>
      </c>
      <c r="C1629" s="125">
        <f t="shared" si="108"/>
        <v>6.8207068262646775E-3</v>
      </c>
      <c r="D1629" s="128">
        <f t="shared" si="109"/>
        <v>6820.7068262646771</v>
      </c>
      <c r="E1629" s="128">
        <f t="shared" ca="1" si="110"/>
        <v>39287.404542451623</v>
      </c>
      <c r="F1629" s="124">
        <f t="shared" ca="1" si="111"/>
        <v>0.24384200167876946</v>
      </c>
      <c r="G1629" s="128"/>
      <c r="H1629" s="128"/>
      <c r="I1629" s="124"/>
      <c r="J1629" s="125"/>
      <c r="K1629" s="128"/>
    </row>
    <row r="1630" spans="1:11" x14ac:dyDescent="0.3">
      <c r="A1630" s="73">
        <v>41480</v>
      </c>
      <c r="B1630" s="130">
        <v>1690.25</v>
      </c>
      <c r="C1630" s="125">
        <f t="shared" si="108"/>
        <v>9.0924166983987753E-3</v>
      </c>
      <c r="D1630" s="128">
        <f t="shared" si="109"/>
        <v>9092.4166983987761</v>
      </c>
      <c r="E1630" s="128">
        <f t="shared" ca="1" si="110"/>
        <v>39287.404542451623</v>
      </c>
      <c r="F1630" s="124">
        <f t="shared" ca="1" si="111"/>
        <v>0.26336991908860319</v>
      </c>
      <c r="G1630" s="128"/>
      <c r="H1630" s="128"/>
      <c r="I1630" s="124"/>
      <c r="J1630" s="125"/>
      <c r="K1630" s="128"/>
    </row>
    <row r="1631" spans="1:11" x14ac:dyDescent="0.3">
      <c r="A1631" s="73">
        <v>41479</v>
      </c>
      <c r="B1631" s="130">
        <v>1685.9399410000001</v>
      </c>
      <c r="C1631" s="125">
        <f t="shared" si="108"/>
        <v>2.0161892086994815E-2</v>
      </c>
      <c r="D1631" s="128">
        <f t="shared" si="109"/>
        <v>20161.892086994816</v>
      </c>
      <c r="E1631" s="128">
        <f t="shared" ca="1" si="110"/>
        <v>39287.404542451623</v>
      </c>
      <c r="F1631" s="124">
        <f t="shared" ca="1" si="111"/>
        <v>0.25975287240966649</v>
      </c>
      <c r="G1631" s="128"/>
      <c r="H1631" s="128"/>
      <c r="I1631" s="124"/>
      <c r="J1631" s="125"/>
      <c r="K1631" s="128"/>
    </row>
    <row r="1632" spans="1:11" x14ac:dyDescent="0.3">
      <c r="A1632" s="73">
        <v>41478</v>
      </c>
      <c r="B1632" s="130">
        <v>1692.3900149999999</v>
      </c>
      <c r="C1632" s="125">
        <f t="shared" si="108"/>
        <v>2.4250793011972638E-2</v>
      </c>
      <c r="D1632" s="128">
        <f t="shared" si="109"/>
        <v>24250.793011972637</v>
      </c>
      <c r="E1632" s="128">
        <f t="shared" ca="1" si="110"/>
        <v>39287.404542451623</v>
      </c>
      <c r="F1632" s="124">
        <f t="shared" ca="1" si="111"/>
        <v>0.25313952398869288</v>
      </c>
      <c r="G1632" s="128"/>
      <c r="H1632" s="128"/>
      <c r="I1632" s="124"/>
      <c r="J1632" s="125"/>
      <c r="K1632" s="128"/>
    </row>
    <row r="1633" spans="1:11" x14ac:dyDescent="0.3">
      <c r="A1633" s="73">
        <v>41477</v>
      </c>
      <c r="B1633" s="130">
        <v>1695.530029</v>
      </c>
      <c r="C1633" s="125">
        <f t="shared" si="108"/>
        <v>3.3569894608357354E-2</v>
      </c>
      <c r="D1633" s="128">
        <f t="shared" si="109"/>
        <v>33569.894608357354</v>
      </c>
      <c r="E1633" s="128">
        <f t="shared" ca="1" si="110"/>
        <v>39287.404542451623</v>
      </c>
      <c r="F1633" s="124">
        <f t="shared" ca="1" si="111"/>
        <v>0.24427956107502591</v>
      </c>
      <c r="G1633" s="128"/>
      <c r="H1633" s="128"/>
      <c r="I1633" s="124"/>
      <c r="J1633" s="125"/>
      <c r="K1633" s="128"/>
    </row>
    <row r="1634" spans="1:11" x14ac:dyDescent="0.3">
      <c r="A1634" s="73">
        <v>41474</v>
      </c>
      <c r="B1634" s="130">
        <v>1692.089966</v>
      </c>
      <c r="C1634" s="125">
        <f t="shared" si="108"/>
        <v>3.6889710977243695E-2</v>
      </c>
      <c r="D1634" s="128">
        <f t="shared" si="109"/>
        <v>36889.710977243696</v>
      </c>
      <c r="E1634" s="128">
        <f t="shared" ca="1" si="110"/>
        <v>39287.404542451623</v>
      </c>
      <c r="F1634" s="124">
        <f t="shared" ca="1" si="111"/>
        <v>0.22926092342764726</v>
      </c>
      <c r="G1634" s="128"/>
      <c r="H1634" s="128"/>
      <c r="I1634" s="124"/>
      <c r="J1634" s="125"/>
      <c r="K1634" s="128"/>
    </row>
    <row r="1635" spans="1:11" x14ac:dyDescent="0.3">
      <c r="A1635" s="73">
        <v>41473</v>
      </c>
      <c r="B1635" s="130">
        <v>1689.369995</v>
      </c>
      <c r="C1635" s="125">
        <f t="shared" si="108"/>
        <v>4.5784017335130711E-2</v>
      </c>
      <c r="D1635" s="128">
        <f t="shared" si="109"/>
        <v>45784.017335130709</v>
      </c>
      <c r="E1635" s="128">
        <f t="shared" ca="1" si="110"/>
        <v>39287.404542451623</v>
      </c>
      <c r="F1635" s="124">
        <f t="shared" ca="1" si="111"/>
        <v>0.23061958894508372</v>
      </c>
      <c r="G1635" s="128"/>
      <c r="H1635" s="128"/>
      <c r="I1635" s="124"/>
      <c r="J1635" s="125"/>
      <c r="K1635" s="128"/>
    </row>
    <row r="1636" spans="1:11" x14ac:dyDescent="0.3">
      <c r="A1636" s="73">
        <v>41472</v>
      </c>
      <c r="B1636" s="130">
        <v>1680.910034</v>
      </c>
      <c r="C1636" s="125">
        <f t="shared" si="108"/>
        <v>4.1404440809498455E-2</v>
      </c>
      <c r="D1636" s="128">
        <f t="shared" si="109"/>
        <v>41404.440809498454</v>
      </c>
      <c r="E1636" s="128">
        <f t="shared" ca="1" si="110"/>
        <v>39287.404542451623</v>
      </c>
      <c r="F1636" s="124">
        <f t="shared" ca="1" si="111"/>
        <v>0.23263691344971726</v>
      </c>
      <c r="G1636" s="128"/>
      <c r="H1636" s="128"/>
      <c r="I1636" s="124"/>
      <c r="J1636" s="125"/>
      <c r="K1636" s="128"/>
    </row>
    <row r="1637" spans="1:11" x14ac:dyDescent="0.3">
      <c r="A1637" s="73">
        <v>41471</v>
      </c>
      <c r="B1637" s="130">
        <v>1676.26001</v>
      </c>
      <c r="C1637" s="125">
        <f t="shared" si="108"/>
        <v>3.7957627730932808E-2</v>
      </c>
      <c r="D1637" s="128">
        <f t="shared" si="109"/>
        <v>37957.627730932807</v>
      </c>
      <c r="E1637" s="128">
        <f t="shared" ca="1" si="110"/>
        <v>39287.404542451623</v>
      </c>
      <c r="F1637" s="124">
        <f t="shared" ca="1" si="111"/>
        <v>0.2383351492457173</v>
      </c>
      <c r="G1637" s="128"/>
      <c r="H1637" s="128"/>
      <c r="I1637" s="124"/>
      <c r="J1637" s="125"/>
      <c r="K1637" s="128"/>
    </row>
    <row r="1638" spans="1:11" x14ac:dyDescent="0.3">
      <c r="A1638" s="73">
        <v>41470</v>
      </c>
      <c r="B1638" s="130">
        <v>1682.5</v>
      </c>
      <c r="C1638" s="125">
        <f t="shared" si="108"/>
        <v>4.7451234917893714E-2</v>
      </c>
      <c r="D1638" s="128">
        <f t="shared" si="109"/>
        <v>47451.234917893715</v>
      </c>
      <c r="E1638" s="128">
        <f t="shared" ca="1" si="110"/>
        <v>39287.404542451623</v>
      </c>
      <c r="F1638" s="124">
        <f t="shared" ca="1" si="111"/>
        <v>0.24006837072923926</v>
      </c>
      <c r="G1638" s="128"/>
      <c r="H1638" s="128"/>
      <c r="I1638" s="124"/>
      <c r="J1638" s="125"/>
      <c r="K1638" s="128"/>
    </row>
    <row r="1639" spans="1:11" x14ac:dyDescent="0.3">
      <c r="A1639" s="73">
        <v>41467</v>
      </c>
      <c r="B1639" s="130">
        <v>1680.1899410000001</v>
      </c>
      <c r="C1639" s="125">
        <f t="shared" si="108"/>
        <v>4.1526154249182712E-2</v>
      </c>
      <c r="D1639" s="128">
        <f t="shared" si="109"/>
        <v>41526.154249182713</v>
      </c>
      <c r="E1639" s="128">
        <f t="shared" ca="1" si="110"/>
        <v>39287.404542451623</v>
      </c>
      <c r="F1639" s="124">
        <f t="shared" ca="1" si="111"/>
        <v>0.258795535086491</v>
      </c>
      <c r="G1639" s="128"/>
      <c r="H1639" s="128"/>
      <c r="I1639" s="124"/>
      <c r="J1639" s="125"/>
      <c r="K1639" s="128"/>
    </row>
    <row r="1640" spans="1:11" x14ac:dyDescent="0.3">
      <c r="A1640" s="73">
        <v>41466</v>
      </c>
      <c r="B1640" s="130">
        <v>1675.0200199999999</v>
      </c>
      <c r="C1640" s="125">
        <f t="shared" si="108"/>
        <v>4.4758809895096174E-2</v>
      </c>
      <c r="D1640" s="128">
        <f t="shared" si="109"/>
        <v>44758.809895096172</v>
      </c>
      <c r="E1640" s="128">
        <f t="shared" ca="1" si="110"/>
        <v>39287.404542451623</v>
      </c>
      <c r="F1640" s="124">
        <f t="shared" ca="1" si="111"/>
        <v>0.24866381988484632</v>
      </c>
      <c r="G1640" s="128"/>
      <c r="H1640" s="128"/>
      <c r="I1640" s="124"/>
      <c r="J1640" s="125"/>
      <c r="K1640" s="128"/>
    </row>
    <row r="1641" spans="1:11" x14ac:dyDescent="0.3">
      <c r="A1641" s="73">
        <v>41465</v>
      </c>
      <c r="B1641" s="130">
        <v>1652.619995</v>
      </c>
      <c r="C1641" s="125">
        <f t="shared" si="108"/>
        <v>4.0673012991242263E-2</v>
      </c>
      <c r="D1641" s="128">
        <f t="shared" si="109"/>
        <v>40673.012991242264</v>
      </c>
      <c r="E1641" s="128">
        <f t="shared" ca="1" si="110"/>
        <v>39287.404542451623</v>
      </c>
      <c r="F1641" s="124">
        <f t="shared" ca="1" si="111"/>
        <v>0.2319470660741314</v>
      </c>
      <c r="G1641" s="128"/>
      <c r="H1641" s="128"/>
      <c r="I1641" s="124"/>
      <c r="J1641" s="125"/>
      <c r="K1641" s="128"/>
    </row>
    <row r="1642" spans="1:11" x14ac:dyDescent="0.3">
      <c r="A1642" s="73">
        <v>41464</v>
      </c>
      <c r="B1642" s="130">
        <v>1652.3199460000001</v>
      </c>
      <c r="C1642" s="125">
        <f t="shared" si="108"/>
        <v>5.0365828854317396E-2</v>
      </c>
      <c r="D1642" s="128">
        <f t="shared" si="109"/>
        <v>50365.828854317399</v>
      </c>
      <c r="E1642" s="128">
        <f t="shared" ca="1" si="110"/>
        <v>39287.404542451623</v>
      </c>
      <c r="F1642" s="124">
        <f t="shared" ca="1" si="111"/>
        <v>0.22171450072228804</v>
      </c>
      <c r="G1642" s="128"/>
      <c r="H1642" s="128"/>
      <c r="I1642" s="124"/>
      <c r="J1642" s="125"/>
      <c r="K1642" s="128"/>
    </row>
    <row r="1643" spans="1:11" x14ac:dyDescent="0.3">
      <c r="A1643" s="73">
        <v>41463</v>
      </c>
      <c r="B1643" s="130">
        <v>1640.459961</v>
      </c>
      <c r="C1643" s="125">
        <f t="shared" si="108"/>
        <v>3.016139194268197E-2</v>
      </c>
      <c r="D1643" s="128">
        <f t="shared" si="109"/>
        <v>30161.39194268197</v>
      </c>
      <c r="E1643" s="128">
        <f t="shared" ca="1" si="110"/>
        <v>39287.404542451623</v>
      </c>
      <c r="F1643" s="124">
        <f t="shared" ca="1" si="111"/>
        <v>0.21095749225521554</v>
      </c>
      <c r="G1643" s="128"/>
      <c r="H1643" s="128"/>
      <c r="I1643" s="124"/>
      <c r="J1643" s="125"/>
      <c r="K1643" s="128"/>
    </row>
    <row r="1644" spans="1:11" x14ac:dyDescent="0.3">
      <c r="A1644" s="73">
        <v>41460</v>
      </c>
      <c r="B1644" s="130">
        <v>1631.8900149999999</v>
      </c>
      <c r="C1644" s="125">
        <f t="shared" si="108"/>
        <v>2.7515647135055055E-2</v>
      </c>
      <c r="D1644" s="128">
        <f t="shared" si="109"/>
        <v>27515.647135055056</v>
      </c>
      <c r="E1644" s="128">
        <f t="shared" ca="1" si="110"/>
        <v>39287.404542451623</v>
      </c>
      <c r="F1644" s="124">
        <f t="shared" ca="1" si="111"/>
        <v>0.19326845047734809</v>
      </c>
      <c r="G1644" s="128"/>
      <c r="H1644" s="128"/>
      <c r="I1644" s="124"/>
      <c r="J1644" s="125"/>
      <c r="K1644" s="128"/>
    </row>
    <row r="1645" spans="1:11" x14ac:dyDescent="0.3">
      <c r="A1645" s="73">
        <v>41458</v>
      </c>
      <c r="B1645" s="130">
        <v>1615.410034</v>
      </c>
      <c r="C1645" s="125">
        <f t="shared" si="108"/>
        <v>-8.2999389487597997E-3</v>
      </c>
      <c r="D1645" s="128">
        <f t="shared" si="109"/>
        <v>-8299.9389487598</v>
      </c>
      <c r="E1645" s="128">
        <f t="shared" ca="1" si="110"/>
        <v>39287.404542451623</v>
      </c>
      <c r="F1645" s="124">
        <f t="shared" ca="1" si="111"/>
        <v>0.17568158431927361</v>
      </c>
      <c r="G1645" s="128"/>
      <c r="H1645" s="128"/>
      <c r="I1645" s="124"/>
      <c r="J1645" s="125"/>
      <c r="K1645" s="128"/>
    </row>
    <row r="1646" spans="1:11" x14ac:dyDescent="0.3">
      <c r="A1646" s="73">
        <v>41457</v>
      </c>
      <c r="B1646" s="130">
        <v>1614.079956</v>
      </c>
      <c r="C1646" s="125">
        <f t="shared" si="108"/>
        <v>-2.2841671652515272E-2</v>
      </c>
      <c r="D1646" s="128">
        <f t="shared" si="109"/>
        <v>-22841.671652515273</v>
      </c>
      <c r="E1646" s="128">
        <f t="shared" ca="1" si="110"/>
        <v>39287.404542451623</v>
      </c>
      <c r="F1646" s="124">
        <f t="shared" ca="1" si="111"/>
        <v>0.18203451031457485</v>
      </c>
      <c r="G1646" s="128"/>
      <c r="H1646" s="128"/>
      <c r="I1646" s="124"/>
      <c r="J1646" s="125"/>
      <c r="K1646" s="128"/>
    </row>
    <row r="1647" spans="1:11" x14ac:dyDescent="0.3">
      <c r="A1647" s="73">
        <v>41456</v>
      </c>
      <c r="B1647" s="130">
        <v>1614.959961</v>
      </c>
      <c r="C1647" s="125">
        <f t="shared" si="108"/>
        <v>-1.4691573986619355E-2</v>
      </c>
      <c r="D1647" s="128">
        <f t="shared" si="109"/>
        <v>-14691.573986619354</v>
      </c>
      <c r="E1647" s="128">
        <f t="shared" ca="1" si="110"/>
        <v>39287.404542451623</v>
      </c>
      <c r="F1647" s="124">
        <f t="shared" ca="1" si="111"/>
        <v>0.18558753794710148</v>
      </c>
      <c r="G1647" s="128"/>
      <c r="H1647" s="128"/>
      <c r="I1647" s="124"/>
      <c r="J1647" s="125"/>
      <c r="K1647" s="128"/>
    </row>
    <row r="1648" spans="1:11" x14ac:dyDescent="0.3">
      <c r="A1648" s="73">
        <v>41453</v>
      </c>
      <c r="B1648" s="130">
        <v>1606.280029</v>
      </c>
      <c r="C1648" s="125">
        <f t="shared" si="108"/>
        <v>-1.2571201890555939E-2</v>
      </c>
      <c r="D1648" s="128">
        <f t="shared" si="109"/>
        <v>-12571.201890555938</v>
      </c>
      <c r="E1648" s="128">
        <f t="shared" ca="1" si="110"/>
        <v>39287.404542451623</v>
      </c>
      <c r="F1648" s="124">
        <f t="shared" ca="1" si="111"/>
        <v>0.2086016838203022</v>
      </c>
      <c r="G1648" s="128"/>
      <c r="H1648" s="128"/>
      <c r="I1648" s="124"/>
      <c r="J1648" s="125"/>
      <c r="K1648" s="128"/>
    </row>
    <row r="1649" spans="1:11" x14ac:dyDescent="0.3">
      <c r="A1649" s="73">
        <v>41452</v>
      </c>
      <c r="B1649" s="130">
        <v>1613.1999510000001</v>
      </c>
      <c r="C1649" s="125">
        <f t="shared" si="108"/>
        <v>-1.4153385692818654E-2</v>
      </c>
      <c r="D1649" s="128">
        <f t="shared" si="109"/>
        <v>-14153.385692818654</v>
      </c>
      <c r="E1649" s="128">
        <f t="shared" ca="1" si="110"/>
        <v>39287.404542451623</v>
      </c>
      <c r="F1649" s="124">
        <f t="shared" ca="1" si="111"/>
        <v>0.21124749789386188</v>
      </c>
      <c r="G1649" s="128"/>
      <c r="H1649" s="128"/>
      <c r="I1649" s="124"/>
      <c r="J1649" s="125"/>
      <c r="K1649" s="128"/>
    </row>
    <row r="1650" spans="1:11" x14ac:dyDescent="0.3">
      <c r="A1650" s="73">
        <v>41451</v>
      </c>
      <c r="B1650" s="130">
        <v>1603.26001</v>
      </c>
      <c r="C1650" s="125">
        <f t="shared" si="108"/>
        <v>-5.7425705635579805E-3</v>
      </c>
      <c r="D1650" s="128">
        <f t="shared" si="109"/>
        <v>-5742.5705635579807</v>
      </c>
      <c r="E1650" s="128">
        <f t="shared" ca="1" si="110"/>
        <v>39287.404542451623</v>
      </c>
      <c r="F1650" s="124">
        <f t="shared" ca="1" si="111"/>
        <v>0.21460012738429923</v>
      </c>
      <c r="G1650" s="128"/>
      <c r="H1650" s="128"/>
      <c r="I1650" s="124"/>
      <c r="J1650" s="125"/>
      <c r="K1650" s="128"/>
    </row>
    <row r="1651" spans="1:11" x14ac:dyDescent="0.3">
      <c r="A1651" s="73">
        <v>41450</v>
      </c>
      <c r="B1651" s="130">
        <v>1588.030029</v>
      </c>
      <c r="C1651" s="125">
        <f t="shared" si="108"/>
        <v>-2.3429846250208053E-2</v>
      </c>
      <c r="D1651" s="128">
        <f t="shared" si="109"/>
        <v>-23429.846250208055</v>
      </c>
      <c r="E1651" s="128">
        <f t="shared" ca="1" si="110"/>
        <v>39287.404542451623</v>
      </c>
      <c r="F1651" s="124">
        <f t="shared" ca="1" si="111"/>
        <v>0.2088040557008477</v>
      </c>
      <c r="G1651" s="128"/>
      <c r="H1651" s="128"/>
      <c r="I1651" s="124"/>
      <c r="J1651" s="125"/>
      <c r="K1651" s="128"/>
    </row>
    <row r="1652" spans="1:11" x14ac:dyDescent="0.3">
      <c r="A1652" s="73">
        <v>41449</v>
      </c>
      <c r="B1652" s="130">
        <v>1573.089966</v>
      </c>
      <c r="C1652" s="125">
        <f t="shared" si="108"/>
        <v>-4.2439533784227934E-2</v>
      </c>
      <c r="D1652" s="128">
        <f t="shared" si="109"/>
        <v>-42439.533784227933</v>
      </c>
      <c r="E1652" s="128">
        <f t="shared" ca="1" si="110"/>
        <v>39287.404542451623</v>
      </c>
      <c r="F1652" s="124">
        <f t="shared" ca="1" si="111"/>
        <v>0.17832687333033403</v>
      </c>
      <c r="G1652" s="128"/>
      <c r="H1652" s="128"/>
      <c r="I1652" s="124"/>
      <c r="J1652" s="125"/>
      <c r="K1652" s="128"/>
    </row>
    <row r="1653" spans="1:11" x14ac:dyDescent="0.3">
      <c r="A1653" s="73">
        <v>41446</v>
      </c>
      <c r="B1653" s="130">
        <v>1592.4300539999999</v>
      </c>
      <c r="C1653" s="125">
        <f t="shared" si="108"/>
        <v>-3.1003146469461895E-2</v>
      </c>
      <c r="D1653" s="128">
        <f t="shared" si="109"/>
        <v>-31003.146469461895</v>
      </c>
      <c r="E1653" s="128">
        <f t="shared" ca="1" si="110"/>
        <v>37279.268019249896</v>
      </c>
      <c r="F1653" s="124">
        <f t="shared" ca="1" si="111"/>
        <v>0.20137157923085014</v>
      </c>
      <c r="G1653" s="128"/>
      <c r="H1653" s="128"/>
      <c r="I1653" s="124"/>
      <c r="J1653" s="125"/>
      <c r="K1653" s="128"/>
    </row>
    <row r="1654" spans="1:11" x14ac:dyDescent="0.3">
      <c r="A1654" s="73">
        <v>41445</v>
      </c>
      <c r="B1654" s="130">
        <v>1588.1899410000001</v>
      </c>
      <c r="C1654" s="125">
        <f t="shared" si="108"/>
        <v>-2.1182647637205121E-2</v>
      </c>
      <c r="D1654" s="128">
        <f t="shared" si="109"/>
        <v>-21182.647637205122</v>
      </c>
      <c r="E1654" s="128">
        <f t="shared" ca="1" si="110"/>
        <v>37279.268019249896</v>
      </c>
      <c r="F1654" s="124">
        <f t="shared" ca="1" si="111"/>
        <v>0.17149939154118132</v>
      </c>
      <c r="G1654" s="128"/>
      <c r="H1654" s="128"/>
      <c r="I1654" s="124"/>
      <c r="J1654" s="125"/>
      <c r="K1654" s="128"/>
    </row>
    <row r="1655" spans="1:11" x14ac:dyDescent="0.3">
      <c r="A1655" s="73">
        <v>41444</v>
      </c>
      <c r="B1655" s="130">
        <v>1628.9300539999999</v>
      </c>
      <c r="C1655" s="125">
        <f t="shared" si="108"/>
        <v>1.2449518118721858E-2</v>
      </c>
      <c r="D1655" s="128">
        <f t="shared" si="109"/>
        <v>12449.518118721859</v>
      </c>
      <c r="E1655" s="128">
        <f t="shared" ca="1" si="110"/>
        <v>37279.268019249896</v>
      </c>
      <c r="F1655" s="124">
        <f t="shared" ca="1" si="111"/>
        <v>0.19952435086708697</v>
      </c>
      <c r="G1655" s="128"/>
      <c r="H1655" s="128"/>
      <c r="I1655" s="124"/>
      <c r="J1655" s="125"/>
      <c r="K1655" s="128"/>
    </row>
    <row r="1656" spans="1:11" x14ac:dyDescent="0.3">
      <c r="A1656" s="73">
        <v>41443</v>
      </c>
      <c r="B1656" s="130">
        <v>1651.8100589999999</v>
      </c>
      <c r="C1656" s="125">
        <f t="shared" si="108"/>
        <v>1.252317298077954E-2</v>
      </c>
      <c r="D1656" s="128">
        <f t="shared" si="109"/>
        <v>12523.17298077954</v>
      </c>
      <c r="E1656" s="128">
        <f t="shared" ca="1" si="110"/>
        <v>37279.268019249896</v>
      </c>
      <c r="F1656" s="124">
        <f t="shared" ca="1" si="111"/>
        <v>0.2283124551071094</v>
      </c>
      <c r="G1656" s="128"/>
      <c r="H1656" s="128"/>
      <c r="I1656" s="124"/>
      <c r="J1656" s="125"/>
      <c r="K1656" s="128"/>
    </row>
    <row r="1657" spans="1:11" x14ac:dyDescent="0.3">
      <c r="A1657" s="73">
        <v>41442</v>
      </c>
      <c r="B1657" s="130">
        <v>1639.040039</v>
      </c>
      <c r="C1657" s="125">
        <f t="shared" si="108"/>
        <v>-8.4125099851561913E-4</v>
      </c>
      <c r="D1657" s="128">
        <f t="shared" si="109"/>
        <v>-841.25099851561913</v>
      </c>
      <c r="E1657" s="128">
        <f t="shared" ca="1" si="110"/>
        <v>37279.268019249896</v>
      </c>
      <c r="F1657" s="124">
        <f t="shared" ca="1" si="111"/>
        <v>0.22057734391262529</v>
      </c>
      <c r="G1657" s="128"/>
      <c r="H1657" s="128"/>
      <c r="I1657" s="124"/>
      <c r="J1657" s="125"/>
      <c r="K1657" s="128"/>
    </row>
    <row r="1658" spans="1:11" x14ac:dyDescent="0.3">
      <c r="A1658" s="73">
        <v>41439</v>
      </c>
      <c r="B1658" s="130">
        <v>1626.7299800000001</v>
      </c>
      <c r="C1658" s="125">
        <f t="shared" si="108"/>
        <v>-2.4590124879442232E-3</v>
      </c>
      <c r="D1658" s="128">
        <f t="shared" si="109"/>
        <v>-2459.0124879442233</v>
      </c>
      <c r="E1658" s="128">
        <f t="shared" ca="1" si="110"/>
        <v>37279.268019249896</v>
      </c>
      <c r="F1658" s="124">
        <f t="shared" ca="1" si="111"/>
        <v>0.22393349588022282</v>
      </c>
      <c r="G1658" s="128"/>
      <c r="H1658" s="128"/>
      <c r="I1658" s="124"/>
      <c r="J1658" s="125"/>
      <c r="K1658" s="128"/>
    </row>
    <row r="1659" spans="1:11" x14ac:dyDescent="0.3">
      <c r="A1659" s="73">
        <v>41438</v>
      </c>
      <c r="B1659" s="130">
        <v>1636.3599850000001</v>
      </c>
      <c r="C1659" s="125">
        <f t="shared" si="108"/>
        <v>-1.0910263253396058E-2</v>
      </c>
      <c r="D1659" s="128">
        <f t="shared" si="109"/>
        <v>-10910.263253396057</v>
      </c>
      <c r="E1659" s="128">
        <f t="shared" ca="1" si="110"/>
        <v>37279.268019249896</v>
      </c>
      <c r="F1659" s="124">
        <f t="shared" ca="1" si="111"/>
        <v>0.24449377797025673</v>
      </c>
      <c r="G1659" s="128"/>
      <c r="H1659" s="128"/>
      <c r="I1659" s="124"/>
      <c r="J1659" s="125"/>
      <c r="K1659" s="128"/>
    </row>
    <row r="1660" spans="1:11" x14ac:dyDescent="0.3">
      <c r="A1660" s="73">
        <v>41437</v>
      </c>
      <c r="B1660" s="130">
        <v>1612.5200199999999</v>
      </c>
      <c r="C1660" s="125">
        <f t="shared" si="108"/>
        <v>-2.1742802134328776E-2</v>
      </c>
      <c r="D1660" s="128">
        <f t="shared" si="109"/>
        <v>-21742.802134328776</v>
      </c>
      <c r="E1660" s="128">
        <f t="shared" ca="1" si="110"/>
        <v>37279.268019249896</v>
      </c>
      <c r="F1660" s="124">
        <f t="shared" ca="1" si="111"/>
        <v>0.21774981818295847</v>
      </c>
      <c r="G1660" s="128"/>
      <c r="H1660" s="128"/>
      <c r="I1660" s="124"/>
      <c r="J1660" s="125"/>
      <c r="K1660" s="128"/>
    </row>
    <row r="1661" spans="1:11" x14ac:dyDescent="0.3">
      <c r="A1661" s="73">
        <v>41436</v>
      </c>
      <c r="B1661" s="130">
        <v>1626.130005</v>
      </c>
      <c r="C1661" s="125">
        <f t="shared" si="108"/>
        <v>-2.043905207889829E-2</v>
      </c>
      <c r="D1661" s="128">
        <f t="shared" si="109"/>
        <v>-20439.05207889829</v>
      </c>
      <c r="E1661" s="128">
        <f t="shared" ca="1" si="110"/>
        <v>37279.268019249896</v>
      </c>
      <c r="F1661" s="124">
        <f t="shared" ca="1" si="111"/>
        <v>0.24233529517536767</v>
      </c>
      <c r="G1661" s="128"/>
      <c r="H1661" s="128"/>
      <c r="I1661" s="124"/>
      <c r="J1661" s="125"/>
      <c r="K1661" s="128"/>
    </row>
    <row r="1662" spans="1:11" x14ac:dyDescent="0.3">
      <c r="A1662" s="73">
        <v>41435</v>
      </c>
      <c r="B1662" s="130">
        <v>1642.8100589999999</v>
      </c>
      <c r="C1662" s="125">
        <f t="shared" si="108"/>
        <v>-4.1160991142012993E-3</v>
      </c>
      <c r="D1662" s="128">
        <f t="shared" si="109"/>
        <v>-4116.099114201299</v>
      </c>
      <c r="E1662" s="128">
        <f t="shared" ca="1" si="110"/>
        <v>37279.268019249896</v>
      </c>
      <c r="F1662" s="124">
        <f t="shared" ca="1" si="111"/>
        <v>0.23923933502245109</v>
      </c>
      <c r="G1662" s="128"/>
      <c r="H1662" s="128"/>
      <c r="I1662" s="124"/>
      <c r="J1662" s="125"/>
      <c r="K1662" s="128"/>
    </row>
    <row r="1663" spans="1:11" x14ac:dyDescent="0.3">
      <c r="A1663" s="73">
        <v>41432</v>
      </c>
      <c r="B1663" s="130">
        <v>1643.380005</v>
      </c>
      <c r="C1663" s="125">
        <f t="shared" si="108"/>
        <v>-4.3198798897318147E-3</v>
      </c>
      <c r="D1663" s="128">
        <f t="shared" si="109"/>
        <v>-4319.8798897318147</v>
      </c>
      <c r="E1663" s="128">
        <f t="shared" ca="1" si="110"/>
        <v>37279.268019249896</v>
      </c>
      <c r="F1663" s="124">
        <f t="shared" ca="1" si="111"/>
        <v>0.24972814812073207</v>
      </c>
      <c r="G1663" s="128"/>
      <c r="H1663" s="128"/>
      <c r="I1663" s="124"/>
      <c r="J1663" s="125"/>
      <c r="K1663" s="128"/>
    </row>
    <row r="1664" spans="1:11" x14ac:dyDescent="0.3">
      <c r="A1664" s="73">
        <v>41431</v>
      </c>
      <c r="B1664" s="130">
        <v>1622.5600589999999</v>
      </c>
      <c r="C1664" s="125">
        <f t="shared" si="108"/>
        <v>-1.980844985978969E-2</v>
      </c>
      <c r="D1664" s="128">
        <f t="shared" si="109"/>
        <v>-19808.449859789689</v>
      </c>
      <c r="E1664" s="128">
        <f t="shared" ca="1" si="110"/>
        <v>37279.268019249896</v>
      </c>
      <c r="F1664" s="124">
        <f t="shared" ca="1" si="111"/>
        <v>0.23376400266983488</v>
      </c>
      <c r="G1664" s="128"/>
      <c r="H1664" s="128"/>
      <c r="I1664" s="124"/>
      <c r="J1664" s="125"/>
      <c r="K1664" s="128"/>
    </row>
    <row r="1665" spans="1:11" x14ac:dyDescent="0.3">
      <c r="A1665" s="73">
        <v>41430</v>
      </c>
      <c r="B1665" s="130">
        <v>1608.900024</v>
      </c>
      <c r="C1665" s="125">
        <f t="shared" si="108"/>
        <v>-3.6101996676491166E-2</v>
      </c>
      <c r="D1665" s="128">
        <f t="shared" si="109"/>
        <v>-36101.996676491166</v>
      </c>
      <c r="E1665" s="128">
        <f t="shared" ca="1" si="110"/>
        <v>37279.268019249896</v>
      </c>
      <c r="F1665" s="124">
        <f t="shared" ca="1" si="111"/>
        <v>0.25157528121353567</v>
      </c>
      <c r="G1665" s="128"/>
      <c r="H1665" s="128"/>
      <c r="I1665" s="124"/>
      <c r="J1665" s="125"/>
      <c r="K1665" s="128"/>
    </row>
    <row r="1666" spans="1:11" x14ac:dyDescent="0.3">
      <c r="A1666" s="73">
        <v>41429</v>
      </c>
      <c r="B1666" s="130">
        <v>1631.380005</v>
      </c>
      <c r="C1666" s="125">
        <f t="shared" si="108"/>
        <v>-2.0950754780332703E-2</v>
      </c>
      <c r="D1666" s="128">
        <f t="shared" si="109"/>
        <v>-20950.754780332703</v>
      </c>
      <c r="E1666" s="128">
        <f t="shared" ca="1" si="110"/>
        <v>35256.195985137827</v>
      </c>
      <c r="F1666" s="124">
        <f t="shared" ca="1" si="111"/>
        <v>0.27633035728783173</v>
      </c>
      <c r="G1666" s="128"/>
      <c r="H1666" s="128"/>
      <c r="I1666" s="124"/>
      <c r="J1666" s="125"/>
      <c r="K1666" s="128"/>
    </row>
    <row r="1667" spans="1:11" x14ac:dyDescent="0.3">
      <c r="A1667" s="73">
        <v>41428</v>
      </c>
      <c r="B1667" s="130">
        <v>1640.420044</v>
      </c>
      <c r="C1667" s="125">
        <f t="shared" si="108"/>
        <v>-1.62221374120326E-2</v>
      </c>
      <c r="D1667" s="128">
        <f t="shared" si="109"/>
        <v>-16222.1374120326</v>
      </c>
      <c r="E1667" s="128">
        <f t="shared" ca="1" si="110"/>
        <v>35256.195985137827</v>
      </c>
      <c r="F1667" s="124">
        <f t="shared" ca="1" si="111"/>
        <v>0.28354354632233858</v>
      </c>
      <c r="G1667" s="128"/>
      <c r="H1667" s="128"/>
      <c r="I1667" s="124"/>
      <c r="J1667" s="125"/>
      <c r="K1667" s="128"/>
    </row>
    <row r="1668" spans="1:11" x14ac:dyDescent="0.3">
      <c r="A1668" s="73">
        <v>41425</v>
      </c>
      <c r="B1668" s="130">
        <v>1630.73999</v>
      </c>
      <c r="C1668" s="125">
        <f t="shared" si="108"/>
        <v>-1.1954159328355307E-2</v>
      </c>
      <c r="D1668" s="128">
        <f t="shared" si="109"/>
        <v>-11954.159328355307</v>
      </c>
      <c r="E1668" s="128">
        <f t="shared" ca="1" si="110"/>
        <v>35256.195985137827</v>
      </c>
      <c r="F1668" s="124">
        <f t="shared" ca="1" si="111"/>
        <v>0.24452622221818454</v>
      </c>
      <c r="G1668" s="128"/>
      <c r="H1668" s="128"/>
      <c r="I1668" s="124"/>
      <c r="J1668" s="125"/>
      <c r="K1668" s="128"/>
    </row>
    <row r="1669" spans="1:11" x14ac:dyDescent="0.3">
      <c r="A1669" s="73">
        <v>41424</v>
      </c>
      <c r="B1669" s="130">
        <v>1654.410034</v>
      </c>
      <c r="C1669" s="125">
        <f t="shared" si="108"/>
        <v>-2.6344632341844809E-3</v>
      </c>
      <c r="D1669" s="128">
        <f t="shared" si="109"/>
        <v>-2634.4632341844808</v>
      </c>
      <c r="E1669" s="128">
        <f t="shared" ca="1" si="110"/>
        <v>35256.195985137827</v>
      </c>
      <c r="F1669" s="124">
        <f t="shared" ca="1" si="111"/>
        <v>0.25971591236306391</v>
      </c>
      <c r="G1669" s="128"/>
      <c r="H1669" s="128"/>
      <c r="I1669" s="124"/>
      <c r="J1669" s="125"/>
      <c r="K1669" s="128"/>
    </row>
    <row r="1670" spans="1:11" x14ac:dyDescent="0.3">
      <c r="A1670" s="73">
        <v>41423</v>
      </c>
      <c r="B1670" s="130">
        <v>1648.3599850000001</v>
      </c>
      <c r="C1670" s="125">
        <f t="shared" si="108"/>
        <v>-1.1997412901529891E-3</v>
      </c>
      <c r="D1670" s="128">
        <f t="shared" si="109"/>
        <v>-1199.7412901529892</v>
      </c>
      <c r="E1670" s="128">
        <f t="shared" ca="1" si="110"/>
        <v>35256.195985137827</v>
      </c>
      <c r="F1670" s="124">
        <f t="shared" ca="1" si="111"/>
        <v>0.23711737332585492</v>
      </c>
      <c r="G1670" s="128"/>
      <c r="H1670" s="128"/>
      <c r="I1670" s="124"/>
      <c r="J1670" s="125"/>
      <c r="K1670" s="128"/>
    </row>
    <row r="1671" spans="1:11" x14ac:dyDescent="0.3">
      <c r="A1671" s="73">
        <v>41422</v>
      </c>
      <c r="B1671" s="130">
        <v>1660.0600589999999</v>
      </c>
      <c r="C1671" s="125">
        <f t="shared" si="108"/>
        <v>1.6091639997164231E-2</v>
      </c>
      <c r="D1671" s="128">
        <f t="shared" si="109"/>
        <v>16091.639997164231</v>
      </c>
      <c r="E1671" s="128">
        <f t="shared" ca="1" si="110"/>
        <v>35256.195985137827</v>
      </c>
      <c r="F1671" s="124">
        <f t="shared" ca="1" si="111"/>
        <v>0.25970172483639109</v>
      </c>
      <c r="G1671" s="128"/>
      <c r="H1671" s="128"/>
      <c r="I1671" s="124"/>
      <c r="J1671" s="125"/>
      <c r="K1671" s="128"/>
    </row>
    <row r="1672" spans="1:11" x14ac:dyDescent="0.3">
      <c r="A1672" s="73">
        <v>41418</v>
      </c>
      <c r="B1672" s="130">
        <v>1649.599976</v>
      </c>
      <c r="C1672" s="125">
        <f t="shared" ref="C1672:C1735" si="112">B1672/B1682-1</f>
        <v>9.7325246231827478E-3</v>
      </c>
      <c r="D1672" s="128">
        <f t="shared" ref="D1672:D1735" si="113">C1672*$B$5</f>
        <v>9732.5246231827477</v>
      </c>
      <c r="E1672" s="128">
        <f t="shared" ref="E1672:E1735" ca="1" si="114">ABS(_xlfn.PERCENTILE.INC(OFFSET(D1672,0,0,Window),1-VaRLevel))</f>
        <v>35256.195985137827</v>
      </c>
      <c r="F1672" s="124">
        <f t="shared" ca="1" si="111"/>
        <v>0.24905344864093792</v>
      </c>
      <c r="G1672" s="128"/>
      <c r="H1672" s="128"/>
      <c r="I1672" s="124"/>
      <c r="J1672" s="125"/>
      <c r="K1672" s="128"/>
    </row>
    <row r="1673" spans="1:11" x14ac:dyDescent="0.3">
      <c r="A1673" s="73">
        <v>41417</v>
      </c>
      <c r="B1673" s="130">
        <v>1650.51001</v>
      </c>
      <c r="C1673" s="125">
        <f t="shared" si="112"/>
        <v>1.4655686374710264E-2</v>
      </c>
      <c r="D1673" s="128">
        <f t="shared" si="113"/>
        <v>14655.686374710263</v>
      </c>
      <c r="E1673" s="128">
        <f t="shared" ca="1" si="114"/>
        <v>35256.195985137827</v>
      </c>
      <c r="F1673" s="124">
        <f t="shared" ref="F1673:F1736" ca="1" si="115">B1673/OFFSET(B1673,250,0)-1</f>
        <v>0.25146719801344175</v>
      </c>
      <c r="G1673" s="128"/>
      <c r="H1673" s="128"/>
      <c r="I1673" s="124"/>
      <c r="J1673" s="125"/>
      <c r="K1673" s="128"/>
    </row>
    <row r="1674" spans="1:11" x14ac:dyDescent="0.3">
      <c r="A1674" s="73">
        <v>41416</v>
      </c>
      <c r="B1674" s="130">
        <v>1655.349976</v>
      </c>
      <c r="C1674" s="125">
        <f t="shared" si="112"/>
        <v>1.3878957927627722E-2</v>
      </c>
      <c r="D1674" s="128">
        <f t="shared" si="113"/>
        <v>13878.957927627722</v>
      </c>
      <c r="E1674" s="128">
        <f t="shared" ca="1" si="114"/>
        <v>35256.195985137827</v>
      </c>
      <c r="F1674" s="124">
        <f t="shared" ca="1" si="115"/>
        <v>0.25726283748181777</v>
      </c>
      <c r="G1674" s="128"/>
      <c r="H1674" s="128"/>
      <c r="I1674" s="124"/>
      <c r="J1674" s="125"/>
      <c r="K1674" s="128"/>
    </row>
    <row r="1675" spans="1:11" x14ac:dyDescent="0.3">
      <c r="A1675" s="73">
        <v>41415</v>
      </c>
      <c r="B1675" s="130">
        <v>1669.160034</v>
      </c>
      <c r="C1675" s="125">
        <f t="shared" si="112"/>
        <v>2.6568964818439289E-2</v>
      </c>
      <c r="D1675" s="128">
        <f t="shared" si="113"/>
        <v>26568.96481843929</v>
      </c>
      <c r="E1675" s="128">
        <f t="shared" ca="1" si="114"/>
        <v>36509.246699567804</v>
      </c>
      <c r="F1675" s="124">
        <f t="shared" ca="1" si="115"/>
        <v>0.26836833614517075</v>
      </c>
      <c r="G1675" s="128"/>
      <c r="H1675" s="128"/>
      <c r="I1675" s="124"/>
      <c r="J1675" s="125"/>
      <c r="K1675" s="128"/>
    </row>
    <row r="1676" spans="1:11" x14ac:dyDescent="0.3">
      <c r="A1676" s="73">
        <v>41414</v>
      </c>
      <c r="B1676" s="130">
        <v>1666.290039</v>
      </c>
      <c r="C1676" s="125">
        <f t="shared" si="112"/>
        <v>3.0163857187017085E-2</v>
      </c>
      <c r="D1676" s="128">
        <f t="shared" si="113"/>
        <v>30163.857187017085</v>
      </c>
      <c r="E1676" s="128">
        <f t="shared" ca="1" si="114"/>
        <v>38776.750034350218</v>
      </c>
      <c r="F1676" s="124">
        <f t="shared" ca="1" si="115"/>
        <v>0.28649192902230203</v>
      </c>
      <c r="G1676" s="128"/>
      <c r="H1676" s="128"/>
      <c r="I1676" s="124"/>
      <c r="J1676" s="125"/>
      <c r="K1676" s="128"/>
    </row>
    <row r="1677" spans="1:11" x14ac:dyDescent="0.3">
      <c r="A1677" s="73">
        <v>41411</v>
      </c>
      <c r="B1677" s="130">
        <v>1667.469971</v>
      </c>
      <c r="C1677" s="125">
        <f t="shared" si="112"/>
        <v>3.2860052250441418E-2</v>
      </c>
      <c r="D1677" s="128">
        <f t="shared" si="113"/>
        <v>32860.052250441418</v>
      </c>
      <c r="E1677" s="128">
        <f t="shared" ca="1" si="114"/>
        <v>39639.414946823781</v>
      </c>
      <c r="F1677" s="124">
        <f t="shared" ca="1" si="115"/>
        <v>0.27789187358672818</v>
      </c>
      <c r="G1677" s="128"/>
      <c r="H1677" s="128"/>
      <c r="I1677" s="124"/>
      <c r="J1677" s="125"/>
      <c r="K1677" s="128"/>
    </row>
    <row r="1678" spans="1:11" x14ac:dyDescent="0.3">
      <c r="A1678" s="73">
        <v>41410</v>
      </c>
      <c r="B1678" s="130">
        <v>1650.469971</v>
      </c>
      <c r="C1678" s="125">
        <f t="shared" si="112"/>
        <v>3.3099860493239985E-2</v>
      </c>
      <c r="D1678" s="128">
        <f t="shared" si="113"/>
        <v>33099.860493239983</v>
      </c>
      <c r="E1678" s="128">
        <f t="shared" ca="1" si="114"/>
        <v>46192.771114597752</v>
      </c>
      <c r="F1678" s="124">
        <f t="shared" ca="1" si="115"/>
        <v>0.24582571705505729</v>
      </c>
      <c r="G1678" s="128"/>
      <c r="H1678" s="128"/>
      <c r="I1678" s="124"/>
      <c r="J1678" s="125"/>
      <c r="K1678" s="128"/>
    </row>
    <row r="1679" spans="1:11" x14ac:dyDescent="0.3">
      <c r="A1679" s="73">
        <v>41409</v>
      </c>
      <c r="B1679" s="130">
        <v>1658.780029</v>
      </c>
      <c r="C1679" s="125">
        <f t="shared" si="112"/>
        <v>4.8069804988576825E-2</v>
      </c>
      <c r="D1679" s="128">
        <f t="shared" si="113"/>
        <v>48069.804988576827</v>
      </c>
      <c r="E1679" s="128">
        <f t="shared" ca="1" si="114"/>
        <v>53009.550230094537</v>
      </c>
      <c r="F1679" s="124">
        <f t="shared" ca="1" si="115"/>
        <v>0.2465843916673911</v>
      </c>
      <c r="G1679" s="128"/>
      <c r="H1679" s="128"/>
      <c r="I1679" s="124"/>
      <c r="J1679" s="125"/>
      <c r="K1679" s="128"/>
    </row>
    <row r="1680" spans="1:11" x14ac:dyDescent="0.3">
      <c r="A1680" s="73">
        <v>41408</v>
      </c>
      <c r="B1680" s="130">
        <v>1650.339966</v>
      </c>
      <c r="C1680" s="125">
        <f t="shared" si="112"/>
        <v>3.3031430099274006E-2</v>
      </c>
      <c r="D1680" s="128">
        <f t="shared" si="113"/>
        <v>33031.430099274003</v>
      </c>
      <c r="E1680" s="128">
        <f t="shared" ca="1" si="114"/>
        <v>53717.920727859215</v>
      </c>
      <c r="F1680" s="124">
        <f t="shared" ca="1" si="115"/>
        <v>0.23311540000356379</v>
      </c>
      <c r="G1680" s="128"/>
      <c r="H1680" s="128"/>
      <c r="I1680" s="124"/>
      <c r="J1680" s="125"/>
      <c r="K1680" s="128"/>
    </row>
    <row r="1681" spans="1:11" x14ac:dyDescent="0.3">
      <c r="A1681" s="73">
        <v>41407</v>
      </c>
      <c r="B1681" s="130">
        <v>1633.7700199999999</v>
      </c>
      <c r="C1681" s="125">
        <f t="shared" si="112"/>
        <v>2.5200667276190414E-2</v>
      </c>
      <c r="D1681" s="128">
        <f t="shared" si="113"/>
        <v>25200.667276190416</v>
      </c>
      <c r="E1681" s="128">
        <f t="shared" ca="1" si="114"/>
        <v>53717.920727859215</v>
      </c>
      <c r="F1681" s="124">
        <f t="shared" ca="1" si="115"/>
        <v>0.20716866674976919</v>
      </c>
      <c r="G1681" s="128"/>
      <c r="H1681" s="128"/>
      <c r="I1681" s="124"/>
      <c r="J1681" s="125"/>
      <c r="K1681" s="128"/>
    </row>
    <row r="1682" spans="1:11" x14ac:dyDescent="0.3">
      <c r="A1682" s="73">
        <v>41404</v>
      </c>
      <c r="B1682" s="130">
        <v>1633.6999510000001</v>
      </c>
      <c r="C1682" s="125">
        <f t="shared" si="112"/>
        <v>3.252348652874093E-2</v>
      </c>
      <c r="D1682" s="128">
        <f t="shared" si="113"/>
        <v>32523.48652874093</v>
      </c>
      <c r="E1682" s="128">
        <f t="shared" ca="1" si="114"/>
        <v>53717.920727859215</v>
      </c>
      <c r="F1682" s="124">
        <f t="shared" ca="1" si="115"/>
        <v>0.20302797740062872</v>
      </c>
      <c r="G1682" s="128"/>
      <c r="H1682" s="128"/>
      <c r="I1682" s="124"/>
      <c r="J1682" s="125"/>
      <c r="K1682" s="128"/>
    </row>
    <row r="1683" spans="1:11" x14ac:dyDescent="0.3">
      <c r="A1683" s="73">
        <v>41403</v>
      </c>
      <c r="B1683" s="130">
        <v>1626.670044</v>
      </c>
      <c r="C1683" s="125">
        <f t="shared" si="112"/>
        <v>2.6186636749384595E-2</v>
      </c>
      <c r="D1683" s="128">
        <f t="shared" si="113"/>
        <v>26186.636749384594</v>
      </c>
      <c r="E1683" s="128">
        <f t="shared" ca="1" si="114"/>
        <v>53717.920727859215</v>
      </c>
      <c r="F1683" s="124">
        <f t="shared" ca="1" si="115"/>
        <v>0.20086676079532939</v>
      </c>
      <c r="G1683" s="128"/>
      <c r="H1683" s="128"/>
      <c r="I1683" s="124"/>
      <c r="J1683" s="125"/>
      <c r="K1683" s="128"/>
    </row>
    <row r="1684" spans="1:11" x14ac:dyDescent="0.3">
      <c r="A1684" s="73">
        <v>41402</v>
      </c>
      <c r="B1684" s="130">
        <v>1632.6899410000001</v>
      </c>
      <c r="C1684" s="125">
        <f t="shared" si="112"/>
        <v>3.4140006377377574E-2</v>
      </c>
      <c r="D1684" s="128">
        <f t="shared" si="113"/>
        <v>34140.006377377576</v>
      </c>
      <c r="E1684" s="128">
        <f t="shared" ca="1" si="114"/>
        <v>53717.920727859215</v>
      </c>
      <c r="F1684" s="124">
        <f t="shared" ca="1" si="115"/>
        <v>0.19723255193129385</v>
      </c>
      <c r="G1684" s="128"/>
      <c r="H1684" s="128"/>
      <c r="I1684" s="124"/>
      <c r="J1684" s="125"/>
      <c r="K1684" s="128"/>
    </row>
    <row r="1685" spans="1:11" x14ac:dyDescent="0.3">
      <c r="A1685" s="73">
        <v>41401</v>
      </c>
      <c r="B1685" s="130">
        <v>1625.959961</v>
      </c>
      <c r="C1685" s="125">
        <f t="shared" si="112"/>
        <v>2.9883790732952109E-2</v>
      </c>
      <c r="D1685" s="128">
        <f t="shared" si="113"/>
        <v>29883.790732952108</v>
      </c>
      <c r="E1685" s="128">
        <f t="shared" ca="1" si="114"/>
        <v>53717.920727859215</v>
      </c>
      <c r="F1685" s="124">
        <f t="shared" ca="1" si="115"/>
        <v>0.18719608437376989</v>
      </c>
      <c r="G1685" s="128"/>
      <c r="H1685" s="128"/>
      <c r="I1685" s="124"/>
      <c r="J1685" s="125"/>
      <c r="K1685" s="128"/>
    </row>
    <row r="1686" spans="1:11" x14ac:dyDescent="0.3">
      <c r="A1686" s="73">
        <v>41400</v>
      </c>
      <c r="B1686" s="130">
        <v>1617.5</v>
      </c>
      <c r="C1686" s="125">
        <f t="shared" si="112"/>
        <v>3.5199999999999898E-2</v>
      </c>
      <c r="D1686" s="128">
        <f t="shared" si="113"/>
        <v>35199.999999999898</v>
      </c>
      <c r="E1686" s="128">
        <f t="shared" ca="1" si="114"/>
        <v>53717.920727859215</v>
      </c>
      <c r="F1686" s="124">
        <f t="shared" ca="1" si="115"/>
        <v>0.181433078923668</v>
      </c>
      <c r="G1686" s="128"/>
      <c r="H1686" s="128"/>
      <c r="I1686" s="124"/>
      <c r="J1686" s="125"/>
      <c r="K1686" s="128"/>
    </row>
    <row r="1687" spans="1:11" x14ac:dyDescent="0.3">
      <c r="A1687" s="73">
        <v>41397</v>
      </c>
      <c r="B1687" s="130">
        <v>1614.420044</v>
      </c>
      <c r="C1687" s="125">
        <f t="shared" si="112"/>
        <v>3.804535862401548E-2</v>
      </c>
      <c r="D1687" s="128">
        <f t="shared" si="113"/>
        <v>38045.358624015476</v>
      </c>
      <c r="E1687" s="128">
        <f t="shared" ca="1" si="114"/>
        <v>53717.920727859215</v>
      </c>
      <c r="F1687" s="124">
        <f t="shared" ca="1" si="115"/>
        <v>0.16014293686104075</v>
      </c>
      <c r="G1687" s="128"/>
      <c r="H1687" s="128"/>
      <c r="I1687" s="124"/>
      <c r="J1687" s="125"/>
      <c r="K1687" s="128"/>
    </row>
    <row r="1688" spans="1:11" x14ac:dyDescent="0.3">
      <c r="A1688" s="73">
        <v>41396</v>
      </c>
      <c r="B1688" s="130">
        <v>1597.589966</v>
      </c>
      <c r="C1688" s="125">
        <f t="shared" si="112"/>
        <v>3.6312674116469212E-2</v>
      </c>
      <c r="D1688" s="128">
        <f t="shared" si="113"/>
        <v>36312.674116469214</v>
      </c>
      <c r="E1688" s="128">
        <f t="shared" ca="1" si="114"/>
        <v>53717.920727859215</v>
      </c>
      <c r="F1688" s="124">
        <f t="shared" ca="1" si="115"/>
        <v>0.13925586980332727</v>
      </c>
      <c r="G1688" s="128"/>
      <c r="H1688" s="128"/>
      <c r="I1688" s="124"/>
      <c r="J1688" s="125"/>
      <c r="K1688" s="128"/>
    </row>
    <row r="1689" spans="1:11" x14ac:dyDescent="0.3">
      <c r="A1689" s="73">
        <v>41395</v>
      </c>
      <c r="B1689" s="130">
        <v>1582.6999510000001</v>
      </c>
      <c r="C1689" s="125">
        <f t="shared" si="112"/>
        <v>1.977431898135773E-2</v>
      </c>
      <c r="D1689" s="128">
        <f t="shared" si="113"/>
        <v>19774.31898135773</v>
      </c>
      <c r="E1689" s="128">
        <f t="shared" ca="1" si="114"/>
        <v>53717.920727859215</v>
      </c>
      <c r="F1689" s="124">
        <f t="shared" ca="1" si="115"/>
        <v>0.12581981462368574</v>
      </c>
      <c r="G1689" s="128"/>
      <c r="H1689" s="128"/>
      <c r="I1689" s="124"/>
      <c r="J1689" s="125"/>
      <c r="K1689" s="128"/>
    </row>
    <row r="1690" spans="1:11" x14ac:dyDescent="0.3">
      <c r="A1690" s="73">
        <v>41394</v>
      </c>
      <c r="B1690" s="130">
        <v>1597.5699460000001</v>
      </c>
      <c r="C1690" s="125">
        <f t="shared" si="112"/>
        <v>1.460716309137533E-2</v>
      </c>
      <c r="D1690" s="128">
        <f t="shared" si="113"/>
        <v>14607.163091375331</v>
      </c>
      <c r="E1690" s="128">
        <f t="shared" ca="1" si="114"/>
        <v>53717.920727859215</v>
      </c>
      <c r="F1690" s="124">
        <f t="shared" ca="1" si="115"/>
        <v>0.14282744035300343</v>
      </c>
      <c r="G1690" s="128"/>
      <c r="H1690" s="128"/>
      <c r="I1690" s="124"/>
      <c r="J1690" s="125"/>
      <c r="K1690" s="128"/>
    </row>
    <row r="1691" spans="1:11" x14ac:dyDescent="0.3">
      <c r="A1691" s="73">
        <v>41393</v>
      </c>
      <c r="B1691" s="130">
        <v>1593.6099850000001</v>
      </c>
      <c r="C1691" s="125">
        <f t="shared" si="112"/>
        <v>2.6572444792823058E-2</v>
      </c>
      <c r="D1691" s="128">
        <f t="shared" si="113"/>
        <v>26572.444792823058</v>
      </c>
      <c r="E1691" s="128">
        <f t="shared" ca="1" si="114"/>
        <v>53717.920727859215</v>
      </c>
      <c r="F1691" s="124">
        <f t="shared" ca="1" si="115"/>
        <v>0.13556749660351763</v>
      </c>
      <c r="G1691" s="128"/>
      <c r="H1691" s="128"/>
      <c r="I1691" s="124"/>
      <c r="J1691" s="125"/>
      <c r="K1691" s="128"/>
    </row>
    <row r="1692" spans="1:11" x14ac:dyDescent="0.3">
      <c r="A1692" s="73">
        <v>41390</v>
      </c>
      <c r="B1692" s="130">
        <v>1582.23999</v>
      </c>
      <c r="C1692" s="125">
        <f t="shared" si="112"/>
        <v>-4.1602329356739132E-3</v>
      </c>
      <c r="D1692" s="128">
        <f t="shared" si="113"/>
        <v>-4160.2329356739128</v>
      </c>
      <c r="E1692" s="128">
        <f t="shared" ca="1" si="114"/>
        <v>53717.920727859215</v>
      </c>
      <c r="F1692" s="124">
        <f t="shared" ca="1" si="115"/>
        <v>0.13018758311100997</v>
      </c>
      <c r="G1692" s="128"/>
      <c r="H1692" s="128"/>
      <c r="I1692" s="124"/>
      <c r="J1692" s="125"/>
      <c r="K1692" s="128"/>
    </row>
    <row r="1693" spans="1:11" x14ac:dyDescent="0.3">
      <c r="A1693" s="73">
        <v>41389</v>
      </c>
      <c r="B1693" s="130">
        <v>1585.160034</v>
      </c>
      <c r="C1693" s="125">
        <f t="shared" si="112"/>
        <v>-5.1525766305144938E-3</v>
      </c>
      <c r="D1693" s="128">
        <f t="shared" si="113"/>
        <v>-5152.5766305144934</v>
      </c>
      <c r="E1693" s="128">
        <f t="shared" ca="1" si="114"/>
        <v>53717.920727859215</v>
      </c>
      <c r="F1693" s="124">
        <f t="shared" ca="1" si="115"/>
        <v>0.13983713210736437</v>
      </c>
      <c r="G1693" s="128"/>
      <c r="H1693" s="128"/>
      <c r="I1693" s="124"/>
      <c r="J1693" s="125"/>
      <c r="K1693" s="128"/>
    </row>
    <row r="1694" spans="1:11" x14ac:dyDescent="0.3">
      <c r="A1694" s="73">
        <v>41388</v>
      </c>
      <c r="B1694" s="130">
        <v>1578.790039</v>
      </c>
      <c r="C1694" s="125">
        <f t="shared" si="112"/>
        <v>-5.6306431903491161E-3</v>
      </c>
      <c r="D1694" s="128">
        <f t="shared" si="113"/>
        <v>-5630.6431903491157</v>
      </c>
      <c r="E1694" s="128">
        <f t="shared" ca="1" si="114"/>
        <v>53717.920727859215</v>
      </c>
      <c r="F1694" s="124">
        <f t="shared" ca="1" si="115"/>
        <v>0.15074678919484885</v>
      </c>
      <c r="G1694" s="128"/>
      <c r="H1694" s="128"/>
      <c r="I1694" s="124"/>
      <c r="J1694" s="125"/>
      <c r="K1694" s="128"/>
    </row>
    <row r="1695" spans="1:11" x14ac:dyDescent="0.3">
      <c r="A1695" s="73">
        <v>41387</v>
      </c>
      <c r="B1695" s="130">
        <v>1578.780029</v>
      </c>
      <c r="C1695" s="125">
        <f t="shared" si="112"/>
        <v>6.4834752406601748E-3</v>
      </c>
      <c r="D1695" s="128">
        <f t="shared" si="113"/>
        <v>6483.4752406601747</v>
      </c>
      <c r="E1695" s="128">
        <f t="shared" ca="1" si="114"/>
        <v>53717.920727859215</v>
      </c>
      <c r="F1695" s="124">
        <f t="shared" ca="1" si="115"/>
        <v>0.15497395433849559</v>
      </c>
      <c r="G1695" s="128"/>
      <c r="H1695" s="128"/>
      <c r="I1695" s="124"/>
      <c r="J1695" s="125"/>
      <c r="K1695" s="128"/>
    </row>
    <row r="1696" spans="1:11" x14ac:dyDescent="0.3">
      <c r="A1696" s="73">
        <v>41386</v>
      </c>
      <c r="B1696" s="130">
        <v>1562.5</v>
      </c>
      <c r="C1696" s="125">
        <f t="shared" si="112"/>
        <v>-3.6463243468953799E-4</v>
      </c>
      <c r="D1696" s="128">
        <f t="shared" si="113"/>
        <v>-364.632434689538</v>
      </c>
      <c r="E1696" s="128">
        <f t="shared" ca="1" si="114"/>
        <v>53717.920727859215</v>
      </c>
      <c r="F1696" s="124">
        <f t="shared" ca="1" si="115"/>
        <v>0.13345372761553387</v>
      </c>
      <c r="G1696" s="128"/>
      <c r="H1696" s="128"/>
      <c r="I1696" s="124"/>
      <c r="J1696" s="125"/>
      <c r="K1696" s="128"/>
    </row>
    <row r="1697" spans="1:11" x14ac:dyDescent="0.3">
      <c r="A1697" s="73">
        <v>41383</v>
      </c>
      <c r="B1697" s="130">
        <v>1555.25</v>
      </c>
      <c r="C1697" s="125">
        <f t="shared" si="112"/>
        <v>1.268265195727869E-3</v>
      </c>
      <c r="D1697" s="128">
        <f t="shared" si="113"/>
        <v>1268.265195727869</v>
      </c>
      <c r="E1697" s="128">
        <f t="shared" ca="1" si="114"/>
        <v>53717.920727859215</v>
      </c>
      <c r="F1697" s="124">
        <f t="shared" ca="1" si="115"/>
        <v>0.12951366114327545</v>
      </c>
      <c r="G1697" s="128"/>
      <c r="H1697" s="128"/>
      <c r="I1697" s="124"/>
      <c r="J1697" s="125"/>
      <c r="K1697" s="128"/>
    </row>
    <row r="1698" spans="1:11" x14ac:dyDescent="0.3">
      <c r="A1698" s="73">
        <v>41382</v>
      </c>
      <c r="B1698" s="130">
        <v>1541.6099850000001</v>
      </c>
      <c r="C1698" s="125">
        <f t="shared" si="112"/>
        <v>-1.1775788943137577E-2</v>
      </c>
      <c r="D1698" s="128">
        <f t="shared" si="113"/>
        <v>-11775.788943137577</v>
      </c>
      <c r="E1698" s="128">
        <f t="shared" ca="1" si="114"/>
        <v>53717.920727859215</v>
      </c>
      <c r="F1698" s="124">
        <f t="shared" ca="1" si="115"/>
        <v>0.11296328768611885</v>
      </c>
      <c r="G1698" s="128"/>
      <c r="H1698" s="128"/>
      <c r="I1698" s="124"/>
      <c r="J1698" s="125"/>
      <c r="K1698" s="128"/>
    </row>
    <row r="1699" spans="1:11" x14ac:dyDescent="0.3">
      <c r="A1699" s="73">
        <v>41381</v>
      </c>
      <c r="B1699" s="130">
        <v>1552.01001</v>
      </c>
      <c r="C1699" s="125">
        <f t="shared" si="112"/>
        <v>-1.0812524144417912E-3</v>
      </c>
      <c r="D1699" s="128">
        <f t="shared" si="113"/>
        <v>-1081.2524144417912</v>
      </c>
      <c r="E1699" s="128">
        <f t="shared" ca="1" si="114"/>
        <v>53717.920727859215</v>
      </c>
      <c r="F1699" s="124">
        <f t="shared" ca="1" si="115"/>
        <v>0.11592773669314749</v>
      </c>
      <c r="G1699" s="128"/>
      <c r="H1699" s="128"/>
      <c r="I1699" s="124"/>
      <c r="J1699" s="125"/>
      <c r="K1699" s="128"/>
    </row>
    <row r="1700" spans="1:11" x14ac:dyDescent="0.3">
      <c r="A1700" s="73">
        <v>41380</v>
      </c>
      <c r="B1700" s="130">
        <v>1574.5699460000001</v>
      </c>
      <c r="C1700" s="125">
        <f t="shared" si="112"/>
        <v>2.7511198853686913E-3</v>
      </c>
      <c r="D1700" s="128">
        <f t="shared" si="113"/>
        <v>2751.1198853686915</v>
      </c>
      <c r="E1700" s="128">
        <f t="shared" ca="1" si="114"/>
        <v>53717.920727859215</v>
      </c>
      <c r="F1700" s="124">
        <f t="shared" ca="1" si="115"/>
        <v>0.14968202288516053</v>
      </c>
      <c r="G1700" s="128"/>
      <c r="H1700" s="128"/>
      <c r="I1700" s="124"/>
      <c r="J1700" s="125"/>
      <c r="K1700" s="128"/>
    </row>
    <row r="1701" spans="1:11" x14ac:dyDescent="0.3">
      <c r="A1701" s="73">
        <v>41379</v>
      </c>
      <c r="B1701" s="130">
        <v>1552.3599850000001</v>
      </c>
      <c r="C1701" s="125">
        <f t="shared" si="112"/>
        <v>-6.2797638692909663E-3</v>
      </c>
      <c r="D1701" s="128">
        <f t="shared" si="113"/>
        <v>-6279.7638692909659</v>
      </c>
      <c r="E1701" s="128">
        <f t="shared" ca="1" si="114"/>
        <v>53717.920727859215</v>
      </c>
      <c r="F1701" s="124">
        <f t="shared" ca="1" si="115"/>
        <v>0.13289446796305482</v>
      </c>
      <c r="G1701" s="128"/>
      <c r="H1701" s="128"/>
      <c r="I1701" s="124"/>
      <c r="J1701" s="125"/>
      <c r="K1701" s="128"/>
    </row>
    <row r="1702" spans="1:11" x14ac:dyDescent="0.3">
      <c r="A1702" s="73">
        <v>41376</v>
      </c>
      <c r="B1702" s="130">
        <v>1588.849976</v>
      </c>
      <c r="C1702" s="125">
        <f t="shared" si="112"/>
        <v>1.2528779650136546E-2</v>
      </c>
      <c r="D1702" s="128">
        <f t="shared" si="113"/>
        <v>12528.779650136546</v>
      </c>
      <c r="E1702" s="128">
        <f t="shared" ca="1" si="114"/>
        <v>53717.920727859215</v>
      </c>
      <c r="F1702" s="124">
        <f t="shared" ca="1" si="115"/>
        <v>0.14505937562300009</v>
      </c>
      <c r="G1702" s="128"/>
      <c r="H1702" s="128"/>
      <c r="I1702" s="124"/>
      <c r="J1702" s="125"/>
      <c r="K1702" s="128"/>
    </row>
    <row r="1703" spans="1:11" x14ac:dyDescent="0.3">
      <c r="A1703" s="73">
        <v>41375</v>
      </c>
      <c r="B1703" s="130">
        <v>1593.369995</v>
      </c>
      <c r="C1703" s="125">
        <f t="shared" si="112"/>
        <v>1.9528438089824629E-2</v>
      </c>
      <c r="D1703" s="128">
        <f t="shared" si="113"/>
        <v>19528.438089824627</v>
      </c>
      <c r="E1703" s="128">
        <f t="shared" ca="1" si="114"/>
        <v>53717.920727859215</v>
      </c>
      <c r="F1703" s="124">
        <f t="shared" ca="1" si="115"/>
        <v>0.16413998611938219</v>
      </c>
      <c r="G1703" s="128"/>
      <c r="H1703" s="128"/>
      <c r="I1703" s="124"/>
      <c r="J1703" s="125"/>
      <c r="K1703" s="128"/>
    </row>
    <row r="1704" spans="1:11" x14ac:dyDescent="0.3">
      <c r="A1704" s="73">
        <v>41374</v>
      </c>
      <c r="B1704" s="130">
        <v>1587.7299800000001</v>
      </c>
      <c r="C1704" s="125">
        <f t="shared" si="112"/>
        <v>1.5321920546859102E-2</v>
      </c>
      <c r="D1704" s="128">
        <f t="shared" si="113"/>
        <v>15321.920546859103</v>
      </c>
      <c r="E1704" s="128">
        <f t="shared" ca="1" si="114"/>
        <v>53717.920727859215</v>
      </c>
      <c r="F1704" s="124">
        <f t="shared" ca="1" si="115"/>
        <v>0.16866016953933549</v>
      </c>
      <c r="G1704" s="128"/>
      <c r="H1704" s="128"/>
      <c r="I1704" s="124"/>
      <c r="J1704" s="125"/>
      <c r="K1704" s="128"/>
    </row>
    <row r="1705" spans="1:11" x14ac:dyDescent="0.3">
      <c r="A1705" s="73">
        <v>41373</v>
      </c>
      <c r="B1705" s="130">
        <v>1568.6099850000001</v>
      </c>
      <c r="C1705" s="125">
        <f t="shared" si="112"/>
        <v>1.0904268664070571E-2</v>
      </c>
      <c r="D1705" s="128">
        <f t="shared" si="113"/>
        <v>10904.268664070571</v>
      </c>
      <c r="E1705" s="128">
        <f t="shared" ca="1" si="114"/>
        <v>53717.920727859215</v>
      </c>
      <c r="F1705" s="124">
        <f t="shared" ca="1" si="115"/>
        <v>0.13486473781534669</v>
      </c>
      <c r="G1705" s="128"/>
      <c r="H1705" s="128"/>
      <c r="I1705" s="124"/>
      <c r="J1705" s="125"/>
      <c r="K1705" s="128"/>
    </row>
    <row r="1706" spans="1:11" x14ac:dyDescent="0.3">
      <c r="A1706" s="73">
        <v>41372</v>
      </c>
      <c r="B1706" s="130">
        <v>1563.0699460000001</v>
      </c>
      <c r="C1706" s="125">
        <f t="shared" si="112"/>
        <v>3.9694075628071701E-3</v>
      </c>
      <c r="D1706" s="128">
        <f t="shared" si="113"/>
        <v>3969.4075628071701</v>
      </c>
      <c r="E1706" s="128">
        <f t="shared" ca="1" si="114"/>
        <v>53717.920727859215</v>
      </c>
      <c r="F1706" s="124">
        <f t="shared" ca="1" si="115"/>
        <v>0.11801184137711784</v>
      </c>
      <c r="G1706" s="128"/>
      <c r="H1706" s="128"/>
      <c r="I1706" s="124"/>
      <c r="J1706" s="125"/>
      <c r="K1706" s="128"/>
    </row>
    <row r="1707" spans="1:11" x14ac:dyDescent="0.3">
      <c r="A1707" s="73">
        <v>41369</v>
      </c>
      <c r="B1707" s="130">
        <v>1553.280029</v>
      </c>
      <c r="C1707" s="125">
        <f t="shared" si="112"/>
        <v>4.8389052677537681E-3</v>
      </c>
      <c r="D1707" s="128">
        <f t="shared" si="113"/>
        <v>4838.9052677537684</v>
      </c>
      <c r="E1707" s="128">
        <f t="shared" ca="1" si="114"/>
        <v>53717.920727859215</v>
      </c>
      <c r="F1707" s="124">
        <f t="shared" ca="1" si="115"/>
        <v>0.11031056806635786</v>
      </c>
      <c r="G1707" s="128"/>
      <c r="H1707" s="128"/>
      <c r="I1707" s="124"/>
      <c r="J1707" s="125"/>
      <c r="K1707" s="128"/>
    </row>
    <row r="1708" spans="1:11" x14ac:dyDescent="0.3">
      <c r="A1708" s="73">
        <v>41368</v>
      </c>
      <c r="B1708" s="130">
        <v>1559.9799800000001</v>
      </c>
      <c r="C1708" s="125">
        <f t="shared" si="112"/>
        <v>8.1478853139893559E-4</v>
      </c>
      <c r="D1708" s="128">
        <f t="shared" si="113"/>
        <v>814.78853139893556</v>
      </c>
      <c r="E1708" s="128">
        <f t="shared" ca="1" si="114"/>
        <v>53717.920727859215</v>
      </c>
      <c r="F1708" s="124">
        <f t="shared" ca="1" si="115"/>
        <v>0.10372297222359528</v>
      </c>
      <c r="G1708" s="128"/>
      <c r="H1708" s="128"/>
      <c r="I1708" s="124"/>
      <c r="J1708" s="125"/>
      <c r="K1708" s="128"/>
    </row>
    <row r="1709" spans="1:11" x14ac:dyDescent="0.3">
      <c r="A1709" s="73">
        <v>41367</v>
      </c>
      <c r="B1709" s="130">
        <v>1553.6899410000001</v>
      </c>
      <c r="C1709" s="125">
        <f t="shared" si="112"/>
        <v>3.4552973620007865E-3</v>
      </c>
      <c r="D1709" s="128">
        <f t="shared" si="113"/>
        <v>3455.2973620007865</v>
      </c>
      <c r="E1709" s="128">
        <f t="shared" ca="1" si="114"/>
        <v>53717.920727859215</v>
      </c>
      <c r="F1709" s="124">
        <f t="shared" ca="1" si="115"/>
        <v>9.4888021690274549E-2</v>
      </c>
      <c r="G1709" s="128"/>
      <c r="H1709" s="128"/>
      <c r="I1709" s="124"/>
      <c r="J1709" s="125"/>
      <c r="K1709" s="128"/>
    </row>
    <row r="1710" spans="1:11" x14ac:dyDescent="0.3">
      <c r="A1710" s="73">
        <v>41366</v>
      </c>
      <c r="B1710" s="130">
        <v>1570.25</v>
      </c>
      <c r="C1710" s="125">
        <f t="shared" si="112"/>
        <v>1.1693849803912304E-2</v>
      </c>
      <c r="D1710" s="128">
        <f t="shared" si="113"/>
        <v>11693.849803912304</v>
      </c>
      <c r="E1710" s="128">
        <f t="shared" ca="1" si="114"/>
        <v>53717.920727859215</v>
      </c>
      <c r="F1710" s="124">
        <f t="shared" ca="1" si="115"/>
        <v>0.1148622493421978</v>
      </c>
      <c r="G1710" s="128"/>
      <c r="H1710" s="128"/>
      <c r="I1710" s="124"/>
      <c r="J1710" s="125"/>
      <c r="K1710" s="128"/>
    </row>
    <row r="1711" spans="1:11" x14ac:dyDescent="0.3">
      <c r="A1711" s="73">
        <v>41365</v>
      </c>
      <c r="B1711" s="130">
        <v>1562.170044</v>
      </c>
      <c r="C1711" s="125">
        <f t="shared" si="112"/>
        <v>9.4194466979891089E-4</v>
      </c>
      <c r="D1711" s="128">
        <f t="shared" si="113"/>
        <v>941.94466979891092</v>
      </c>
      <c r="E1711" s="128">
        <f t="shared" ca="1" si="114"/>
        <v>53717.920727859215</v>
      </c>
      <c r="F1711" s="124">
        <f t="shared" ca="1" si="115"/>
        <v>0.11322758944501454</v>
      </c>
      <c r="G1711" s="128"/>
      <c r="H1711" s="128"/>
      <c r="I1711" s="124"/>
      <c r="J1711" s="125"/>
      <c r="K1711" s="128"/>
    </row>
    <row r="1712" spans="1:11" x14ac:dyDescent="0.3">
      <c r="A1712" s="73">
        <v>41361</v>
      </c>
      <c r="B1712" s="130">
        <v>1569.1899410000001</v>
      </c>
      <c r="C1712" s="125">
        <f t="shared" si="112"/>
        <v>3.812593844956913E-3</v>
      </c>
      <c r="D1712" s="128">
        <f t="shared" si="113"/>
        <v>3812.593844956913</v>
      </c>
      <c r="E1712" s="128">
        <f t="shared" ca="1" si="114"/>
        <v>53717.920727859215</v>
      </c>
      <c r="F1712" s="124">
        <f t="shared" ca="1" si="115"/>
        <v>0.11643204566156085</v>
      </c>
      <c r="G1712" s="128"/>
      <c r="H1712" s="128"/>
      <c r="I1712" s="124"/>
      <c r="J1712" s="125"/>
      <c r="K1712" s="128"/>
    </row>
    <row r="1713" spans="1:11" x14ac:dyDescent="0.3">
      <c r="A1713" s="73">
        <v>41360</v>
      </c>
      <c r="B1713" s="130">
        <v>1562.849976</v>
      </c>
      <c r="C1713" s="125">
        <f t="shared" si="112"/>
        <v>5.3585389012873463E-3</v>
      </c>
      <c r="D1713" s="128">
        <f t="shared" si="113"/>
        <v>5358.5389012873466</v>
      </c>
      <c r="E1713" s="128">
        <f t="shared" ca="1" si="114"/>
        <v>53717.920727859215</v>
      </c>
      <c r="F1713" s="124">
        <f t="shared" ca="1" si="115"/>
        <v>0.10642677899885622</v>
      </c>
      <c r="G1713" s="128"/>
      <c r="H1713" s="128"/>
      <c r="I1713" s="124"/>
      <c r="J1713" s="125"/>
      <c r="K1713" s="128"/>
    </row>
    <row r="1714" spans="1:11" x14ac:dyDescent="0.3">
      <c r="A1714" s="73">
        <v>41359</v>
      </c>
      <c r="B1714" s="130">
        <v>1563.7700199999999</v>
      </c>
      <c r="C1714" s="125">
        <f t="shared" si="112"/>
        <v>7.2722612500291106E-3</v>
      </c>
      <c r="D1714" s="128">
        <f t="shared" si="113"/>
        <v>7272.2612500291107</v>
      </c>
      <c r="E1714" s="128">
        <f t="shared" ca="1" si="114"/>
        <v>53717.920727859215</v>
      </c>
      <c r="F1714" s="124">
        <f t="shared" ca="1" si="115"/>
        <v>0.10395973834311278</v>
      </c>
      <c r="G1714" s="128"/>
      <c r="H1714" s="128"/>
      <c r="I1714" s="124"/>
      <c r="J1714" s="125"/>
      <c r="K1714" s="128"/>
    </row>
    <row r="1715" spans="1:11" x14ac:dyDescent="0.3">
      <c r="A1715" s="73">
        <v>41358</v>
      </c>
      <c r="B1715" s="130">
        <v>1551.6899410000001</v>
      </c>
      <c r="C1715" s="125">
        <f t="shared" si="112"/>
        <v>-2.9109188189436752E-3</v>
      </c>
      <c r="D1715" s="128">
        <f t="shared" si="113"/>
        <v>-2910.9188189436754</v>
      </c>
      <c r="E1715" s="128">
        <f t="shared" ca="1" si="114"/>
        <v>53717.920727859215</v>
      </c>
      <c r="F1715" s="124">
        <f t="shared" ca="1" si="115"/>
        <v>0.11064265352022384</v>
      </c>
      <c r="G1715" s="128"/>
      <c r="H1715" s="128"/>
      <c r="I1715" s="124"/>
      <c r="J1715" s="125"/>
      <c r="K1715" s="128"/>
    </row>
    <row r="1716" spans="1:11" x14ac:dyDescent="0.3">
      <c r="A1716" s="73">
        <v>41355</v>
      </c>
      <c r="B1716" s="130">
        <v>1556.8900149999999</v>
      </c>
      <c r="C1716" s="125">
        <f t="shared" si="112"/>
        <v>3.6810433355405348E-3</v>
      </c>
      <c r="D1716" s="128">
        <f t="shared" si="113"/>
        <v>3681.0433355405348</v>
      </c>
      <c r="E1716" s="128">
        <f t="shared" ca="1" si="114"/>
        <v>53717.920727859215</v>
      </c>
      <c r="F1716" s="124">
        <f t="shared" ca="1" si="115"/>
        <v>0.11782907751615945</v>
      </c>
      <c r="G1716" s="128"/>
      <c r="H1716" s="128"/>
      <c r="I1716" s="124"/>
      <c r="J1716" s="125"/>
      <c r="K1716" s="128"/>
    </row>
    <row r="1717" spans="1:11" x14ac:dyDescent="0.3">
      <c r="A1717" s="73">
        <v>41354</v>
      </c>
      <c r="B1717" s="130">
        <v>1545.8000489999999</v>
      </c>
      <c r="C1717" s="125">
        <f t="shared" si="112"/>
        <v>9.9726664553068112E-4</v>
      </c>
      <c r="D1717" s="128">
        <f t="shared" si="113"/>
        <v>997.2666455306811</v>
      </c>
      <c r="E1717" s="128">
        <f t="shared" ca="1" si="114"/>
        <v>53717.920727859215</v>
      </c>
      <c r="F1717" s="124">
        <f t="shared" ca="1" si="115"/>
        <v>0.10186830932715707</v>
      </c>
      <c r="G1717" s="128"/>
      <c r="H1717" s="128"/>
      <c r="I1717" s="124"/>
      <c r="J1717" s="125"/>
      <c r="K1717" s="128"/>
    </row>
    <row r="1718" spans="1:11" x14ac:dyDescent="0.3">
      <c r="A1718" s="73">
        <v>41353</v>
      </c>
      <c r="B1718" s="130">
        <v>1558.709961</v>
      </c>
      <c r="C1718" s="125">
        <f t="shared" si="112"/>
        <v>1.1190689629595907E-2</v>
      </c>
      <c r="D1718" s="128">
        <f t="shared" si="113"/>
        <v>11190.689629595907</v>
      </c>
      <c r="E1718" s="128">
        <f t="shared" ca="1" si="114"/>
        <v>53717.920727859215</v>
      </c>
      <c r="F1718" s="124">
        <f t="shared" ca="1" si="115"/>
        <v>0.10899164638010639</v>
      </c>
      <c r="G1718" s="128"/>
      <c r="H1718" s="128"/>
      <c r="I1718" s="124"/>
      <c r="J1718" s="125"/>
      <c r="K1718" s="128"/>
    </row>
    <row r="1719" spans="1:11" x14ac:dyDescent="0.3">
      <c r="A1719" s="73">
        <v>41352</v>
      </c>
      <c r="B1719" s="130">
        <v>1548.339966</v>
      </c>
      <c r="C1719" s="125">
        <f t="shared" si="112"/>
        <v>5.5526576893254465E-3</v>
      </c>
      <c r="D1719" s="128">
        <f t="shared" si="113"/>
        <v>5552.6576893254469</v>
      </c>
      <c r="E1719" s="128">
        <f t="shared" ca="1" si="114"/>
        <v>53717.920727859215</v>
      </c>
      <c r="F1719" s="124">
        <f t="shared" ca="1" si="115"/>
        <v>9.8308186557900301E-2</v>
      </c>
      <c r="G1719" s="128"/>
      <c r="H1719" s="128"/>
      <c r="I1719" s="124"/>
      <c r="J1719" s="125"/>
      <c r="K1719" s="128"/>
    </row>
    <row r="1720" spans="1:11" x14ac:dyDescent="0.3">
      <c r="A1720" s="73">
        <v>41351</v>
      </c>
      <c r="B1720" s="130">
        <v>1552.099976</v>
      </c>
      <c r="C1720" s="125">
        <f t="shared" si="112"/>
        <v>1.7637048166939007E-2</v>
      </c>
      <c r="D1720" s="128">
        <f t="shared" si="113"/>
        <v>17637.048166939006</v>
      </c>
      <c r="E1720" s="128">
        <f t="shared" ca="1" si="114"/>
        <v>53717.920727859215</v>
      </c>
      <c r="F1720" s="124">
        <f t="shared" ca="1" si="115"/>
        <v>0.10535044002120864</v>
      </c>
      <c r="G1720" s="128"/>
      <c r="H1720" s="128"/>
      <c r="I1720" s="124"/>
      <c r="J1720" s="125"/>
      <c r="K1720" s="128"/>
    </row>
    <row r="1721" spans="1:11" x14ac:dyDescent="0.3">
      <c r="A1721" s="73">
        <v>41348</v>
      </c>
      <c r="B1721" s="130">
        <v>1560.6999510000001</v>
      </c>
      <c r="C1721" s="125">
        <f t="shared" si="112"/>
        <v>2.799367762593219E-2</v>
      </c>
      <c r="D1721" s="128">
        <f t="shared" si="113"/>
        <v>27993.677625932189</v>
      </c>
      <c r="E1721" s="128">
        <f t="shared" ca="1" si="114"/>
        <v>53717.920727859215</v>
      </c>
      <c r="F1721" s="124">
        <f t="shared" ca="1" si="115"/>
        <v>0.11271921980982569</v>
      </c>
      <c r="G1721" s="128"/>
      <c r="H1721" s="128"/>
      <c r="I1721" s="124"/>
      <c r="J1721" s="125"/>
      <c r="K1721" s="128"/>
    </row>
    <row r="1722" spans="1:11" x14ac:dyDescent="0.3">
      <c r="A1722" s="73">
        <v>41347</v>
      </c>
      <c r="B1722" s="130">
        <v>1563.2299800000001</v>
      </c>
      <c r="C1722" s="125">
        <f t="shared" si="112"/>
        <v>3.2052924887858936E-2</v>
      </c>
      <c r="D1722" s="128">
        <f t="shared" si="113"/>
        <v>32052.924887858935</v>
      </c>
      <c r="E1722" s="128">
        <f t="shared" ca="1" si="114"/>
        <v>53717.920727859215</v>
      </c>
      <c r="F1722" s="124">
        <f t="shared" ca="1" si="115"/>
        <v>0.1211736146871254</v>
      </c>
      <c r="G1722" s="128"/>
      <c r="H1722" s="128"/>
      <c r="I1722" s="124"/>
      <c r="J1722" s="125"/>
      <c r="K1722" s="128"/>
    </row>
    <row r="1723" spans="1:11" x14ac:dyDescent="0.3">
      <c r="A1723" s="73">
        <v>41346</v>
      </c>
      <c r="B1723" s="130">
        <v>1554.5200199999999</v>
      </c>
      <c r="C1723" s="125">
        <f t="shared" si="112"/>
        <v>2.5415754888988396E-2</v>
      </c>
      <c r="D1723" s="128">
        <f t="shared" si="113"/>
        <v>25415.754888988395</v>
      </c>
      <c r="E1723" s="128">
        <f t="shared" ca="1" si="114"/>
        <v>53717.920727859215</v>
      </c>
      <c r="F1723" s="124">
        <f t="shared" ca="1" si="115"/>
        <v>0.11359294714427759</v>
      </c>
      <c r="G1723" s="128"/>
      <c r="H1723" s="128"/>
      <c r="I1723" s="124"/>
      <c r="J1723" s="125"/>
      <c r="K1723" s="128"/>
    </row>
    <row r="1724" spans="1:11" x14ac:dyDescent="0.3">
      <c r="A1724" s="73">
        <v>41345</v>
      </c>
      <c r="B1724" s="130">
        <v>1552.4799800000001</v>
      </c>
      <c r="C1724" s="125">
        <f t="shared" si="112"/>
        <v>3.7102382987321159E-2</v>
      </c>
      <c r="D1724" s="128">
        <f t="shared" si="113"/>
        <v>37102.382987321158</v>
      </c>
      <c r="E1724" s="128">
        <f t="shared" ca="1" si="114"/>
        <v>53717.920727859215</v>
      </c>
      <c r="F1724" s="124">
        <f t="shared" ca="1" si="115"/>
        <v>0.13229621578311512</v>
      </c>
      <c r="G1724" s="128"/>
      <c r="H1724" s="128"/>
      <c r="I1724" s="124"/>
      <c r="J1724" s="125"/>
      <c r="K1724" s="128"/>
    </row>
    <row r="1725" spans="1:11" x14ac:dyDescent="0.3">
      <c r="A1725" s="73">
        <v>41344</v>
      </c>
      <c r="B1725" s="130">
        <v>1556.219971</v>
      </c>
      <c r="C1725" s="125">
        <f t="shared" si="112"/>
        <v>4.5952210305375552E-2</v>
      </c>
      <c r="D1725" s="128">
        <f t="shared" si="113"/>
        <v>45952.210305375549</v>
      </c>
      <c r="E1725" s="128">
        <f t="shared" ca="1" si="114"/>
        <v>53717.920727859215</v>
      </c>
      <c r="F1725" s="124">
        <f t="shared" ca="1" si="115"/>
        <v>0.13520609297455666</v>
      </c>
      <c r="G1725" s="128"/>
      <c r="H1725" s="128"/>
      <c r="I1725" s="124"/>
      <c r="J1725" s="125"/>
      <c r="K1725" s="128"/>
    </row>
    <row r="1726" spans="1:11" x14ac:dyDescent="0.3">
      <c r="A1726" s="73">
        <v>41341</v>
      </c>
      <c r="B1726" s="130">
        <v>1551.1800539999999</v>
      </c>
      <c r="C1726" s="125">
        <f t="shared" si="112"/>
        <v>2.3475902984574804E-2</v>
      </c>
      <c r="D1726" s="128">
        <f t="shared" si="113"/>
        <v>23475.902984574805</v>
      </c>
      <c r="E1726" s="128">
        <f t="shared" ca="1" si="114"/>
        <v>53717.920727859215</v>
      </c>
      <c r="F1726" s="124">
        <f t="shared" ca="1" si="115"/>
        <v>0.13563852332019688</v>
      </c>
      <c r="G1726" s="128"/>
      <c r="H1726" s="128"/>
      <c r="I1726" s="124"/>
      <c r="J1726" s="125"/>
      <c r="K1726" s="128"/>
    </row>
    <row r="1727" spans="1:11" x14ac:dyDescent="0.3">
      <c r="A1727" s="73">
        <v>41340</v>
      </c>
      <c r="B1727" s="130">
        <v>1544.26001</v>
      </c>
      <c r="C1727" s="125">
        <f t="shared" si="112"/>
        <v>2.7848381128227295E-2</v>
      </c>
      <c r="D1727" s="128">
        <f t="shared" si="113"/>
        <v>27848.381128227295</v>
      </c>
      <c r="E1727" s="128">
        <f t="shared" ca="1" si="114"/>
        <v>53717.920727859215</v>
      </c>
      <c r="F1727" s="124">
        <f t="shared" ca="1" si="115"/>
        <v>0.14167215298465896</v>
      </c>
      <c r="G1727" s="128"/>
      <c r="H1727" s="128"/>
      <c r="I1727" s="124"/>
      <c r="J1727" s="125"/>
      <c r="K1727" s="128"/>
    </row>
    <row r="1728" spans="1:11" x14ac:dyDescent="0.3">
      <c r="A1728" s="73">
        <v>41339</v>
      </c>
      <c r="B1728" s="130">
        <v>1541.459961</v>
      </c>
      <c r="C1728" s="125">
        <f t="shared" si="112"/>
        <v>1.9517848444971397E-2</v>
      </c>
      <c r="D1728" s="128">
        <f t="shared" si="113"/>
        <v>19517.848444971398</v>
      </c>
      <c r="E1728" s="128">
        <f t="shared" ca="1" si="114"/>
        <v>53717.920727859215</v>
      </c>
      <c r="F1728" s="124">
        <f t="shared" ca="1" si="115"/>
        <v>0.1474660390453717</v>
      </c>
      <c r="G1728" s="128"/>
      <c r="H1728" s="128"/>
      <c r="I1728" s="124"/>
      <c r="J1728" s="125"/>
      <c r="K1728" s="128"/>
    </row>
    <row r="1729" spans="1:11" x14ac:dyDescent="0.3">
      <c r="A1729" s="73">
        <v>41338</v>
      </c>
      <c r="B1729" s="130">
        <v>1539.790039</v>
      </c>
      <c r="C1729" s="125">
        <f t="shared" si="112"/>
        <v>5.7808263818757144E-3</v>
      </c>
      <c r="D1729" s="128">
        <f t="shared" si="113"/>
        <v>5780.8263818757141</v>
      </c>
      <c r="E1729" s="128">
        <f t="shared" ca="1" si="114"/>
        <v>53717.920727859215</v>
      </c>
      <c r="F1729" s="124">
        <f t="shared" ca="1" si="115"/>
        <v>0.12860531444638301</v>
      </c>
      <c r="G1729" s="128"/>
      <c r="H1729" s="128"/>
      <c r="I1729" s="124"/>
      <c r="J1729" s="125"/>
      <c r="K1729" s="128"/>
    </row>
    <row r="1730" spans="1:11" x14ac:dyDescent="0.3">
      <c r="A1730" s="73">
        <v>41337</v>
      </c>
      <c r="B1730" s="130">
        <v>1525.1999510000001</v>
      </c>
      <c r="C1730" s="125">
        <f t="shared" si="112"/>
        <v>3.5596443332130967E-3</v>
      </c>
      <c r="D1730" s="128">
        <f t="shared" si="113"/>
        <v>3559.6443332130966</v>
      </c>
      <c r="E1730" s="128">
        <f t="shared" ca="1" si="114"/>
        <v>53717.920727859215</v>
      </c>
      <c r="F1730" s="124">
        <f t="shared" ca="1" si="115"/>
        <v>0.11358538103872817</v>
      </c>
      <c r="G1730" s="128"/>
      <c r="H1730" s="128"/>
      <c r="I1730" s="124"/>
      <c r="J1730" s="125"/>
      <c r="K1730" s="128"/>
    </row>
    <row r="1731" spans="1:11" x14ac:dyDescent="0.3">
      <c r="A1731" s="73">
        <v>41334</v>
      </c>
      <c r="B1731" s="130">
        <v>1518.1999510000001</v>
      </c>
      <c r="C1731" s="125">
        <f t="shared" si="112"/>
        <v>-2.0902430619231804E-3</v>
      </c>
      <c r="D1731" s="128">
        <f t="shared" si="113"/>
        <v>-2090.2430619231804</v>
      </c>
      <c r="E1731" s="128">
        <f t="shared" ca="1" si="114"/>
        <v>53717.920727859215</v>
      </c>
      <c r="F1731" s="124">
        <f t="shared" ca="1" si="115"/>
        <v>0.10487667370099985</v>
      </c>
      <c r="G1731" s="128"/>
      <c r="H1731" s="128"/>
      <c r="I1731" s="124"/>
      <c r="J1731" s="125"/>
      <c r="K1731" s="128"/>
    </row>
    <row r="1732" spans="1:11" x14ac:dyDescent="0.3">
      <c r="A1732" s="73">
        <v>41333</v>
      </c>
      <c r="B1732" s="130">
        <v>1514.6800539999999</v>
      </c>
      <c r="C1732" s="125">
        <f t="shared" si="112"/>
        <v>-3.7162340830704244E-3</v>
      </c>
      <c r="D1732" s="128">
        <f t="shared" si="113"/>
        <v>-3716.2340830704243</v>
      </c>
      <c r="E1732" s="128">
        <f t="shared" ca="1" si="114"/>
        <v>53717.920727859215</v>
      </c>
      <c r="F1732" s="124">
        <f t="shared" ca="1" si="115"/>
        <v>0.10910315308742136</v>
      </c>
      <c r="G1732" s="128"/>
      <c r="H1732" s="128"/>
      <c r="I1732" s="124"/>
      <c r="J1732" s="125"/>
      <c r="K1732" s="128"/>
    </row>
    <row r="1733" spans="1:11" x14ac:dyDescent="0.3">
      <c r="A1733" s="73">
        <v>41332</v>
      </c>
      <c r="B1733" s="130">
        <v>1515.98999</v>
      </c>
      <c r="C1733" s="125">
        <f t="shared" si="112"/>
        <v>-2.2640489379183171E-3</v>
      </c>
      <c r="D1733" s="128">
        <f t="shared" si="113"/>
        <v>-2264.0489379183173</v>
      </c>
      <c r="E1733" s="128">
        <f t="shared" ca="1" si="114"/>
        <v>53717.920727859215</v>
      </c>
      <c r="F1733" s="124">
        <f t="shared" ca="1" si="115"/>
        <v>0.10480398369061272</v>
      </c>
      <c r="G1733" s="128"/>
      <c r="H1733" s="128"/>
      <c r="I1733" s="124"/>
      <c r="J1733" s="125"/>
      <c r="K1733" s="128"/>
    </row>
    <row r="1734" spans="1:11" x14ac:dyDescent="0.3">
      <c r="A1734" s="73">
        <v>41331</v>
      </c>
      <c r="B1734" s="130">
        <v>1496.9399410000001</v>
      </c>
      <c r="C1734" s="125">
        <f t="shared" si="112"/>
        <v>-1.3230017513200076E-2</v>
      </c>
      <c r="D1734" s="128">
        <f t="shared" si="113"/>
        <v>-13230.017513200077</v>
      </c>
      <c r="E1734" s="128">
        <f t="shared" ca="1" si="114"/>
        <v>53717.920727859215</v>
      </c>
      <c r="F1734" s="124">
        <f t="shared" ca="1" si="115"/>
        <v>9.4582424714865221E-2</v>
      </c>
      <c r="G1734" s="128"/>
      <c r="H1734" s="128"/>
      <c r="I1734" s="124"/>
      <c r="J1734" s="125"/>
      <c r="K1734" s="128"/>
    </row>
    <row r="1735" spans="1:11" x14ac:dyDescent="0.3">
      <c r="A1735" s="73">
        <v>41330</v>
      </c>
      <c r="B1735" s="130">
        <v>1487.849976</v>
      </c>
      <c r="C1735" s="125">
        <f t="shared" si="112"/>
        <v>-1.9816511255399405E-2</v>
      </c>
      <c r="D1735" s="128">
        <f t="shared" si="113"/>
        <v>-19816.511255399404</v>
      </c>
      <c r="E1735" s="128">
        <f t="shared" ca="1" si="114"/>
        <v>53717.920727859215</v>
      </c>
      <c r="F1735" s="124">
        <f t="shared" ca="1" si="115"/>
        <v>8.9409394829245592E-2</v>
      </c>
      <c r="G1735" s="128"/>
      <c r="H1735" s="128"/>
      <c r="I1735" s="124"/>
      <c r="J1735" s="125"/>
      <c r="K1735" s="128"/>
    </row>
    <row r="1736" spans="1:11" x14ac:dyDescent="0.3">
      <c r="A1736" s="73">
        <v>41327</v>
      </c>
      <c r="B1736" s="130">
        <v>1515.599976</v>
      </c>
      <c r="C1736" s="125">
        <f t="shared" ref="C1736:C1799" si="116">B1736/B1746-1</f>
        <v>4.1142189482419322E-3</v>
      </c>
      <c r="D1736" s="128">
        <f t="shared" ref="D1736:D1799" si="117">C1736*$B$5</f>
        <v>4114.2189482419326</v>
      </c>
      <c r="E1736" s="128">
        <f t="shared" ref="E1736:E1799" ca="1" si="118">ABS(_xlfn.PERCENTILE.INC(OFFSET(D1736,0,0,Window),1-VaRLevel))</f>
        <v>53717.920727859215</v>
      </c>
      <c r="F1736" s="124">
        <f t="shared" ca="1" si="115"/>
        <v>0.1115837790267169</v>
      </c>
      <c r="G1736" s="128"/>
      <c r="H1736" s="128"/>
      <c r="I1736" s="124"/>
      <c r="J1736" s="125"/>
      <c r="K1736" s="128"/>
    </row>
    <row r="1737" spans="1:11" x14ac:dyDescent="0.3">
      <c r="A1737" s="73">
        <v>41326</v>
      </c>
      <c r="B1737" s="130">
        <v>1502.420044</v>
      </c>
      <c r="C1737" s="125">
        <f t="shared" si="116"/>
        <v>-6.4148024178465324E-3</v>
      </c>
      <c r="D1737" s="128">
        <f t="shared" si="117"/>
        <v>-6414.8024178465321</v>
      </c>
      <c r="E1737" s="128">
        <f t="shared" ca="1" si="118"/>
        <v>53717.920727859215</v>
      </c>
      <c r="F1737" s="124">
        <f t="shared" ref="F1737:F1800" ca="1" si="119">B1737/OFFSET(B1737,250,0)-1</f>
        <v>0.10662463825608937</v>
      </c>
      <c r="G1737" s="128"/>
      <c r="H1737" s="128"/>
      <c r="I1737" s="124"/>
      <c r="J1737" s="125"/>
      <c r="K1737" s="128"/>
    </row>
    <row r="1738" spans="1:11" x14ac:dyDescent="0.3">
      <c r="A1738" s="73">
        <v>41325</v>
      </c>
      <c r="B1738" s="130">
        <v>1511.9499510000001</v>
      </c>
      <c r="C1738" s="125">
        <f t="shared" si="116"/>
        <v>4.3665476709997542E-4</v>
      </c>
      <c r="D1738" s="128">
        <f t="shared" si="117"/>
        <v>436.6547670999754</v>
      </c>
      <c r="E1738" s="128">
        <f t="shared" ca="1" si="118"/>
        <v>53717.920727859215</v>
      </c>
      <c r="F1738" s="124">
        <f t="shared" ca="1" si="119"/>
        <v>0.10992430997206615</v>
      </c>
      <c r="G1738" s="128"/>
      <c r="H1738" s="128"/>
      <c r="I1738" s="124"/>
      <c r="J1738" s="125"/>
      <c r="K1738" s="128"/>
    </row>
    <row r="1739" spans="1:11" x14ac:dyDescent="0.3">
      <c r="A1739" s="73">
        <v>41324</v>
      </c>
      <c r="B1739" s="130">
        <v>1530.9399410000001</v>
      </c>
      <c r="C1739" s="125">
        <f t="shared" si="116"/>
        <v>2.3554018438471935E-2</v>
      </c>
      <c r="D1739" s="128">
        <f t="shared" si="117"/>
        <v>23554.018438471936</v>
      </c>
      <c r="E1739" s="128">
        <f t="shared" ca="1" si="118"/>
        <v>53717.920727859215</v>
      </c>
      <c r="F1739" s="124">
        <f t="shared" ca="1" si="119"/>
        <v>0.12467398124745976</v>
      </c>
      <c r="G1739" s="128"/>
      <c r="H1739" s="128"/>
      <c r="I1739" s="124"/>
      <c r="J1739" s="125"/>
      <c r="K1739" s="128"/>
    </row>
    <row r="1740" spans="1:11" x14ac:dyDescent="0.3">
      <c r="A1740" s="73">
        <v>41320</v>
      </c>
      <c r="B1740" s="130">
        <v>1519.790039</v>
      </c>
      <c r="C1740" s="125">
        <f t="shared" si="116"/>
        <v>4.3749180908316809E-3</v>
      </c>
      <c r="D1740" s="128">
        <f t="shared" si="117"/>
        <v>4374.9180908316812</v>
      </c>
      <c r="E1740" s="128">
        <f t="shared" ca="1" si="118"/>
        <v>53717.920727859215</v>
      </c>
      <c r="F1740" s="124">
        <f t="shared" ca="1" si="119"/>
        <v>0.11910547211782174</v>
      </c>
      <c r="G1740" s="128"/>
      <c r="H1740" s="128"/>
      <c r="I1740" s="124"/>
      <c r="J1740" s="125"/>
      <c r="K1740" s="128"/>
    </row>
    <row r="1741" spans="1:11" x14ac:dyDescent="0.3">
      <c r="A1741" s="73">
        <v>41319</v>
      </c>
      <c r="B1741" s="130">
        <v>1521.380005</v>
      </c>
      <c r="C1741" s="125">
        <f t="shared" si="116"/>
        <v>1.5532918299052678E-2</v>
      </c>
      <c r="D1741" s="128">
        <f t="shared" si="117"/>
        <v>15532.918299052679</v>
      </c>
      <c r="E1741" s="128">
        <f t="shared" ca="1" si="118"/>
        <v>53717.920727859215</v>
      </c>
      <c r="F1741" s="124">
        <f t="shared" ca="1" si="119"/>
        <v>0.13262808875066945</v>
      </c>
      <c r="G1741" s="128"/>
      <c r="H1741" s="128"/>
      <c r="I1741" s="124"/>
      <c r="J1741" s="125"/>
      <c r="K1741" s="128"/>
    </row>
    <row r="1742" spans="1:11" x14ac:dyDescent="0.3">
      <c r="A1742" s="73">
        <v>41318</v>
      </c>
      <c r="B1742" s="130">
        <v>1520.329956</v>
      </c>
      <c r="C1742" s="125">
        <f t="shared" si="116"/>
        <v>1.223068222655499E-2</v>
      </c>
      <c r="D1742" s="128">
        <f t="shared" si="117"/>
        <v>12230.682226554989</v>
      </c>
      <c r="E1742" s="128">
        <f t="shared" ca="1" si="118"/>
        <v>53717.920727859215</v>
      </c>
      <c r="F1742" s="124">
        <f t="shared" ca="1" si="119"/>
        <v>0.12575339207700864</v>
      </c>
      <c r="G1742" s="128"/>
      <c r="H1742" s="128"/>
      <c r="I1742" s="124"/>
      <c r="J1742" s="125"/>
      <c r="K1742" s="128"/>
    </row>
    <row r="1743" spans="1:11" x14ac:dyDescent="0.3">
      <c r="A1743" s="73">
        <v>41317</v>
      </c>
      <c r="B1743" s="130">
        <v>1519.4300539999999</v>
      </c>
      <c r="C1743" s="125">
        <f t="shared" si="116"/>
        <v>7.6865504704362042E-3</v>
      </c>
      <c r="D1743" s="128">
        <f t="shared" si="117"/>
        <v>7686.5504704362038</v>
      </c>
      <c r="E1743" s="128">
        <f t="shared" ca="1" si="118"/>
        <v>53717.920727859215</v>
      </c>
      <c r="F1743" s="124">
        <f t="shared" ca="1" si="119"/>
        <v>0.1240299988307183</v>
      </c>
      <c r="G1743" s="128"/>
      <c r="H1743" s="128"/>
      <c r="I1743" s="124"/>
      <c r="J1743" s="125"/>
      <c r="K1743" s="128"/>
    </row>
    <row r="1744" spans="1:11" x14ac:dyDescent="0.3">
      <c r="A1744" s="73">
        <v>41316</v>
      </c>
      <c r="B1744" s="130">
        <v>1517.01001</v>
      </c>
      <c r="C1744" s="125">
        <f t="shared" si="116"/>
        <v>1.1218624027912849E-2</v>
      </c>
      <c r="D1744" s="128">
        <f t="shared" si="117"/>
        <v>11218.624027912849</v>
      </c>
      <c r="E1744" s="128">
        <f t="shared" ca="1" si="118"/>
        <v>53717.920727859215</v>
      </c>
      <c r="F1744" s="124">
        <f t="shared" ca="1" si="119"/>
        <v>0.12987099524216106</v>
      </c>
      <c r="G1744" s="128"/>
      <c r="H1744" s="128"/>
      <c r="I1744" s="124"/>
      <c r="J1744" s="125"/>
      <c r="K1744" s="128"/>
    </row>
    <row r="1745" spans="1:11" x14ac:dyDescent="0.3">
      <c r="A1745" s="73">
        <v>41313</v>
      </c>
      <c r="B1745" s="130">
        <v>1517.9300539999999</v>
      </c>
      <c r="C1745" s="125">
        <f t="shared" si="116"/>
        <v>9.9604070557139934E-3</v>
      </c>
      <c r="D1745" s="128">
        <f t="shared" si="117"/>
        <v>9960.407055713993</v>
      </c>
      <c r="E1745" s="128">
        <f t="shared" ca="1" si="118"/>
        <v>53717.920727859215</v>
      </c>
      <c r="F1745" s="124">
        <f t="shared" ca="1" si="119"/>
        <v>0.12277089316599987</v>
      </c>
      <c r="G1745" s="128"/>
      <c r="H1745" s="128"/>
      <c r="I1745" s="124"/>
      <c r="J1745" s="125"/>
      <c r="K1745" s="128"/>
    </row>
    <row r="1746" spans="1:11" x14ac:dyDescent="0.3">
      <c r="A1746" s="73">
        <v>41312</v>
      </c>
      <c r="B1746" s="130">
        <v>1509.3900149999999</v>
      </c>
      <c r="C1746" s="125">
        <f t="shared" si="116"/>
        <v>9.7470394604968202E-3</v>
      </c>
      <c r="D1746" s="128">
        <f t="shared" si="117"/>
        <v>9747.0394604968205</v>
      </c>
      <c r="E1746" s="128">
        <f t="shared" ca="1" si="118"/>
        <v>53717.920727859215</v>
      </c>
      <c r="F1746" s="124">
        <f t="shared" ca="1" si="119"/>
        <v>0.11809983896255716</v>
      </c>
      <c r="G1746" s="128"/>
      <c r="H1746" s="128"/>
      <c r="I1746" s="124"/>
      <c r="J1746" s="125"/>
      <c r="K1746" s="128"/>
    </row>
    <row r="1747" spans="1:11" x14ac:dyDescent="0.3">
      <c r="A1747" s="73">
        <v>41311</v>
      </c>
      <c r="B1747" s="130">
        <v>1512.119995</v>
      </c>
      <c r="C1747" s="125">
        <f t="shared" si="116"/>
        <v>1.1580023760062286E-2</v>
      </c>
      <c r="D1747" s="128">
        <f t="shared" si="117"/>
        <v>11580.023760062286</v>
      </c>
      <c r="E1747" s="128">
        <f t="shared" ca="1" si="118"/>
        <v>53717.920727859215</v>
      </c>
      <c r="F1747" s="124">
        <f t="shared" ca="1" si="119"/>
        <v>0.12254180616565935</v>
      </c>
      <c r="G1747" s="128"/>
      <c r="H1747" s="128"/>
      <c r="I1747" s="124"/>
      <c r="J1747" s="125"/>
      <c r="K1747" s="128"/>
    </row>
    <row r="1748" spans="1:11" x14ac:dyDescent="0.3">
      <c r="A1748" s="73">
        <v>41310</v>
      </c>
      <c r="B1748" s="130">
        <v>1511.290039</v>
      </c>
      <c r="C1748" s="125">
        <f t="shared" si="116"/>
        <v>1.254889536073267E-2</v>
      </c>
      <c r="D1748" s="128">
        <f t="shared" si="117"/>
        <v>12548.895360732671</v>
      </c>
      <c r="E1748" s="128">
        <f t="shared" ca="1" si="118"/>
        <v>53717.920727859215</v>
      </c>
      <c r="F1748" s="124">
        <f t="shared" ca="1" si="119"/>
        <v>0.12419576180298986</v>
      </c>
      <c r="G1748" s="128"/>
      <c r="H1748" s="128"/>
      <c r="I1748" s="124"/>
      <c r="J1748" s="125"/>
      <c r="K1748" s="128"/>
    </row>
    <row r="1749" spans="1:11" x14ac:dyDescent="0.3">
      <c r="A1749" s="73">
        <v>41309</v>
      </c>
      <c r="B1749" s="130">
        <v>1495.709961</v>
      </c>
      <c r="C1749" s="125">
        <f t="shared" si="116"/>
        <v>6.5478547025916711E-3</v>
      </c>
      <c r="D1749" s="128">
        <f t="shared" si="117"/>
        <v>6547.8547025916714</v>
      </c>
      <c r="E1749" s="128">
        <f t="shared" ca="1" si="118"/>
        <v>53717.920727859215</v>
      </c>
      <c r="F1749" s="124">
        <f t="shared" ca="1" si="119"/>
        <v>0.11213468236208457</v>
      </c>
      <c r="G1749" s="128"/>
      <c r="H1749" s="128"/>
      <c r="I1749" s="124"/>
      <c r="J1749" s="125"/>
      <c r="K1749" s="128"/>
    </row>
    <row r="1750" spans="1:11" x14ac:dyDescent="0.3">
      <c r="A1750" s="73">
        <v>41306</v>
      </c>
      <c r="B1750" s="130">
        <v>1513.170044</v>
      </c>
      <c r="C1750" s="125">
        <f t="shared" si="116"/>
        <v>2.1763274868686899E-2</v>
      </c>
      <c r="D1750" s="128">
        <f t="shared" si="117"/>
        <v>21763.274868686898</v>
      </c>
      <c r="E1750" s="128">
        <f t="shared" ca="1" si="118"/>
        <v>53717.920727859215</v>
      </c>
      <c r="F1750" s="124">
        <f t="shared" ca="1" si="119"/>
        <v>0.14154985853279078</v>
      </c>
      <c r="G1750" s="128"/>
      <c r="H1750" s="128"/>
      <c r="I1750" s="124"/>
      <c r="J1750" s="125"/>
      <c r="K1750" s="128"/>
    </row>
    <row r="1751" spans="1:11" x14ac:dyDescent="0.3">
      <c r="A1751" s="73">
        <v>41305</v>
      </c>
      <c r="B1751" s="130">
        <v>1498.1099850000001</v>
      </c>
      <c r="C1751" s="125">
        <f t="shared" si="116"/>
        <v>1.7302363739356341E-2</v>
      </c>
      <c r="D1751" s="128">
        <f t="shared" si="117"/>
        <v>17302.36373935634</v>
      </c>
      <c r="E1751" s="128">
        <f t="shared" ca="1" si="118"/>
        <v>53717.920727859215</v>
      </c>
      <c r="F1751" s="124">
        <f t="shared" ca="1" si="119"/>
        <v>0.13142612924233887</v>
      </c>
      <c r="G1751" s="128"/>
      <c r="H1751" s="128"/>
      <c r="I1751" s="124"/>
      <c r="J1751" s="125"/>
      <c r="K1751" s="128"/>
    </row>
    <row r="1752" spans="1:11" x14ac:dyDescent="0.3">
      <c r="A1752" s="73">
        <v>41304</v>
      </c>
      <c r="B1752" s="130">
        <v>1501.959961</v>
      </c>
      <c r="C1752" s="125">
        <f t="shared" si="116"/>
        <v>2.0117632940760632E-2</v>
      </c>
      <c r="D1752" s="128">
        <f t="shared" si="117"/>
        <v>20117.632940760632</v>
      </c>
      <c r="E1752" s="128">
        <f t="shared" ca="1" si="118"/>
        <v>53717.920727859215</v>
      </c>
      <c r="F1752" s="124">
        <f t="shared" ca="1" si="119"/>
        <v>0.14442889195405217</v>
      </c>
      <c r="G1752" s="128"/>
      <c r="H1752" s="128"/>
      <c r="I1752" s="124"/>
      <c r="J1752" s="125"/>
      <c r="K1752" s="128"/>
    </row>
    <row r="1753" spans="1:11" x14ac:dyDescent="0.3">
      <c r="A1753" s="73">
        <v>41303</v>
      </c>
      <c r="B1753" s="130">
        <v>1507.839966</v>
      </c>
      <c r="C1753" s="125">
        <f t="shared" si="116"/>
        <v>2.5267162561245948E-2</v>
      </c>
      <c r="D1753" s="128">
        <f t="shared" si="117"/>
        <v>25267.162561245947</v>
      </c>
      <c r="E1753" s="128">
        <f t="shared" ca="1" si="118"/>
        <v>53717.920727859215</v>
      </c>
      <c r="F1753" s="124">
        <f t="shared" ca="1" si="119"/>
        <v>0.14838421224222054</v>
      </c>
      <c r="G1753" s="128"/>
      <c r="H1753" s="128"/>
      <c r="I1753" s="124"/>
      <c r="J1753" s="125"/>
      <c r="K1753" s="128"/>
    </row>
    <row r="1754" spans="1:11" x14ac:dyDescent="0.3">
      <c r="A1754" s="73">
        <v>41302</v>
      </c>
      <c r="B1754" s="130">
        <v>1500.1800539999999</v>
      </c>
      <c r="C1754" s="125">
        <f t="shared" si="116"/>
        <v>1.9109408011710904E-2</v>
      </c>
      <c r="D1754" s="128">
        <f t="shared" si="117"/>
        <v>19109.408011710904</v>
      </c>
      <c r="E1754" s="128">
        <f t="shared" ca="1" si="118"/>
        <v>53717.920727859215</v>
      </c>
      <c r="F1754" s="124">
        <f t="shared" ca="1" si="119"/>
        <v>0.13966870324722747</v>
      </c>
      <c r="G1754" s="128"/>
      <c r="H1754" s="128"/>
      <c r="I1754" s="124"/>
      <c r="J1754" s="125"/>
      <c r="K1754" s="128"/>
    </row>
    <row r="1755" spans="1:11" x14ac:dyDescent="0.3">
      <c r="A1755" s="73">
        <v>41299</v>
      </c>
      <c r="B1755" s="130">
        <v>1502.959961</v>
      </c>
      <c r="C1755" s="125">
        <f t="shared" si="116"/>
        <v>2.0949356101912064E-2</v>
      </c>
      <c r="D1755" s="128">
        <f t="shared" si="117"/>
        <v>20949.356101912064</v>
      </c>
      <c r="E1755" s="128">
        <f t="shared" ca="1" si="118"/>
        <v>53717.920727859215</v>
      </c>
      <c r="F1755" s="124">
        <f t="shared" ca="1" si="119"/>
        <v>0.13996184813912027</v>
      </c>
      <c r="G1755" s="128"/>
      <c r="H1755" s="128"/>
      <c r="I1755" s="124"/>
      <c r="J1755" s="125"/>
      <c r="K1755" s="128"/>
    </row>
    <row r="1756" spans="1:11" x14ac:dyDescent="0.3">
      <c r="A1756" s="73">
        <v>41298</v>
      </c>
      <c r="B1756" s="130">
        <v>1494.8199460000001</v>
      </c>
      <c r="C1756" s="125">
        <f t="shared" si="116"/>
        <v>2.3134471490678266E-2</v>
      </c>
      <c r="D1756" s="128">
        <f t="shared" si="117"/>
        <v>23134.471490678265</v>
      </c>
      <c r="E1756" s="128">
        <f t="shared" ca="1" si="118"/>
        <v>53717.920727859215</v>
      </c>
      <c r="F1756" s="124">
        <f t="shared" ca="1" si="119"/>
        <v>0.1272641354775923</v>
      </c>
      <c r="G1756" s="128"/>
      <c r="H1756" s="128"/>
      <c r="I1756" s="124"/>
      <c r="J1756" s="125"/>
      <c r="K1756" s="128"/>
    </row>
    <row r="1757" spans="1:11" x14ac:dyDescent="0.3">
      <c r="A1757" s="73">
        <v>41297</v>
      </c>
      <c r="B1757" s="130">
        <v>1494.8100589999999</v>
      </c>
      <c r="C1757" s="125">
        <f t="shared" si="116"/>
        <v>2.5844994941989441E-2</v>
      </c>
      <c r="D1757" s="128">
        <f t="shared" si="117"/>
        <v>25844.99494198944</v>
      </c>
      <c r="E1757" s="128">
        <f t="shared" ca="1" si="118"/>
        <v>53717.920727859215</v>
      </c>
      <c r="F1757" s="124">
        <f t="shared" ca="1" si="119"/>
        <v>0.13704030100105169</v>
      </c>
      <c r="G1757" s="128"/>
      <c r="H1757" s="128"/>
      <c r="I1757" s="124"/>
      <c r="J1757" s="125"/>
      <c r="K1757" s="128"/>
    </row>
    <row r="1758" spans="1:11" x14ac:dyDescent="0.3">
      <c r="A1758" s="73">
        <v>41296</v>
      </c>
      <c r="B1758" s="130">
        <v>1492.5600589999999</v>
      </c>
      <c r="C1758" s="125">
        <f t="shared" si="116"/>
        <v>2.0979720557158243E-2</v>
      </c>
      <c r="D1758" s="128">
        <f t="shared" si="117"/>
        <v>20979.720557158242</v>
      </c>
      <c r="E1758" s="128">
        <f t="shared" ca="1" si="118"/>
        <v>53717.920727859215</v>
      </c>
      <c r="F1758" s="124">
        <f t="shared" ca="1" si="119"/>
        <v>0.13416417857142848</v>
      </c>
      <c r="G1758" s="128"/>
      <c r="H1758" s="128"/>
      <c r="I1758" s="124"/>
      <c r="J1758" s="125"/>
      <c r="K1758" s="128"/>
    </row>
    <row r="1759" spans="1:11" x14ac:dyDescent="0.3">
      <c r="A1759" s="73">
        <v>41292</v>
      </c>
      <c r="B1759" s="130">
        <v>1485.9799800000001</v>
      </c>
      <c r="C1759" s="125">
        <f t="shared" si="116"/>
        <v>1.3304063080607165E-2</v>
      </c>
      <c r="D1759" s="128">
        <f t="shared" si="117"/>
        <v>13304.063080607164</v>
      </c>
      <c r="E1759" s="128">
        <f t="shared" ca="1" si="118"/>
        <v>53717.920727859215</v>
      </c>
      <c r="F1759" s="124">
        <f t="shared" ca="1" si="119"/>
        <v>0.1296963420087871</v>
      </c>
      <c r="G1759" s="128"/>
      <c r="H1759" s="128"/>
      <c r="I1759" s="124"/>
      <c r="J1759" s="125"/>
      <c r="K1759" s="128"/>
    </row>
    <row r="1760" spans="1:11" x14ac:dyDescent="0.3">
      <c r="A1760" s="73">
        <v>41291</v>
      </c>
      <c r="B1760" s="130">
        <v>1480.9399410000001</v>
      </c>
      <c r="C1760" s="125">
        <f t="shared" si="116"/>
        <v>1.4780313473554685E-2</v>
      </c>
      <c r="D1760" s="128">
        <f t="shared" si="117"/>
        <v>14780.313473554685</v>
      </c>
      <c r="E1760" s="128">
        <f t="shared" ca="1" si="118"/>
        <v>53717.920727859215</v>
      </c>
      <c r="F1760" s="124">
        <f t="shared" ca="1" si="119"/>
        <v>0.12661844123240784</v>
      </c>
      <c r="G1760" s="128"/>
      <c r="H1760" s="128"/>
      <c r="I1760" s="124"/>
      <c r="J1760" s="125"/>
      <c r="K1760" s="128"/>
    </row>
    <row r="1761" spans="1:11" x14ac:dyDescent="0.3">
      <c r="A1761" s="73">
        <v>41290</v>
      </c>
      <c r="B1761" s="130">
        <v>1472.630005</v>
      </c>
      <c r="C1761" s="125">
        <f t="shared" si="116"/>
        <v>6.9815516013262968E-3</v>
      </c>
      <c r="D1761" s="128">
        <f t="shared" si="117"/>
        <v>6981.5516013262968</v>
      </c>
      <c r="E1761" s="128">
        <f t="shared" ca="1" si="118"/>
        <v>53717.920727859215</v>
      </c>
      <c r="F1761" s="124">
        <f t="shared" ca="1" si="119"/>
        <v>0.12582945559207004</v>
      </c>
      <c r="G1761" s="128"/>
      <c r="H1761" s="128"/>
      <c r="I1761" s="124"/>
      <c r="J1761" s="125"/>
      <c r="K1761" s="128"/>
    </row>
    <row r="1762" spans="1:11" x14ac:dyDescent="0.3">
      <c r="A1762" s="73">
        <v>41289</v>
      </c>
      <c r="B1762" s="130">
        <v>1472.339966</v>
      </c>
      <c r="C1762" s="125">
        <f t="shared" si="116"/>
        <v>3.2358961224786764E-2</v>
      </c>
      <c r="D1762" s="128">
        <f t="shared" si="117"/>
        <v>32358.961224786763</v>
      </c>
      <c r="E1762" s="128">
        <f t="shared" ca="1" si="118"/>
        <v>53717.920727859215</v>
      </c>
      <c r="F1762" s="124">
        <f t="shared" ca="1" si="119"/>
        <v>0.13811089066231785</v>
      </c>
      <c r="G1762" s="128"/>
      <c r="H1762" s="128"/>
      <c r="I1762" s="124"/>
      <c r="J1762" s="125"/>
      <c r="K1762" s="128"/>
    </row>
    <row r="1763" spans="1:11" x14ac:dyDescent="0.3">
      <c r="A1763" s="73">
        <v>41288</v>
      </c>
      <c r="B1763" s="130">
        <v>1470.6800539999999</v>
      </c>
      <c r="C1763" s="125">
        <f t="shared" si="116"/>
        <v>4.8665528669567415E-2</v>
      </c>
      <c r="D1763" s="128">
        <f t="shared" si="117"/>
        <v>48665.528669567415</v>
      </c>
      <c r="E1763" s="128">
        <f t="shared" ca="1" si="118"/>
        <v>53717.920727859215</v>
      </c>
      <c r="F1763" s="124">
        <f t="shared" ca="1" si="119"/>
        <v>0.14086688500374223</v>
      </c>
      <c r="G1763" s="128"/>
      <c r="H1763" s="128"/>
      <c r="I1763" s="124"/>
      <c r="J1763" s="125"/>
      <c r="K1763" s="128"/>
    </row>
    <row r="1764" spans="1:11" x14ac:dyDescent="0.3">
      <c r="A1764" s="73">
        <v>41285</v>
      </c>
      <c r="B1764" s="130">
        <v>1472.0500489999999</v>
      </c>
      <c r="C1764" s="125">
        <f t="shared" si="116"/>
        <v>3.8043913626016446E-2</v>
      </c>
      <c r="D1764" s="128">
        <f t="shared" si="117"/>
        <v>38043.913626016445</v>
      </c>
      <c r="E1764" s="128">
        <f t="shared" ca="1" si="118"/>
        <v>53717.920727859215</v>
      </c>
      <c r="F1764" s="124">
        <f t="shared" ca="1" si="119"/>
        <v>0.13627946661520651</v>
      </c>
      <c r="G1764" s="128"/>
      <c r="H1764" s="128"/>
      <c r="I1764" s="124"/>
      <c r="J1764" s="125"/>
      <c r="K1764" s="128"/>
    </row>
    <row r="1765" spans="1:11" x14ac:dyDescent="0.3">
      <c r="A1765" s="73">
        <v>41284</v>
      </c>
      <c r="B1765" s="130">
        <v>1472.119995</v>
      </c>
      <c r="C1765" s="125">
        <f t="shared" si="116"/>
        <v>3.6828381299485624E-2</v>
      </c>
      <c r="D1765" s="128">
        <f t="shared" si="117"/>
        <v>36828.381299485627</v>
      </c>
      <c r="E1765" s="128">
        <f t="shared" ca="1" si="118"/>
        <v>53717.920727859215</v>
      </c>
      <c r="F1765" s="124">
        <f t="shared" ca="1" si="119"/>
        <v>0.13898862479866025</v>
      </c>
      <c r="G1765" s="128"/>
      <c r="H1765" s="128"/>
      <c r="I1765" s="124"/>
      <c r="J1765" s="125"/>
      <c r="K1765" s="128"/>
    </row>
    <row r="1766" spans="1:11" x14ac:dyDescent="0.3">
      <c r="A1766" s="73">
        <v>41283</v>
      </c>
      <c r="B1766" s="130">
        <v>1461.0200199999999</v>
      </c>
      <c r="C1766" s="125">
        <f t="shared" si="116"/>
        <v>2.4084214305536422E-2</v>
      </c>
      <c r="D1766" s="128">
        <f t="shared" si="117"/>
        <v>24084.214305536421</v>
      </c>
      <c r="E1766" s="128">
        <f t="shared" ca="1" si="118"/>
        <v>53717.920727859215</v>
      </c>
      <c r="F1766" s="124">
        <f t="shared" ca="1" si="119"/>
        <v>0.13075047191584166</v>
      </c>
      <c r="G1766" s="128"/>
      <c r="H1766" s="128"/>
      <c r="I1766" s="124"/>
      <c r="J1766" s="125"/>
      <c r="K1766" s="128"/>
    </row>
    <row r="1767" spans="1:11" x14ac:dyDescent="0.3">
      <c r="A1767" s="73">
        <v>41282</v>
      </c>
      <c r="B1767" s="130">
        <v>1457.150024</v>
      </c>
      <c r="C1767" s="125">
        <f t="shared" si="116"/>
        <v>1.8879138235080806E-2</v>
      </c>
      <c r="D1767" s="128">
        <f t="shared" si="117"/>
        <v>18879.138235080805</v>
      </c>
      <c r="E1767" s="128">
        <f t="shared" ca="1" si="118"/>
        <v>53717.920727859215</v>
      </c>
      <c r="F1767" s="124">
        <f t="shared" ca="1" si="119"/>
        <v>0.13777627840324635</v>
      </c>
      <c r="G1767" s="128"/>
      <c r="H1767" s="128"/>
      <c r="I1767" s="124"/>
      <c r="J1767" s="125"/>
      <c r="K1767" s="128"/>
    </row>
    <row r="1768" spans="1:11" x14ac:dyDescent="0.3">
      <c r="A1768" s="73">
        <v>41281</v>
      </c>
      <c r="B1768" s="130">
        <v>1461.8900149999999</v>
      </c>
      <c r="C1768" s="125">
        <f t="shared" si="116"/>
        <v>1.2606636288809536E-2</v>
      </c>
      <c r="D1768" s="128">
        <f t="shared" si="117"/>
        <v>12606.636288809535</v>
      </c>
      <c r="E1768" s="128">
        <f t="shared" ca="1" si="118"/>
        <v>53717.920727859215</v>
      </c>
      <c r="F1768" s="124">
        <f t="shared" ca="1" si="119"/>
        <v>0.14405893481857457</v>
      </c>
      <c r="G1768" s="128"/>
      <c r="H1768" s="128"/>
      <c r="I1768" s="124"/>
      <c r="J1768" s="125"/>
      <c r="K1768" s="128"/>
    </row>
    <row r="1769" spans="1:11" x14ac:dyDescent="0.3">
      <c r="A1769" s="73">
        <v>41278</v>
      </c>
      <c r="B1769" s="130">
        <v>1466.469971</v>
      </c>
      <c r="C1769" s="125">
        <f t="shared" si="116"/>
        <v>2.1353738127001254E-2</v>
      </c>
      <c r="D1769" s="128">
        <f t="shared" si="117"/>
        <v>21353.738127001256</v>
      </c>
      <c r="E1769" s="128">
        <f t="shared" ca="1" si="118"/>
        <v>53717.920727859215</v>
      </c>
      <c r="F1769" s="124">
        <f t="shared" ca="1" si="119"/>
        <v>0.14473163119669175</v>
      </c>
      <c r="G1769" s="128"/>
      <c r="H1769" s="128"/>
      <c r="I1769" s="124"/>
      <c r="J1769" s="125"/>
      <c r="K1769" s="128"/>
    </row>
    <row r="1770" spans="1:11" x14ac:dyDescent="0.3">
      <c r="A1770" s="73">
        <v>41277</v>
      </c>
      <c r="B1770" s="130">
        <v>1459.369995</v>
      </c>
      <c r="C1770" s="125">
        <f t="shared" si="116"/>
        <v>8.6950805997358938E-3</v>
      </c>
      <c r="D1770" s="128">
        <f t="shared" si="117"/>
        <v>8695.080599735893</v>
      </c>
      <c r="E1770" s="128">
        <f t="shared" ca="1" si="118"/>
        <v>53717.920727859215</v>
      </c>
      <c r="F1770" s="124">
        <f t="shared" ca="1" si="119"/>
        <v>0.14254281610851183</v>
      </c>
      <c r="G1770" s="128"/>
      <c r="H1770" s="128"/>
      <c r="I1770" s="124"/>
      <c r="J1770" s="125"/>
      <c r="K1770" s="128"/>
    </row>
    <row r="1771" spans="1:11" x14ac:dyDescent="0.3">
      <c r="A1771" s="73">
        <v>41276</v>
      </c>
      <c r="B1771" s="130">
        <v>1462.420044</v>
      </c>
      <c r="C1771" s="125">
        <f t="shared" si="116"/>
        <v>2.2413979233346648E-2</v>
      </c>
      <c r="D1771" s="128">
        <f t="shared" si="117"/>
        <v>22413.979233346647</v>
      </c>
      <c r="E1771" s="128">
        <f t="shared" ca="1" si="118"/>
        <v>53717.920727859215</v>
      </c>
      <c r="F1771" s="124">
        <f t="shared" ca="1" si="119"/>
        <v>0.14514586349615066</v>
      </c>
      <c r="G1771" s="128"/>
      <c r="H1771" s="128"/>
      <c r="I1771" s="124"/>
      <c r="J1771" s="125"/>
      <c r="K1771" s="128"/>
    </row>
    <row r="1772" spans="1:11" x14ac:dyDescent="0.3">
      <c r="A1772" s="73">
        <v>41274</v>
      </c>
      <c r="B1772" s="130">
        <v>1426.1899410000001</v>
      </c>
      <c r="C1772" s="125">
        <f t="shared" si="116"/>
        <v>8.9206025782102571E-3</v>
      </c>
      <c r="D1772" s="128">
        <f t="shared" si="117"/>
        <v>8920.602578210257</v>
      </c>
      <c r="E1772" s="128">
        <f t="shared" ca="1" si="118"/>
        <v>53717.920727859215</v>
      </c>
      <c r="F1772" s="124">
        <f t="shared" ca="1" si="119"/>
        <v>0.13405690856978847</v>
      </c>
      <c r="G1772" s="128"/>
      <c r="H1772" s="128"/>
      <c r="I1772" s="124"/>
      <c r="J1772" s="125"/>
      <c r="K1772" s="128"/>
    </row>
    <row r="1773" spans="1:11" x14ac:dyDescent="0.3">
      <c r="A1773" s="73">
        <v>41271</v>
      </c>
      <c r="B1773" s="130">
        <v>1402.4300539999999</v>
      </c>
      <c r="C1773" s="125">
        <f t="shared" si="116"/>
        <v>-1.1990487574436548E-2</v>
      </c>
      <c r="D1773" s="128">
        <f t="shared" si="117"/>
        <v>-11990.487574436547</v>
      </c>
      <c r="E1773" s="128">
        <f t="shared" ca="1" si="118"/>
        <v>53717.920727859215</v>
      </c>
      <c r="F1773" s="124">
        <f t="shared" ca="1" si="119"/>
        <v>0.11037832480280074</v>
      </c>
      <c r="G1773" s="128"/>
      <c r="H1773" s="128"/>
      <c r="I1773" s="124"/>
      <c r="J1773" s="125"/>
      <c r="K1773" s="128"/>
    </row>
    <row r="1774" spans="1:11" x14ac:dyDescent="0.3">
      <c r="A1774" s="73">
        <v>41270</v>
      </c>
      <c r="B1774" s="130">
        <v>1418.099976</v>
      </c>
      <c r="C1774" s="125">
        <f t="shared" si="116"/>
        <v>-7.2664679556797562E-3</v>
      </c>
      <c r="D1774" s="128">
        <f t="shared" si="117"/>
        <v>-7266.4679556797564</v>
      </c>
      <c r="E1774" s="128">
        <f t="shared" ca="1" si="118"/>
        <v>53717.920727859215</v>
      </c>
      <c r="F1774" s="124">
        <f t="shared" ca="1" si="119"/>
        <v>0.13480679153828157</v>
      </c>
      <c r="G1774" s="128"/>
      <c r="H1774" s="128"/>
      <c r="I1774" s="124"/>
      <c r="J1774" s="125"/>
      <c r="K1774" s="128"/>
    </row>
    <row r="1775" spans="1:11" x14ac:dyDescent="0.3">
      <c r="A1775" s="73">
        <v>41269</v>
      </c>
      <c r="B1775" s="130">
        <v>1419.829956</v>
      </c>
      <c r="C1775" s="125">
        <f t="shared" si="116"/>
        <v>-5.6098793917637169E-3</v>
      </c>
      <c r="D1775" s="128">
        <f t="shared" si="117"/>
        <v>-5609.8793917637167</v>
      </c>
      <c r="E1775" s="128">
        <f t="shared" ca="1" si="118"/>
        <v>53717.920727859215</v>
      </c>
      <c r="F1775" s="124">
        <f t="shared" ca="1" si="119"/>
        <v>0.12201377825028348</v>
      </c>
      <c r="G1775" s="128"/>
      <c r="H1775" s="128"/>
      <c r="I1775" s="124"/>
      <c r="J1775" s="125"/>
      <c r="K1775" s="128"/>
    </row>
    <row r="1776" spans="1:11" x14ac:dyDescent="0.3">
      <c r="A1776" s="73">
        <v>41267</v>
      </c>
      <c r="B1776" s="130">
        <v>1426.660034</v>
      </c>
      <c r="C1776" s="125">
        <f t="shared" si="116"/>
        <v>5.7170947233882163E-3</v>
      </c>
      <c r="D1776" s="128">
        <f t="shared" si="117"/>
        <v>5717.0947233882162</v>
      </c>
      <c r="E1776" s="128">
        <f t="shared" ca="1" si="118"/>
        <v>53717.920727859215</v>
      </c>
      <c r="F1776" s="124">
        <f t="shared" ca="1" si="119"/>
        <v>0.12750040195839629</v>
      </c>
      <c r="G1776" s="128"/>
      <c r="H1776" s="128"/>
      <c r="I1776" s="124"/>
      <c r="J1776" s="125"/>
      <c r="K1776" s="128"/>
    </row>
    <row r="1777" spans="1:11" x14ac:dyDescent="0.3">
      <c r="A1777" s="73">
        <v>41264</v>
      </c>
      <c r="B1777" s="130">
        <v>1430.150024</v>
      </c>
      <c r="C1777" s="125">
        <f t="shared" si="116"/>
        <v>8.5186757071289421E-3</v>
      </c>
      <c r="D1777" s="128">
        <f t="shared" si="117"/>
        <v>8518.6757071289412</v>
      </c>
      <c r="E1777" s="128">
        <f t="shared" ca="1" si="118"/>
        <v>53717.920727859215</v>
      </c>
      <c r="F1777" s="124">
        <f t="shared" ca="1" si="119"/>
        <v>0.14047051355661888</v>
      </c>
      <c r="G1777" s="128"/>
      <c r="H1777" s="128"/>
      <c r="I1777" s="124"/>
      <c r="J1777" s="125"/>
      <c r="K1777" s="128"/>
    </row>
    <row r="1778" spans="1:11" x14ac:dyDescent="0.3">
      <c r="A1778" s="73">
        <v>41263</v>
      </c>
      <c r="B1778" s="130">
        <v>1443.6899410000001</v>
      </c>
      <c r="C1778" s="125">
        <f t="shared" si="116"/>
        <v>2.1040497645861356E-2</v>
      </c>
      <c r="D1778" s="128">
        <f t="shared" si="117"/>
        <v>21040.497645861356</v>
      </c>
      <c r="E1778" s="128">
        <f t="shared" ca="1" si="118"/>
        <v>53717.920727859215</v>
      </c>
      <c r="F1778" s="124">
        <f t="shared" ca="1" si="119"/>
        <v>0.16078375732699413</v>
      </c>
      <c r="G1778" s="128"/>
      <c r="H1778" s="128"/>
      <c r="I1778" s="124"/>
      <c r="J1778" s="125"/>
      <c r="K1778" s="128"/>
    </row>
    <row r="1779" spans="1:11" x14ac:dyDescent="0.3">
      <c r="A1779" s="73">
        <v>41262</v>
      </c>
      <c r="B1779" s="130">
        <v>1435.8100589999999</v>
      </c>
      <c r="C1779" s="125">
        <f t="shared" si="116"/>
        <v>1.8825236613070562E-2</v>
      </c>
      <c r="D1779" s="128">
        <f t="shared" si="117"/>
        <v>18825.236613070563</v>
      </c>
      <c r="E1779" s="128">
        <f t="shared" ca="1" si="118"/>
        <v>53717.920727859215</v>
      </c>
      <c r="F1779" s="124">
        <f t="shared" ca="1" si="119"/>
        <v>0.15669862428241954</v>
      </c>
      <c r="G1779" s="128"/>
      <c r="H1779" s="128"/>
      <c r="I1779" s="124"/>
      <c r="J1779" s="125"/>
      <c r="K1779" s="128"/>
    </row>
    <row r="1780" spans="1:11" x14ac:dyDescent="0.3">
      <c r="A1780" s="73">
        <v>41261</v>
      </c>
      <c r="B1780" s="130">
        <v>1446.790039</v>
      </c>
      <c r="C1780" s="125">
        <f t="shared" si="116"/>
        <v>2.824348005832733E-2</v>
      </c>
      <c r="D1780" s="128">
        <f t="shared" si="117"/>
        <v>28243.480058327332</v>
      </c>
      <c r="E1780" s="128">
        <f t="shared" ca="1" si="118"/>
        <v>53717.920727859215</v>
      </c>
      <c r="F1780" s="124">
        <f t="shared" ca="1" si="119"/>
        <v>0.20030702103734899</v>
      </c>
      <c r="G1780" s="128"/>
      <c r="H1780" s="128"/>
      <c r="I1780" s="124"/>
      <c r="J1780" s="125"/>
      <c r="K1780" s="128"/>
    </row>
    <row r="1781" spans="1:11" x14ac:dyDescent="0.3">
      <c r="A1781" s="73">
        <v>41260</v>
      </c>
      <c r="B1781" s="130">
        <v>1430.3599850000001</v>
      </c>
      <c r="C1781" s="125">
        <f t="shared" si="116"/>
        <v>1.48283914253029E-2</v>
      </c>
      <c r="D1781" s="128">
        <f t="shared" si="117"/>
        <v>14828.3914253029</v>
      </c>
      <c r="E1781" s="128">
        <f t="shared" ca="1" si="118"/>
        <v>53717.920727859215</v>
      </c>
      <c r="F1781" s="124">
        <f t="shared" ca="1" si="119"/>
        <v>0.17275301733794457</v>
      </c>
      <c r="G1781" s="128"/>
      <c r="H1781" s="128"/>
      <c r="I1781" s="124"/>
      <c r="J1781" s="125"/>
      <c r="K1781" s="128"/>
    </row>
    <row r="1782" spans="1:11" x14ac:dyDescent="0.3">
      <c r="A1782" s="73">
        <v>41257</v>
      </c>
      <c r="B1782" s="130">
        <v>1413.579956</v>
      </c>
      <c r="C1782" s="125">
        <f t="shared" si="116"/>
        <v>-1.8359939420526938E-3</v>
      </c>
      <c r="D1782" s="128">
        <f t="shared" si="117"/>
        <v>-1835.9939420526939</v>
      </c>
      <c r="E1782" s="128">
        <f t="shared" ca="1" si="118"/>
        <v>53717.920727859215</v>
      </c>
      <c r="F1782" s="124">
        <f t="shared" ca="1" si="119"/>
        <v>0.16272256302693822</v>
      </c>
      <c r="G1782" s="128"/>
      <c r="H1782" s="128"/>
      <c r="I1782" s="124"/>
      <c r="J1782" s="125"/>
      <c r="K1782" s="128"/>
    </row>
    <row r="1783" spans="1:11" x14ac:dyDescent="0.3">
      <c r="A1783" s="73">
        <v>41256</v>
      </c>
      <c r="B1783" s="130">
        <v>1419.4499510000001</v>
      </c>
      <c r="C1783" s="125">
        <f t="shared" si="116"/>
        <v>2.4718387804090192E-3</v>
      </c>
      <c r="D1783" s="128">
        <f t="shared" si="117"/>
        <v>2471.8387804090194</v>
      </c>
      <c r="E1783" s="128">
        <f t="shared" ca="1" si="118"/>
        <v>53717.920727859215</v>
      </c>
      <c r="F1783" s="124">
        <f t="shared" ca="1" si="119"/>
        <v>0.17133733908684157</v>
      </c>
      <c r="G1783" s="128"/>
      <c r="H1783" s="128"/>
      <c r="I1783" s="124"/>
      <c r="J1783" s="125"/>
      <c r="K1783" s="128"/>
    </row>
    <row r="1784" spans="1:11" x14ac:dyDescent="0.3">
      <c r="A1784" s="73">
        <v>41255</v>
      </c>
      <c r="B1784" s="130">
        <v>1428.4799800000001</v>
      </c>
      <c r="C1784" s="125">
        <f t="shared" si="116"/>
        <v>1.3156628548610438E-2</v>
      </c>
      <c r="D1784" s="128">
        <f t="shared" si="117"/>
        <v>13156.628548610439</v>
      </c>
      <c r="E1784" s="128">
        <f t="shared" ca="1" si="118"/>
        <v>53717.920727859215</v>
      </c>
      <c r="F1784" s="124">
        <f t="shared" ca="1" si="119"/>
        <v>0.16541163495079081</v>
      </c>
      <c r="G1784" s="128"/>
      <c r="H1784" s="128"/>
      <c r="I1784" s="124"/>
      <c r="J1784" s="125"/>
      <c r="K1784" s="128"/>
    </row>
    <row r="1785" spans="1:11" x14ac:dyDescent="0.3">
      <c r="A1785" s="73">
        <v>41254</v>
      </c>
      <c r="B1785" s="130">
        <v>1427.839966</v>
      </c>
      <c r="C1785" s="125">
        <f t="shared" si="116"/>
        <v>2.0658517319436465E-2</v>
      </c>
      <c r="D1785" s="128">
        <f t="shared" si="117"/>
        <v>20658.517319436465</v>
      </c>
      <c r="E1785" s="128">
        <f t="shared" ca="1" si="118"/>
        <v>53717.920727859215</v>
      </c>
      <c r="F1785" s="124">
        <f t="shared" ca="1" si="119"/>
        <v>0.15477124353066873</v>
      </c>
      <c r="G1785" s="128"/>
      <c r="H1785" s="128"/>
      <c r="I1785" s="124"/>
      <c r="J1785" s="125"/>
      <c r="K1785" s="128"/>
    </row>
    <row r="1786" spans="1:11" x14ac:dyDescent="0.3">
      <c r="A1786" s="73">
        <v>41253</v>
      </c>
      <c r="B1786" s="130">
        <v>1418.5500489999999</v>
      </c>
      <c r="C1786" s="125">
        <f t="shared" si="116"/>
        <v>8.7179811134252549E-3</v>
      </c>
      <c r="D1786" s="128">
        <f t="shared" si="117"/>
        <v>8717.9811134252541</v>
      </c>
      <c r="E1786" s="128">
        <f t="shared" ca="1" si="118"/>
        <v>53717.920727859215</v>
      </c>
      <c r="F1786" s="124">
        <f t="shared" ca="1" si="119"/>
        <v>0.13014771921280066</v>
      </c>
      <c r="G1786" s="128"/>
      <c r="H1786" s="128"/>
      <c r="I1786" s="124"/>
      <c r="J1786" s="125"/>
      <c r="K1786" s="128"/>
    </row>
    <row r="1787" spans="1:11" x14ac:dyDescent="0.3">
      <c r="A1787" s="73">
        <v>41250</v>
      </c>
      <c r="B1787" s="130">
        <v>1418.0699460000001</v>
      </c>
      <c r="C1787" s="125">
        <f t="shared" si="116"/>
        <v>6.3300016663094816E-3</v>
      </c>
      <c r="D1787" s="128">
        <f t="shared" si="117"/>
        <v>6330.0016663094812</v>
      </c>
      <c r="E1787" s="128">
        <f t="shared" ca="1" si="118"/>
        <v>53717.920727859215</v>
      </c>
      <c r="F1787" s="124">
        <f t="shared" ca="1" si="119"/>
        <v>0.14883944875614441</v>
      </c>
      <c r="G1787" s="128"/>
      <c r="H1787" s="128"/>
      <c r="I1787" s="124"/>
      <c r="J1787" s="125"/>
      <c r="K1787" s="128"/>
    </row>
    <row r="1788" spans="1:11" x14ac:dyDescent="0.3">
      <c r="A1788" s="73">
        <v>41249</v>
      </c>
      <c r="B1788" s="130">
        <v>1413.9399410000001</v>
      </c>
      <c r="C1788" s="125">
        <f t="shared" si="116"/>
        <v>1.6469746534853558E-2</v>
      </c>
      <c r="D1788" s="128">
        <f t="shared" si="117"/>
        <v>16469.746534853559</v>
      </c>
      <c r="E1788" s="128">
        <f t="shared" ca="1" si="118"/>
        <v>53717.920727859215</v>
      </c>
      <c r="F1788" s="124">
        <f t="shared" ca="1" si="119"/>
        <v>0.12127574704977961</v>
      </c>
      <c r="G1788" s="128"/>
      <c r="H1788" s="128"/>
      <c r="I1788" s="124"/>
      <c r="J1788" s="125"/>
      <c r="K1788" s="128"/>
    </row>
    <row r="1789" spans="1:11" x14ac:dyDescent="0.3">
      <c r="A1789" s="73">
        <v>41248</v>
      </c>
      <c r="B1789" s="130">
        <v>1409.280029</v>
      </c>
      <c r="C1789" s="125">
        <f t="shared" si="116"/>
        <v>1.5470395145766869E-2</v>
      </c>
      <c r="D1789" s="128">
        <f t="shared" si="117"/>
        <v>15470.395145766868</v>
      </c>
      <c r="E1789" s="128">
        <f t="shared" ca="1" si="118"/>
        <v>53717.920727859215</v>
      </c>
      <c r="F1789" s="124">
        <f t="shared" ca="1" si="119"/>
        <v>0.11983604017199068</v>
      </c>
      <c r="G1789" s="128"/>
      <c r="H1789" s="128"/>
      <c r="I1789" s="124"/>
      <c r="J1789" s="125"/>
      <c r="K1789" s="128"/>
    </row>
    <row r="1790" spans="1:11" x14ac:dyDescent="0.3">
      <c r="A1790" s="73">
        <v>41247</v>
      </c>
      <c r="B1790" s="130">
        <v>1407.0500489999999</v>
      </c>
      <c r="C1790" s="125">
        <f t="shared" si="116"/>
        <v>1.4536144742523183E-2</v>
      </c>
      <c r="D1790" s="128">
        <f t="shared" si="117"/>
        <v>14536.144742523182</v>
      </c>
      <c r="E1790" s="128">
        <f t="shared" ca="1" si="118"/>
        <v>53717.920727859215</v>
      </c>
      <c r="F1790" s="124">
        <f t="shared" ca="1" si="119"/>
        <v>0.11930036135267108</v>
      </c>
      <c r="G1790" s="128"/>
      <c r="H1790" s="128"/>
      <c r="I1790" s="124"/>
      <c r="J1790" s="125"/>
      <c r="K1790" s="128"/>
    </row>
    <row r="1791" spans="1:11" x14ac:dyDescent="0.3">
      <c r="A1791" s="73">
        <v>41246</v>
      </c>
      <c r="B1791" s="130">
        <v>1409.459961</v>
      </c>
      <c r="C1791" s="125">
        <f t="shared" si="116"/>
        <v>3.6459066842445376E-2</v>
      </c>
      <c r="D1791" s="128">
        <f t="shared" si="117"/>
        <v>36459.066842445376</v>
      </c>
      <c r="E1791" s="128">
        <f t="shared" ca="1" si="118"/>
        <v>53717.920727859215</v>
      </c>
      <c r="F1791" s="124">
        <f t="shared" ca="1" si="119"/>
        <v>0.13275141298599102</v>
      </c>
      <c r="G1791" s="128"/>
      <c r="H1791" s="128"/>
      <c r="I1791" s="124"/>
      <c r="J1791" s="125"/>
      <c r="K1791" s="128"/>
    </row>
    <row r="1792" spans="1:11" x14ac:dyDescent="0.3">
      <c r="A1792" s="73">
        <v>41243</v>
      </c>
      <c r="B1792" s="130">
        <v>1416.1800539999999</v>
      </c>
      <c r="C1792" s="125">
        <f t="shared" si="116"/>
        <v>4.6441075010091648E-2</v>
      </c>
      <c r="D1792" s="128">
        <f t="shared" si="117"/>
        <v>46441.075010091648</v>
      </c>
      <c r="E1792" s="128">
        <f t="shared" ca="1" si="118"/>
        <v>53717.920727859215</v>
      </c>
      <c r="F1792" s="124">
        <f t="shared" ca="1" si="119"/>
        <v>0.13787792192275994</v>
      </c>
      <c r="G1792" s="128"/>
      <c r="H1792" s="128"/>
      <c r="I1792" s="124"/>
      <c r="J1792" s="125"/>
      <c r="K1792" s="128"/>
    </row>
    <row r="1793" spans="1:11" x14ac:dyDescent="0.3">
      <c r="A1793" s="73">
        <v>41242</v>
      </c>
      <c r="B1793" s="130">
        <v>1415.9499510000001</v>
      </c>
      <c r="C1793" s="125">
        <f t="shared" si="116"/>
        <v>4.4603767970282204E-2</v>
      </c>
      <c r="D1793" s="128">
        <f t="shared" si="117"/>
        <v>44603.767970282206</v>
      </c>
      <c r="E1793" s="128">
        <f t="shared" ca="1" si="118"/>
        <v>53717.920727859215</v>
      </c>
      <c r="F1793" s="124">
        <f t="shared" ca="1" si="119"/>
        <v>0.13552158472231812</v>
      </c>
      <c r="G1793" s="128"/>
      <c r="H1793" s="128"/>
      <c r="I1793" s="124"/>
      <c r="J1793" s="125"/>
      <c r="K1793" s="128"/>
    </row>
    <row r="1794" spans="1:11" x14ac:dyDescent="0.3">
      <c r="A1794" s="73">
        <v>41241</v>
      </c>
      <c r="B1794" s="130">
        <v>1409.9300539999999</v>
      </c>
      <c r="C1794" s="125">
        <f t="shared" si="116"/>
        <v>2.5754275463704568E-2</v>
      </c>
      <c r="D1794" s="128">
        <f t="shared" si="117"/>
        <v>25754.275463704569</v>
      </c>
      <c r="E1794" s="128">
        <f t="shared" ca="1" si="118"/>
        <v>53717.920727859215</v>
      </c>
      <c r="F1794" s="124">
        <f t="shared" ca="1" si="119"/>
        <v>0.17967028137831353</v>
      </c>
      <c r="G1794" s="128"/>
      <c r="H1794" s="128"/>
      <c r="I1794" s="124"/>
      <c r="J1794" s="125"/>
      <c r="K1794" s="128"/>
    </row>
    <row r="1795" spans="1:11" x14ac:dyDescent="0.3">
      <c r="A1795" s="73">
        <v>41240</v>
      </c>
      <c r="B1795" s="130">
        <v>1398.9399410000001</v>
      </c>
      <c r="C1795" s="125">
        <f t="shared" si="116"/>
        <v>1.3702536613426242E-2</v>
      </c>
      <c r="D1795" s="128">
        <f t="shared" si="117"/>
        <v>13702.536613426242</v>
      </c>
      <c r="E1795" s="128">
        <f t="shared" ca="1" si="118"/>
        <v>53717.920727859215</v>
      </c>
      <c r="F1795" s="124">
        <f t="shared" ca="1" si="119"/>
        <v>0.17306602114776326</v>
      </c>
      <c r="G1795" s="128"/>
      <c r="H1795" s="128"/>
      <c r="I1795" s="124"/>
      <c r="J1795" s="125"/>
      <c r="K1795" s="128"/>
    </row>
    <row r="1796" spans="1:11" x14ac:dyDescent="0.3">
      <c r="A1796" s="73">
        <v>41239</v>
      </c>
      <c r="B1796" s="130">
        <v>1406.290039</v>
      </c>
      <c r="C1796" s="125">
        <f t="shared" si="116"/>
        <v>1.916154905234424E-2</v>
      </c>
      <c r="D1796" s="128">
        <f t="shared" si="117"/>
        <v>19161.549052344239</v>
      </c>
      <c r="E1796" s="128">
        <f t="shared" ca="1" si="118"/>
        <v>54630.88209041566</v>
      </c>
      <c r="F1796" s="124">
        <f t="shared" ca="1" si="119"/>
        <v>0.21371053500715176</v>
      </c>
      <c r="G1796" s="128"/>
      <c r="H1796" s="128"/>
      <c r="I1796" s="124"/>
      <c r="J1796" s="125"/>
      <c r="K1796" s="128"/>
    </row>
    <row r="1797" spans="1:11" x14ac:dyDescent="0.3">
      <c r="A1797" s="73">
        <v>41236</v>
      </c>
      <c r="B1797" s="130">
        <v>1409.150024</v>
      </c>
      <c r="C1797" s="125">
        <f t="shared" si="116"/>
        <v>2.2968990258009025E-2</v>
      </c>
      <c r="D1797" s="128">
        <f t="shared" si="117"/>
        <v>22968.990258009024</v>
      </c>
      <c r="E1797" s="128">
        <f t="shared" ca="1" si="118"/>
        <v>55855.39570920384</v>
      </c>
      <c r="F1797" s="124">
        <f t="shared" ca="1" si="119"/>
        <v>0.21291281272553597</v>
      </c>
      <c r="G1797" s="128"/>
      <c r="H1797" s="128"/>
      <c r="I1797" s="124"/>
      <c r="J1797" s="125"/>
      <c r="K1797" s="128"/>
    </row>
    <row r="1798" spans="1:11" x14ac:dyDescent="0.3">
      <c r="A1798" s="73">
        <v>41234</v>
      </c>
      <c r="B1798" s="130">
        <v>1391.030029</v>
      </c>
      <c r="C1798" s="125">
        <f t="shared" si="116"/>
        <v>-2.5098061190620413E-3</v>
      </c>
      <c r="D1798" s="128">
        <f t="shared" si="117"/>
        <v>-2509.8061190620415</v>
      </c>
      <c r="E1798" s="128">
        <f t="shared" ca="1" si="118"/>
        <v>55855.39570920384</v>
      </c>
      <c r="F1798" s="124">
        <f t="shared" ca="1" si="119"/>
        <v>0.17086123643683027</v>
      </c>
      <c r="G1798" s="128"/>
      <c r="H1798" s="128"/>
      <c r="I1798" s="124"/>
      <c r="J1798" s="125"/>
      <c r="K1798" s="128"/>
    </row>
    <row r="1799" spans="1:11" x14ac:dyDescent="0.3">
      <c r="A1799" s="73">
        <v>41233</v>
      </c>
      <c r="B1799" s="130">
        <v>1387.8100589999999</v>
      </c>
      <c r="C1799" s="125">
        <f t="shared" si="116"/>
        <v>-2.8409576917968082E-2</v>
      </c>
      <c r="D1799" s="128">
        <f t="shared" si="117"/>
        <v>-28409.576917968083</v>
      </c>
      <c r="E1799" s="128">
        <f t="shared" ca="1" si="118"/>
        <v>59421.837919326899</v>
      </c>
      <c r="F1799" s="124">
        <f t="shared" ca="1" si="119"/>
        <v>0.16331378754570536</v>
      </c>
      <c r="G1799" s="128"/>
      <c r="H1799" s="128"/>
      <c r="I1799" s="124"/>
      <c r="J1799" s="125"/>
      <c r="K1799" s="128"/>
    </row>
    <row r="1800" spans="1:11" x14ac:dyDescent="0.3">
      <c r="A1800" s="73">
        <v>41232</v>
      </c>
      <c r="B1800" s="130">
        <v>1386.8900149999999</v>
      </c>
      <c r="C1800" s="125">
        <f t="shared" ref="C1800:C1863" si="120">B1800/B1810-1</f>
        <v>-2.1428668547558871E-2</v>
      </c>
      <c r="D1800" s="128">
        <f t="shared" ref="D1800:D1863" si="121">C1800*$B$5</f>
        <v>-21428.668547558871</v>
      </c>
      <c r="E1800" s="128">
        <f t="shared" ref="E1800:E1863" ca="1" si="122">ABS(_xlfn.PERCENTILE.INC(OFFSET(D1800,0,0,Window),1-VaRLevel))</f>
        <v>59421.837919326899</v>
      </c>
      <c r="F1800" s="124">
        <f t="shared" ca="1" si="119"/>
        <v>0.14086290266054391</v>
      </c>
      <c r="G1800" s="128"/>
      <c r="H1800" s="128"/>
      <c r="I1800" s="124"/>
      <c r="J1800" s="125"/>
      <c r="K1800" s="128"/>
    </row>
    <row r="1801" spans="1:11" x14ac:dyDescent="0.3">
      <c r="A1801" s="73">
        <v>41229</v>
      </c>
      <c r="B1801" s="130">
        <v>1359.880005</v>
      </c>
      <c r="C1801" s="125">
        <f t="shared" si="120"/>
        <v>-3.841037185837104E-2</v>
      </c>
      <c r="D1801" s="128">
        <f t="shared" si="121"/>
        <v>-38410.371858371036</v>
      </c>
      <c r="E1801" s="128">
        <f t="shared" ca="1" si="122"/>
        <v>59421.837919326899</v>
      </c>
      <c r="F1801" s="124">
        <f t="shared" ref="F1801:F1864" ca="1" si="123">B1801/OFFSET(B1801,250,0)-1</f>
        <v>0.1182028232253014</v>
      </c>
      <c r="G1801" s="128"/>
      <c r="H1801" s="128"/>
      <c r="I1801" s="124"/>
      <c r="J1801" s="125"/>
      <c r="K1801" s="128"/>
    </row>
    <row r="1802" spans="1:11" x14ac:dyDescent="0.3">
      <c r="A1802" s="73">
        <v>41228</v>
      </c>
      <c r="B1802" s="130">
        <v>1353.329956</v>
      </c>
      <c r="C1802" s="125">
        <f t="shared" si="120"/>
        <v>-5.2017744428444646E-2</v>
      </c>
      <c r="D1802" s="128">
        <f t="shared" si="121"/>
        <v>-52017.744428444646</v>
      </c>
      <c r="E1802" s="128">
        <f t="shared" ca="1" si="122"/>
        <v>59421.837919326899</v>
      </c>
      <c r="F1802" s="124">
        <f t="shared" ca="1" si="123"/>
        <v>9.4121576185709932E-2</v>
      </c>
      <c r="G1802" s="128"/>
      <c r="H1802" s="128"/>
      <c r="I1802" s="124"/>
      <c r="J1802" s="125"/>
      <c r="K1802" s="128"/>
    </row>
    <row r="1803" spans="1:11" x14ac:dyDescent="0.3">
      <c r="A1803" s="73">
        <v>41227</v>
      </c>
      <c r="B1803" s="130">
        <v>1355.48999</v>
      </c>
      <c r="C1803" s="125">
        <f t="shared" si="120"/>
        <v>-4.0130043787940828E-2</v>
      </c>
      <c r="D1803" s="128">
        <f t="shared" si="121"/>
        <v>-40130.043787940827</v>
      </c>
      <c r="E1803" s="128">
        <f t="shared" ca="1" si="122"/>
        <v>59421.837919326899</v>
      </c>
      <c r="F1803" s="124">
        <f t="shared" ca="1" si="123"/>
        <v>7.7658729393258907E-2</v>
      </c>
      <c r="G1803" s="128"/>
      <c r="H1803" s="128"/>
      <c r="I1803" s="124"/>
      <c r="J1803" s="125"/>
      <c r="K1803" s="128"/>
    </row>
    <row r="1804" spans="1:11" x14ac:dyDescent="0.3">
      <c r="A1804" s="73">
        <v>41226</v>
      </c>
      <c r="B1804" s="130">
        <v>1374.530029</v>
      </c>
      <c r="C1804" s="125">
        <f t="shared" si="120"/>
        <v>-2.6495398928586655E-2</v>
      </c>
      <c r="D1804" s="128">
        <f t="shared" si="121"/>
        <v>-26495.398928586656</v>
      </c>
      <c r="E1804" s="128">
        <f t="shared" ca="1" si="122"/>
        <v>59421.837919326899</v>
      </c>
      <c r="F1804" s="124">
        <f t="shared" ca="1" si="123"/>
        <v>9.8060359772683459E-2</v>
      </c>
      <c r="G1804" s="128"/>
      <c r="H1804" s="128"/>
      <c r="I1804" s="124"/>
      <c r="J1804" s="125"/>
      <c r="K1804" s="128"/>
    </row>
    <row r="1805" spans="1:11" x14ac:dyDescent="0.3">
      <c r="A1805" s="73">
        <v>41225</v>
      </c>
      <c r="B1805" s="130">
        <v>1380.030029</v>
      </c>
      <c r="C1805" s="125">
        <f t="shared" si="120"/>
        <v>-2.3312556300603804E-2</v>
      </c>
      <c r="D1805" s="128">
        <f t="shared" si="121"/>
        <v>-23312.556300603803</v>
      </c>
      <c r="E1805" s="128">
        <f t="shared" ca="1" si="122"/>
        <v>59421.837919326899</v>
      </c>
      <c r="F1805" s="124">
        <f t="shared" ca="1" si="123"/>
        <v>9.1925509519493742E-2</v>
      </c>
      <c r="G1805" s="128"/>
      <c r="H1805" s="128"/>
      <c r="I1805" s="124"/>
      <c r="J1805" s="125"/>
      <c r="K1805" s="128"/>
    </row>
    <row r="1806" spans="1:11" x14ac:dyDescent="0.3">
      <c r="A1806" s="73">
        <v>41222</v>
      </c>
      <c r="B1806" s="130">
        <v>1379.849976</v>
      </c>
      <c r="C1806" s="125">
        <f t="shared" si="120"/>
        <v>-2.0514657675244075E-2</v>
      </c>
      <c r="D1806" s="128">
        <f t="shared" si="121"/>
        <v>-20514.657675244074</v>
      </c>
      <c r="E1806" s="128">
        <f t="shared" ca="1" si="122"/>
        <v>59421.837919326899</v>
      </c>
      <c r="F1806" s="124">
        <f t="shared" ca="1" si="123"/>
        <v>0.11305156936317395</v>
      </c>
      <c r="G1806" s="128"/>
      <c r="H1806" s="128"/>
      <c r="I1806" s="124"/>
      <c r="J1806" s="125"/>
      <c r="K1806" s="128"/>
    </row>
    <row r="1807" spans="1:11" x14ac:dyDescent="0.3">
      <c r="A1807" s="73">
        <v>41221</v>
      </c>
      <c r="B1807" s="130">
        <v>1377.51001</v>
      </c>
      <c r="C1807" s="125">
        <f t="shared" si="120"/>
        <v>-2.5192642736863835E-2</v>
      </c>
      <c r="D1807" s="128">
        <f t="shared" si="121"/>
        <v>-25192.642736863836</v>
      </c>
      <c r="E1807" s="128">
        <f t="shared" ca="1" si="122"/>
        <v>59421.837919326899</v>
      </c>
      <c r="F1807" s="124">
        <f t="shared" ca="1" si="123"/>
        <v>0.12074691798708481</v>
      </c>
      <c r="G1807" s="128"/>
      <c r="H1807" s="128"/>
      <c r="I1807" s="124"/>
      <c r="J1807" s="125"/>
      <c r="K1807" s="128"/>
    </row>
    <row r="1808" spans="1:11" x14ac:dyDescent="0.3">
      <c r="A1808" s="73">
        <v>41220</v>
      </c>
      <c r="B1808" s="130">
        <v>1394.530029</v>
      </c>
      <c r="C1808" s="125">
        <f t="shared" si="120"/>
        <v>-2.7402267006822689E-2</v>
      </c>
      <c r="D1808" s="128">
        <f t="shared" si="121"/>
        <v>-27402.267006822691</v>
      </c>
      <c r="E1808" s="128">
        <f t="shared" ca="1" si="122"/>
        <v>59421.837919326899</v>
      </c>
      <c r="F1808" s="124">
        <f t="shared" ca="1" si="123"/>
        <v>9.2960358729186954E-2</v>
      </c>
      <c r="G1808" s="128"/>
      <c r="H1808" s="128"/>
      <c r="I1808" s="124"/>
      <c r="J1808" s="125"/>
      <c r="K1808" s="128"/>
    </row>
    <row r="1809" spans="1:11" x14ac:dyDescent="0.3">
      <c r="A1809" s="73">
        <v>41219</v>
      </c>
      <c r="B1809" s="130">
        <v>1428.3900149999999</v>
      </c>
      <c r="C1809" s="125">
        <f t="shared" si="120"/>
        <v>-3.3491206313177591E-3</v>
      </c>
      <c r="D1809" s="128">
        <f t="shared" si="121"/>
        <v>-3349.120631317759</v>
      </c>
      <c r="E1809" s="128">
        <f t="shared" ca="1" si="122"/>
        <v>59421.837919326899</v>
      </c>
      <c r="F1809" s="124">
        <f t="shared" ca="1" si="123"/>
        <v>0.13263608591028642</v>
      </c>
      <c r="G1809" s="128"/>
      <c r="H1809" s="128"/>
      <c r="I1809" s="124"/>
      <c r="J1809" s="125"/>
      <c r="K1809" s="128"/>
    </row>
    <row r="1810" spans="1:11" x14ac:dyDescent="0.3">
      <c r="A1810" s="73">
        <v>41218</v>
      </c>
      <c r="B1810" s="130">
        <v>1417.26001</v>
      </c>
      <c r="C1810" s="125">
        <f t="shared" si="120"/>
        <v>-2.7502131921907425E-2</v>
      </c>
      <c r="D1810" s="128">
        <f t="shared" si="121"/>
        <v>-27502.131921907425</v>
      </c>
      <c r="E1810" s="128">
        <f t="shared" ca="1" si="122"/>
        <v>59421.837919326899</v>
      </c>
      <c r="F1810" s="124">
        <f t="shared" ca="1" si="123"/>
        <v>0.13088581714267633</v>
      </c>
      <c r="G1810" s="128"/>
      <c r="H1810" s="128"/>
      <c r="I1810" s="124"/>
      <c r="J1810" s="125"/>
      <c r="K1810" s="128"/>
    </row>
    <row r="1811" spans="1:11" x14ac:dyDescent="0.3">
      <c r="A1811" s="73">
        <v>41215</v>
      </c>
      <c r="B1811" s="130">
        <v>1414.1999510000001</v>
      </c>
      <c r="C1811" s="125">
        <f t="shared" si="120"/>
        <v>-3.197327823952778E-2</v>
      </c>
      <c r="D1811" s="128">
        <f t="shared" si="121"/>
        <v>-31973.278239527779</v>
      </c>
      <c r="E1811" s="128">
        <f t="shared" ca="1" si="122"/>
        <v>59421.837919326899</v>
      </c>
      <c r="F1811" s="124">
        <f t="shared" ca="1" si="123"/>
        <v>0.1213574309855463</v>
      </c>
      <c r="G1811" s="128"/>
      <c r="H1811" s="128"/>
      <c r="I1811" s="124"/>
      <c r="J1811" s="125"/>
      <c r="K1811" s="128"/>
    </row>
    <row r="1812" spans="1:11" x14ac:dyDescent="0.3">
      <c r="A1812" s="73">
        <v>41214</v>
      </c>
      <c r="B1812" s="130">
        <v>1427.589966</v>
      </c>
      <c r="C1812" s="125">
        <f t="shared" si="120"/>
        <v>-1.8784591024577302E-2</v>
      </c>
      <c r="D1812" s="128">
        <f t="shared" si="121"/>
        <v>-18784.591024577301</v>
      </c>
      <c r="E1812" s="128">
        <f t="shared" ca="1" si="122"/>
        <v>59421.837919326899</v>
      </c>
      <c r="F1812" s="124">
        <f t="shared" ca="1" si="123"/>
        <v>0.15323526805263232</v>
      </c>
      <c r="G1812" s="128"/>
      <c r="H1812" s="128"/>
      <c r="I1812" s="124"/>
      <c r="J1812" s="125"/>
      <c r="K1812" s="128"/>
    </row>
    <row r="1813" spans="1:11" x14ac:dyDescent="0.3">
      <c r="A1813" s="73">
        <v>41213</v>
      </c>
      <c r="B1813" s="130">
        <v>1412.160034</v>
      </c>
      <c r="C1813" s="125">
        <f t="shared" si="120"/>
        <v>-1.942183754445137E-2</v>
      </c>
      <c r="D1813" s="128">
        <f t="shared" si="121"/>
        <v>-19421.837544451369</v>
      </c>
      <c r="E1813" s="128">
        <f t="shared" ca="1" si="122"/>
        <v>59421.837919326899</v>
      </c>
      <c r="F1813" s="124">
        <f t="shared" ca="1" si="123"/>
        <v>0.15914239779432515</v>
      </c>
      <c r="G1813" s="128"/>
      <c r="H1813" s="128"/>
      <c r="I1813" s="124"/>
      <c r="J1813" s="125"/>
      <c r="K1813" s="128"/>
    </row>
    <row r="1814" spans="1:11" x14ac:dyDescent="0.3">
      <c r="A1814" s="73">
        <v>41208</v>
      </c>
      <c r="B1814" s="130">
        <v>1411.9399410000001</v>
      </c>
      <c r="C1814" s="125">
        <f t="shared" si="120"/>
        <v>-1.1654866264124375E-2</v>
      </c>
      <c r="D1814" s="128">
        <f t="shared" si="121"/>
        <v>-11654.866264124375</v>
      </c>
      <c r="E1814" s="128">
        <f t="shared" ca="1" si="122"/>
        <v>59421.837919326899</v>
      </c>
      <c r="F1814" s="124">
        <f t="shared" ca="1" si="123"/>
        <v>0.12657774339558814</v>
      </c>
      <c r="G1814" s="128"/>
      <c r="H1814" s="128"/>
      <c r="I1814" s="124"/>
      <c r="J1814" s="125"/>
      <c r="K1814" s="128"/>
    </row>
    <row r="1815" spans="1:11" x14ac:dyDescent="0.3">
      <c r="A1815" s="73">
        <v>41207</v>
      </c>
      <c r="B1815" s="130">
        <v>1412.969971</v>
      </c>
      <c r="C1815" s="125">
        <f t="shared" si="120"/>
        <v>-1.3867560559097325E-2</v>
      </c>
      <c r="D1815" s="128">
        <f t="shared" si="121"/>
        <v>-13867.560559097325</v>
      </c>
      <c r="E1815" s="128">
        <f t="shared" ca="1" si="122"/>
        <v>59421.837919326899</v>
      </c>
      <c r="F1815" s="124">
        <f t="shared" ca="1" si="123"/>
        <v>9.9510546641370379E-2</v>
      </c>
      <c r="G1815" s="128"/>
      <c r="H1815" s="128"/>
      <c r="I1815" s="124"/>
      <c r="J1815" s="125"/>
      <c r="K1815" s="128"/>
    </row>
    <row r="1816" spans="1:11" x14ac:dyDescent="0.3">
      <c r="A1816" s="73">
        <v>41206</v>
      </c>
      <c r="B1816" s="130">
        <v>1408.75</v>
      </c>
      <c r="C1816" s="125">
        <f t="shared" si="120"/>
        <v>-1.6620635798418548E-2</v>
      </c>
      <c r="D1816" s="128">
        <f t="shared" si="121"/>
        <v>-16620.635798418549</v>
      </c>
      <c r="E1816" s="128">
        <f t="shared" ca="1" si="122"/>
        <v>59421.837919326899</v>
      </c>
      <c r="F1816" s="124">
        <f t="shared" ca="1" si="123"/>
        <v>9.6653435949382249E-2</v>
      </c>
      <c r="G1816" s="128"/>
      <c r="H1816" s="128"/>
      <c r="I1816" s="124"/>
      <c r="J1816" s="125"/>
      <c r="K1816" s="128"/>
    </row>
    <row r="1817" spans="1:11" x14ac:dyDescent="0.3">
      <c r="A1817" s="73">
        <v>41205</v>
      </c>
      <c r="B1817" s="130">
        <v>1413.1099850000001</v>
      </c>
      <c r="C1817" s="125">
        <f t="shared" si="120"/>
        <v>-1.9681157833354002E-2</v>
      </c>
      <c r="D1817" s="128">
        <f t="shared" si="121"/>
        <v>-19681.157833354002</v>
      </c>
      <c r="E1817" s="128">
        <f t="shared" ca="1" si="122"/>
        <v>59421.837919326899</v>
      </c>
      <c r="F1817" s="124">
        <f t="shared" ca="1" si="123"/>
        <v>0.13776971417069239</v>
      </c>
      <c r="G1817" s="128"/>
      <c r="H1817" s="128"/>
      <c r="I1817" s="124"/>
      <c r="J1817" s="125"/>
      <c r="K1817" s="128"/>
    </row>
    <row r="1818" spans="1:11" x14ac:dyDescent="0.3">
      <c r="A1818" s="73">
        <v>41204</v>
      </c>
      <c r="B1818" s="130">
        <v>1433.8199460000001</v>
      </c>
      <c r="C1818" s="125">
        <f t="shared" si="120"/>
        <v>-1.5152388194245359E-2</v>
      </c>
      <c r="D1818" s="128">
        <f t="shared" si="121"/>
        <v>-15152.388194245359</v>
      </c>
      <c r="E1818" s="128">
        <f t="shared" ca="1" si="122"/>
        <v>59421.837919326899</v>
      </c>
      <c r="F1818" s="124">
        <f t="shared" ca="1" si="123"/>
        <v>0.16660826560041908</v>
      </c>
      <c r="G1818" s="128"/>
      <c r="H1818" s="128"/>
      <c r="I1818" s="124"/>
      <c r="J1818" s="125"/>
      <c r="K1818" s="128"/>
    </row>
    <row r="1819" spans="1:11" x14ac:dyDescent="0.3">
      <c r="A1819" s="73">
        <v>41201</v>
      </c>
      <c r="B1819" s="130">
        <v>1433.1899410000001</v>
      </c>
      <c r="C1819" s="125">
        <f t="shared" si="120"/>
        <v>-1.8987981610788185E-2</v>
      </c>
      <c r="D1819" s="128">
        <f t="shared" si="121"/>
        <v>-18987.981610788185</v>
      </c>
      <c r="E1819" s="128">
        <f t="shared" ca="1" si="122"/>
        <v>59421.837919326899</v>
      </c>
      <c r="F1819" s="124">
        <f t="shared" ca="1" si="123"/>
        <v>0.14272160392011934</v>
      </c>
      <c r="G1819" s="128"/>
      <c r="H1819" s="128"/>
      <c r="I1819" s="124"/>
      <c r="J1819" s="125"/>
      <c r="K1819" s="128"/>
    </row>
    <row r="1820" spans="1:11" x14ac:dyDescent="0.3">
      <c r="A1820" s="73">
        <v>41200</v>
      </c>
      <c r="B1820" s="130">
        <v>1457.339966</v>
      </c>
      <c r="C1820" s="125">
        <f t="shared" si="120"/>
        <v>-2.778197573096497E-3</v>
      </c>
      <c r="D1820" s="128">
        <f t="shared" si="121"/>
        <v>-2778.1975730964969</v>
      </c>
      <c r="E1820" s="128">
        <f t="shared" ca="1" si="122"/>
        <v>59421.837919326899</v>
      </c>
      <c r="F1820" s="124">
        <f t="shared" ca="1" si="123"/>
        <v>0.17693516333535242</v>
      </c>
      <c r="G1820" s="128"/>
      <c r="H1820" s="128"/>
      <c r="I1820" s="124"/>
      <c r="J1820" s="125"/>
      <c r="K1820" s="128"/>
    </row>
    <row r="1821" spans="1:11" x14ac:dyDescent="0.3">
      <c r="A1821" s="73">
        <v>41199</v>
      </c>
      <c r="B1821" s="130">
        <v>1460.910034</v>
      </c>
      <c r="C1821" s="125">
        <f t="shared" si="120"/>
        <v>6.8367418578814121E-3</v>
      </c>
      <c r="D1821" s="128">
        <f t="shared" si="121"/>
        <v>6836.7418578814122</v>
      </c>
      <c r="E1821" s="128">
        <f t="shared" ca="1" si="122"/>
        <v>59421.837919326899</v>
      </c>
      <c r="F1821" s="124">
        <f t="shared" ca="1" si="123"/>
        <v>0.20200924474437132</v>
      </c>
      <c r="G1821" s="128"/>
      <c r="H1821" s="128"/>
      <c r="I1821" s="124"/>
      <c r="J1821" s="125"/>
      <c r="K1821" s="128"/>
    </row>
    <row r="1822" spans="1:11" x14ac:dyDescent="0.3">
      <c r="A1822" s="73">
        <v>41198</v>
      </c>
      <c r="B1822" s="130">
        <v>1454.920044</v>
      </c>
      <c r="C1822" s="125">
        <f t="shared" si="120"/>
        <v>6.3427591215632351E-3</v>
      </c>
      <c r="D1822" s="128">
        <f t="shared" si="121"/>
        <v>6342.7591215632347</v>
      </c>
      <c r="E1822" s="128">
        <f t="shared" ca="1" si="122"/>
        <v>59421.837919326899</v>
      </c>
      <c r="F1822" s="124">
        <f t="shared" ca="1" si="123"/>
        <v>0.20253251395786154</v>
      </c>
      <c r="G1822" s="128"/>
      <c r="H1822" s="128"/>
      <c r="I1822" s="124"/>
      <c r="J1822" s="125"/>
      <c r="K1822" s="128"/>
    </row>
    <row r="1823" spans="1:11" x14ac:dyDescent="0.3">
      <c r="A1823" s="73">
        <v>41197</v>
      </c>
      <c r="B1823" s="130">
        <v>1440.130005</v>
      </c>
      <c r="C1823" s="125">
        <f t="shared" si="120"/>
        <v>-3.0183559804385363E-3</v>
      </c>
      <c r="D1823" s="128">
        <f t="shared" si="121"/>
        <v>-3018.3559804385363</v>
      </c>
      <c r="E1823" s="128">
        <f t="shared" ca="1" si="122"/>
        <v>59421.837919326899</v>
      </c>
      <c r="F1823" s="124">
        <f t="shared" ca="1" si="123"/>
        <v>0.17525175792304526</v>
      </c>
      <c r="G1823" s="128"/>
      <c r="H1823" s="128"/>
      <c r="I1823" s="124"/>
      <c r="J1823" s="125"/>
      <c r="K1823" s="128"/>
    </row>
    <row r="1824" spans="1:11" x14ac:dyDescent="0.3">
      <c r="A1824" s="73">
        <v>41194</v>
      </c>
      <c r="B1824" s="130">
        <v>1428.589966</v>
      </c>
      <c r="C1824" s="125">
        <f t="shared" si="120"/>
        <v>-8.3850414259046824E-3</v>
      </c>
      <c r="D1824" s="128">
        <f t="shared" si="121"/>
        <v>-8385.0414259046829</v>
      </c>
      <c r="E1824" s="128">
        <f t="shared" ca="1" si="122"/>
        <v>59421.837919326899</v>
      </c>
      <c r="F1824" s="124">
        <f t="shared" ca="1" si="123"/>
        <v>0.18963907853087458</v>
      </c>
      <c r="G1824" s="128"/>
      <c r="H1824" s="128"/>
      <c r="I1824" s="124"/>
      <c r="J1824" s="125"/>
      <c r="K1824" s="128"/>
    </row>
    <row r="1825" spans="1:11" x14ac:dyDescent="0.3">
      <c r="A1825" s="73">
        <v>41193</v>
      </c>
      <c r="B1825" s="130">
        <v>1432.839966</v>
      </c>
      <c r="C1825" s="125">
        <f t="shared" si="120"/>
        <v>-9.8884412553483791E-3</v>
      </c>
      <c r="D1825" s="128">
        <f t="shared" si="121"/>
        <v>-9888.4412553483799</v>
      </c>
      <c r="E1825" s="128">
        <f t="shared" ca="1" si="122"/>
        <v>59421.837919326899</v>
      </c>
      <c r="F1825" s="124">
        <f t="shared" ca="1" si="123"/>
        <v>0.1700664860465837</v>
      </c>
      <c r="G1825" s="128"/>
      <c r="H1825" s="128"/>
      <c r="I1825" s="124"/>
      <c r="J1825" s="125"/>
      <c r="K1825" s="128"/>
    </row>
    <row r="1826" spans="1:11" x14ac:dyDescent="0.3">
      <c r="A1826" s="73">
        <v>41192</v>
      </c>
      <c r="B1826" s="130">
        <v>1432.5600589999999</v>
      </c>
      <c r="C1826" s="125">
        <f t="shared" si="120"/>
        <v>-5.3015867261230198E-4</v>
      </c>
      <c r="D1826" s="128">
        <f t="shared" si="121"/>
        <v>-530.15867261230198</v>
      </c>
      <c r="E1826" s="128">
        <f t="shared" ca="1" si="122"/>
        <v>59421.837919326899</v>
      </c>
      <c r="F1826" s="124">
        <f t="shared" ca="1" si="123"/>
        <v>0.19016999695447212</v>
      </c>
      <c r="G1826" s="128"/>
      <c r="H1826" s="128"/>
      <c r="I1826" s="124"/>
      <c r="J1826" s="125"/>
      <c r="K1826" s="128"/>
    </row>
    <row r="1827" spans="1:11" x14ac:dyDescent="0.3">
      <c r="A1827" s="73">
        <v>41191</v>
      </c>
      <c r="B1827" s="130">
        <v>1441.4799800000001</v>
      </c>
      <c r="C1827" s="125">
        <f t="shared" si="120"/>
        <v>-7.6294926153686049E-5</v>
      </c>
      <c r="D1827" s="128">
        <f t="shared" si="121"/>
        <v>-76.294926153686049</v>
      </c>
      <c r="E1827" s="128">
        <f t="shared" ca="1" si="122"/>
        <v>59421.837919326899</v>
      </c>
      <c r="F1827" s="124">
        <f t="shared" ca="1" si="123"/>
        <v>0.19401944916131719</v>
      </c>
      <c r="G1827" s="128"/>
      <c r="H1827" s="128"/>
      <c r="I1827" s="124"/>
      <c r="J1827" s="125"/>
      <c r="K1827" s="128"/>
    </row>
    <row r="1828" spans="1:11" x14ac:dyDescent="0.3">
      <c r="A1828" s="73">
        <v>41190</v>
      </c>
      <c r="B1828" s="130">
        <v>1455.880005</v>
      </c>
      <c r="C1828" s="125">
        <f t="shared" si="120"/>
        <v>-6.9326441227612889E-4</v>
      </c>
      <c r="D1828" s="128">
        <f t="shared" si="121"/>
        <v>-693.26441227612895</v>
      </c>
      <c r="E1828" s="128">
        <f t="shared" ca="1" si="122"/>
        <v>59421.837919326899</v>
      </c>
      <c r="F1828" s="124">
        <f t="shared" ca="1" si="123"/>
        <v>0.21775930333354565</v>
      </c>
      <c r="G1828" s="128"/>
      <c r="H1828" s="128"/>
      <c r="I1828" s="124"/>
      <c r="J1828" s="125"/>
      <c r="K1828" s="128"/>
    </row>
    <row r="1829" spans="1:11" x14ac:dyDescent="0.3">
      <c r="A1829" s="73">
        <v>41187</v>
      </c>
      <c r="B1829" s="130">
        <v>1460.9300539999999</v>
      </c>
      <c r="C1829" s="125">
        <f t="shared" si="120"/>
        <v>5.342122296878582E-4</v>
      </c>
      <c r="D1829" s="128">
        <f t="shared" si="121"/>
        <v>534.21222968785821</v>
      </c>
      <c r="E1829" s="128">
        <f t="shared" ca="1" si="122"/>
        <v>59421.837919326899</v>
      </c>
      <c r="F1829" s="124">
        <f t="shared" ca="1" si="123"/>
        <v>0.22264813971183783</v>
      </c>
      <c r="G1829" s="128"/>
      <c r="H1829" s="128"/>
      <c r="I1829" s="124"/>
      <c r="J1829" s="125"/>
      <c r="K1829" s="128"/>
    </row>
    <row r="1830" spans="1:11" x14ac:dyDescent="0.3">
      <c r="A1830" s="73">
        <v>41186</v>
      </c>
      <c r="B1830" s="130">
        <v>1461.400024</v>
      </c>
      <c r="C1830" s="125">
        <f t="shared" si="120"/>
        <v>7.8069247407519526E-4</v>
      </c>
      <c r="D1830" s="128">
        <f t="shared" si="121"/>
        <v>780.69247407519526</v>
      </c>
      <c r="E1830" s="128">
        <f t="shared" ca="1" si="122"/>
        <v>59421.837919326899</v>
      </c>
      <c r="F1830" s="124">
        <f t="shared" ca="1" si="123"/>
        <v>0.2647777277675829</v>
      </c>
      <c r="G1830" s="128"/>
      <c r="H1830" s="128"/>
      <c r="I1830" s="124"/>
      <c r="J1830" s="125"/>
      <c r="K1830" s="128"/>
    </row>
    <row r="1831" spans="1:11" x14ac:dyDescent="0.3">
      <c r="A1831" s="73">
        <v>41185</v>
      </c>
      <c r="B1831" s="130">
        <v>1450.98999</v>
      </c>
      <c r="C1831" s="125">
        <f t="shared" si="120"/>
        <v>-6.8854992386369052E-3</v>
      </c>
      <c r="D1831" s="128">
        <f t="shared" si="121"/>
        <v>-6885.4992386369049</v>
      </c>
      <c r="E1831" s="128">
        <f t="shared" ca="1" si="122"/>
        <v>59421.837919326899</v>
      </c>
      <c r="F1831" s="124">
        <f t="shared" ca="1" si="123"/>
        <v>0.24551707436242576</v>
      </c>
      <c r="G1831" s="128"/>
      <c r="H1831" s="128"/>
      <c r="I1831" s="124"/>
      <c r="J1831" s="125"/>
      <c r="K1831" s="128"/>
    </row>
    <row r="1832" spans="1:11" x14ac:dyDescent="0.3">
      <c r="A1832" s="73">
        <v>41184</v>
      </c>
      <c r="B1832" s="130">
        <v>1445.75</v>
      </c>
      <c r="C1832" s="125">
        <f t="shared" si="120"/>
        <v>-9.298814860439153E-3</v>
      </c>
      <c r="D1832" s="128">
        <f t="shared" si="121"/>
        <v>-9298.8148604391536</v>
      </c>
      <c r="E1832" s="128">
        <f t="shared" ca="1" si="122"/>
        <v>59421.837919326899</v>
      </c>
      <c r="F1832" s="124">
        <f t="shared" ca="1" si="123"/>
        <v>0.26373431059649222</v>
      </c>
      <c r="G1832" s="128"/>
      <c r="H1832" s="128"/>
      <c r="I1832" s="124"/>
      <c r="J1832" s="125"/>
      <c r="K1832" s="128"/>
    </row>
    <row r="1833" spans="1:11" x14ac:dyDescent="0.3">
      <c r="A1833" s="73">
        <v>41183</v>
      </c>
      <c r="B1833" s="130">
        <v>1444.48999</v>
      </c>
      <c r="C1833" s="125">
        <f t="shared" si="120"/>
        <v>-1.1429007640561095E-2</v>
      </c>
      <c r="D1833" s="128">
        <f t="shared" si="121"/>
        <v>-11429.007640561094</v>
      </c>
      <c r="E1833" s="128">
        <f t="shared" ca="1" si="122"/>
        <v>59421.837919326899</v>
      </c>
      <c r="F1833" s="124">
        <f t="shared" ca="1" si="123"/>
        <v>0.28519066949094074</v>
      </c>
      <c r="G1833" s="128"/>
      <c r="H1833" s="128"/>
      <c r="I1833" s="124"/>
      <c r="J1833" s="125"/>
      <c r="K1833" s="128"/>
    </row>
    <row r="1834" spans="1:11" x14ac:dyDescent="0.3">
      <c r="A1834" s="73">
        <v>41180</v>
      </c>
      <c r="B1834" s="130">
        <v>1440.670044</v>
      </c>
      <c r="C1834" s="125">
        <f t="shared" si="120"/>
        <v>-1.7124088811695026E-2</v>
      </c>
      <c r="D1834" s="128">
        <f t="shared" si="121"/>
        <v>-17124.088811695026</v>
      </c>
      <c r="E1834" s="128">
        <f t="shared" ca="1" si="122"/>
        <v>63684.103791915084</v>
      </c>
      <c r="F1834" s="124">
        <f t="shared" ca="1" si="123"/>
        <v>0.31061749607666256</v>
      </c>
      <c r="G1834" s="128"/>
      <c r="H1834" s="128"/>
      <c r="I1834" s="124"/>
      <c r="J1834" s="125"/>
      <c r="K1834" s="128"/>
    </row>
    <row r="1835" spans="1:11" x14ac:dyDescent="0.3">
      <c r="A1835" s="73">
        <v>41179</v>
      </c>
      <c r="B1835" s="130">
        <v>1447.150024</v>
      </c>
      <c r="C1835" s="125">
        <f t="shared" si="120"/>
        <v>-8.7945575572062618E-3</v>
      </c>
      <c r="D1835" s="128">
        <f t="shared" si="121"/>
        <v>-8794.5575572062626</v>
      </c>
      <c r="E1835" s="128">
        <f t="shared" ca="1" si="122"/>
        <v>65186.581449286488</v>
      </c>
      <c r="F1835" s="124">
        <f t="shared" ca="1" si="123"/>
        <v>0.27905637846380604</v>
      </c>
      <c r="G1835" s="128"/>
      <c r="H1835" s="128"/>
      <c r="I1835" s="124"/>
      <c r="J1835" s="125"/>
      <c r="K1835" s="128"/>
    </row>
    <row r="1836" spans="1:11" x14ac:dyDescent="0.3">
      <c r="A1836" s="73">
        <v>41178</v>
      </c>
      <c r="B1836" s="130">
        <v>1433.3199460000001</v>
      </c>
      <c r="C1836" s="125">
        <f t="shared" si="120"/>
        <v>-2.2554664385249223E-3</v>
      </c>
      <c r="D1836" s="128">
        <f t="shared" si="121"/>
        <v>-2255.4664385249225</v>
      </c>
      <c r="E1836" s="128">
        <f t="shared" ca="1" si="122"/>
        <v>67154.286987125248</v>
      </c>
      <c r="F1836" s="124">
        <f t="shared" ca="1" si="123"/>
        <v>0.2351946883448186</v>
      </c>
      <c r="G1836" s="128"/>
      <c r="H1836" s="128"/>
      <c r="I1836" s="124"/>
      <c r="J1836" s="125"/>
      <c r="K1836" s="128"/>
    </row>
    <row r="1837" spans="1:11" x14ac:dyDescent="0.3">
      <c r="A1837" s="73">
        <v>41177</v>
      </c>
      <c r="B1837" s="130">
        <v>1441.589966</v>
      </c>
      <c r="C1837" s="125">
        <f t="shared" si="120"/>
        <v>5.601374668321446E-3</v>
      </c>
      <c r="D1837" s="128">
        <f t="shared" si="121"/>
        <v>5601.3746683214458</v>
      </c>
      <c r="E1837" s="128">
        <f t="shared" ca="1" si="122"/>
        <v>67154.286987125248</v>
      </c>
      <c r="F1837" s="124">
        <f t="shared" ca="1" si="123"/>
        <v>0.25240203995298227</v>
      </c>
      <c r="G1837" s="128"/>
      <c r="H1837" s="128"/>
      <c r="I1837" s="124"/>
      <c r="J1837" s="125"/>
      <c r="K1837" s="128"/>
    </row>
    <row r="1838" spans="1:11" x14ac:dyDescent="0.3">
      <c r="A1838" s="73">
        <v>41176</v>
      </c>
      <c r="B1838" s="130">
        <v>1456.8900149999999</v>
      </c>
      <c r="C1838" s="125">
        <f t="shared" si="120"/>
        <v>1.9460114098752257E-2</v>
      </c>
      <c r="D1838" s="128">
        <f t="shared" si="121"/>
        <v>19460.114098752256</v>
      </c>
      <c r="E1838" s="128">
        <f t="shared" ca="1" si="122"/>
        <v>67154.286987125248</v>
      </c>
      <c r="F1838" s="124">
        <f t="shared" ca="1" si="123"/>
        <v>0.23950552910758427</v>
      </c>
      <c r="G1838" s="128"/>
      <c r="H1838" s="128"/>
      <c r="I1838" s="124"/>
      <c r="J1838" s="125"/>
      <c r="K1838" s="128"/>
    </row>
    <row r="1839" spans="1:11" x14ac:dyDescent="0.3">
      <c r="A1839" s="73">
        <v>41173</v>
      </c>
      <c r="B1839" s="130">
        <v>1460.150024</v>
      </c>
      <c r="C1839" s="125">
        <f t="shared" si="120"/>
        <v>1.5459816484761468E-2</v>
      </c>
      <c r="D1839" s="128">
        <f t="shared" si="121"/>
        <v>15459.816484761468</v>
      </c>
      <c r="E1839" s="128">
        <f t="shared" ca="1" si="122"/>
        <v>67154.286987125248</v>
      </c>
      <c r="F1839" s="124">
        <f t="shared" ca="1" si="123"/>
        <v>0.25555706223164876</v>
      </c>
      <c r="G1839" s="128"/>
      <c r="H1839" s="128"/>
      <c r="I1839" s="124"/>
      <c r="J1839" s="125"/>
      <c r="K1839" s="128"/>
    </row>
    <row r="1840" spans="1:11" x14ac:dyDescent="0.3">
      <c r="A1840" s="73">
        <v>41172</v>
      </c>
      <c r="B1840" s="130">
        <v>1460.26001</v>
      </c>
      <c r="C1840" s="125">
        <f t="shared" si="120"/>
        <v>1.9649201951125628E-2</v>
      </c>
      <c r="D1840" s="128">
        <f t="shared" si="121"/>
        <v>19649.201951125629</v>
      </c>
      <c r="E1840" s="128">
        <f t="shared" ca="1" si="122"/>
        <v>67154.286987125248</v>
      </c>
      <c r="F1840" s="124">
        <f t="shared" ca="1" si="123"/>
        <v>0.28495370644254359</v>
      </c>
      <c r="G1840" s="128"/>
      <c r="H1840" s="128"/>
      <c r="I1840" s="124"/>
      <c r="J1840" s="125"/>
      <c r="K1840" s="128"/>
    </row>
    <row r="1841" spans="1:11" x14ac:dyDescent="0.3">
      <c r="A1841" s="73">
        <v>41171</v>
      </c>
      <c r="B1841" s="130">
        <v>1461.0500489999999</v>
      </c>
      <c r="C1841" s="125">
        <f t="shared" si="120"/>
        <v>4.1049215087145541E-2</v>
      </c>
      <c r="D1841" s="128">
        <f t="shared" si="121"/>
        <v>41049.215087145538</v>
      </c>
      <c r="E1841" s="128">
        <f t="shared" ca="1" si="122"/>
        <v>67154.286987125248</v>
      </c>
      <c r="F1841" s="124">
        <f t="shared" ca="1" si="123"/>
        <v>0.29346822894345981</v>
      </c>
      <c r="G1841" s="128"/>
      <c r="H1841" s="128"/>
      <c r="I1841" s="124"/>
      <c r="J1841" s="125"/>
      <c r="K1841" s="128"/>
    </row>
    <row r="1842" spans="1:11" x14ac:dyDescent="0.3">
      <c r="A1842" s="73">
        <v>41170</v>
      </c>
      <c r="B1842" s="130">
        <v>1459.3199460000001</v>
      </c>
      <c r="C1842" s="125">
        <f t="shared" si="120"/>
        <v>3.8706284456041296E-2</v>
      </c>
      <c r="D1842" s="128">
        <f t="shared" si="121"/>
        <v>38706.284456041292</v>
      </c>
      <c r="E1842" s="128">
        <f t="shared" ca="1" si="122"/>
        <v>67154.286987125248</v>
      </c>
      <c r="F1842" s="124">
        <f t="shared" ca="1" si="123"/>
        <v>0.25074559763151294</v>
      </c>
      <c r="G1842" s="128"/>
      <c r="H1842" s="128"/>
      <c r="I1842" s="124"/>
      <c r="J1842" s="125"/>
      <c r="K1842" s="128"/>
    </row>
    <row r="1843" spans="1:11" x14ac:dyDescent="0.3">
      <c r="A1843" s="73">
        <v>41169</v>
      </c>
      <c r="B1843" s="130">
        <v>1461.1899410000001</v>
      </c>
      <c r="C1843" s="125">
        <f t="shared" si="120"/>
        <v>3.882465747293784E-2</v>
      </c>
      <c r="D1843" s="128">
        <f t="shared" si="121"/>
        <v>38824.657472937841</v>
      </c>
      <c r="E1843" s="128">
        <f t="shared" ca="1" si="122"/>
        <v>67154.286987125248</v>
      </c>
      <c r="F1843" s="124">
        <f t="shared" ca="1" si="123"/>
        <v>0.21554125092830212</v>
      </c>
      <c r="G1843" s="128"/>
      <c r="H1843" s="128"/>
      <c r="I1843" s="124"/>
      <c r="J1843" s="125"/>
      <c r="K1843" s="128"/>
    </row>
    <row r="1844" spans="1:11" x14ac:dyDescent="0.3">
      <c r="A1844" s="73">
        <v>41166</v>
      </c>
      <c r="B1844" s="130">
        <v>1465.7700199999999</v>
      </c>
      <c r="C1844" s="125">
        <f t="shared" si="120"/>
        <v>4.7367622936628218E-2</v>
      </c>
      <c r="D1844" s="128">
        <f t="shared" si="121"/>
        <v>47367.62293662822</v>
      </c>
      <c r="E1844" s="128">
        <f t="shared" ca="1" si="122"/>
        <v>67154.286987125248</v>
      </c>
      <c r="F1844" s="124">
        <f t="shared" ca="1" si="123"/>
        <v>0.21732599837975886</v>
      </c>
      <c r="G1844" s="128"/>
      <c r="H1844" s="128"/>
      <c r="I1844" s="124"/>
      <c r="J1844" s="125"/>
      <c r="K1844" s="128"/>
    </row>
    <row r="1845" spans="1:11" x14ac:dyDescent="0.3">
      <c r="A1845" s="73">
        <v>41165</v>
      </c>
      <c r="B1845" s="130">
        <v>1459.98999</v>
      </c>
      <c r="C1845" s="125">
        <f t="shared" si="120"/>
        <v>3.5094187375268149E-2</v>
      </c>
      <c r="D1845" s="128">
        <f t="shared" si="121"/>
        <v>35094.187375268149</v>
      </c>
      <c r="E1845" s="128">
        <f t="shared" ca="1" si="122"/>
        <v>67154.286987125248</v>
      </c>
      <c r="F1845" s="124">
        <f t="shared" ca="1" si="123"/>
        <v>0.2006397792728698</v>
      </c>
      <c r="G1845" s="128"/>
      <c r="H1845" s="128"/>
      <c r="I1845" s="124"/>
      <c r="J1845" s="125"/>
      <c r="K1845" s="128"/>
    </row>
    <row r="1846" spans="1:11" x14ac:dyDescent="0.3">
      <c r="A1846" s="73">
        <v>41164</v>
      </c>
      <c r="B1846" s="130">
        <v>1436.5600589999999</v>
      </c>
      <c r="C1846" s="125">
        <f t="shared" si="120"/>
        <v>1.9342942632651461E-2</v>
      </c>
      <c r="D1846" s="128">
        <f t="shared" si="121"/>
        <v>19342.942632651462</v>
      </c>
      <c r="E1846" s="128">
        <f t="shared" ca="1" si="122"/>
        <v>67154.286987125248</v>
      </c>
      <c r="F1846" s="124">
        <f t="shared" ca="1" si="123"/>
        <v>0.1881136346748471</v>
      </c>
      <c r="G1846" s="128"/>
      <c r="H1846" s="128"/>
      <c r="I1846" s="124"/>
      <c r="J1846" s="125"/>
      <c r="K1846" s="128"/>
    </row>
    <row r="1847" spans="1:11" x14ac:dyDescent="0.3">
      <c r="A1847" s="73">
        <v>41163</v>
      </c>
      <c r="B1847" s="130">
        <v>1433.5600589999999</v>
      </c>
      <c r="C1847" s="125">
        <f t="shared" si="120"/>
        <v>1.6392132219120059E-2</v>
      </c>
      <c r="D1847" s="128">
        <f t="shared" si="121"/>
        <v>16392.13221912006</v>
      </c>
      <c r="E1847" s="128">
        <f t="shared" ca="1" si="122"/>
        <v>67154.286987125248</v>
      </c>
      <c r="F1847" s="124">
        <f t="shared" ca="1" si="123"/>
        <v>0.20601002277775238</v>
      </c>
      <c r="G1847" s="128"/>
      <c r="H1847" s="128"/>
      <c r="I1847" s="124"/>
      <c r="J1847" s="125"/>
      <c r="K1847" s="128"/>
    </row>
    <row r="1848" spans="1:11" x14ac:dyDescent="0.3">
      <c r="A1848" s="73">
        <v>41162</v>
      </c>
      <c r="B1848" s="130">
        <v>1429.079956</v>
      </c>
      <c r="C1848" s="125">
        <f t="shared" si="120"/>
        <v>1.2720267400167851E-2</v>
      </c>
      <c r="D1848" s="128">
        <f t="shared" si="121"/>
        <v>12720.267400167852</v>
      </c>
      <c r="E1848" s="128">
        <f t="shared" ca="1" si="122"/>
        <v>67154.286987125248</v>
      </c>
      <c r="F1848" s="124">
        <f t="shared" ca="1" si="123"/>
        <v>0.21844702489810053</v>
      </c>
      <c r="G1848" s="128"/>
      <c r="H1848" s="128"/>
      <c r="I1848" s="124"/>
      <c r="J1848" s="125"/>
      <c r="K1848" s="128"/>
    </row>
    <row r="1849" spans="1:11" x14ac:dyDescent="0.3">
      <c r="A1849" s="73">
        <v>41159</v>
      </c>
      <c r="B1849" s="130">
        <v>1437.920044</v>
      </c>
      <c r="C1849" s="125">
        <f t="shared" si="120"/>
        <v>2.5562085704618598E-2</v>
      </c>
      <c r="D1849" s="128">
        <f t="shared" si="121"/>
        <v>25562.085704618599</v>
      </c>
      <c r="E1849" s="128">
        <f t="shared" ca="1" si="122"/>
        <v>67154.286987125248</v>
      </c>
      <c r="F1849" s="124">
        <f t="shared" ca="1" si="123"/>
        <v>0.23716521914589173</v>
      </c>
      <c r="G1849" s="128"/>
      <c r="H1849" s="128"/>
      <c r="I1849" s="124"/>
      <c r="J1849" s="125"/>
      <c r="K1849" s="128"/>
    </row>
    <row r="1850" spans="1:11" x14ac:dyDescent="0.3">
      <c r="A1850" s="73">
        <v>41158</v>
      </c>
      <c r="B1850" s="130">
        <v>1432.119995</v>
      </c>
      <c r="C1850" s="125">
        <f t="shared" si="120"/>
        <v>1.3180146397782311E-2</v>
      </c>
      <c r="D1850" s="128">
        <f t="shared" si="121"/>
        <v>13180.146397782311</v>
      </c>
      <c r="E1850" s="128">
        <f t="shared" ca="1" si="122"/>
        <v>67154.286987125248</v>
      </c>
      <c r="F1850" s="124">
        <f t="shared" ca="1" si="123"/>
        <v>0.24075792503674176</v>
      </c>
      <c r="G1850" s="128"/>
      <c r="H1850" s="128"/>
      <c r="I1850" s="124"/>
      <c r="J1850" s="125"/>
      <c r="K1850" s="128"/>
    </row>
    <row r="1851" spans="1:11" x14ac:dyDescent="0.3">
      <c r="A1851" s="73">
        <v>41157</v>
      </c>
      <c r="B1851" s="130">
        <v>1403.4399410000001</v>
      </c>
      <c r="C1851" s="125">
        <f t="shared" si="120"/>
        <v>-6.8853023323779405E-3</v>
      </c>
      <c r="D1851" s="128">
        <f t="shared" si="121"/>
        <v>-6885.3023323779407</v>
      </c>
      <c r="E1851" s="128">
        <f t="shared" ca="1" si="122"/>
        <v>67154.286987125248</v>
      </c>
      <c r="F1851" s="124">
        <f t="shared" ca="1" si="123"/>
        <v>0.18343866480940396</v>
      </c>
      <c r="G1851" s="128"/>
      <c r="H1851" s="128"/>
      <c r="I1851" s="124"/>
      <c r="J1851" s="125"/>
      <c r="K1851" s="128"/>
    </row>
    <row r="1852" spans="1:11" x14ac:dyDescent="0.3">
      <c r="A1852" s="73">
        <v>41156</v>
      </c>
      <c r="B1852" s="130">
        <v>1404.9399410000001</v>
      </c>
      <c r="C1852" s="125">
        <f t="shared" si="120"/>
        <v>-9.3010259662335004E-3</v>
      </c>
      <c r="D1852" s="128">
        <f t="shared" si="121"/>
        <v>-9301.0259662335011</v>
      </c>
      <c r="E1852" s="128">
        <f t="shared" ca="1" si="122"/>
        <v>67154.286987125248</v>
      </c>
      <c r="F1852" s="124">
        <f t="shared" ca="1" si="123"/>
        <v>0.1721312399765198</v>
      </c>
      <c r="G1852" s="128"/>
      <c r="H1852" s="128"/>
      <c r="I1852" s="124"/>
      <c r="J1852" s="125"/>
      <c r="K1852" s="128"/>
    </row>
    <row r="1853" spans="1:11" x14ac:dyDescent="0.3">
      <c r="A1853" s="73">
        <v>41152</v>
      </c>
      <c r="B1853" s="130">
        <v>1406.579956</v>
      </c>
      <c r="C1853" s="125">
        <f t="shared" si="120"/>
        <v>-8.1655650436980309E-3</v>
      </c>
      <c r="D1853" s="128">
        <f t="shared" si="121"/>
        <v>-8165.5650436980313</v>
      </c>
      <c r="E1853" s="128">
        <f t="shared" ca="1" si="122"/>
        <v>67154.286987125248</v>
      </c>
      <c r="F1853" s="124">
        <f t="shared" ca="1" si="123"/>
        <v>0.20711610318145701</v>
      </c>
      <c r="G1853" s="128"/>
      <c r="H1853" s="128"/>
      <c r="I1853" s="124"/>
      <c r="J1853" s="125"/>
      <c r="K1853" s="128"/>
    </row>
    <row r="1854" spans="1:11" x14ac:dyDescent="0.3">
      <c r="A1854" s="73">
        <v>41151</v>
      </c>
      <c r="B1854" s="130">
        <v>1399.4799800000001</v>
      </c>
      <c r="C1854" s="125">
        <f t="shared" si="120"/>
        <v>-1.132456138547544E-2</v>
      </c>
      <c r="D1854" s="128">
        <f t="shared" si="121"/>
        <v>-11324.561385475439</v>
      </c>
      <c r="E1854" s="128">
        <f t="shared" ca="1" si="122"/>
        <v>67154.286987125248</v>
      </c>
      <c r="F1854" s="124">
        <f t="shared" ca="1" si="123"/>
        <v>0.19209180351343091</v>
      </c>
      <c r="G1854" s="128"/>
      <c r="H1854" s="128"/>
      <c r="I1854" s="124"/>
      <c r="J1854" s="125"/>
      <c r="K1854" s="128"/>
    </row>
    <row r="1855" spans="1:11" x14ac:dyDescent="0.3">
      <c r="A1855" s="73">
        <v>41150</v>
      </c>
      <c r="B1855" s="130">
        <v>1410.48999</v>
      </c>
      <c r="C1855" s="125">
        <f t="shared" si="120"/>
        <v>3.5288900967338499E-3</v>
      </c>
      <c r="D1855" s="128">
        <f t="shared" si="121"/>
        <v>3528.89009673385</v>
      </c>
      <c r="E1855" s="128">
        <f t="shared" ca="1" si="122"/>
        <v>67154.286987125248</v>
      </c>
      <c r="F1855" s="124">
        <f t="shared" ca="1" si="123"/>
        <v>0.17109474973168082</v>
      </c>
      <c r="G1855" s="128"/>
      <c r="H1855" s="128"/>
      <c r="I1855" s="124"/>
      <c r="J1855" s="125"/>
      <c r="K1855" s="128"/>
    </row>
    <row r="1856" spans="1:11" x14ac:dyDescent="0.3">
      <c r="A1856" s="73">
        <v>41149</v>
      </c>
      <c r="B1856" s="130">
        <v>1409.3000489999999</v>
      </c>
      <c r="C1856" s="125">
        <f t="shared" si="120"/>
        <v>3.8249733202164737E-3</v>
      </c>
      <c r="D1856" s="128">
        <f t="shared" si="121"/>
        <v>3824.9733202164739</v>
      </c>
      <c r="E1856" s="128">
        <f t="shared" ca="1" si="122"/>
        <v>67154.286987125248</v>
      </c>
      <c r="F1856" s="124">
        <f t="shared" ca="1" si="123"/>
        <v>0.15621592732466505</v>
      </c>
      <c r="G1856" s="128"/>
      <c r="H1856" s="128"/>
      <c r="I1856" s="124"/>
      <c r="J1856" s="125"/>
      <c r="K1856" s="128"/>
    </row>
    <row r="1857" spans="1:11" x14ac:dyDescent="0.3">
      <c r="A1857" s="73">
        <v>41148</v>
      </c>
      <c r="B1857" s="130">
        <v>1410.4399410000001</v>
      </c>
      <c r="C1857" s="125">
        <f t="shared" si="120"/>
        <v>4.5081625140641624E-3</v>
      </c>
      <c r="D1857" s="128">
        <f t="shared" si="121"/>
        <v>4508.1625140641627</v>
      </c>
      <c r="E1857" s="128">
        <f t="shared" ca="1" si="122"/>
        <v>67154.286987125248</v>
      </c>
      <c r="F1857" s="124">
        <f t="shared" ca="1" si="123"/>
        <v>0.16284659320874417</v>
      </c>
      <c r="G1857" s="128"/>
      <c r="H1857" s="128"/>
      <c r="I1857" s="124"/>
      <c r="J1857" s="125"/>
      <c r="K1857" s="128"/>
    </row>
    <row r="1858" spans="1:11" x14ac:dyDescent="0.3">
      <c r="A1858" s="73">
        <v>41145</v>
      </c>
      <c r="B1858" s="130">
        <v>1411.130005</v>
      </c>
      <c r="C1858" s="125">
        <f t="shared" si="120"/>
        <v>3.7414625951952551E-3</v>
      </c>
      <c r="D1858" s="128">
        <f t="shared" si="121"/>
        <v>3741.4625951952553</v>
      </c>
      <c r="E1858" s="128">
        <f t="shared" ca="1" si="122"/>
        <v>67154.286987125248</v>
      </c>
      <c r="F1858" s="124">
        <f t="shared" ca="1" si="123"/>
        <v>0.16614608646571116</v>
      </c>
      <c r="G1858" s="128"/>
      <c r="H1858" s="128"/>
      <c r="I1858" s="124"/>
      <c r="J1858" s="125"/>
      <c r="K1858" s="128"/>
    </row>
    <row r="1859" spans="1:11" x14ac:dyDescent="0.3">
      <c r="A1859" s="73">
        <v>41144</v>
      </c>
      <c r="B1859" s="130">
        <v>1402.079956</v>
      </c>
      <c r="C1859" s="125">
        <f t="shared" si="120"/>
        <v>-5.1332547394278283E-4</v>
      </c>
      <c r="D1859" s="128">
        <f t="shared" si="121"/>
        <v>-513.32547394278288</v>
      </c>
      <c r="E1859" s="128">
        <f t="shared" ca="1" si="122"/>
        <v>67154.286987125248</v>
      </c>
      <c r="F1859" s="124">
        <f t="shared" ca="1" si="123"/>
        <v>0.19143431136957756</v>
      </c>
      <c r="G1859" s="128"/>
      <c r="H1859" s="128"/>
      <c r="I1859" s="124"/>
      <c r="J1859" s="125"/>
      <c r="K1859" s="128"/>
    </row>
    <row r="1860" spans="1:11" x14ac:dyDescent="0.3">
      <c r="A1860" s="73">
        <v>41143</v>
      </c>
      <c r="B1860" s="130">
        <v>1413.48999</v>
      </c>
      <c r="C1860" s="125">
        <f t="shared" si="120"/>
        <v>8.0372689257612873E-3</v>
      </c>
      <c r="D1860" s="128">
        <f t="shared" si="121"/>
        <v>8037.2689257612874</v>
      </c>
      <c r="E1860" s="128">
        <f t="shared" ca="1" si="122"/>
        <v>67154.286987125248</v>
      </c>
      <c r="F1860" s="124">
        <f t="shared" ca="1" si="123"/>
        <v>0.21929314621627172</v>
      </c>
      <c r="G1860" s="128"/>
      <c r="H1860" s="128"/>
      <c r="I1860" s="124"/>
      <c r="J1860" s="125"/>
      <c r="K1860" s="128"/>
    </row>
    <row r="1861" spans="1:11" x14ac:dyDescent="0.3">
      <c r="A1861" s="73">
        <v>41142</v>
      </c>
      <c r="B1861" s="130">
        <v>1413.170044</v>
      </c>
      <c r="C1861" s="125">
        <f t="shared" si="120"/>
        <v>8.4347723284221576E-3</v>
      </c>
      <c r="D1861" s="128">
        <f t="shared" si="121"/>
        <v>8434.7723284221574</v>
      </c>
      <c r="E1861" s="128">
        <f t="shared" ca="1" si="122"/>
        <v>67154.286987125248</v>
      </c>
      <c r="F1861" s="124">
        <f t="shared" ca="1" si="123"/>
        <v>0.20004252106064913</v>
      </c>
      <c r="G1861" s="128"/>
      <c r="H1861" s="128"/>
      <c r="I1861" s="124"/>
      <c r="J1861" s="125"/>
      <c r="K1861" s="128"/>
    </row>
    <row r="1862" spans="1:11" x14ac:dyDescent="0.3">
      <c r="A1862" s="73">
        <v>41141</v>
      </c>
      <c r="B1862" s="130">
        <v>1418.130005</v>
      </c>
      <c r="C1862" s="125">
        <f t="shared" si="120"/>
        <v>1.7142096600160528E-2</v>
      </c>
      <c r="D1862" s="128">
        <f t="shared" si="121"/>
        <v>17142.096600160527</v>
      </c>
      <c r="E1862" s="128">
        <f t="shared" ca="1" si="122"/>
        <v>67154.286987125248</v>
      </c>
      <c r="F1862" s="124">
        <f t="shared" ca="1" si="123"/>
        <v>0.22005423003510272</v>
      </c>
      <c r="G1862" s="128"/>
      <c r="H1862" s="128"/>
      <c r="I1862" s="124"/>
      <c r="J1862" s="125"/>
      <c r="K1862" s="128"/>
    </row>
    <row r="1863" spans="1:11" x14ac:dyDescent="0.3">
      <c r="A1863" s="73">
        <v>41138</v>
      </c>
      <c r="B1863" s="130">
        <v>1418.160034</v>
      </c>
      <c r="C1863" s="125">
        <f t="shared" si="120"/>
        <v>1.9532882476027025E-2</v>
      </c>
      <c r="D1863" s="128">
        <f t="shared" si="121"/>
        <v>19532.882476027025</v>
      </c>
      <c r="E1863" s="128">
        <f t="shared" ca="1" si="122"/>
        <v>67154.286987125248</v>
      </c>
      <c r="F1863" s="124">
        <f t="shared" ca="1" si="123"/>
        <v>0.26191036121724065</v>
      </c>
      <c r="G1863" s="128"/>
      <c r="H1863" s="128"/>
      <c r="I1863" s="124"/>
      <c r="J1863" s="125"/>
      <c r="K1863" s="128"/>
    </row>
    <row r="1864" spans="1:11" x14ac:dyDescent="0.3">
      <c r="A1864" s="73">
        <v>41137</v>
      </c>
      <c r="B1864" s="130">
        <v>1415.51001</v>
      </c>
      <c r="C1864" s="125">
        <f t="shared" ref="C1864:C1927" si="124">B1864/B1874-1</f>
        <v>3.7003670329670335E-2</v>
      </c>
      <c r="D1864" s="128">
        <f t="shared" ref="D1864:D1927" si="125">C1864*$B$5</f>
        <v>37003.670329670334</v>
      </c>
      <c r="E1864" s="128">
        <f t="shared" ref="E1864:E1927" ca="1" si="126">ABS(_xlfn.PERCENTILE.INC(OFFSET(D1864,0,0,Window),1-VaRLevel))</f>
        <v>67154.286987125248</v>
      </c>
      <c r="F1864" s="124">
        <f t="shared" ca="1" si="123"/>
        <v>0.25987732723074375</v>
      </c>
      <c r="G1864" s="128"/>
      <c r="H1864" s="128"/>
      <c r="I1864" s="124"/>
      <c r="J1864" s="125"/>
      <c r="K1864" s="128"/>
    </row>
    <row r="1865" spans="1:11" x14ac:dyDescent="0.3">
      <c r="A1865" s="73">
        <v>41136</v>
      </c>
      <c r="B1865" s="130">
        <v>1405.530029</v>
      </c>
      <c r="C1865" s="125">
        <f t="shared" si="124"/>
        <v>2.1965858262917859E-2</v>
      </c>
      <c r="D1865" s="128">
        <f t="shared" si="125"/>
        <v>21965.85826291786</v>
      </c>
      <c r="E1865" s="128">
        <f t="shared" ca="1" si="126"/>
        <v>67154.286987125248</v>
      </c>
      <c r="F1865" s="124">
        <f t="shared" ref="F1865:F1928" ca="1" si="127">B1865/OFFSET(B1865,250,0)-1</f>
        <v>0.23221847142134444</v>
      </c>
      <c r="G1865" s="128"/>
      <c r="H1865" s="128"/>
      <c r="I1865" s="124"/>
      <c r="J1865" s="125"/>
      <c r="K1865" s="128"/>
    </row>
    <row r="1866" spans="1:11" x14ac:dyDescent="0.3">
      <c r="A1866" s="73">
        <v>41135</v>
      </c>
      <c r="B1866" s="130">
        <v>1403.9300539999999</v>
      </c>
      <c r="C1866" s="125">
        <f t="shared" si="124"/>
        <v>1.7842204103093451E-2</v>
      </c>
      <c r="D1866" s="128">
        <f t="shared" si="125"/>
        <v>17842.204103093452</v>
      </c>
      <c r="E1866" s="128">
        <f t="shared" ca="1" si="126"/>
        <v>67154.286987125248</v>
      </c>
      <c r="F1866" s="124">
        <f t="shared" ca="1" si="127"/>
        <v>0.17592913615246197</v>
      </c>
      <c r="G1866" s="128"/>
      <c r="H1866" s="128"/>
      <c r="I1866" s="124"/>
      <c r="J1866" s="125"/>
      <c r="K1866" s="128"/>
    </row>
    <row r="1867" spans="1:11" x14ac:dyDescent="0.3">
      <c r="A1867" s="73">
        <v>41134</v>
      </c>
      <c r="B1867" s="130">
        <v>1404.1099850000001</v>
      </c>
      <c r="C1867" s="125">
        <f t="shared" si="124"/>
        <v>1.3578239612117571E-2</v>
      </c>
      <c r="D1867" s="128">
        <f t="shared" si="125"/>
        <v>13578.239612117572</v>
      </c>
      <c r="E1867" s="128">
        <f t="shared" ca="1" si="126"/>
        <v>67154.286987125248</v>
      </c>
      <c r="F1867" s="124">
        <f t="shared" ca="1" si="127"/>
        <v>0.17719404844902553</v>
      </c>
      <c r="G1867" s="128"/>
      <c r="H1867" s="128"/>
      <c r="I1867" s="124"/>
      <c r="J1867" s="125"/>
      <c r="K1867" s="128"/>
    </row>
    <row r="1868" spans="1:11" x14ac:dyDescent="0.3">
      <c r="A1868" s="73">
        <v>41131</v>
      </c>
      <c r="B1868" s="130">
        <v>1405.869995</v>
      </c>
      <c r="C1868" s="125">
        <f t="shared" si="124"/>
        <v>1.4358192757698562E-2</v>
      </c>
      <c r="D1868" s="128">
        <f t="shared" si="125"/>
        <v>14358.192757698562</v>
      </c>
      <c r="E1868" s="128">
        <f t="shared" ca="1" si="126"/>
        <v>67154.286987125248</v>
      </c>
      <c r="F1868" s="124">
        <f t="shared" ca="1" si="127"/>
        <v>0.16719109886500583</v>
      </c>
      <c r="G1868" s="128"/>
      <c r="H1868" s="128"/>
      <c r="I1868" s="124"/>
      <c r="J1868" s="125"/>
      <c r="K1868" s="128"/>
    </row>
    <row r="1869" spans="1:11" x14ac:dyDescent="0.3">
      <c r="A1869" s="73">
        <v>41130</v>
      </c>
      <c r="B1869" s="130">
        <v>1402.8000489999999</v>
      </c>
      <c r="C1869" s="125">
        <f t="shared" si="124"/>
        <v>3.1455440633881171E-2</v>
      </c>
      <c r="D1869" s="128">
        <f t="shared" si="125"/>
        <v>31455.440633881171</v>
      </c>
      <c r="E1869" s="128">
        <f t="shared" ca="1" si="126"/>
        <v>67154.286987125248</v>
      </c>
      <c r="F1869" s="124">
        <f t="shared" ca="1" si="127"/>
        <v>0.19001363984797837</v>
      </c>
      <c r="G1869" s="128"/>
      <c r="H1869" s="128"/>
      <c r="I1869" s="124"/>
      <c r="J1869" s="125"/>
      <c r="K1869" s="128"/>
    </row>
    <row r="1870" spans="1:11" x14ac:dyDescent="0.3">
      <c r="A1870" s="73">
        <v>41129</v>
      </c>
      <c r="B1870" s="130">
        <v>1402.219971</v>
      </c>
      <c r="C1870" s="125">
        <f t="shared" si="124"/>
        <v>4.8083142320185512E-2</v>
      </c>
      <c r="D1870" s="128">
        <f t="shared" si="125"/>
        <v>48083.142320185514</v>
      </c>
      <c r="E1870" s="128">
        <f t="shared" ca="1" si="126"/>
        <v>69226.546142499676</v>
      </c>
      <c r="F1870" s="124">
        <f t="shared" ca="1" si="127"/>
        <v>0.19578042115508065</v>
      </c>
      <c r="G1870" s="128"/>
      <c r="H1870" s="128"/>
      <c r="I1870" s="124"/>
      <c r="J1870" s="125"/>
      <c r="K1870" s="128"/>
    </row>
    <row r="1871" spans="1:11" x14ac:dyDescent="0.3">
      <c r="A1871" s="73">
        <v>41128</v>
      </c>
      <c r="B1871" s="130">
        <v>1401.349976</v>
      </c>
      <c r="C1871" s="125">
        <f t="shared" si="124"/>
        <v>4.7104119539461697E-2</v>
      </c>
      <c r="D1871" s="128">
        <f t="shared" si="125"/>
        <v>47104.119539461695</v>
      </c>
      <c r="E1871" s="128">
        <f t="shared" ca="1" si="126"/>
        <v>78500.25381876035</v>
      </c>
      <c r="F1871" s="124">
        <f t="shared" ca="1" si="127"/>
        <v>0.25035686810417168</v>
      </c>
      <c r="G1871" s="128"/>
      <c r="H1871" s="128"/>
      <c r="I1871" s="124"/>
      <c r="J1871" s="125"/>
      <c r="K1871" s="128"/>
    </row>
    <row r="1872" spans="1:11" x14ac:dyDescent="0.3">
      <c r="A1872" s="73">
        <v>41127</v>
      </c>
      <c r="B1872" s="130">
        <v>1394.2299800000001</v>
      </c>
      <c r="C1872" s="125">
        <f t="shared" si="124"/>
        <v>3.2365281041890848E-2</v>
      </c>
      <c r="D1872" s="128">
        <f t="shared" si="125"/>
        <v>32365.281041890848</v>
      </c>
      <c r="E1872" s="128">
        <f t="shared" ca="1" si="126"/>
        <v>87453.458856530589</v>
      </c>
      <c r="F1872" s="124">
        <f t="shared" ca="1" si="127"/>
        <v>0.18907827135913813</v>
      </c>
      <c r="G1872" s="128"/>
      <c r="H1872" s="128"/>
      <c r="I1872" s="124"/>
      <c r="J1872" s="125"/>
      <c r="K1872" s="128"/>
    </row>
    <row r="1873" spans="1:11" x14ac:dyDescent="0.3">
      <c r="A1873" s="73">
        <v>41124</v>
      </c>
      <c r="B1873" s="130">
        <v>1390.98999</v>
      </c>
      <c r="C1873" s="125">
        <f t="shared" si="124"/>
        <v>2.0790186321704374E-2</v>
      </c>
      <c r="D1873" s="128">
        <f t="shared" si="125"/>
        <v>20790.186321704372</v>
      </c>
      <c r="E1873" s="128">
        <f t="shared" ca="1" si="126"/>
        <v>93226.241840542003</v>
      </c>
      <c r="F1873" s="124">
        <f t="shared" ca="1" si="127"/>
        <v>0.24255448024907067</v>
      </c>
      <c r="G1873" s="128"/>
      <c r="H1873" s="128"/>
      <c r="I1873" s="124"/>
      <c r="J1873" s="125"/>
      <c r="K1873" s="128"/>
    </row>
    <row r="1874" spans="1:11" x14ac:dyDescent="0.3">
      <c r="A1874" s="73">
        <v>41123</v>
      </c>
      <c r="B1874" s="130">
        <v>1365</v>
      </c>
      <c r="C1874" s="125">
        <f t="shared" si="124"/>
        <v>-8.3617335990168185E-3</v>
      </c>
      <c r="D1874" s="128">
        <f t="shared" si="125"/>
        <v>-8361.7335990168176</v>
      </c>
      <c r="E1874" s="128">
        <f t="shared" ca="1" si="126"/>
        <v>109270.69132362079</v>
      </c>
      <c r="F1874" s="124">
        <f t="shared" ca="1" si="127"/>
        <v>0.13808800739512073</v>
      </c>
      <c r="G1874" s="128"/>
      <c r="H1874" s="128"/>
      <c r="I1874" s="124"/>
      <c r="J1874" s="125"/>
      <c r="K1874" s="128"/>
    </row>
    <row r="1875" spans="1:11" x14ac:dyDescent="0.3">
      <c r="A1875" s="73">
        <v>41122</v>
      </c>
      <c r="B1875" s="130">
        <v>1375.3199460000001</v>
      </c>
      <c r="C1875" s="125">
        <f t="shared" si="124"/>
        <v>1.8501995558970474E-3</v>
      </c>
      <c r="D1875" s="128">
        <f t="shared" si="125"/>
        <v>1850.1995558970475</v>
      </c>
      <c r="E1875" s="128">
        <f t="shared" ca="1" si="126"/>
        <v>114095.73320934507</v>
      </c>
      <c r="F1875" s="124">
        <f t="shared" ca="1" si="127"/>
        <v>0.14603315463747135</v>
      </c>
      <c r="G1875" s="128"/>
      <c r="H1875" s="128"/>
      <c r="I1875" s="124"/>
      <c r="J1875" s="125"/>
      <c r="K1875" s="128"/>
    </row>
    <row r="1876" spans="1:11" x14ac:dyDescent="0.3">
      <c r="A1876" s="73">
        <v>41121</v>
      </c>
      <c r="B1876" s="130">
        <v>1379.3199460000001</v>
      </c>
      <c r="C1876" s="125">
        <f t="shared" si="124"/>
        <v>1.1476311347351276E-2</v>
      </c>
      <c r="D1876" s="128">
        <f t="shared" si="125"/>
        <v>11476.311347351275</v>
      </c>
      <c r="E1876" s="128">
        <f t="shared" ca="1" si="126"/>
        <v>114095.73320934507</v>
      </c>
      <c r="F1876" s="124">
        <f t="shared" ca="1" si="127"/>
        <v>9.4403084254808256E-2</v>
      </c>
      <c r="G1876" s="128"/>
      <c r="H1876" s="128"/>
      <c r="I1876" s="124"/>
      <c r="J1876" s="125"/>
      <c r="K1876" s="128"/>
    </row>
    <row r="1877" spans="1:11" x14ac:dyDescent="0.3">
      <c r="A1877" s="73">
        <v>41120</v>
      </c>
      <c r="B1877" s="130">
        <v>1385.3000489999999</v>
      </c>
      <c r="C1877" s="125">
        <f t="shared" si="124"/>
        <v>2.3388813605661696E-2</v>
      </c>
      <c r="D1877" s="128">
        <f t="shared" si="125"/>
        <v>23388.813605661697</v>
      </c>
      <c r="E1877" s="128">
        <f t="shared" ca="1" si="126"/>
        <v>114095.73320934507</v>
      </c>
      <c r="F1877" s="124">
        <f t="shared" ca="1" si="127"/>
        <v>0.1046608945987928</v>
      </c>
      <c r="G1877" s="128"/>
      <c r="H1877" s="128"/>
      <c r="I1877" s="124"/>
      <c r="J1877" s="125"/>
      <c r="K1877" s="128"/>
    </row>
    <row r="1878" spans="1:11" x14ac:dyDescent="0.3">
      <c r="A1878" s="73">
        <v>41117</v>
      </c>
      <c r="B1878" s="130">
        <v>1385.969971</v>
      </c>
      <c r="C1878" s="125">
        <f t="shared" si="124"/>
        <v>2.1514130055049652E-2</v>
      </c>
      <c r="D1878" s="128">
        <f t="shared" si="125"/>
        <v>21514.130055049653</v>
      </c>
      <c r="E1878" s="128">
        <f t="shared" ca="1" si="126"/>
        <v>114095.73320934507</v>
      </c>
      <c r="F1878" s="124">
        <f t="shared" ca="1" si="127"/>
        <v>7.6950001196675721E-2</v>
      </c>
      <c r="G1878" s="128"/>
      <c r="H1878" s="128"/>
      <c r="I1878" s="124"/>
      <c r="J1878" s="125"/>
      <c r="K1878" s="128"/>
    </row>
    <row r="1879" spans="1:11" x14ac:dyDescent="0.3">
      <c r="A1879" s="73">
        <v>41116</v>
      </c>
      <c r="B1879" s="130">
        <v>1360.0200199999999</v>
      </c>
      <c r="C1879" s="125">
        <f t="shared" si="124"/>
        <v>1.8924757867146536E-2</v>
      </c>
      <c r="D1879" s="128">
        <f t="shared" si="125"/>
        <v>18924.757867146534</v>
      </c>
      <c r="E1879" s="128">
        <f t="shared" ca="1" si="126"/>
        <v>114095.73320934507</v>
      </c>
      <c r="F1879" s="124">
        <f t="shared" ca="1" si="127"/>
        <v>5.2418972265956043E-2</v>
      </c>
      <c r="G1879" s="128"/>
      <c r="H1879" s="128"/>
      <c r="I1879" s="124"/>
      <c r="J1879" s="125"/>
      <c r="K1879" s="128"/>
    </row>
    <row r="1880" spans="1:11" x14ac:dyDescent="0.3">
      <c r="A1880" s="73">
        <v>41115</v>
      </c>
      <c r="B1880" s="130">
        <v>1337.8900149999999</v>
      </c>
      <c r="C1880" s="125">
        <f t="shared" si="124"/>
        <v>-2.6537971076343592E-3</v>
      </c>
      <c r="D1880" s="128">
        <f t="shared" si="125"/>
        <v>-2653.7971076343592</v>
      </c>
      <c r="E1880" s="128">
        <f t="shared" ca="1" si="126"/>
        <v>114095.73320934507</v>
      </c>
      <c r="F1880" s="124">
        <f t="shared" ca="1" si="127"/>
        <v>2.8615997709562135E-2</v>
      </c>
      <c r="G1880" s="128"/>
      <c r="H1880" s="128"/>
      <c r="I1880" s="124"/>
      <c r="J1880" s="125"/>
      <c r="K1880" s="128"/>
    </row>
    <row r="1881" spans="1:11" x14ac:dyDescent="0.3">
      <c r="A1881" s="73">
        <v>41114</v>
      </c>
      <c r="B1881" s="130">
        <v>1338.3100589999999</v>
      </c>
      <c r="C1881" s="125">
        <f t="shared" si="124"/>
        <v>-2.355559250904804E-3</v>
      </c>
      <c r="D1881" s="128">
        <f t="shared" si="125"/>
        <v>-2355.5592509048038</v>
      </c>
      <c r="E1881" s="128">
        <f t="shared" ca="1" si="126"/>
        <v>114095.73320934507</v>
      </c>
      <c r="F1881" s="124">
        <f t="shared" ca="1" si="127"/>
        <v>2.5611387638673877E-2</v>
      </c>
      <c r="G1881" s="128"/>
      <c r="H1881" s="128"/>
      <c r="I1881" s="124"/>
      <c r="J1881" s="125"/>
      <c r="K1881" s="128"/>
    </row>
    <row r="1882" spans="1:11" x14ac:dyDescent="0.3">
      <c r="A1882" s="73">
        <v>41113</v>
      </c>
      <c r="B1882" s="130">
        <v>1350.5200199999999</v>
      </c>
      <c r="C1882" s="125">
        <f t="shared" si="124"/>
        <v>-1.4343796163589495E-3</v>
      </c>
      <c r="D1882" s="128">
        <f t="shared" si="125"/>
        <v>-1434.3796163589495</v>
      </c>
      <c r="E1882" s="128">
        <f t="shared" ca="1" si="126"/>
        <v>114095.73320934507</v>
      </c>
      <c r="F1882" s="124">
        <f t="shared" ca="1" si="127"/>
        <v>1.394963723818532E-2</v>
      </c>
      <c r="G1882" s="128"/>
      <c r="H1882" s="128"/>
      <c r="I1882" s="124"/>
      <c r="J1882" s="125"/>
      <c r="K1882" s="128"/>
    </row>
    <row r="1883" spans="1:11" x14ac:dyDescent="0.3">
      <c r="A1883" s="73">
        <v>41110</v>
      </c>
      <c r="B1883" s="130">
        <v>1362.660034</v>
      </c>
      <c r="C1883" s="125">
        <f t="shared" si="124"/>
        <v>5.8906750538161301E-3</v>
      </c>
      <c r="D1883" s="128">
        <f t="shared" si="125"/>
        <v>5890.6750538161305</v>
      </c>
      <c r="E1883" s="128">
        <f t="shared" ca="1" si="126"/>
        <v>114095.73320934507</v>
      </c>
      <c r="F1883" s="124">
        <f t="shared" ca="1" si="127"/>
        <v>1.8864522989102905E-2</v>
      </c>
      <c r="G1883" s="128"/>
      <c r="H1883" s="128"/>
      <c r="I1883" s="124"/>
      <c r="J1883" s="125"/>
      <c r="K1883" s="128"/>
    </row>
    <row r="1884" spans="1:11" x14ac:dyDescent="0.3">
      <c r="A1884" s="73">
        <v>41109</v>
      </c>
      <c r="B1884" s="130">
        <v>1376.51001</v>
      </c>
      <c r="C1884" s="125">
        <f t="shared" si="124"/>
        <v>6.529822231468696E-3</v>
      </c>
      <c r="D1884" s="128">
        <f t="shared" si="125"/>
        <v>6529.8222314686964</v>
      </c>
      <c r="E1884" s="128">
        <f t="shared" ca="1" si="126"/>
        <v>114095.73320934507</v>
      </c>
      <c r="F1884" s="124">
        <f t="shared" ca="1" si="127"/>
        <v>2.3412283484077756E-2</v>
      </c>
      <c r="G1884" s="128"/>
      <c r="H1884" s="128"/>
      <c r="I1884" s="124"/>
      <c r="J1884" s="125"/>
      <c r="K1884" s="128"/>
    </row>
    <row r="1885" spans="1:11" x14ac:dyDescent="0.3">
      <c r="A1885" s="73">
        <v>41108</v>
      </c>
      <c r="B1885" s="130">
        <v>1372.780029</v>
      </c>
      <c r="C1885" s="125">
        <f t="shared" si="124"/>
        <v>-9.0245482740480831E-4</v>
      </c>
      <c r="D1885" s="128">
        <f t="shared" si="125"/>
        <v>-902.45482740480827</v>
      </c>
      <c r="E1885" s="128">
        <f t="shared" ca="1" si="126"/>
        <v>114095.73320934507</v>
      </c>
      <c r="F1885" s="124">
        <f t="shared" ca="1" si="127"/>
        <v>2.1565693513380779E-2</v>
      </c>
      <c r="G1885" s="128"/>
      <c r="H1885" s="128"/>
      <c r="I1885" s="124"/>
      <c r="J1885" s="125"/>
      <c r="K1885" s="128"/>
    </row>
    <row r="1886" spans="1:11" x14ac:dyDescent="0.3">
      <c r="A1886" s="73">
        <v>41107</v>
      </c>
      <c r="B1886" s="130">
        <v>1363.670044</v>
      </c>
      <c r="C1886" s="125">
        <f t="shared" si="124"/>
        <v>-1.3474569842223394E-3</v>
      </c>
      <c r="D1886" s="128">
        <f t="shared" si="125"/>
        <v>-1347.4569842223393</v>
      </c>
      <c r="E1886" s="128">
        <f t="shared" ca="1" si="126"/>
        <v>114095.73320934507</v>
      </c>
      <c r="F1886" s="124">
        <f t="shared" ca="1" si="127"/>
        <v>2.8532914205423809E-2</v>
      </c>
      <c r="G1886" s="128"/>
      <c r="H1886" s="128"/>
      <c r="I1886" s="124"/>
      <c r="J1886" s="125"/>
      <c r="K1886" s="128"/>
    </row>
    <row r="1887" spans="1:11" x14ac:dyDescent="0.3">
      <c r="A1887" s="73">
        <v>41106</v>
      </c>
      <c r="B1887" s="130">
        <v>1353.6400149999999</v>
      </c>
      <c r="C1887" s="125">
        <f t="shared" si="124"/>
        <v>-6.2547856252843648E-3</v>
      </c>
      <c r="D1887" s="128">
        <f t="shared" si="125"/>
        <v>-6254.7856252843649</v>
      </c>
      <c r="E1887" s="128">
        <f t="shared" ca="1" si="126"/>
        <v>114095.73320934507</v>
      </c>
      <c r="F1887" s="124">
        <f t="shared" ca="1" si="127"/>
        <v>2.0282978002803542E-2</v>
      </c>
      <c r="G1887" s="128"/>
      <c r="H1887" s="128"/>
      <c r="I1887" s="124"/>
      <c r="J1887" s="125"/>
      <c r="K1887" s="128"/>
    </row>
    <row r="1888" spans="1:11" x14ac:dyDescent="0.3">
      <c r="A1888" s="73">
        <v>41103</v>
      </c>
      <c r="B1888" s="130">
        <v>1356.780029</v>
      </c>
      <c r="C1888" s="125">
        <f t="shared" si="124"/>
        <v>2.0872200374694616E-2</v>
      </c>
      <c r="D1888" s="128">
        <f t="shared" si="125"/>
        <v>20872.200374694617</v>
      </c>
      <c r="E1888" s="128">
        <f t="shared" ca="1" si="126"/>
        <v>114095.73320934507</v>
      </c>
      <c r="F1888" s="124">
        <f t="shared" ca="1" si="127"/>
        <v>3.9327805429847817E-2</v>
      </c>
      <c r="G1888" s="128"/>
      <c r="H1888" s="128"/>
      <c r="I1888" s="124"/>
      <c r="J1888" s="125"/>
      <c r="K1888" s="128"/>
    </row>
    <row r="1889" spans="1:11" x14ac:dyDescent="0.3">
      <c r="A1889" s="73">
        <v>41102</v>
      </c>
      <c r="B1889" s="130">
        <v>1334.76001</v>
      </c>
      <c r="C1889" s="125">
        <f t="shared" si="124"/>
        <v>2.1849563032165786E-3</v>
      </c>
      <c r="D1889" s="128">
        <f t="shared" si="125"/>
        <v>2184.9563032165788</v>
      </c>
      <c r="E1889" s="128">
        <f t="shared" ca="1" si="126"/>
        <v>114095.73320934507</v>
      </c>
      <c r="F1889" s="124">
        <f t="shared" ca="1" si="127"/>
        <v>1.4147427164122872E-2</v>
      </c>
      <c r="G1889" s="128"/>
      <c r="H1889" s="128"/>
      <c r="I1889" s="124"/>
      <c r="J1889" s="125"/>
      <c r="K1889" s="128"/>
    </row>
    <row r="1890" spans="1:11" x14ac:dyDescent="0.3">
      <c r="A1890" s="73">
        <v>41101</v>
      </c>
      <c r="B1890" s="130">
        <v>1341.4499510000001</v>
      </c>
      <c r="C1890" s="125">
        <f t="shared" si="124"/>
        <v>1.6257669499448291E-2</v>
      </c>
      <c r="D1890" s="128">
        <f t="shared" si="125"/>
        <v>16257.669499448291</v>
      </c>
      <c r="E1890" s="128">
        <f t="shared" ca="1" si="126"/>
        <v>114095.73320934507</v>
      </c>
      <c r="F1890" s="124">
        <f t="shared" ca="1" si="127"/>
        <v>2.4891666952759461E-2</v>
      </c>
      <c r="G1890" s="128"/>
      <c r="H1890" s="128"/>
      <c r="I1890" s="124"/>
      <c r="J1890" s="125"/>
      <c r="K1890" s="128"/>
    </row>
    <row r="1891" spans="1:11" x14ac:dyDescent="0.3">
      <c r="A1891" s="73">
        <v>41100</v>
      </c>
      <c r="B1891" s="130">
        <v>1341.469971</v>
      </c>
      <c r="C1891" s="125">
        <f t="shared" si="124"/>
        <v>2.1123223070801611E-2</v>
      </c>
      <c r="D1891" s="128">
        <f t="shared" si="125"/>
        <v>21123.22307080161</v>
      </c>
      <c r="E1891" s="128">
        <f t="shared" ca="1" si="126"/>
        <v>114095.73320934507</v>
      </c>
      <c r="F1891" s="124">
        <f t="shared" ca="1" si="127"/>
        <v>1.8023556235530425E-2</v>
      </c>
      <c r="G1891" s="128"/>
      <c r="H1891" s="128"/>
      <c r="I1891" s="124"/>
      <c r="J1891" s="125"/>
      <c r="K1891" s="128"/>
    </row>
    <row r="1892" spans="1:11" x14ac:dyDescent="0.3">
      <c r="A1892" s="73">
        <v>41099</v>
      </c>
      <c r="B1892" s="130">
        <v>1352.459961</v>
      </c>
      <c r="C1892" s="125">
        <f t="shared" si="124"/>
        <v>1.3063430314700586E-2</v>
      </c>
      <c r="D1892" s="128">
        <f t="shared" si="125"/>
        <v>13063.430314700587</v>
      </c>
      <c r="E1892" s="128">
        <f t="shared" ca="1" si="126"/>
        <v>114095.73320934507</v>
      </c>
      <c r="F1892" s="124">
        <f t="shared" ca="1" si="127"/>
        <v>2.9551433845443675E-2</v>
      </c>
      <c r="G1892" s="128"/>
      <c r="H1892" s="128"/>
      <c r="I1892" s="124"/>
      <c r="J1892" s="125"/>
      <c r="K1892" s="128"/>
    </row>
    <row r="1893" spans="1:11" x14ac:dyDescent="0.3">
      <c r="A1893" s="73">
        <v>41096</v>
      </c>
      <c r="B1893" s="130">
        <v>1354.6800539999999</v>
      </c>
      <c r="C1893" s="125">
        <f t="shared" si="124"/>
        <v>2.2006656894277166E-2</v>
      </c>
      <c r="D1893" s="128">
        <f t="shared" si="125"/>
        <v>22006.656894277166</v>
      </c>
      <c r="E1893" s="128">
        <f t="shared" ca="1" si="126"/>
        <v>114095.73320934507</v>
      </c>
      <c r="F1893" s="124">
        <f t="shared" ca="1" si="127"/>
        <v>2.6669443699228079E-2</v>
      </c>
      <c r="G1893" s="128"/>
      <c r="H1893" s="128"/>
      <c r="I1893" s="124"/>
      <c r="J1893" s="125"/>
      <c r="K1893" s="128"/>
    </row>
    <row r="1894" spans="1:11" x14ac:dyDescent="0.3">
      <c r="A1894" s="73">
        <v>41095</v>
      </c>
      <c r="B1894" s="130">
        <v>1367.579956</v>
      </c>
      <c r="C1894" s="125">
        <f t="shared" si="124"/>
        <v>8.7704530663033076E-3</v>
      </c>
      <c r="D1894" s="128">
        <f t="shared" si="125"/>
        <v>8770.4530663033074</v>
      </c>
      <c r="E1894" s="128">
        <f t="shared" ca="1" si="126"/>
        <v>114095.73320934507</v>
      </c>
      <c r="F1894" s="124">
        <f t="shared" ca="1" si="127"/>
        <v>1.7696015875052318E-2</v>
      </c>
      <c r="G1894" s="128"/>
      <c r="H1894" s="128"/>
      <c r="I1894" s="124"/>
      <c r="J1894" s="125"/>
      <c r="K1894" s="128"/>
    </row>
    <row r="1895" spans="1:11" x14ac:dyDescent="0.3">
      <c r="A1895" s="73">
        <v>41093</v>
      </c>
      <c r="B1895" s="130">
        <v>1374.0200199999999</v>
      </c>
      <c r="C1895" s="125">
        <f t="shared" si="124"/>
        <v>1.1811691067787233E-2</v>
      </c>
      <c r="D1895" s="128">
        <f t="shared" si="125"/>
        <v>11811.691067787233</v>
      </c>
      <c r="E1895" s="128">
        <f t="shared" ca="1" si="126"/>
        <v>114095.73320934507</v>
      </c>
      <c r="F1895" s="124">
        <f t="shared" ca="1" si="127"/>
        <v>1.537078187268337E-2</v>
      </c>
      <c r="G1895" s="128"/>
      <c r="H1895" s="128"/>
      <c r="I1895" s="124"/>
      <c r="J1895" s="125"/>
      <c r="K1895" s="128"/>
    </row>
    <row r="1896" spans="1:11" x14ac:dyDescent="0.3">
      <c r="A1896" s="73">
        <v>41092</v>
      </c>
      <c r="B1896" s="130">
        <v>1365.51001</v>
      </c>
      <c r="C1896" s="125">
        <f t="shared" si="124"/>
        <v>1.5415146383022327E-2</v>
      </c>
      <c r="D1896" s="128">
        <f t="shared" si="125"/>
        <v>15415.146383022327</v>
      </c>
      <c r="E1896" s="128">
        <f t="shared" ca="1" si="126"/>
        <v>114095.73320934507</v>
      </c>
      <c r="F1896" s="124">
        <f t="shared" ca="1" si="127"/>
        <v>1.9630859432576253E-2</v>
      </c>
      <c r="G1896" s="128"/>
      <c r="H1896" s="128"/>
      <c r="I1896" s="124"/>
      <c r="J1896" s="125"/>
      <c r="K1896" s="128"/>
    </row>
    <row r="1897" spans="1:11" x14ac:dyDescent="0.3">
      <c r="A1897" s="73">
        <v>41089</v>
      </c>
      <c r="B1897" s="130">
        <v>1362.160034</v>
      </c>
      <c r="C1897" s="125">
        <f t="shared" si="124"/>
        <v>1.4387468714943008E-2</v>
      </c>
      <c r="D1897" s="128">
        <f t="shared" si="125"/>
        <v>14387.468714943008</v>
      </c>
      <c r="E1897" s="128">
        <f t="shared" ca="1" si="126"/>
        <v>114095.73320934507</v>
      </c>
      <c r="F1897" s="124">
        <f t="shared" ca="1" si="127"/>
        <v>1.8148136536355608E-2</v>
      </c>
      <c r="G1897" s="128"/>
      <c r="H1897" s="128"/>
      <c r="I1897" s="124"/>
      <c r="J1897" s="125"/>
      <c r="K1897" s="128"/>
    </row>
    <row r="1898" spans="1:11" x14ac:dyDescent="0.3">
      <c r="A1898" s="73">
        <v>41088</v>
      </c>
      <c r="B1898" s="130">
        <v>1329.040039</v>
      </c>
      <c r="C1898" s="125">
        <f t="shared" si="124"/>
        <v>-4.509593039070392E-5</v>
      </c>
      <c r="D1898" s="128">
        <f t="shared" si="125"/>
        <v>-45.09593039070392</v>
      </c>
      <c r="E1898" s="128">
        <f t="shared" ca="1" si="126"/>
        <v>114095.73320934507</v>
      </c>
      <c r="F1898" s="124">
        <f t="shared" ca="1" si="127"/>
        <v>-7.9347933826009465E-3</v>
      </c>
      <c r="G1898" s="128"/>
      <c r="H1898" s="128"/>
      <c r="I1898" s="124"/>
      <c r="J1898" s="125"/>
      <c r="K1898" s="128"/>
    </row>
    <row r="1899" spans="1:11" x14ac:dyDescent="0.3">
      <c r="A1899" s="73">
        <v>41087</v>
      </c>
      <c r="B1899" s="130">
        <v>1331.849976</v>
      </c>
      <c r="C1899" s="125">
        <f t="shared" si="124"/>
        <v>1.2906098606313421E-2</v>
      </c>
      <c r="D1899" s="128">
        <f t="shared" si="125"/>
        <v>12906.098606313421</v>
      </c>
      <c r="E1899" s="128">
        <f t="shared" ca="1" si="126"/>
        <v>114095.73320934507</v>
      </c>
      <c r="F1899" s="124">
        <f t="shared" ca="1" si="127"/>
        <v>8.4882790712652589E-3</v>
      </c>
      <c r="G1899" s="128"/>
      <c r="H1899" s="128"/>
      <c r="I1899" s="124"/>
      <c r="J1899" s="125"/>
      <c r="K1899" s="128"/>
    </row>
    <row r="1900" spans="1:11" x14ac:dyDescent="0.3">
      <c r="A1900" s="73">
        <v>41086</v>
      </c>
      <c r="B1900" s="130">
        <v>1319.98999</v>
      </c>
      <c r="C1900" s="125">
        <f t="shared" si="124"/>
        <v>-3.1642705894434631E-3</v>
      </c>
      <c r="D1900" s="128">
        <f t="shared" si="125"/>
        <v>-3164.270589443463</v>
      </c>
      <c r="E1900" s="128">
        <f t="shared" ca="1" si="126"/>
        <v>114095.73320934507</v>
      </c>
      <c r="F1900" s="124">
        <f t="shared" ca="1" si="127"/>
        <v>9.6220433321227983E-3</v>
      </c>
      <c r="G1900" s="128"/>
      <c r="H1900" s="128"/>
      <c r="I1900" s="124"/>
      <c r="J1900" s="125"/>
      <c r="K1900" s="128"/>
    </row>
    <row r="1901" spans="1:11" x14ac:dyDescent="0.3">
      <c r="A1901" s="73">
        <v>41085</v>
      </c>
      <c r="B1901" s="130">
        <v>1313.719971</v>
      </c>
      <c r="C1901" s="125">
        <f t="shared" si="124"/>
        <v>3.659414027023411E-3</v>
      </c>
      <c r="D1901" s="128">
        <f t="shared" si="125"/>
        <v>3659.4140270234111</v>
      </c>
      <c r="E1901" s="128">
        <f t="shared" ca="1" si="126"/>
        <v>114095.73320934507</v>
      </c>
      <c r="F1901" s="124">
        <f t="shared" ca="1" si="127"/>
        <v>1.3149009710599957E-2</v>
      </c>
      <c r="G1901" s="128"/>
      <c r="H1901" s="128"/>
      <c r="I1901" s="124"/>
      <c r="J1901" s="125"/>
      <c r="K1901" s="128"/>
    </row>
    <row r="1902" spans="1:11" x14ac:dyDescent="0.3">
      <c r="A1902" s="73">
        <v>41082</v>
      </c>
      <c r="B1902" s="130">
        <v>1335.0200199999999</v>
      </c>
      <c r="C1902" s="125">
        <f t="shared" si="124"/>
        <v>7.0606232065075769E-3</v>
      </c>
      <c r="D1902" s="128">
        <f t="shared" si="125"/>
        <v>7060.6232065075765</v>
      </c>
      <c r="E1902" s="128">
        <f t="shared" ca="1" si="126"/>
        <v>114095.73320934507</v>
      </c>
      <c r="F1902" s="124">
        <f t="shared" ca="1" si="127"/>
        <v>4.2902933387759079E-2</v>
      </c>
      <c r="G1902" s="128"/>
      <c r="H1902" s="128"/>
      <c r="I1902" s="124"/>
      <c r="J1902" s="125"/>
      <c r="K1902" s="128"/>
    </row>
    <row r="1903" spans="1:11" x14ac:dyDescent="0.3">
      <c r="A1903" s="73">
        <v>41081</v>
      </c>
      <c r="B1903" s="130">
        <v>1325.51001</v>
      </c>
      <c r="C1903" s="125">
        <f t="shared" si="124"/>
        <v>8.0000761070431192E-3</v>
      </c>
      <c r="D1903" s="128">
        <f t="shared" si="125"/>
        <v>8000.076107043119</v>
      </c>
      <c r="E1903" s="128">
        <f t="shared" ca="1" si="126"/>
        <v>114095.73320934507</v>
      </c>
      <c r="F1903" s="124">
        <f t="shared" ca="1" si="127"/>
        <v>4.4984083885230008E-2</v>
      </c>
      <c r="G1903" s="128"/>
      <c r="H1903" s="128"/>
      <c r="I1903" s="124"/>
      <c r="J1903" s="125"/>
      <c r="K1903" s="128"/>
    </row>
    <row r="1904" spans="1:11" x14ac:dyDescent="0.3">
      <c r="A1904" s="73">
        <v>41080</v>
      </c>
      <c r="B1904" s="130">
        <v>1355.6899410000001</v>
      </c>
      <c r="C1904" s="125">
        <f t="shared" si="124"/>
        <v>3.0841008756393062E-2</v>
      </c>
      <c r="D1904" s="128">
        <f t="shared" si="125"/>
        <v>30841.008756393061</v>
      </c>
      <c r="E1904" s="128">
        <f t="shared" ca="1" si="126"/>
        <v>114095.73320934507</v>
      </c>
      <c r="F1904" s="124">
        <f t="shared" ca="1" si="127"/>
        <v>5.6244597584729217E-2</v>
      </c>
      <c r="G1904" s="128"/>
      <c r="H1904" s="128"/>
      <c r="I1904" s="124"/>
      <c r="J1904" s="125"/>
      <c r="K1904" s="128"/>
    </row>
    <row r="1905" spans="1:11" x14ac:dyDescent="0.3">
      <c r="A1905" s="73">
        <v>41079</v>
      </c>
      <c r="B1905" s="130">
        <v>1357.9799800000001</v>
      </c>
      <c r="C1905" s="125">
        <f t="shared" si="124"/>
        <v>5.6382714896927366E-2</v>
      </c>
      <c r="D1905" s="128">
        <f t="shared" si="125"/>
        <v>56382.714896927369</v>
      </c>
      <c r="E1905" s="128">
        <f t="shared" ca="1" si="126"/>
        <v>114095.73320934507</v>
      </c>
      <c r="F1905" s="124">
        <f t="shared" ca="1" si="127"/>
        <v>5.503672030583262E-2</v>
      </c>
      <c r="G1905" s="128"/>
      <c r="H1905" s="128"/>
      <c r="I1905" s="124"/>
      <c r="J1905" s="125"/>
      <c r="K1905" s="128"/>
    </row>
    <row r="1906" spans="1:11" x14ac:dyDescent="0.3">
      <c r="A1906" s="73">
        <v>41078</v>
      </c>
      <c r="B1906" s="130">
        <v>1344.780029</v>
      </c>
      <c r="C1906" s="125">
        <f t="shared" si="124"/>
        <v>5.2105315516056461E-2</v>
      </c>
      <c r="D1906" s="128">
        <f t="shared" si="125"/>
        <v>52105.315516056464</v>
      </c>
      <c r="E1906" s="128">
        <f t="shared" ca="1" si="126"/>
        <v>114095.73320934507</v>
      </c>
      <c r="F1906" s="124">
        <f t="shared" ca="1" si="127"/>
        <v>3.8023348338530605E-2</v>
      </c>
      <c r="G1906" s="128"/>
      <c r="H1906" s="128"/>
      <c r="I1906" s="124"/>
      <c r="J1906" s="125"/>
      <c r="K1906" s="128"/>
    </row>
    <row r="1907" spans="1:11" x14ac:dyDescent="0.3">
      <c r="A1907" s="73">
        <v>41075</v>
      </c>
      <c r="B1907" s="130">
        <v>1342.839966</v>
      </c>
      <c r="C1907" s="125">
        <f t="shared" si="124"/>
        <v>5.0702579749146715E-2</v>
      </c>
      <c r="D1907" s="128">
        <f t="shared" si="125"/>
        <v>50702.579749146716</v>
      </c>
      <c r="E1907" s="128">
        <f t="shared" ca="1" si="126"/>
        <v>114095.73320934507</v>
      </c>
      <c r="F1907" s="124">
        <f t="shared" ca="1" si="127"/>
        <v>5.0439611499572878E-2</v>
      </c>
      <c r="G1907" s="128"/>
      <c r="H1907" s="128"/>
      <c r="I1907" s="124"/>
      <c r="J1907" s="125"/>
      <c r="K1907" s="128"/>
    </row>
    <row r="1908" spans="1:11" x14ac:dyDescent="0.3">
      <c r="A1908" s="73">
        <v>41074</v>
      </c>
      <c r="B1908" s="130">
        <v>1329.099976</v>
      </c>
      <c r="C1908" s="125">
        <f t="shared" si="124"/>
        <v>1.4324651523115906E-2</v>
      </c>
      <c r="D1908" s="128">
        <f t="shared" si="125"/>
        <v>14324.651523115905</v>
      </c>
      <c r="E1908" s="128">
        <f t="shared" ca="1" si="126"/>
        <v>114095.73320934507</v>
      </c>
      <c r="F1908" s="124">
        <f t="shared" ca="1" si="127"/>
        <v>4.5300806920959502E-2</v>
      </c>
      <c r="G1908" s="128"/>
      <c r="H1908" s="128"/>
      <c r="I1908" s="124"/>
      <c r="J1908" s="125"/>
      <c r="K1908" s="128"/>
    </row>
    <row r="1909" spans="1:11" x14ac:dyDescent="0.3">
      <c r="A1909" s="73">
        <v>41073</v>
      </c>
      <c r="B1909" s="130">
        <v>1314.880005</v>
      </c>
      <c r="C1909" s="125">
        <f t="shared" si="124"/>
        <v>1.1878742912201368E-3</v>
      </c>
      <c r="D1909" s="128">
        <f t="shared" si="125"/>
        <v>1187.8742912201367</v>
      </c>
      <c r="E1909" s="128">
        <f t="shared" ca="1" si="126"/>
        <v>114095.73320934507</v>
      </c>
      <c r="F1909" s="124">
        <f t="shared" ca="1" si="127"/>
        <v>3.7266092456066824E-2</v>
      </c>
      <c r="G1909" s="128"/>
      <c r="H1909" s="128"/>
      <c r="I1909" s="124"/>
      <c r="J1909" s="125"/>
      <c r="K1909" s="128"/>
    </row>
    <row r="1910" spans="1:11" x14ac:dyDescent="0.3">
      <c r="A1910" s="73">
        <v>41072</v>
      </c>
      <c r="B1910" s="130">
        <v>1324.1800539999999</v>
      </c>
      <c r="C1910" s="125">
        <f t="shared" si="124"/>
        <v>-6.1842284924378266E-3</v>
      </c>
      <c r="D1910" s="128">
        <f t="shared" si="125"/>
        <v>-6184.2284924378264</v>
      </c>
      <c r="E1910" s="128">
        <f t="shared" ca="1" si="126"/>
        <v>114095.73320934507</v>
      </c>
      <c r="F1910" s="124">
        <f t="shared" ca="1" si="127"/>
        <v>4.6435181960813088E-2</v>
      </c>
      <c r="G1910" s="128"/>
      <c r="H1910" s="128"/>
      <c r="I1910" s="124"/>
      <c r="J1910" s="125"/>
      <c r="K1910" s="128"/>
    </row>
    <row r="1911" spans="1:11" x14ac:dyDescent="0.3">
      <c r="A1911" s="73">
        <v>41071</v>
      </c>
      <c r="B1911" s="130">
        <v>1308.9300539999999</v>
      </c>
      <c r="C1911" s="125">
        <f t="shared" si="124"/>
        <v>-6.7459079117627718E-3</v>
      </c>
      <c r="D1911" s="128">
        <f t="shared" si="125"/>
        <v>-6745.9079117627716</v>
      </c>
      <c r="E1911" s="128">
        <f t="shared" ca="1" si="126"/>
        <v>114095.73320934507</v>
      </c>
      <c r="F1911" s="124">
        <f t="shared" ca="1" si="127"/>
        <v>1.6352628046125028E-2</v>
      </c>
      <c r="G1911" s="128"/>
      <c r="H1911" s="128"/>
      <c r="I1911" s="124"/>
      <c r="J1911" s="125"/>
      <c r="K1911" s="128"/>
    </row>
    <row r="1912" spans="1:11" x14ac:dyDescent="0.3">
      <c r="A1912" s="73">
        <v>41068</v>
      </c>
      <c r="B1912" s="130">
        <v>1325.660034</v>
      </c>
      <c r="C1912" s="125">
        <f t="shared" si="124"/>
        <v>3.77076944935828E-3</v>
      </c>
      <c r="D1912" s="128">
        <f t="shared" si="125"/>
        <v>3770.7694493582799</v>
      </c>
      <c r="E1912" s="128">
        <f t="shared" ca="1" si="126"/>
        <v>114095.73320934507</v>
      </c>
      <c r="F1912" s="124">
        <f t="shared" ca="1" si="127"/>
        <v>4.2324901804718928E-2</v>
      </c>
      <c r="G1912" s="128"/>
      <c r="H1912" s="128"/>
      <c r="I1912" s="124"/>
      <c r="J1912" s="125"/>
      <c r="K1912" s="128"/>
    </row>
    <row r="1913" spans="1:11" x14ac:dyDescent="0.3">
      <c r="A1913" s="73">
        <v>41067</v>
      </c>
      <c r="B1913" s="130">
        <v>1314.98999</v>
      </c>
      <c r="C1913" s="125">
        <f t="shared" si="124"/>
        <v>-2.934348637471218E-3</v>
      </c>
      <c r="D1913" s="128">
        <f t="shared" si="125"/>
        <v>-2934.3486374712179</v>
      </c>
      <c r="E1913" s="128">
        <f t="shared" ca="1" si="126"/>
        <v>114095.73320934507</v>
      </c>
      <c r="F1913" s="124">
        <f t="shared" ca="1" si="127"/>
        <v>3.4626831808947989E-2</v>
      </c>
      <c r="G1913" s="128"/>
      <c r="H1913" s="128"/>
      <c r="I1913" s="124"/>
      <c r="J1913" s="125"/>
      <c r="K1913" s="128"/>
    </row>
    <row r="1914" spans="1:11" x14ac:dyDescent="0.3">
      <c r="A1914" s="73">
        <v>41066</v>
      </c>
      <c r="B1914" s="130">
        <v>1315.130005</v>
      </c>
      <c r="C1914" s="125">
        <f t="shared" si="124"/>
        <v>-1.139272228571131E-3</v>
      </c>
      <c r="D1914" s="128">
        <f t="shared" si="125"/>
        <v>-1139.2722285711309</v>
      </c>
      <c r="E1914" s="128">
        <f t="shared" ca="1" si="126"/>
        <v>114095.73320934507</v>
      </c>
      <c r="F1914" s="124">
        <f t="shared" ca="1" si="127"/>
        <v>2.0271532195500264E-2</v>
      </c>
      <c r="G1914" s="128"/>
      <c r="H1914" s="128"/>
      <c r="I1914" s="124"/>
      <c r="J1914" s="125"/>
      <c r="K1914" s="128"/>
    </row>
    <row r="1915" spans="1:11" x14ac:dyDescent="0.3">
      <c r="A1915" s="73">
        <v>41065</v>
      </c>
      <c r="B1915" s="130">
        <v>1285.5</v>
      </c>
      <c r="C1915" s="125">
        <f t="shared" si="124"/>
        <v>-2.3168861641569172E-2</v>
      </c>
      <c r="D1915" s="128">
        <f t="shared" si="125"/>
        <v>-23168.861641569172</v>
      </c>
      <c r="E1915" s="128">
        <f t="shared" ca="1" si="126"/>
        <v>114095.73320934507</v>
      </c>
      <c r="F1915" s="124">
        <f t="shared" ca="1" si="127"/>
        <v>4.6421744397384668E-3</v>
      </c>
      <c r="G1915" s="128"/>
      <c r="H1915" s="128"/>
      <c r="I1915" s="124"/>
      <c r="J1915" s="125"/>
      <c r="K1915" s="128"/>
    </row>
    <row r="1916" spans="1:11" x14ac:dyDescent="0.3">
      <c r="A1916" s="73">
        <v>41064</v>
      </c>
      <c r="B1916" s="130">
        <v>1278.1800539999999</v>
      </c>
      <c r="C1916" s="125">
        <f t="shared" si="124"/>
        <v>-1.3156002363709729E-2</v>
      </c>
      <c r="D1916" s="128">
        <f t="shared" si="125"/>
        <v>-13156.002363709729</v>
      </c>
      <c r="E1916" s="128">
        <f t="shared" ca="1" si="126"/>
        <v>114095.73320934507</v>
      </c>
      <c r="F1916" s="124">
        <f t="shared" ca="1" si="127"/>
        <v>-5.2608583361019035E-3</v>
      </c>
      <c r="G1916" s="128"/>
      <c r="H1916" s="128"/>
      <c r="I1916" s="124"/>
      <c r="J1916" s="125"/>
      <c r="K1916" s="128"/>
    </row>
    <row r="1917" spans="1:11" x14ac:dyDescent="0.3">
      <c r="A1917" s="73">
        <v>41061</v>
      </c>
      <c r="B1917" s="130">
        <v>1278.040039</v>
      </c>
      <c r="C1917" s="125">
        <f t="shared" si="124"/>
        <v>-2.0553888009677945E-2</v>
      </c>
      <c r="D1917" s="128">
        <f t="shared" si="125"/>
        <v>-20553.888009677947</v>
      </c>
      <c r="E1917" s="128">
        <f t="shared" ca="1" si="126"/>
        <v>114095.73320934507</v>
      </c>
      <c r="F1917" s="124">
        <f t="shared" ca="1" si="127"/>
        <v>-6.3210965283529985E-3</v>
      </c>
      <c r="G1917" s="128"/>
      <c r="H1917" s="128"/>
      <c r="I1917" s="124"/>
      <c r="J1917" s="125"/>
      <c r="K1917" s="128"/>
    </row>
    <row r="1918" spans="1:11" x14ac:dyDescent="0.3">
      <c r="A1918" s="73">
        <v>41060</v>
      </c>
      <c r="B1918" s="130">
        <v>1310.329956</v>
      </c>
      <c r="C1918" s="125">
        <f t="shared" si="124"/>
        <v>-1.0922473176931402E-2</v>
      </c>
      <c r="D1918" s="128">
        <f t="shared" si="125"/>
        <v>-10922.473176931402</v>
      </c>
      <c r="E1918" s="128">
        <f t="shared" ca="1" si="126"/>
        <v>114095.73320934507</v>
      </c>
      <c r="F1918" s="124">
        <f t="shared" ca="1" si="127"/>
        <v>7.8220540041611386E-3</v>
      </c>
      <c r="G1918" s="128"/>
      <c r="H1918" s="128"/>
      <c r="I1918" s="124"/>
      <c r="J1918" s="125"/>
      <c r="K1918" s="128"/>
    </row>
    <row r="1919" spans="1:11" x14ac:dyDescent="0.3">
      <c r="A1919" s="73">
        <v>41059</v>
      </c>
      <c r="B1919" s="130">
        <v>1313.3199460000001</v>
      </c>
      <c r="C1919" s="125">
        <f t="shared" si="124"/>
        <v>-1.3031193210090719E-2</v>
      </c>
      <c r="D1919" s="128">
        <f t="shared" si="125"/>
        <v>-13031.19321009072</v>
      </c>
      <c r="E1919" s="128">
        <f t="shared" ca="1" si="126"/>
        <v>114095.73320934507</v>
      </c>
      <c r="F1919" s="124">
        <f t="shared" ca="1" si="127"/>
        <v>2.8943060389385877E-4</v>
      </c>
      <c r="G1919" s="128"/>
      <c r="H1919" s="128"/>
      <c r="I1919" s="124"/>
      <c r="J1919" s="125"/>
      <c r="K1919" s="128"/>
    </row>
    <row r="1920" spans="1:11" x14ac:dyDescent="0.3">
      <c r="A1920" s="73">
        <v>41058</v>
      </c>
      <c r="B1920" s="130">
        <v>1332.420044</v>
      </c>
      <c r="C1920" s="125">
        <f t="shared" si="124"/>
        <v>-4.4307782764887449E-3</v>
      </c>
      <c r="D1920" s="128">
        <f t="shared" si="125"/>
        <v>-4430.7782764887452</v>
      </c>
      <c r="E1920" s="128">
        <f t="shared" ca="1" si="126"/>
        <v>114095.73320934507</v>
      </c>
      <c r="F1920" s="124">
        <f t="shared" ca="1" si="127"/>
        <v>1.3594001242930309E-2</v>
      </c>
      <c r="G1920" s="128"/>
      <c r="H1920" s="128"/>
      <c r="I1920" s="124"/>
      <c r="J1920" s="125"/>
      <c r="K1920" s="128"/>
    </row>
    <row r="1921" spans="1:11" x14ac:dyDescent="0.3">
      <c r="A1921" s="73">
        <v>41054</v>
      </c>
      <c r="B1921" s="130">
        <v>1317.8199460000001</v>
      </c>
      <c r="C1921" s="125">
        <f t="shared" si="124"/>
        <v>-2.6282201439176367E-2</v>
      </c>
      <c r="D1921" s="128">
        <f t="shared" si="125"/>
        <v>-26282.201439176366</v>
      </c>
      <c r="E1921" s="128">
        <f t="shared" ca="1" si="126"/>
        <v>114095.73320934507</v>
      </c>
      <c r="F1921" s="124">
        <f t="shared" ca="1" si="127"/>
        <v>-2.0353855186841296E-2</v>
      </c>
      <c r="G1921" s="128"/>
      <c r="H1921" s="128"/>
      <c r="I1921" s="124"/>
      <c r="J1921" s="125"/>
      <c r="K1921" s="128"/>
    </row>
    <row r="1922" spans="1:11" x14ac:dyDescent="0.3">
      <c r="A1922" s="73">
        <v>41053</v>
      </c>
      <c r="B1922" s="130">
        <v>1320.6800539999999</v>
      </c>
      <c r="C1922" s="125">
        <f t="shared" si="124"/>
        <v>-2.7474382193347413E-2</v>
      </c>
      <c r="D1922" s="128">
        <f t="shared" si="125"/>
        <v>-27474.382193347414</v>
      </c>
      <c r="E1922" s="128">
        <f t="shared" ca="1" si="126"/>
        <v>114095.73320934507</v>
      </c>
      <c r="F1922" s="124">
        <f t="shared" ca="1" si="127"/>
        <v>-7.8280536307364645E-3</v>
      </c>
      <c r="G1922" s="128"/>
      <c r="H1922" s="128"/>
      <c r="I1922" s="124"/>
      <c r="J1922" s="125"/>
      <c r="K1922" s="128"/>
    </row>
    <row r="1923" spans="1:11" x14ac:dyDescent="0.3">
      <c r="A1923" s="73">
        <v>41052</v>
      </c>
      <c r="B1923" s="130">
        <v>1318.8599850000001</v>
      </c>
      <c r="C1923" s="125">
        <f t="shared" si="124"/>
        <v>-2.6369776728041305E-2</v>
      </c>
      <c r="D1923" s="128">
        <f t="shared" si="125"/>
        <v>-26369.776728041306</v>
      </c>
      <c r="E1923" s="128">
        <f t="shared" ca="1" si="126"/>
        <v>114095.73320934507</v>
      </c>
      <c r="F1923" s="124">
        <f t="shared" ca="1" si="127"/>
        <v>-5.1520010741334943E-3</v>
      </c>
      <c r="G1923" s="128"/>
      <c r="H1923" s="128"/>
      <c r="I1923" s="124"/>
      <c r="J1923" s="125"/>
      <c r="K1923" s="128"/>
    </row>
    <row r="1924" spans="1:11" x14ac:dyDescent="0.3">
      <c r="A1924" s="73">
        <v>41051</v>
      </c>
      <c r="B1924" s="130">
        <v>1316.630005</v>
      </c>
      <c r="C1924" s="125">
        <f t="shared" si="124"/>
        <v>-3.4530524595507317E-2</v>
      </c>
      <c r="D1924" s="128">
        <f t="shared" si="125"/>
        <v>-34530.524595507319</v>
      </c>
      <c r="E1924" s="128">
        <f t="shared" ca="1" si="126"/>
        <v>114095.73320934507</v>
      </c>
      <c r="F1924" s="124">
        <f t="shared" ca="1" si="127"/>
        <v>-2.9080297805575972E-3</v>
      </c>
      <c r="G1924" s="128"/>
      <c r="H1924" s="128"/>
      <c r="I1924" s="124"/>
      <c r="J1924" s="125"/>
      <c r="K1924" s="128"/>
    </row>
    <row r="1925" spans="1:11" x14ac:dyDescent="0.3">
      <c r="A1925" s="73">
        <v>41050</v>
      </c>
      <c r="B1925" s="130">
        <v>1315.98999</v>
      </c>
      <c r="C1925" s="125">
        <f t="shared" si="124"/>
        <v>-3.9128760438722376E-2</v>
      </c>
      <c r="D1925" s="128">
        <f t="shared" si="125"/>
        <v>-39128.760438722376</v>
      </c>
      <c r="E1925" s="128">
        <f t="shared" ca="1" si="126"/>
        <v>114095.73320934507</v>
      </c>
      <c r="F1925" s="124">
        <f t="shared" ca="1" si="127"/>
        <v>-2.2034748959942618E-4</v>
      </c>
      <c r="G1925" s="128"/>
      <c r="H1925" s="128"/>
      <c r="I1925" s="124"/>
      <c r="J1925" s="125"/>
      <c r="K1925" s="128"/>
    </row>
    <row r="1926" spans="1:11" x14ac:dyDescent="0.3">
      <c r="A1926" s="73">
        <v>41047</v>
      </c>
      <c r="B1926" s="130">
        <v>1295.219971</v>
      </c>
      <c r="C1926" s="125">
        <f t="shared" si="124"/>
        <v>-5.3962461686581698E-2</v>
      </c>
      <c r="D1926" s="128">
        <f t="shared" si="125"/>
        <v>-53962.461686581701</v>
      </c>
      <c r="E1926" s="128">
        <f t="shared" ca="1" si="126"/>
        <v>114095.73320934507</v>
      </c>
      <c r="F1926" s="124">
        <f t="shared" ca="1" si="127"/>
        <v>-1.6813821541456941E-2</v>
      </c>
      <c r="G1926" s="128"/>
      <c r="H1926" s="128"/>
      <c r="I1926" s="124"/>
      <c r="J1926" s="125"/>
      <c r="K1926" s="128"/>
    </row>
    <row r="1927" spans="1:11" x14ac:dyDescent="0.3">
      <c r="A1927" s="73">
        <v>41046</v>
      </c>
      <c r="B1927" s="130">
        <v>1304.8599850000001</v>
      </c>
      <c r="C1927" s="125">
        <f t="shared" si="124"/>
        <v>-6.2310889401746228E-2</v>
      </c>
      <c r="D1927" s="128">
        <f t="shared" si="125"/>
        <v>-62310.88940174623</v>
      </c>
      <c r="E1927" s="128">
        <f t="shared" ca="1" si="126"/>
        <v>114095.73320934507</v>
      </c>
      <c r="F1927" s="124">
        <f t="shared" ca="1" si="127"/>
        <v>-2.1308538085930917E-2</v>
      </c>
      <c r="G1927" s="128"/>
      <c r="H1927" s="128"/>
      <c r="I1927" s="124"/>
      <c r="J1927" s="125"/>
      <c r="K1927" s="128"/>
    </row>
    <row r="1928" spans="1:11" x14ac:dyDescent="0.3">
      <c r="A1928" s="73">
        <v>41045</v>
      </c>
      <c r="B1928" s="130">
        <v>1324.8000489999999</v>
      </c>
      <c r="C1928" s="125">
        <f t="shared" ref="C1928:C1991" si="128">B1928/B1938-1</f>
        <v>-5.5273089929393393E-2</v>
      </c>
      <c r="D1928" s="128">
        <f t="shared" ref="D1928:D1991" si="129">C1928*$B$5</f>
        <v>-55273.089929393391</v>
      </c>
      <c r="E1928" s="128">
        <f t="shared" ref="E1928:E1991" ca="1" si="130">ABS(_xlfn.PERCENTILE.INC(OFFSET(D1928,0,0,Window),1-VaRLevel))</f>
        <v>114095.73320934507</v>
      </c>
      <c r="F1928" s="124">
        <f t="shared" ca="1" si="127"/>
        <v>-1.3992205519360645E-2</v>
      </c>
      <c r="G1928" s="128"/>
      <c r="H1928" s="128"/>
      <c r="I1928" s="124"/>
      <c r="J1928" s="125"/>
      <c r="K1928" s="128"/>
    </row>
    <row r="1929" spans="1:11" x14ac:dyDescent="0.3">
      <c r="A1929" s="73">
        <v>41044</v>
      </c>
      <c r="B1929" s="130">
        <v>1330.660034</v>
      </c>
      <c r="C1929" s="125">
        <f t="shared" si="128"/>
        <v>-5.3463398505515403E-2</v>
      </c>
      <c r="D1929" s="128">
        <f t="shared" si="129"/>
        <v>-53463.398505515404</v>
      </c>
      <c r="E1929" s="128">
        <f t="shared" ca="1" si="130"/>
        <v>114095.73320934507</v>
      </c>
      <c r="F1929" s="124">
        <f t="shared" ref="F1929:F1992" ca="1" si="131">B1929/OFFSET(B1929,250,0)-1</f>
        <v>-7.4738338726713094E-3</v>
      </c>
      <c r="G1929" s="128"/>
      <c r="H1929" s="128"/>
      <c r="I1929" s="124"/>
      <c r="J1929" s="125"/>
      <c r="K1929" s="128"/>
    </row>
    <row r="1930" spans="1:11" x14ac:dyDescent="0.3">
      <c r="A1930" s="73">
        <v>41043</v>
      </c>
      <c r="B1930" s="130">
        <v>1338.349976</v>
      </c>
      <c r="C1930" s="125">
        <f t="shared" si="128"/>
        <v>-4.2606502958973724E-2</v>
      </c>
      <c r="D1930" s="128">
        <f t="shared" si="129"/>
        <v>-42606.502958973724</v>
      </c>
      <c r="E1930" s="128">
        <f t="shared" ca="1" si="130"/>
        <v>114095.73320934507</v>
      </c>
      <c r="F1930" s="124">
        <f t="shared" ca="1" si="131"/>
        <v>7.0505170439061349E-3</v>
      </c>
      <c r="G1930" s="128"/>
      <c r="H1930" s="128"/>
      <c r="I1930" s="124"/>
      <c r="J1930" s="125"/>
      <c r="K1930" s="128"/>
    </row>
    <row r="1931" spans="1:11" x14ac:dyDescent="0.3">
      <c r="A1931" s="73">
        <v>41040</v>
      </c>
      <c r="B1931" s="130">
        <v>1353.3900149999999</v>
      </c>
      <c r="C1931" s="125">
        <f t="shared" si="128"/>
        <v>-3.5607378387663036E-2</v>
      </c>
      <c r="D1931" s="128">
        <f t="shared" si="129"/>
        <v>-35607.378387663033</v>
      </c>
      <c r="E1931" s="128">
        <f t="shared" ca="1" si="130"/>
        <v>114095.73320934507</v>
      </c>
      <c r="F1931" s="124">
        <f t="shared" ca="1" si="131"/>
        <v>1.799216569142037E-2</v>
      </c>
      <c r="G1931" s="128"/>
      <c r="H1931" s="128"/>
      <c r="I1931" s="124"/>
      <c r="J1931" s="125"/>
      <c r="K1931" s="128"/>
    </row>
    <row r="1932" spans="1:11" x14ac:dyDescent="0.3">
      <c r="A1932" s="73">
        <v>41039</v>
      </c>
      <c r="B1932" s="130">
        <v>1357.98999</v>
      </c>
      <c r="C1932" s="125">
        <f t="shared" si="128"/>
        <v>-2.9993278903888365E-2</v>
      </c>
      <c r="D1932" s="128">
        <f t="shared" si="129"/>
        <v>-29993.278903888364</v>
      </c>
      <c r="E1932" s="128">
        <f t="shared" ca="1" si="130"/>
        <v>114095.73320934507</v>
      </c>
      <c r="F1932" s="124">
        <f t="shared" ca="1" si="131"/>
        <v>1.5114683165048159E-2</v>
      </c>
      <c r="G1932" s="128"/>
      <c r="H1932" s="128"/>
      <c r="I1932" s="124"/>
      <c r="J1932" s="125"/>
      <c r="K1932" s="128"/>
    </row>
    <row r="1933" spans="1:11" x14ac:dyDescent="0.3">
      <c r="A1933" s="73">
        <v>41038</v>
      </c>
      <c r="B1933" s="130">
        <v>1354.579956</v>
      </c>
      <c r="C1933" s="125">
        <f t="shared" si="128"/>
        <v>-2.5965518218988848E-2</v>
      </c>
      <c r="D1933" s="128">
        <f t="shared" si="129"/>
        <v>-25965.518218988847</v>
      </c>
      <c r="E1933" s="128">
        <f t="shared" ca="1" si="130"/>
        <v>114095.73320934507</v>
      </c>
      <c r="F1933" s="124">
        <f t="shared" ca="1" si="131"/>
        <v>4.396939083137541E-3</v>
      </c>
      <c r="G1933" s="128"/>
      <c r="H1933" s="128"/>
      <c r="I1933" s="124"/>
      <c r="J1933" s="125"/>
      <c r="K1933" s="128"/>
    </row>
    <row r="1934" spans="1:11" x14ac:dyDescent="0.3">
      <c r="A1934" s="73">
        <v>41037</v>
      </c>
      <c r="B1934" s="130">
        <v>1363.719971</v>
      </c>
      <c r="C1934" s="125">
        <f t="shared" si="128"/>
        <v>-6.013251145713272E-3</v>
      </c>
      <c r="D1934" s="128">
        <f t="shared" si="129"/>
        <v>-6013.2511457132723</v>
      </c>
      <c r="E1934" s="128">
        <f t="shared" ca="1" si="130"/>
        <v>114095.73320934507</v>
      </c>
      <c r="F1934" s="124">
        <f t="shared" ca="1" si="131"/>
        <v>1.6124236788765511E-2</v>
      </c>
      <c r="G1934" s="128"/>
      <c r="H1934" s="128"/>
      <c r="I1934" s="124"/>
      <c r="J1934" s="125"/>
      <c r="K1934" s="128"/>
    </row>
    <row r="1935" spans="1:11" x14ac:dyDescent="0.3">
      <c r="A1935" s="73">
        <v>41036</v>
      </c>
      <c r="B1935" s="130">
        <v>1369.579956</v>
      </c>
      <c r="C1935" s="125">
        <f t="shared" si="128"/>
        <v>1.9313321096379177E-3</v>
      </c>
      <c r="D1935" s="128">
        <f t="shared" si="129"/>
        <v>1931.3321096379177</v>
      </c>
      <c r="E1935" s="128">
        <f t="shared" ca="1" si="130"/>
        <v>114095.73320934507</v>
      </c>
      <c r="F1935" s="124">
        <f t="shared" ca="1" si="131"/>
        <v>9.151405647714439E-3</v>
      </c>
      <c r="G1935" s="128"/>
      <c r="H1935" s="128"/>
      <c r="I1935" s="124"/>
      <c r="J1935" s="125"/>
      <c r="K1935" s="128"/>
    </row>
    <row r="1936" spans="1:11" x14ac:dyDescent="0.3">
      <c r="A1936" s="73">
        <v>41033</v>
      </c>
      <c r="B1936" s="130">
        <v>1369.099976</v>
      </c>
      <c r="C1936" s="125">
        <f t="shared" si="128"/>
        <v>-6.8406583836557733E-3</v>
      </c>
      <c r="D1936" s="128">
        <f t="shared" si="129"/>
        <v>-6840.6583836557729</v>
      </c>
      <c r="E1936" s="128">
        <f t="shared" ca="1" si="130"/>
        <v>114095.73320934507</v>
      </c>
      <c r="F1936" s="124">
        <f t="shared" ca="1" si="131"/>
        <v>1.6942810493452587E-2</v>
      </c>
      <c r="G1936" s="128"/>
      <c r="H1936" s="128"/>
      <c r="I1936" s="124"/>
      <c r="J1936" s="125"/>
      <c r="K1936" s="128"/>
    </row>
    <row r="1937" spans="1:11" x14ac:dyDescent="0.3">
      <c r="A1937" s="73">
        <v>41032</v>
      </c>
      <c r="B1937" s="130">
        <v>1391.5699460000001</v>
      </c>
      <c r="C1937" s="125">
        <f t="shared" si="128"/>
        <v>1.0639617066973361E-2</v>
      </c>
      <c r="D1937" s="128">
        <f t="shared" si="129"/>
        <v>10639.617066973362</v>
      </c>
      <c r="E1937" s="128">
        <f t="shared" ca="1" si="130"/>
        <v>114095.73320934507</v>
      </c>
      <c r="F1937" s="124">
        <f t="shared" ca="1" si="131"/>
        <v>3.8330097655704165E-2</v>
      </c>
      <c r="G1937" s="128"/>
      <c r="H1937" s="128"/>
      <c r="I1937" s="124"/>
      <c r="J1937" s="125"/>
      <c r="K1937" s="128"/>
    </row>
    <row r="1938" spans="1:11" x14ac:dyDescent="0.3">
      <c r="A1938" s="73">
        <v>41031</v>
      </c>
      <c r="B1938" s="130">
        <v>1402.3100589999999</v>
      </c>
      <c r="C1938" s="125">
        <f t="shared" si="128"/>
        <v>1.239589053385326E-2</v>
      </c>
      <c r="D1938" s="128">
        <f t="shared" si="129"/>
        <v>12395.89053385326</v>
      </c>
      <c r="E1938" s="128">
        <f t="shared" ca="1" si="130"/>
        <v>114095.73320934507</v>
      </c>
      <c r="F1938" s="124">
        <f t="shared" ca="1" si="131"/>
        <v>5.0340861514628577E-2</v>
      </c>
      <c r="G1938" s="128"/>
      <c r="H1938" s="128"/>
      <c r="I1938" s="124"/>
      <c r="J1938" s="125"/>
      <c r="K1938" s="128"/>
    </row>
    <row r="1939" spans="1:11" x14ac:dyDescent="0.3">
      <c r="A1939" s="73">
        <v>41030</v>
      </c>
      <c r="B1939" s="130">
        <v>1405.8199460000001</v>
      </c>
      <c r="C1939" s="125">
        <f t="shared" si="128"/>
        <v>1.0814015650493669E-2</v>
      </c>
      <c r="D1939" s="128">
        <f t="shared" si="129"/>
        <v>10814.015650493669</v>
      </c>
      <c r="E1939" s="128">
        <f t="shared" ca="1" si="130"/>
        <v>114095.73320934507</v>
      </c>
      <c r="F1939" s="124">
        <f t="shared" ca="1" si="131"/>
        <v>4.3419530879564405E-2</v>
      </c>
      <c r="G1939" s="128"/>
      <c r="H1939" s="128"/>
      <c r="I1939" s="124"/>
      <c r="J1939" s="125"/>
      <c r="K1939" s="128"/>
    </row>
    <row r="1940" spans="1:11" x14ac:dyDescent="0.3">
      <c r="A1940" s="73">
        <v>41029</v>
      </c>
      <c r="B1940" s="130">
        <v>1397.910034</v>
      </c>
      <c r="C1940" s="125">
        <f t="shared" si="128"/>
        <v>2.0692691222358395E-2</v>
      </c>
      <c r="D1940" s="128">
        <f t="shared" si="129"/>
        <v>20692.691222358393</v>
      </c>
      <c r="E1940" s="128">
        <f t="shared" ca="1" si="130"/>
        <v>114095.73320934507</v>
      </c>
      <c r="F1940" s="124">
        <f t="shared" ca="1" si="131"/>
        <v>3.0435965231369044E-2</v>
      </c>
      <c r="G1940" s="128"/>
      <c r="H1940" s="128"/>
      <c r="I1940" s="124"/>
      <c r="J1940" s="125"/>
      <c r="K1940" s="128"/>
    </row>
    <row r="1941" spans="1:11" x14ac:dyDescent="0.3">
      <c r="A1941" s="73">
        <v>41026</v>
      </c>
      <c r="B1941" s="130">
        <v>1403.3599850000001</v>
      </c>
      <c r="C1941" s="125">
        <f t="shared" si="128"/>
        <v>2.4155981170318253E-2</v>
      </c>
      <c r="D1941" s="128">
        <f t="shared" si="129"/>
        <v>24155.981170318253</v>
      </c>
      <c r="E1941" s="128">
        <f t="shared" ca="1" si="130"/>
        <v>114095.73320934507</v>
      </c>
      <c r="F1941" s="124">
        <f t="shared" ca="1" si="131"/>
        <v>3.0957534342551885E-2</v>
      </c>
      <c r="G1941" s="128"/>
      <c r="H1941" s="128"/>
      <c r="I1941" s="124"/>
      <c r="J1941" s="125"/>
      <c r="K1941" s="128"/>
    </row>
    <row r="1942" spans="1:11" x14ac:dyDescent="0.3">
      <c r="A1942" s="73">
        <v>41025</v>
      </c>
      <c r="B1942" s="130">
        <v>1399.9799800000001</v>
      </c>
      <c r="C1942" s="125">
        <f t="shared" si="128"/>
        <v>8.9437177821376501E-3</v>
      </c>
      <c r="D1942" s="128">
        <f t="shared" si="129"/>
        <v>8943.7177821376499</v>
      </c>
      <c r="E1942" s="128">
        <f t="shared" ca="1" si="130"/>
        <v>114095.73320934507</v>
      </c>
      <c r="F1942" s="124">
        <f t="shared" ca="1" si="131"/>
        <v>2.6671845615738876E-2</v>
      </c>
      <c r="G1942" s="128"/>
      <c r="H1942" s="128"/>
      <c r="I1942" s="124"/>
      <c r="J1942" s="125"/>
      <c r="K1942" s="128"/>
    </row>
    <row r="1943" spans="1:11" x14ac:dyDescent="0.3">
      <c r="A1943" s="73">
        <v>41024</v>
      </c>
      <c r="B1943" s="130">
        <v>1390.6899410000001</v>
      </c>
      <c r="C1943" s="125">
        <f t="shared" si="128"/>
        <v>1.6058902635545325E-2</v>
      </c>
      <c r="D1943" s="128">
        <f t="shared" si="129"/>
        <v>16058.902635545324</v>
      </c>
      <c r="E1943" s="128">
        <f t="shared" ca="1" si="130"/>
        <v>114095.73320934507</v>
      </c>
      <c r="F1943" s="124">
        <f t="shared" ca="1" si="131"/>
        <v>2.2205369754871418E-2</v>
      </c>
      <c r="G1943" s="128"/>
      <c r="H1943" s="128"/>
      <c r="I1943" s="124"/>
      <c r="J1943" s="125"/>
      <c r="K1943" s="128"/>
    </row>
    <row r="1944" spans="1:11" x14ac:dyDescent="0.3">
      <c r="A1944" s="73">
        <v>41023</v>
      </c>
      <c r="B1944" s="130">
        <v>1371.969971</v>
      </c>
      <c r="C1944" s="125">
        <f t="shared" si="128"/>
        <v>9.8484497418995787E-3</v>
      </c>
      <c r="D1944" s="128">
        <f t="shared" si="129"/>
        <v>9848.4497418995779</v>
      </c>
      <c r="E1944" s="128">
        <f t="shared" ca="1" si="130"/>
        <v>114095.73320934507</v>
      </c>
      <c r="F1944" s="124">
        <f t="shared" ca="1" si="131"/>
        <v>1.2030993457759376E-2</v>
      </c>
      <c r="G1944" s="128"/>
      <c r="H1944" s="128"/>
      <c r="I1944" s="124"/>
      <c r="J1944" s="125"/>
      <c r="K1944" s="128"/>
    </row>
    <row r="1945" spans="1:11" x14ac:dyDescent="0.3">
      <c r="A1945" s="73">
        <v>41022</v>
      </c>
      <c r="B1945" s="130">
        <v>1366.9399410000001</v>
      </c>
      <c r="C1945" s="125">
        <f t="shared" si="128"/>
        <v>-1.1040378050194199E-2</v>
      </c>
      <c r="D1945" s="128">
        <f t="shared" si="129"/>
        <v>-11040.3780501942</v>
      </c>
      <c r="E1945" s="128">
        <f t="shared" ca="1" si="130"/>
        <v>114095.73320934507</v>
      </c>
      <c r="F1945" s="124">
        <f t="shared" ca="1" si="131"/>
        <v>1.4622451193717856E-2</v>
      </c>
      <c r="G1945" s="128"/>
      <c r="H1945" s="128"/>
      <c r="I1945" s="124"/>
      <c r="J1945" s="125"/>
      <c r="K1945" s="128"/>
    </row>
    <row r="1946" spans="1:11" x14ac:dyDescent="0.3">
      <c r="A1946" s="73">
        <v>41019</v>
      </c>
      <c r="B1946" s="130">
        <v>1378.530029</v>
      </c>
      <c r="C1946" s="125">
        <f t="shared" si="128"/>
        <v>-1.3983411260636069E-2</v>
      </c>
      <c r="D1946" s="128">
        <f t="shared" si="129"/>
        <v>-13983.411260636069</v>
      </c>
      <c r="E1946" s="128">
        <f t="shared" ca="1" si="130"/>
        <v>114095.73320934507</v>
      </c>
      <c r="F1946" s="124">
        <f t="shared" ca="1" si="131"/>
        <v>3.241342744804343E-2</v>
      </c>
      <c r="G1946" s="128"/>
      <c r="H1946" s="128"/>
      <c r="I1946" s="124"/>
      <c r="J1946" s="125"/>
      <c r="K1946" s="128"/>
    </row>
    <row r="1947" spans="1:11" x14ac:dyDescent="0.3">
      <c r="A1947" s="73">
        <v>41018</v>
      </c>
      <c r="B1947" s="130">
        <v>1376.920044</v>
      </c>
      <c r="C1947" s="125">
        <f t="shared" si="128"/>
        <v>-1.5754501640093843E-2</v>
      </c>
      <c r="D1947" s="128">
        <f t="shared" si="129"/>
        <v>-15754.501640093844</v>
      </c>
      <c r="E1947" s="128">
        <f t="shared" ca="1" si="130"/>
        <v>114095.73320934507</v>
      </c>
      <c r="F1947" s="124">
        <f t="shared" ca="1" si="131"/>
        <v>2.9565298458309242E-2</v>
      </c>
      <c r="G1947" s="128"/>
      <c r="H1947" s="128"/>
      <c r="I1947" s="124"/>
      <c r="J1947" s="125"/>
      <c r="K1947" s="128"/>
    </row>
    <row r="1948" spans="1:11" x14ac:dyDescent="0.3">
      <c r="A1948" s="73">
        <v>41017</v>
      </c>
      <c r="B1948" s="130">
        <v>1385.1400149999999</v>
      </c>
      <c r="C1948" s="125">
        <f t="shared" si="128"/>
        <v>-1.9980465196973052E-2</v>
      </c>
      <c r="D1948" s="128">
        <f t="shared" si="129"/>
        <v>-19980.465196973051</v>
      </c>
      <c r="E1948" s="128">
        <f t="shared" ca="1" si="130"/>
        <v>114095.73320934507</v>
      </c>
      <c r="F1948" s="124">
        <f t="shared" ca="1" si="131"/>
        <v>4.1176847332791588E-2</v>
      </c>
      <c r="G1948" s="128"/>
      <c r="H1948" s="128"/>
      <c r="I1948" s="124"/>
      <c r="J1948" s="125"/>
      <c r="K1948" s="128"/>
    </row>
    <row r="1949" spans="1:11" x14ac:dyDescent="0.3">
      <c r="A1949" s="73">
        <v>41016</v>
      </c>
      <c r="B1949" s="130">
        <v>1390.780029</v>
      </c>
      <c r="C1949" s="125">
        <f t="shared" si="128"/>
        <v>-1.9914878525848279E-2</v>
      </c>
      <c r="D1949" s="128">
        <f t="shared" si="129"/>
        <v>-19914.878525848279</v>
      </c>
      <c r="E1949" s="128">
        <f t="shared" ca="1" si="130"/>
        <v>114095.73320934507</v>
      </c>
      <c r="F1949" s="124">
        <f t="shared" ca="1" si="131"/>
        <v>5.9545058202469248E-2</v>
      </c>
      <c r="G1949" s="128"/>
      <c r="H1949" s="128"/>
      <c r="I1949" s="124"/>
      <c r="J1949" s="125"/>
      <c r="K1949" s="128"/>
    </row>
    <row r="1950" spans="1:11" x14ac:dyDescent="0.3">
      <c r="A1950" s="73">
        <v>41015</v>
      </c>
      <c r="B1950" s="130">
        <v>1369.5699460000001</v>
      </c>
      <c r="C1950" s="125">
        <f t="shared" si="128"/>
        <v>-2.7618639943300494E-2</v>
      </c>
      <c r="D1950" s="128">
        <f t="shared" si="129"/>
        <v>-27618.639943300495</v>
      </c>
      <c r="E1950" s="128">
        <f t="shared" ca="1" si="130"/>
        <v>114095.73320934507</v>
      </c>
      <c r="F1950" s="124">
        <f t="shared" ca="1" si="131"/>
        <v>4.936629806726156E-2</v>
      </c>
      <c r="G1950" s="128"/>
      <c r="H1950" s="128"/>
      <c r="I1950" s="124"/>
      <c r="J1950" s="125"/>
      <c r="K1950" s="128"/>
    </row>
    <row r="1951" spans="1:11" x14ac:dyDescent="0.3">
      <c r="A1951" s="73">
        <v>41012</v>
      </c>
      <c r="B1951" s="130">
        <v>1370.26001</v>
      </c>
      <c r="C1951" s="125">
        <f t="shared" si="128"/>
        <v>-2.3530598538860859E-2</v>
      </c>
      <c r="D1951" s="128">
        <f t="shared" si="129"/>
        <v>-23530.598538860857</v>
      </c>
      <c r="E1951" s="128">
        <f t="shared" ca="1" si="130"/>
        <v>114095.73320934507</v>
      </c>
      <c r="F1951" s="124">
        <f t="shared" ca="1" si="131"/>
        <v>3.8327438417130155E-2</v>
      </c>
      <c r="G1951" s="128"/>
      <c r="H1951" s="128"/>
      <c r="I1951" s="124"/>
      <c r="J1951" s="125"/>
      <c r="K1951" s="128"/>
    </row>
    <row r="1952" spans="1:11" x14ac:dyDescent="0.3">
      <c r="A1952" s="73">
        <v>41011</v>
      </c>
      <c r="B1952" s="130">
        <v>1387.5699460000001</v>
      </c>
      <c r="C1952" s="125">
        <f t="shared" si="128"/>
        <v>-1.2785187544557708E-2</v>
      </c>
      <c r="D1952" s="128">
        <f t="shared" si="129"/>
        <v>-12785.187544557708</v>
      </c>
      <c r="E1952" s="128">
        <f t="shared" ca="1" si="130"/>
        <v>114095.73320934507</v>
      </c>
      <c r="F1952" s="124">
        <f t="shared" ca="1" si="131"/>
        <v>5.5571558354813089E-2</v>
      </c>
      <c r="G1952" s="128"/>
      <c r="H1952" s="128"/>
      <c r="I1952" s="124"/>
      <c r="J1952" s="125"/>
      <c r="K1952" s="128"/>
    </row>
    <row r="1953" spans="1:11" x14ac:dyDescent="0.3">
      <c r="A1953" s="73">
        <v>41010</v>
      </c>
      <c r="B1953" s="130">
        <v>1368.709961</v>
      </c>
      <c r="C1953" s="125">
        <f t="shared" si="128"/>
        <v>-3.1015531376326955E-2</v>
      </c>
      <c r="D1953" s="128">
        <f t="shared" si="129"/>
        <v>-31015.531376326955</v>
      </c>
      <c r="E1953" s="128">
        <f t="shared" ca="1" si="130"/>
        <v>114095.73320934507</v>
      </c>
      <c r="F1953" s="124">
        <f t="shared" ca="1" si="131"/>
        <v>4.1311254171390477E-2</v>
      </c>
      <c r="G1953" s="128"/>
      <c r="H1953" s="128"/>
      <c r="I1953" s="124"/>
      <c r="J1953" s="125"/>
      <c r="K1953" s="128"/>
    </row>
    <row r="1954" spans="1:11" x14ac:dyDescent="0.3">
      <c r="A1954" s="73">
        <v>41009</v>
      </c>
      <c r="B1954" s="130">
        <v>1358.589966</v>
      </c>
      <c r="C1954" s="125">
        <f t="shared" si="128"/>
        <v>-4.0889258523489014E-2</v>
      </c>
      <c r="D1954" s="128">
        <f t="shared" si="129"/>
        <v>-40889.258523489014</v>
      </c>
      <c r="E1954" s="128">
        <f t="shared" ca="1" si="130"/>
        <v>114095.73320934507</v>
      </c>
      <c r="F1954" s="124">
        <f t="shared" ca="1" si="131"/>
        <v>3.3808616036484995E-2</v>
      </c>
      <c r="G1954" s="128"/>
      <c r="H1954" s="128"/>
      <c r="I1954" s="124"/>
      <c r="J1954" s="125"/>
      <c r="K1954" s="128"/>
    </row>
    <row r="1955" spans="1:11" x14ac:dyDescent="0.3">
      <c r="A1955" s="73">
        <v>41008</v>
      </c>
      <c r="B1955" s="130">
        <v>1382.1999510000001</v>
      </c>
      <c r="C1955" s="125">
        <f t="shared" si="128"/>
        <v>-1.0672054569848322E-2</v>
      </c>
      <c r="D1955" s="128">
        <f t="shared" si="129"/>
        <v>-10672.054569848322</v>
      </c>
      <c r="E1955" s="128">
        <f t="shared" ca="1" si="130"/>
        <v>114095.73320934507</v>
      </c>
      <c r="F1955" s="124">
        <f t="shared" ca="1" si="131"/>
        <v>4.3595119294059126E-2</v>
      </c>
      <c r="G1955" s="128"/>
      <c r="H1955" s="128"/>
      <c r="I1955" s="124"/>
      <c r="J1955" s="125"/>
      <c r="K1955" s="128"/>
    </row>
    <row r="1956" spans="1:11" x14ac:dyDescent="0.3">
      <c r="A1956" s="73">
        <v>41004</v>
      </c>
      <c r="B1956" s="130">
        <v>1398.079956</v>
      </c>
      <c r="C1956" s="125">
        <f t="shared" si="128"/>
        <v>3.8052864699713584E-3</v>
      </c>
      <c r="D1956" s="128">
        <f t="shared" si="129"/>
        <v>3805.2864699713587</v>
      </c>
      <c r="E1956" s="128">
        <f t="shared" ca="1" si="130"/>
        <v>114095.73320934507</v>
      </c>
      <c r="F1956" s="124">
        <f t="shared" ca="1" si="131"/>
        <v>5.2636266203877735E-2</v>
      </c>
      <c r="G1956" s="128"/>
      <c r="H1956" s="128"/>
      <c r="I1956" s="124"/>
      <c r="J1956" s="125"/>
      <c r="K1956" s="128"/>
    </row>
    <row r="1957" spans="1:11" x14ac:dyDescent="0.3">
      <c r="A1957" s="73">
        <v>41003</v>
      </c>
      <c r="B1957" s="130">
        <v>1398.959961</v>
      </c>
      <c r="C1957" s="125">
        <f t="shared" si="128"/>
        <v>-2.8013985116288609E-3</v>
      </c>
      <c r="D1957" s="128">
        <f t="shared" si="129"/>
        <v>-2801.3985116288609</v>
      </c>
      <c r="E1957" s="128">
        <f t="shared" ca="1" si="130"/>
        <v>114095.73320934507</v>
      </c>
      <c r="F1957" s="124">
        <f t="shared" ca="1" si="131"/>
        <v>4.9080959654738576E-2</v>
      </c>
      <c r="G1957" s="128"/>
      <c r="H1957" s="128"/>
      <c r="I1957" s="124"/>
      <c r="J1957" s="125"/>
      <c r="K1957" s="128"/>
    </row>
    <row r="1958" spans="1:11" x14ac:dyDescent="0.3">
      <c r="A1958" s="73">
        <v>41002</v>
      </c>
      <c r="B1958" s="130">
        <v>1413.380005</v>
      </c>
      <c r="C1958" s="125">
        <f t="shared" si="128"/>
        <v>5.5922255735638693E-3</v>
      </c>
      <c r="D1958" s="128">
        <f t="shared" si="129"/>
        <v>5592.2255735638691</v>
      </c>
      <c r="E1958" s="128">
        <f t="shared" ca="1" si="130"/>
        <v>114095.73320934507</v>
      </c>
      <c r="F1958" s="124">
        <f t="shared" ca="1" si="131"/>
        <v>5.8283513580231983E-2</v>
      </c>
      <c r="G1958" s="128"/>
      <c r="H1958" s="128"/>
      <c r="I1958" s="124"/>
      <c r="J1958" s="125"/>
      <c r="K1958" s="128"/>
    </row>
    <row r="1959" spans="1:11" x14ac:dyDescent="0.3">
      <c r="A1959" s="73">
        <v>41001</v>
      </c>
      <c r="B1959" s="130">
        <v>1419.040039</v>
      </c>
      <c r="C1959" s="125">
        <f t="shared" si="128"/>
        <v>6.5898485547082331E-3</v>
      </c>
      <c r="D1959" s="128">
        <f t="shared" si="129"/>
        <v>6589.8485547082328</v>
      </c>
      <c r="E1959" s="128">
        <f t="shared" ca="1" si="130"/>
        <v>114095.73320934507</v>
      </c>
      <c r="F1959" s="124">
        <f t="shared" ca="1" si="131"/>
        <v>6.4841729269032866E-2</v>
      </c>
      <c r="G1959" s="128"/>
      <c r="H1959" s="128"/>
      <c r="I1959" s="124"/>
      <c r="J1959" s="125"/>
      <c r="K1959" s="128"/>
    </row>
    <row r="1960" spans="1:11" x14ac:dyDescent="0.3">
      <c r="A1960" s="73">
        <v>40998</v>
      </c>
      <c r="B1960" s="130">
        <v>1408.469971</v>
      </c>
      <c r="C1960" s="125">
        <f t="shared" si="128"/>
        <v>3.0622551865235881E-3</v>
      </c>
      <c r="D1960" s="128">
        <f t="shared" si="129"/>
        <v>3062.2551865235882</v>
      </c>
      <c r="E1960" s="128">
        <f t="shared" ca="1" si="130"/>
        <v>114095.73320934507</v>
      </c>
      <c r="F1960" s="124">
        <f t="shared" ca="1" si="131"/>
        <v>5.6719692305775116E-2</v>
      </c>
      <c r="G1960" s="128"/>
      <c r="H1960" s="128"/>
      <c r="I1960" s="124"/>
      <c r="J1960" s="125"/>
      <c r="K1960" s="128"/>
    </row>
    <row r="1961" spans="1:11" x14ac:dyDescent="0.3">
      <c r="A1961" s="73">
        <v>40997</v>
      </c>
      <c r="B1961" s="130">
        <v>1403.280029</v>
      </c>
      <c r="C1961" s="125">
        <f t="shared" si="128"/>
        <v>4.8485171227463653E-4</v>
      </c>
      <c r="D1961" s="128">
        <f t="shared" si="129"/>
        <v>484.8517122746365</v>
      </c>
      <c r="E1961" s="128">
        <f t="shared" ca="1" si="130"/>
        <v>114095.73320934507</v>
      </c>
      <c r="F1961" s="124">
        <f t="shared" ca="1" si="131"/>
        <v>5.3189328503660871E-2</v>
      </c>
      <c r="G1961" s="128"/>
      <c r="H1961" s="128"/>
      <c r="I1961" s="124"/>
      <c r="J1961" s="125"/>
      <c r="K1961" s="128"/>
    </row>
    <row r="1962" spans="1:11" x14ac:dyDescent="0.3">
      <c r="A1962" s="73">
        <v>40996</v>
      </c>
      <c r="B1962" s="130">
        <v>1405.540039</v>
      </c>
      <c r="C1962" s="125">
        <f t="shared" si="128"/>
        <v>8.0758597740768767E-3</v>
      </c>
      <c r="D1962" s="128">
        <f t="shared" si="129"/>
        <v>8075.8597740768764</v>
      </c>
      <c r="E1962" s="128">
        <f t="shared" ca="1" si="130"/>
        <v>114095.73320934507</v>
      </c>
      <c r="F1962" s="124">
        <f t="shared" ca="1" si="131"/>
        <v>6.0120894568171934E-2</v>
      </c>
      <c r="G1962" s="128"/>
      <c r="H1962" s="128"/>
      <c r="I1962" s="124"/>
      <c r="J1962" s="125"/>
      <c r="K1962" s="128"/>
    </row>
    <row r="1963" spans="1:11" x14ac:dyDescent="0.3">
      <c r="A1963" s="73">
        <v>40995</v>
      </c>
      <c r="B1963" s="130">
        <v>1412.5200199999999</v>
      </c>
      <c r="C1963" s="125">
        <f t="shared" si="128"/>
        <v>1.1870102497678836E-2</v>
      </c>
      <c r="D1963" s="128">
        <f t="shared" si="129"/>
        <v>11870.102497678836</v>
      </c>
      <c r="E1963" s="128">
        <f t="shared" ca="1" si="130"/>
        <v>114095.73320934507</v>
      </c>
      <c r="F1963" s="124">
        <f t="shared" ca="1" si="131"/>
        <v>6.3436382459485463E-2</v>
      </c>
      <c r="G1963" s="128"/>
      <c r="H1963" s="128"/>
      <c r="I1963" s="124"/>
      <c r="J1963" s="125"/>
      <c r="K1963" s="128"/>
    </row>
    <row r="1964" spans="1:11" x14ac:dyDescent="0.3">
      <c r="A1964" s="73">
        <v>40994</v>
      </c>
      <c r="B1964" s="130">
        <v>1416.51001</v>
      </c>
      <c r="C1964" s="125">
        <f t="shared" si="128"/>
        <v>3.312696112313307E-2</v>
      </c>
      <c r="D1964" s="128">
        <f t="shared" si="129"/>
        <v>33126.961123133071</v>
      </c>
      <c r="E1964" s="128">
        <f t="shared" ca="1" si="130"/>
        <v>114095.73320934507</v>
      </c>
      <c r="F1964" s="124">
        <f t="shared" ca="1" si="131"/>
        <v>7.3569145501560795E-2</v>
      </c>
      <c r="G1964" s="128"/>
      <c r="H1964" s="128"/>
      <c r="I1964" s="124"/>
      <c r="J1964" s="125"/>
      <c r="K1964" s="128"/>
    </row>
    <row r="1965" spans="1:11" x14ac:dyDescent="0.3">
      <c r="A1965" s="73">
        <v>40991</v>
      </c>
      <c r="B1965" s="130">
        <v>1397.1099850000001</v>
      </c>
      <c r="C1965" s="125">
        <f t="shared" si="128"/>
        <v>1.9141122130986732E-2</v>
      </c>
      <c r="D1965" s="128">
        <f t="shared" si="129"/>
        <v>19141.122130986732</v>
      </c>
      <c r="E1965" s="128">
        <f t="shared" ca="1" si="130"/>
        <v>114095.73320934507</v>
      </c>
      <c r="F1965" s="124">
        <f t="shared" ca="1" si="131"/>
        <v>6.6341559555600282E-2</v>
      </c>
      <c r="G1965" s="128"/>
      <c r="H1965" s="128"/>
      <c r="I1965" s="124"/>
      <c r="J1965" s="125"/>
      <c r="K1965" s="128"/>
    </row>
    <row r="1966" spans="1:11" x14ac:dyDescent="0.3">
      <c r="A1966" s="73">
        <v>40990</v>
      </c>
      <c r="B1966" s="130">
        <v>1392.780029</v>
      </c>
      <c r="C1966" s="125">
        <f t="shared" si="128"/>
        <v>1.9671862956678554E-2</v>
      </c>
      <c r="D1966" s="128">
        <f t="shared" si="129"/>
        <v>19671.862956678553</v>
      </c>
      <c r="E1966" s="128">
        <f t="shared" ca="1" si="130"/>
        <v>114095.73320934507</v>
      </c>
      <c r="F1966" s="124">
        <f t="shared" ca="1" si="131"/>
        <v>6.0115677465620188E-2</v>
      </c>
      <c r="G1966" s="128"/>
      <c r="H1966" s="128"/>
      <c r="I1966" s="124"/>
      <c r="J1966" s="125"/>
      <c r="K1966" s="128"/>
    </row>
    <row r="1967" spans="1:11" x14ac:dyDescent="0.3">
      <c r="A1967" s="73">
        <v>40989</v>
      </c>
      <c r="B1967" s="130">
        <v>1402.8900149999999</v>
      </c>
      <c r="C1967" s="125">
        <f t="shared" si="128"/>
        <v>3.7157249073444865E-2</v>
      </c>
      <c r="D1967" s="128">
        <f t="shared" si="129"/>
        <v>37157.249073444866</v>
      </c>
      <c r="E1967" s="128">
        <f t="shared" ca="1" si="130"/>
        <v>114095.73320934507</v>
      </c>
      <c r="F1967" s="124">
        <f t="shared" ca="1" si="131"/>
        <v>7.1186398439031739E-2</v>
      </c>
      <c r="G1967" s="128"/>
      <c r="H1967" s="128"/>
      <c r="I1967" s="124"/>
      <c r="J1967" s="125"/>
      <c r="K1967" s="128"/>
    </row>
    <row r="1968" spans="1:11" x14ac:dyDescent="0.3">
      <c r="A1968" s="73">
        <v>40988</v>
      </c>
      <c r="B1968" s="130">
        <v>1405.5200199999999</v>
      </c>
      <c r="C1968" s="125">
        <f t="shared" si="128"/>
        <v>4.6272060872797116E-2</v>
      </c>
      <c r="D1968" s="128">
        <f t="shared" si="129"/>
        <v>46272.060872797119</v>
      </c>
      <c r="E1968" s="128">
        <f t="shared" ca="1" si="130"/>
        <v>114095.73320934507</v>
      </c>
      <c r="F1968" s="124">
        <f t="shared" ca="1" si="131"/>
        <v>8.3218997298317721E-2</v>
      </c>
      <c r="G1968" s="128"/>
      <c r="H1968" s="128"/>
      <c r="I1968" s="124"/>
      <c r="J1968" s="125"/>
      <c r="K1968" s="128"/>
    </row>
    <row r="1969" spans="1:11" x14ac:dyDescent="0.3">
      <c r="A1969" s="73">
        <v>40987</v>
      </c>
      <c r="B1969" s="130">
        <v>1409.75</v>
      </c>
      <c r="C1969" s="125">
        <f t="shared" si="128"/>
        <v>3.3291099268365043E-2</v>
      </c>
      <c r="D1969" s="128">
        <f t="shared" si="129"/>
        <v>33291.09926836504</v>
      </c>
      <c r="E1969" s="128">
        <f t="shared" ca="1" si="130"/>
        <v>114095.73320934507</v>
      </c>
      <c r="F1969" s="124">
        <f t="shared" ca="1" si="131"/>
        <v>8.9644974150815626E-2</v>
      </c>
      <c r="G1969" s="128"/>
      <c r="H1969" s="128"/>
      <c r="I1969" s="124"/>
      <c r="J1969" s="125"/>
      <c r="K1969" s="128"/>
    </row>
    <row r="1970" spans="1:11" x14ac:dyDescent="0.3">
      <c r="A1970" s="73">
        <v>40984</v>
      </c>
      <c r="B1970" s="130">
        <v>1404.170044</v>
      </c>
      <c r="C1970" s="125">
        <f t="shared" si="128"/>
        <v>2.521851804787234E-2</v>
      </c>
      <c r="D1970" s="128">
        <f t="shared" si="129"/>
        <v>25218.518047872341</v>
      </c>
      <c r="E1970" s="128">
        <f t="shared" ca="1" si="130"/>
        <v>114095.73320934507</v>
      </c>
      <c r="F1970" s="124">
        <f t="shared" ca="1" si="131"/>
        <v>8.1478487494113905E-2</v>
      </c>
      <c r="G1970" s="128"/>
      <c r="H1970" s="128"/>
      <c r="I1970" s="124"/>
      <c r="J1970" s="125"/>
      <c r="K1970" s="128"/>
    </row>
    <row r="1971" spans="1:11" x14ac:dyDescent="0.3">
      <c r="A1971" s="73">
        <v>40983</v>
      </c>
      <c r="B1971" s="130">
        <v>1402.599976</v>
      </c>
      <c r="C1971" s="125">
        <f t="shared" si="128"/>
        <v>2.0748284832464936E-2</v>
      </c>
      <c r="D1971" s="128">
        <f t="shared" si="129"/>
        <v>20748.284832464935</v>
      </c>
      <c r="E1971" s="128">
        <f t="shared" ca="1" si="130"/>
        <v>114095.73320934507</v>
      </c>
      <c r="F1971" s="124">
        <f t="shared" ca="1" si="131"/>
        <v>9.6457984820210507E-2</v>
      </c>
      <c r="G1971" s="128"/>
      <c r="H1971" s="128"/>
      <c r="I1971" s="124"/>
      <c r="J1971" s="125"/>
      <c r="K1971" s="128"/>
    </row>
    <row r="1972" spans="1:11" x14ac:dyDescent="0.3">
      <c r="A1972" s="73">
        <v>40982</v>
      </c>
      <c r="B1972" s="130">
        <v>1394.280029</v>
      </c>
      <c r="C1972" s="125">
        <f t="shared" si="128"/>
        <v>2.0941929199472797E-2</v>
      </c>
      <c r="D1972" s="128">
        <f t="shared" si="129"/>
        <v>20941.929199472797</v>
      </c>
      <c r="E1972" s="128">
        <f t="shared" ca="1" si="130"/>
        <v>114095.73320934507</v>
      </c>
      <c r="F1972" s="124">
        <f t="shared" ca="1" si="131"/>
        <v>9.465193350572032E-2</v>
      </c>
      <c r="G1972" s="128"/>
      <c r="H1972" s="128"/>
      <c r="I1972" s="124"/>
      <c r="J1972" s="125"/>
      <c r="K1972" s="128"/>
    </row>
    <row r="1973" spans="1:11" x14ac:dyDescent="0.3">
      <c r="A1973" s="73">
        <v>40981</v>
      </c>
      <c r="B1973" s="130">
        <v>1395.9499510000001</v>
      </c>
      <c r="C1973" s="125">
        <f t="shared" si="128"/>
        <v>1.7322724470968165E-2</v>
      </c>
      <c r="D1973" s="128">
        <f t="shared" si="129"/>
        <v>17322.724470968165</v>
      </c>
      <c r="E1973" s="128">
        <f t="shared" ca="1" si="130"/>
        <v>114095.73320934507</v>
      </c>
      <c r="F1973" s="124">
        <f t="shared" ca="1" si="131"/>
        <v>0.11064695551426174</v>
      </c>
      <c r="G1973" s="128"/>
      <c r="H1973" s="128"/>
      <c r="I1973" s="124"/>
      <c r="J1973" s="125"/>
      <c r="K1973" s="128"/>
    </row>
    <row r="1974" spans="1:11" x14ac:dyDescent="0.3">
      <c r="A1974" s="73">
        <v>40980</v>
      </c>
      <c r="B1974" s="130">
        <v>1371.089966</v>
      </c>
      <c r="C1974" s="125">
        <f t="shared" si="128"/>
        <v>2.5592466214394705E-3</v>
      </c>
      <c r="D1974" s="128">
        <f t="shared" si="129"/>
        <v>2559.2466214394703</v>
      </c>
      <c r="E1974" s="128">
        <f t="shared" ca="1" si="130"/>
        <v>114095.73320934507</v>
      </c>
      <c r="F1974" s="124">
        <f t="shared" ca="1" si="131"/>
        <v>6.9601419292133482E-2</v>
      </c>
      <c r="G1974" s="128"/>
      <c r="H1974" s="128"/>
      <c r="I1974" s="124"/>
      <c r="J1974" s="125"/>
      <c r="K1974" s="128"/>
    </row>
    <row r="1975" spans="1:11" x14ac:dyDescent="0.3">
      <c r="A1975" s="73">
        <v>40977</v>
      </c>
      <c r="B1975" s="130">
        <v>1370.869995</v>
      </c>
      <c r="C1975" s="125">
        <f t="shared" si="128"/>
        <v>3.7562091156164712E-3</v>
      </c>
      <c r="D1975" s="128">
        <f t="shared" si="129"/>
        <v>3756.2091156164711</v>
      </c>
      <c r="E1975" s="128">
        <f t="shared" ca="1" si="130"/>
        <v>114095.73320934507</v>
      </c>
      <c r="F1975" s="124">
        <f t="shared" ca="1" si="131"/>
        <v>5.7451830959990957E-2</v>
      </c>
      <c r="G1975" s="128"/>
      <c r="H1975" s="128"/>
      <c r="I1975" s="124"/>
      <c r="J1975" s="125"/>
      <c r="K1975" s="128"/>
    </row>
    <row r="1976" spans="1:11" x14ac:dyDescent="0.3">
      <c r="A1976" s="73">
        <v>40976</v>
      </c>
      <c r="B1976" s="130">
        <v>1365.910034</v>
      </c>
      <c r="C1976" s="125">
        <f t="shared" si="128"/>
        <v>1.796952657269868E-3</v>
      </c>
      <c r="D1976" s="128">
        <f t="shared" si="129"/>
        <v>1796.952657269868</v>
      </c>
      <c r="E1976" s="128">
        <f t="shared" ca="1" si="130"/>
        <v>114095.73320934507</v>
      </c>
      <c r="F1976" s="124">
        <f t="shared" ca="1" si="131"/>
        <v>4.7252126560008767E-2</v>
      </c>
      <c r="G1976" s="128"/>
      <c r="H1976" s="128"/>
      <c r="I1976" s="124"/>
      <c r="J1976" s="125"/>
      <c r="K1976" s="128"/>
    </row>
    <row r="1977" spans="1:11" x14ac:dyDescent="0.3">
      <c r="A1977" s="73">
        <v>40975</v>
      </c>
      <c r="B1977" s="130">
        <v>1352.630005</v>
      </c>
      <c r="C1977" s="125">
        <f t="shared" si="128"/>
        <v>-3.7049252935437149E-3</v>
      </c>
      <c r="D1977" s="128">
        <f t="shared" si="129"/>
        <v>-3704.9252935437148</v>
      </c>
      <c r="E1977" s="128">
        <f t="shared" ca="1" si="130"/>
        <v>114095.73320934507</v>
      </c>
      <c r="F1977" s="124">
        <f t="shared" ca="1" si="131"/>
        <v>4.4413231822932664E-2</v>
      </c>
      <c r="G1977" s="128"/>
      <c r="H1977" s="128"/>
      <c r="I1977" s="124"/>
      <c r="J1977" s="125"/>
      <c r="K1977" s="128"/>
    </row>
    <row r="1978" spans="1:11" x14ac:dyDescent="0.3">
      <c r="A1978" s="73">
        <v>40974</v>
      </c>
      <c r="B1978" s="130">
        <v>1343.3599850000001</v>
      </c>
      <c r="C1978" s="125">
        <f t="shared" si="128"/>
        <v>-1.3837790457913113E-2</v>
      </c>
      <c r="D1978" s="128">
        <f t="shared" si="129"/>
        <v>-13837.790457913114</v>
      </c>
      <c r="E1978" s="128">
        <f t="shared" ca="1" si="130"/>
        <v>114095.73320934507</v>
      </c>
      <c r="F1978" s="124">
        <f t="shared" ca="1" si="131"/>
        <v>1.768152349689367E-2</v>
      </c>
      <c r="G1978" s="128"/>
      <c r="H1978" s="128"/>
      <c r="I1978" s="124"/>
      <c r="J1978" s="125"/>
      <c r="K1978" s="128"/>
    </row>
    <row r="1979" spans="1:11" x14ac:dyDescent="0.3">
      <c r="A1979" s="73">
        <v>40973</v>
      </c>
      <c r="B1979" s="130">
        <v>1364.329956</v>
      </c>
      <c r="C1979" s="125">
        <f t="shared" si="128"/>
        <v>2.2773345030204784E-3</v>
      </c>
      <c r="D1979" s="128">
        <f t="shared" si="129"/>
        <v>2277.3345030204782</v>
      </c>
      <c r="E1979" s="128">
        <f t="shared" ca="1" si="130"/>
        <v>114095.73320934507</v>
      </c>
      <c r="F1979" s="124">
        <f t="shared" ca="1" si="131"/>
        <v>3.2160212235138985E-2</v>
      </c>
      <c r="G1979" s="128"/>
      <c r="H1979" s="128"/>
      <c r="I1979" s="124"/>
      <c r="J1979" s="125"/>
      <c r="K1979" s="128"/>
    </row>
    <row r="1980" spans="1:11" x14ac:dyDescent="0.3">
      <c r="A1980" s="73">
        <v>40970</v>
      </c>
      <c r="B1980" s="130">
        <v>1369.630005</v>
      </c>
      <c r="C1980" s="125">
        <f t="shared" si="128"/>
        <v>8.5343330587912547E-3</v>
      </c>
      <c r="D1980" s="128">
        <f t="shared" si="129"/>
        <v>8534.3330587912551</v>
      </c>
      <c r="E1980" s="128">
        <f t="shared" ca="1" si="130"/>
        <v>114095.73320934507</v>
      </c>
      <c r="F1980" s="124">
        <f t="shared" ca="1" si="131"/>
        <v>4.5415340289073125E-2</v>
      </c>
      <c r="G1980" s="128"/>
      <c r="H1980" s="128"/>
      <c r="I1980" s="124"/>
      <c r="J1980" s="125"/>
      <c r="K1980" s="128"/>
    </row>
    <row r="1981" spans="1:11" x14ac:dyDescent="0.3">
      <c r="A1981" s="73">
        <v>40969</v>
      </c>
      <c r="B1981" s="130">
        <v>1374.089966</v>
      </c>
      <c r="C1981" s="125">
        <f t="shared" si="128"/>
        <v>2.2974461901155596E-2</v>
      </c>
      <c r="D1981" s="128">
        <f t="shared" si="129"/>
        <v>22974.461901155595</v>
      </c>
      <c r="E1981" s="128">
        <f t="shared" ca="1" si="130"/>
        <v>114095.73320934507</v>
      </c>
      <c r="F1981" s="124">
        <f t="shared" ca="1" si="131"/>
        <v>4.0071105505274485E-2</v>
      </c>
      <c r="G1981" s="128"/>
      <c r="H1981" s="128"/>
      <c r="I1981" s="124"/>
      <c r="J1981" s="125"/>
      <c r="K1981" s="128"/>
    </row>
    <row r="1982" spans="1:11" x14ac:dyDescent="0.3">
      <c r="A1982" s="73">
        <v>40968</v>
      </c>
      <c r="B1982" s="130">
        <v>1365.6800539999999</v>
      </c>
      <c r="C1982" s="125">
        <f t="shared" si="128"/>
        <v>1.1240321362458339E-2</v>
      </c>
      <c r="D1982" s="128">
        <f t="shared" si="129"/>
        <v>11240.321362458339</v>
      </c>
      <c r="E1982" s="128">
        <f t="shared" ca="1" si="130"/>
        <v>114095.73320934507</v>
      </c>
      <c r="F1982" s="124">
        <f t="shared" ca="1" si="131"/>
        <v>2.607878746800063E-2</v>
      </c>
      <c r="G1982" s="128"/>
      <c r="H1982" s="128"/>
      <c r="I1982" s="124"/>
      <c r="J1982" s="125"/>
      <c r="K1982" s="128"/>
    </row>
    <row r="1983" spans="1:11" x14ac:dyDescent="0.3">
      <c r="A1983" s="73">
        <v>40967</v>
      </c>
      <c r="B1983" s="130">
        <v>1372.1800539999999</v>
      </c>
      <c r="C1983" s="125">
        <f t="shared" si="128"/>
        <v>1.5098747344611141E-2</v>
      </c>
      <c r="D1983" s="128">
        <f t="shared" si="129"/>
        <v>15098.747344611142</v>
      </c>
      <c r="E1983" s="128">
        <f t="shared" ca="1" si="130"/>
        <v>114095.73320934507</v>
      </c>
      <c r="F1983" s="124">
        <f t="shared" ca="1" si="131"/>
        <v>4.8714588268595094E-2</v>
      </c>
      <c r="G1983" s="128"/>
      <c r="H1983" s="128"/>
      <c r="I1983" s="124"/>
      <c r="J1983" s="125"/>
      <c r="K1983" s="128"/>
    </row>
    <row r="1984" spans="1:11" x14ac:dyDescent="0.3">
      <c r="A1984" s="73">
        <v>40966</v>
      </c>
      <c r="B1984" s="130">
        <v>1367.589966</v>
      </c>
      <c r="C1984" s="125">
        <f t="shared" si="128"/>
        <v>1.8582755408194762E-2</v>
      </c>
      <c r="D1984" s="128">
        <f t="shared" si="129"/>
        <v>18582.755408194764</v>
      </c>
      <c r="E1984" s="128">
        <f t="shared" ca="1" si="130"/>
        <v>114095.73320934507</v>
      </c>
      <c r="F1984" s="124">
        <f t="shared" ca="1" si="131"/>
        <v>4.6894744867965077E-2</v>
      </c>
      <c r="G1984" s="128"/>
      <c r="H1984" s="128"/>
      <c r="I1984" s="124"/>
      <c r="J1984" s="125"/>
      <c r="K1984" s="128"/>
    </row>
    <row r="1985" spans="1:11" x14ac:dyDescent="0.3">
      <c r="A1985" s="73">
        <v>40963</v>
      </c>
      <c r="B1985" s="130">
        <v>1365.73999</v>
      </c>
      <c r="C1985" s="125">
        <f t="shared" si="128"/>
        <v>1.0200110580868671E-2</v>
      </c>
      <c r="D1985" s="128">
        <f t="shared" si="129"/>
        <v>10200.110580868672</v>
      </c>
      <c r="E1985" s="128">
        <f t="shared" ca="1" si="130"/>
        <v>114095.73320934507</v>
      </c>
      <c r="F1985" s="124">
        <f t="shared" ca="1" si="131"/>
        <v>2.9023085729320997E-2</v>
      </c>
      <c r="G1985" s="128"/>
      <c r="H1985" s="128"/>
      <c r="I1985" s="124"/>
      <c r="J1985" s="125"/>
      <c r="K1985" s="128"/>
    </row>
    <row r="1986" spans="1:11" x14ac:dyDescent="0.3">
      <c r="A1986" s="73">
        <v>40962</v>
      </c>
      <c r="B1986" s="130">
        <v>1363.459961</v>
      </c>
      <c r="C1986" s="125">
        <f t="shared" si="128"/>
        <v>1.0000296593981828E-2</v>
      </c>
      <c r="D1986" s="128">
        <f t="shared" si="129"/>
        <v>10000.296593981828</v>
      </c>
      <c r="E1986" s="128">
        <f t="shared" ca="1" si="130"/>
        <v>114095.73320934507</v>
      </c>
      <c r="F1986" s="124">
        <f t="shared" ca="1" si="131"/>
        <v>3.3018119703995374E-2</v>
      </c>
      <c r="G1986" s="128"/>
      <c r="H1986" s="128"/>
      <c r="I1986" s="124"/>
      <c r="J1986" s="125"/>
      <c r="K1986" s="128"/>
    </row>
    <row r="1987" spans="1:11" x14ac:dyDescent="0.3">
      <c r="A1987" s="73">
        <v>40961</v>
      </c>
      <c r="B1987" s="130">
        <v>1357.660034</v>
      </c>
      <c r="C1987" s="125">
        <f t="shared" si="128"/>
        <v>7.876459384620782E-3</v>
      </c>
      <c r="D1987" s="128">
        <f t="shared" si="129"/>
        <v>7876.4593846207817</v>
      </c>
      <c r="E1987" s="128">
        <f t="shared" ca="1" si="130"/>
        <v>114095.73320934507</v>
      </c>
      <c r="F1987" s="124">
        <f t="shared" ca="1" si="131"/>
        <v>3.9476348631370062E-2</v>
      </c>
      <c r="G1987" s="128"/>
      <c r="H1987" s="128"/>
      <c r="I1987" s="124"/>
      <c r="J1987" s="125"/>
      <c r="K1987" s="128"/>
    </row>
    <row r="1988" spans="1:11" x14ac:dyDescent="0.3">
      <c r="A1988" s="73">
        <v>40960</v>
      </c>
      <c r="B1988" s="130">
        <v>1362.209961</v>
      </c>
      <c r="C1988" s="125">
        <f t="shared" si="128"/>
        <v>1.3300309883149009E-2</v>
      </c>
      <c r="D1988" s="128">
        <f t="shared" si="129"/>
        <v>13300.309883149008</v>
      </c>
      <c r="E1988" s="128">
        <f t="shared" ca="1" si="130"/>
        <v>114095.73320934507</v>
      </c>
      <c r="F1988" s="124">
        <f t="shared" ca="1" si="131"/>
        <v>4.1922851456211996E-2</v>
      </c>
      <c r="G1988" s="128"/>
      <c r="H1988" s="128"/>
      <c r="I1988" s="124"/>
      <c r="J1988" s="125"/>
      <c r="K1988" s="128"/>
    </row>
    <row r="1989" spans="1:11" x14ac:dyDescent="0.3">
      <c r="A1989" s="73">
        <v>40956</v>
      </c>
      <c r="B1989" s="130">
        <v>1361.2299800000001</v>
      </c>
      <c r="C1989" s="125">
        <f t="shared" si="128"/>
        <v>1.2142133770978392E-2</v>
      </c>
      <c r="D1989" s="128">
        <f t="shared" si="129"/>
        <v>12142.133770978391</v>
      </c>
      <c r="E1989" s="128">
        <f t="shared" ca="1" si="130"/>
        <v>114095.73320934507</v>
      </c>
      <c r="F1989" s="124">
        <f t="shared" ca="1" si="131"/>
        <v>3.4809676650984445E-2</v>
      </c>
      <c r="G1989" s="128"/>
      <c r="H1989" s="128"/>
      <c r="I1989" s="124"/>
      <c r="J1989" s="125"/>
      <c r="K1989" s="128"/>
    </row>
    <row r="1990" spans="1:11" x14ac:dyDescent="0.3">
      <c r="A1990" s="73">
        <v>40955</v>
      </c>
      <c r="B1990" s="130">
        <v>1358.040039</v>
      </c>
      <c r="C1990" s="125">
        <f t="shared" si="128"/>
        <v>2.4518308797762289E-2</v>
      </c>
      <c r="D1990" s="128">
        <f t="shared" si="129"/>
        <v>24518.308797762289</v>
      </c>
      <c r="E1990" s="128">
        <f t="shared" ca="1" si="130"/>
        <v>114095.73320934507</v>
      </c>
      <c r="F1990" s="124">
        <f t="shared" ca="1" si="131"/>
        <v>1.1191300800505566E-2</v>
      </c>
      <c r="G1990" s="128"/>
      <c r="H1990" s="128"/>
      <c r="I1990" s="124"/>
      <c r="J1990" s="125"/>
      <c r="K1990" s="128"/>
    </row>
    <row r="1991" spans="1:11" x14ac:dyDescent="0.3">
      <c r="A1991" s="73">
        <v>40954</v>
      </c>
      <c r="B1991" s="130">
        <v>1343.2299800000001</v>
      </c>
      <c r="C1991" s="125">
        <f t="shared" si="128"/>
        <v>1.4455221692994957E-2</v>
      </c>
      <c r="D1991" s="128">
        <f t="shared" si="129"/>
        <v>14455.221692994957</v>
      </c>
      <c r="E1991" s="128">
        <f t="shared" ca="1" si="130"/>
        <v>114095.73320934507</v>
      </c>
      <c r="F1991" s="124">
        <f t="shared" ca="1" si="131"/>
        <v>2.0888266356344776E-3</v>
      </c>
      <c r="G1991" s="128"/>
      <c r="H1991" s="128"/>
      <c r="I1991" s="124"/>
      <c r="J1991" s="125"/>
      <c r="K1991" s="128"/>
    </row>
    <row r="1992" spans="1:11" x14ac:dyDescent="0.3">
      <c r="A1992" s="73">
        <v>40953</v>
      </c>
      <c r="B1992" s="130">
        <v>1350.5</v>
      </c>
      <c r="C1992" s="125">
        <f t="shared" ref="C1992:C2055" si="132">B1992/B2002-1</f>
        <v>2.9022915867161103E-2</v>
      </c>
      <c r="D1992" s="128">
        <f t="shared" ref="D1992:D2055" si="133">C1992*$B$5</f>
        <v>29022.915867161104</v>
      </c>
      <c r="E1992" s="128">
        <f t="shared" ref="E1992:E2055" ca="1" si="134">ABS(_xlfn.PERCENTILE.INC(OFFSET(D1992,0,0,Window),1-VaRLevel))</f>
        <v>114095.73320934507</v>
      </c>
      <c r="F1992" s="124">
        <f t="shared" ca="1" si="131"/>
        <v>1.0611271681190582E-2</v>
      </c>
      <c r="G1992" s="128"/>
      <c r="H1992" s="128"/>
      <c r="I1992" s="124"/>
      <c r="J1992" s="125"/>
      <c r="K1992" s="128"/>
    </row>
    <row r="1993" spans="1:11" x14ac:dyDescent="0.3">
      <c r="A1993" s="73">
        <v>40952</v>
      </c>
      <c r="B1993" s="130">
        <v>1351.7700199999999</v>
      </c>
      <c r="C1993" s="125">
        <f t="shared" si="132"/>
        <v>2.9519965350454536E-2</v>
      </c>
      <c r="D1993" s="128">
        <f t="shared" si="133"/>
        <v>29519.965350454535</v>
      </c>
      <c r="E1993" s="128">
        <f t="shared" ca="1" si="134"/>
        <v>114095.73320934507</v>
      </c>
      <c r="F1993" s="124">
        <f t="shared" ref="F1993:F2056" ca="1" si="135">B1993/OFFSET(B1993,250,0)-1</f>
        <v>1.7891438935765169E-2</v>
      </c>
      <c r="G1993" s="128"/>
      <c r="H1993" s="128"/>
      <c r="I1993" s="124"/>
      <c r="J1993" s="125"/>
      <c r="K1993" s="128"/>
    </row>
    <row r="1994" spans="1:11" x14ac:dyDescent="0.3">
      <c r="A1994" s="73">
        <v>40949</v>
      </c>
      <c r="B1994" s="130">
        <v>1342.6400149999999</v>
      </c>
      <c r="C1994" s="125">
        <f t="shared" si="132"/>
        <v>1.998743467021713E-2</v>
      </c>
      <c r="D1994" s="128">
        <f t="shared" si="133"/>
        <v>19987.434670217131</v>
      </c>
      <c r="E1994" s="128">
        <f t="shared" ca="1" si="134"/>
        <v>114095.73320934507</v>
      </c>
      <c r="F1994" s="124">
        <f t="shared" ca="1" si="135"/>
        <v>7.7459389773331111E-3</v>
      </c>
      <c r="G1994" s="128"/>
      <c r="H1994" s="128"/>
      <c r="I1994" s="124"/>
      <c r="J1994" s="125"/>
      <c r="K1994" s="128"/>
    </row>
    <row r="1995" spans="1:11" x14ac:dyDescent="0.3">
      <c r="A1995" s="73">
        <v>40948</v>
      </c>
      <c r="B1995" s="130">
        <v>1351.9499510000001</v>
      </c>
      <c r="C1995" s="125">
        <f t="shared" si="132"/>
        <v>2.5424099593530647E-2</v>
      </c>
      <c r="D1995" s="128">
        <f t="shared" si="133"/>
        <v>25424.099593530646</v>
      </c>
      <c r="E1995" s="128">
        <f t="shared" ca="1" si="134"/>
        <v>114095.73320934507</v>
      </c>
      <c r="F1995" s="124">
        <f t="shared" ca="1" si="135"/>
        <v>1.7153764878538702E-2</v>
      </c>
      <c r="G1995" s="128"/>
      <c r="H1995" s="128"/>
      <c r="I1995" s="124"/>
      <c r="J1995" s="125"/>
      <c r="K1995" s="128"/>
    </row>
    <row r="1996" spans="1:11" x14ac:dyDescent="0.3">
      <c r="A1996" s="73">
        <v>40947</v>
      </c>
      <c r="B1996" s="130">
        <v>1349.959961</v>
      </c>
      <c r="C1996" s="125">
        <f t="shared" si="132"/>
        <v>1.8023242490255997E-2</v>
      </c>
      <c r="D1996" s="128">
        <f t="shared" si="133"/>
        <v>18023.242490255998</v>
      </c>
      <c r="E1996" s="128">
        <f t="shared" ca="1" si="134"/>
        <v>114095.73320934507</v>
      </c>
      <c r="F1996" s="124">
        <f t="shared" ca="1" si="135"/>
        <v>2.1250172941553069E-2</v>
      </c>
      <c r="G1996" s="128"/>
      <c r="H1996" s="128"/>
      <c r="I1996" s="124"/>
      <c r="J1996" s="125"/>
      <c r="K1996" s="128"/>
    </row>
    <row r="1997" spans="1:11" x14ac:dyDescent="0.3">
      <c r="A1997" s="73">
        <v>40946</v>
      </c>
      <c r="B1997" s="130">
        <v>1347.0500489999999</v>
      </c>
      <c r="C1997" s="125">
        <f t="shared" si="132"/>
        <v>2.4645361433469848E-2</v>
      </c>
      <c r="D1997" s="128">
        <f t="shared" si="133"/>
        <v>24645.361433469847</v>
      </c>
      <c r="E1997" s="128">
        <f t="shared" ca="1" si="134"/>
        <v>114095.73320934507</v>
      </c>
      <c r="F1997" s="124">
        <f t="shared" ca="1" si="135"/>
        <v>1.9812582445746019E-2</v>
      </c>
      <c r="G1997" s="128"/>
      <c r="H1997" s="128"/>
      <c r="I1997" s="124"/>
      <c r="J1997" s="125"/>
      <c r="K1997" s="128"/>
    </row>
    <row r="1998" spans="1:11" x14ac:dyDescent="0.3">
      <c r="A1998" s="73">
        <v>40945</v>
      </c>
      <c r="B1998" s="130">
        <v>1344.329956</v>
      </c>
      <c r="C1998" s="125">
        <f t="shared" si="132"/>
        <v>2.1527322188449771E-2</v>
      </c>
      <c r="D1998" s="128">
        <f t="shared" si="133"/>
        <v>21527.322188449773</v>
      </c>
      <c r="E1998" s="128">
        <f t="shared" ca="1" si="134"/>
        <v>114095.73320934507</v>
      </c>
      <c r="F1998" s="124">
        <f t="shared" ca="1" si="135"/>
        <v>1.491805703403748E-2</v>
      </c>
      <c r="G1998" s="128"/>
      <c r="H1998" s="128"/>
      <c r="I1998" s="124"/>
      <c r="J1998" s="125"/>
      <c r="K1998" s="128"/>
    </row>
    <row r="1999" spans="1:11" x14ac:dyDescent="0.3">
      <c r="A1999" s="73">
        <v>40942</v>
      </c>
      <c r="B1999" s="130">
        <v>1344.900024</v>
      </c>
      <c r="C1999" s="125">
        <f t="shared" si="132"/>
        <v>2.2442198366851462E-2</v>
      </c>
      <c r="D1999" s="128">
        <f t="shared" si="133"/>
        <v>22442.198366851462</v>
      </c>
      <c r="E1999" s="128">
        <f t="shared" ca="1" si="134"/>
        <v>114095.73320934507</v>
      </c>
      <c r="F1999" s="124">
        <f t="shared" ca="1" si="135"/>
        <v>1.9597417868713496E-2</v>
      </c>
      <c r="G1999" s="128"/>
      <c r="H1999" s="128"/>
      <c r="I1999" s="124"/>
      <c r="J1999" s="125"/>
      <c r="K1999" s="128"/>
    </row>
    <row r="2000" spans="1:11" x14ac:dyDescent="0.3">
      <c r="A2000" s="73">
        <v>40941</v>
      </c>
      <c r="B2000" s="130">
        <v>1325.540039</v>
      </c>
      <c r="C2000" s="125">
        <f t="shared" si="132"/>
        <v>8.3986603271206661E-3</v>
      </c>
      <c r="D2000" s="128">
        <f t="shared" si="133"/>
        <v>8398.6603271206659</v>
      </c>
      <c r="E2000" s="128">
        <f t="shared" ca="1" si="134"/>
        <v>114095.73320934507</v>
      </c>
      <c r="F2000" s="124">
        <f t="shared" ca="1" si="135"/>
        <v>1.1191074672511681E-2</v>
      </c>
      <c r="G2000" s="128"/>
      <c r="H2000" s="128"/>
      <c r="I2000" s="124"/>
      <c r="J2000" s="125"/>
      <c r="K2000" s="128"/>
    </row>
    <row r="2001" spans="1:11" x14ac:dyDescent="0.3">
      <c r="A2001" s="73">
        <v>40940</v>
      </c>
      <c r="B2001" s="130">
        <v>1324.089966</v>
      </c>
      <c r="C2001" s="125">
        <f t="shared" si="132"/>
        <v>1.2270210789778524E-2</v>
      </c>
      <c r="D2001" s="128">
        <f t="shared" si="133"/>
        <v>12270.210789778524</v>
      </c>
      <c r="E2001" s="128">
        <f t="shared" ca="1" si="134"/>
        <v>114095.73320934507</v>
      </c>
      <c r="F2001" s="124">
        <f t="shared" ca="1" si="135"/>
        <v>1.2998232967605938E-2</v>
      </c>
      <c r="G2001" s="128"/>
      <c r="H2001" s="128"/>
      <c r="I2001" s="124"/>
      <c r="J2001" s="125"/>
      <c r="K2001" s="128"/>
    </row>
    <row r="2002" spans="1:11" x14ac:dyDescent="0.3">
      <c r="A2002" s="73">
        <v>40939</v>
      </c>
      <c r="B2002" s="130">
        <v>1312.410034</v>
      </c>
      <c r="C2002" s="125">
        <f t="shared" si="132"/>
        <v>1.4485911679655405E-2</v>
      </c>
      <c r="D2002" s="128">
        <f t="shared" si="133"/>
        <v>14485.911679655406</v>
      </c>
      <c r="E2002" s="128">
        <f t="shared" ca="1" si="134"/>
        <v>114095.73320934507</v>
      </c>
      <c r="F2002" s="124">
        <f t="shared" ca="1" si="135"/>
        <v>6.4262362166813691E-3</v>
      </c>
      <c r="G2002" s="128"/>
      <c r="H2002" s="128"/>
      <c r="I2002" s="124"/>
      <c r="J2002" s="125"/>
      <c r="K2002" s="128"/>
    </row>
    <row r="2003" spans="1:11" x14ac:dyDescent="0.3">
      <c r="A2003" s="73">
        <v>40938</v>
      </c>
      <c r="B2003" s="130">
        <v>1313.01001</v>
      </c>
      <c r="C2003" s="125">
        <f t="shared" si="132"/>
        <v>1.8555759978663877E-2</v>
      </c>
      <c r="D2003" s="128">
        <f t="shared" si="133"/>
        <v>18555.759978663878</v>
      </c>
      <c r="E2003" s="128">
        <f t="shared" ca="1" si="134"/>
        <v>114095.73320934507</v>
      </c>
      <c r="F2003" s="124">
        <f t="shared" ca="1" si="135"/>
        <v>4.1450639274789314E-3</v>
      </c>
      <c r="G2003" s="128"/>
      <c r="H2003" s="128"/>
      <c r="I2003" s="124"/>
      <c r="J2003" s="125"/>
      <c r="K2003" s="128"/>
    </row>
    <row r="2004" spans="1:11" x14ac:dyDescent="0.3">
      <c r="A2004" s="73">
        <v>40935</v>
      </c>
      <c r="B2004" s="130">
        <v>1316.329956</v>
      </c>
      <c r="C2004" s="125">
        <f t="shared" si="132"/>
        <v>1.6078700115785383E-2</v>
      </c>
      <c r="D2004" s="128">
        <f t="shared" si="133"/>
        <v>16078.700115785383</v>
      </c>
      <c r="E2004" s="128">
        <f t="shared" ca="1" si="134"/>
        <v>114095.73320934507</v>
      </c>
      <c r="F2004" s="124">
        <f t="shared" ca="1" si="135"/>
        <v>2.3489224269466424E-2</v>
      </c>
      <c r="G2004" s="128"/>
      <c r="H2004" s="128"/>
      <c r="I2004" s="124"/>
      <c r="J2004" s="125"/>
      <c r="K2004" s="128"/>
    </row>
    <row r="2005" spans="1:11" x14ac:dyDescent="0.3">
      <c r="A2005" s="73">
        <v>40934</v>
      </c>
      <c r="B2005" s="130">
        <v>1318.4300539999999</v>
      </c>
      <c r="C2005" s="125">
        <f t="shared" si="132"/>
        <v>2.0077737683797503E-2</v>
      </c>
      <c r="D2005" s="128">
        <f t="shared" si="133"/>
        <v>20077.737683797503</v>
      </c>
      <c r="E2005" s="128">
        <f t="shared" ca="1" si="134"/>
        <v>114095.73320934507</v>
      </c>
      <c r="F2005" s="124">
        <f t="shared" ca="1" si="135"/>
        <v>3.2977176239265438E-2</v>
      </c>
      <c r="G2005" s="128"/>
      <c r="H2005" s="128"/>
      <c r="I2005" s="124"/>
      <c r="J2005" s="125"/>
      <c r="K2005" s="128"/>
    </row>
    <row r="2006" spans="1:11" x14ac:dyDescent="0.3">
      <c r="A2006" s="73">
        <v>40933</v>
      </c>
      <c r="B2006" s="130">
        <v>1326.0600589999999</v>
      </c>
      <c r="C2006" s="125">
        <f t="shared" si="132"/>
        <v>2.6298761808204896E-2</v>
      </c>
      <c r="D2006" s="128">
        <f t="shared" si="133"/>
        <v>26298.761808204898</v>
      </c>
      <c r="E2006" s="128">
        <f t="shared" ca="1" si="134"/>
        <v>114095.73320934507</v>
      </c>
      <c r="F2006" s="124">
        <f t="shared" ca="1" si="135"/>
        <v>2.0407235794294598E-2</v>
      </c>
      <c r="G2006" s="128"/>
      <c r="H2006" s="128"/>
      <c r="I2006" s="124"/>
      <c r="J2006" s="125"/>
      <c r="K2006" s="128"/>
    </row>
    <row r="2007" spans="1:11" x14ac:dyDescent="0.3">
      <c r="A2007" s="73">
        <v>40932</v>
      </c>
      <c r="B2007" s="130">
        <v>1314.650024</v>
      </c>
      <c r="C2007" s="125">
        <f t="shared" si="132"/>
        <v>2.6508998437527076E-2</v>
      </c>
      <c r="D2007" s="128">
        <f t="shared" si="133"/>
        <v>26508.998437527076</v>
      </c>
      <c r="E2007" s="128">
        <f t="shared" ca="1" si="134"/>
        <v>114095.73320934507</v>
      </c>
      <c r="F2007" s="124">
        <f t="shared" ca="1" si="135"/>
        <v>1.3897579826559703E-2</v>
      </c>
      <c r="G2007" s="128"/>
      <c r="H2007" s="128"/>
      <c r="I2007" s="124"/>
      <c r="J2007" s="125"/>
      <c r="K2007" s="128"/>
    </row>
    <row r="2008" spans="1:11" x14ac:dyDescent="0.3">
      <c r="A2008" s="73">
        <v>40931</v>
      </c>
      <c r="B2008" s="130">
        <v>1316</v>
      </c>
      <c r="C2008" s="125">
        <f t="shared" si="132"/>
        <v>2.9887024860241862E-2</v>
      </c>
      <c r="D2008" s="128">
        <f t="shared" si="133"/>
        <v>29887.024860241861</v>
      </c>
      <c r="E2008" s="128">
        <f t="shared" ca="1" si="134"/>
        <v>114095.73320934507</v>
      </c>
      <c r="F2008" s="124">
        <f t="shared" ca="1" si="135"/>
        <v>1.922268387209769E-2</v>
      </c>
      <c r="G2008" s="128"/>
      <c r="H2008" s="128"/>
      <c r="I2008" s="124"/>
      <c r="J2008" s="125"/>
      <c r="K2008" s="128"/>
    </row>
    <row r="2009" spans="1:11" x14ac:dyDescent="0.3">
      <c r="A2009" s="73">
        <v>40928</v>
      </c>
      <c r="B2009" s="130">
        <v>1315.380005</v>
      </c>
      <c r="C2009" s="125">
        <f t="shared" si="132"/>
        <v>2.6790270884559764E-2</v>
      </c>
      <c r="D2009" s="128">
        <f t="shared" si="133"/>
        <v>26790.270884559763</v>
      </c>
      <c r="E2009" s="128">
        <f t="shared" ca="1" si="134"/>
        <v>114095.73320934507</v>
      </c>
      <c r="F2009" s="124">
        <f t="shared" ca="1" si="135"/>
        <v>1.9010907352089212E-2</v>
      </c>
      <c r="G2009" s="128"/>
      <c r="H2009" s="128"/>
      <c r="I2009" s="124"/>
      <c r="J2009" s="125"/>
      <c r="K2009" s="128"/>
    </row>
    <row r="2010" spans="1:11" x14ac:dyDescent="0.3">
      <c r="A2010" s="73">
        <v>40927</v>
      </c>
      <c r="B2010" s="130">
        <v>1314.5</v>
      </c>
      <c r="C2010" s="125">
        <f t="shared" si="132"/>
        <v>2.9123893817371904E-2</v>
      </c>
      <c r="D2010" s="128">
        <f t="shared" si="133"/>
        <v>29123.893817371903</v>
      </c>
      <c r="E2010" s="128">
        <f t="shared" ca="1" si="134"/>
        <v>114095.73320934507</v>
      </c>
      <c r="F2010" s="124">
        <f t="shared" ca="1" si="135"/>
        <v>2.4272431201572742E-2</v>
      </c>
      <c r="G2010" s="128"/>
      <c r="H2010" s="128"/>
      <c r="I2010" s="124"/>
      <c r="J2010" s="125"/>
      <c r="K2010" s="128"/>
    </row>
    <row r="2011" spans="1:11" x14ac:dyDescent="0.3">
      <c r="A2011" s="73">
        <v>40926</v>
      </c>
      <c r="B2011" s="130">
        <v>1308.040039</v>
      </c>
      <c r="C2011" s="125">
        <f t="shared" si="132"/>
        <v>2.4258827751812095E-2</v>
      </c>
      <c r="D2011" s="128">
        <f t="shared" si="133"/>
        <v>24258.827751812096</v>
      </c>
      <c r="E2011" s="128">
        <f t="shared" ca="1" si="134"/>
        <v>114095.73320934507</v>
      </c>
      <c r="F2011" s="124">
        <f t="shared" ca="1" si="135"/>
        <v>2.1698739930180233E-2</v>
      </c>
      <c r="G2011" s="128"/>
      <c r="H2011" s="128"/>
      <c r="I2011" s="124"/>
      <c r="J2011" s="125"/>
      <c r="K2011" s="128"/>
    </row>
    <row r="2012" spans="1:11" x14ac:dyDescent="0.3">
      <c r="A2012" s="73">
        <v>40925</v>
      </c>
      <c r="B2012" s="130">
        <v>1293.670044</v>
      </c>
      <c r="C2012" s="125">
        <f t="shared" si="132"/>
        <v>2.8681670394688386E-2</v>
      </c>
      <c r="D2012" s="128">
        <f t="shared" si="133"/>
        <v>28681.670394688386</v>
      </c>
      <c r="E2012" s="128">
        <f t="shared" ca="1" si="134"/>
        <v>114095.73320934507</v>
      </c>
      <c r="F2012" s="124">
        <f t="shared" ca="1" si="135"/>
        <v>9.1659382775046705E-3</v>
      </c>
      <c r="G2012" s="128"/>
      <c r="H2012" s="128"/>
      <c r="I2012" s="124"/>
      <c r="J2012" s="125"/>
      <c r="K2012" s="128"/>
    </row>
    <row r="2013" spans="1:11" x14ac:dyDescent="0.3">
      <c r="A2013" s="73">
        <v>40921</v>
      </c>
      <c r="B2013" s="130">
        <v>1289.089966</v>
      </c>
      <c r="C2013" s="125">
        <f t="shared" si="132"/>
        <v>2.0640960228009764E-2</v>
      </c>
      <c r="D2013" s="128">
        <f t="shared" si="133"/>
        <v>20640.960228009764</v>
      </c>
      <c r="E2013" s="128">
        <f t="shared" ca="1" si="134"/>
        <v>114095.73320934507</v>
      </c>
      <c r="F2013" s="124">
        <f t="shared" ca="1" si="135"/>
        <v>-4.5791214872492603E-3</v>
      </c>
      <c r="G2013" s="128"/>
      <c r="H2013" s="128"/>
      <c r="I2013" s="124"/>
      <c r="J2013" s="125"/>
      <c r="K2013" s="128"/>
    </row>
    <row r="2014" spans="1:11" x14ac:dyDescent="0.3">
      <c r="A2014" s="73">
        <v>40920</v>
      </c>
      <c r="B2014" s="130">
        <v>1295.5</v>
      </c>
      <c r="C2014" s="125">
        <f t="shared" si="132"/>
        <v>3.669855674395972E-2</v>
      </c>
      <c r="D2014" s="128">
        <f t="shared" si="133"/>
        <v>36698.556743959722</v>
      </c>
      <c r="E2014" s="128">
        <f t="shared" ca="1" si="134"/>
        <v>114095.73320934507</v>
      </c>
      <c r="F2014" s="124">
        <f t="shared" ca="1" si="135"/>
        <v>1.7475565382105707E-3</v>
      </c>
      <c r="G2014" s="128"/>
      <c r="H2014" s="128"/>
      <c r="I2014" s="124"/>
      <c r="J2014" s="125"/>
      <c r="K2014" s="128"/>
    </row>
    <row r="2015" spans="1:11" x14ac:dyDescent="0.3">
      <c r="A2015" s="73">
        <v>40919</v>
      </c>
      <c r="B2015" s="130">
        <v>1292.4799800000001</v>
      </c>
      <c r="C2015" s="125">
        <f t="shared" si="132"/>
        <v>2.1376073623742275E-2</v>
      </c>
      <c r="D2015" s="128">
        <f t="shared" si="133"/>
        <v>21376.073623742275</v>
      </c>
      <c r="E2015" s="128">
        <f t="shared" ca="1" si="134"/>
        <v>114095.73320934507</v>
      </c>
      <c r="F2015" s="124">
        <f t="shared" ca="1" si="135"/>
        <v>6.7925234717352012E-3</v>
      </c>
      <c r="G2015" s="128"/>
      <c r="H2015" s="128"/>
      <c r="I2015" s="124"/>
      <c r="J2015" s="125"/>
      <c r="K2015" s="128"/>
    </row>
    <row r="2016" spans="1:11" x14ac:dyDescent="0.3">
      <c r="A2016" s="73">
        <v>40918</v>
      </c>
      <c r="B2016" s="130">
        <v>1292.079956</v>
      </c>
      <c r="C2016" s="125">
        <f t="shared" si="132"/>
        <v>2.1140730821360476E-2</v>
      </c>
      <c r="D2016" s="128">
        <f t="shared" si="133"/>
        <v>21140.730821360477</v>
      </c>
      <c r="E2016" s="128">
        <f t="shared" ca="1" si="134"/>
        <v>114095.73320934507</v>
      </c>
      <c r="F2016" s="124">
        <f t="shared" ca="1" si="135"/>
        <v>4.7590867411151372E-3</v>
      </c>
      <c r="G2016" s="128"/>
      <c r="H2016" s="128"/>
      <c r="I2016" s="124"/>
      <c r="J2016" s="125"/>
      <c r="K2016" s="128"/>
    </row>
    <row r="2017" spans="1:11" x14ac:dyDescent="0.3">
      <c r="A2017" s="73">
        <v>40917</v>
      </c>
      <c r="B2017" s="130">
        <v>1280.6999510000001</v>
      </c>
      <c r="C2017" s="125">
        <f t="shared" si="132"/>
        <v>2.1291826953748094E-2</v>
      </c>
      <c r="D2017" s="128">
        <f t="shared" si="133"/>
        <v>21291.826953748096</v>
      </c>
      <c r="E2017" s="128">
        <f t="shared" ca="1" si="134"/>
        <v>114095.73320934507</v>
      </c>
      <c r="F2017" s="124">
        <f t="shared" ca="1" si="135"/>
        <v>4.8803991413031156E-3</v>
      </c>
      <c r="G2017" s="128"/>
      <c r="H2017" s="128"/>
      <c r="I2017" s="124"/>
      <c r="J2017" s="125"/>
      <c r="K2017" s="128"/>
    </row>
    <row r="2018" spans="1:11" x14ac:dyDescent="0.3">
      <c r="A2018" s="73">
        <v>40914</v>
      </c>
      <c r="B2018" s="130">
        <v>1277.8100589999999</v>
      </c>
      <c r="C2018" s="125">
        <f t="shared" si="132"/>
        <v>2.7409777759369813E-2</v>
      </c>
      <c r="D2018" s="128">
        <f t="shared" si="133"/>
        <v>27409.777759369812</v>
      </c>
      <c r="E2018" s="128">
        <f t="shared" ca="1" si="134"/>
        <v>114095.73320934507</v>
      </c>
      <c r="F2018" s="124">
        <f t="shared" ca="1" si="135"/>
        <v>6.3477527072257622E-3</v>
      </c>
      <c r="G2018" s="128"/>
      <c r="H2018" s="128"/>
      <c r="I2018" s="124"/>
      <c r="J2018" s="125"/>
      <c r="K2018" s="128"/>
    </row>
    <row r="2019" spans="1:11" x14ac:dyDescent="0.3">
      <c r="A2019" s="73">
        <v>40913</v>
      </c>
      <c r="B2019" s="130">
        <v>1281.0600589999999</v>
      </c>
      <c r="C2019" s="125">
        <f t="shared" si="132"/>
        <v>3.2030942101412885E-2</v>
      </c>
      <c r="D2019" s="128">
        <f t="shared" si="133"/>
        <v>32030.942101412886</v>
      </c>
      <c r="E2019" s="128">
        <f t="shared" ca="1" si="134"/>
        <v>114095.73320934507</v>
      </c>
      <c r="F2019" s="124">
        <f t="shared" ca="1" si="135"/>
        <v>7.5187251278017175E-3</v>
      </c>
      <c r="G2019" s="128"/>
      <c r="H2019" s="128"/>
      <c r="I2019" s="124"/>
      <c r="J2019" s="125"/>
      <c r="K2019" s="128"/>
    </row>
    <row r="2020" spans="1:11" x14ac:dyDescent="0.3">
      <c r="A2020" s="73">
        <v>40912</v>
      </c>
      <c r="B2020" s="130">
        <v>1277.3000489999999</v>
      </c>
      <c r="C2020" s="125">
        <f t="shared" si="132"/>
        <v>5.9692267335308635E-2</v>
      </c>
      <c r="D2020" s="128">
        <f t="shared" si="133"/>
        <v>59692.267335308636</v>
      </c>
      <c r="E2020" s="128">
        <f t="shared" ca="1" si="134"/>
        <v>114095.73320934507</v>
      </c>
      <c r="F2020" s="124">
        <f t="shared" ca="1" si="135"/>
        <v>2.7083825136406947E-3</v>
      </c>
      <c r="G2020" s="128"/>
      <c r="H2020" s="128"/>
      <c r="I2020" s="124"/>
      <c r="J2020" s="125"/>
      <c r="K2020" s="128"/>
    </row>
    <row r="2021" spans="1:11" x14ac:dyDescent="0.3">
      <c r="A2021" s="73">
        <v>40911</v>
      </c>
      <c r="B2021" s="130">
        <v>1277.0600589999999</v>
      </c>
      <c r="C2021" s="125">
        <f t="shared" si="132"/>
        <v>4.7062315235296026E-2</v>
      </c>
      <c r="D2021" s="128">
        <f t="shared" si="133"/>
        <v>47062.315235296024</v>
      </c>
      <c r="E2021" s="128">
        <f t="shared" ca="1" si="134"/>
        <v>114095.73320934507</v>
      </c>
      <c r="F2021" s="124">
        <f t="shared" ca="1" si="135"/>
        <v>3.9167761553793312E-4</v>
      </c>
      <c r="G2021" s="128"/>
      <c r="H2021" s="128"/>
      <c r="I2021" s="124"/>
      <c r="J2021" s="125"/>
      <c r="K2021" s="128"/>
    </row>
    <row r="2022" spans="1:11" x14ac:dyDescent="0.3">
      <c r="A2022" s="73">
        <v>40907</v>
      </c>
      <c r="B2022" s="130">
        <v>1257.599976</v>
      </c>
      <c r="C2022" s="125">
        <f t="shared" si="132"/>
        <v>3.4423175817396734E-2</v>
      </c>
      <c r="D2022" s="128">
        <f t="shared" si="133"/>
        <v>34423.175817396732</v>
      </c>
      <c r="E2022" s="128">
        <f t="shared" ca="1" si="134"/>
        <v>114095.73320934507</v>
      </c>
      <c r="F2022" s="124">
        <f t="shared" ca="1" si="135"/>
        <v>-9.919678386131614E-3</v>
      </c>
      <c r="G2022" s="128"/>
      <c r="H2022" s="128"/>
      <c r="I2022" s="124"/>
      <c r="J2022" s="125"/>
      <c r="K2022" s="128"/>
    </row>
    <row r="2023" spans="1:11" x14ac:dyDescent="0.3">
      <c r="A2023" s="73">
        <v>40906</v>
      </c>
      <c r="B2023" s="130">
        <v>1263.0200199999999</v>
      </c>
      <c r="C2023" s="125">
        <f t="shared" si="132"/>
        <v>4.2250562196968433E-2</v>
      </c>
      <c r="D2023" s="128">
        <f t="shared" si="133"/>
        <v>42250.562196968436</v>
      </c>
      <c r="E2023" s="128">
        <f t="shared" ca="1" si="134"/>
        <v>114095.73320934507</v>
      </c>
      <c r="F2023" s="124">
        <f t="shared" ca="1" si="135"/>
        <v>-6.9582386838208388E-3</v>
      </c>
      <c r="G2023" s="128"/>
      <c r="H2023" s="128"/>
      <c r="I2023" s="124"/>
      <c r="J2023" s="125"/>
      <c r="K2023" s="128"/>
    </row>
    <row r="2024" spans="1:11" x14ac:dyDescent="0.3">
      <c r="A2024" s="73">
        <v>40905</v>
      </c>
      <c r="B2024" s="130">
        <v>1249.6400149999999</v>
      </c>
      <c r="C2024" s="125">
        <f t="shared" si="132"/>
        <v>1.9506771793246003E-2</v>
      </c>
      <c r="D2024" s="128">
        <f t="shared" si="133"/>
        <v>19506.771793246004</v>
      </c>
      <c r="E2024" s="128">
        <f t="shared" ca="1" si="134"/>
        <v>114095.73320934507</v>
      </c>
      <c r="F2024" s="124">
        <f t="shared" ca="1" si="135"/>
        <v>-6.3611207536203862E-3</v>
      </c>
      <c r="G2024" s="128"/>
      <c r="H2024" s="128"/>
      <c r="I2024" s="124"/>
      <c r="J2024" s="125"/>
      <c r="K2024" s="128"/>
    </row>
    <row r="2025" spans="1:11" x14ac:dyDescent="0.3">
      <c r="A2025" s="73">
        <v>40904</v>
      </c>
      <c r="B2025" s="130">
        <v>1265.4300539999999</v>
      </c>
      <c r="C2025" s="125">
        <f t="shared" si="132"/>
        <v>2.3421582148556608E-2</v>
      </c>
      <c r="D2025" s="128">
        <f t="shared" si="133"/>
        <v>23421.582148556608</v>
      </c>
      <c r="E2025" s="128">
        <f t="shared" ca="1" si="134"/>
        <v>114095.73320934507</v>
      </c>
      <c r="F2025" s="124">
        <f t="shared" ca="1" si="135"/>
        <v>6.0022012990021967E-3</v>
      </c>
      <c r="G2025" s="128"/>
      <c r="H2025" s="128"/>
      <c r="I2025" s="124"/>
      <c r="J2025" s="125"/>
      <c r="K2025" s="128"/>
    </row>
    <row r="2026" spans="1:11" x14ac:dyDescent="0.3">
      <c r="A2026" s="73">
        <v>40900</v>
      </c>
      <c r="B2026" s="130">
        <v>1265.329956</v>
      </c>
      <c r="C2026" s="125">
        <f t="shared" si="132"/>
        <v>8.0784705714909144E-3</v>
      </c>
      <c r="D2026" s="128">
        <f t="shared" si="133"/>
        <v>8078.4705714909142</v>
      </c>
      <c r="E2026" s="128">
        <f t="shared" ca="1" si="134"/>
        <v>114095.73320934507</v>
      </c>
      <c r="F2026" s="124">
        <f t="shared" ca="1" si="135"/>
        <v>4.4054730764429006E-3</v>
      </c>
      <c r="G2026" s="128"/>
      <c r="H2026" s="128"/>
      <c r="I2026" s="124"/>
      <c r="J2026" s="125"/>
      <c r="K2026" s="128"/>
    </row>
    <row r="2027" spans="1:11" x14ac:dyDescent="0.3">
      <c r="A2027" s="73">
        <v>40899</v>
      </c>
      <c r="B2027" s="130">
        <v>1254</v>
      </c>
      <c r="C2027" s="125">
        <f t="shared" si="132"/>
        <v>1.5919329511130398E-2</v>
      </c>
      <c r="D2027" s="128">
        <f t="shared" si="133"/>
        <v>15919.329511130398</v>
      </c>
      <c r="E2027" s="128">
        <f t="shared" ca="1" si="134"/>
        <v>114095.73320934507</v>
      </c>
      <c r="F2027" s="124">
        <f t="shared" ca="1" si="135"/>
        <v>-3.5836107493495417E-3</v>
      </c>
      <c r="G2027" s="128"/>
      <c r="H2027" s="128"/>
      <c r="I2027" s="124"/>
      <c r="J2027" s="125"/>
      <c r="K2027" s="128"/>
    </row>
    <row r="2028" spans="1:11" x14ac:dyDescent="0.3">
      <c r="A2028" s="73">
        <v>40898</v>
      </c>
      <c r="B2028" s="130">
        <v>1243.719971</v>
      </c>
      <c r="C2028" s="125">
        <f t="shared" si="132"/>
        <v>-1.3711262292041559E-2</v>
      </c>
      <c r="D2028" s="128">
        <f t="shared" si="133"/>
        <v>-13711.26229204156</v>
      </c>
      <c r="E2028" s="128">
        <f t="shared" ca="1" si="134"/>
        <v>114095.73320934507</v>
      </c>
      <c r="F2028" s="124">
        <f t="shared" ca="1" si="135"/>
        <v>-1.0989763801866559E-2</v>
      </c>
      <c r="G2028" s="128"/>
      <c r="H2028" s="128"/>
      <c r="I2028" s="124"/>
      <c r="J2028" s="125"/>
      <c r="K2028" s="128"/>
    </row>
    <row r="2029" spans="1:11" x14ac:dyDescent="0.3">
      <c r="A2029" s="73">
        <v>40897</v>
      </c>
      <c r="B2029" s="130">
        <v>1241.3000489999999</v>
      </c>
      <c r="C2029" s="125">
        <f t="shared" si="132"/>
        <v>-1.3643489630790762E-2</v>
      </c>
      <c r="D2029" s="128">
        <f t="shared" si="133"/>
        <v>-13643.489630790762</v>
      </c>
      <c r="E2029" s="128">
        <f t="shared" ca="1" si="134"/>
        <v>114095.73320934507</v>
      </c>
      <c r="F2029" s="124">
        <f t="shared" ca="1" si="135"/>
        <v>-1.2309309383430334E-2</v>
      </c>
      <c r="G2029" s="128"/>
      <c r="H2029" s="128"/>
      <c r="I2029" s="124"/>
      <c r="J2029" s="125"/>
      <c r="K2029" s="128"/>
    </row>
    <row r="2030" spans="1:11" x14ac:dyDescent="0.3">
      <c r="A2030" s="73">
        <v>40896</v>
      </c>
      <c r="B2030" s="130">
        <v>1205.349976</v>
      </c>
      <c r="C2030" s="125">
        <f t="shared" si="132"/>
        <v>-4.1150906712890123E-2</v>
      </c>
      <c r="D2030" s="128">
        <f t="shared" si="133"/>
        <v>-41150.906712890122</v>
      </c>
      <c r="E2030" s="128">
        <f t="shared" ca="1" si="134"/>
        <v>114095.73320934507</v>
      </c>
      <c r="F2030" s="124">
        <f t="shared" ca="1" si="135"/>
        <v>-4.2491493315044648E-2</v>
      </c>
      <c r="G2030" s="128"/>
      <c r="H2030" s="128"/>
      <c r="I2030" s="124"/>
      <c r="J2030" s="125"/>
      <c r="K2030" s="128"/>
    </row>
    <row r="2031" spans="1:11" x14ac:dyDescent="0.3">
      <c r="A2031" s="73">
        <v>40893</v>
      </c>
      <c r="B2031" s="130">
        <v>1219.660034</v>
      </c>
      <c r="C2031" s="125">
        <f t="shared" si="132"/>
        <v>-1.9786538742236792E-2</v>
      </c>
      <c r="D2031" s="128">
        <f t="shared" si="133"/>
        <v>-19786.538742236793</v>
      </c>
      <c r="E2031" s="128">
        <f t="shared" ca="1" si="134"/>
        <v>114095.73320934507</v>
      </c>
      <c r="F2031" s="124">
        <f t="shared" ca="1" si="135"/>
        <v>-2.7849468092130736E-2</v>
      </c>
      <c r="G2031" s="128"/>
      <c r="H2031" s="128"/>
      <c r="I2031" s="124"/>
      <c r="J2031" s="125"/>
      <c r="K2031" s="128"/>
    </row>
    <row r="2032" spans="1:11" x14ac:dyDescent="0.3">
      <c r="A2032" s="73">
        <v>40892</v>
      </c>
      <c r="B2032" s="130">
        <v>1215.75</v>
      </c>
      <c r="C2032" s="125">
        <f t="shared" si="132"/>
        <v>-2.3164406481892663E-2</v>
      </c>
      <c r="D2032" s="128">
        <f t="shared" si="133"/>
        <v>-23164.406481892664</v>
      </c>
      <c r="E2032" s="128">
        <f t="shared" ca="1" si="134"/>
        <v>114095.73320934507</v>
      </c>
      <c r="F2032" s="124">
        <f t="shared" ca="1" si="135"/>
        <v>-2.512265219985621E-2</v>
      </c>
      <c r="G2032" s="128"/>
      <c r="H2032" s="128"/>
      <c r="I2032" s="124"/>
      <c r="J2032" s="125"/>
      <c r="K2032" s="128"/>
    </row>
    <row r="2033" spans="1:11" x14ac:dyDescent="0.3">
      <c r="A2033" s="73">
        <v>40891</v>
      </c>
      <c r="B2033" s="130">
        <v>1211.8199460000001</v>
      </c>
      <c r="C2033" s="125">
        <f t="shared" si="132"/>
        <v>-2.8180547971900727E-2</v>
      </c>
      <c r="D2033" s="128">
        <f t="shared" si="133"/>
        <v>-28180.547971900727</v>
      </c>
      <c r="E2033" s="128">
        <f t="shared" ca="1" si="134"/>
        <v>114095.73320934507</v>
      </c>
      <c r="F2033" s="124">
        <f t="shared" ca="1" si="135"/>
        <v>-2.5797756367322511E-2</v>
      </c>
      <c r="G2033" s="128"/>
      <c r="H2033" s="128"/>
      <c r="I2033" s="124"/>
      <c r="J2033" s="125"/>
      <c r="K2033" s="128"/>
    </row>
    <row r="2034" spans="1:11" x14ac:dyDescent="0.3">
      <c r="A2034" s="73">
        <v>40890</v>
      </c>
      <c r="B2034" s="130">
        <v>1225.7299800000001</v>
      </c>
      <c r="C2034" s="125">
        <f t="shared" si="132"/>
        <v>2.5552456519544853E-2</v>
      </c>
      <c r="D2034" s="128">
        <f t="shared" si="133"/>
        <v>25552.456519544852</v>
      </c>
      <c r="E2034" s="128">
        <f t="shared" ca="1" si="134"/>
        <v>114095.73320934507</v>
      </c>
      <c r="F2034" s="124">
        <f t="shared" ca="1" si="135"/>
        <v>-1.3790674060000896E-2</v>
      </c>
      <c r="G2034" s="128"/>
      <c r="H2034" s="128"/>
      <c r="I2034" s="124"/>
      <c r="J2034" s="125"/>
      <c r="K2034" s="128"/>
    </row>
    <row r="2035" spans="1:11" x14ac:dyDescent="0.3">
      <c r="A2035" s="73">
        <v>40889</v>
      </c>
      <c r="B2035" s="130">
        <v>1236.469971</v>
      </c>
      <c r="C2035" s="125">
        <f t="shared" si="132"/>
        <v>3.6828577581987876E-2</v>
      </c>
      <c r="D2035" s="128">
        <f t="shared" si="133"/>
        <v>36828.577581987876</v>
      </c>
      <c r="E2035" s="128">
        <f t="shared" ca="1" si="134"/>
        <v>114095.73320934507</v>
      </c>
      <c r="F2035" s="124">
        <f t="shared" ca="1" si="135"/>
        <v>1.0038543591694982E-3</v>
      </c>
      <c r="G2035" s="128"/>
      <c r="H2035" s="128"/>
      <c r="I2035" s="124"/>
      <c r="J2035" s="125"/>
      <c r="K2035" s="128"/>
    </row>
    <row r="2036" spans="1:11" x14ac:dyDescent="0.3">
      <c r="A2036" s="73">
        <v>40886</v>
      </c>
      <c r="B2036" s="130">
        <v>1255.1899410000001</v>
      </c>
      <c r="C2036" s="125">
        <f t="shared" si="132"/>
        <v>8.3302315011779315E-2</v>
      </c>
      <c r="D2036" s="128">
        <f t="shared" si="133"/>
        <v>83302.315011779312</v>
      </c>
      <c r="E2036" s="128">
        <f t="shared" ca="1" si="134"/>
        <v>114095.73320934507</v>
      </c>
      <c r="F2036" s="124">
        <f t="shared" ca="1" si="135"/>
        <v>1.0953676634335885E-2</v>
      </c>
      <c r="G2036" s="128"/>
      <c r="H2036" s="128"/>
      <c r="I2036" s="124"/>
      <c r="J2036" s="125"/>
      <c r="K2036" s="128"/>
    </row>
    <row r="2037" spans="1:11" x14ac:dyDescent="0.3">
      <c r="A2037" s="73">
        <v>40885</v>
      </c>
      <c r="B2037" s="130">
        <v>1234.349976</v>
      </c>
      <c r="C2037" s="125">
        <f t="shared" si="132"/>
        <v>6.2455292750190239E-2</v>
      </c>
      <c r="D2037" s="128">
        <f t="shared" si="133"/>
        <v>62455.292750190238</v>
      </c>
      <c r="E2037" s="128">
        <f t="shared" ca="1" si="134"/>
        <v>114095.73320934507</v>
      </c>
      <c r="F2037" s="124">
        <f t="shared" ca="1" si="135"/>
        <v>-4.9255801816242561E-3</v>
      </c>
      <c r="G2037" s="128"/>
      <c r="H2037" s="128"/>
      <c r="I2037" s="124"/>
      <c r="J2037" s="125"/>
      <c r="K2037" s="128"/>
    </row>
    <row r="2038" spans="1:11" x14ac:dyDescent="0.3">
      <c r="A2038" s="73">
        <v>40884</v>
      </c>
      <c r="B2038" s="130">
        <v>1261.01001</v>
      </c>
      <c r="C2038" s="125">
        <f t="shared" si="132"/>
        <v>6.1420464466349411E-2</v>
      </c>
      <c r="D2038" s="128">
        <f t="shared" si="133"/>
        <v>61420.464466349411</v>
      </c>
      <c r="E2038" s="128">
        <f t="shared" ca="1" si="134"/>
        <v>114095.73320934507</v>
      </c>
      <c r="F2038" s="124">
        <f t="shared" ca="1" si="135"/>
        <v>1.6615596260259213E-2</v>
      </c>
      <c r="G2038" s="128"/>
      <c r="H2038" s="128"/>
      <c r="I2038" s="124"/>
      <c r="J2038" s="125"/>
      <c r="K2038" s="128"/>
    </row>
    <row r="2039" spans="1:11" x14ac:dyDescent="0.3">
      <c r="A2039" s="73">
        <v>40883</v>
      </c>
      <c r="B2039" s="130">
        <v>1258.469971</v>
      </c>
      <c r="C2039" s="125">
        <f t="shared" si="132"/>
        <v>5.4896135809420654E-2</v>
      </c>
      <c r="D2039" s="128">
        <f t="shared" si="133"/>
        <v>54896.135809420652</v>
      </c>
      <c r="E2039" s="128">
        <f t="shared" ca="1" si="134"/>
        <v>114095.73320934507</v>
      </c>
      <c r="F2039" s="124">
        <f t="shared" ca="1" si="135"/>
        <v>2.0656910786699179E-2</v>
      </c>
      <c r="G2039" s="128"/>
      <c r="H2039" s="128"/>
      <c r="I2039" s="124"/>
      <c r="J2039" s="125"/>
      <c r="K2039" s="128"/>
    </row>
    <row r="2040" spans="1:11" x14ac:dyDescent="0.3">
      <c r="A2040" s="73">
        <v>40882</v>
      </c>
      <c r="B2040" s="130">
        <v>1257.079956</v>
      </c>
      <c r="C2040" s="125">
        <f t="shared" si="132"/>
        <v>3.4080476438175911E-2</v>
      </c>
      <c r="D2040" s="128">
        <f t="shared" si="133"/>
        <v>34080.476438175909</v>
      </c>
      <c r="E2040" s="128">
        <f t="shared" ca="1" si="134"/>
        <v>114095.73320934507</v>
      </c>
      <c r="F2040" s="124">
        <f t="shared" ca="1" si="135"/>
        <v>2.3447362425527141E-2</v>
      </c>
      <c r="G2040" s="128"/>
      <c r="H2040" s="128"/>
      <c r="I2040" s="124"/>
      <c r="J2040" s="125"/>
      <c r="K2040" s="128"/>
    </row>
    <row r="2041" spans="1:11" x14ac:dyDescent="0.3">
      <c r="A2041" s="73">
        <v>40879</v>
      </c>
      <c r="B2041" s="130">
        <v>1244.280029</v>
      </c>
      <c r="C2041" s="125">
        <f t="shared" si="132"/>
        <v>2.3147216074156596E-2</v>
      </c>
      <c r="D2041" s="128">
        <f t="shared" si="133"/>
        <v>23147.216074156597</v>
      </c>
      <c r="E2041" s="128">
        <f t="shared" ca="1" si="134"/>
        <v>114095.73320934507</v>
      </c>
      <c r="F2041" s="124">
        <f t="shared" ca="1" si="135"/>
        <v>1.6776326046986645E-2</v>
      </c>
      <c r="G2041" s="128"/>
      <c r="H2041" s="128"/>
      <c r="I2041" s="124"/>
      <c r="J2041" s="125"/>
      <c r="K2041" s="128"/>
    </row>
    <row r="2042" spans="1:11" x14ac:dyDescent="0.3">
      <c r="A2042" s="73">
        <v>40878</v>
      </c>
      <c r="B2042" s="130">
        <v>1244.579956</v>
      </c>
      <c r="C2042" s="125">
        <f t="shared" si="132"/>
        <v>6.2008729731106715E-3</v>
      </c>
      <c r="D2042" s="128">
        <f t="shared" si="133"/>
        <v>6200.8729731106714</v>
      </c>
      <c r="E2042" s="128">
        <f t="shared" ca="1" si="134"/>
        <v>114095.73320934507</v>
      </c>
      <c r="F2042" s="124">
        <f t="shared" ca="1" si="135"/>
        <v>1.7545262188277899E-2</v>
      </c>
      <c r="G2042" s="128"/>
      <c r="H2042" s="128"/>
      <c r="I2042" s="124"/>
      <c r="J2042" s="125"/>
      <c r="K2042" s="128"/>
    </row>
    <row r="2043" spans="1:11" x14ac:dyDescent="0.3">
      <c r="A2043" s="73">
        <v>40877</v>
      </c>
      <c r="B2043" s="130">
        <v>1246.959961</v>
      </c>
      <c r="C2043" s="125">
        <f t="shared" si="132"/>
        <v>-8.6261816101439459E-3</v>
      </c>
      <c r="D2043" s="128">
        <f t="shared" si="133"/>
        <v>-8626.1816101439454</v>
      </c>
      <c r="E2043" s="128">
        <f t="shared" ca="1" si="134"/>
        <v>114095.73320934507</v>
      </c>
      <c r="F2043" s="124">
        <f t="shared" ca="1" si="135"/>
        <v>1.8167566777878008E-2</v>
      </c>
      <c r="G2043" s="128"/>
      <c r="H2043" s="128"/>
      <c r="I2043" s="124"/>
      <c r="J2043" s="125"/>
      <c r="K2043" s="128"/>
    </row>
    <row r="2044" spans="1:11" x14ac:dyDescent="0.3">
      <c r="A2044" s="73">
        <v>40876</v>
      </c>
      <c r="B2044" s="130">
        <v>1195.1899410000001</v>
      </c>
      <c r="C2044" s="125">
        <f t="shared" si="132"/>
        <v>-4.5207693595501475E-2</v>
      </c>
      <c r="D2044" s="128">
        <f t="shared" si="133"/>
        <v>-45207.693595501478</v>
      </c>
      <c r="E2044" s="128">
        <f t="shared" ca="1" si="134"/>
        <v>114095.73320934507</v>
      </c>
      <c r="F2044" s="124">
        <f t="shared" ca="1" si="135"/>
        <v>-2.1563193187778662E-2</v>
      </c>
      <c r="G2044" s="128"/>
      <c r="H2044" s="128"/>
      <c r="I2044" s="124"/>
      <c r="J2044" s="125"/>
      <c r="K2044" s="128"/>
    </row>
    <row r="2045" spans="1:11" x14ac:dyDescent="0.3">
      <c r="A2045" s="73">
        <v>40875</v>
      </c>
      <c r="B2045" s="130">
        <v>1192.5500489999999</v>
      </c>
      <c r="C2045" s="125">
        <f t="shared" si="132"/>
        <v>-5.6414865968237415E-2</v>
      </c>
      <c r="D2045" s="128">
        <f t="shared" si="133"/>
        <v>-56414.865968237413</v>
      </c>
      <c r="E2045" s="128">
        <f t="shared" ca="1" si="134"/>
        <v>114095.73320934507</v>
      </c>
      <c r="F2045" s="124">
        <f t="shared" ca="1" si="135"/>
        <v>-1.1209878038035526E-2</v>
      </c>
      <c r="G2045" s="128"/>
      <c r="H2045" s="128"/>
      <c r="I2045" s="124"/>
      <c r="J2045" s="125"/>
      <c r="K2045" s="128"/>
    </row>
    <row r="2046" spans="1:11" x14ac:dyDescent="0.3">
      <c r="A2046" s="73">
        <v>40872</v>
      </c>
      <c r="B2046" s="130">
        <v>1158.670044</v>
      </c>
      <c r="C2046" s="125">
        <f t="shared" si="132"/>
        <v>-6.5362515288185263E-2</v>
      </c>
      <c r="D2046" s="128">
        <f t="shared" si="133"/>
        <v>-65362.515288185263</v>
      </c>
      <c r="E2046" s="128">
        <f t="shared" ca="1" si="134"/>
        <v>114095.73320934507</v>
      </c>
      <c r="F2046" s="124">
        <f t="shared" ca="1" si="135"/>
        <v>-1.853373774244782E-2</v>
      </c>
      <c r="G2046" s="128"/>
      <c r="H2046" s="128"/>
      <c r="I2046" s="124"/>
      <c r="J2046" s="125"/>
      <c r="K2046" s="128"/>
    </row>
    <row r="2047" spans="1:11" x14ac:dyDescent="0.3">
      <c r="A2047" s="73">
        <v>40870</v>
      </c>
      <c r="B2047" s="130">
        <v>1161.790039</v>
      </c>
      <c r="C2047" s="125">
        <f t="shared" si="132"/>
        <v>-5.4763598010191483E-2</v>
      </c>
      <c r="D2047" s="128">
        <f t="shared" si="133"/>
        <v>-54763.598010191483</v>
      </c>
      <c r="E2047" s="128">
        <f t="shared" ca="1" si="134"/>
        <v>114095.73320934507</v>
      </c>
      <c r="F2047" s="124">
        <f t="shared" ca="1" si="135"/>
        <v>-2.1864661868856827E-2</v>
      </c>
      <c r="G2047" s="128"/>
      <c r="H2047" s="128"/>
      <c r="I2047" s="124"/>
      <c r="J2047" s="125"/>
      <c r="K2047" s="128"/>
    </row>
    <row r="2048" spans="1:11" x14ac:dyDescent="0.3">
      <c r="A2048" s="73">
        <v>40869</v>
      </c>
      <c r="B2048" s="130">
        <v>1188.040039</v>
      </c>
      <c r="C2048" s="125">
        <f t="shared" si="132"/>
        <v>-6.8875793129244078E-2</v>
      </c>
      <c r="D2048" s="128">
        <f t="shared" si="133"/>
        <v>-68875.793129244077</v>
      </c>
      <c r="E2048" s="128">
        <f t="shared" ca="1" si="134"/>
        <v>114095.73320934507</v>
      </c>
      <c r="F2048" s="124">
        <f t="shared" ca="1" si="135"/>
        <v>-1.1434210295594438E-3</v>
      </c>
      <c r="G2048" s="128"/>
      <c r="H2048" s="128"/>
      <c r="I2048" s="124"/>
      <c r="J2048" s="125"/>
      <c r="K2048" s="128"/>
    </row>
    <row r="2049" spans="1:11" x14ac:dyDescent="0.3">
      <c r="A2049" s="73">
        <v>40868</v>
      </c>
      <c r="B2049" s="130">
        <v>1192.9799800000001</v>
      </c>
      <c r="C2049" s="125">
        <f t="shared" si="132"/>
        <v>-5.4031349332463785E-2</v>
      </c>
      <c r="D2049" s="128">
        <f t="shared" si="133"/>
        <v>-54031.349332463782</v>
      </c>
      <c r="E2049" s="128">
        <f t="shared" ca="1" si="134"/>
        <v>114095.73320934507</v>
      </c>
      <c r="F2049" s="124">
        <f t="shared" ca="1" si="135"/>
        <v>-4.4811583490196316E-3</v>
      </c>
      <c r="G2049" s="128"/>
      <c r="H2049" s="128"/>
      <c r="I2049" s="124"/>
      <c r="J2049" s="125"/>
      <c r="K2049" s="128"/>
    </row>
    <row r="2050" spans="1:11" x14ac:dyDescent="0.3">
      <c r="A2050" s="73">
        <v>40865</v>
      </c>
      <c r="B2050" s="130">
        <v>1215.650024</v>
      </c>
      <c r="C2050" s="125">
        <f t="shared" si="132"/>
        <v>-2.9986480214908351E-2</v>
      </c>
      <c r="D2050" s="128">
        <f t="shared" si="133"/>
        <v>-29986.480214908352</v>
      </c>
      <c r="E2050" s="128">
        <f t="shared" ca="1" si="134"/>
        <v>114095.73320934507</v>
      </c>
      <c r="F2050" s="124">
        <f t="shared" ca="1" si="135"/>
        <v>2.9574961753744855E-2</v>
      </c>
      <c r="G2050" s="128"/>
      <c r="H2050" s="128"/>
      <c r="I2050" s="124"/>
      <c r="J2050" s="125"/>
      <c r="K2050" s="128"/>
    </row>
    <row r="2051" spans="1:11" x14ac:dyDescent="0.3">
      <c r="A2051" s="73">
        <v>40864</v>
      </c>
      <c r="B2051" s="130">
        <v>1216.130005</v>
      </c>
      <c r="C2051" s="125">
        <f t="shared" si="132"/>
        <v>-3.5697591994019562E-2</v>
      </c>
      <c r="D2051" s="128">
        <f t="shared" si="133"/>
        <v>-35697.59199401956</v>
      </c>
      <c r="E2051" s="128">
        <f t="shared" ca="1" si="134"/>
        <v>114095.73320934507</v>
      </c>
      <c r="F2051" s="124">
        <f t="shared" ca="1" si="135"/>
        <v>1.5269184130728863E-2</v>
      </c>
      <c r="G2051" s="128"/>
      <c r="H2051" s="128"/>
      <c r="I2051" s="124"/>
      <c r="J2051" s="125"/>
      <c r="K2051" s="128"/>
    </row>
    <row r="2052" spans="1:11" x14ac:dyDescent="0.3">
      <c r="A2052" s="73">
        <v>40863</v>
      </c>
      <c r="B2052" s="130">
        <v>1236.910034</v>
      </c>
      <c r="C2052" s="125">
        <f t="shared" si="132"/>
        <v>-7.9973340399586146E-4</v>
      </c>
      <c r="D2052" s="128">
        <f t="shared" si="133"/>
        <v>-799.73340399586141</v>
      </c>
      <c r="E2052" s="128">
        <f t="shared" ca="1" si="134"/>
        <v>114095.73320934507</v>
      </c>
      <c r="F2052" s="124">
        <f t="shared" ca="1" si="135"/>
        <v>3.099035167896691E-2</v>
      </c>
      <c r="G2052" s="128"/>
      <c r="H2052" s="128"/>
      <c r="I2052" s="124"/>
      <c r="J2052" s="125"/>
      <c r="K2052" s="128"/>
    </row>
    <row r="2053" spans="1:11" x14ac:dyDescent="0.3">
      <c r="A2053" s="73">
        <v>40862</v>
      </c>
      <c r="B2053" s="130">
        <v>1257.8100589999999</v>
      </c>
      <c r="C2053" s="125">
        <f t="shared" si="132"/>
        <v>3.2447408690140955E-2</v>
      </c>
      <c r="D2053" s="128">
        <f t="shared" si="133"/>
        <v>32447.408690140954</v>
      </c>
      <c r="E2053" s="128">
        <f t="shared" ca="1" si="134"/>
        <v>114095.73320934507</v>
      </c>
      <c r="F2053" s="124">
        <f t="shared" ca="1" si="135"/>
        <v>5.1074314161047907E-2</v>
      </c>
      <c r="G2053" s="128"/>
      <c r="H2053" s="128"/>
      <c r="I2053" s="124"/>
      <c r="J2053" s="125"/>
      <c r="K2053" s="128"/>
    </row>
    <row r="2054" spans="1:11" x14ac:dyDescent="0.3">
      <c r="A2054" s="73">
        <v>40861</v>
      </c>
      <c r="B2054" s="130">
        <v>1251.780029</v>
      </c>
      <c r="C2054" s="125">
        <f t="shared" si="132"/>
        <v>-1.2128141231724232E-3</v>
      </c>
      <c r="D2054" s="128">
        <f t="shared" si="133"/>
        <v>-1212.8141231724233</v>
      </c>
      <c r="E2054" s="128">
        <f t="shared" ca="1" si="134"/>
        <v>114095.73320934507</v>
      </c>
      <c r="F2054" s="124">
        <f t="shared" ca="1" si="135"/>
        <v>6.20996827661775E-2</v>
      </c>
      <c r="G2054" s="128"/>
      <c r="H2054" s="128"/>
      <c r="I2054" s="124"/>
      <c r="J2054" s="125"/>
      <c r="K2054" s="128"/>
    </row>
    <row r="2055" spans="1:11" x14ac:dyDescent="0.3">
      <c r="A2055" s="73">
        <v>40858</v>
      </c>
      <c r="B2055" s="130">
        <v>1263.849976</v>
      </c>
      <c r="C2055" s="125">
        <f t="shared" si="132"/>
        <v>-1.6528017930224848E-2</v>
      </c>
      <c r="D2055" s="128">
        <f t="shared" si="133"/>
        <v>-16528.017930224847</v>
      </c>
      <c r="E2055" s="128">
        <f t="shared" ca="1" si="134"/>
        <v>114095.73320934507</v>
      </c>
      <c r="F2055" s="124">
        <f t="shared" ca="1" si="135"/>
        <v>7.2568199727853333E-2</v>
      </c>
      <c r="G2055" s="128"/>
      <c r="H2055" s="128"/>
      <c r="I2055" s="124"/>
      <c r="J2055" s="125"/>
      <c r="K2055" s="128"/>
    </row>
    <row r="2056" spans="1:11" x14ac:dyDescent="0.3">
      <c r="A2056" s="73">
        <v>40857</v>
      </c>
      <c r="B2056" s="130">
        <v>1239.6999510000001</v>
      </c>
      <c r="C2056" s="125">
        <f t="shared" ref="C2056:C2119" si="136">B2056/B2066-1</f>
        <v>-3.4945014509010996E-2</v>
      </c>
      <c r="D2056" s="128">
        <f t="shared" ref="D2056:D2119" si="137">C2056*$B$5</f>
        <v>-34945.014509010995</v>
      </c>
      <c r="E2056" s="128">
        <f t="shared" ref="E2056:E2119" ca="1" si="138">ABS(_xlfn.PERCENTILE.INC(OFFSET(D2056,0,0,Window),1-VaRLevel))</f>
        <v>114095.73320934507</v>
      </c>
      <c r="F2056" s="124">
        <f t="shared" ca="1" si="135"/>
        <v>3.5023962429555411E-2</v>
      </c>
      <c r="G2056" s="128"/>
      <c r="H2056" s="128"/>
      <c r="I2056" s="124"/>
      <c r="J2056" s="125"/>
      <c r="K2056" s="128"/>
    </row>
    <row r="2057" spans="1:11" x14ac:dyDescent="0.3">
      <c r="A2057" s="73">
        <v>40856</v>
      </c>
      <c r="B2057" s="130">
        <v>1229.099976</v>
      </c>
      <c r="C2057" s="125">
        <f t="shared" si="136"/>
        <v>-1.0386492753623244E-2</v>
      </c>
      <c r="D2057" s="128">
        <f t="shared" si="137"/>
        <v>-10386.492753623244</v>
      </c>
      <c r="E2057" s="128">
        <f t="shared" ca="1" si="138"/>
        <v>114095.73320934507</v>
      </c>
      <c r="F2057" s="124">
        <f t="shared" ref="F2057:F2120" ca="1" si="139">B2057/OFFSET(B2057,250,0)-1</f>
        <v>2.4924755440719704E-2</v>
      </c>
      <c r="G2057" s="128"/>
      <c r="H2057" s="128"/>
      <c r="I2057" s="124"/>
      <c r="J2057" s="125"/>
      <c r="K2057" s="128"/>
    </row>
    <row r="2058" spans="1:11" x14ac:dyDescent="0.3">
      <c r="A2058" s="73">
        <v>40855</v>
      </c>
      <c r="B2058" s="130">
        <v>1275.920044</v>
      </c>
      <c r="C2058" s="125">
        <f t="shared" si="136"/>
        <v>3.8135139442152965E-2</v>
      </c>
      <c r="D2058" s="128">
        <f t="shared" si="137"/>
        <v>38135.139442152962</v>
      </c>
      <c r="E2058" s="128">
        <f t="shared" ca="1" si="138"/>
        <v>114095.73320934507</v>
      </c>
      <c r="F2058" s="124">
        <f t="shared" ca="1" si="139"/>
        <v>5.1403334867635042E-2</v>
      </c>
      <c r="G2058" s="128"/>
      <c r="H2058" s="128"/>
      <c r="I2058" s="124"/>
      <c r="J2058" s="125"/>
      <c r="K2058" s="128"/>
    </row>
    <row r="2059" spans="1:11" x14ac:dyDescent="0.3">
      <c r="A2059" s="73">
        <v>40854</v>
      </c>
      <c r="B2059" s="130">
        <v>1261.119995</v>
      </c>
      <c r="C2059" s="125">
        <f t="shared" si="136"/>
        <v>5.5255219113576892E-3</v>
      </c>
      <c r="D2059" s="128">
        <f t="shared" si="137"/>
        <v>5525.5219113576895</v>
      </c>
      <c r="E2059" s="128">
        <f t="shared" ca="1" si="138"/>
        <v>114095.73320934507</v>
      </c>
      <c r="F2059" s="124">
        <f t="shared" ca="1" si="139"/>
        <v>3.4799119853915705E-2</v>
      </c>
      <c r="G2059" s="128"/>
      <c r="H2059" s="128"/>
      <c r="I2059" s="124"/>
      <c r="J2059" s="125"/>
      <c r="K2059" s="128"/>
    </row>
    <row r="2060" spans="1:11" x14ac:dyDescent="0.3">
      <c r="A2060" s="73">
        <v>40851</v>
      </c>
      <c r="B2060" s="130">
        <v>1253.2299800000001</v>
      </c>
      <c r="C2060" s="125">
        <f t="shared" si="136"/>
        <v>1.2097702402584343E-2</v>
      </c>
      <c r="D2060" s="128">
        <f t="shared" si="137"/>
        <v>12097.702402584342</v>
      </c>
      <c r="E2060" s="128">
        <f t="shared" ca="1" si="138"/>
        <v>114095.73320934507</v>
      </c>
      <c r="F2060" s="124">
        <f t="shared" ca="1" si="139"/>
        <v>3.2825082587933041E-2</v>
      </c>
      <c r="G2060" s="128"/>
      <c r="H2060" s="128"/>
      <c r="I2060" s="124"/>
      <c r="J2060" s="125"/>
      <c r="K2060" s="128"/>
    </row>
    <row r="2061" spans="1:11" x14ac:dyDescent="0.3">
      <c r="A2061" s="73">
        <v>40850</v>
      </c>
      <c r="B2061" s="130">
        <v>1261.150024</v>
      </c>
      <c r="C2061" s="125">
        <f t="shared" si="136"/>
        <v>3.7650473045888866E-2</v>
      </c>
      <c r="D2061" s="128">
        <f t="shared" si="137"/>
        <v>37650.473045888866</v>
      </c>
      <c r="E2061" s="128">
        <f t="shared" ca="1" si="138"/>
        <v>114095.73320934507</v>
      </c>
      <c r="F2061" s="124">
        <f t="shared" ca="1" si="139"/>
        <v>3.0983056611485926E-2</v>
      </c>
      <c r="G2061" s="128"/>
      <c r="H2061" s="128"/>
      <c r="I2061" s="124"/>
      <c r="J2061" s="125"/>
      <c r="K2061" s="128"/>
    </row>
    <row r="2062" spans="1:11" x14ac:dyDescent="0.3">
      <c r="A2062" s="73">
        <v>40849</v>
      </c>
      <c r="B2062" s="130">
        <v>1237.900024</v>
      </c>
      <c r="C2062" s="125">
        <f t="shared" si="136"/>
        <v>2.3159337193939367E-2</v>
      </c>
      <c r="D2062" s="128">
        <f t="shared" si="137"/>
        <v>23159.337193939366</v>
      </c>
      <c r="E2062" s="128">
        <f t="shared" ca="1" si="138"/>
        <v>114095.73320934507</v>
      </c>
      <c r="F2062" s="124">
        <f t="shared" ca="1" si="139"/>
        <v>9.829953286224935E-3</v>
      </c>
      <c r="G2062" s="128"/>
      <c r="H2062" s="128"/>
      <c r="I2062" s="124"/>
      <c r="J2062" s="125"/>
      <c r="K2062" s="128"/>
    </row>
    <row r="2063" spans="1:11" x14ac:dyDescent="0.3">
      <c r="A2063" s="73">
        <v>40848</v>
      </c>
      <c r="B2063" s="130">
        <v>1218.280029</v>
      </c>
      <c r="C2063" s="125">
        <f t="shared" si="136"/>
        <v>-5.7941013979577738E-3</v>
      </c>
      <c r="D2063" s="128">
        <f t="shared" si="137"/>
        <v>-5794.1013979577738</v>
      </c>
      <c r="E2063" s="128">
        <f t="shared" ca="1" si="138"/>
        <v>114095.73320934507</v>
      </c>
      <c r="F2063" s="124">
        <f t="shared" ca="1" si="139"/>
        <v>-2.2767348579697533E-3</v>
      </c>
      <c r="G2063" s="128"/>
      <c r="H2063" s="128"/>
      <c r="I2063" s="124"/>
      <c r="J2063" s="125"/>
      <c r="K2063" s="128"/>
    </row>
    <row r="2064" spans="1:11" x14ac:dyDescent="0.3">
      <c r="A2064" s="73">
        <v>40847</v>
      </c>
      <c r="B2064" s="130">
        <v>1253.3000489999999</v>
      </c>
      <c r="C2064" s="125">
        <f t="shared" si="136"/>
        <v>4.3668757936005331E-2</v>
      </c>
      <c r="D2064" s="128">
        <f t="shared" si="137"/>
        <v>43668.757936005328</v>
      </c>
      <c r="E2064" s="128">
        <f t="shared" ca="1" si="138"/>
        <v>114095.73320934507</v>
      </c>
      <c r="F2064" s="124">
        <f t="shared" ca="1" si="139"/>
        <v>4.6195273466238973E-2</v>
      </c>
      <c r="G2064" s="128"/>
      <c r="H2064" s="128"/>
      <c r="I2064" s="124"/>
      <c r="J2064" s="125"/>
      <c r="K2064" s="128"/>
    </row>
    <row r="2065" spans="1:11" x14ac:dyDescent="0.3">
      <c r="A2065" s="73">
        <v>40844</v>
      </c>
      <c r="B2065" s="130">
        <v>1285.089966</v>
      </c>
      <c r="C2065" s="125">
        <f t="shared" si="136"/>
        <v>4.9412869860822717E-2</v>
      </c>
      <c r="D2065" s="128">
        <f t="shared" si="137"/>
        <v>49412.869860822713</v>
      </c>
      <c r="E2065" s="128">
        <f t="shared" ca="1" si="138"/>
        <v>114095.73320934507</v>
      </c>
      <c r="F2065" s="124">
        <f t="shared" ca="1" si="139"/>
        <v>7.667755065943993E-2</v>
      </c>
      <c r="G2065" s="128"/>
      <c r="H2065" s="128"/>
      <c r="I2065" s="124"/>
      <c r="J2065" s="125"/>
      <c r="K2065" s="128"/>
    </row>
    <row r="2066" spans="1:11" x14ac:dyDescent="0.3">
      <c r="A2066" s="73">
        <v>40843</v>
      </c>
      <c r="B2066" s="130">
        <v>1284.589966</v>
      </c>
      <c r="C2066" s="125">
        <f t="shared" si="136"/>
        <v>6.723653665815732E-2</v>
      </c>
      <c r="D2066" s="128">
        <f t="shared" si="137"/>
        <v>67236.536658157318</v>
      </c>
      <c r="E2066" s="128">
        <f t="shared" ca="1" si="138"/>
        <v>114095.73320934507</v>
      </c>
      <c r="F2066" s="124">
        <f t="shared" ca="1" si="139"/>
        <v>8.4609635908198255E-2</v>
      </c>
      <c r="G2066" s="128"/>
      <c r="H2066" s="128"/>
      <c r="I2066" s="124"/>
      <c r="J2066" s="125"/>
      <c r="K2066" s="128"/>
    </row>
    <row r="2067" spans="1:11" x14ac:dyDescent="0.3">
      <c r="A2067" s="73">
        <v>40842</v>
      </c>
      <c r="B2067" s="130">
        <v>1242</v>
      </c>
      <c r="C2067" s="125">
        <f t="shared" si="136"/>
        <v>2.8784427417684721E-2</v>
      </c>
      <c r="D2067" s="128">
        <f t="shared" si="137"/>
        <v>28784.427417684721</v>
      </c>
      <c r="E2067" s="128">
        <f t="shared" ca="1" si="138"/>
        <v>114095.73320934507</v>
      </c>
      <c r="F2067" s="124">
        <f t="shared" ca="1" si="139"/>
        <v>4.9642504186379055E-2</v>
      </c>
      <c r="G2067" s="128"/>
      <c r="H2067" s="128"/>
      <c r="I2067" s="124"/>
      <c r="J2067" s="125"/>
      <c r="K2067" s="128"/>
    </row>
    <row r="2068" spans="1:11" x14ac:dyDescent="0.3">
      <c r="A2068" s="73">
        <v>40841</v>
      </c>
      <c r="B2068" s="130">
        <v>1229.0500489999999</v>
      </c>
      <c r="C2068" s="125">
        <f t="shared" si="136"/>
        <v>2.8029182550865617E-2</v>
      </c>
      <c r="D2068" s="128">
        <f t="shared" si="137"/>
        <v>28029.182550865618</v>
      </c>
      <c r="E2068" s="128">
        <f t="shared" ca="1" si="138"/>
        <v>114095.73320934507</v>
      </c>
      <c r="F2068" s="124">
        <f t="shared" ca="1" si="139"/>
        <v>3.8241919014499581E-2</v>
      </c>
      <c r="G2068" s="128"/>
      <c r="H2068" s="128"/>
      <c r="I2068" s="124"/>
      <c r="J2068" s="125"/>
      <c r="K2068" s="128"/>
    </row>
    <row r="2069" spans="1:11" x14ac:dyDescent="0.3">
      <c r="A2069" s="73">
        <v>40840</v>
      </c>
      <c r="B2069" s="130">
        <v>1254.1899410000001</v>
      </c>
      <c r="C2069" s="125">
        <f t="shared" si="136"/>
        <v>4.9627936676665652E-2</v>
      </c>
      <c r="D2069" s="128">
        <f t="shared" si="137"/>
        <v>49627.936676665653</v>
      </c>
      <c r="E2069" s="128">
        <f t="shared" ca="1" si="138"/>
        <v>114095.73320934507</v>
      </c>
      <c r="F2069" s="124">
        <f t="shared" ca="1" si="139"/>
        <v>6.0670635521892002E-2</v>
      </c>
      <c r="G2069" s="128"/>
      <c r="H2069" s="128"/>
      <c r="I2069" s="124"/>
      <c r="J2069" s="125"/>
      <c r="K2069" s="128"/>
    </row>
    <row r="2070" spans="1:11" x14ac:dyDescent="0.3">
      <c r="A2070" s="73">
        <v>40837</v>
      </c>
      <c r="B2070" s="130">
        <v>1238.25</v>
      </c>
      <c r="C2070" s="125">
        <f t="shared" si="136"/>
        <v>7.1651153475148499E-2</v>
      </c>
      <c r="D2070" s="128">
        <f t="shared" si="137"/>
        <v>71651.153475148501</v>
      </c>
      <c r="E2070" s="128">
        <f t="shared" ca="1" si="138"/>
        <v>114095.73320934507</v>
      </c>
      <c r="F2070" s="124">
        <f t="shared" ca="1" si="139"/>
        <v>4.4372646279149164E-2</v>
      </c>
      <c r="G2070" s="128"/>
      <c r="H2070" s="128"/>
      <c r="I2070" s="124"/>
      <c r="J2070" s="125"/>
      <c r="K2070" s="128"/>
    </row>
    <row r="2071" spans="1:11" x14ac:dyDescent="0.3">
      <c r="A2071" s="73">
        <v>40836</v>
      </c>
      <c r="B2071" s="130">
        <v>1215.3900149999999</v>
      </c>
      <c r="C2071" s="125">
        <f t="shared" si="136"/>
        <v>4.3280123312294361E-2</v>
      </c>
      <c r="D2071" s="128">
        <f t="shared" si="137"/>
        <v>43280.123312294359</v>
      </c>
      <c r="E2071" s="128">
        <f t="shared" ca="1" si="138"/>
        <v>114095.73320934507</v>
      </c>
      <c r="F2071" s="124">
        <f t="shared" ca="1" si="139"/>
        <v>2.510924252757718E-2</v>
      </c>
      <c r="G2071" s="128"/>
      <c r="H2071" s="128"/>
      <c r="I2071" s="124"/>
      <c r="J2071" s="125"/>
      <c r="K2071" s="128"/>
    </row>
    <row r="2072" spans="1:11" x14ac:dyDescent="0.3">
      <c r="A2072" s="73">
        <v>40835</v>
      </c>
      <c r="B2072" s="130">
        <v>1209.880005</v>
      </c>
      <c r="C2072" s="125">
        <f t="shared" si="136"/>
        <v>5.7559656941487569E-2</v>
      </c>
      <c r="D2072" s="128">
        <f t="shared" si="137"/>
        <v>57559.65694148757</v>
      </c>
      <c r="E2072" s="128">
        <f t="shared" ca="1" si="138"/>
        <v>114095.73320934507</v>
      </c>
      <c r="F2072" s="124">
        <f t="shared" ca="1" si="139"/>
        <v>2.265277918375963E-2</v>
      </c>
      <c r="G2072" s="128"/>
      <c r="H2072" s="128"/>
      <c r="I2072" s="124"/>
      <c r="J2072" s="125"/>
      <c r="K2072" s="128"/>
    </row>
    <row r="2073" spans="1:11" x14ac:dyDescent="0.3">
      <c r="A2073" s="73">
        <v>40834</v>
      </c>
      <c r="B2073" s="130">
        <v>1225.380005</v>
      </c>
      <c r="C2073" s="125">
        <f t="shared" si="136"/>
        <v>9.0244279925236537E-2</v>
      </c>
      <c r="D2073" s="128">
        <f t="shared" si="137"/>
        <v>90244.279925236537</v>
      </c>
      <c r="E2073" s="128">
        <f t="shared" ca="1" si="138"/>
        <v>114095.73320934507</v>
      </c>
      <c r="F2073" s="124">
        <f t="shared" ca="1" si="139"/>
        <v>3.8228860266137366E-2</v>
      </c>
      <c r="G2073" s="128"/>
      <c r="H2073" s="128"/>
      <c r="I2073" s="124"/>
      <c r="J2073" s="125"/>
      <c r="K2073" s="128"/>
    </row>
    <row r="2074" spans="1:11" x14ac:dyDescent="0.3">
      <c r="A2074" s="73">
        <v>40833</v>
      </c>
      <c r="B2074" s="130">
        <v>1200.8599850000001</v>
      </c>
      <c r="C2074" s="125">
        <f t="shared" si="136"/>
        <v>9.2455634261358055E-2</v>
      </c>
      <c r="D2074" s="128">
        <f t="shared" si="137"/>
        <v>92455.634261358049</v>
      </c>
      <c r="E2074" s="128">
        <f t="shared" ca="1" si="138"/>
        <v>114095.73320934507</v>
      </c>
      <c r="F2074" s="124">
        <f t="shared" ca="1" si="139"/>
        <v>1.9258630038636593E-2</v>
      </c>
      <c r="G2074" s="128"/>
      <c r="H2074" s="128"/>
      <c r="I2074" s="124"/>
      <c r="J2074" s="125"/>
      <c r="K2074" s="128"/>
    </row>
    <row r="2075" spans="1:11" x14ac:dyDescent="0.3">
      <c r="A2075" s="73">
        <v>40830</v>
      </c>
      <c r="B2075" s="130">
        <v>1224.579956</v>
      </c>
      <c r="C2075" s="125">
        <f t="shared" si="136"/>
        <v>8.2338926638284127E-2</v>
      </c>
      <c r="D2075" s="128">
        <f t="shared" si="137"/>
        <v>82338.926638284131</v>
      </c>
      <c r="E2075" s="128">
        <f t="shared" ca="1" si="138"/>
        <v>114095.73320934507</v>
      </c>
      <c r="F2075" s="124">
        <f t="shared" ca="1" si="139"/>
        <v>5.0330157639657092E-2</v>
      </c>
      <c r="G2075" s="128"/>
      <c r="H2075" s="128"/>
      <c r="I2075" s="124"/>
      <c r="J2075" s="125"/>
      <c r="K2075" s="128"/>
    </row>
    <row r="2076" spans="1:11" x14ac:dyDescent="0.3">
      <c r="A2076" s="73">
        <v>40829</v>
      </c>
      <c r="B2076" s="130">
        <v>1203.660034</v>
      </c>
      <c r="C2076" s="125">
        <f t="shared" si="136"/>
        <v>3.7280256036947401E-2</v>
      </c>
      <c r="D2076" s="128">
        <f t="shared" si="137"/>
        <v>37280.256036947401</v>
      </c>
      <c r="E2076" s="128">
        <f t="shared" ca="1" si="138"/>
        <v>114095.73320934507</v>
      </c>
      <c r="F2076" s="124">
        <f t="shared" ca="1" si="139"/>
        <v>1.5995537831052342E-2</v>
      </c>
      <c r="G2076" s="128"/>
      <c r="H2076" s="128"/>
      <c r="I2076" s="124"/>
      <c r="J2076" s="125"/>
      <c r="K2076" s="128"/>
    </row>
    <row r="2077" spans="1:11" x14ac:dyDescent="0.3">
      <c r="A2077" s="73">
        <v>40828</v>
      </c>
      <c r="B2077" s="130">
        <v>1207.25</v>
      </c>
      <c r="C2077" s="125">
        <f t="shared" si="136"/>
        <v>4.8815820304646707E-2</v>
      </c>
      <c r="D2077" s="128">
        <f t="shared" si="137"/>
        <v>48815.82030464671</v>
      </c>
      <c r="E2077" s="128">
        <f t="shared" ca="1" si="138"/>
        <v>114095.73320934507</v>
      </c>
      <c r="F2077" s="124">
        <f t="shared" ca="1" si="139"/>
        <v>2.6407349627214582E-2</v>
      </c>
      <c r="G2077" s="128"/>
      <c r="H2077" s="128"/>
      <c r="I2077" s="124"/>
      <c r="J2077" s="125"/>
      <c r="K2077" s="128"/>
    </row>
    <row r="2078" spans="1:11" x14ac:dyDescent="0.3">
      <c r="A2078" s="73">
        <v>40827</v>
      </c>
      <c r="B2078" s="130">
        <v>1195.540039</v>
      </c>
      <c r="C2078" s="125">
        <f t="shared" si="136"/>
        <v>1.7151928664976834E-2</v>
      </c>
      <c r="D2078" s="128">
        <f t="shared" si="137"/>
        <v>17151.928664976833</v>
      </c>
      <c r="E2078" s="128">
        <f t="shared" ca="1" si="138"/>
        <v>114095.73320934507</v>
      </c>
      <c r="F2078" s="124">
        <f t="shared" ca="1" si="139"/>
        <v>1.8512347746033386E-2</v>
      </c>
      <c r="G2078" s="128"/>
      <c r="H2078" s="128"/>
      <c r="I2078" s="124"/>
      <c r="J2078" s="125"/>
      <c r="K2078" s="128"/>
    </row>
    <row r="2079" spans="1:11" x14ac:dyDescent="0.3">
      <c r="A2079" s="73">
        <v>40826</v>
      </c>
      <c r="B2079" s="130">
        <v>1194.8900149999999</v>
      </c>
      <c r="C2079" s="125">
        <f t="shared" si="136"/>
        <v>2.7464693534347884E-2</v>
      </c>
      <c r="D2079" s="128">
        <f t="shared" si="137"/>
        <v>27464.693534347884</v>
      </c>
      <c r="E2079" s="128">
        <f t="shared" ca="1" si="138"/>
        <v>114095.73320934507</v>
      </c>
      <c r="F2079" s="124">
        <f t="shared" ca="1" si="139"/>
        <v>1.4251794705069987E-2</v>
      </c>
      <c r="G2079" s="128"/>
      <c r="H2079" s="128"/>
      <c r="I2079" s="124"/>
      <c r="J2079" s="125"/>
      <c r="K2079" s="128"/>
    </row>
    <row r="2080" spans="1:11" x14ac:dyDescent="0.3">
      <c r="A2080" s="73">
        <v>40823</v>
      </c>
      <c r="B2080" s="130">
        <v>1155.459961</v>
      </c>
      <c r="C2080" s="125">
        <f t="shared" si="136"/>
        <v>1.6745339436438522E-2</v>
      </c>
      <c r="D2080" s="128">
        <f t="shared" si="137"/>
        <v>16745.339436438524</v>
      </c>
      <c r="E2080" s="128">
        <f t="shared" ca="1" si="138"/>
        <v>114095.73320934507</v>
      </c>
      <c r="F2080" s="124">
        <f t="shared" ca="1" si="139"/>
        <v>-1.2233224270869814E-2</v>
      </c>
      <c r="G2080" s="128"/>
      <c r="H2080" s="128"/>
      <c r="I2080" s="124"/>
      <c r="J2080" s="125"/>
      <c r="K2080" s="128"/>
    </row>
    <row r="2081" spans="1:11" x14ac:dyDescent="0.3">
      <c r="A2081" s="73">
        <v>40822</v>
      </c>
      <c r="B2081" s="130">
        <v>1164.969971</v>
      </c>
      <c r="C2081" s="125">
        <f t="shared" si="136"/>
        <v>3.1348410133542171E-2</v>
      </c>
      <c r="D2081" s="128">
        <f t="shared" si="137"/>
        <v>31348.410133542169</v>
      </c>
      <c r="E2081" s="128">
        <f t="shared" ca="1" si="138"/>
        <v>114095.73320934507</v>
      </c>
      <c r="F2081" s="124">
        <f t="shared" ca="1" si="139"/>
        <v>-3.0032524647105596E-4</v>
      </c>
      <c r="G2081" s="128"/>
      <c r="H2081" s="128"/>
      <c r="I2081" s="124"/>
      <c r="J2081" s="125"/>
      <c r="K2081" s="128"/>
    </row>
    <row r="2082" spans="1:11" x14ac:dyDescent="0.3">
      <c r="A2082" s="73">
        <v>40821</v>
      </c>
      <c r="B2082" s="130">
        <v>1144.030029</v>
      </c>
      <c r="C2082" s="125">
        <f t="shared" si="136"/>
        <v>-1.948128218758538E-2</v>
      </c>
      <c r="D2082" s="128">
        <f t="shared" si="137"/>
        <v>-19481.282187585381</v>
      </c>
      <c r="E2082" s="128">
        <f t="shared" ca="1" si="138"/>
        <v>114095.73320934507</v>
      </c>
      <c r="F2082" s="124">
        <f t="shared" ca="1" si="139"/>
        <v>-1.8126416826130587E-2</v>
      </c>
      <c r="G2082" s="128"/>
      <c r="H2082" s="128"/>
      <c r="I2082" s="124"/>
      <c r="J2082" s="125"/>
      <c r="K2082" s="128"/>
    </row>
    <row r="2083" spans="1:11" x14ac:dyDescent="0.3">
      <c r="A2083" s="73">
        <v>40820</v>
      </c>
      <c r="B2083" s="130">
        <v>1123.9499510000001</v>
      </c>
      <c r="C2083" s="125">
        <f t="shared" si="136"/>
        <v>-6.5003466637371443E-2</v>
      </c>
      <c r="D2083" s="128">
        <f t="shared" si="137"/>
        <v>-65003.466637371443</v>
      </c>
      <c r="E2083" s="128">
        <f t="shared" ca="1" si="138"/>
        <v>114095.73320934507</v>
      </c>
      <c r="F2083" s="124">
        <f t="shared" ca="1" si="139"/>
        <v>-2.9454524171617091E-2</v>
      </c>
      <c r="G2083" s="128"/>
      <c r="H2083" s="128"/>
      <c r="I2083" s="124"/>
      <c r="J2083" s="125"/>
      <c r="K2083" s="128"/>
    </row>
    <row r="2084" spans="1:11" x14ac:dyDescent="0.3">
      <c r="A2084" s="73">
        <v>40819</v>
      </c>
      <c r="B2084" s="130">
        <v>1099.2299800000001</v>
      </c>
      <c r="C2084" s="125">
        <f t="shared" si="136"/>
        <v>-8.7086504298633072E-2</v>
      </c>
      <c r="D2084" s="128">
        <f t="shared" si="137"/>
        <v>-87086.504298633066</v>
      </c>
      <c r="E2084" s="128">
        <f t="shared" ca="1" si="138"/>
        <v>114095.73320934507</v>
      </c>
      <c r="F2084" s="124">
        <f t="shared" ca="1" si="139"/>
        <v>-5.2363416742276958E-2</v>
      </c>
      <c r="G2084" s="128"/>
      <c r="H2084" s="128"/>
      <c r="I2084" s="124"/>
      <c r="J2084" s="125"/>
      <c r="K2084" s="128"/>
    </row>
    <row r="2085" spans="1:11" x14ac:dyDescent="0.3">
      <c r="A2085" s="73">
        <v>40816</v>
      </c>
      <c r="B2085" s="130">
        <v>1131.420044</v>
      </c>
      <c r="C2085" s="125">
        <f t="shared" si="136"/>
        <v>-6.9563544135627597E-2</v>
      </c>
      <c r="D2085" s="128">
        <f t="shared" si="137"/>
        <v>-69563.544135627599</v>
      </c>
      <c r="E2085" s="128">
        <f t="shared" ca="1" si="138"/>
        <v>114095.73320934507</v>
      </c>
      <c r="F2085" s="124">
        <f t="shared" ca="1" si="139"/>
        <v>-2.5268107688994235E-2</v>
      </c>
      <c r="G2085" s="128"/>
      <c r="H2085" s="128"/>
      <c r="I2085" s="124"/>
      <c r="J2085" s="125"/>
      <c r="K2085" s="128"/>
    </row>
    <row r="2086" spans="1:11" x14ac:dyDescent="0.3">
      <c r="A2086" s="73">
        <v>40815</v>
      </c>
      <c r="B2086" s="130">
        <v>1160.400024</v>
      </c>
      <c r="C2086" s="125">
        <f t="shared" si="136"/>
        <v>-4.028579831800827E-2</v>
      </c>
      <c r="D2086" s="128">
        <f t="shared" si="137"/>
        <v>-40285.798318008274</v>
      </c>
      <c r="E2086" s="128">
        <f t="shared" ca="1" si="138"/>
        <v>114095.73320934507</v>
      </c>
      <c r="F2086" s="124">
        <f t="shared" ca="1" si="139"/>
        <v>2.0553542478164433E-2</v>
      </c>
      <c r="G2086" s="128"/>
      <c r="H2086" s="128"/>
      <c r="I2086" s="124"/>
      <c r="J2086" s="125"/>
      <c r="K2086" s="128"/>
    </row>
    <row r="2087" spans="1:11" x14ac:dyDescent="0.3">
      <c r="A2087" s="73">
        <v>40814</v>
      </c>
      <c r="B2087" s="130">
        <v>1151.0600589999999</v>
      </c>
      <c r="C2087" s="125">
        <f t="shared" si="136"/>
        <v>-3.1648545690159291E-2</v>
      </c>
      <c r="D2087" s="128">
        <f t="shared" si="137"/>
        <v>-31648.545690159292</v>
      </c>
      <c r="E2087" s="128">
        <f t="shared" ca="1" si="138"/>
        <v>114095.73320934507</v>
      </c>
      <c r="F2087" s="124">
        <f t="shared" ca="1" si="139"/>
        <v>4.2051132764961974E-3</v>
      </c>
      <c r="G2087" s="128"/>
      <c r="H2087" s="128"/>
      <c r="I2087" s="124"/>
      <c r="J2087" s="125"/>
      <c r="K2087" s="128"/>
    </row>
    <row r="2088" spans="1:11" x14ac:dyDescent="0.3">
      <c r="A2088" s="73">
        <v>40813</v>
      </c>
      <c r="B2088" s="130">
        <v>1175.380005</v>
      </c>
      <c r="C2088" s="125">
        <f t="shared" si="136"/>
        <v>2.1400581570849564E-3</v>
      </c>
      <c r="D2088" s="128">
        <f t="shared" si="137"/>
        <v>2140.0581570849563</v>
      </c>
      <c r="E2088" s="128">
        <f t="shared" ca="1" si="138"/>
        <v>114095.73320934507</v>
      </c>
      <c r="F2088" s="124">
        <f t="shared" ca="1" si="139"/>
        <v>2.9950977451452809E-2</v>
      </c>
      <c r="G2088" s="128"/>
      <c r="H2088" s="128"/>
      <c r="I2088" s="124"/>
      <c r="J2088" s="125"/>
      <c r="K2088" s="128"/>
    </row>
    <row r="2089" spans="1:11" x14ac:dyDescent="0.3">
      <c r="A2089" s="73">
        <v>40812</v>
      </c>
      <c r="B2089" s="130">
        <v>1162.9499510000001</v>
      </c>
      <c r="C2089" s="125">
        <f t="shared" si="136"/>
        <v>5.8500261410876497E-4</v>
      </c>
      <c r="D2089" s="128">
        <f t="shared" si="137"/>
        <v>585.00261410876499</v>
      </c>
      <c r="E2089" s="128">
        <f t="shared" ca="1" si="138"/>
        <v>114095.73320934507</v>
      </c>
      <c r="F2089" s="124">
        <f t="shared" ca="1" si="139"/>
        <v>1.5916391916284134E-2</v>
      </c>
      <c r="G2089" s="128"/>
      <c r="H2089" s="128"/>
      <c r="I2089" s="124"/>
      <c r="J2089" s="125"/>
      <c r="K2089" s="128"/>
    </row>
    <row r="2090" spans="1:11" x14ac:dyDescent="0.3">
      <c r="A2090" s="73">
        <v>40809</v>
      </c>
      <c r="B2090" s="130">
        <v>1136.4300539999999</v>
      </c>
      <c r="C2090" s="125">
        <f t="shared" si="136"/>
        <v>-1.5421472590757102E-2</v>
      </c>
      <c r="D2090" s="128">
        <f t="shared" si="137"/>
        <v>-15421.472590757101</v>
      </c>
      <c r="E2090" s="128">
        <f t="shared" ca="1" si="138"/>
        <v>114095.73320934507</v>
      </c>
      <c r="F2090" s="124">
        <f t="shared" ca="1" si="139"/>
        <v>-9.8195499530870922E-3</v>
      </c>
      <c r="G2090" s="128"/>
      <c r="H2090" s="128"/>
      <c r="I2090" s="124"/>
      <c r="J2090" s="125"/>
      <c r="K2090" s="128"/>
    </row>
    <row r="2091" spans="1:11" x14ac:dyDescent="0.3">
      <c r="A2091" s="73">
        <v>40808</v>
      </c>
      <c r="B2091" s="130">
        <v>1129.5600589999999</v>
      </c>
      <c r="C2091" s="125">
        <f t="shared" si="136"/>
        <v>-4.7508191128934563E-2</v>
      </c>
      <c r="D2091" s="128">
        <f t="shared" si="137"/>
        <v>-47508.191128934566</v>
      </c>
      <c r="E2091" s="128">
        <f t="shared" ca="1" si="138"/>
        <v>114095.73320934507</v>
      </c>
      <c r="F2091" s="124">
        <f t="shared" ca="1" si="139"/>
        <v>-1.103170713816104E-2</v>
      </c>
      <c r="G2091" s="128"/>
      <c r="H2091" s="128"/>
      <c r="I2091" s="124"/>
      <c r="J2091" s="125"/>
      <c r="K2091" s="128"/>
    </row>
    <row r="2092" spans="1:11" x14ac:dyDescent="0.3">
      <c r="A2092" s="73">
        <v>40807</v>
      </c>
      <c r="B2092" s="130">
        <v>1166.76001</v>
      </c>
      <c r="C2092" s="125">
        <f t="shared" si="136"/>
        <v>-2.658055524928904E-2</v>
      </c>
      <c r="D2092" s="128">
        <f t="shared" si="137"/>
        <v>-26580.555249289038</v>
      </c>
      <c r="E2092" s="128">
        <f t="shared" ca="1" si="138"/>
        <v>114095.73320934507</v>
      </c>
      <c r="F2092" s="124">
        <f t="shared" ca="1" si="139"/>
        <v>1.5748618234184608E-2</v>
      </c>
      <c r="G2092" s="128"/>
      <c r="H2092" s="128"/>
      <c r="I2092" s="124"/>
      <c r="J2092" s="125"/>
      <c r="K2092" s="128"/>
    </row>
    <row r="2093" spans="1:11" x14ac:dyDescent="0.3">
      <c r="A2093" s="73">
        <v>40806</v>
      </c>
      <c r="B2093" s="130">
        <v>1202.089966</v>
      </c>
      <c r="C2093" s="125">
        <f t="shared" si="136"/>
        <v>3.162436606728547E-2</v>
      </c>
      <c r="D2093" s="128">
        <f t="shared" si="137"/>
        <v>31624.366067285471</v>
      </c>
      <c r="E2093" s="128">
        <f t="shared" ca="1" si="138"/>
        <v>114095.73320934507</v>
      </c>
      <c r="F2093" s="124">
        <f t="shared" ca="1" si="139"/>
        <v>6.8685946340497406E-2</v>
      </c>
      <c r="G2093" s="128"/>
      <c r="H2093" s="128"/>
      <c r="I2093" s="124"/>
      <c r="J2093" s="125"/>
      <c r="K2093" s="128"/>
    </row>
    <row r="2094" spans="1:11" x14ac:dyDescent="0.3">
      <c r="A2094" s="73">
        <v>40805</v>
      </c>
      <c r="B2094" s="130">
        <v>1204.089966</v>
      </c>
      <c r="C2094" s="125">
        <f t="shared" si="136"/>
        <v>2.5656529335536193E-2</v>
      </c>
      <c r="D2094" s="128">
        <f t="shared" si="137"/>
        <v>25656.529335536194</v>
      </c>
      <c r="E2094" s="128">
        <f t="shared" ca="1" si="138"/>
        <v>114095.73320934507</v>
      </c>
      <c r="F2094" s="124">
        <f t="shared" ca="1" si="139"/>
        <v>6.1545592988660358E-2</v>
      </c>
      <c r="G2094" s="128"/>
      <c r="H2094" s="128"/>
      <c r="I2094" s="124"/>
      <c r="J2094" s="125"/>
      <c r="K2094" s="128"/>
    </row>
    <row r="2095" spans="1:11" x14ac:dyDescent="0.3">
      <c r="A2095" s="73">
        <v>40802</v>
      </c>
      <c r="B2095" s="130">
        <v>1216.01001</v>
      </c>
      <c r="C2095" s="125">
        <f t="shared" si="136"/>
        <v>9.6228604445245391E-3</v>
      </c>
      <c r="D2095" s="128">
        <f t="shared" si="137"/>
        <v>9622.8604445245383</v>
      </c>
      <c r="E2095" s="128">
        <f t="shared" ca="1" si="138"/>
        <v>114095.73320934507</v>
      </c>
      <c r="F2095" s="124">
        <f t="shared" ca="1" si="139"/>
        <v>6.688130960399552E-2</v>
      </c>
      <c r="G2095" s="128"/>
      <c r="H2095" s="128"/>
      <c r="I2095" s="124"/>
      <c r="J2095" s="125"/>
      <c r="K2095" s="128"/>
    </row>
    <row r="2096" spans="1:11" x14ac:dyDescent="0.3">
      <c r="A2096" s="73">
        <v>40801</v>
      </c>
      <c r="B2096" s="130">
        <v>1209.1099850000001</v>
      </c>
      <c r="C2096" s="125">
        <f t="shared" si="136"/>
        <v>-8.0237182023350506E-3</v>
      </c>
      <c r="D2096" s="128">
        <f t="shared" si="137"/>
        <v>-8023.7182023350506</v>
      </c>
      <c r="E2096" s="128">
        <f t="shared" ca="1" si="138"/>
        <v>114095.73320934507</v>
      </c>
      <c r="F2096" s="124">
        <f t="shared" ca="1" si="139"/>
        <v>5.810750432410039E-2</v>
      </c>
      <c r="G2096" s="128"/>
      <c r="H2096" s="128"/>
      <c r="I2096" s="124"/>
      <c r="J2096" s="125"/>
      <c r="K2096" s="128"/>
    </row>
    <row r="2097" spans="1:11" x14ac:dyDescent="0.3">
      <c r="A2097" s="73">
        <v>40800</v>
      </c>
      <c r="B2097" s="130">
        <v>1188.6800539999999</v>
      </c>
      <c r="C2097" s="125">
        <f t="shared" si="136"/>
        <v>-1.9984821027493882E-2</v>
      </c>
      <c r="D2097" s="128">
        <f t="shared" si="137"/>
        <v>-19984.821027493883</v>
      </c>
      <c r="E2097" s="128">
        <f t="shared" ca="1" si="138"/>
        <v>114095.73320934507</v>
      </c>
      <c r="F2097" s="124">
        <f t="shared" ca="1" si="139"/>
        <v>5.6050684446133259E-2</v>
      </c>
      <c r="G2097" s="128"/>
      <c r="H2097" s="128"/>
      <c r="I2097" s="124"/>
      <c r="J2097" s="125"/>
      <c r="K2097" s="128"/>
    </row>
    <row r="2098" spans="1:11" x14ac:dyDescent="0.3">
      <c r="A2098" s="73">
        <v>40799</v>
      </c>
      <c r="B2098" s="130">
        <v>1172.869995</v>
      </c>
      <c r="C2098" s="125">
        <f t="shared" si="136"/>
        <v>-3.0750001944499616E-2</v>
      </c>
      <c r="D2098" s="128">
        <f t="shared" si="137"/>
        <v>-30750.001944499618</v>
      </c>
      <c r="E2098" s="128">
        <f t="shared" ca="1" si="138"/>
        <v>114095.73320934507</v>
      </c>
      <c r="F2098" s="124">
        <f t="shared" ca="1" si="139"/>
        <v>4.2866252505243674E-2</v>
      </c>
      <c r="G2098" s="128"/>
      <c r="H2098" s="128"/>
      <c r="I2098" s="124"/>
      <c r="J2098" s="125"/>
      <c r="K2098" s="128"/>
    </row>
    <row r="2099" spans="1:11" x14ac:dyDescent="0.3">
      <c r="A2099" s="73">
        <v>40798</v>
      </c>
      <c r="B2099" s="130">
        <v>1162.2700199999999</v>
      </c>
      <c r="C2099" s="125">
        <f t="shared" si="136"/>
        <v>-1.2347066956996722E-2</v>
      </c>
      <c r="D2099" s="128">
        <f t="shared" si="137"/>
        <v>-12347.066956996721</v>
      </c>
      <c r="E2099" s="128">
        <f t="shared" ca="1" si="138"/>
        <v>114095.73320934507</v>
      </c>
      <c r="F2099" s="124">
        <f t="shared" ca="1" si="139"/>
        <v>3.3064676673889126E-2</v>
      </c>
      <c r="G2099" s="128"/>
      <c r="H2099" s="128"/>
      <c r="I2099" s="124"/>
      <c r="J2099" s="125"/>
      <c r="K2099" s="128"/>
    </row>
    <row r="2100" spans="1:11" x14ac:dyDescent="0.3">
      <c r="A2100" s="73">
        <v>40795</v>
      </c>
      <c r="B2100" s="130">
        <v>1154.2299800000001</v>
      </c>
      <c r="C2100" s="125">
        <f t="shared" si="136"/>
        <v>-4.3475979823922595E-3</v>
      </c>
      <c r="D2100" s="128">
        <f t="shared" si="137"/>
        <v>-4347.5979823922598</v>
      </c>
      <c r="E2100" s="128">
        <f t="shared" ca="1" si="138"/>
        <v>114095.73320934507</v>
      </c>
      <c r="F2100" s="124">
        <f t="shared" ca="1" si="139"/>
        <v>2.9551337712275583E-2</v>
      </c>
      <c r="G2100" s="128"/>
      <c r="H2100" s="128"/>
      <c r="I2100" s="124"/>
      <c r="J2100" s="125"/>
      <c r="K2100" s="128"/>
    </row>
    <row r="2101" spans="1:11" x14ac:dyDescent="0.3">
      <c r="A2101" s="73">
        <v>40794</v>
      </c>
      <c r="B2101" s="130">
        <v>1185.900024</v>
      </c>
      <c r="C2101" s="125">
        <f t="shared" si="136"/>
        <v>7.0482746001687691E-3</v>
      </c>
      <c r="D2101" s="128">
        <f t="shared" si="137"/>
        <v>7048.2746001687692</v>
      </c>
      <c r="E2101" s="128">
        <f t="shared" ca="1" si="138"/>
        <v>114095.73320934507</v>
      </c>
      <c r="F2101" s="124">
        <f t="shared" ca="1" si="139"/>
        <v>5.7046081318204767E-2</v>
      </c>
      <c r="G2101" s="128"/>
      <c r="H2101" s="128"/>
      <c r="I2101" s="124"/>
      <c r="J2101" s="125"/>
      <c r="K2101" s="128"/>
    </row>
    <row r="2102" spans="1:11" x14ac:dyDescent="0.3">
      <c r="A2102" s="73">
        <v>40793</v>
      </c>
      <c r="B2102" s="130">
        <v>1198.619995</v>
      </c>
      <c r="C2102" s="125">
        <f t="shared" si="136"/>
        <v>3.1204043316468422E-2</v>
      </c>
      <c r="D2102" s="128">
        <f t="shared" si="137"/>
        <v>31204.043316468422</v>
      </c>
      <c r="E2102" s="128">
        <f t="shared" ca="1" si="138"/>
        <v>114095.73320934507</v>
      </c>
      <c r="F2102" s="124">
        <f t="shared" ca="1" si="139"/>
        <v>8.0275735267891557E-2</v>
      </c>
      <c r="G2102" s="128"/>
      <c r="H2102" s="128"/>
      <c r="I2102" s="124"/>
      <c r="J2102" s="125"/>
      <c r="K2102" s="128"/>
    </row>
    <row r="2103" spans="1:11" x14ac:dyDescent="0.3">
      <c r="A2103" s="73">
        <v>40792</v>
      </c>
      <c r="B2103" s="130">
        <v>1165.23999</v>
      </c>
      <c r="C2103" s="125">
        <f t="shared" si="136"/>
        <v>3.6856477007216171E-2</v>
      </c>
      <c r="D2103" s="128">
        <f t="shared" si="137"/>
        <v>36856.47700721617</v>
      </c>
      <c r="E2103" s="128">
        <f t="shared" ca="1" si="138"/>
        <v>114095.73320934507</v>
      </c>
      <c r="F2103" s="124">
        <f t="shared" ca="1" si="139"/>
        <v>5.5298894214584449E-2</v>
      </c>
      <c r="G2103" s="128"/>
      <c r="H2103" s="128"/>
      <c r="I2103" s="124"/>
      <c r="J2103" s="125"/>
      <c r="K2103" s="128"/>
    </row>
    <row r="2104" spans="1:11" x14ac:dyDescent="0.3">
      <c r="A2104" s="73">
        <v>40788</v>
      </c>
      <c r="B2104" s="130">
        <v>1173.969971</v>
      </c>
      <c r="C2104" s="125">
        <f t="shared" si="136"/>
        <v>4.4894164551074978E-2</v>
      </c>
      <c r="D2104" s="128">
        <f t="shared" si="137"/>
        <v>44894.16455107498</v>
      </c>
      <c r="E2104" s="128">
        <f t="shared" ca="1" si="138"/>
        <v>114095.73320934507</v>
      </c>
      <c r="F2104" s="124">
        <f t="shared" ca="1" si="139"/>
        <v>6.834291257538605E-2</v>
      </c>
      <c r="G2104" s="128"/>
      <c r="H2104" s="128"/>
      <c r="I2104" s="124"/>
      <c r="J2104" s="125"/>
      <c r="K2104" s="128"/>
    </row>
    <row r="2105" spans="1:11" x14ac:dyDescent="0.3">
      <c r="A2105" s="73">
        <v>40787</v>
      </c>
      <c r="B2105" s="130">
        <v>1204.420044</v>
      </c>
      <c r="C2105" s="125">
        <f t="shared" si="136"/>
        <v>5.590673621026454E-2</v>
      </c>
      <c r="D2105" s="128">
        <f t="shared" si="137"/>
        <v>55906.736210264542</v>
      </c>
      <c r="E2105" s="128">
        <f t="shared" ca="1" si="138"/>
        <v>114095.73320934507</v>
      </c>
      <c r="F2105" s="124">
        <f t="shared" ca="1" si="139"/>
        <v>0.1031104204881248</v>
      </c>
      <c r="G2105" s="128"/>
      <c r="H2105" s="128"/>
      <c r="I2105" s="124"/>
      <c r="J2105" s="125"/>
      <c r="K2105" s="128"/>
    </row>
    <row r="2106" spans="1:11" x14ac:dyDescent="0.3">
      <c r="A2106" s="73">
        <v>40786</v>
      </c>
      <c r="B2106" s="130">
        <v>1218.8900149999999</v>
      </c>
      <c r="C2106" s="125">
        <f t="shared" si="136"/>
        <v>2.0939952328858258E-2</v>
      </c>
      <c r="D2106" s="128">
        <f t="shared" si="137"/>
        <v>20939.952328858257</v>
      </c>
      <c r="E2106" s="128">
        <f t="shared" ca="1" si="138"/>
        <v>114095.73320934507</v>
      </c>
      <c r="F2106" s="124">
        <f t="shared" ca="1" si="139"/>
        <v>0.10355723711367726</v>
      </c>
      <c r="G2106" s="128"/>
      <c r="H2106" s="128"/>
      <c r="I2106" s="124"/>
      <c r="J2106" s="125"/>
      <c r="K2106" s="128"/>
    </row>
    <row r="2107" spans="1:11" x14ac:dyDescent="0.3">
      <c r="A2107" s="73">
        <v>40785</v>
      </c>
      <c r="B2107" s="130">
        <v>1212.920044</v>
      </c>
      <c r="C2107" s="125">
        <f t="shared" si="136"/>
        <v>1.6902003614289507E-2</v>
      </c>
      <c r="D2107" s="128">
        <f t="shared" si="137"/>
        <v>16902.003614289508</v>
      </c>
      <c r="E2107" s="128">
        <f t="shared" ca="1" si="138"/>
        <v>114095.73320934507</v>
      </c>
      <c r="F2107" s="124">
        <f t="shared" ca="1" si="139"/>
        <v>0.11266862737734806</v>
      </c>
      <c r="G2107" s="128"/>
      <c r="H2107" s="128"/>
      <c r="I2107" s="124"/>
      <c r="J2107" s="125"/>
      <c r="K2107" s="128"/>
    </row>
    <row r="2108" spans="1:11" x14ac:dyDescent="0.3">
      <c r="A2108" s="73">
        <v>40784</v>
      </c>
      <c r="B2108" s="130">
        <v>1210.079956</v>
      </c>
      <c r="C2108" s="125">
        <f t="shared" si="136"/>
        <v>4.6409401874729639E-3</v>
      </c>
      <c r="D2108" s="128">
        <f t="shared" si="137"/>
        <v>4640.9401874729638</v>
      </c>
      <c r="E2108" s="128">
        <f t="shared" ca="1" si="138"/>
        <v>114095.73320934507</v>
      </c>
      <c r="F2108" s="124">
        <f t="shared" ca="1" si="139"/>
        <v>0.12014358395838176</v>
      </c>
      <c r="G2108" s="128"/>
      <c r="H2108" s="128"/>
      <c r="I2108" s="124"/>
      <c r="J2108" s="125"/>
      <c r="K2108" s="128"/>
    </row>
    <row r="2109" spans="1:11" x14ac:dyDescent="0.3">
      <c r="A2109" s="73">
        <v>40781</v>
      </c>
      <c r="B2109" s="130">
        <v>1176.8000489999999</v>
      </c>
      <c r="C2109" s="125">
        <f t="shared" si="136"/>
        <v>-1.7051177877673851E-3</v>
      </c>
      <c r="D2109" s="128">
        <f t="shared" si="137"/>
        <v>-1705.1177877673852</v>
      </c>
      <c r="E2109" s="128">
        <f t="shared" ca="1" si="138"/>
        <v>114095.73320934507</v>
      </c>
      <c r="F2109" s="124">
        <f t="shared" ca="1" si="139"/>
        <v>0.12147760794508367</v>
      </c>
      <c r="G2109" s="128"/>
      <c r="H2109" s="128"/>
      <c r="I2109" s="124"/>
      <c r="J2109" s="125"/>
      <c r="K2109" s="128"/>
    </row>
    <row r="2110" spans="1:11" x14ac:dyDescent="0.3">
      <c r="A2110" s="73">
        <v>40780</v>
      </c>
      <c r="B2110" s="130">
        <v>1159.2700199999999</v>
      </c>
      <c r="C2110" s="125">
        <f t="shared" si="136"/>
        <v>-1.1401619276995234E-2</v>
      </c>
      <c r="D2110" s="128">
        <f t="shared" si="137"/>
        <v>-11401.619276995234</v>
      </c>
      <c r="E2110" s="128">
        <f t="shared" ca="1" si="138"/>
        <v>114095.73320934507</v>
      </c>
      <c r="F2110" s="124">
        <f t="shared" ca="1" si="139"/>
        <v>0.1052034200616343</v>
      </c>
      <c r="G2110" s="128"/>
      <c r="H2110" s="128"/>
      <c r="I2110" s="124"/>
      <c r="J2110" s="125"/>
      <c r="K2110" s="128"/>
    </row>
    <row r="2111" spans="1:11" x14ac:dyDescent="0.3">
      <c r="A2111" s="73">
        <v>40779</v>
      </c>
      <c r="B2111" s="130">
        <v>1177.599976</v>
      </c>
      <c r="C2111" s="125">
        <f t="shared" si="136"/>
        <v>5.0715555063389539E-2</v>
      </c>
      <c r="D2111" s="128">
        <f t="shared" si="137"/>
        <v>50715.55506338954</v>
      </c>
      <c r="E2111" s="128">
        <f t="shared" ca="1" si="138"/>
        <v>114095.73320934507</v>
      </c>
      <c r="F2111" s="124">
        <f t="shared" ca="1" si="139"/>
        <v>0.10615355546193461</v>
      </c>
      <c r="G2111" s="128"/>
      <c r="H2111" s="128"/>
      <c r="I2111" s="124"/>
      <c r="J2111" s="125"/>
      <c r="K2111" s="128"/>
    </row>
    <row r="2112" spans="1:11" x14ac:dyDescent="0.3">
      <c r="A2112" s="73">
        <v>40778</v>
      </c>
      <c r="B2112" s="130">
        <v>1162.349976</v>
      </c>
      <c r="C2112" s="125">
        <f t="shared" si="136"/>
        <v>-8.6821256157355586E-3</v>
      </c>
      <c r="D2112" s="128">
        <f t="shared" si="137"/>
        <v>-8682.1256157355583</v>
      </c>
      <c r="E2112" s="128">
        <f t="shared" ca="1" si="138"/>
        <v>114095.73320934507</v>
      </c>
      <c r="F2112" s="124">
        <f t="shared" ca="1" si="139"/>
        <v>0.10993870264913053</v>
      </c>
      <c r="G2112" s="128"/>
      <c r="H2112" s="128"/>
      <c r="I2112" s="124"/>
      <c r="J2112" s="125"/>
      <c r="K2112" s="128"/>
    </row>
    <row r="2113" spans="1:11" x14ac:dyDescent="0.3">
      <c r="A2113" s="73">
        <v>40777</v>
      </c>
      <c r="B2113" s="130">
        <v>1123.8199460000001</v>
      </c>
      <c r="C2113" s="125">
        <f t="shared" si="136"/>
        <v>3.8947216978670873E-3</v>
      </c>
      <c r="D2113" s="128">
        <f t="shared" si="137"/>
        <v>3894.7216978670872</v>
      </c>
      <c r="E2113" s="128">
        <f t="shared" ca="1" si="138"/>
        <v>114095.73320934507</v>
      </c>
      <c r="F2113" s="124">
        <f t="shared" ca="1" si="139"/>
        <v>6.4899124307620903E-2</v>
      </c>
      <c r="G2113" s="128"/>
      <c r="H2113" s="128"/>
      <c r="I2113" s="124"/>
      <c r="J2113" s="125"/>
      <c r="K2113" s="128"/>
    </row>
    <row r="2114" spans="1:11" x14ac:dyDescent="0.3">
      <c r="A2114" s="73">
        <v>40774</v>
      </c>
      <c r="B2114" s="130">
        <v>1123.530029</v>
      </c>
      <c r="C2114" s="125">
        <f t="shared" si="136"/>
        <v>-6.32409875800789E-2</v>
      </c>
      <c r="D2114" s="128">
        <f t="shared" si="137"/>
        <v>-63240.987580078901</v>
      </c>
      <c r="E2114" s="128">
        <f t="shared" ca="1" si="138"/>
        <v>114095.73320934507</v>
      </c>
      <c r="F2114" s="124">
        <f t="shared" ca="1" si="139"/>
        <v>6.8126322017579843E-2</v>
      </c>
      <c r="G2114" s="128"/>
      <c r="H2114" s="128"/>
      <c r="I2114" s="124"/>
      <c r="J2114" s="125"/>
      <c r="K2114" s="128"/>
    </row>
    <row r="2115" spans="1:11" x14ac:dyDescent="0.3">
      <c r="A2115" s="73">
        <v>40773</v>
      </c>
      <c r="B2115" s="130">
        <v>1140.650024</v>
      </c>
      <c r="C2115" s="125">
        <f t="shared" si="136"/>
        <v>-4.9513715594707519E-2</v>
      </c>
      <c r="D2115" s="128">
        <f t="shared" si="137"/>
        <v>-49513.715594707523</v>
      </c>
      <c r="E2115" s="128">
        <f t="shared" ca="1" si="138"/>
        <v>114095.73320934507</v>
      </c>
      <c r="F2115" s="124">
        <f t="shared" ca="1" si="139"/>
        <v>6.8664780420824911E-2</v>
      </c>
      <c r="G2115" s="128"/>
      <c r="H2115" s="128"/>
      <c r="I2115" s="124"/>
      <c r="J2115" s="125"/>
      <c r="K2115" s="128"/>
    </row>
    <row r="2116" spans="1:11" x14ac:dyDescent="0.3">
      <c r="A2116" s="73">
        <v>40772</v>
      </c>
      <c r="B2116" s="130">
        <v>1193.8900149999999</v>
      </c>
      <c r="C2116" s="125">
        <f t="shared" si="136"/>
        <v>-5.2723830706484232E-2</v>
      </c>
      <c r="D2116" s="128">
        <f t="shared" si="137"/>
        <v>-52723.83070648423</v>
      </c>
      <c r="E2116" s="128">
        <f t="shared" ca="1" si="138"/>
        <v>114095.73320934507</v>
      </c>
      <c r="F2116" s="124">
        <f t="shared" ca="1" si="139"/>
        <v>0.11402558643591854</v>
      </c>
      <c r="G2116" s="128"/>
      <c r="H2116" s="128"/>
      <c r="I2116" s="124"/>
      <c r="J2116" s="125"/>
      <c r="K2116" s="128"/>
    </row>
    <row r="2117" spans="1:11" x14ac:dyDescent="0.3">
      <c r="A2117" s="73">
        <v>40771</v>
      </c>
      <c r="B2117" s="130">
        <v>1192.76001</v>
      </c>
      <c r="C2117" s="125">
        <f t="shared" si="136"/>
        <v>-4.887367856559921E-2</v>
      </c>
      <c r="D2117" s="128">
        <f t="shared" si="137"/>
        <v>-48873.678565599213</v>
      </c>
      <c r="E2117" s="128">
        <f t="shared" ca="1" si="138"/>
        <v>114095.73320934507</v>
      </c>
      <c r="F2117" s="124">
        <f t="shared" ca="1" si="139"/>
        <v>0.10889432653935671</v>
      </c>
      <c r="G2117" s="128"/>
      <c r="H2117" s="128"/>
      <c r="I2117" s="124"/>
      <c r="J2117" s="125"/>
      <c r="K2117" s="128"/>
    </row>
    <row r="2118" spans="1:11" x14ac:dyDescent="0.3">
      <c r="A2118" s="73">
        <v>40770</v>
      </c>
      <c r="B2118" s="130">
        <v>1204.48999</v>
      </c>
      <c r="C2118" s="125">
        <f t="shared" si="136"/>
        <v>-6.4066665718629734E-2</v>
      </c>
      <c r="D2118" s="128">
        <f t="shared" si="137"/>
        <v>-64066.665718629731</v>
      </c>
      <c r="E2118" s="128">
        <f t="shared" ca="1" si="138"/>
        <v>114095.73320934507</v>
      </c>
      <c r="F2118" s="124">
        <f t="shared" ca="1" si="139"/>
        <v>0.10083530066132917</v>
      </c>
      <c r="G2118" s="128"/>
      <c r="H2118" s="128"/>
      <c r="I2118" s="124"/>
      <c r="J2118" s="125"/>
      <c r="K2118" s="128"/>
    </row>
    <row r="2119" spans="1:11" x14ac:dyDescent="0.3">
      <c r="A2119" s="73">
        <v>40767</v>
      </c>
      <c r="B2119" s="130">
        <v>1178.8100589999999</v>
      </c>
      <c r="C2119" s="125">
        <f t="shared" si="136"/>
        <v>-8.7806023039608605E-2</v>
      </c>
      <c r="D2119" s="128">
        <f t="shared" si="137"/>
        <v>-87806.023039608612</v>
      </c>
      <c r="E2119" s="128">
        <f t="shared" ca="1" si="138"/>
        <v>114095.73320934507</v>
      </c>
      <c r="F2119" s="124">
        <f t="shared" ca="1" si="139"/>
        <v>7.8962799458555999E-2</v>
      </c>
      <c r="G2119" s="128"/>
      <c r="H2119" s="128"/>
      <c r="I2119" s="124"/>
      <c r="J2119" s="125"/>
      <c r="K2119" s="128"/>
    </row>
    <row r="2120" spans="1:11" x14ac:dyDescent="0.3">
      <c r="A2120" s="73">
        <v>40766</v>
      </c>
      <c r="B2120" s="130">
        <v>1172.6400149999999</v>
      </c>
      <c r="C2120" s="125">
        <f t="shared" ref="C2120:C2183" si="140">B2120/B2130-1</f>
        <v>-9.8433903041438842E-2</v>
      </c>
      <c r="D2120" s="128">
        <f t="shared" ref="D2120:D2183" si="141">C2120*$B$5</f>
        <v>-98433.90304143884</v>
      </c>
      <c r="E2120" s="128">
        <f t="shared" ref="E2120:E2183" ca="1" si="142">ABS(_xlfn.PERCENTILE.INC(OFFSET(D2120,0,0,Window),1-VaRLevel))</f>
        <v>114095.73320934507</v>
      </c>
      <c r="F2120" s="124">
        <f t="shared" ca="1" si="139"/>
        <v>8.6401461550142278E-2</v>
      </c>
      <c r="G2120" s="128"/>
      <c r="H2120" s="128"/>
      <c r="I2120" s="124"/>
      <c r="J2120" s="125"/>
      <c r="K2120" s="128"/>
    </row>
    <row r="2121" spans="1:11" x14ac:dyDescent="0.3">
      <c r="A2121" s="73">
        <v>40765</v>
      </c>
      <c r="B2121" s="130">
        <v>1120.76001</v>
      </c>
      <c r="C2121" s="125">
        <f t="shared" si="140"/>
        <v>-0.14110768178419997</v>
      </c>
      <c r="D2121" s="128">
        <f t="shared" si="141"/>
        <v>-141107.68178419996</v>
      </c>
      <c r="E2121" s="128">
        <f t="shared" ca="1" si="142"/>
        <v>114095.73320934507</v>
      </c>
      <c r="F2121" s="124">
        <f t="shared" ref="F2121:F2184" ca="1" si="143">B2121/OFFSET(B2121,250,0)-1</f>
        <v>3.8461904100069555E-2</v>
      </c>
      <c r="G2121" s="128"/>
      <c r="H2121" s="128"/>
      <c r="I2121" s="124"/>
      <c r="J2121" s="125"/>
      <c r="K2121" s="128"/>
    </row>
    <row r="2122" spans="1:11" x14ac:dyDescent="0.3">
      <c r="A2122" s="73">
        <v>40764</v>
      </c>
      <c r="B2122" s="130">
        <v>1172.530029</v>
      </c>
      <c r="C2122" s="125">
        <f t="shared" si="140"/>
        <v>-0.11968250751630549</v>
      </c>
      <c r="D2122" s="128">
        <f t="shared" si="141"/>
        <v>-119682.50751630549</v>
      </c>
      <c r="E2122" s="128">
        <f t="shared" ca="1" si="142"/>
        <v>107632.67008074805</v>
      </c>
      <c r="F2122" s="124">
        <f t="shared" ca="1" si="143"/>
        <v>8.2059085123694198E-2</v>
      </c>
      <c r="G2122" s="128"/>
      <c r="H2122" s="128"/>
      <c r="I2122" s="124"/>
      <c r="J2122" s="125"/>
      <c r="K2122" s="128"/>
    </row>
    <row r="2123" spans="1:11" x14ac:dyDescent="0.3">
      <c r="A2123" s="73">
        <v>40763</v>
      </c>
      <c r="B2123" s="130">
        <v>1119.459961</v>
      </c>
      <c r="C2123" s="125">
        <f t="shared" si="140"/>
        <v>-0.16297681687957633</v>
      </c>
      <c r="D2123" s="128">
        <f t="shared" si="141"/>
        <v>-162976.81687957633</v>
      </c>
      <c r="E2123" s="128">
        <f t="shared" ca="1" si="142"/>
        <v>84790.585712592117</v>
      </c>
      <c r="F2123" s="124">
        <f t="shared" ca="1" si="143"/>
        <v>2.752713778101934E-2</v>
      </c>
      <c r="G2123" s="128"/>
      <c r="H2123" s="128"/>
      <c r="I2123" s="124"/>
      <c r="J2123" s="125"/>
      <c r="K2123" s="128"/>
    </row>
    <row r="2124" spans="1:11" x14ac:dyDescent="0.3">
      <c r="A2124" s="73">
        <v>40760</v>
      </c>
      <c r="B2124" s="130">
        <v>1199.380005</v>
      </c>
      <c r="C2124" s="125">
        <f t="shared" si="140"/>
        <v>-0.10828092729801897</v>
      </c>
      <c r="D2124" s="128">
        <f t="shared" si="141"/>
        <v>-108280.92729801897</v>
      </c>
      <c r="E2124" s="128">
        <f t="shared" ca="1" si="142"/>
        <v>58319.212118466407</v>
      </c>
      <c r="F2124" s="124">
        <f t="shared" ca="1" si="143"/>
        <v>6.9862399762830263E-2</v>
      </c>
      <c r="G2124" s="128"/>
      <c r="H2124" s="128"/>
      <c r="I2124" s="124"/>
      <c r="J2124" s="125"/>
      <c r="K2124" s="128"/>
    </row>
    <row r="2125" spans="1:11" x14ac:dyDescent="0.3">
      <c r="A2125" s="73">
        <v>40759</v>
      </c>
      <c r="B2125" s="130">
        <v>1200.0699460000001</v>
      </c>
      <c r="C2125" s="125">
        <f t="shared" si="140"/>
        <v>-0.10695795338522118</v>
      </c>
      <c r="D2125" s="128">
        <f t="shared" si="141"/>
        <v>-106957.95338522119</v>
      </c>
      <c r="E2125" s="128">
        <f t="shared" ca="1" si="142"/>
        <v>54193.970261314978</v>
      </c>
      <c r="F2125" s="124">
        <f t="shared" ca="1" si="143"/>
        <v>6.4089861144801308E-2</v>
      </c>
      <c r="G2125" s="128"/>
      <c r="H2125" s="128"/>
      <c r="I2125" s="124"/>
      <c r="J2125" s="125"/>
      <c r="K2125" s="128"/>
    </row>
    <row r="2126" spans="1:11" x14ac:dyDescent="0.3">
      <c r="A2126" s="73">
        <v>40758</v>
      </c>
      <c r="B2126" s="130">
        <v>1260.339966</v>
      </c>
      <c r="C2126" s="125">
        <f t="shared" si="140"/>
        <v>-4.9402644119720285E-2</v>
      </c>
      <c r="D2126" s="128">
        <f t="shared" si="141"/>
        <v>-49402.644119720288</v>
      </c>
      <c r="E2126" s="128">
        <f t="shared" ca="1" si="142"/>
        <v>51534.48106474751</v>
      </c>
      <c r="F2126" s="124">
        <f t="shared" ca="1" si="143"/>
        <v>0.12365816941721719</v>
      </c>
      <c r="G2126" s="128"/>
      <c r="H2126" s="128"/>
      <c r="I2126" s="124"/>
      <c r="J2126" s="125"/>
      <c r="K2126" s="128"/>
    </row>
    <row r="2127" spans="1:11" x14ac:dyDescent="0.3">
      <c r="A2127" s="73">
        <v>40757</v>
      </c>
      <c r="B2127" s="130">
        <v>1254.0500489999999</v>
      </c>
      <c r="C2127" s="125">
        <f t="shared" si="140"/>
        <v>-5.4781253228332161E-2</v>
      </c>
      <c r="D2127" s="128">
        <f t="shared" si="141"/>
        <v>-54781.253228332163</v>
      </c>
      <c r="E2127" s="128">
        <f t="shared" ca="1" si="142"/>
        <v>49167.660456443249</v>
      </c>
      <c r="F2127" s="124">
        <f t="shared" ca="1" si="143"/>
        <v>0.11390908170949299</v>
      </c>
      <c r="G2127" s="128"/>
      <c r="H2127" s="128"/>
      <c r="I2127" s="124"/>
      <c r="J2127" s="125"/>
      <c r="K2127" s="128"/>
    </row>
    <row r="2128" spans="1:11" x14ac:dyDescent="0.3">
      <c r="A2128" s="73">
        <v>40756</v>
      </c>
      <c r="B2128" s="130">
        <v>1286.9399410000001</v>
      </c>
      <c r="C2128" s="125">
        <f t="shared" si="140"/>
        <v>-1.4171467732041809E-2</v>
      </c>
      <c r="D2128" s="128">
        <f t="shared" si="141"/>
        <v>-14171.467732041809</v>
      </c>
      <c r="E2128" s="128">
        <f t="shared" ca="1" si="142"/>
        <v>44553.127574545826</v>
      </c>
      <c r="F2128" s="124">
        <f t="shared" ca="1" si="143"/>
        <v>0.14167342572720476</v>
      </c>
      <c r="G2128" s="128"/>
      <c r="H2128" s="128"/>
      <c r="I2128" s="124"/>
      <c r="J2128" s="125"/>
      <c r="K2128" s="128"/>
    </row>
    <row r="2129" spans="1:11" x14ac:dyDescent="0.3">
      <c r="A2129" s="73">
        <v>40753</v>
      </c>
      <c r="B2129" s="130">
        <v>1292.280029</v>
      </c>
      <c r="C2129" s="125">
        <f t="shared" si="140"/>
        <v>-1.8128759651760862E-2</v>
      </c>
      <c r="D2129" s="128">
        <f t="shared" si="141"/>
        <v>-18128.759651760862</v>
      </c>
      <c r="E2129" s="128">
        <f t="shared" ca="1" si="142"/>
        <v>44553.127574545826</v>
      </c>
      <c r="F2129" s="124">
        <f t="shared" ca="1" si="143"/>
        <v>0.1533477982083824</v>
      </c>
      <c r="G2129" s="128"/>
      <c r="H2129" s="128"/>
      <c r="I2129" s="124"/>
      <c r="J2129" s="125"/>
      <c r="K2129" s="128"/>
    </row>
    <row r="2130" spans="1:11" x14ac:dyDescent="0.3">
      <c r="A2130" s="73">
        <v>40752</v>
      </c>
      <c r="B2130" s="130">
        <v>1300.670044</v>
      </c>
      <c r="C2130" s="125">
        <f t="shared" si="140"/>
        <v>-6.2649086856025882E-3</v>
      </c>
      <c r="D2130" s="128">
        <f t="shared" si="141"/>
        <v>-6264.9086856025879</v>
      </c>
      <c r="E2130" s="128">
        <f t="shared" ca="1" si="142"/>
        <v>44553.127574545826</v>
      </c>
      <c r="F2130" s="124">
        <f t="shared" ca="1" si="143"/>
        <v>0.15526802740040524</v>
      </c>
      <c r="G2130" s="128"/>
      <c r="H2130" s="128"/>
      <c r="I2130" s="124"/>
      <c r="J2130" s="125"/>
      <c r="K2130" s="128"/>
    </row>
    <row r="2131" spans="1:11" x14ac:dyDescent="0.3">
      <c r="A2131" s="73">
        <v>40751</v>
      </c>
      <c r="B2131" s="130">
        <v>1304.8900149999999</v>
      </c>
      <c r="C2131" s="125">
        <f t="shared" si="140"/>
        <v>-9.7364814090686869E-3</v>
      </c>
      <c r="D2131" s="128">
        <f t="shared" si="141"/>
        <v>-9736.4814090686868</v>
      </c>
      <c r="E2131" s="128">
        <f t="shared" ca="1" si="142"/>
        <v>44553.127574545826</v>
      </c>
      <c r="F2131" s="124">
        <f t="shared" ca="1" si="143"/>
        <v>0.1845407075426444</v>
      </c>
      <c r="G2131" s="128"/>
      <c r="H2131" s="128"/>
      <c r="I2131" s="124"/>
      <c r="J2131" s="125"/>
      <c r="K2131" s="128"/>
    </row>
    <row r="2132" spans="1:11" x14ac:dyDescent="0.3">
      <c r="A2132" s="73">
        <v>40750</v>
      </c>
      <c r="B2132" s="130">
        <v>1331.9399410000001</v>
      </c>
      <c r="C2132" s="125">
        <f t="shared" si="140"/>
        <v>1.3930700794007267E-2</v>
      </c>
      <c r="D2132" s="128">
        <f t="shared" si="141"/>
        <v>13930.700794007267</v>
      </c>
      <c r="E2132" s="128">
        <f t="shared" ca="1" si="142"/>
        <v>44553.127574545826</v>
      </c>
      <c r="F2132" s="124">
        <f t="shared" ca="1" si="143"/>
        <v>0.20917261076320615</v>
      </c>
      <c r="G2132" s="128"/>
      <c r="H2132" s="128"/>
      <c r="I2132" s="124"/>
      <c r="J2132" s="125"/>
      <c r="K2132" s="128"/>
    </row>
    <row r="2133" spans="1:11" x14ac:dyDescent="0.3">
      <c r="A2133" s="73">
        <v>40749</v>
      </c>
      <c r="B2133" s="130">
        <v>1337.4300539999999</v>
      </c>
      <c r="C2133" s="125">
        <f t="shared" si="140"/>
        <v>1.3596210760189242E-2</v>
      </c>
      <c r="D2133" s="128">
        <f t="shared" si="141"/>
        <v>13596.210760189242</v>
      </c>
      <c r="E2133" s="128">
        <f t="shared" ca="1" si="142"/>
        <v>44553.127574545826</v>
      </c>
      <c r="F2133" s="124">
        <f t="shared" ca="1" si="143"/>
        <v>0.20910747195579416</v>
      </c>
      <c r="G2133" s="128"/>
      <c r="H2133" s="128"/>
      <c r="I2133" s="124"/>
      <c r="J2133" s="125"/>
      <c r="K2133" s="128"/>
    </row>
    <row r="2134" spans="1:11" x14ac:dyDescent="0.3">
      <c r="A2134" s="73">
        <v>40746</v>
      </c>
      <c r="B2134" s="130">
        <v>1345.0200199999999</v>
      </c>
      <c r="C2134" s="125">
        <f t="shared" si="140"/>
        <v>9.0785158172002056E-4</v>
      </c>
      <c r="D2134" s="128">
        <f t="shared" si="141"/>
        <v>907.85158172002059</v>
      </c>
      <c r="E2134" s="128">
        <f t="shared" ca="1" si="142"/>
        <v>44553.127574545826</v>
      </c>
      <c r="F2134" s="124">
        <f t="shared" ca="1" si="143"/>
        <v>0.20755230648637002</v>
      </c>
      <c r="G2134" s="128"/>
      <c r="H2134" s="128"/>
      <c r="I2134" s="124"/>
      <c r="J2134" s="125"/>
      <c r="K2134" s="128"/>
    </row>
    <row r="2135" spans="1:11" x14ac:dyDescent="0.3">
      <c r="A2135" s="73">
        <v>40745</v>
      </c>
      <c r="B2135" s="130">
        <v>1343.8000489999999</v>
      </c>
      <c r="C2135" s="125">
        <f t="shared" si="140"/>
        <v>-6.9611165973547662E-3</v>
      </c>
      <c r="D2135" s="128">
        <f t="shared" si="141"/>
        <v>-6961.1165973547659</v>
      </c>
      <c r="E2135" s="128">
        <f t="shared" ca="1" si="142"/>
        <v>44553.127574545826</v>
      </c>
      <c r="F2135" s="124">
        <f t="shared" ca="1" si="143"/>
        <v>0.20519101797121975</v>
      </c>
      <c r="G2135" s="128"/>
      <c r="H2135" s="128"/>
      <c r="I2135" s="124"/>
      <c r="J2135" s="125"/>
      <c r="K2135" s="128"/>
    </row>
    <row r="2136" spans="1:11" x14ac:dyDescent="0.3">
      <c r="A2136" s="73">
        <v>40744</v>
      </c>
      <c r="B2136" s="130">
        <v>1325.839966</v>
      </c>
      <c r="C2136" s="125">
        <f t="shared" si="140"/>
        <v>-9.9908941695433517E-3</v>
      </c>
      <c r="D2136" s="128">
        <f t="shared" si="141"/>
        <v>-9990.8941695433514</v>
      </c>
      <c r="E2136" s="128">
        <f t="shared" ca="1" si="142"/>
        <v>44553.127574545826</v>
      </c>
      <c r="F2136" s="124">
        <f t="shared" ca="1" si="143"/>
        <v>0.20240139763694387</v>
      </c>
      <c r="G2136" s="128"/>
      <c r="H2136" s="128"/>
      <c r="I2136" s="124"/>
      <c r="J2136" s="125"/>
      <c r="K2136" s="128"/>
    </row>
    <row r="2137" spans="1:11" x14ac:dyDescent="0.3">
      <c r="A2137" s="73">
        <v>40743</v>
      </c>
      <c r="B2137" s="130">
        <v>1326.7299800000001</v>
      </c>
      <c r="C2137" s="125">
        <f t="shared" si="140"/>
        <v>-8.3340994396577939E-3</v>
      </c>
      <c r="D2137" s="128">
        <f t="shared" si="141"/>
        <v>-8334.0994396577935</v>
      </c>
      <c r="E2137" s="128">
        <f t="shared" ca="1" si="142"/>
        <v>44553.127574545826</v>
      </c>
      <c r="F2137" s="124">
        <f t="shared" ca="1" si="143"/>
        <v>0.21309894815039865</v>
      </c>
      <c r="G2137" s="128"/>
      <c r="H2137" s="128"/>
      <c r="I2137" s="124"/>
      <c r="J2137" s="125"/>
      <c r="K2137" s="128"/>
    </row>
    <row r="2138" spans="1:11" x14ac:dyDescent="0.3">
      <c r="A2138" s="73">
        <v>40742</v>
      </c>
      <c r="B2138" s="130">
        <v>1305.4399410000001</v>
      </c>
      <c r="C2138" s="125">
        <f t="shared" si="140"/>
        <v>-2.5551144592138031E-2</v>
      </c>
      <c r="D2138" s="128">
        <f t="shared" si="141"/>
        <v>-25551.144592138029</v>
      </c>
      <c r="E2138" s="128">
        <f t="shared" ca="1" si="142"/>
        <v>44553.127574545826</v>
      </c>
      <c r="F2138" s="124">
        <f t="shared" ca="1" si="143"/>
        <v>0.22050503697414081</v>
      </c>
      <c r="G2138" s="128"/>
      <c r="H2138" s="128"/>
      <c r="I2138" s="124"/>
      <c r="J2138" s="125"/>
      <c r="K2138" s="128"/>
    </row>
    <row r="2139" spans="1:11" x14ac:dyDescent="0.3">
      <c r="A2139" s="73">
        <v>40739</v>
      </c>
      <c r="B2139" s="130">
        <v>1316.1400149999999</v>
      </c>
      <c r="C2139" s="125">
        <f t="shared" si="140"/>
        <v>-3.4074387788408655E-3</v>
      </c>
      <c r="D2139" s="128">
        <f t="shared" si="141"/>
        <v>-3407.4387788408653</v>
      </c>
      <c r="E2139" s="128">
        <f t="shared" ca="1" si="142"/>
        <v>44553.127574545826</v>
      </c>
      <c r="F2139" s="124">
        <f t="shared" ca="1" si="143"/>
        <v>0.21473404150947006</v>
      </c>
      <c r="G2139" s="128"/>
      <c r="H2139" s="128"/>
      <c r="I2139" s="124"/>
      <c r="J2139" s="125"/>
      <c r="K2139" s="128"/>
    </row>
    <row r="2140" spans="1:11" x14ac:dyDescent="0.3">
      <c r="A2140" s="73">
        <v>40738</v>
      </c>
      <c r="B2140" s="130">
        <v>1308.869995</v>
      </c>
      <c r="C2140" s="125">
        <f t="shared" si="140"/>
        <v>1.1166818075682983E-3</v>
      </c>
      <c r="D2140" s="128">
        <f t="shared" si="141"/>
        <v>1116.6818075682982</v>
      </c>
      <c r="E2140" s="128">
        <f t="shared" ca="1" si="142"/>
        <v>44553.127574545826</v>
      </c>
      <c r="F2140" s="124">
        <f t="shared" ca="1" si="143"/>
        <v>0.22181563127187864</v>
      </c>
      <c r="G2140" s="128"/>
      <c r="H2140" s="128"/>
      <c r="I2140" s="124"/>
      <c r="J2140" s="125"/>
      <c r="K2140" s="128"/>
    </row>
    <row r="2141" spans="1:11" x14ac:dyDescent="0.3">
      <c r="A2141" s="73">
        <v>40737</v>
      </c>
      <c r="B2141" s="130">
        <v>1317.719971</v>
      </c>
      <c r="C2141" s="125">
        <f t="shared" si="140"/>
        <v>1.6233834580665407E-2</v>
      </c>
      <c r="D2141" s="128">
        <f t="shared" si="141"/>
        <v>16233.834580665407</v>
      </c>
      <c r="E2141" s="128">
        <f t="shared" ca="1" si="142"/>
        <v>44553.127574545826</v>
      </c>
      <c r="F2141" s="124">
        <f t="shared" ca="1" si="143"/>
        <v>0.23743517092331912</v>
      </c>
      <c r="G2141" s="128"/>
      <c r="H2141" s="128"/>
      <c r="I2141" s="124"/>
      <c r="J2141" s="125"/>
      <c r="K2141" s="128"/>
    </row>
    <row r="2142" spans="1:11" x14ac:dyDescent="0.3">
      <c r="A2142" s="73">
        <v>40736</v>
      </c>
      <c r="B2142" s="130">
        <v>1313.6400149999999</v>
      </c>
      <c r="C2142" s="125">
        <f t="shared" si="140"/>
        <v>2.620110899838024E-2</v>
      </c>
      <c r="D2142" s="128">
        <f t="shared" si="141"/>
        <v>26201.108998380241</v>
      </c>
      <c r="E2142" s="128">
        <f t="shared" ca="1" si="142"/>
        <v>44553.127574545826</v>
      </c>
      <c r="F2142" s="124">
        <f t="shared" ca="1" si="143"/>
        <v>0.19805198358478004</v>
      </c>
      <c r="G2142" s="128"/>
      <c r="H2142" s="128"/>
      <c r="I2142" s="124"/>
      <c r="J2142" s="125"/>
      <c r="K2142" s="128"/>
    </row>
    <row r="2143" spans="1:11" x14ac:dyDescent="0.3">
      <c r="A2143" s="73">
        <v>40735</v>
      </c>
      <c r="B2143" s="130">
        <v>1319.48999</v>
      </c>
      <c r="C2143" s="125">
        <f t="shared" si="140"/>
        <v>4.0238118153390179E-2</v>
      </c>
      <c r="D2143" s="128">
        <f t="shared" si="141"/>
        <v>40238.118153390176</v>
      </c>
      <c r="E2143" s="128">
        <f t="shared" ca="1" si="142"/>
        <v>44553.127574545826</v>
      </c>
      <c r="F2143" s="124">
        <f t="shared" ca="1" si="143"/>
        <v>0.20482659038106421</v>
      </c>
      <c r="G2143" s="128"/>
      <c r="H2143" s="128"/>
      <c r="I2143" s="124"/>
      <c r="J2143" s="125"/>
      <c r="K2143" s="128"/>
    </row>
    <row r="2144" spans="1:11" x14ac:dyDescent="0.3">
      <c r="A2144" s="73">
        <v>40732</v>
      </c>
      <c r="B2144" s="130">
        <v>1343.8000489999999</v>
      </c>
      <c r="C2144" s="125">
        <f t="shared" si="140"/>
        <v>4.6980949746786127E-2</v>
      </c>
      <c r="D2144" s="128">
        <f t="shared" si="141"/>
        <v>46980.949746786129</v>
      </c>
      <c r="E2144" s="128">
        <f t="shared" ca="1" si="142"/>
        <v>44553.127574545826</v>
      </c>
      <c r="F2144" s="124">
        <f t="shared" ca="1" si="143"/>
        <v>0.22683376003099287</v>
      </c>
      <c r="G2144" s="128"/>
      <c r="H2144" s="128"/>
      <c r="I2144" s="124"/>
      <c r="J2144" s="125"/>
      <c r="K2144" s="128"/>
    </row>
    <row r="2145" spans="1:11" x14ac:dyDescent="0.3">
      <c r="A2145" s="73">
        <v>40731</v>
      </c>
      <c r="B2145" s="130">
        <v>1353.219971</v>
      </c>
      <c r="C2145" s="125">
        <f t="shared" si="140"/>
        <v>5.1338591940209399E-2</v>
      </c>
      <c r="D2145" s="128">
        <f t="shared" si="141"/>
        <v>51338.5919402094</v>
      </c>
      <c r="E2145" s="128">
        <f t="shared" ca="1" si="142"/>
        <v>44553.127574545826</v>
      </c>
      <c r="F2145" s="124">
        <f t="shared" ca="1" si="143"/>
        <v>0.25443334507531867</v>
      </c>
      <c r="G2145" s="128"/>
      <c r="H2145" s="128"/>
      <c r="I2145" s="124"/>
      <c r="J2145" s="125"/>
      <c r="K2145" s="128"/>
    </row>
    <row r="2146" spans="1:11" x14ac:dyDescent="0.3">
      <c r="A2146" s="73">
        <v>40730</v>
      </c>
      <c r="B2146" s="130">
        <v>1339.219971</v>
      </c>
      <c r="C2146" s="125">
        <f t="shared" si="140"/>
        <v>3.3731590655001975E-2</v>
      </c>
      <c r="D2146" s="128">
        <f t="shared" si="141"/>
        <v>33731.590655001972</v>
      </c>
      <c r="E2146" s="128">
        <f t="shared" ca="1" si="142"/>
        <v>44553.127574545826</v>
      </c>
      <c r="F2146" s="124">
        <f t="shared" ca="1" si="143"/>
        <v>0.24236522640194802</v>
      </c>
      <c r="G2146" s="128"/>
      <c r="H2146" s="128"/>
      <c r="I2146" s="124"/>
      <c r="J2146" s="125"/>
      <c r="K2146" s="128"/>
    </row>
    <row r="2147" spans="1:11" x14ac:dyDescent="0.3">
      <c r="A2147" s="73">
        <v>40729</v>
      </c>
      <c r="B2147" s="130">
        <v>1337.880005</v>
      </c>
      <c r="C2147" s="125">
        <f t="shared" si="140"/>
        <v>4.6559670748767878E-2</v>
      </c>
      <c r="D2147" s="128">
        <f t="shared" si="141"/>
        <v>46559.67074876788</v>
      </c>
      <c r="E2147" s="128">
        <f t="shared" ca="1" si="142"/>
        <v>44553.127574545826</v>
      </c>
      <c r="F2147" s="124">
        <f t="shared" ca="1" si="143"/>
        <v>0.25006307404811956</v>
      </c>
      <c r="G2147" s="128"/>
      <c r="H2147" s="128"/>
      <c r="I2147" s="124"/>
      <c r="J2147" s="125"/>
      <c r="K2147" s="128"/>
    </row>
    <row r="2148" spans="1:11" x14ac:dyDescent="0.3">
      <c r="A2148" s="73">
        <v>40725</v>
      </c>
      <c r="B2148" s="130">
        <v>1339.670044</v>
      </c>
      <c r="C2148" s="125">
        <f t="shared" si="140"/>
        <v>5.3613876523790793E-2</v>
      </c>
      <c r="D2148" s="128">
        <f t="shared" si="141"/>
        <v>53613.876523790794</v>
      </c>
      <c r="E2148" s="128">
        <f t="shared" ca="1" si="142"/>
        <v>44553.127574545826</v>
      </c>
      <c r="F2148" s="124">
        <f t="shared" ca="1" si="143"/>
        <v>0.2635178008711403</v>
      </c>
      <c r="G2148" s="128"/>
      <c r="H2148" s="128"/>
      <c r="I2148" s="124"/>
      <c r="J2148" s="125"/>
      <c r="K2148" s="128"/>
    </row>
    <row r="2149" spans="1:11" x14ac:dyDescent="0.3">
      <c r="A2149" s="73">
        <v>40724</v>
      </c>
      <c r="B2149" s="130">
        <v>1320.6400149999999</v>
      </c>
      <c r="C2149" s="125">
        <f t="shared" si="140"/>
        <v>4.1809977101424867E-2</v>
      </c>
      <c r="D2149" s="128">
        <f t="shared" si="141"/>
        <v>41809.977101424869</v>
      </c>
      <c r="E2149" s="128">
        <f t="shared" ca="1" si="142"/>
        <v>44553.127574545826</v>
      </c>
      <c r="F2149" s="124">
        <f t="shared" ca="1" si="143"/>
        <v>0.28459422524846878</v>
      </c>
      <c r="G2149" s="128"/>
      <c r="H2149" s="128"/>
      <c r="I2149" s="124"/>
      <c r="J2149" s="125"/>
      <c r="K2149" s="128"/>
    </row>
    <row r="2150" spans="1:11" x14ac:dyDescent="0.3">
      <c r="A2150" s="73">
        <v>40723</v>
      </c>
      <c r="B2150" s="130">
        <v>1307.410034</v>
      </c>
      <c r="C2150" s="125">
        <f t="shared" si="140"/>
        <v>3.3182649665694841E-2</v>
      </c>
      <c r="D2150" s="128">
        <f t="shared" si="141"/>
        <v>33182.649665694844</v>
      </c>
      <c r="E2150" s="128">
        <f t="shared" ca="1" si="142"/>
        <v>49167.660456443249</v>
      </c>
      <c r="F2150" s="124">
        <f t="shared" ca="1" si="143"/>
        <v>0.27854056627824764</v>
      </c>
      <c r="G2150" s="128"/>
      <c r="H2150" s="128"/>
      <c r="I2150" s="124"/>
      <c r="J2150" s="125"/>
      <c r="K2150" s="128"/>
    </row>
    <row r="2151" spans="1:11" x14ac:dyDescent="0.3">
      <c r="A2151" s="73">
        <v>40722</v>
      </c>
      <c r="B2151" s="130">
        <v>1296.670044</v>
      </c>
      <c r="C2151" s="125">
        <f t="shared" si="140"/>
        <v>6.8330258754105699E-3</v>
      </c>
      <c r="D2151" s="128">
        <f t="shared" si="141"/>
        <v>6833.0258754105698</v>
      </c>
      <c r="E2151" s="128">
        <f t="shared" ca="1" si="142"/>
        <v>57731.929151449222</v>
      </c>
      <c r="F2151" s="124">
        <f t="shared" ca="1" si="143"/>
        <v>0.26212567070347426</v>
      </c>
      <c r="G2151" s="128"/>
      <c r="H2151" s="128"/>
      <c r="I2151" s="124"/>
      <c r="J2151" s="125"/>
      <c r="K2151" s="128"/>
    </row>
    <row r="2152" spans="1:11" x14ac:dyDescent="0.3">
      <c r="A2152" s="73">
        <v>40721</v>
      </c>
      <c r="B2152" s="130">
        <v>1280.099976</v>
      </c>
      <c r="C2152" s="125">
        <f t="shared" si="140"/>
        <v>6.5024573143486197E-3</v>
      </c>
      <c r="D2152" s="128">
        <f t="shared" si="141"/>
        <v>6502.4573143486195</v>
      </c>
      <c r="E2152" s="128">
        <f t="shared" ca="1" si="142"/>
        <v>69247.910577836388</v>
      </c>
      <c r="F2152" s="124">
        <f t="shared" ca="1" si="143"/>
        <v>0.24195944973505501</v>
      </c>
      <c r="G2152" s="128"/>
      <c r="H2152" s="128"/>
      <c r="I2152" s="124"/>
      <c r="J2152" s="125"/>
      <c r="K2152" s="128"/>
    </row>
    <row r="2153" spans="1:11" x14ac:dyDescent="0.3">
      <c r="A2153" s="73">
        <v>40718</v>
      </c>
      <c r="B2153" s="130">
        <v>1268.4499510000001</v>
      </c>
      <c r="C2153" s="125">
        <f t="shared" si="140"/>
        <v>-1.9906127868355439E-3</v>
      </c>
      <c r="D2153" s="128">
        <f t="shared" si="141"/>
        <v>-1990.6127868355438</v>
      </c>
      <c r="E2153" s="128">
        <f t="shared" ca="1" si="142"/>
        <v>75889.645200459374</v>
      </c>
      <c r="F2153" s="124">
        <f t="shared" ca="1" si="143"/>
        <v>0.21821094385742912</v>
      </c>
      <c r="G2153" s="128"/>
      <c r="H2153" s="128"/>
      <c r="I2153" s="124"/>
      <c r="J2153" s="125"/>
      <c r="K2153" s="128"/>
    </row>
    <row r="2154" spans="1:11" x14ac:dyDescent="0.3">
      <c r="A2154" s="73">
        <v>40717</v>
      </c>
      <c r="B2154" s="130">
        <v>1283.5</v>
      </c>
      <c r="C2154" s="125">
        <f t="shared" si="140"/>
        <v>-4.2668735453840201E-3</v>
      </c>
      <c r="D2154" s="128">
        <f t="shared" si="141"/>
        <v>-4266.87354538402</v>
      </c>
      <c r="E2154" s="128">
        <f t="shared" ca="1" si="142"/>
        <v>75889.645200459374</v>
      </c>
      <c r="F2154" s="124">
        <f t="shared" ca="1" si="143"/>
        <v>0.19443132089979365</v>
      </c>
      <c r="G2154" s="128"/>
      <c r="H2154" s="128"/>
      <c r="I2154" s="124"/>
      <c r="J2154" s="125"/>
      <c r="K2154" s="128"/>
    </row>
    <row r="2155" spans="1:11" x14ac:dyDescent="0.3">
      <c r="A2155" s="73">
        <v>40716</v>
      </c>
      <c r="B2155" s="130">
        <v>1287.1400149999999</v>
      </c>
      <c r="C2155" s="125">
        <f t="shared" si="140"/>
        <v>5.9238766845566282E-3</v>
      </c>
      <c r="D2155" s="128">
        <f t="shared" si="141"/>
        <v>5923.8766845566279</v>
      </c>
      <c r="E2155" s="128">
        <f t="shared" ca="1" si="142"/>
        <v>75889.645200459374</v>
      </c>
      <c r="F2155" s="124">
        <f t="shared" ca="1" si="143"/>
        <v>0.19538244645619773</v>
      </c>
      <c r="G2155" s="128"/>
      <c r="H2155" s="128"/>
      <c r="I2155" s="124"/>
      <c r="J2155" s="125"/>
      <c r="K2155" s="128"/>
    </row>
    <row r="2156" spans="1:11" x14ac:dyDescent="0.3">
      <c r="A2156" s="73">
        <v>40715</v>
      </c>
      <c r="B2156" s="130">
        <v>1295.5200199999999</v>
      </c>
      <c r="C2156" s="125">
        <f t="shared" si="140"/>
        <v>8.2339093543670749E-3</v>
      </c>
      <c r="D2156" s="128">
        <f t="shared" si="141"/>
        <v>8233.9093543670751</v>
      </c>
      <c r="E2156" s="128">
        <f t="shared" ca="1" si="142"/>
        <v>75889.645200459374</v>
      </c>
      <c r="F2156" s="124">
        <f t="shared" ca="1" si="143"/>
        <v>0.20660534343219661</v>
      </c>
      <c r="G2156" s="128"/>
      <c r="H2156" s="128"/>
      <c r="I2156" s="124"/>
      <c r="J2156" s="125"/>
      <c r="K2156" s="128"/>
    </row>
    <row r="2157" spans="1:11" x14ac:dyDescent="0.3">
      <c r="A2157" s="73">
        <v>40714</v>
      </c>
      <c r="B2157" s="130">
        <v>1278.3599850000001</v>
      </c>
      <c r="C2157" s="125">
        <f t="shared" si="140"/>
        <v>-6.0723378191196442E-3</v>
      </c>
      <c r="D2157" s="128">
        <f t="shared" si="141"/>
        <v>-6072.3378191196443</v>
      </c>
      <c r="E2157" s="128">
        <f t="shared" ca="1" si="142"/>
        <v>75889.645200459374</v>
      </c>
      <c r="F2157" s="124">
        <f t="shared" ca="1" si="143"/>
        <v>0.17061640539353884</v>
      </c>
      <c r="G2157" s="128"/>
      <c r="H2157" s="128"/>
      <c r="I2157" s="124"/>
      <c r="J2157" s="125"/>
      <c r="K2157" s="128"/>
    </row>
    <row r="2158" spans="1:11" x14ac:dyDescent="0.3">
      <c r="A2158" s="73">
        <v>40711</v>
      </c>
      <c r="B2158" s="130">
        <v>1271.5</v>
      </c>
      <c r="C2158" s="125">
        <f t="shared" si="140"/>
        <v>-2.2043466381462373E-2</v>
      </c>
      <c r="D2158" s="128">
        <f t="shared" si="141"/>
        <v>-22043.466381462375</v>
      </c>
      <c r="E2158" s="128">
        <f t="shared" ca="1" si="142"/>
        <v>75889.645200459374</v>
      </c>
      <c r="F2158" s="124">
        <f t="shared" ca="1" si="143"/>
        <v>0.16085850718915018</v>
      </c>
      <c r="G2158" s="128"/>
      <c r="H2158" s="128"/>
      <c r="I2158" s="124"/>
      <c r="J2158" s="125"/>
      <c r="K2158" s="128"/>
    </row>
    <row r="2159" spans="1:11" x14ac:dyDescent="0.3">
      <c r="A2159" s="73">
        <v>40710</v>
      </c>
      <c r="B2159" s="130">
        <v>1267.6400149999999</v>
      </c>
      <c r="C2159" s="125">
        <f t="shared" si="140"/>
        <v>-3.4502664276857553E-2</v>
      </c>
      <c r="D2159" s="128">
        <f t="shared" si="141"/>
        <v>-34502.664276857555</v>
      </c>
      <c r="E2159" s="128">
        <f t="shared" ca="1" si="142"/>
        <v>75889.645200459374</v>
      </c>
      <c r="F2159" s="124">
        <f t="shared" ca="1" si="143"/>
        <v>0.1387352414642713</v>
      </c>
      <c r="G2159" s="128"/>
      <c r="H2159" s="128"/>
      <c r="I2159" s="124"/>
      <c r="J2159" s="125"/>
      <c r="K2159" s="128"/>
    </row>
    <row r="2160" spans="1:11" x14ac:dyDescent="0.3">
      <c r="A2160" s="73">
        <v>40709</v>
      </c>
      <c r="B2160" s="130">
        <v>1265.420044</v>
      </c>
      <c r="C2160" s="125">
        <f t="shared" si="140"/>
        <v>-3.7374008724410324E-2</v>
      </c>
      <c r="D2160" s="128">
        <f t="shared" si="141"/>
        <v>-37374.008724410327</v>
      </c>
      <c r="E2160" s="128">
        <f t="shared" ca="1" si="142"/>
        <v>75889.645200459374</v>
      </c>
      <c r="F2160" s="124">
        <f t="shared" ca="1" si="143"/>
        <v>0.13235678667433137</v>
      </c>
      <c r="G2160" s="128"/>
      <c r="H2160" s="128"/>
      <c r="I2160" s="124"/>
      <c r="J2160" s="125"/>
      <c r="K2160" s="128"/>
    </row>
    <row r="2161" spans="1:11" x14ac:dyDescent="0.3">
      <c r="A2161" s="73">
        <v>40708</v>
      </c>
      <c r="B2161" s="130">
        <v>1287.869995</v>
      </c>
      <c r="C2161" s="125">
        <f t="shared" si="140"/>
        <v>-4.2618166880976971E-2</v>
      </c>
      <c r="D2161" s="128">
        <f t="shared" si="141"/>
        <v>-42618.166880976969</v>
      </c>
      <c r="E2161" s="128">
        <f t="shared" ca="1" si="142"/>
        <v>75889.645200459374</v>
      </c>
      <c r="F2161" s="124">
        <f t="shared" ca="1" si="143"/>
        <v>0.15396397082130142</v>
      </c>
      <c r="G2161" s="128"/>
      <c r="H2161" s="128"/>
      <c r="I2161" s="124"/>
      <c r="J2161" s="125"/>
      <c r="K2161" s="128"/>
    </row>
    <row r="2162" spans="1:11" x14ac:dyDescent="0.3">
      <c r="A2162" s="73">
        <v>40707</v>
      </c>
      <c r="B2162" s="130">
        <v>1271.829956</v>
      </c>
      <c r="C2162" s="125">
        <f t="shared" si="140"/>
        <v>-4.4527098691796496E-2</v>
      </c>
      <c r="D2162" s="128">
        <f t="shared" si="141"/>
        <v>-44527.098691796498</v>
      </c>
      <c r="E2162" s="128">
        <f t="shared" ca="1" si="142"/>
        <v>75889.645200459374</v>
      </c>
      <c r="F2162" s="124">
        <f t="shared" ca="1" si="143"/>
        <v>0.14105379739622559</v>
      </c>
      <c r="G2162" s="128"/>
      <c r="H2162" s="128"/>
      <c r="I2162" s="124"/>
      <c r="J2162" s="125"/>
      <c r="K2162" s="128"/>
    </row>
    <row r="2163" spans="1:11" x14ac:dyDescent="0.3">
      <c r="A2163" s="73">
        <v>40704</v>
      </c>
      <c r="B2163" s="130">
        <v>1270.9799800000001</v>
      </c>
      <c r="C2163" s="125">
        <f t="shared" si="140"/>
        <v>-4.1269047390320335E-2</v>
      </c>
      <c r="D2163" s="128">
        <f t="shared" si="141"/>
        <v>-41269.047390320338</v>
      </c>
      <c r="E2163" s="128">
        <f t="shared" ca="1" si="142"/>
        <v>75889.645200459374</v>
      </c>
      <c r="F2163" s="124">
        <f t="shared" ca="1" si="143"/>
        <v>0.13965729292894369</v>
      </c>
      <c r="G2163" s="128"/>
      <c r="H2163" s="128"/>
      <c r="I2163" s="124"/>
      <c r="J2163" s="125"/>
      <c r="K2163" s="128"/>
    </row>
    <row r="2164" spans="1:11" x14ac:dyDescent="0.3">
      <c r="A2164" s="73">
        <v>40703</v>
      </c>
      <c r="B2164" s="130">
        <v>1289</v>
      </c>
      <c r="C2164" s="125">
        <f t="shared" si="140"/>
        <v>-2.3832401865350739E-2</v>
      </c>
      <c r="D2164" s="128">
        <f t="shared" si="141"/>
        <v>-23832.401865350737</v>
      </c>
      <c r="E2164" s="128">
        <f t="shared" ca="1" si="142"/>
        <v>75889.645200459374</v>
      </c>
      <c r="F2164" s="124">
        <f t="shared" ca="1" si="143"/>
        <v>0.18297036065925876</v>
      </c>
      <c r="G2164" s="128"/>
      <c r="H2164" s="128"/>
      <c r="I2164" s="124"/>
      <c r="J2164" s="125"/>
      <c r="K2164" s="128"/>
    </row>
    <row r="2165" spans="1:11" x14ac:dyDescent="0.3">
      <c r="A2165" s="73">
        <v>40702</v>
      </c>
      <c r="B2165" s="130">
        <v>1279.5600589999999</v>
      </c>
      <c r="C2165" s="125">
        <f t="shared" si="140"/>
        <v>-2.7896776666813783E-2</v>
      </c>
      <c r="D2165" s="128">
        <f t="shared" si="141"/>
        <v>-27896.776666813785</v>
      </c>
      <c r="E2165" s="128">
        <f t="shared" ca="1" si="142"/>
        <v>75889.645200459374</v>
      </c>
      <c r="F2165" s="124">
        <f t="shared" ca="1" si="143"/>
        <v>0.1721876943317191</v>
      </c>
      <c r="G2165" s="128"/>
      <c r="H2165" s="128"/>
      <c r="I2165" s="124"/>
      <c r="J2165" s="125"/>
      <c r="K2165" s="128"/>
    </row>
    <row r="2166" spans="1:11" x14ac:dyDescent="0.3">
      <c r="A2166" s="73">
        <v>40701</v>
      </c>
      <c r="B2166" s="130">
        <v>1284.9399410000001</v>
      </c>
      <c r="C2166" s="125">
        <f t="shared" si="140"/>
        <v>-2.4617270867779206E-2</v>
      </c>
      <c r="D2166" s="128">
        <f t="shared" si="141"/>
        <v>-24617.270867779207</v>
      </c>
      <c r="E2166" s="128">
        <f t="shared" ca="1" si="142"/>
        <v>75889.645200459374</v>
      </c>
      <c r="F2166" s="124">
        <f t="shared" ca="1" si="143"/>
        <v>0.18227152220863396</v>
      </c>
      <c r="G2166" s="128"/>
      <c r="H2166" s="128"/>
      <c r="I2166" s="124"/>
      <c r="J2166" s="125"/>
      <c r="K2166" s="128"/>
    </row>
    <row r="2167" spans="1:11" x14ac:dyDescent="0.3">
      <c r="A2167" s="73">
        <v>40700</v>
      </c>
      <c r="B2167" s="130">
        <v>1286.170044</v>
      </c>
      <c r="C2167" s="125">
        <f t="shared" si="140"/>
        <v>-3.532665948642566E-2</v>
      </c>
      <c r="D2167" s="128">
        <f t="shared" si="141"/>
        <v>-35326.659486425662</v>
      </c>
      <c r="E2167" s="128">
        <f t="shared" ca="1" si="142"/>
        <v>75889.645200459374</v>
      </c>
      <c r="F2167" s="124">
        <f t="shared" ca="1" si="143"/>
        <v>0.21832177616628434</v>
      </c>
      <c r="G2167" s="128"/>
      <c r="H2167" s="128"/>
      <c r="I2167" s="124"/>
      <c r="J2167" s="125"/>
      <c r="K2167" s="128"/>
    </row>
    <row r="2168" spans="1:11" x14ac:dyDescent="0.3">
      <c r="A2168" s="73">
        <v>40697</v>
      </c>
      <c r="B2168" s="130">
        <v>1300.160034</v>
      </c>
      <c r="C2168" s="125">
        <f t="shared" si="140"/>
        <v>-3.2331008317910248E-2</v>
      </c>
      <c r="D2168" s="128">
        <f t="shared" si="141"/>
        <v>-32331.008317910248</v>
      </c>
      <c r="E2168" s="128">
        <f t="shared" ca="1" si="142"/>
        <v>75889.645200459374</v>
      </c>
      <c r="F2168" s="124">
        <f t="shared" ca="1" si="143"/>
        <v>0.22425615254237297</v>
      </c>
      <c r="G2168" s="128"/>
      <c r="H2168" s="128"/>
      <c r="I2168" s="124"/>
      <c r="J2168" s="125"/>
      <c r="K2168" s="128"/>
    </row>
    <row r="2169" spans="1:11" x14ac:dyDescent="0.3">
      <c r="A2169" s="73">
        <v>40696</v>
      </c>
      <c r="B2169" s="130">
        <v>1312.9399410000001</v>
      </c>
      <c r="C2169" s="125">
        <f t="shared" si="140"/>
        <v>-2.0691076082795079E-2</v>
      </c>
      <c r="D2169" s="128">
        <f t="shared" si="141"/>
        <v>-20691.07608279508</v>
      </c>
      <c r="E2169" s="128">
        <f t="shared" ca="1" si="142"/>
        <v>75889.645200459374</v>
      </c>
      <c r="F2169" s="124">
        <f t="shared" ca="1" si="143"/>
        <v>0.24985956500035944</v>
      </c>
      <c r="G2169" s="128"/>
      <c r="H2169" s="128"/>
      <c r="I2169" s="124"/>
      <c r="J2169" s="125"/>
      <c r="K2169" s="128"/>
    </row>
    <row r="2170" spans="1:11" x14ac:dyDescent="0.3">
      <c r="A2170" s="73">
        <v>40695</v>
      </c>
      <c r="B2170" s="130">
        <v>1314.5500489999999</v>
      </c>
      <c r="C2170" s="125">
        <f t="shared" si="140"/>
        <v>-1.0857899454587816E-2</v>
      </c>
      <c r="D2170" s="128">
        <f t="shared" si="141"/>
        <v>-10857.899454587816</v>
      </c>
      <c r="E2170" s="128">
        <f t="shared" ca="1" si="142"/>
        <v>75889.645200459374</v>
      </c>
      <c r="F2170" s="124">
        <f t="shared" ca="1" si="143"/>
        <v>0.23445838294240473</v>
      </c>
      <c r="G2170" s="128"/>
      <c r="H2170" s="128"/>
      <c r="I2170" s="124"/>
      <c r="J2170" s="125"/>
      <c r="K2170" s="128"/>
    </row>
    <row r="2171" spans="1:11" x14ac:dyDescent="0.3">
      <c r="A2171" s="73">
        <v>40694</v>
      </c>
      <c r="B2171" s="130">
        <v>1345.1999510000001</v>
      </c>
      <c r="C2171" s="125">
        <f t="shared" si="140"/>
        <v>1.1831767804554749E-2</v>
      </c>
      <c r="D2171" s="128">
        <f t="shared" si="141"/>
        <v>11831.767804554749</v>
      </c>
      <c r="E2171" s="128">
        <f t="shared" ca="1" si="142"/>
        <v>75889.645200459374</v>
      </c>
      <c r="F2171" s="124">
        <f t="shared" ca="1" si="143"/>
        <v>0.21977095714654316</v>
      </c>
      <c r="G2171" s="128"/>
      <c r="H2171" s="128"/>
      <c r="I2171" s="124"/>
      <c r="J2171" s="125"/>
      <c r="K2171" s="128"/>
    </row>
    <row r="2172" spans="1:11" x14ac:dyDescent="0.3">
      <c r="A2172" s="73">
        <v>40690</v>
      </c>
      <c r="B2172" s="130">
        <v>1331.099976</v>
      </c>
      <c r="C2172" s="125">
        <f t="shared" si="140"/>
        <v>-4.9859422025319011E-3</v>
      </c>
      <c r="D2172" s="128">
        <f t="shared" si="141"/>
        <v>-4985.9422025319009</v>
      </c>
      <c r="E2172" s="128">
        <f t="shared" ca="1" si="142"/>
        <v>75889.645200459374</v>
      </c>
      <c r="F2172" s="124">
        <f t="shared" ca="1" si="143"/>
        <v>0.21187564407638693</v>
      </c>
      <c r="G2172" s="128"/>
      <c r="H2172" s="128"/>
      <c r="I2172" s="124"/>
      <c r="J2172" s="125"/>
      <c r="K2172" s="128"/>
    </row>
    <row r="2173" spans="1:11" x14ac:dyDescent="0.3">
      <c r="A2173" s="73">
        <v>40689</v>
      </c>
      <c r="B2173" s="130">
        <v>1325.6899410000001</v>
      </c>
      <c r="C2173" s="125">
        <f t="shared" si="140"/>
        <v>-1.7024493079310532E-2</v>
      </c>
      <c r="D2173" s="128">
        <f t="shared" si="141"/>
        <v>-17024.49307931053</v>
      </c>
      <c r="E2173" s="128">
        <f t="shared" ca="1" si="142"/>
        <v>75889.645200459374</v>
      </c>
      <c r="F2173" s="124">
        <f t="shared" ca="1" si="143"/>
        <v>0.23814103659020702</v>
      </c>
      <c r="G2173" s="128"/>
      <c r="H2173" s="128"/>
      <c r="I2173" s="124"/>
      <c r="J2173" s="125"/>
      <c r="K2173" s="128"/>
    </row>
    <row r="2174" spans="1:11" x14ac:dyDescent="0.3">
      <c r="A2174" s="73">
        <v>40688</v>
      </c>
      <c r="B2174" s="130">
        <v>1320.469971</v>
      </c>
      <c r="C2174" s="125">
        <f t="shared" si="140"/>
        <v>-1.6101861072724377E-2</v>
      </c>
      <c r="D2174" s="128">
        <f t="shared" si="141"/>
        <v>-16101.861072724378</v>
      </c>
      <c r="E2174" s="128">
        <f t="shared" ca="1" si="142"/>
        <v>75889.645200459374</v>
      </c>
      <c r="F2174" s="124">
        <f t="shared" ca="1" si="143"/>
        <v>0.2120963914308871</v>
      </c>
      <c r="G2174" s="128"/>
      <c r="H2174" s="128"/>
      <c r="I2174" s="124"/>
      <c r="J2174" s="125"/>
      <c r="K2174" s="128"/>
    </row>
    <row r="2175" spans="1:11" x14ac:dyDescent="0.3">
      <c r="A2175" s="73">
        <v>40687</v>
      </c>
      <c r="B2175" s="130">
        <v>1316.280029</v>
      </c>
      <c r="C2175" s="125">
        <f t="shared" si="140"/>
        <v>-3.0121727707758339E-2</v>
      </c>
      <c r="D2175" s="128">
        <f t="shared" si="141"/>
        <v>-30121.727707758339</v>
      </c>
      <c r="E2175" s="128">
        <f t="shared" ca="1" si="142"/>
        <v>75889.645200459374</v>
      </c>
      <c r="F2175" s="124">
        <f t="shared" ca="1" si="143"/>
        <v>0.19329860442349678</v>
      </c>
      <c r="G2175" s="128"/>
      <c r="H2175" s="128"/>
      <c r="I2175" s="124"/>
      <c r="J2175" s="125"/>
      <c r="K2175" s="128"/>
    </row>
    <row r="2176" spans="1:11" x14ac:dyDescent="0.3">
      <c r="A2176" s="73">
        <v>40686</v>
      </c>
      <c r="B2176" s="130">
        <v>1317.369995</v>
      </c>
      <c r="C2176" s="125">
        <f t="shared" si="140"/>
        <v>-2.1481287955960271E-2</v>
      </c>
      <c r="D2176" s="128">
        <f t="shared" si="141"/>
        <v>-21481.28795596027</v>
      </c>
      <c r="E2176" s="128">
        <f t="shared" ca="1" si="142"/>
        <v>75889.645200459374</v>
      </c>
      <c r="F2176" s="124">
        <f t="shared" ca="1" si="143"/>
        <v>0.23355031175988139</v>
      </c>
      <c r="G2176" s="128"/>
      <c r="H2176" s="128"/>
      <c r="I2176" s="124"/>
      <c r="J2176" s="125"/>
      <c r="K2176" s="128"/>
    </row>
    <row r="2177" spans="1:11" x14ac:dyDescent="0.3">
      <c r="A2177" s="73">
        <v>40683</v>
      </c>
      <c r="B2177" s="130">
        <v>1333.2700199999999</v>
      </c>
      <c r="C2177" s="125">
        <f t="shared" si="140"/>
        <v>-5.1708187236011449E-3</v>
      </c>
      <c r="D2177" s="128">
        <f t="shared" si="141"/>
        <v>-5170.8187236011445</v>
      </c>
      <c r="E2177" s="128">
        <f t="shared" ca="1" si="142"/>
        <v>77996.041623920231</v>
      </c>
      <c r="F2177" s="124">
        <f t="shared" ca="1" si="143"/>
        <v>0.2413712689591847</v>
      </c>
      <c r="G2177" s="128"/>
      <c r="H2177" s="128"/>
      <c r="I2177" s="124"/>
      <c r="J2177" s="125"/>
      <c r="K2177" s="128"/>
    </row>
    <row r="2178" spans="1:11" x14ac:dyDescent="0.3">
      <c r="A2178" s="73">
        <v>40682</v>
      </c>
      <c r="B2178" s="130">
        <v>1343.599976</v>
      </c>
      <c r="C2178" s="125">
        <f t="shared" si="140"/>
        <v>6.366564416745879E-3</v>
      </c>
      <c r="D2178" s="128">
        <f t="shared" si="141"/>
        <v>6366.5644167458786</v>
      </c>
      <c r="E2178" s="128">
        <f t="shared" ca="1" si="142"/>
        <v>77996.041623920231</v>
      </c>
      <c r="F2178" s="124">
        <f t="shared" ca="1" si="143"/>
        <v>0.25143198059482375</v>
      </c>
      <c r="G2178" s="128"/>
      <c r="H2178" s="128"/>
      <c r="I2178" s="124"/>
      <c r="J2178" s="125"/>
      <c r="K2178" s="128"/>
    </row>
    <row r="2179" spans="1:11" x14ac:dyDescent="0.3">
      <c r="A2179" s="73">
        <v>40681</v>
      </c>
      <c r="B2179" s="130">
        <v>1340.6800539999999</v>
      </c>
      <c r="C2179" s="125">
        <f t="shared" si="140"/>
        <v>-4.9282221492474854E-3</v>
      </c>
      <c r="D2179" s="128">
        <f t="shared" si="141"/>
        <v>-4928.2221492474855</v>
      </c>
      <c r="E2179" s="128">
        <f t="shared" ca="1" si="142"/>
        <v>77996.041623920231</v>
      </c>
      <c r="F2179" s="124">
        <f t="shared" ca="1" si="143"/>
        <v>0.23259396217952144</v>
      </c>
      <c r="G2179" s="128"/>
      <c r="H2179" s="128"/>
      <c r="I2179" s="124"/>
      <c r="J2179" s="125"/>
      <c r="K2179" s="128"/>
    </row>
    <row r="2180" spans="1:11" x14ac:dyDescent="0.3">
      <c r="A2180" s="73">
        <v>40680</v>
      </c>
      <c r="B2180" s="130">
        <v>1328.9799800000001</v>
      </c>
      <c r="C2180" s="125">
        <f t="shared" si="140"/>
        <v>-2.0374176336682925E-2</v>
      </c>
      <c r="D2180" s="128">
        <f t="shared" si="141"/>
        <v>-20374.176336682925</v>
      </c>
      <c r="E2180" s="128">
        <f t="shared" ca="1" si="142"/>
        <v>77996.041623920231</v>
      </c>
      <c r="F2180" s="124">
        <f t="shared" ca="1" si="143"/>
        <v>0.24019449805113235</v>
      </c>
      <c r="G2180" s="128"/>
      <c r="H2180" s="128"/>
      <c r="I2180" s="124"/>
      <c r="J2180" s="125"/>
      <c r="K2180" s="128"/>
    </row>
    <row r="2181" spans="1:11" x14ac:dyDescent="0.3">
      <c r="A2181" s="73">
        <v>40679</v>
      </c>
      <c r="B2181" s="130">
        <v>1329.469971</v>
      </c>
      <c r="C2181" s="125">
        <f t="shared" si="140"/>
        <v>-2.3324665135992184E-2</v>
      </c>
      <c r="D2181" s="128">
        <f t="shared" si="141"/>
        <v>-23324.665135992185</v>
      </c>
      <c r="E2181" s="128">
        <f t="shared" ca="1" si="142"/>
        <v>77996.041623920231</v>
      </c>
      <c r="F2181" s="124">
        <f t="shared" ca="1" si="143"/>
        <v>0.19229623118020234</v>
      </c>
      <c r="G2181" s="128"/>
      <c r="H2181" s="128"/>
      <c r="I2181" s="124"/>
      <c r="J2181" s="125"/>
      <c r="K2181" s="128"/>
    </row>
    <row r="2182" spans="1:11" x14ac:dyDescent="0.3">
      <c r="A2182" s="73">
        <v>40676</v>
      </c>
      <c r="B2182" s="130">
        <v>1337.7700199999999</v>
      </c>
      <c r="C2182" s="125">
        <f t="shared" si="140"/>
        <v>-1.8949674235481773E-2</v>
      </c>
      <c r="D2182" s="128">
        <f t="shared" si="141"/>
        <v>-18949.674235481772</v>
      </c>
      <c r="E2182" s="128">
        <f t="shared" ca="1" si="142"/>
        <v>77996.041623920231</v>
      </c>
      <c r="F2182" s="124">
        <f t="shared" ca="1" si="143"/>
        <v>0.19358490499138092</v>
      </c>
      <c r="G2182" s="128"/>
      <c r="H2182" s="128"/>
      <c r="I2182" s="124"/>
      <c r="J2182" s="125"/>
      <c r="K2182" s="128"/>
    </row>
    <row r="2183" spans="1:11" x14ac:dyDescent="0.3">
      <c r="A2183" s="73">
        <v>40675</v>
      </c>
      <c r="B2183" s="130">
        <v>1348.650024</v>
      </c>
      <c r="C2183" s="125">
        <f t="shared" si="140"/>
        <v>-8.6954282120343951E-3</v>
      </c>
      <c r="D2183" s="128">
        <f t="shared" si="141"/>
        <v>-8695.428212034396</v>
      </c>
      <c r="E2183" s="128">
        <f t="shared" ca="1" si="142"/>
        <v>77996.041623920231</v>
      </c>
      <c r="F2183" s="124">
        <f t="shared" ca="1" si="143"/>
        <v>0.18621043677451388</v>
      </c>
      <c r="G2183" s="128"/>
      <c r="H2183" s="128"/>
      <c r="I2183" s="124"/>
      <c r="J2183" s="125"/>
      <c r="K2183" s="128"/>
    </row>
    <row r="2184" spans="1:11" x14ac:dyDescent="0.3">
      <c r="A2184" s="73">
        <v>40674</v>
      </c>
      <c r="B2184" s="130">
        <v>1342.079956</v>
      </c>
      <c r="C2184" s="125">
        <f t="shared" ref="C2184:C2247" si="144">B2184/B2194-1</f>
        <v>-1.0017318250454488E-2</v>
      </c>
      <c r="D2184" s="128">
        <f t="shared" ref="D2184:D2247" si="145">C2184*$B$5</f>
        <v>-10017.318250454487</v>
      </c>
      <c r="E2184" s="128">
        <f t="shared" ref="E2184:E2247" ca="1" si="146">ABS(_xlfn.PERCENTILE.INC(OFFSET(D2184,0,0,Window),1-VaRLevel))</f>
        <v>77996.041623920231</v>
      </c>
      <c r="F2184" s="124">
        <f t="shared" ca="1" si="143"/>
        <v>0.18174124065403374</v>
      </c>
      <c r="G2184" s="128"/>
      <c r="H2184" s="128"/>
      <c r="I2184" s="124"/>
      <c r="J2184" s="125"/>
      <c r="K2184" s="128"/>
    </row>
    <row r="2185" spans="1:11" x14ac:dyDescent="0.3">
      <c r="A2185" s="73">
        <v>40673</v>
      </c>
      <c r="B2185" s="130">
        <v>1357.160034</v>
      </c>
      <c r="C2185" s="125">
        <f t="shared" si="144"/>
        <v>7.3632345191891879E-3</v>
      </c>
      <c r="D2185" s="128">
        <f t="shared" si="145"/>
        <v>7363.2345191891882</v>
      </c>
      <c r="E2185" s="128">
        <f t="shared" ca="1" si="146"/>
        <v>77996.041623920231</v>
      </c>
      <c r="F2185" s="124">
        <f t="shared" ref="F2185:F2248" ca="1" si="147">B2185/OFFSET(B2185,250,0)-1</f>
        <v>0.17255331004686658</v>
      </c>
      <c r="G2185" s="128"/>
      <c r="H2185" s="128"/>
      <c r="I2185" s="124"/>
      <c r="J2185" s="125"/>
      <c r="K2185" s="128"/>
    </row>
    <row r="2186" spans="1:11" x14ac:dyDescent="0.3">
      <c r="A2186" s="73">
        <v>40672</v>
      </c>
      <c r="B2186" s="130">
        <v>1346.290039</v>
      </c>
      <c r="C2186" s="125">
        <f t="shared" si="144"/>
        <v>8.2681437932972113E-3</v>
      </c>
      <c r="D2186" s="128">
        <f t="shared" si="145"/>
        <v>8268.1437932972112</v>
      </c>
      <c r="E2186" s="128">
        <f t="shared" ca="1" si="146"/>
        <v>77996.041623920231</v>
      </c>
      <c r="F2186" s="124">
        <f t="shared" ca="1" si="147"/>
        <v>0.14903512801595542</v>
      </c>
      <c r="G2186" s="128"/>
      <c r="H2186" s="128"/>
      <c r="I2186" s="124"/>
      <c r="J2186" s="125"/>
      <c r="K2186" s="128"/>
    </row>
    <row r="2187" spans="1:11" x14ac:dyDescent="0.3">
      <c r="A2187" s="73">
        <v>40669</v>
      </c>
      <c r="B2187" s="130">
        <v>1340.1999510000001</v>
      </c>
      <c r="C2187" s="125">
        <f t="shared" si="144"/>
        <v>2.1085600124550741E-3</v>
      </c>
      <c r="D2187" s="128">
        <f t="shared" si="145"/>
        <v>2108.5600124550742</v>
      </c>
      <c r="E2187" s="128">
        <f t="shared" ca="1" si="146"/>
        <v>77996.041623920231</v>
      </c>
      <c r="F2187" s="124">
        <f t="shared" ca="1" si="147"/>
        <v>0.15955312451001324</v>
      </c>
      <c r="G2187" s="128"/>
      <c r="H2187" s="128"/>
      <c r="I2187" s="124"/>
      <c r="J2187" s="125"/>
      <c r="K2187" s="128"/>
    </row>
    <row r="2188" spans="1:11" x14ac:dyDescent="0.3">
      <c r="A2188" s="73">
        <v>40668</v>
      </c>
      <c r="B2188" s="130">
        <v>1335.099976</v>
      </c>
      <c r="C2188" s="125">
        <f t="shared" si="144"/>
        <v>3.5629386432574073E-3</v>
      </c>
      <c r="D2188" s="128">
        <f t="shared" si="145"/>
        <v>3562.9386432574074</v>
      </c>
      <c r="E2188" s="128">
        <f t="shared" ca="1" si="146"/>
        <v>77996.041623920231</v>
      </c>
      <c r="F2188" s="124">
        <f t="shared" ca="1" si="147"/>
        <v>0.15121623052290145</v>
      </c>
      <c r="G2188" s="128"/>
      <c r="H2188" s="128"/>
      <c r="I2188" s="124"/>
      <c r="J2188" s="125"/>
      <c r="K2188" s="128"/>
    </row>
    <row r="2189" spans="1:11" x14ac:dyDescent="0.3">
      <c r="A2189" s="73">
        <v>40667</v>
      </c>
      <c r="B2189" s="130">
        <v>1347.3199460000001</v>
      </c>
      <c r="C2189" s="125">
        <f t="shared" si="144"/>
        <v>2.6435641032574786E-2</v>
      </c>
      <c r="D2189" s="128">
        <f t="shared" si="145"/>
        <v>26435.641032574786</v>
      </c>
      <c r="E2189" s="128">
        <f t="shared" ca="1" si="146"/>
        <v>77996.041623920231</v>
      </c>
      <c r="F2189" s="124">
        <f t="shared" ca="1" si="147"/>
        <v>0.21284021670729425</v>
      </c>
      <c r="G2189" s="128"/>
      <c r="H2189" s="128"/>
      <c r="I2189" s="124"/>
      <c r="J2189" s="125"/>
      <c r="K2189" s="128"/>
    </row>
    <row r="2190" spans="1:11" x14ac:dyDescent="0.3">
      <c r="A2190" s="73">
        <v>40666</v>
      </c>
      <c r="B2190" s="130">
        <v>1356.619995</v>
      </c>
      <c r="C2190" s="125">
        <f t="shared" si="144"/>
        <v>3.9444028539727283E-2</v>
      </c>
      <c r="D2190" s="128">
        <f t="shared" si="145"/>
        <v>39444.028539727282</v>
      </c>
      <c r="E2190" s="128">
        <f t="shared" ca="1" si="146"/>
        <v>82254.158174250464</v>
      </c>
      <c r="F2190" s="124">
        <f t="shared" ca="1" si="147"/>
        <v>0.20251736572227386</v>
      </c>
      <c r="G2190" s="128"/>
      <c r="H2190" s="128"/>
      <c r="I2190" s="124"/>
      <c r="J2190" s="125"/>
      <c r="K2190" s="128"/>
    </row>
    <row r="2191" spans="1:11" x14ac:dyDescent="0.3">
      <c r="A2191" s="73">
        <v>40665</v>
      </c>
      <c r="B2191" s="130">
        <v>1361.219971</v>
      </c>
      <c r="C2191" s="125">
        <f t="shared" si="144"/>
        <v>3.1477263654998033E-2</v>
      </c>
      <c r="D2191" s="128">
        <f t="shared" si="145"/>
        <v>31477.263654998034</v>
      </c>
      <c r="E2191" s="128">
        <f t="shared" ca="1" si="146"/>
        <v>82254.158174250464</v>
      </c>
      <c r="F2191" s="124">
        <f t="shared" ca="1" si="147"/>
        <v>0.16755725495791651</v>
      </c>
      <c r="G2191" s="128"/>
      <c r="H2191" s="128"/>
      <c r="I2191" s="124"/>
      <c r="J2191" s="125"/>
      <c r="K2191" s="128"/>
    </row>
    <row r="2192" spans="1:11" x14ac:dyDescent="0.3">
      <c r="A2192" s="73">
        <v>40662</v>
      </c>
      <c r="B2192" s="130">
        <v>1363.6099850000001</v>
      </c>
      <c r="C2192" s="125">
        <f t="shared" si="144"/>
        <v>3.734440271210171E-2</v>
      </c>
      <c r="D2192" s="128">
        <f t="shared" si="145"/>
        <v>37344.402712101706</v>
      </c>
      <c r="E2192" s="128">
        <f t="shared" ca="1" si="146"/>
        <v>82254.158174250464</v>
      </c>
      <c r="F2192" s="124">
        <f t="shared" ca="1" si="147"/>
        <v>0.1619035556285664</v>
      </c>
      <c r="G2192" s="128"/>
      <c r="H2192" s="128"/>
      <c r="I2192" s="124"/>
      <c r="J2192" s="125"/>
      <c r="K2192" s="128"/>
    </row>
    <row r="2193" spans="1:11" x14ac:dyDescent="0.3">
      <c r="A2193" s="73">
        <v>40661</v>
      </c>
      <c r="B2193" s="130">
        <v>1360.4799800000001</v>
      </c>
      <c r="C2193" s="125">
        <f t="shared" si="144"/>
        <v>3.5049904374056196E-2</v>
      </c>
      <c r="D2193" s="128">
        <f t="shared" si="145"/>
        <v>35049.904374056197</v>
      </c>
      <c r="E2193" s="128">
        <f t="shared" ca="1" si="146"/>
        <v>82254.158174250464</v>
      </c>
      <c r="F2193" s="124">
        <f t="shared" ca="1" si="147"/>
        <v>0.13160212323788434</v>
      </c>
      <c r="G2193" s="128"/>
      <c r="H2193" s="128"/>
      <c r="I2193" s="124"/>
      <c r="J2193" s="125"/>
      <c r="K2193" s="128"/>
    </row>
    <row r="2194" spans="1:11" x14ac:dyDescent="0.3">
      <c r="A2194" s="73">
        <v>40660</v>
      </c>
      <c r="B2194" s="130">
        <v>1355.660034</v>
      </c>
      <c r="C2194" s="125">
        <f t="shared" si="144"/>
        <v>3.1579106749794805E-2</v>
      </c>
      <c r="D2194" s="128">
        <f t="shared" si="145"/>
        <v>31579.106749794806</v>
      </c>
      <c r="E2194" s="128">
        <f t="shared" ca="1" si="146"/>
        <v>82254.158174250464</v>
      </c>
      <c r="F2194" s="124">
        <f t="shared" ca="1" si="147"/>
        <v>0.14238773512954217</v>
      </c>
      <c r="G2194" s="128"/>
      <c r="H2194" s="128"/>
      <c r="I2194" s="124"/>
      <c r="J2194" s="125"/>
      <c r="K2194" s="128"/>
    </row>
    <row r="2195" spans="1:11" x14ac:dyDescent="0.3">
      <c r="A2195" s="73">
        <v>40659</v>
      </c>
      <c r="B2195" s="130">
        <v>1347.23999</v>
      </c>
      <c r="C2195" s="125">
        <f t="shared" si="144"/>
        <v>1.7199484824592659E-2</v>
      </c>
      <c r="D2195" s="128">
        <f t="shared" si="145"/>
        <v>17199.484824592659</v>
      </c>
      <c r="E2195" s="128">
        <f t="shared" ca="1" si="146"/>
        <v>82254.158174250464</v>
      </c>
      <c r="F2195" s="124">
        <f t="shared" ca="1" si="147"/>
        <v>0.11639234792142883</v>
      </c>
      <c r="G2195" s="128"/>
      <c r="H2195" s="128"/>
      <c r="I2195" s="124"/>
      <c r="J2195" s="125"/>
      <c r="K2195" s="128"/>
    </row>
    <row r="2196" spans="1:11" x14ac:dyDescent="0.3">
      <c r="A2196" s="73">
        <v>40658</v>
      </c>
      <c r="B2196" s="130">
        <v>1335.25</v>
      </c>
      <c r="C2196" s="125">
        <f t="shared" si="144"/>
        <v>5.3306096098038047E-3</v>
      </c>
      <c r="D2196" s="128">
        <f t="shared" si="145"/>
        <v>5330.6096098038051</v>
      </c>
      <c r="E2196" s="128">
        <f t="shared" ca="1" si="146"/>
        <v>82254.158174250464</v>
      </c>
      <c r="F2196" s="124">
        <f t="shared" ca="1" si="147"/>
        <v>0.12077794857278157</v>
      </c>
      <c r="G2196" s="128"/>
      <c r="H2196" s="128"/>
      <c r="I2196" s="124"/>
      <c r="J2196" s="125"/>
      <c r="K2196" s="128"/>
    </row>
    <row r="2197" spans="1:11" x14ac:dyDescent="0.3">
      <c r="A2197" s="73">
        <v>40654</v>
      </c>
      <c r="B2197" s="130">
        <v>1337.380005</v>
      </c>
      <c r="C2197" s="125">
        <f t="shared" si="144"/>
        <v>2.9021116984342399E-3</v>
      </c>
      <c r="D2197" s="128">
        <f t="shared" si="145"/>
        <v>2902.1116984342398</v>
      </c>
      <c r="E2197" s="128">
        <f t="shared" ca="1" si="146"/>
        <v>82254.158174250464</v>
      </c>
      <c r="F2197" s="124">
        <f t="shared" ca="1" si="147"/>
        <v>0.12982069008710484</v>
      </c>
      <c r="G2197" s="128"/>
      <c r="H2197" s="128"/>
      <c r="I2197" s="124"/>
      <c r="J2197" s="125"/>
      <c r="K2197" s="128"/>
    </row>
    <row r="2198" spans="1:11" x14ac:dyDescent="0.3">
      <c r="A2198" s="73">
        <v>40653</v>
      </c>
      <c r="B2198" s="130">
        <v>1330.3599850000001</v>
      </c>
      <c r="C2198" s="125">
        <f t="shared" si="144"/>
        <v>-3.8786212683511456E-3</v>
      </c>
      <c r="D2198" s="128">
        <f t="shared" si="145"/>
        <v>-3878.6212683511458</v>
      </c>
      <c r="E2198" s="128">
        <f t="shared" ca="1" si="146"/>
        <v>82254.158174250464</v>
      </c>
      <c r="F2198" s="124">
        <f t="shared" ca="1" si="147"/>
        <v>9.7611427925448746E-2</v>
      </c>
      <c r="G2198" s="128"/>
      <c r="H2198" s="128"/>
      <c r="I2198" s="124"/>
      <c r="J2198" s="125"/>
      <c r="K2198" s="128"/>
    </row>
    <row r="2199" spans="1:11" x14ac:dyDescent="0.3">
      <c r="A2199" s="73">
        <v>40652</v>
      </c>
      <c r="B2199" s="130">
        <v>1312.619995</v>
      </c>
      <c r="C2199" s="125">
        <f t="shared" si="144"/>
        <v>-1.50154280820054E-2</v>
      </c>
      <c r="D2199" s="128">
        <f t="shared" si="145"/>
        <v>-15015.428082005399</v>
      </c>
      <c r="E2199" s="128">
        <f t="shared" ca="1" si="146"/>
        <v>82254.158174250464</v>
      </c>
      <c r="F2199" s="124">
        <f t="shared" ca="1" si="147"/>
        <v>7.8322131086240088E-2</v>
      </c>
      <c r="G2199" s="128"/>
      <c r="H2199" s="128"/>
      <c r="I2199" s="124"/>
      <c r="J2199" s="125"/>
      <c r="K2199" s="128"/>
    </row>
    <row r="2200" spans="1:11" x14ac:dyDescent="0.3">
      <c r="A2200" s="73">
        <v>40651</v>
      </c>
      <c r="B2200" s="130">
        <v>1305.1400149999999</v>
      </c>
      <c r="C2200" s="125">
        <f t="shared" si="144"/>
        <v>-2.0804714716381678E-2</v>
      </c>
      <c r="D2200" s="128">
        <f t="shared" si="145"/>
        <v>-20804.714716381677</v>
      </c>
      <c r="E2200" s="128">
        <f t="shared" ca="1" si="146"/>
        <v>82254.158174250464</v>
      </c>
      <c r="F2200" s="124">
        <f t="shared" ca="1" si="147"/>
        <v>7.9814976369183555E-2</v>
      </c>
      <c r="G2200" s="128"/>
      <c r="H2200" s="128"/>
      <c r="I2200" s="124"/>
      <c r="J2200" s="125"/>
      <c r="K2200" s="128"/>
    </row>
    <row r="2201" spans="1:11" x14ac:dyDescent="0.3">
      <c r="A2201" s="73">
        <v>40648</v>
      </c>
      <c r="B2201" s="130">
        <v>1319.6800539999999</v>
      </c>
      <c r="C2201" s="125">
        <f t="shared" si="144"/>
        <v>-9.5541009712930558E-3</v>
      </c>
      <c r="D2201" s="128">
        <f t="shared" si="145"/>
        <v>-9554.1009712930554</v>
      </c>
      <c r="E2201" s="128">
        <f t="shared" ca="1" si="146"/>
        <v>82254.158174250464</v>
      </c>
      <c r="F2201" s="124">
        <f t="shared" ca="1" si="147"/>
        <v>9.4316565139789033E-2</v>
      </c>
      <c r="G2201" s="128"/>
      <c r="H2201" s="128"/>
      <c r="I2201" s="124"/>
      <c r="J2201" s="125"/>
      <c r="K2201" s="128"/>
    </row>
    <row r="2202" spans="1:11" x14ac:dyDescent="0.3">
      <c r="A2202" s="73">
        <v>40647</v>
      </c>
      <c r="B2202" s="130">
        <v>1314.5200199999999</v>
      </c>
      <c r="C2202" s="125">
        <f t="shared" si="144"/>
        <v>-8.5304574306964698E-3</v>
      </c>
      <c r="D2202" s="128">
        <f t="shared" si="145"/>
        <v>-8530.4574306964696</v>
      </c>
      <c r="E2202" s="128">
        <f t="shared" ca="1" si="146"/>
        <v>82254.158174250464</v>
      </c>
      <c r="F2202" s="124">
        <f t="shared" ca="1" si="147"/>
        <v>8.8926971418452405E-2</v>
      </c>
      <c r="G2202" s="128"/>
      <c r="H2202" s="128"/>
      <c r="I2202" s="124"/>
      <c r="J2202" s="125"/>
      <c r="K2202" s="128"/>
    </row>
    <row r="2203" spans="1:11" x14ac:dyDescent="0.3">
      <c r="A2203" s="73">
        <v>40646</v>
      </c>
      <c r="B2203" s="130">
        <v>1314.410034</v>
      </c>
      <c r="C2203" s="125">
        <f t="shared" si="144"/>
        <v>-1.0427157255152197E-2</v>
      </c>
      <c r="D2203" s="128">
        <f t="shared" si="145"/>
        <v>-10427.157255152197</v>
      </c>
      <c r="E2203" s="128">
        <f t="shared" ca="1" si="146"/>
        <v>82254.158174250464</v>
      </c>
      <c r="F2203" s="124">
        <f t="shared" ca="1" si="147"/>
        <v>9.7610070852928166E-2</v>
      </c>
      <c r="G2203" s="128"/>
      <c r="H2203" s="128"/>
      <c r="I2203" s="124"/>
      <c r="J2203" s="125"/>
      <c r="K2203" s="128"/>
    </row>
    <row r="2204" spans="1:11" x14ac:dyDescent="0.3">
      <c r="A2204" s="73">
        <v>40645</v>
      </c>
      <c r="B2204" s="130">
        <v>1314.160034</v>
      </c>
      <c r="C2204" s="125">
        <f t="shared" si="144"/>
        <v>-4.001627384417672E-3</v>
      </c>
      <c r="D2204" s="128">
        <f t="shared" si="145"/>
        <v>-4001.6273844176721</v>
      </c>
      <c r="E2204" s="128">
        <f t="shared" ca="1" si="146"/>
        <v>82254.158174250464</v>
      </c>
      <c r="F2204" s="124">
        <f t="shared" ca="1" si="147"/>
        <v>0.10236302122099517</v>
      </c>
      <c r="G2204" s="128"/>
      <c r="H2204" s="128"/>
      <c r="I2204" s="124"/>
      <c r="J2204" s="125"/>
      <c r="K2204" s="128"/>
    </row>
    <row r="2205" spans="1:11" x14ac:dyDescent="0.3">
      <c r="A2205" s="73">
        <v>40644</v>
      </c>
      <c r="B2205" s="130">
        <v>1324.459961</v>
      </c>
      <c r="C2205" s="125">
        <f t="shared" si="144"/>
        <v>1.0891565835949191E-2</v>
      </c>
      <c r="D2205" s="128">
        <f t="shared" si="145"/>
        <v>10891.56583594919</v>
      </c>
      <c r="E2205" s="128">
        <f t="shared" ca="1" si="146"/>
        <v>82254.158174250464</v>
      </c>
      <c r="F2205" s="124">
        <f t="shared" ca="1" si="147"/>
        <v>9.3086329532134693E-2</v>
      </c>
      <c r="G2205" s="128"/>
      <c r="H2205" s="128"/>
      <c r="I2205" s="124"/>
      <c r="J2205" s="125"/>
      <c r="K2205" s="128"/>
    </row>
    <row r="2206" spans="1:11" x14ac:dyDescent="0.3">
      <c r="A2206" s="73">
        <v>40641</v>
      </c>
      <c r="B2206" s="130">
        <v>1328.170044</v>
      </c>
      <c r="C2206" s="125">
        <f t="shared" si="144"/>
        <v>1.093773364595152E-2</v>
      </c>
      <c r="D2206" s="128">
        <f t="shared" si="145"/>
        <v>10937.733645951519</v>
      </c>
      <c r="E2206" s="128">
        <f t="shared" ca="1" si="146"/>
        <v>82254.158174250464</v>
      </c>
      <c r="F2206" s="124">
        <f t="shared" ca="1" si="147"/>
        <v>9.7071835518337979E-2</v>
      </c>
      <c r="G2206" s="128"/>
      <c r="H2206" s="128"/>
      <c r="I2206" s="124"/>
      <c r="J2206" s="125"/>
      <c r="K2206" s="128"/>
    </row>
    <row r="2207" spans="1:11" x14ac:dyDescent="0.3">
      <c r="A2207" s="73">
        <v>40640</v>
      </c>
      <c r="B2207" s="130">
        <v>1333.51001</v>
      </c>
      <c r="C2207" s="125">
        <f t="shared" si="144"/>
        <v>1.8210814547922505E-2</v>
      </c>
      <c r="D2207" s="128">
        <f t="shared" si="145"/>
        <v>18210.814547922506</v>
      </c>
      <c r="E2207" s="128">
        <f t="shared" ca="1" si="146"/>
        <v>82254.158174250464</v>
      </c>
      <c r="F2207" s="124">
        <f t="shared" ca="1" si="147"/>
        <v>0.11376426578597765</v>
      </c>
      <c r="G2207" s="128"/>
      <c r="H2207" s="128"/>
      <c r="I2207" s="124"/>
      <c r="J2207" s="125"/>
      <c r="K2207" s="128"/>
    </row>
    <row r="2208" spans="1:11" x14ac:dyDescent="0.3">
      <c r="A2208" s="73">
        <v>40639</v>
      </c>
      <c r="B2208" s="130">
        <v>1335.540039</v>
      </c>
      <c r="C2208" s="125">
        <f t="shared" si="144"/>
        <v>2.9286186828798133E-2</v>
      </c>
      <c r="D2208" s="128">
        <f t="shared" si="145"/>
        <v>29286.186828798134</v>
      </c>
      <c r="E2208" s="128">
        <f t="shared" ca="1" si="146"/>
        <v>82254.158174250464</v>
      </c>
      <c r="F2208" s="124">
        <f t="shared" ca="1" si="147"/>
        <v>0.11622430907703096</v>
      </c>
      <c r="G2208" s="128"/>
      <c r="H2208" s="128"/>
      <c r="I2208" s="124"/>
      <c r="J2208" s="125"/>
      <c r="K2208" s="128"/>
    </row>
    <row r="2209" spans="1:11" x14ac:dyDescent="0.3">
      <c r="A2209" s="73">
        <v>40638</v>
      </c>
      <c r="B2209" s="130">
        <v>1332.630005</v>
      </c>
      <c r="C2209" s="125">
        <f t="shared" si="144"/>
        <v>3.0036238588988295E-2</v>
      </c>
      <c r="D2209" s="128">
        <f t="shared" si="145"/>
        <v>30036.238588988297</v>
      </c>
      <c r="E2209" s="128">
        <f t="shared" ca="1" si="146"/>
        <v>82254.158174250464</v>
      </c>
      <c r="F2209" s="124">
        <f t="shared" ca="1" si="147"/>
        <v>0.11575978179190605</v>
      </c>
      <c r="G2209" s="128"/>
      <c r="H2209" s="128"/>
      <c r="I2209" s="124"/>
      <c r="J2209" s="125"/>
      <c r="K2209" s="128"/>
    </row>
    <row r="2210" spans="1:11" x14ac:dyDescent="0.3">
      <c r="A2210" s="73">
        <v>40637</v>
      </c>
      <c r="B2210" s="130">
        <v>1332.869995</v>
      </c>
      <c r="C2210" s="125">
        <f t="shared" si="144"/>
        <v>2.6563864097706835E-2</v>
      </c>
      <c r="D2210" s="128">
        <f t="shared" si="145"/>
        <v>26563.864097706835</v>
      </c>
      <c r="E2210" s="128">
        <f t="shared" ca="1" si="146"/>
        <v>82254.158174250464</v>
      </c>
      <c r="F2210" s="124">
        <f t="shared" ca="1" si="147"/>
        <v>0.12341969360588134</v>
      </c>
      <c r="G2210" s="128"/>
      <c r="H2210" s="128"/>
      <c r="I2210" s="124"/>
      <c r="J2210" s="125"/>
      <c r="K2210" s="128"/>
    </row>
    <row r="2211" spans="1:11" x14ac:dyDescent="0.3">
      <c r="A2211" s="73">
        <v>40634</v>
      </c>
      <c r="B2211" s="130">
        <v>1332.410034</v>
      </c>
      <c r="C2211" s="125">
        <f t="shared" si="144"/>
        <v>4.1588226031645137E-2</v>
      </c>
      <c r="D2211" s="128">
        <f t="shared" si="145"/>
        <v>41588.226031645136</v>
      </c>
      <c r="E2211" s="128">
        <f t="shared" ca="1" si="146"/>
        <v>82254.158174250464</v>
      </c>
      <c r="F2211" s="124">
        <f t="shared" ca="1" si="147"/>
        <v>0.12682150553025817</v>
      </c>
      <c r="G2211" s="128"/>
      <c r="H2211" s="128"/>
      <c r="I2211" s="124"/>
      <c r="J2211" s="125"/>
      <c r="K2211" s="128"/>
    </row>
    <row r="2212" spans="1:11" x14ac:dyDescent="0.3">
      <c r="A2212" s="73">
        <v>40633</v>
      </c>
      <c r="B2212" s="130">
        <v>1325.829956</v>
      </c>
      <c r="C2212" s="125">
        <f t="shared" si="144"/>
        <v>4.091164948845738E-2</v>
      </c>
      <c r="D2212" s="128">
        <f t="shared" si="145"/>
        <v>40911.649488457377</v>
      </c>
      <c r="E2212" s="128">
        <f t="shared" ca="1" si="146"/>
        <v>82254.158174250464</v>
      </c>
      <c r="F2212" s="124">
        <f t="shared" ca="1" si="147"/>
        <v>0.11466742480947167</v>
      </c>
      <c r="G2212" s="128"/>
      <c r="H2212" s="128"/>
      <c r="I2212" s="124"/>
      <c r="J2212" s="125"/>
      <c r="K2212" s="128"/>
    </row>
    <row r="2213" spans="1:11" x14ac:dyDescent="0.3">
      <c r="A2213" s="73">
        <v>40632</v>
      </c>
      <c r="B2213" s="130">
        <v>1328.26001</v>
      </c>
      <c r="C2213" s="125">
        <f t="shared" si="144"/>
        <v>5.6791423776369143E-2</v>
      </c>
      <c r="D2213" s="128">
        <f t="shared" si="145"/>
        <v>56791.423776369142</v>
      </c>
      <c r="E2213" s="128">
        <f t="shared" ca="1" si="146"/>
        <v>82254.158174250464</v>
      </c>
      <c r="F2213" s="124">
        <f t="shared" ca="1" si="147"/>
        <v>0.11859131913771459</v>
      </c>
      <c r="G2213" s="128"/>
      <c r="H2213" s="128"/>
      <c r="I2213" s="124"/>
      <c r="J2213" s="125"/>
      <c r="K2213" s="128"/>
    </row>
    <row r="2214" spans="1:11" x14ac:dyDescent="0.3">
      <c r="A2214" s="73">
        <v>40631</v>
      </c>
      <c r="B2214" s="130">
        <v>1319.4399410000001</v>
      </c>
      <c r="C2214" s="125">
        <f t="shared" si="144"/>
        <v>2.930870224480131E-2</v>
      </c>
      <c r="D2214" s="128">
        <f t="shared" si="145"/>
        <v>29308.702244801309</v>
      </c>
      <c r="E2214" s="128">
        <f t="shared" ca="1" si="146"/>
        <v>82254.158174250464</v>
      </c>
      <c r="F2214" s="124">
        <f t="shared" ca="1" si="147"/>
        <v>0.11997281035510365</v>
      </c>
      <c r="G2214" s="128"/>
      <c r="H2214" s="128"/>
      <c r="I2214" s="124"/>
      <c r="J2214" s="125"/>
      <c r="K2214" s="128"/>
    </row>
    <row r="2215" spans="1:11" x14ac:dyDescent="0.3">
      <c r="A2215" s="73">
        <v>40630</v>
      </c>
      <c r="B2215" s="130">
        <v>1310.1899410000001</v>
      </c>
      <c r="C2215" s="125">
        <f t="shared" si="144"/>
        <v>1.064488760351967E-2</v>
      </c>
      <c r="D2215" s="128">
        <f t="shared" si="145"/>
        <v>10644.88760351967</v>
      </c>
      <c r="E2215" s="128">
        <f t="shared" ca="1" si="146"/>
        <v>82254.158174250464</v>
      </c>
      <c r="F2215" s="124">
        <f t="shared" ca="1" si="147"/>
        <v>0.12036623012939951</v>
      </c>
      <c r="G2215" s="128"/>
      <c r="H2215" s="128"/>
      <c r="I2215" s="124"/>
      <c r="J2215" s="125"/>
      <c r="K2215" s="128"/>
    </row>
    <row r="2216" spans="1:11" x14ac:dyDescent="0.3">
      <c r="A2216" s="73">
        <v>40627</v>
      </c>
      <c r="B2216" s="130">
        <v>1313.8000489999999</v>
      </c>
      <c r="C2216" s="125">
        <f t="shared" si="144"/>
        <v>7.2990613889096778E-3</v>
      </c>
      <c r="D2216" s="128">
        <f t="shared" si="145"/>
        <v>7299.0613889096776</v>
      </c>
      <c r="E2216" s="128">
        <f t="shared" ca="1" si="146"/>
        <v>82254.158174250464</v>
      </c>
      <c r="F2216" s="124">
        <f t="shared" ca="1" si="147"/>
        <v>0.11977637423992138</v>
      </c>
      <c r="G2216" s="128"/>
      <c r="H2216" s="128"/>
      <c r="I2216" s="124"/>
      <c r="J2216" s="125"/>
      <c r="K2216" s="128"/>
    </row>
    <row r="2217" spans="1:11" x14ac:dyDescent="0.3">
      <c r="A2217" s="73">
        <v>40626</v>
      </c>
      <c r="B2217" s="130">
        <v>1309.660034</v>
      </c>
      <c r="C2217" s="125">
        <f t="shared" si="144"/>
        <v>1.1234604912724766E-2</v>
      </c>
      <c r="D2217" s="128">
        <f t="shared" si="145"/>
        <v>11234.604912724766</v>
      </c>
      <c r="E2217" s="128">
        <f t="shared" ca="1" si="146"/>
        <v>82254.158174250464</v>
      </c>
      <c r="F2217" s="124">
        <f t="shared" ca="1" si="147"/>
        <v>0.11629538055314947</v>
      </c>
      <c r="G2217" s="128"/>
      <c r="H2217" s="128"/>
      <c r="I2217" s="124"/>
      <c r="J2217" s="125"/>
      <c r="K2217" s="128"/>
    </row>
    <row r="2218" spans="1:11" x14ac:dyDescent="0.3">
      <c r="A2218" s="73">
        <v>40625</v>
      </c>
      <c r="B2218" s="130">
        <v>1297.540039</v>
      </c>
      <c r="C2218" s="125">
        <f t="shared" si="144"/>
        <v>-1.7030030347570002E-2</v>
      </c>
      <c r="D2218" s="128">
        <f t="shared" si="145"/>
        <v>-17030.030347570002</v>
      </c>
      <c r="E2218" s="128">
        <f t="shared" ca="1" si="146"/>
        <v>82254.158174250464</v>
      </c>
      <c r="F2218" s="124">
        <f t="shared" ca="1" si="147"/>
        <v>0.11225029943382858</v>
      </c>
      <c r="G2218" s="128"/>
      <c r="H2218" s="128"/>
      <c r="I2218" s="124"/>
      <c r="J2218" s="125"/>
      <c r="K2218" s="128"/>
    </row>
    <row r="2219" spans="1:11" x14ac:dyDescent="0.3">
      <c r="A2219" s="73">
        <v>40624</v>
      </c>
      <c r="B2219" s="130">
        <v>1293.7700199999999</v>
      </c>
      <c r="C2219" s="125">
        <f t="shared" si="144"/>
        <v>-2.1220685982900278E-2</v>
      </c>
      <c r="D2219" s="128">
        <f t="shared" si="145"/>
        <v>-21220.685982900279</v>
      </c>
      <c r="E2219" s="128">
        <f t="shared" ca="1" si="146"/>
        <v>82254.158174250464</v>
      </c>
      <c r="F2219" s="124">
        <f t="shared" ca="1" si="147"/>
        <v>0.10983679084928388</v>
      </c>
      <c r="G2219" s="128"/>
      <c r="H2219" s="128"/>
      <c r="I2219" s="124"/>
      <c r="J2219" s="125"/>
      <c r="K2219" s="128"/>
    </row>
    <row r="2220" spans="1:11" x14ac:dyDescent="0.3">
      <c r="A2220" s="73">
        <v>40623</v>
      </c>
      <c r="B2220" s="130">
        <v>1298.380005</v>
      </c>
      <c r="C2220" s="125">
        <f t="shared" si="144"/>
        <v>-8.9685756033043296E-3</v>
      </c>
      <c r="D2220" s="128">
        <f t="shared" si="145"/>
        <v>-8968.575603304329</v>
      </c>
      <c r="E2220" s="128">
        <f t="shared" ca="1" si="146"/>
        <v>82254.158174250464</v>
      </c>
      <c r="F2220" s="124">
        <f t="shared" ca="1" si="147"/>
        <v>0.11189329397878378</v>
      </c>
      <c r="G2220" s="128"/>
      <c r="H2220" s="128"/>
      <c r="I2220" s="124"/>
      <c r="J2220" s="125"/>
      <c r="K2220" s="128"/>
    </row>
    <row r="2221" spans="1:11" x14ac:dyDescent="0.3">
      <c r="A2221" s="73">
        <v>40620</v>
      </c>
      <c r="B2221" s="130">
        <v>1279.209961</v>
      </c>
      <c r="C2221" s="125">
        <f t="shared" si="144"/>
        <v>-3.1745117691493907E-2</v>
      </c>
      <c r="D2221" s="128">
        <f t="shared" si="145"/>
        <v>-31745.117691493906</v>
      </c>
      <c r="E2221" s="128">
        <f t="shared" ca="1" si="146"/>
        <v>82254.158174250464</v>
      </c>
      <c r="F2221" s="124">
        <f t="shared" ca="1" si="147"/>
        <v>8.9458862910660297E-2</v>
      </c>
      <c r="G2221" s="128"/>
      <c r="H2221" s="128"/>
      <c r="I2221" s="124"/>
      <c r="J2221" s="125"/>
      <c r="K2221" s="128"/>
    </row>
    <row r="2222" spans="1:11" x14ac:dyDescent="0.3">
      <c r="A2222" s="73">
        <v>40619</v>
      </c>
      <c r="B2222" s="130">
        <v>1273.719971</v>
      </c>
      <c r="C2222" s="125">
        <f t="shared" si="144"/>
        <v>-4.3013742794652421E-2</v>
      </c>
      <c r="D2222" s="128">
        <f t="shared" si="145"/>
        <v>-43013.742794652419</v>
      </c>
      <c r="E2222" s="128">
        <f t="shared" ca="1" si="146"/>
        <v>82254.158174250464</v>
      </c>
      <c r="F2222" s="124">
        <f t="shared" ca="1" si="147"/>
        <v>9.2562172685799471E-2</v>
      </c>
      <c r="G2222" s="128"/>
      <c r="H2222" s="128"/>
      <c r="I2222" s="124"/>
      <c r="J2222" s="125"/>
      <c r="K2222" s="128"/>
    </row>
    <row r="2223" spans="1:11" x14ac:dyDescent="0.3">
      <c r="A2223" s="73">
        <v>40618</v>
      </c>
      <c r="B2223" s="130">
        <v>1256.880005</v>
      </c>
      <c r="C2223" s="125">
        <f t="shared" si="144"/>
        <v>-3.9405657366737401E-2</v>
      </c>
      <c r="D2223" s="128">
        <f t="shared" si="145"/>
        <v>-39405.657366737403</v>
      </c>
      <c r="E2223" s="128">
        <f t="shared" ca="1" si="146"/>
        <v>82254.158174250464</v>
      </c>
      <c r="F2223" s="124">
        <f t="shared" ca="1" si="147"/>
        <v>8.3610637980295444E-2</v>
      </c>
      <c r="G2223" s="128"/>
      <c r="H2223" s="128"/>
      <c r="I2223" s="124"/>
      <c r="J2223" s="125"/>
      <c r="K2223" s="128"/>
    </row>
    <row r="2224" spans="1:11" x14ac:dyDescent="0.3">
      <c r="A2224" s="73">
        <v>40617</v>
      </c>
      <c r="B2224" s="130">
        <v>1281.869995</v>
      </c>
      <c r="C2224" s="125">
        <f t="shared" si="144"/>
        <v>-1.872418288170985E-2</v>
      </c>
      <c r="D2224" s="128">
        <f t="shared" si="145"/>
        <v>-18724.18288170985</v>
      </c>
      <c r="E2224" s="128">
        <f t="shared" ca="1" si="146"/>
        <v>82254.158174250464</v>
      </c>
      <c r="F2224" s="124">
        <f t="shared" ca="1" si="147"/>
        <v>9.9534274619376806E-2</v>
      </c>
      <c r="G2224" s="128"/>
      <c r="H2224" s="128"/>
      <c r="I2224" s="124"/>
      <c r="J2224" s="125"/>
      <c r="K2224" s="128"/>
    </row>
    <row r="2225" spans="1:11" x14ac:dyDescent="0.3">
      <c r="A2225" s="73">
        <v>40616</v>
      </c>
      <c r="B2225" s="130">
        <v>1296.3900149999999</v>
      </c>
      <c r="C2225" s="125">
        <f t="shared" si="144"/>
        <v>-2.3228972343424803E-2</v>
      </c>
      <c r="D2225" s="128">
        <f t="shared" si="145"/>
        <v>-23228.972343424804</v>
      </c>
      <c r="E2225" s="128">
        <f t="shared" ca="1" si="146"/>
        <v>82254.158174250464</v>
      </c>
      <c r="F2225" s="124">
        <f t="shared" ca="1" si="147"/>
        <v>0.11162660100105248</v>
      </c>
      <c r="G2225" s="128"/>
      <c r="H2225" s="128"/>
      <c r="I2225" s="124"/>
      <c r="J2225" s="125"/>
      <c r="K2225" s="128"/>
    </row>
    <row r="2226" spans="1:11" x14ac:dyDescent="0.3">
      <c r="A2226" s="73">
        <v>40613</v>
      </c>
      <c r="B2226" s="130">
        <v>1304.280029</v>
      </c>
      <c r="C2226" s="125">
        <f t="shared" si="144"/>
        <v>-1.1819238067781734E-2</v>
      </c>
      <c r="D2226" s="128">
        <f t="shared" si="145"/>
        <v>-11819.238067781735</v>
      </c>
      <c r="E2226" s="128">
        <f t="shared" ca="1" si="146"/>
        <v>82254.158174250464</v>
      </c>
      <c r="F2226" s="124">
        <f t="shared" ca="1" si="147"/>
        <v>0.12490303492247978</v>
      </c>
      <c r="G2226" s="128"/>
      <c r="H2226" s="128"/>
      <c r="I2226" s="124"/>
      <c r="J2226" s="125"/>
      <c r="K2226" s="128"/>
    </row>
    <row r="2227" spans="1:11" x14ac:dyDescent="0.3">
      <c r="A2227" s="73">
        <v>40612</v>
      </c>
      <c r="B2227" s="130">
        <v>1295.1099850000001</v>
      </c>
      <c r="C2227" s="125">
        <f t="shared" si="144"/>
        <v>-8.4143566357434141E-3</v>
      </c>
      <c r="D2227" s="128">
        <f t="shared" si="145"/>
        <v>-8414.3566357434138</v>
      </c>
      <c r="E2227" s="128">
        <f t="shared" ca="1" si="146"/>
        <v>82254.158174250464</v>
      </c>
      <c r="F2227" s="124">
        <f t="shared" ca="1" si="147"/>
        <v>0.12568336976051175</v>
      </c>
      <c r="G2227" s="128"/>
      <c r="H2227" s="128"/>
      <c r="I2227" s="124"/>
      <c r="J2227" s="125"/>
      <c r="K2227" s="128"/>
    </row>
    <row r="2228" spans="1:11" x14ac:dyDescent="0.3">
      <c r="A2228" s="73">
        <v>40611</v>
      </c>
      <c r="B2228" s="130">
        <v>1320.0200199999999</v>
      </c>
      <c r="C2228" s="125">
        <f t="shared" si="144"/>
        <v>9.6527426712054165E-3</v>
      </c>
      <c r="D2228" s="128">
        <f t="shared" si="145"/>
        <v>9652.7426712054166</v>
      </c>
      <c r="E2228" s="128">
        <f t="shared" ca="1" si="146"/>
        <v>82254.158174250464</v>
      </c>
      <c r="F2228" s="124">
        <f t="shared" ca="1" si="147"/>
        <v>0.14785348696817779</v>
      </c>
      <c r="G2228" s="128"/>
      <c r="H2228" s="128"/>
      <c r="I2228" s="124"/>
      <c r="J2228" s="125"/>
      <c r="K2228" s="128"/>
    </row>
    <row r="2229" spans="1:11" x14ac:dyDescent="0.3">
      <c r="A2229" s="73">
        <v>40610</v>
      </c>
      <c r="B2229" s="130">
        <v>1321.8199460000001</v>
      </c>
      <c r="C2229" s="125">
        <f t="shared" si="144"/>
        <v>4.8500922019669712E-3</v>
      </c>
      <c r="D2229" s="128">
        <f t="shared" si="145"/>
        <v>4850.0922019669715</v>
      </c>
      <c r="E2229" s="128">
        <f t="shared" ca="1" si="146"/>
        <v>82254.158174250464</v>
      </c>
      <c r="F2229" s="124">
        <f t="shared" ca="1" si="147"/>
        <v>0.14916883214954124</v>
      </c>
      <c r="G2229" s="128"/>
      <c r="H2229" s="128"/>
      <c r="I2229" s="124"/>
      <c r="J2229" s="125"/>
      <c r="K2229" s="128"/>
    </row>
    <row r="2230" spans="1:11" x14ac:dyDescent="0.3">
      <c r="A2230" s="73">
        <v>40609</v>
      </c>
      <c r="B2230" s="130">
        <v>1310.130005</v>
      </c>
      <c r="C2230" s="125">
        <f t="shared" si="144"/>
        <v>-2.4482323106437609E-2</v>
      </c>
      <c r="D2230" s="128">
        <f t="shared" si="145"/>
        <v>-24482.323106437609</v>
      </c>
      <c r="E2230" s="128">
        <f t="shared" ca="1" si="146"/>
        <v>82254.158174250464</v>
      </c>
      <c r="F2230" s="124">
        <f t="shared" ca="1" si="147"/>
        <v>0.14360910096292501</v>
      </c>
      <c r="G2230" s="128"/>
      <c r="H2230" s="128"/>
      <c r="I2230" s="124"/>
      <c r="J2230" s="125"/>
      <c r="K2230" s="128"/>
    </row>
    <row r="2231" spans="1:11" x14ac:dyDescent="0.3">
      <c r="A2231" s="73">
        <v>40606</v>
      </c>
      <c r="B2231" s="130">
        <v>1321.150024</v>
      </c>
      <c r="C2231" s="125">
        <f t="shared" si="144"/>
        <v>-1.438346592010975E-2</v>
      </c>
      <c r="D2231" s="128">
        <f t="shared" si="145"/>
        <v>-14383.465920109751</v>
      </c>
      <c r="E2231" s="128">
        <f t="shared" ca="1" si="146"/>
        <v>82254.158174250464</v>
      </c>
      <c r="F2231" s="124">
        <f t="shared" ca="1" si="147"/>
        <v>0.15844629818393496</v>
      </c>
      <c r="G2231" s="128"/>
      <c r="H2231" s="128"/>
      <c r="I2231" s="124"/>
      <c r="J2231" s="125"/>
      <c r="K2231" s="128"/>
    </row>
    <row r="2232" spans="1:11" x14ac:dyDescent="0.3">
      <c r="A2232" s="73">
        <v>40605</v>
      </c>
      <c r="B2232" s="130">
        <v>1330.969971</v>
      </c>
      <c r="C2232" s="125">
        <f t="shared" si="144"/>
        <v>-4.0035135418087231E-3</v>
      </c>
      <c r="D2232" s="128">
        <f t="shared" si="145"/>
        <v>-4003.5135418087229</v>
      </c>
      <c r="E2232" s="128">
        <f t="shared" ca="1" si="146"/>
        <v>82254.158174250464</v>
      </c>
      <c r="F2232" s="124">
        <f t="shared" ca="1" si="147"/>
        <v>0.16905574967061932</v>
      </c>
      <c r="G2232" s="128"/>
      <c r="H2232" s="128"/>
      <c r="I2232" s="124"/>
      <c r="J2232" s="125"/>
      <c r="K2232" s="128"/>
    </row>
    <row r="2233" spans="1:11" x14ac:dyDescent="0.3">
      <c r="A2233" s="73">
        <v>40604</v>
      </c>
      <c r="B2233" s="130">
        <v>1308.4399410000001</v>
      </c>
      <c r="C2233" s="125">
        <f t="shared" si="144"/>
        <v>-1.4736386663229961E-2</v>
      </c>
      <c r="D2233" s="128">
        <f t="shared" si="145"/>
        <v>-14736.386663229961</v>
      </c>
      <c r="E2233" s="128">
        <f t="shared" ca="1" si="146"/>
        <v>82254.158174250464</v>
      </c>
      <c r="F2233" s="124">
        <f t="shared" ca="1" si="147"/>
        <v>0.14906472056219489</v>
      </c>
      <c r="G2233" s="128"/>
      <c r="H2233" s="128"/>
      <c r="I2233" s="124"/>
      <c r="J2233" s="125"/>
      <c r="K2233" s="128"/>
    </row>
    <row r="2234" spans="1:11" x14ac:dyDescent="0.3">
      <c r="A2234" s="73">
        <v>40603</v>
      </c>
      <c r="B2234" s="130">
        <v>1306.329956</v>
      </c>
      <c r="C2234" s="125">
        <f t="shared" si="144"/>
        <v>-1.9507318852374222E-2</v>
      </c>
      <c r="D2234" s="128">
        <f t="shared" si="145"/>
        <v>-19507.318852374221</v>
      </c>
      <c r="E2234" s="128">
        <f t="shared" ca="1" si="146"/>
        <v>82254.158174250464</v>
      </c>
      <c r="F2234" s="124">
        <f t="shared" ca="1" si="147"/>
        <v>0.16328128955818721</v>
      </c>
      <c r="G2234" s="128"/>
      <c r="H2234" s="128"/>
      <c r="I2234" s="124"/>
      <c r="J2234" s="125"/>
      <c r="K2234" s="128"/>
    </row>
    <row r="2235" spans="1:11" x14ac:dyDescent="0.3">
      <c r="A2235" s="73">
        <v>40602</v>
      </c>
      <c r="B2235" s="130">
        <v>1327.219971</v>
      </c>
      <c r="C2235" s="125">
        <f t="shared" si="144"/>
        <v>-1.4520956740395885E-3</v>
      </c>
      <c r="D2235" s="128">
        <f t="shared" si="145"/>
        <v>-1452.0956740395884</v>
      </c>
      <c r="E2235" s="128">
        <f t="shared" ca="1" si="146"/>
        <v>82254.158174250464</v>
      </c>
      <c r="F2235" s="124">
        <f t="shared" ca="1" si="147"/>
        <v>0.18629941699007202</v>
      </c>
      <c r="G2235" s="128"/>
      <c r="H2235" s="128"/>
      <c r="I2235" s="124"/>
      <c r="J2235" s="125"/>
      <c r="K2235" s="128"/>
    </row>
    <row r="2236" spans="1:11" x14ac:dyDescent="0.3">
      <c r="A2236" s="73">
        <v>40599</v>
      </c>
      <c r="B2236" s="130">
        <v>1319.880005</v>
      </c>
      <c r="C2236" s="125">
        <f t="shared" si="144"/>
        <v>-1.5054354872470199E-3</v>
      </c>
      <c r="D2236" s="128">
        <f t="shared" si="145"/>
        <v>-1505.4354872470199</v>
      </c>
      <c r="E2236" s="128">
        <f t="shared" ca="1" si="146"/>
        <v>82254.158174250464</v>
      </c>
      <c r="F2236" s="124">
        <f t="shared" ca="1" si="147"/>
        <v>0.18024513360833505</v>
      </c>
      <c r="G2236" s="128"/>
      <c r="H2236" s="128"/>
      <c r="I2236" s="124"/>
      <c r="J2236" s="125"/>
      <c r="K2236" s="128"/>
    </row>
    <row r="2237" spans="1:11" x14ac:dyDescent="0.3">
      <c r="A2237" s="73">
        <v>40598</v>
      </c>
      <c r="B2237" s="130">
        <v>1306.099976</v>
      </c>
      <c r="C2237" s="125">
        <f t="shared" si="144"/>
        <v>-1.1189531936324548E-2</v>
      </c>
      <c r="D2237" s="128">
        <f t="shared" si="145"/>
        <v>-11189.531936324549</v>
      </c>
      <c r="E2237" s="128">
        <f t="shared" ca="1" si="146"/>
        <v>82254.158174250464</v>
      </c>
      <c r="F2237" s="124">
        <f t="shared" ca="1" si="147"/>
        <v>0.17064472098945438</v>
      </c>
      <c r="G2237" s="128"/>
      <c r="H2237" s="128"/>
      <c r="I2237" s="124"/>
      <c r="J2237" s="125"/>
      <c r="K2237" s="128"/>
    </row>
    <row r="2238" spans="1:11" x14ac:dyDescent="0.3">
      <c r="A2238" s="73">
        <v>40597</v>
      </c>
      <c r="B2238" s="130">
        <v>1307.400024</v>
      </c>
      <c r="C2238" s="125">
        <f t="shared" si="144"/>
        <v>-1.2962638969614693E-2</v>
      </c>
      <c r="D2238" s="128">
        <f t="shared" si="145"/>
        <v>-12962.638969614693</v>
      </c>
      <c r="E2238" s="128">
        <f t="shared" ca="1" si="146"/>
        <v>82254.158174250464</v>
      </c>
      <c r="F2238" s="124">
        <f t="shared" ca="1" si="147"/>
        <v>0.18371378268444061</v>
      </c>
      <c r="G2238" s="128"/>
      <c r="H2238" s="128"/>
      <c r="I2238" s="124"/>
      <c r="J2238" s="125"/>
      <c r="K2238" s="128"/>
    </row>
    <row r="2239" spans="1:11" x14ac:dyDescent="0.3">
      <c r="A2239" s="73">
        <v>40596</v>
      </c>
      <c r="B2239" s="130">
        <v>1315.4399410000001</v>
      </c>
      <c r="C2239" s="125">
        <f t="shared" si="144"/>
        <v>-2.7368999400263494E-3</v>
      </c>
      <c r="D2239" s="128">
        <f t="shared" si="145"/>
        <v>-2736.8999400263492</v>
      </c>
      <c r="E2239" s="128">
        <f t="shared" ca="1" si="146"/>
        <v>82254.158174250464</v>
      </c>
      <c r="F2239" s="124">
        <f t="shared" ca="1" si="147"/>
        <v>0.19266688248440178</v>
      </c>
      <c r="G2239" s="128"/>
      <c r="H2239" s="128"/>
      <c r="I2239" s="124"/>
      <c r="J2239" s="125"/>
      <c r="K2239" s="128"/>
    </row>
    <row r="2240" spans="1:11" x14ac:dyDescent="0.3">
      <c r="A2240" s="73">
        <v>40592</v>
      </c>
      <c r="B2240" s="130">
        <v>1343.01001</v>
      </c>
      <c r="C2240" s="125">
        <f t="shared" si="144"/>
        <v>2.4518079689511918E-2</v>
      </c>
      <c r="D2240" s="128">
        <f t="shared" si="145"/>
        <v>24518.079689511917</v>
      </c>
      <c r="E2240" s="128">
        <f t="shared" ca="1" si="146"/>
        <v>82254.158174250464</v>
      </c>
      <c r="F2240" s="124">
        <f t="shared" ca="1" si="147"/>
        <v>0.21512976561769181</v>
      </c>
      <c r="G2240" s="128"/>
      <c r="H2240" s="128"/>
      <c r="I2240" s="124"/>
      <c r="J2240" s="125"/>
      <c r="K2240" s="128"/>
    </row>
    <row r="2241" spans="1:11" x14ac:dyDescent="0.3">
      <c r="A2241" s="73">
        <v>40591</v>
      </c>
      <c r="B2241" s="130">
        <v>1340.4300539999999</v>
      </c>
      <c r="C2241" s="125">
        <f t="shared" si="144"/>
        <v>2.5499256837259621E-2</v>
      </c>
      <c r="D2241" s="128">
        <f t="shared" si="145"/>
        <v>25499.256837259622</v>
      </c>
      <c r="E2241" s="128">
        <f t="shared" ca="1" si="146"/>
        <v>82254.158174250464</v>
      </c>
      <c r="F2241" s="124">
        <f t="shared" ca="1" si="147"/>
        <v>0.22458439922348394</v>
      </c>
      <c r="G2241" s="128"/>
      <c r="H2241" s="128"/>
      <c r="I2241" s="124"/>
      <c r="J2241" s="125"/>
      <c r="K2241" s="128"/>
    </row>
    <row r="2242" spans="1:11" x14ac:dyDescent="0.3">
      <c r="A2242" s="73">
        <v>40590</v>
      </c>
      <c r="B2242" s="130">
        <v>1336.3199460000001</v>
      </c>
      <c r="C2242" s="125">
        <f t="shared" si="144"/>
        <v>2.476163606812154E-2</v>
      </c>
      <c r="D2242" s="128">
        <f t="shared" si="145"/>
        <v>24761.636068121541</v>
      </c>
      <c r="E2242" s="128">
        <f t="shared" ca="1" si="146"/>
        <v>82254.158174250464</v>
      </c>
      <c r="F2242" s="124">
        <f t="shared" ca="1" si="147"/>
        <v>0.20605403736379602</v>
      </c>
      <c r="G2242" s="128"/>
      <c r="H2242" s="128"/>
      <c r="I2242" s="124"/>
      <c r="J2242" s="125"/>
      <c r="K2242" s="128"/>
    </row>
    <row r="2243" spans="1:11" x14ac:dyDescent="0.3">
      <c r="A2243" s="73">
        <v>40589</v>
      </c>
      <c r="B2243" s="130">
        <v>1328.01001</v>
      </c>
      <c r="C2243" s="125">
        <f t="shared" si="144"/>
        <v>1.5616549936113611E-2</v>
      </c>
      <c r="D2243" s="128">
        <f t="shared" si="145"/>
        <v>15616.54993611361</v>
      </c>
      <c r="E2243" s="128">
        <f t="shared" ca="1" si="146"/>
        <v>82254.158174250464</v>
      </c>
      <c r="F2243" s="124">
        <f t="shared" ca="1" si="147"/>
        <v>0.1973006458151334</v>
      </c>
      <c r="G2243" s="128"/>
      <c r="H2243" s="128"/>
      <c r="I2243" s="124"/>
      <c r="J2243" s="125"/>
      <c r="K2243" s="128"/>
    </row>
    <row r="2244" spans="1:11" x14ac:dyDescent="0.3">
      <c r="A2244" s="73">
        <v>40588</v>
      </c>
      <c r="B2244" s="130">
        <v>1332.3199460000001</v>
      </c>
      <c r="C2244" s="125">
        <f t="shared" si="144"/>
        <v>3.5921959987878171E-2</v>
      </c>
      <c r="D2244" s="128">
        <f t="shared" si="145"/>
        <v>35921.959987878174</v>
      </c>
      <c r="E2244" s="128">
        <f t="shared" ca="1" si="146"/>
        <v>82254.158174250464</v>
      </c>
      <c r="F2244" s="124">
        <f t="shared" ca="1" si="147"/>
        <v>0.20381291709961613</v>
      </c>
      <c r="G2244" s="128"/>
      <c r="H2244" s="128"/>
      <c r="I2244" s="124"/>
      <c r="J2244" s="125"/>
      <c r="K2244" s="128"/>
    </row>
    <row r="2245" spans="1:11" x14ac:dyDescent="0.3">
      <c r="A2245" s="73">
        <v>40585</v>
      </c>
      <c r="B2245" s="130">
        <v>1329.150024</v>
      </c>
      <c r="C2245" s="125">
        <f t="shared" si="144"/>
        <v>4.1376168894487142E-2</v>
      </c>
      <c r="D2245" s="128">
        <f t="shared" si="145"/>
        <v>41376.168894487142</v>
      </c>
      <c r="E2245" s="128">
        <f t="shared" ca="1" si="146"/>
        <v>82254.158174250464</v>
      </c>
      <c r="F2245" s="124">
        <f t="shared" ca="1" si="147"/>
        <v>0.20885668335115937</v>
      </c>
      <c r="G2245" s="128"/>
      <c r="H2245" s="128"/>
      <c r="I2245" s="124"/>
      <c r="J2245" s="125"/>
      <c r="K2245" s="128"/>
    </row>
    <row r="2246" spans="1:11" x14ac:dyDescent="0.3">
      <c r="A2246" s="73">
        <v>40584</v>
      </c>
      <c r="B2246" s="130">
        <v>1321.869995</v>
      </c>
      <c r="C2246" s="125">
        <f t="shared" si="144"/>
        <v>1.718296884271675E-2</v>
      </c>
      <c r="D2246" s="128">
        <f t="shared" si="145"/>
        <v>17182.968842716749</v>
      </c>
      <c r="E2246" s="128">
        <f t="shared" ca="1" si="146"/>
        <v>82254.158174250464</v>
      </c>
      <c r="F2246" s="124">
        <f t="shared" ca="1" si="147"/>
        <v>0.20733055160580949</v>
      </c>
      <c r="G2246" s="128"/>
      <c r="H2246" s="128"/>
      <c r="I2246" s="124"/>
      <c r="J2246" s="125"/>
      <c r="K2246" s="128"/>
    </row>
    <row r="2247" spans="1:11" x14ac:dyDescent="0.3">
      <c r="A2247" s="73">
        <v>40583</v>
      </c>
      <c r="B2247" s="130">
        <v>1320.880005</v>
      </c>
      <c r="C2247" s="125">
        <f t="shared" si="144"/>
        <v>1.8702328271356095E-2</v>
      </c>
      <c r="D2247" s="128">
        <f t="shared" si="145"/>
        <v>18702.328271356095</v>
      </c>
      <c r="E2247" s="128">
        <f t="shared" ca="1" si="146"/>
        <v>82254.158174250464</v>
      </c>
      <c r="F2247" s="124">
        <f t="shared" ca="1" si="147"/>
        <v>0.22814292077114184</v>
      </c>
      <c r="G2247" s="128"/>
      <c r="H2247" s="128"/>
      <c r="I2247" s="124"/>
      <c r="J2247" s="125"/>
      <c r="K2247" s="128"/>
    </row>
    <row r="2248" spans="1:11" x14ac:dyDescent="0.3">
      <c r="A2248" s="73">
        <v>40582</v>
      </c>
      <c r="B2248" s="130">
        <v>1324.5699460000001</v>
      </c>
      <c r="C2248" s="125">
        <f t="shared" ref="C2248:C2311" si="148">B2248/B2258-1</f>
        <v>2.5859981260212495E-2</v>
      </c>
      <c r="D2248" s="128">
        <f t="shared" ref="D2248:D2311" si="149">C2248*$B$5</f>
        <v>25859.981260212495</v>
      </c>
      <c r="E2248" s="128">
        <f t="shared" ref="E2248:E2311" ca="1" si="150">ABS(_xlfn.PERCENTILE.INC(OFFSET(D2248,0,0,Window),1-VaRLevel))</f>
        <v>82254.158174250464</v>
      </c>
      <c r="F2248" s="124">
        <f t="shared" ca="1" si="147"/>
        <v>0.22819362765548901</v>
      </c>
      <c r="G2248" s="128"/>
      <c r="H2248" s="128"/>
      <c r="I2248" s="124"/>
      <c r="J2248" s="125"/>
      <c r="K2248" s="128"/>
    </row>
    <row r="2249" spans="1:11" x14ac:dyDescent="0.3">
      <c r="A2249" s="73">
        <v>40581</v>
      </c>
      <c r="B2249" s="130">
        <v>1319.0500489999999</v>
      </c>
      <c r="C2249" s="125">
        <f t="shared" si="148"/>
        <v>2.1854051426232202E-2</v>
      </c>
      <c r="D2249" s="128">
        <f t="shared" si="149"/>
        <v>21854.051426232203</v>
      </c>
      <c r="E2249" s="128">
        <f t="shared" ca="1" si="150"/>
        <v>82254.158174250464</v>
      </c>
      <c r="F2249" s="124">
        <f t="shared" ref="F2249:F2312" ca="1" si="151">B2249/OFFSET(B2249,250,0)-1</f>
        <v>0.23491526576860844</v>
      </c>
      <c r="G2249" s="128"/>
      <c r="H2249" s="128"/>
      <c r="I2249" s="124"/>
      <c r="J2249" s="125"/>
      <c r="K2249" s="128"/>
    </row>
    <row r="2250" spans="1:11" x14ac:dyDescent="0.3">
      <c r="A2250" s="73">
        <v>40578</v>
      </c>
      <c r="B2250" s="130">
        <v>1310.869995</v>
      </c>
      <c r="C2250" s="125">
        <f t="shared" si="148"/>
        <v>2.1443892558268285E-2</v>
      </c>
      <c r="D2250" s="128">
        <f t="shared" si="149"/>
        <v>21443.892558268286</v>
      </c>
      <c r="E2250" s="128">
        <f t="shared" ca="1" si="150"/>
        <v>82254.158174250464</v>
      </c>
      <c r="F2250" s="124">
        <f t="shared" ca="1" si="151"/>
        <v>0.22451702958343556</v>
      </c>
      <c r="G2250" s="128"/>
      <c r="H2250" s="128"/>
      <c r="I2250" s="124"/>
      <c r="J2250" s="125"/>
      <c r="K2250" s="128"/>
    </row>
    <row r="2251" spans="1:11" x14ac:dyDescent="0.3">
      <c r="A2251" s="73">
        <v>40577</v>
      </c>
      <c r="B2251" s="130">
        <v>1307.099976</v>
      </c>
      <c r="C2251" s="125">
        <f t="shared" si="148"/>
        <v>2.0964464866789045E-2</v>
      </c>
      <c r="D2251" s="128">
        <f t="shared" si="149"/>
        <v>20964.464866789047</v>
      </c>
      <c r="E2251" s="128">
        <f t="shared" ca="1" si="150"/>
        <v>82254.158174250464</v>
      </c>
      <c r="F2251" s="124">
        <f t="shared" ca="1" si="151"/>
        <v>0.23691730072598083</v>
      </c>
      <c r="G2251" s="128"/>
      <c r="H2251" s="128"/>
      <c r="I2251" s="124"/>
      <c r="J2251" s="125"/>
      <c r="K2251" s="128"/>
    </row>
    <row r="2252" spans="1:11" x14ac:dyDescent="0.3">
      <c r="A2252" s="73">
        <v>40576</v>
      </c>
      <c r="B2252" s="130">
        <v>1304.030029</v>
      </c>
      <c r="C2252" s="125">
        <f t="shared" si="148"/>
        <v>1.7247553857578923E-2</v>
      </c>
      <c r="D2252" s="128">
        <f t="shared" si="149"/>
        <v>17247.553857578925</v>
      </c>
      <c r="E2252" s="128">
        <f t="shared" ca="1" si="150"/>
        <v>82254.158174250464</v>
      </c>
      <c r="F2252" s="124">
        <f t="shared" ca="1" si="151"/>
        <v>0.22307478138175374</v>
      </c>
      <c r="G2252" s="128"/>
      <c r="H2252" s="128"/>
      <c r="I2252" s="124"/>
      <c r="J2252" s="125"/>
      <c r="K2252" s="128"/>
    </row>
    <row r="2253" spans="1:11" x14ac:dyDescent="0.3">
      <c r="A2253" s="73">
        <v>40575</v>
      </c>
      <c r="B2253" s="130">
        <v>1307.589966</v>
      </c>
      <c r="C2253" s="125">
        <f t="shared" si="148"/>
        <v>9.7063719524583814E-3</v>
      </c>
      <c r="D2253" s="128">
        <f t="shared" si="149"/>
        <v>9706.3719524583812</v>
      </c>
      <c r="E2253" s="128">
        <f t="shared" ca="1" si="150"/>
        <v>82254.158174250464</v>
      </c>
      <c r="F2253" s="124">
        <f t="shared" ca="1" si="151"/>
        <v>0.22996678090649292</v>
      </c>
      <c r="G2253" s="128"/>
      <c r="H2253" s="128"/>
      <c r="I2253" s="124"/>
      <c r="J2253" s="125"/>
      <c r="K2253" s="128"/>
    </row>
    <row r="2254" spans="1:11" x14ac:dyDescent="0.3">
      <c r="A2254" s="73">
        <v>40574</v>
      </c>
      <c r="B2254" s="130">
        <v>1286.119995</v>
      </c>
      <c r="C2254" s="125">
        <f t="shared" si="148"/>
        <v>-5.5055481233611259E-3</v>
      </c>
      <c r="D2254" s="128">
        <f t="shared" si="149"/>
        <v>-5505.5481233611263</v>
      </c>
      <c r="E2254" s="128">
        <f t="shared" ca="1" si="150"/>
        <v>82254.158174250464</v>
      </c>
      <c r="F2254" s="124">
        <f t="shared" ca="1" si="151"/>
        <v>0.17209824384765149</v>
      </c>
      <c r="G2254" s="128"/>
      <c r="H2254" s="128"/>
      <c r="I2254" s="124"/>
      <c r="J2254" s="125"/>
      <c r="K2254" s="128"/>
    </row>
    <row r="2255" spans="1:11" x14ac:dyDescent="0.3">
      <c r="A2255" s="73">
        <v>40571</v>
      </c>
      <c r="B2255" s="130">
        <v>1276.339966</v>
      </c>
      <c r="C2255" s="125">
        <f t="shared" si="148"/>
        <v>-5.7799307831687408E-3</v>
      </c>
      <c r="D2255" s="128">
        <f t="shared" si="149"/>
        <v>-5779.9307831687411</v>
      </c>
      <c r="E2255" s="128">
        <f t="shared" ca="1" si="150"/>
        <v>82254.158174250464</v>
      </c>
      <c r="F2255" s="124">
        <f t="shared" ca="1" si="151"/>
        <v>0.15681763084884892</v>
      </c>
      <c r="G2255" s="128"/>
      <c r="H2255" s="128"/>
      <c r="I2255" s="124"/>
      <c r="J2255" s="125"/>
      <c r="K2255" s="128"/>
    </row>
    <row r="2256" spans="1:11" x14ac:dyDescent="0.3">
      <c r="A2256" s="73">
        <v>40570</v>
      </c>
      <c r="B2256" s="130">
        <v>1299.540039</v>
      </c>
      <c r="C2256" s="125">
        <f t="shared" si="148"/>
        <v>1.0560265025234328E-2</v>
      </c>
      <c r="D2256" s="128">
        <f t="shared" si="149"/>
        <v>10560.265025234328</v>
      </c>
      <c r="E2256" s="128">
        <f t="shared" ca="1" si="150"/>
        <v>82254.158174250464</v>
      </c>
      <c r="F2256" s="124">
        <f t="shared" ca="1" si="151"/>
        <v>0.19312526684452713</v>
      </c>
      <c r="G2256" s="128"/>
      <c r="H2256" s="128"/>
      <c r="I2256" s="124"/>
      <c r="J2256" s="125"/>
      <c r="K2256" s="128"/>
    </row>
    <row r="2257" spans="1:11" x14ac:dyDescent="0.3">
      <c r="A2257" s="73">
        <v>40569</v>
      </c>
      <c r="B2257" s="130">
        <v>1296.630005</v>
      </c>
      <c r="C2257" s="125">
        <f t="shared" si="148"/>
        <v>1.7379657073938404E-2</v>
      </c>
      <c r="D2257" s="128">
        <f t="shared" si="149"/>
        <v>17379.657073938404</v>
      </c>
      <c r="E2257" s="128">
        <f t="shared" ca="1" si="150"/>
        <v>82254.158174250464</v>
      </c>
      <c r="F2257" s="124">
        <f t="shared" ca="1" si="151"/>
        <v>0.20743666462158661</v>
      </c>
      <c r="G2257" s="128"/>
      <c r="H2257" s="128"/>
      <c r="I2257" s="124"/>
      <c r="J2257" s="125"/>
      <c r="K2257" s="128"/>
    </row>
    <row r="2258" spans="1:11" x14ac:dyDescent="0.3">
      <c r="A2258" s="73">
        <v>40568</v>
      </c>
      <c r="B2258" s="130">
        <v>1291.1800539999999</v>
      </c>
      <c r="C2258" s="125">
        <f t="shared" si="148"/>
        <v>1.6877380586729718E-2</v>
      </c>
      <c r="D2258" s="128">
        <f t="shared" si="149"/>
        <v>16877.380586729716</v>
      </c>
      <c r="E2258" s="128">
        <f t="shared" ca="1" si="150"/>
        <v>82254.158174250464</v>
      </c>
      <c r="F2258" s="124">
        <f t="shared" ca="1" si="151"/>
        <v>0.19054338697338169</v>
      </c>
      <c r="G2258" s="128"/>
      <c r="H2258" s="128"/>
      <c r="I2258" s="124"/>
      <c r="J2258" s="125"/>
      <c r="K2258" s="128"/>
    </row>
    <row r="2259" spans="1:11" x14ac:dyDescent="0.3">
      <c r="A2259" s="73">
        <v>40567</v>
      </c>
      <c r="B2259" s="130">
        <v>1290.839966</v>
      </c>
      <c r="C2259" s="125">
        <f t="shared" si="148"/>
        <v>1.52103546991742E-2</v>
      </c>
      <c r="D2259" s="128">
        <f t="shared" si="149"/>
        <v>15210.354699174201</v>
      </c>
      <c r="E2259" s="128">
        <f t="shared" ca="1" si="150"/>
        <v>82254.158174250464</v>
      </c>
      <c r="F2259" s="124">
        <f t="shared" ca="1" si="151"/>
        <v>0.17616397813211848</v>
      </c>
      <c r="G2259" s="128"/>
      <c r="H2259" s="128"/>
      <c r="I2259" s="124"/>
      <c r="J2259" s="125"/>
      <c r="K2259" s="128"/>
    </row>
    <row r="2260" spans="1:11" x14ac:dyDescent="0.3">
      <c r="A2260" s="73">
        <v>40564</v>
      </c>
      <c r="B2260" s="130">
        <v>1283.349976</v>
      </c>
      <c r="C2260" s="125">
        <f t="shared" si="148"/>
        <v>7.4577070918750987E-3</v>
      </c>
      <c r="D2260" s="128">
        <f t="shared" si="149"/>
        <v>7457.7070918750987</v>
      </c>
      <c r="E2260" s="128">
        <f t="shared" ca="1" si="150"/>
        <v>82254.158174250464</v>
      </c>
      <c r="F2260" s="124">
        <f t="shared" ca="1" si="151"/>
        <v>0.17504594000748841</v>
      </c>
      <c r="G2260" s="128"/>
      <c r="H2260" s="128"/>
      <c r="I2260" s="124"/>
      <c r="J2260" s="125"/>
      <c r="K2260" s="128"/>
    </row>
    <row r="2261" spans="1:11" x14ac:dyDescent="0.3">
      <c r="A2261" s="73">
        <v>40563</v>
      </c>
      <c r="B2261" s="130">
        <v>1280.26001</v>
      </c>
      <c r="C2261" s="125">
        <f t="shared" si="148"/>
        <v>2.8983759705738521E-3</v>
      </c>
      <c r="D2261" s="128">
        <f t="shared" si="149"/>
        <v>2898.3759705738521</v>
      </c>
      <c r="E2261" s="128">
        <f t="shared" ca="1" si="150"/>
        <v>82254.158174250464</v>
      </c>
      <c r="F2261" s="124">
        <f t="shared" ca="1" si="151"/>
        <v>0.1672896808371771</v>
      </c>
      <c r="G2261" s="128"/>
      <c r="H2261" s="128"/>
      <c r="I2261" s="124"/>
      <c r="J2261" s="125"/>
      <c r="K2261" s="128"/>
    </row>
    <row r="2262" spans="1:11" x14ac:dyDescent="0.3">
      <c r="A2262" s="73">
        <v>40562</v>
      </c>
      <c r="B2262" s="130">
        <v>1281.920044</v>
      </c>
      <c r="C2262" s="125">
        <f t="shared" si="148"/>
        <v>9.2269669753750616E-3</v>
      </c>
      <c r="D2262" s="128">
        <f t="shared" si="149"/>
        <v>9226.9669753750622</v>
      </c>
      <c r="E2262" s="128">
        <f t="shared" ca="1" si="150"/>
        <v>82254.158174250464</v>
      </c>
      <c r="F2262" s="124">
        <f t="shared" ca="1" si="151"/>
        <v>0.17417750444990188</v>
      </c>
      <c r="G2262" s="128"/>
      <c r="H2262" s="128"/>
      <c r="I2262" s="124"/>
      <c r="J2262" s="125"/>
      <c r="K2262" s="128"/>
    </row>
    <row r="2263" spans="1:11" x14ac:dyDescent="0.3">
      <c r="A2263" s="73">
        <v>40561</v>
      </c>
      <c r="B2263" s="130">
        <v>1295.0200199999999</v>
      </c>
      <c r="C2263" s="125">
        <f t="shared" si="148"/>
        <v>1.820156548311358E-2</v>
      </c>
      <c r="D2263" s="128">
        <f t="shared" si="149"/>
        <v>18201.56548311358</v>
      </c>
      <c r="E2263" s="128">
        <f t="shared" ca="1" si="150"/>
        <v>82254.158174250464</v>
      </c>
      <c r="F2263" s="124">
        <f t="shared" ca="1" si="151"/>
        <v>0.1599133376310069</v>
      </c>
      <c r="G2263" s="128"/>
      <c r="H2263" s="128"/>
      <c r="I2263" s="124"/>
      <c r="J2263" s="125"/>
      <c r="K2263" s="128"/>
    </row>
    <row r="2264" spans="1:11" x14ac:dyDescent="0.3">
      <c r="A2264" s="73">
        <v>40557</v>
      </c>
      <c r="B2264" s="130">
        <v>1293.23999</v>
      </c>
      <c r="C2264" s="125">
        <f t="shared" si="148"/>
        <v>2.8306967475108635E-2</v>
      </c>
      <c r="D2264" s="128">
        <f t="shared" si="149"/>
        <v>28306.967475108635</v>
      </c>
      <c r="E2264" s="128">
        <f t="shared" ca="1" si="150"/>
        <v>82254.158174250464</v>
      </c>
      <c r="F2264" s="124">
        <f t="shared" ca="1" si="151"/>
        <v>0.1363747721357631</v>
      </c>
      <c r="G2264" s="128"/>
      <c r="H2264" s="128"/>
      <c r="I2264" s="124"/>
      <c r="J2264" s="125"/>
      <c r="K2264" s="128"/>
    </row>
    <row r="2265" spans="1:11" x14ac:dyDescent="0.3">
      <c r="A2265" s="73">
        <v>40556</v>
      </c>
      <c r="B2265" s="130">
        <v>1283.76001</v>
      </c>
      <c r="C2265" s="125">
        <f t="shared" si="148"/>
        <v>2.0574303508385849E-2</v>
      </c>
      <c r="D2265" s="128">
        <f t="shared" si="149"/>
        <v>20574.303508385849</v>
      </c>
      <c r="E2265" s="128">
        <f t="shared" ca="1" si="150"/>
        <v>82254.158174250464</v>
      </c>
      <c r="F2265" s="124">
        <f t="shared" ca="1" si="151"/>
        <v>0.11608985361344848</v>
      </c>
      <c r="G2265" s="128"/>
      <c r="H2265" s="128"/>
      <c r="I2265" s="124"/>
      <c r="J2265" s="125"/>
      <c r="K2265" s="128"/>
    </row>
    <row r="2266" spans="1:11" x14ac:dyDescent="0.3">
      <c r="A2266" s="73">
        <v>40555</v>
      </c>
      <c r="B2266" s="130">
        <v>1285.959961</v>
      </c>
      <c r="C2266" s="125">
        <f t="shared" si="148"/>
        <v>2.0781351821223426E-2</v>
      </c>
      <c r="D2266" s="128">
        <f t="shared" si="149"/>
        <v>20781.351821223427</v>
      </c>
      <c r="E2266" s="128">
        <f t="shared" ca="1" si="150"/>
        <v>82254.158174250464</v>
      </c>
      <c r="F2266" s="124">
        <f t="shared" ca="1" si="151"/>
        <v>0.1319770852641784</v>
      </c>
      <c r="G2266" s="128"/>
      <c r="H2266" s="128"/>
      <c r="I2266" s="124"/>
      <c r="J2266" s="125"/>
      <c r="K2266" s="128"/>
    </row>
    <row r="2267" spans="1:11" x14ac:dyDescent="0.3">
      <c r="A2267" s="73">
        <v>40554</v>
      </c>
      <c r="B2267" s="130">
        <v>1274.4799800000001</v>
      </c>
      <c r="C2267" s="125">
        <f t="shared" si="148"/>
        <v>1.2689585202425357E-2</v>
      </c>
      <c r="D2267" s="128">
        <f t="shared" si="149"/>
        <v>12689.585202425358</v>
      </c>
      <c r="E2267" s="128">
        <f t="shared" ca="1" si="150"/>
        <v>82254.158174250464</v>
      </c>
      <c r="F2267" s="124">
        <f t="shared" ca="1" si="151"/>
        <v>0.10972957114697368</v>
      </c>
      <c r="G2267" s="128"/>
      <c r="H2267" s="128"/>
      <c r="I2267" s="124"/>
      <c r="J2267" s="125"/>
      <c r="K2267" s="128"/>
    </row>
    <row r="2268" spans="1:11" x14ac:dyDescent="0.3">
      <c r="A2268" s="73">
        <v>40553</v>
      </c>
      <c r="B2268" s="130">
        <v>1269.75</v>
      </c>
      <c r="C2268" s="125">
        <f t="shared" si="148"/>
        <v>9.7094013878948893E-3</v>
      </c>
      <c r="D2268" s="128">
        <f t="shared" si="149"/>
        <v>9709.4013878948899</v>
      </c>
      <c r="E2268" s="128">
        <f t="shared" ca="1" si="150"/>
        <v>82254.158174250464</v>
      </c>
      <c r="F2268" s="124">
        <f t="shared" ca="1" si="151"/>
        <v>0.10829371216407679</v>
      </c>
      <c r="G2268" s="128"/>
      <c r="H2268" s="128"/>
      <c r="I2268" s="124"/>
      <c r="J2268" s="125"/>
      <c r="K2268" s="128"/>
    </row>
    <row r="2269" spans="1:11" x14ac:dyDescent="0.3">
      <c r="A2269" s="73">
        <v>40550</v>
      </c>
      <c r="B2269" s="130">
        <v>1271.5</v>
      </c>
      <c r="C2269" s="125">
        <f t="shared" si="148"/>
        <v>1.1720505554389415E-2</v>
      </c>
      <c r="D2269" s="128">
        <f t="shared" si="149"/>
        <v>11720.505554389416</v>
      </c>
      <c r="E2269" s="128">
        <f t="shared" ca="1" si="150"/>
        <v>82254.158174250464</v>
      </c>
      <c r="F2269" s="124">
        <f t="shared" ca="1" si="151"/>
        <v>0.11906147792925914</v>
      </c>
      <c r="G2269" s="128"/>
      <c r="H2269" s="128"/>
      <c r="I2269" s="124"/>
      <c r="J2269" s="125"/>
      <c r="K2269" s="128"/>
    </row>
    <row r="2270" spans="1:11" x14ac:dyDescent="0.3">
      <c r="A2270" s="73">
        <v>40549</v>
      </c>
      <c r="B2270" s="130">
        <v>1273.849976</v>
      </c>
      <c r="C2270" s="125">
        <f t="shared" si="148"/>
        <v>1.1923684030857862E-2</v>
      </c>
      <c r="D2270" s="128">
        <f t="shared" si="149"/>
        <v>11923.684030857861</v>
      </c>
      <c r="E2270" s="128">
        <f t="shared" ca="1" si="150"/>
        <v>82254.158174250464</v>
      </c>
      <c r="F2270" s="124">
        <f t="shared" ca="1" si="151"/>
        <v>0.11061221487056816</v>
      </c>
      <c r="G2270" s="128"/>
      <c r="H2270" s="128"/>
      <c r="I2270" s="124"/>
      <c r="J2270" s="125"/>
      <c r="K2270" s="128"/>
    </row>
    <row r="2271" spans="1:11" x14ac:dyDescent="0.3">
      <c r="A2271" s="73">
        <v>40548</v>
      </c>
      <c r="B2271" s="130">
        <v>1276.5600589999999</v>
      </c>
      <c r="C2271" s="125">
        <f t="shared" si="148"/>
        <v>1.750365329195569E-2</v>
      </c>
      <c r="D2271" s="128">
        <f t="shared" si="149"/>
        <v>17503.653291955688</v>
      </c>
      <c r="E2271" s="128">
        <f t="shared" ca="1" si="150"/>
        <v>82254.158174250464</v>
      </c>
      <c r="F2271" s="124">
        <f t="shared" ca="1" si="151"/>
        <v>0.11491910889131862</v>
      </c>
      <c r="G2271" s="128"/>
      <c r="H2271" s="128"/>
      <c r="I2271" s="124"/>
      <c r="J2271" s="125"/>
      <c r="K2271" s="128"/>
    </row>
    <row r="2272" spans="1:11" x14ac:dyDescent="0.3">
      <c r="A2272" s="73">
        <v>40547</v>
      </c>
      <c r="B2272" s="130">
        <v>1270.1999510000001</v>
      </c>
      <c r="C2272" s="125">
        <f t="shared" si="148"/>
        <v>1.8539304467820372E-2</v>
      </c>
      <c r="D2272" s="128">
        <f t="shared" si="149"/>
        <v>18539.304467820373</v>
      </c>
      <c r="E2272" s="128">
        <f t="shared" ca="1" si="150"/>
        <v>82254.158174250464</v>
      </c>
      <c r="F2272" s="124">
        <f t="shared" ca="1" si="151"/>
        <v>0.11256121770455363</v>
      </c>
      <c r="G2272" s="128"/>
      <c r="H2272" s="128"/>
      <c r="I2272" s="124"/>
      <c r="J2272" s="125"/>
      <c r="K2272" s="128"/>
    </row>
    <row r="2273" spans="1:11" x14ac:dyDescent="0.3">
      <c r="A2273" s="73">
        <v>40546</v>
      </c>
      <c r="B2273" s="130">
        <v>1271.869995</v>
      </c>
      <c r="C2273" s="125">
        <f t="shared" si="148"/>
        <v>2.2477478463687639E-2</v>
      </c>
      <c r="D2273" s="128">
        <f t="shared" si="149"/>
        <v>22477.478463687639</v>
      </c>
      <c r="E2273" s="128">
        <f t="shared" ca="1" si="150"/>
        <v>82254.158174250464</v>
      </c>
      <c r="F2273" s="124">
        <f t="shared" ca="1" si="151"/>
        <v>0.11848143432011771</v>
      </c>
      <c r="G2273" s="128"/>
      <c r="H2273" s="128"/>
      <c r="I2273" s="124"/>
      <c r="J2273" s="125"/>
      <c r="K2273" s="128"/>
    </row>
    <row r="2274" spans="1:11" x14ac:dyDescent="0.3">
      <c r="A2274" s="73">
        <v>40543</v>
      </c>
      <c r="B2274" s="130">
        <v>1257.6400149999999</v>
      </c>
      <c r="C2274" s="125">
        <f t="shared" si="148"/>
        <v>1.1883801249864323E-2</v>
      </c>
      <c r="D2274" s="128">
        <f t="shared" si="149"/>
        <v>11883.801249864324</v>
      </c>
      <c r="E2274" s="128">
        <f t="shared" ca="1" si="150"/>
        <v>82254.158174250464</v>
      </c>
      <c r="F2274" s="124">
        <f t="shared" ca="1" si="151"/>
        <v>0.10657092956444369</v>
      </c>
      <c r="G2274" s="128"/>
      <c r="H2274" s="128"/>
      <c r="I2274" s="124"/>
      <c r="J2274" s="125"/>
      <c r="K2274" s="128"/>
    </row>
    <row r="2275" spans="1:11" x14ac:dyDescent="0.3">
      <c r="A2275" s="73">
        <v>40542</v>
      </c>
      <c r="B2275" s="130">
        <v>1257.880005</v>
      </c>
      <c r="C2275" s="125">
        <f t="shared" si="148"/>
        <v>1.833668658204024E-2</v>
      </c>
      <c r="D2275" s="128">
        <f t="shared" si="149"/>
        <v>18336.686582040242</v>
      </c>
      <c r="E2275" s="128">
        <f t="shared" ca="1" si="150"/>
        <v>82254.158174250464</v>
      </c>
      <c r="F2275" s="124">
        <f t="shared" ca="1" si="151"/>
        <v>0.11023046637861289</v>
      </c>
      <c r="G2275" s="128"/>
      <c r="H2275" s="128"/>
      <c r="I2275" s="124"/>
      <c r="J2275" s="125"/>
      <c r="K2275" s="128"/>
    </row>
    <row r="2276" spans="1:11" x14ac:dyDescent="0.3">
      <c r="A2276" s="73">
        <v>40541</v>
      </c>
      <c r="B2276" s="130">
        <v>1259.780029</v>
      </c>
      <c r="C2276" s="125">
        <f t="shared" si="148"/>
        <v>1.4650620171007489E-2</v>
      </c>
      <c r="D2276" s="128">
        <f t="shared" si="149"/>
        <v>14650.620171007489</v>
      </c>
      <c r="E2276" s="128">
        <f t="shared" ca="1" si="150"/>
        <v>82254.158174250464</v>
      </c>
      <c r="F2276" s="124">
        <f t="shared" ca="1" si="151"/>
        <v>0.12974626142400703</v>
      </c>
      <c r="G2276" s="128"/>
      <c r="H2276" s="128"/>
      <c r="I2276" s="124"/>
      <c r="J2276" s="125"/>
      <c r="K2276" s="128"/>
    </row>
    <row r="2277" spans="1:11" x14ac:dyDescent="0.3">
      <c r="A2277" s="73">
        <v>40540</v>
      </c>
      <c r="B2277" s="130">
        <v>1258.51001</v>
      </c>
      <c r="C2277" s="125">
        <f t="shared" si="148"/>
        <v>1.4551093600351894E-2</v>
      </c>
      <c r="D2277" s="128">
        <f t="shared" si="149"/>
        <v>14551.093600351895</v>
      </c>
      <c r="E2277" s="128">
        <f t="shared" ca="1" si="150"/>
        <v>82254.158174250464</v>
      </c>
      <c r="F2277" s="124">
        <f t="shared" ca="1" si="151"/>
        <v>0.11726528367778233</v>
      </c>
      <c r="G2277" s="128"/>
      <c r="H2277" s="128"/>
      <c r="I2277" s="124"/>
      <c r="J2277" s="125"/>
      <c r="K2277" s="128"/>
    </row>
    <row r="2278" spans="1:11" x14ac:dyDescent="0.3">
      <c r="A2278" s="73">
        <v>40539</v>
      </c>
      <c r="B2278" s="130">
        <v>1257.540039</v>
      </c>
      <c r="C2278" s="125">
        <f t="shared" si="148"/>
        <v>1.381813501158069E-2</v>
      </c>
      <c r="D2278" s="128">
        <f t="shared" si="149"/>
        <v>13818.135011580691</v>
      </c>
      <c r="E2278" s="128">
        <f t="shared" ca="1" si="150"/>
        <v>82254.158174250464</v>
      </c>
      <c r="F2278" s="124">
        <f t="shared" ca="1" si="151"/>
        <v>0.11662235279212863</v>
      </c>
      <c r="G2278" s="128"/>
      <c r="H2278" s="128"/>
      <c r="I2278" s="124"/>
      <c r="J2278" s="125"/>
      <c r="K2278" s="128"/>
    </row>
    <row r="2279" spans="1:11" x14ac:dyDescent="0.3">
      <c r="A2279" s="73">
        <v>40535</v>
      </c>
      <c r="B2279" s="130">
        <v>1256.7700199999999</v>
      </c>
      <c r="C2279" s="125">
        <f t="shared" si="148"/>
        <v>1.9278199513381944E-2</v>
      </c>
      <c r="D2279" s="128">
        <f t="shared" si="149"/>
        <v>19278.199513381944</v>
      </c>
      <c r="E2279" s="128">
        <f t="shared" ca="1" si="150"/>
        <v>82254.158174250464</v>
      </c>
      <c r="F2279" s="124">
        <f t="shared" ca="1" si="151"/>
        <v>0.11437513316703707</v>
      </c>
      <c r="G2279" s="128"/>
      <c r="H2279" s="128"/>
      <c r="I2279" s="124"/>
      <c r="J2279" s="125"/>
      <c r="K2279" s="128"/>
    </row>
    <row r="2280" spans="1:11" x14ac:dyDescent="0.3">
      <c r="A2280" s="73">
        <v>40534</v>
      </c>
      <c r="B2280" s="130">
        <v>1258.839966</v>
      </c>
      <c r="C2280" s="125">
        <f t="shared" si="148"/>
        <v>2.4880268569440256E-2</v>
      </c>
      <c r="D2280" s="128">
        <f t="shared" si="149"/>
        <v>24880.268569440257</v>
      </c>
      <c r="E2280" s="128">
        <f t="shared" ca="1" si="150"/>
        <v>82254.158174250464</v>
      </c>
      <c r="F2280" s="124">
        <f t="shared" ca="1" si="151"/>
        <v>0.11749874684856798</v>
      </c>
      <c r="G2280" s="128"/>
      <c r="H2280" s="128"/>
      <c r="I2280" s="124"/>
      <c r="J2280" s="125"/>
      <c r="K2280" s="128"/>
    </row>
    <row r="2281" spans="1:11" x14ac:dyDescent="0.3">
      <c r="A2281" s="73">
        <v>40533</v>
      </c>
      <c r="B2281" s="130">
        <v>1254.599976</v>
      </c>
      <c r="C2281" s="125">
        <f t="shared" si="148"/>
        <v>2.5209377732379856E-2</v>
      </c>
      <c r="D2281" s="128">
        <f t="shared" si="149"/>
        <v>25209.377732379857</v>
      </c>
      <c r="E2281" s="128">
        <f t="shared" ca="1" si="150"/>
        <v>82254.158174250464</v>
      </c>
      <c r="F2281" s="124">
        <f t="shared" ca="1" si="151"/>
        <v>0.11958880060148602</v>
      </c>
      <c r="G2281" s="128"/>
      <c r="H2281" s="128"/>
      <c r="I2281" s="124"/>
      <c r="J2281" s="125"/>
      <c r="K2281" s="128"/>
    </row>
    <row r="2282" spans="1:11" x14ac:dyDescent="0.3">
      <c r="A2282" s="73">
        <v>40532</v>
      </c>
      <c r="B2282" s="130">
        <v>1247.079956</v>
      </c>
      <c r="C2282" s="125">
        <f t="shared" si="148"/>
        <v>1.9589215365578339E-2</v>
      </c>
      <c r="D2282" s="128">
        <f t="shared" si="149"/>
        <v>19589.215365578337</v>
      </c>
      <c r="E2282" s="128">
        <f t="shared" ca="1" si="150"/>
        <v>82254.158174250464</v>
      </c>
      <c r="F2282" s="124">
        <f t="shared" ca="1" si="151"/>
        <v>0.11543615828990261</v>
      </c>
      <c r="G2282" s="128"/>
      <c r="H2282" s="128"/>
      <c r="I2282" s="124"/>
      <c r="J2282" s="125"/>
      <c r="K2282" s="128"/>
    </row>
    <row r="2283" spans="1:11" x14ac:dyDescent="0.3">
      <c r="A2283" s="73">
        <v>40529</v>
      </c>
      <c r="B2283" s="130">
        <v>1243.910034</v>
      </c>
      <c r="C2283" s="125">
        <f t="shared" si="148"/>
        <v>1.5677240825511696E-2</v>
      </c>
      <c r="D2283" s="128">
        <f t="shared" si="149"/>
        <v>15677.240825511695</v>
      </c>
      <c r="E2283" s="128">
        <f t="shared" ca="1" si="150"/>
        <v>82254.158174250464</v>
      </c>
      <c r="F2283" s="124">
        <f t="shared" ca="1" si="151"/>
        <v>0.11656566517506617</v>
      </c>
      <c r="G2283" s="128"/>
      <c r="H2283" s="128"/>
      <c r="I2283" s="124"/>
      <c r="J2283" s="125"/>
      <c r="K2283" s="128"/>
    </row>
    <row r="2284" spans="1:11" x14ac:dyDescent="0.3">
      <c r="A2284" s="73">
        <v>40528</v>
      </c>
      <c r="B2284" s="130">
        <v>1242.869995</v>
      </c>
      <c r="C2284" s="125">
        <f t="shared" si="148"/>
        <v>1.7469866064176776E-2</v>
      </c>
      <c r="D2284" s="128">
        <f t="shared" si="149"/>
        <v>17469.866064176775</v>
      </c>
      <c r="E2284" s="128">
        <f t="shared" ca="1" si="150"/>
        <v>82254.158174250464</v>
      </c>
      <c r="F2284" s="124">
        <f t="shared" ca="1" si="151"/>
        <v>0.1273504292118266</v>
      </c>
      <c r="G2284" s="128"/>
      <c r="H2284" s="128"/>
      <c r="I2284" s="124"/>
      <c r="J2284" s="125"/>
      <c r="K2284" s="128"/>
    </row>
    <row r="2285" spans="1:11" x14ac:dyDescent="0.3">
      <c r="A2285" s="73">
        <v>40527</v>
      </c>
      <c r="B2285" s="130">
        <v>1235.2299800000001</v>
      </c>
      <c r="C2285" s="125">
        <f t="shared" si="148"/>
        <v>2.4177730401715891E-2</v>
      </c>
      <c r="D2285" s="128">
        <f t="shared" si="149"/>
        <v>24177.730401715889</v>
      </c>
      <c r="E2285" s="128">
        <f t="shared" ca="1" si="150"/>
        <v>82254.158174250464</v>
      </c>
      <c r="F2285" s="124">
        <f t="shared" ca="1" si="151"/>
        <v>0.12695243922515442</v>
      </c>
      <c r="G2285" s="128"/>
      <c r="H2285" s="128"/>
      <c r="I2285" s="124"/>
      <c r="J2285" s="125"/>
      <c r="K2285" s="128"/>
    </row>
    <row r="2286" spans="1:11" x14ac:dyDescent="0.3">
      <c r="A2286" s="73">
        <v>40526</v>
      </c>
      <c r="B2286" s="130">
        <v>1241.589966</v>
      </c>
      <c r="C2286" s="125">
        <f t="shared" si="148"/>
        <v>5.1704641452265943E-2</v>
      </c>
      <c r="D2286" s="128">
        <f t="shared" si="149"/>
        <v>51704.64145226594</v>
      </c>
      <c r="E2286" s="128">
        <f t="shared" ca="1" si="150"/>
        <v>82254.158174250464</v>
      </c>
      <c r="F2286" s="124">
        <f t="shared" ca="1" si="151"/>
        <v>0.11937639116615428</v>
      </c>
      <c r="G2286" s="128"/>
      <c r="H2286" s="128"/>
      <c r="I2286" s="124"/>
      <c r="J2286" s="125"/>
      <c r="K2286" s="128"/>
    </row>
    <row r="2287" spans="1:11" x14ac:dyDescent="0.3">
      <c r="A2287" s="73">
        <v>40525</v>
      </c>
      <c r="B2287" s="130">
        <v>1240.459961</v>
      </c>
      <c r="C2287" s="125">
        <f t="shared" si="148"/>
        <v>4.4369191213972536E-2</v>
      </c>
      <c r="D2287" s="128">
        <f t="shared" si="149"/>
        <v>44369.191213972539</v>
      </c>
      <c r="E2287" s="128">
        <f t="shared" ca="1" si="150"/>
        <v>82254.158174250464</v>
      </c>
      <c r="F2287" s="124">
        <f t="shared" ca="1" si="151"/>
        <v>0.11961938077365319</v>
      </c>
      <c r="G2287" s="128"/>
      <c r="H2287" s="128"/>
      <c r="I2287" s="124"/>
      <c r="J2287" s="125"/>
      <c r="K2287" s="128"/>
    </row>
    <row r="2288" spans="1:11" x14ac:dyDescent="0.3">
      <c r="A2288" s="73">
        <v>40522</v>
      </c>
      <c r="B2288" s="130">
        <v>1240.400024</v>
      </c>
      <c r="C2288" s="125">
        <f t="shared" si="148"/>
        <v>4.2878761535992682E-2</v>
      </c>
      <c r="D2288" s="128">
        <f t="shared" si="149"/>
        <v>42878.761535992679</v>
      </c>
      <c r="E2288" s="128">
        <f t="shared" ca="1" si="150"/>
        <v>82254.158174250464</v>
      </c>
      <c r="F2288" s="124">
        <f t="shared" ca="1" si="151"/>
        <v>0.11335509123903953</v>
      </c>
      <c r="G2288" s="128"/>
      <c r="H2288" s="128"/>
      <c r="I2288" s="124"/>
      <c r="J2288" s="125"/>
      <c r="K2288" s="128"/>
    </row>
    <row r="2289" spans="1:11" x14ac:dyDescent="0.3">
      <c r="A2289" s="73">
        <v>40521</v>
      </c>
      <c r="B2289" s="130">
        <v>1233</v>
      </c>
      <c r="C2289" s="125">
        <f t="shared" si="148"/>
        <v>2.8914778398593688E-2</v>
      </c>
      <c r="D2289" s="128">
        <f t="shared" si="149"/>
        <v>28914.778398593688</v>
      </c>
      <c r="E2289" s="128">
        <f t="shared" ca="1" si="150"/>
        <v>82254.158174250464</v>
      </c>
      <c r="F2289" s="124">
        <f t="shared" ca="1" si="151"/>
        <v>0.11441505600083879</v>
      </c>
      <c r="G2289" s="128"/>
      <c r="H2289" s="128"/>
      <c r="I2289" s="124"/>
      <c r="J2289" s="125"/>
      <c r="K2289" s="128"/>
    </row>
    <row r="2290" spans="1:11" x14ac:dyDescent="0.3">
      <c r="A2290" s="73">
        <v>40520</v>
      </c>
      <c r="B2290" s="130">
        <v>1228.280029</v>
      </c>
      <c r="C2290" s="125">
        <f t="shared" si="148"/>
        <v>4.027173850536081E-2</v>
      </c>
      <c r="D2290" s="128">
        <f t="shared" si="149"/>
        <v>40271.738505360809</v>
      </c>
      <c r="E2290" s="128">
        <f t="shared" ca="1" si="150"/>
        <v>82254.158174250464</v>
      </c>
      <c r="F2290" s="124">
        <f t="shared" ca="1" si="151"/>
        <v>0.11423781534150468</v>
      </c>
      <c r="G2290" s="128"/>
      <c r="H2290" s="128"/>
      <c r="I2290" s="124"/>
      <c r="J2290" s="125"/>
      <c r="K2290" s="128"/>
    </row>
    <row r="2291" spans="1:11" x14ac:dyDescent="0.3">
      <c r="A2291" s="73">
        <v>40519</v>
      </c>
      <c r="B2291" s="130">
        <v>1223.75</v>
      </c>
      <c r="C2291" s="125">
        <f t="shared" si="148"/>
        <v>2.1630630748214585E-2</v>
      </c>
      <c r="D2291" s="128">
        <f t="shared" si="149"/>
        <v>21630.630748214586</v>
      </c>
      <c r="E2291" s="128">
        <f t="shared" ca="1" si="150"/>
        <v>82254.158174250464</v>
      </c>
      <c r="F2291" s="124">
        <f t="shared" ca="1" si="151"/>
        <v>0.11661120919197887</v>
      </c>
      <c r="G2291" s="128"/>
      <c r="H2291" s="128"/>
      <c r="I2291" s="124"/>
      <c r="J2291" s="125"/>
      <c r="K2291" s="128"/>
    </row>
    <row r="2292" spans="1:11" x14ac:dyDescent="0.3">
      <c r="A2292" s="73">
        <v>40518</v>
      </c>
      <c r="B2292" s="130">
        <v>1223.119995</v>
      </c>
      <c r="C2292" s="125">
        <f t="shared" si="148"/>
        <v>1.9496066106474919E-2</v>
      </c>
      <c r="D2292" s="128">
        <f t="shared" si="149"/>
        <v>19496.066106474918</v>
      </c>
      <c r="E2292" s="128">
        <f t="shared" ca="1" si="150"/>
        <v>82254.158174250464</v>
      </c>
      <c r="F2292" s="124">
        <f t="shared" ca="1" si="151"/>
        <v>0.12013486188614464</v>
      </c>
      <c r="G2292" s="128"/>
      <c r="H2292" s="128"/>
      <c r="I2292" s="124"/>
      <c r="J2292" s="125"/>
      <c r="K2292" s="128"/>
    </row>
    <row r="2293" spans="1:11" x14ac:dyDescent="0.3">
      <c r="A2293" s="73">
        <v>40515</v>
      </c>
      <c r="B2293" s="130">
        <v>1224.709961</v>
      </c>
      <c r="C2293" s="125">
        <f t="shared" si="148"/>
        <v>2.3414603098096842E-2</v>
      </c>
      <c r="D2293" s="128">
        <f t="shared" si="149"/>
        <v>23414.603098096843</v>
      </c>
      <c r="E2293" s="128">
        <f t="shared" ca="1" si="150"/>
        <v>82254.158174250464</v>
      </c>
      <c r="F2293" s="124">
        <f t="shared" ca="1" si="151"/>
        <v>0.11009287196918205</v>
      </c>
      <c r="G2293" s="128"/>
      <c r="H2293" s="128"/>
      <c r="I2293" s="124"/>
      <c r="J2293" s="125"/>
      <c r="K2293" s="128"/>
    </row>
    <row r="2294" spans="1:11" x14ac:dyDescent="0.3">
      <c r="A2294" s="73">
        <v>40514</v>
      </c>
      <c r="B2294" s="130">
        <v>1221.530029</v>
      </c>
      <c r="C2294" s="125">
        <f t="shared" si="148"/>
        <v>3.6433419797161193E-2</v>
      </c>
      <c r="D2294" s="128">
        <f t="shared" si="149"/>
        <v>36433.419797161194</v>
      </c>
      <c r="E2294" s="128">
        <f t="shared" ca="1" si="150"/>
        <v>82254.158174250464</v>
      </c>
      <c r="F2294" s="124">
        <f t="shared" ca="1" si="151"/>
        <v>0.10447752318265291</v>
      </c>
      <c r="G2294" s="128"/>
      <c r="H2294" s="128"/>
      <c r="I2294" s="124"/>
      <c r="J2294" s="125"/>
      <c r="K2294" s="128"/>
    </row>
    <row r="2295" spans="1:11" x14ac:dyDescent="0.3">
      <c r="A2295" s="73">
        <v>40513</v>
      </c>
      <c r="B2295" s="130">
        <v>1206.0699460000001</v>
      </c>
      <c r="C2295" s="125">
        <f t="shared" si="148"/>
        <v>2.3533089600730861E-2</v>
      </c>
      <c r="D2295" s="128">
        <f t="shared" si="149"/>
        <v>23533.089600730862</v>
      </c>
      <c r="E2295" s="128">
        <f t="shared" ca="1" si="150"/>
        <v>82254.158174250464</v>
      </c>
      <c r="F2295" s="124">
        <f t="shared" ca="1" si="151"/>
        <v>9.6506925734321847E-2</v>
      </c>
      <c r="G2295" s="128"/>
      <c r="H2295" s="128"/>
      <c r="I2295" s="124"/>
      <c r="J2295" s="125"/>
      <c r="K2295" s="128"/>
    </row>
    <row r="2296" spans="1:11" x14ac:dyDescent="0.3">
      <c r="A2296" s="73">
        <v>40512</v>
      </c>
      <c r="B2296" s="130">
        <v>1180.5500489999999</v>
      </c>
      <c r="C2296" s="125">
        <f t="shared" si="148"/>
        <v>-1.4360217908578665E-2</v>
      </c>
      <c r="D2296" s="128">
        <f t="shared" si="149"/>
        <v>-14360.217908578665</v>
      </c>
      <c r="E2296" s="128">
        <f t="shared" ca="1" si="150"/>
        <v>82254.158174250464</v>
      </c>
      <c r="F2296" s="124">
        <f t="shared" ca="1" si="151"/>
        <v>6.4287313514544309E-2</v>
      </c>
      <c r="G2296" s="128"/>
      <c r="H2296" s="128"/>
      <c r="I2296" s="124"/>
      <c r="J2296" s="125"/>
      <c r="K2296" s="128"/>
    </row>
    <row r="2297" spans="1:11" x14ac:dyDescent="0.3">
      <c r="A2297" s="73">
        <v>40511</v>
      </c>
      <c r="B2297" s="130">
        <v>1187.76001</v>
      </c>
      <c r="C2297" s="125">
        <f t="shared" si="148"/>
        <v>-9.5479118522765472E-3</v>
      </c>
      <c r="D2297" s="128">
        <f t="shared" si="149"/>
        <v>-9547.9118522765475</v>
      </c>
      <c r="E2297" s="128">
        <f t="shared" ca="1" si="150"/>
        <v>82254.158174250464</v>
      </c>
      <c r="F2297" s="124">
        <f t="shared" ca="1" si="151"/>
        <v>7.1154181832975061E-2</v>
      </c>
      <c r="G2297" s="128"/>
      <c r="H2297" s="128"/>
      <c r="I2297" s="124"/>
      <c r="J2297" s="125"/>
      <c r="K2297" s="128"/>
    </row>
    <row r="2298" spans="1:11" x14ac:dyDescent="0.3">
      <c r="A2298" s="73">
        <v>40508</v>
      </c>
      <c r="B2298" s="130">
        <v>1189.400024</v>
      </c>
      <c r="C2298" s="125">
        <f t="shared" si="148"/>
        <v>-1.9892227882231328E-2</v>
      </c>
      <c r="D2298" s="128">
        <f t="shared" si="149"/>
        <v>-19892.227882231327</v>
      </c>
      <c r="E2298" s="128">
        <f t="shared" ca="1" si="150"/>
        <v>82254.158174250464</v>
      </c>
      <c r="F2298" s="124">
        <f t="shared" ca="1" si="151"/>
        <v>8.5585479196510272E-2</v>
      </c>
      <c r="G2298" s="128"/>
      <c r="H2298" s="128"/>
      <c r="I2298" s="124"/>
      <c r="J2298" s="125"/>
      <c r="K2298" s="128"/>
    </row>
    <row r="2299" spans="1:11" x14ac:dyDescent="0.3">
      <c r="A2299" s="73">
        <v>40506</v>
      </c>
      <c r="B2299" s="130">
        <v>1198.349976</v>
      </c>
      <c r="C2299" s="125">
        <f t="shared" si="148"/>
        <v>-1.670617755786119E-2</v>
      </c>
      <c r="D2299" s="128">
        <f t="shared" si="149"/>
        <v>-16706.177557861189</v>
      </c>
      <c r="E2299" s="128">
        <f t="shared" ca="1" si="150"/>
        <v>82254.158174250464</v>
      </c>
      <c r="F2299" s="124">
        <f t="shared" ca="1" si="151"/>
        <v>9.7902854793931571E-2</v>
      </c>
      <c r="G2299" s="128"/>
      <c r="H2299" s="128"/>
      <c r="I2299" s="124"/>
      <c r="J2299" s="125"/>
      <c r="K2299" s="128"/>
    </row>
    <row r="2300" spans="1:11" x14ac:dyDescent="0.3">
      <c r="A2300" s="73">
        <v>40505</v>
      </c>
      <c r="B2300" s="130">
        <v>1180.7299800000001</v>
      </c>
      <c r="C2300" s="125">
        <f t="shared" si="148"/>
        <v>-2.6924380545421789E-2</v>
      </c>
      <c r="D2300" s="128">
        <f t="shared" si="149"/>
        <v>-26924.380545421787</v>
      </c>
      <c r="E2300" s="128">
        <f t="shared" ca="1" si="150"/>
        <v>82254.158174250464</v>
      </c>
      <c r="F2300" s="124">
        <f t="shared" ca="1" si="151"/>
        <v>6.3117307009907586E-2</v>
      </c>
      <c r="G2300" s="128"/>
      <c r="H2300" s="128"/>
      <c r="I2300" s="124"/>
      <c r="J2300" s="125"/>
      <c r="K2300" s="128"/>
    </row>
    <row r="2301" spans="1:11" x14ac:dyDescent="0.3">
      <c r="A2301" s="73">
        <v>40504</v>
      </c>
      <c r="B2301" s="130">
        <v>1197.839966</v>
      </c>
      <c r="C2301" s="125">
        <f t="shared" si="148"/>
        <v>-2.077255998365013E-2</v>
      </c>
      <c r="D2301" s="128">
        <f t="shared" si="149"/>
        <v>-20772.559983650128</v>
      </c>
      <c r="E2301" s="128">
        <f t="shared" ca="1" si="150"/>
        <v>82254.158174250464</v>
      </c>
      <c r="F2301" s="124">
        <f t="shared" ca="1" si="151"/>
        <v>8.3380762446399581E-2</v>
      </c>
      <c r="G2301" s="128"/>
      <c r="H2301" s="128"/>
      <c r="I2301" s="124"/>
      <c r="J2301" s="125"/>
      <c r="K2301" s="128"/>
    </row>
    <row r="2302" spans="1:11" x14ac:dyDescent="0.3">
      <c r="A2302" s="73">
        <v>40501</v>
      </c>
      <c r="B2302" s="130">
        <v>1199.7299800000001</v>
      </c>
      <c r="C2302" s="125">
        <f t="shared" si="148"/>
        <v>-2.1307661223953778E-2</v>
      </c>
      <c r="D2302" s="128">
        <f t="shared" si="149"/>
        <v>-21307.661223953779</v>
      </c>
      <c r="E2302" s="128">
        <f t="shared" ca="1" si="150"/>
        <v>82254.158174250464</v>
      </c>
      <c r="F2302" s="124">
        <f t="shared" ca="1" si="151"/>
        <v>8.4511490133348133E-2</v>
      </c>
      <c r="G2302" s="128"/>
      <c r="H2302" s="128"/>
      <c r="I2302" s="124"/>
      <c r="J2302" s="125"/>
      <c r="K2302" s="128"/>
    </row>
    <row r="2303" spans="1:11" x14ac:dyDescent="0.3">
      <c r="A2303" s="73">
        <v>40500</v>
      </c>
      <c r="B2303" s="130">
        <v>1196.6899410000001</v>
      </c>
      <c r="C2303" s="125">
        <f t="shared" si="148"/>
        <v>-1.9958164891543451E-2</v>
      </c>
      <c r="D2303" s="128">
        <f t="shared" si="149"/>
        <v>-19958.164891543449</v>
      </c>
      <c r="E2303" s="128">
        <f t="shared" ca="1" si="150"/>
        <v>82254.158174250464</v>
      </c>
      <c r="F2303" s="124">
        <f t="shared" ca="1" si="151"/>
        <v>9.6492454981342846E-2</v>
      </c>
      <c r="G2303" s="128"/>
      <c r="H2303" s="128"/>
      <c r="I2303" s="124"/>
      <c r="J2303" s="125"/>
      <c r="K2303" s="128"/>
    </row>
    <row r="2304" spans="1:11" x14ac:dyDescent="0.3">
      <c r="A2304" s="73">
        <v>40499</v>
      </c>
      <c r="B2304" s="130">
        <v>1178.589966</v>
      </c>
      <c r="C2304" s="125">
        <f t="shared" si="148"/>
        <v>-1.6169150581485936E-2</v>
      </c>
      <c r="D2304" s="128">
        <f t="shared" si="149"/>
        <v>-16169.150581485936</v>
      </c>
      <c r="E2304" s="128">
        <f t="shared" ca="1" si="150"/>
        <v>82254.158174250464</v>
      </c>
      <c r="F2304" s="124">
        <f t="shared" ca="1" si="151"/>
        <v>7.6436149571223355E-2</v>
      </c>
      <c r="G2304" s="128"/>
      <c r="H2304" s="128"/>
      <c r="I2304" s="124"/>
      <c r="J2304" s="125"/>
      <c r="K2304" s="128"/>
    </row>
    <row r="2305" spans="1:11" x14ac:dyDescent="0.3">
      <c r="A2305" s="73">
        <v>40498</v>
      </c>
      <c r="B2305" s="130">
        <v>1178.339966</v>
      </c>
      <c r="C2305" s="125">
        <f t="shared" si="148"/>
        <v>-1.2760023030941925E-2</v>
      </c>
      <c r="D2305" s="128">
        <f t="shared" si="149"/>
        <v>-12760.023030941926</v>
      </c>
      <c r="E2305" s="128">
        <f t="shared" ca="1" si="150"/>
        <v>82254.158174250464</v>
      </c>
      <c r="F2305" s="124">
        <f t="shared" ca="1" si="151"/>
        <v>6.1758797958027634E-2</v>
      </c>
      <c r="G2305" s="128"/>
      <c r="H2305" s="128"/>
      <c r="I2305" s="124"/>
      <c r="J2305" s="125"/>
      <c r="K2305" s="128"/>
    </row>
    <row r="2306" spans="1:11" x14ac:dyDescent="0.3">
      <c r="A2306" s="73">
        <v>40497</v>
      </c>
      <c r="B2306" s="130">
        <v>1197.75</v>
      </c>
      <c r="C2306" s="125">
        <f t="shared" si="148"/>
        <v>1.128860242790064E-2</v>
      </c>
      <c r="D2306" s="128">
        <f t="shared" si="149"/>
        <v>11288.60242790064</v>
      </c>
      <c r="E2306" s="128">
        <f t="shared" ca="1" si="150"/>
        <v>82254.158174250464</v>
      </c>
      <c r="F2306" s="124">
        <f t="shared" ca="1" si="151"/>
        <v>7.8743117526594464E-2</v>
      </c>
      <c r="G2306" s="128"/>
      <c r="H2306" s="128"/>
      <c r="I2306" s="124"/>
      <c r="J2306" s="125"/>
      <c r="K2306" s="128"/>
    </row>
    <row r="2307" spans="1:11" x14ac:dyDescent="0.3">
      <c r="A2307" s="73">
        <v>40494</v>
      </c>
      <c r="B2307" s="130">
        <v>1199.209961</v>
      </c>
      <c r="C2307" s="125">
        <f t="shared" si="148"/>
        <v>1.3479667076723212E-2</v>
      </c>
      <c r="D2307" s="128">
        <f t="shared" si="149"/>
        <v>13479.667076723212</v>
      </c>
      <c r="E2307" s="128">
        <f t="shared" ca="1" si="150"/>
        <v>82254.158174250464</v>
      </c>
      <c r="F2307" s="124">
        <f t="shared" ca="1" si="151"/>
        <v>8.1051030405210112E-2</v>
      </c>
      <c r="G2307" s="128"/>
      <c r="H2307" s="128"/>
      <c r="I2307" s="124"/>
      <c r="J2307" s="125"/>
      <c r="K2307" s="128"/>
    </row>
    <row r="2308" spans="1:11" x14ac:dyDescent="0.3">
      <c r="A2308" s="73">
        <v>40493</v>
      </c>
      <c r="B2308" s="130">
        <v>1213.540039</v>
      </c>
      <c r="C2308" s="125">
        <f t="shared" si="148"/>
        <v>2.5139814214588219E-2</v>
      </c>
      <c r="D2308" s="128">
        <f t="shared" si="149"/>
        <v>25139.814214588219</v>
      </c>
      <c r="E2308" s="128">
        <f t="shared" ca="1" si="150"/>
        <v>82254.158174250464</v>
      </c>
      <c r="F2308" s="124">
        <f t="shared" ca="1" si="151"/>
        <v>0.10979630280931141</v>
      </c>
      <c r="G2308" s="128"/>
      <c r="H2308" s="128"/>
      <c r="I2308" s="124"/>
      <c r="J2308" s="125"/>
      <c r="K2308" s="128"/>
    </row>
    <row r="2309" spans="1:11" x14ac:dyDescent="0.3">
      <c r="A2309" s="73">
        <v>40492</v>
      </c>
      <c r="B2309" s="130">
        <v>1218.709961</v>
      </c>
      <c r="C2309" s="125">
        <f t="shared" si="148"/>
        <v>3.0665154131331196E-2</v>
      </c>
      <c r="D2309" s="128">
        <f t="shared" si="149"/>
        <v>30665.154131331197</v>
      </c>
      <c r="E2309" s="128">
        <f t="shared" ca="1" si="150"/>
        <v>82254.158174250464</v>
      </c>
      <c r="F2309" s="124">
        <f t="shared" ca="1" si="151"/>
        <v>0.12092083827784883</v>
      </c>
      <c r="G2309" s="128"/>
      <c r="H2309" s="128"/>
      <c r="I2309" s="124"/>
      <c r="J2309" s="125"/>
      <c r="K2309" s="128"/>
    </row>
    <row r="2310" spans="1:11" x14ac:dyDescent="0.3">
      <c r="A2310" s="73">
        <v>40491</v>
      </c>
      <c r="B2310" s="130">
        <v>1213.400024</v>
      </c>
      <c r="C2310" s="125">
        <f t="shared" si="148"/>
        <v>2.3413522358217698E-2</v>
      </c>
      <c r="D2310" s="128">
        <f t="shared" si="149"/>
        <v>23413.522358217699</v>
      </c>
      <c r="E2310" s="128">
        <f t="shared" ca="1" si="150"/>
        <v>82254.158174250464</v>
      </c>
      <c r="F2310" s="124">
        <f t="shared" ca="1" si="151"/>
        <v>0.10458713434937206</v>
      </c>
      <c r="G2310" s="128"/>
      <c r="H2310" s="128"/>
      <c r="I2310" s="124"/>
      <c r="J2310" s="125"/>
      <c r="K2310" s="128"/>
    </row>
    <row r="2311" spans="1:11" x14ac:dyDescent="0.3">
      <c r="A2311" s="73">
        <v>40490</v>
      </c>
      <c r="B2311" s="130">
        <v>1223.25</v>
      </c>
      <c r="C2311" s="125">
        <f t="shared" si="148"/>
        <v>3.1738672727090744E-2</v>
      </c>
      <c r="D2311" s="128">
        <f t="shared" si="149"/>
        <v>31738.672727090743</v>
      </c>
      <c r="E2311" s="128">
        <f t="shared" ca="1" si="150"/>
        <v>82254.158174250464</v>
      </c>
      <c r="F2311" s="124">
        <f t="shared" ca="1" si="151"/>
        <v>0.11915717953946281</v>
      </c>
      <c r="G2311" s="128"/>
      <c r="H2311" s="128"/>
      <c r="I2311" s="124"/>
      <c r="J2311" s="125"/>
      <c r="K2311" s="128"/>
    </row>
    <row r="2312" spans="1:11" x14ac:dyDescent="0.3">
      <c r="A2312" s="73">
        <v>40487</v>
      </c>
      <c r="B2312" s="130">
        <v>1225.849976</v>
      </c>
      <c r="C2312" s="125">
        <f t="shared" ref="C2312:C2375" si="152">B2312/B2322-1</f>
        <v>3.6151419676321517E-2</v>
      </c>
      <c r="D2312" s="128">
        <f t="shared" ref="D2312:D2375" si="153">C2312*$B$5</f>
        <v>36151.419676321515</v>
      </c>
      <c r="E2312" s="128">
        <f t="shared" ref="E2312:E2375" ca="1" si="154">ABS(_xlfn.PERCENTILE.INC(OFFSET(D2312,0,0,Window),1-VaRLevel))</f>
        <v>82254.158174250464</v>
      </c>
      <c r="F2312" s="124">
        <f t="shared" ca="1" si="151"/>
        <v>0.12146414292130703</v>
      </c>
      <c r="G2312" s="128"/>
      <c r="H2312" s="128"/>
      <c r="I2312" s="124"/>
      <c r="J2312" s="125"/>
      <c r="K2312" s="128"/>
    </row>
    <row r="2313" spans="1:11" x14ac:dyDescent="0.3">
      <c r="A2313" s="73">
        <v>40486</v>
      </c>
      <c r="B2313" s="130">
        <v>1221.0600589999999</v>
      </c>
      <c r="C2313" s="125">
        <f t="shared" si="152"/>
        <v>3.4568695587678056E-2</v>
      </c>
      <c r="D2313" s="128">
        <f t="shared" si="153"/>
        <v>34568.695587678056</v>
      </c>
      <c r="E2313" s="128">
        <f t="shared" ca="1" si="154"/>
        <v>82254.158174250464</v>
      </c>
      <c r="F2313" s="124">
        <f t="shared" ref="F2313:F2376" ca="1" si="155">B2313/OFFSET(B2313,250,0)-1</f>
        <v>0.14192462643382897</v>
      </c>
      <c r="G2313" s="128"/>
      <c r="H2313" s="128"/>
      <c r="I2313" s="124"/>
      <c r="J2313" s="125"/>
      <c r="K2313" s="128"/>
    </row>
    <row r="2314" spans="1:11" x14ac:dyDescent="0.3">
      <c r="A2314" s="73">
        <v>40485</v>
      </c>
      <c r="B2314" s="130">
        <v>1197.959961</v>
      </c>
      <c r="C2314" s="125">
        <f t="shared" si="152"/>
        <v>1.6797165316486451E-2</v>
      </c>
      <c r="D2314" s="128">
        <f t="shared" si="153"/>
        <v>16797.165316486451</v>
      </c>
      <c r="E2314" s="128">
        <f t="shared" ca="1" si="154"/>
        <v>82254.158174250464</v>
      </c>
      <c r="F2314" s="124">
        <f t="shared" ca="1" si="155"/>
        <v>0.12312606563135264</v>
      </c>
      <c r="G2314" s="128"/>
      <c r="H2314" s="128"/>
      <c r="I2314" s="124"/>
      <c r="J2314" s="125"/>
      <c r="K2314" s="128"/>
    </row>
    <row r="2315" spans="1:11" x14ac:dyDescent="0.3">
      <c r="A2315" s="73">
        <v>40484</v>
      </c>
      <c r="B2315" s="130">
        <v>1193.5699460000001</v>
      </c>
      <c r="C2315" s="125">
        <f t="shared" si="152"/>
        <v>2.3732671267189254E-2</v>
      </c>
      <c r="D2315" s="128">
        <f t="shared" si="153"/>
        <v>23732.671267189253</v>
      </c>
      <c r="E2315" s="128">
        <f t="shared" ca="1" si="154"/>
        <v>82254.158174250464</v>
      </c>
      <c r="F2315" s="124">
        <f t="shared" ca="1" si="155"/>
        <v>0.14053506545628291</v>
      </c>
      <c r="G2315" s="128"/>
      <c r="H2315" s="128"/>
      <c r="I2315" s="124"/>
      <c r="J2315" s="125"/>
      <c r="K2315" s="128"/>
    </row>
    <row r="2316" spans="1:11" x14ac:dyDescent="0.3">
      <c r="A2316" s="73">
        <v>40483</v>
      </c>
      <c r="B2316" s="130">
        <v>1184.380005</v>
      </c>
      <c r="C2316" s="125">
        <f t="shared" si="152"/>
        <v>-2.7851205008988522E-4</v>
      </c>
      <c r="D2316" s="128">
        <f t="shared" si="153"/>
        <v>-278.51205008988524</v>
      </c>
      <c r="E2316" s="128">
        <f t="shared" ca="1" si="154"/>
        <v>82254.158174250464</v>
      </c>
      <c r="F2316" s="124">
        <f t="shared" ca="1" si="155"/>
        <v>0.132933458145859</v>
      </c>
      <c r="G2316" s="128"/>
      <c r="H2316" s="128"/>
      <c r="I2316" s="124"/>
      <c r="J2316" s="125"/>
      <c r="K2316" s="128"/>
    </row>
    <row r="2317" spans="1:11" x14ac:dyDescent="0.3">
      <c r="A2317" s="73">
        <v>40480</v>
      </c>
      <c r="B2317" s="130">
        <v>1183.26001</v>
      </c>
      <c r="C2317" s="125">
        <f t="shared" si="152"/>
        <v>6.0109925731799407E-3</v>
      </c>
      <c r="D2317" s="128">
        <f t="shared" si="153"/>
        <v>6010.9925731799403</v>
      </c>
      <c r="E2317" s="128">
        <f t="shared" ca="1" si="154"/>
        <v>82254.158174250464</v>
      </c>
      <c r="F2317" s="124">
        <f t="shared" ca="1" si="155"/>
        <v>0.13460801274064127</v>
      </c>
      <c r="G2317" s="128"/>
      <c r="H2317" s="128"/>
      <c r="I2317" s="124"/>
      <c r="J2317" s="125"/>
      <c r="K2317" s="128"/>
    </row>
    <row r="2318" spans="1:11" x14ac:dyDescent="0.3">
      <c r="A2318" s="73">
        <v>40479</v>
      </c>
      <c r="B2318" s="130">
        <v>1183.780029</v>
      </c>
      <c r="C2318" s="125">
        <f t="shared" si="152"/>
        <v>8.4936825370995894E-3</v>
      </c>
      <c r="D2318" s="128">
        <f t="shared" si="153"/>
        <v>8493.6825370995903</v>
      </c>
      <c r="E2318" s="128">
        <f t="shared" ca="1" si="154"/>
        <v>82254.158174250464</v>
      </c>
      <c r="F2318" s="124">
        <f t="shared" ca="1" si="155"/>
        <v>0.14243536069995488</v>
      </c>
      <c r="G2318" s="128"/>
      <c r="H2318" s="128"/>
      <c r="I2318" s="124"/>
      <c r="J2318" s="125"/>
      <c r="K2318" s="128"/>
    </row>
    <row r="2319" spans="1:11" x14ac:dyDescent="0.3">
      <c r="A2319" s="73">
        <v>40478</v>
      </c>
      <c r="B2319" s="130">
        <v>1182.4499510000001</v>
      </c>
      <c r="C2319" s="125">
        <f t="shared" si="152"/>
        <v>3.69236489993785E-3</v>
      </c>
      <c r="D2319" s="128">
        <f t="shared" si="153"/>
        <v>3692.3648999378502</v>
      </c>
      <c r="E2319" s="128">
        <f t="shared" ca="1" si="154"/>
        <v>82254.158174250464</v>
      </c>
      <c r="F2319" s="124">
        <f t="shared" ca="1" si="155"/>
        <v>0.10912566961841175</v>
      </c>
      <c r="G2319" s="128"/>
      <c r="H2319" s="128"/>
      <c r="I2319" s="124"/>
      <c r="J2319" s="125"/>
      <c r="K2319" s="128"/>
    </row>
    <row r="2320" spans="1:11" x14ac:dyDescent="0.3">
      <c r="A2320" s="73">
        <v>40477</v>
      </c>
      <c r="B2320" s="130">
        <v>1185.6400149999999</v>
      </c>
      <c r="C2320" s="125">
        <f t="shared" si="152"/>
        <v>1.3566765029590977E-2</v>
      </c>
      <c r="D2320" s="128">
        <f t="shared" si="153"/>
        <v>13566.765029590977</v>
      </c>
      <c r="E2320" s="128">
        <f t="shared" ca="1" si="154"/>
        <v>82254.158174250464</v>
      </c>
      <c r="F2320" s="124">
        <f t="shared" ca="1" si="155"/>
        <v>0.13716276082041201</v>
      </c>
      <c r="G2320" s="128"/>
      <c r="H2320" s="128"/>
      <c r="I2320" s="124"/>
      <c r="J2320" s="125"/>
      <c r="K2320" s="128"/>
    </row>
    <row r="2321" spans="1:11" x14ac:dyDescent="0.3">
      <c r="A2321" s="73">
        <v>40476</v>
      </c>
      <c r="B2321" s="130">
        <v>1185.619995</v>
      </c>
      <c r="C2321" s="125">
        <f t="shared" si="152"/>
        <v>1.7420150637325493E-2</v>
      </c>
      <c r="D2321" s="128">
        <f t="shared" si="153"/>
        <v>17420.150637325492</v>
      </c>
      <c r="E2321" s="128">
        <f t="shared" ca="1" si="154"/>
        <v>82254.158174250464</v>
      </c>
      <c r="F2321" s="124">
        <f t="shared" ca="1" si="155"/>
        <v>0.11492270816771333</v>
      </c>
      <c r="G2321" s="128"/>
      <c r="H2321" s="128"/>
      <c r="I2321" s="124"/>
      <c r="J2321" s="125"/>
      <c r="K2321" s="128"/>
    </row>
    <row r="2322" spans="1:11" x14ac:dyDescent="0.3">
      <c r="A2322" s="73">
        <v>40473</v>
      </c>
      <c r="B2322" s="130">
        <v>1183.079956</v>
      </c>
      <c r="C2322" s="125">
        <f t="shared" si="152"/>
        <v>1.5388517899562748E-2</v>
      </c>
      <c r="D2322" s="128">
        <f t="shared" si="153"/>
        <v>15388.517899562748</v>
      </c>
      <c r="E2322" s="128">
        <f t="shared" ca="1" si="154"/>
        <v>82254.158174250464</v>
      </c>
      <c r="F2322" s="124">
        <f t="shared" ca="1" si="155"/>
        <v>0.10884297327269854</v>
      </c>
      <c r="G2322" s="128"/>
      <c r="H2322" s="128"/>
      <c r="I2322" s="124"/>
      <c r="J2322" s="125"/>
      <c r="K2322" s="128"/>
    </row>
    <row r="2323" spans="1:11" x14ac:dyDescent="0.3">
      <c r="A2323" s="73">
        <v>40472</v>
      </c>
      <c r="B2323" s="130">
        <v>1180.26001</v>
      </c>
      <c r="C2323" s="125">
        <f t="shared" si="152"/>
        <v>1.9169947903366902E-2</v>
      </c>
      <c r="D2323" s="128">
        <f t="shared" si="153"/>
        <v>19169.947903366901</v>
      </c>
      <c r="E2323" s="128">
        <f t="shared" ca="1" si="154"/>
        <v>82254.158174250464</v>
      </c>
      <c r="F2323" s="124">
        <f t="shared" ca="1" si="155"/>
        <v>9.3238269949720731E-2</v>
      </c>
      <c r="G2323" s="128"/>
      <c r="H2323" s="128"/>
      <c r="I2323" s="124"/>
      <c r="J2323" s="125"/>
      <c r="K2323" s="128"/>
    </row>
    <row r="2324" spans="1:11" x14ac:dyDescent="0.3">
      <c r="A2324" s="73">
        <v>40471</v>
      </c>
      <c r="B2324" s="130">
        <v>1178.170044</v>
      </c>
      <c r="C2324" s="125">
        <f t="shared" si="152"/>
        <v>1.569012427477734E-2</v>
      </c>
      <c r="D2324" s="128">
        <f t="shared" si="153"/>
        <v>15690.124274777339</v>
      </c>
      <c r="E2324" s="128">
        <f t="shared" ca="1" si="154"/>
        <v>82254.158174250464</v>
      </c>
      <c r="F2324" s="124">
        <f t="shared" ca="1" si="155"/>
        <v>7.8011919872262858E-2</v>
      </c>
      <c r="G2324" s="128"/>
      <c r="H2324" s="128"/>
      <c r="I2324" s="124"/>
      <c r="J2324" s="125"/>
      <c r="K2324" s="128"/>
    </row>
    <row r="2325" spans="1:11" x14ac:dyDescent="0.3">
      <c r="A2325" s="73">
        <v>40470</v>
      </c>
      <c r="B2325" s="130">
        <v>1165.900024</v>
      </c>
      <c r="C2325" s="125">
        <f t="shared" si="152"/>
        <v>4.4368072367004796E-3</v>
      </c>
      <c r="D2325" s="128">
        <f t="shared" si="153"/>
        <v>4436.8072367004797</v>
      </c>
      <c r="E2325" s="128">
        <f t="shared" ca="1" si="154"/>
        <v>82254.158174250464</v>
      </c>
      <c r="F2325" s="124">
        <f t="shared" ca="1" si="155"/>
        <v>7.8139447128401374E-2</v>
      </c>
      <c r="G2325" s="128"/>
      <c r="H2325" s="128"/>
      <c r="I2325" s="124"/>
      <c r="J2325" s="125"/>
      <c r="K2325" s="128"/>
    </row>
    <row r="2326" spans="1:11" x14ac:dyDescent="0.3">
      <c r="A2326" s="73">
        <v>40469</v>
      </c>
      <c r="B2326" s="130">
        <v>1184.709961</v>
      </c>
      <c r="C2326" s="125">
        <f t="shared" si="152"/>
        <v>4.1933749139355436E-2</v>
      </c>
      <c r="D2326" s="128">
        <f t="shared" si="153"/>
        <v>41933.749139355437</v>
      </c>
      <c r="E2326" s="128">
        <f t="shared" ca="1" si="154"/>
        <v>82254.158174250464</v>
      </c>
      <c r="F2326" s="124">
        <f t="shared" ca="1" si="155"/>
        <v>8.5833865173136292E-2</v>
      </c>
      <c r="G2326" s="128"/>
      <c r="H2326" s="128"/>
      <c r="I2326" s="124"/>
      <c r="J2326" s="125"/>
      <c r="K2326" s="128"/>
    </row>
    <row r="2327" spans="1:11" x14ac:dyDescent="0.3">
      <c r="A2327" s="73">
        <v>40466</v>
      </c>
      <c r="B2327" s="130">
        <v>1176.1899410000001</v>
      </c>
      <c r="C2327" s="125">
        <f t="shared" si="152"/>
        <v>2.6128865910532539E-2</v>
      </c>
      <c r="D2327" s="128">
        <f t="shared" si="153"/>
        <v>26128.865910532539</v>
      </c>
      <c r="E2327" s="128">
        <f t="shared" ca="1" si="154"/>
        <v>82254.158174250464</v>
      </c>
      <c r="F2327" s="124">
        <f t="shared" ca="1" si="155"/>
        <v>7.1299017748115423E-2</v>
      </c>
      <c r="G2327" s="128"/>
      <c r="H2327" s="128"/>
      <c r="I2327" s="124"/>
      <c r="J2327" s="125"/>
      <c r="K2327" s="128"/>
    </row>
    <row r="2328" spans="1:11" x14ac:dyDescent="0.3">
      <c r="A2328" s="73">
        <v>40465</v>
      </c>
      <c r="B2328" s="130">
        <v>1173.8100589999999</v>
      </c>
      <c r="C2328" s="125">
        <f t="shared" si="152"/>
        <v>2.8575279880992399E-2</v>
      </c>
      <c r="D2328" s="128">
        <f t="shared" si="153"/>
        <v>28575.279880992399</v>
      </c>
      <c r="E2328" s="128">
        <f t="shared" ca="1" si="154"/>
        <v>82254.158174250464</v>
      </c>
      <c r="F2328" s="124">
        <f t="shared" ca="1" si="155"/>
        <v>7.918689386943556E-2</v>
      </c>
      <c r="G2328" s="128"/>
      <c r="H2328" s="128"/>
      <c r="I2328" s="124"/>
      <c r="J2328" s="125"/>
      <c r="K2328" s="128"/>
    </row>
    <row r="2329" spans="1:11" x14ac:dyDescent="0.3">
      <c r="A2329" s="73">
        <v>40464</v>
      </c>
      <c r="B2329" s="130">
        <v>1178.099976</v>
      </c>
      <c r="C2329" s="125">
        <f t="shared" si="152"/>
        <v>2.9150975848470262E-2</v>
      </c>
      <c r="D2329" s="128">
        <f t="shared" si="153"/>
        <v>29150.975848470262</v>
      </c>
      <c r="E2329" s="128">
        <f t="shared" ca="1" si="154"/>
        <v>82254.158174250464</v>
      </c>
      <c r="F2329" s="124">
        <f t="shared" ca="1" si="155"/>
        <v>7.4359736460180681E-2</v>
      </c>
      <c r="G2329" s="128"/>
      <c r="H2329" s="128"/>
      <c r="I2329" s="124"/>
      <c r="J2329" s="125"/>
      <c r="K2329" s="128"/>
    </row>
    <row r="2330" spans="1:11" x14ac:dyDescent="0.3">
      <c r="A2330" s="73">
        <v>40463</v>
      </c>
      <c r="B2330" s="130">
        <v>1169.7700199999999</v>
      </c>
      <c r="C2330" s="125">
        <f t="shared" si="152"/>
        <v>1.9229824816817453E-2</v>
      </c>
      <c r="D2330" s="128">
        <f t="shared" si="153"/>
        <v>19229.824816817454</v>
      </c>
      <c r="E2330" s="128">
        <f t="shared" ca="1" si="154"/>
        <v>82254.158174250464</v>
      </c>
      <c r="F2330" s="124">
        <f t="shared" ca="1" si="155"/>
        <v>7.1198328396946398E-2</v>
      </c>
      <c r="G2330" s="128"/>
      <c r="H2330" s="128"/>
      <c r="I2330" s="124"/>
      <c r="J2330" s="125"/>
      <c r="K2330" s="128"/>
    </row>
    <row r="2331" spans="1:11" x14ac:dyDescent="0.3">
      <c r="A2331" s="73">
        <v>40462</v>
      </c>
      <c r="B2331" s="130">
        <v>1165.3199460000001</v>
      </c>
      <c r="C2331" s="125">
        <f t="shared" si="152"/>
        <v>2.027729154459279E-2</v>
      </c>
      <c r="D2331" s="128">
        <f t="shared" si="153"/>
        <v>20277.29154459279</v>
      </c>
      <c r="E2331" s="128">
        <f t="shared" ca="1" si="154"/>
        <v>82254.158174250464</v>
      </c>
      <c r="F2331" s="124">
        <f t="shared" ca="1" si="155"/>
        <v>8.5846877127969679E-2</v>
      </c>
      <c r="G2331" s="128"/>
      <c r="H2331" s="128"/>
      <c r="I2331" s="124"/>
      <c r="J2331" s="125"/>
      <c r="K2331" s="128"/>
    </row>
    <row r="2332" spans="1:11" x14ac:dyDescent="0.3">
      <c r="A2332" s="73">
        <v>40459</v>
      </c>
      <c r="B2332" s="130">
        <v>1165.150024</v>
      </c>
      <c r="C2332" s="125">
        <f t="shared" si="152"/>
        <v>1.4347009470719652E-2</v>
      </c>
      <c r="D2332" s="128">
        <f t="shared" si="153"/>
        <v>14347.009470719651</v>
      </c>
      <c r="E2332" s="128">
        <f t="shared" ca="1" si="154"/>
        <v>82254.158174250464</v>
      </c>
      <c r="F2332" s="124">
        <f t="shared" ca="1" si="155"/>
        <v>8.2662065134466722E-2</v>
      </c>
      <c r="G2332" s="128"/>
      <c r="H2332" s="128"/>
      <c r="I2332" s="124"/>
      <c r="J2332" s="125"/>
      <c r="K2332" s="128"/>
    </row>
    <row r="2333" spans="1:11" x14ac:dyDescent="0.3">
      <c r="A2333" s="73">
        <v>40458</v>
      </c>
      <c r="B2333" s="130">
        <v>1158.0600589999999</v>
      </c>
      <c r="C2333" s="125">
        <f t="shared" si="152"/>
        <v>2.9542334663782643E-2</v>
      </c>
      <c r="D2333" s="128">
        <f t="shared" si="153"/>
        <v>29542.334663782643</v>
      </c>
      <c r="E2333" s="128">
        <f t="shared" ca="1" si="154"/>
        <v>82254.158174250464</v>
      </c>
      <c r="F2333" s="124">
        <f t="shared" ca="1" si="155"/>
        <v>8.07940996256995E-2</v>
      </c>
      <c r="G2333" s="128"/>
      <c r="H2333" s="128"/>
      <c r="I2333" s="124"/>
      <c r="J2333" s="125"/>
      <c r="K2333" s="128"/>
    </row>
    <row r="2334" spans="1:11" x14ac:dyDescent="0.3">
      <c r="A2334" s="73">
        <v>40457</v>
      </c>
      <c r="B2334" s="130">
        <v>1159.969971</v>
      </c>
      <c r="C2334" s="125">
        <f t="shared" si="152"/>
        <v>2.2648676996145811E-2</v>
      </c>
      <c r="D2334" s="128">
        <f t="shared" si="153"/>
        <v>22648.676996145812</v>
      </c>
      <c r="E2334" s="128">
        <f t="shared" ca="1" si="154"/>
        <v>82254.158174250464</v>
      </c>
      <c r="F2334" s="124">
        <f t="shared" ca="1" si="155"/>
        <v>8.8683028094061367E-2</v>
      </c>
      <c r="G2334" s="128"/>
      <c r="H2334" s="128"/>
      <c r="I2334" s="124"/>
      <c r="J2334" s="125"/>
      <c r="K2334" s="128"/>
    </row>
    <row r="2335" spans="1:11" x14ac:dyDescent="0.3">
      <c r="A2335" s="73">
        <v>40456</v>
      </c>
      <c r="B2335" s="130">
        <v>1160.75</v>
      </c>
      <c r="C2335" s="125">
        <f t="shared" si="152"/>
        <v>1.8398261477171385E-2</v>
      </c>
      <c r="D2335" s="128">
        <f t="shared" si="153"/>
        <v>18398.261477171385</v>
      </c>
      <c r="E2335" s="128">
        <f t="shared" ca="1" si="154"/>
        <v>82254.158174250464</v>
      </c>
      <c r="F2335" s="124">
        <f t="shared" ca="1" si="155"/>
        <v>9.7552949462291094E-2</v>
      </c>
      <c r="G2335" s="128"/>
      <c r="H2335" s="128"/>
      <c r="I2335" s="124"/>
      <c r="J2335" s="125"/>
      <c r="K2335" s="128"/>
    </row>
    <row r="2336" spans="1:11" x14ac:dyDescent="0.3">
      <c r="A2336" s="73">
        <v>40455</v>
      </c>
      <c r="B2336" s="130">
        <v>1137.030029</v>
      </c>
      <c r="C2336" s="125">
        <f t="shared" si="152"/>
        <v>-4.970580631877386E-3</v>
      </c>
      <c r="D2336" s="128">
        <f t="shared" si="153"/>
        <v>-4970.5806318773857</v>
      </c>
      <c r="E2336" s="128">
        <f t="shared" ca="1" si="154"/>
        <v>82254.158174250464</v>
      </c>
      <c r="F2336" s="124">
        <f t="shared" ca="1" si="155"/>
        <v>7.8039726432751921E-2</v>
      </c>
      <c r="G2336" s="128"/>
      <c r="H2336" s="128"/>
      <c r="I2336" s="124"/>
      <c r="J2336" s="125"/>
      <c r="K2336" s="128"/>
    </row>
    <row r="2337" spans="1:11" x14ac:dyDescent="0.3">
      <c r="A2337" s="73">
        <v>40452</v>
      </c>
      <c r="B2337" s="130">
        <v>1146.23999</v>
      </c>
      <c r="C2337" s="125">
        <f t="shared" si="152"/>
        <v>1.8345956008637643E-2</v>
      </c>
      <c r="D2337" s="128">
        <f t="shared" si="153"/>
        <v>18345.956008637644</v>
      </c>
      <c r="E2337" s="128">
        <f t="shared" ca="1" si="154"/>
        <v>82254.158174250464</v>
      </c>
      <c r="F2337" s="124">
        <f t="shared" ca="1" si="155"/>
        <v>0.10166660223843049</v>
      </c>
      <c r="G2337" s="128"/>
      <c r="H2337" s="128"/>
      <c r="I2337" s="124"/>
      <c r="J2337" s="125"/>
      <c r="K2337" s="128"/>
    </row>
    <row r="2338" spans="1:11" x14ac:dyDescent="0.3">
      <c r="A2338" s="73">
        <v>40451</v>
      </c>
      <c r="B2338" s="130">
        <v>1141.1999510000001</v>
      </c>
      <c r="C2338" s="125">
        <f t="shared" si="152"/>
        <v>1.4706592659093243E-2</v>
      </c>
      <c r="D2338" s="128">
        <f t="shared" si="153"/>
        <v>14706.592659093243</v>
      </c>
      <c r="E2338" s="128">
        <f t="shared" ca="1" si="154"/>
        <v>82254.158174250464</v>
      </c>
      <c r="F2338" s="124">
        <f t="shared" ca="1" si="155"/>
        <v>0.11313779070860974</v>
      </c>
      <c r="G2338" s="128"/>
      <c r="H2338" s="128"/>
      <c r="I2338" s="124"/>
      <c r="J2338" s="125"/>
      <c r="K2338" s="128"/>
    </row>
    <row r="2339" spans="1:11" x14ac:dyDescent="0.3">
      <c r="A2339" s="73">
        <v>40450</v>
      </c>
      <c r="B2339" s="130">
        <v>1144.7299800000001</v>
      </c>
      <c r="C2339" s="125">
        <f t="shared" si="152"/>
        <v>1.7474499314374281E-2</v>
      </c>
      <c r="D2339" s="128">
        <f t="shared" si="153"/>
        <v>17474.499314374279</v>
      </c>
      <c r="E2339" s="128">
        <f t="shared" ca="1" si="154"/>
        <v>82254.158174250464</v>
      </c>
      <c r="F2339" s="124">
        <f t="shared" ca="1" si="155"/>
        <v>0.11155023224470129</v>
      </c>
      <c r="G2339" s="128"/>
      <c r="H2339" s="128"/>
      <c r="I2339" s="124"/>
      <c r="J2339" s="125"/>
      <c r="K2339" s="128"/>
    </row>
    <row r="2340" spans="1:11" x14ac:dyDescent="0.3">
      <c r="A2340" s="73">
        <v>40449</v>
      </c>
      <c r="B2340" s="130">
        <v>1147.6999510000001</v>
      </c>
      <c r="C2340" s="125">
        <f t="shared" si="152"/>
        <v>2.372667520242655E-2</v>
      </c>
      <c r="D2340" s="128">
        <f t="shared" si="153"/>
        <v>23726.675202426552</v>
      </c>
      <c r="E2340" s="128">
        <f t="shared" ca="1" si="154"/>
        <v>82254.158174250464</v>
      </c>
      <c r="F2340" s="124">
        <f t="shared" ca="1" si="155"/>
        <v>8.5726717724273982E-2</v>
      </c>
      <c r="G2340" s="128"/>
      <c r="H2340" s="128"/>
      <c r="I2340" s="124"/>
      <c r="J2340" s="125"/>
      <c r="K2340" s="128"/>
    </row>
    <row r="2341" spans="1:11" x14ac:dyDescent="0.3">
      <c r="A2341" s="73">
        <v>40448</v>
      </c>
      <c r="B2341" s="130">
        <v>1142.160034</v>
      </c>
      <c r="C2341" s="125">
        <f t="shared" si="152"/>
        <v>1.8058659030744328E-2</v>
      </c>
      <c r="D2341" s="128">
        <f t="shared" si="153"/>
        <v>18058.659030744329</v>
      </c>
      <c r="E2341" s="128">
        <f t="shared" ca="1" si="154"/>
        <v>82254.158174250464</v>
      </c>
      <c r="F2341" s="124">
        <f t="shared" ca="1" si="155"/>
        <v>7.6889761696897319E-2</v>
      </c>
      <c r="G2341" s="128"/>
      <c r="H2341" s="128"/>
      <c r="I2341" s="124"/>
      <c r="J2341" s="125"/>
      <c r="K2341" s="128"/>
    </row>
    <row r="2342" spans="1:11" x14ac:dyDescent="0.3">
      <c r="A2342" s="73">
        <v>40445</v>
      </c>
      <c r="B2342" s="130">
        <v>1148.670044</v>
      </c>
      <c r="C2342" s="125">
        <f t="shared" si="152"/>
        <v>3.5257530775883117E-2</v>
      </c>
      <c r="D2342" s="128">
        <f t="shared" si="153"/>
        <v>35257.530775883119</v>
      </c>
      <c r="E2342" s="128">
        <f t="shared" ca="1" si="154"/>
        <v>82254.158174250464</v>
      </c>
      <c r="F2342" s="124">
        <f t="shared" ca="1" si="155"/>
        <v>8.0613055384166188E-2</v>
      </c>
      <c r="G2342" s="128"/>
      <c r="H2342" s="128"/>
      <c r="I2342" s="124"/>
      <c r="J2342" s="125"/>
      <c r="K2342" s="128"/>
    </row>
    <row r="2343" spans="1:11" x14ac:dyDescent="0.3">
      <c r="A2343" s="73">
        <v>40444</v>
      </c>
      <c r="B2343" s="130">
        <v>1124.829956</v>
      </c>
      <c r="C2343" s="125">
        <f t="shared" si="152"/>
        <v>1.8701571292828456E-2</v>
      </c>
      <c r="D2343" s="128">
        <f t="shared" si="153"/>
        <v>18701.571292828456</v>
      </c>
      <c r="E2343" s="128">
        <f t="shared" ca="1" si="154"/>
        <v>82254.158174250464</v>
      </c>
      <c r="F2343" s="124">
        <f t="shared" ca="1" si="155"/>
        <v>7.7031301456216728E-2</v>
      </c>
      <c r="G2343" s="128"/>
      <c r="H2343" s="128"/>
      <c r="I2343" s="124"/>
      <c r="J2343" s="125"/>
      <c r="K2343" s="128"/>
    </row>
    <row r="2344" spans="1:11" x14ac:dyDescent="0.3">
      <c r="A2344" s="73">
        <v>40443</v>
      </c>
      <c r="B2344" s="130">
        <v>1134.280029</v>
      </c>
      <c r="C2344" s="125">
        <f t="shared" si="152"/>
        <v>3.2224043027037075E-2</v>
      </c>
      <c r="D2344" s="128">
        <f t="shared" si="153"/>
        <v>32224.043027037074</v>
      </c>
      <c r="E2344" s="128">
        <f t="shared" ca="1" si="154"/>
        <v>82254.158174250464</v>
      </c>
      <c r="F2344" s="124">
        <f t="shared" ca="1" si="155"/>
        <v>7.9464776352349276E-2</v>
      </c>
      <c r="G2344" s="128"/>
      <c r="H2344" s="128"/>
      <c r="I2344" s="124"/>
      <c r="J2344" s="125"/>
      <c r="K2344" s="128"/>
    </row>
    <row r="2345" spans="1:11" x14ac:dyDescent="0.3">
      <c r="A2345" s="73">
        <v>40442</v>
      </c>
      <c r="B2345" s="130">
        <v>1139.780029</v>
      </c>
      <c r="C2345" s="125">
        <f t="shared" si="152"/>
        <v>4.3907591307204452E-2</v>
      </c>
      <c r="D2345" s="128">
        <f t="shared" si="153"/>
        <v>43907.59130720445</v>
      </c>
      <c r="E2345" s="128">
        <f t="shared" ca="1" si="154"/>
        <v>82254.158174250464</v>
      </c>
      <c r="F2345" s="124">
        <f t="shared" ca="1" si="155"/>
        <v>7.4382378964351847E-2</v>
      </c>
      <c r="G2345" s="128"/>
      <c r="H2345" s="128"/>
      <c r="I2345" s="124"/>
      <c r="J2345" s="125"/>
      <c r="K2345" s="128"/>
    </row>
    <row r="2346" spans="1:11" x14ac:dyDescent="0.3">
      <c r="A2346" s="73">
        <v>40441</v>
      </c>
      <c r="B2346" s="130">
        <v>1142.709961</v>
      </c>
      <c r="C2346" s="125">
        <f t="shared" si="152"/>
        <v>3.4585427614187036E-2</v>
      </c>
      <c r="D2346" s="128">
        <f t="shared" si="153"/>
        <v>34585.427614187036</v>
      </c>
      <c r="E2346" s="128">
        <f t="shared" ca="1" si="154"/>
        <v>82254.158174250464</v>
      </c>
      <c r="F2346" s="124">
        <f t="shared" ca="1" si="155"/>
        <v>6.6298942524528393E-2</v>
      </c>
      <c r="G2346" s="128"/>
      <c r="H2346" s="128"/>
      <c r="I2346" s="124"/>
      <c r="J2346" s="125"/>
      <c r="K2346" s="128"/>
    </row>
    <row r="2347" spans="1:11" x14ac:dyDescent="0.3">
      <c r="A2347" s="73">
        <v>40438</v>
      </c>
      <c r="B2347" s="130">
        <v>1125.589966</v>
      </c>
      <c r="C2347" s="125">
        <f t="shared" si="152"/>
        <v>3.2556637722557014E-2</v>
      </c>
      <c r="D2347" s="128">
        <f t="shared" si="153"/>
        <v>32556.637722557014</v>
      </c>
      <c r="E2347" s="128">
        <f t="shared" ca="1" si="154"/>
        <v>82254.158174250464</v>
      </c>
      <c r="F2347" s="124">
        <f t="shared" ca="1" si="155"/>
        <v>5.7229472370708079E-2</v>
      </c>
      <c r="G2347" s="128"/>
      <c r="H2347" s="128"/>
      <c r="I2347" s="124"/>
      <c r="J2347" s="125"/>
      <c r="K2347" s="128"/>
    </row>
    <row r="2348" spans="1:11" x14ac:dyDescent="0.3">
      <c r="A2348" s="73">
        <v>40437</v>
      </c>
      <c r="B2348" s="130">
        <v>1124.660034</v>
      </c>
      <c r="C2348" s="125">
        <f t="shared" si="152"/>
        <v>4.1072298547779162E-2</v>
      </c>
      <c r="D2348" s="128">
        <f t="shared" si="153"/>
        <v>41072.298547779159</v>
      </c>
      <c r="E2348" s="128">
        <f t="shared" ca="1" si="154"/>
        <v>82254.158174250464</v>
      </c>
      <c r="F2348" s="124">
        <f t="shared" ca="1" si="155"/>
        <v>5.2756699817393837E-2</v>
      </c>
      <c r="G2348" s="128"/>
      <c r="H2348" s="128"/>
      <c r="I2348" s="124"/>
      <c r="J2348" s="125"/>
      <c r="K2348" s="128"/>
    </row>
    <row r="2349" spans="1:11" x14ac:dyDescent="0.3">
      <c r="A2349" s="73">
        <v>40436</v>
      </c>
      <c r="B2349" s="130">
        <v>1125.0699460000001</v>
      </c>
      <c r="C2349" s="125">
        <f t="shared" si="152"/>
        <v>7.2179384155502069E-2</v>
      </c>
      <c r="D2349" s="128">
        <f t="shared" si="153"/>
        <v>72179.384155502063</v>
      </c>
      <c r="E2349" s="128">
        <f t="shared" ca="1" si="154"/>
        <v>82254.158174250464</v>
      </c>
      <c r="F2349" s="124">
        <f t="shared" ca="1" si="155"/>
        <v>5.5917893700718979E-2</v>
      </c>
      <c r="G2349" s="128"/>
      <c r="H2349" s="128"/>
      <c r="I2349" s="124"/>
      <c r="J2349" s="125"/>
      <c r="K2349" s="128"/>
    </row>
    <row r="2350" spans="1:11" x14ac:dyDescent="0.3">
      <c r="A2350" s="73">
        <v>40435</v>
      </c>
      <c r="B2350" s="130">
        <v>1121.099976</v>
      </c>
      <c r="C2350" s="125">
        <f t="shared" si="152"/>
        <v>6.8813569168480804E-2</v>
      </c>
      <c r="D2350" s="128">
        <f t="shared" si="153"/>
        <v>68813.569168480797</v>
      </c>
      <c r="E2350" s="128">
        <f t="shared" ca="1" si="154"/>
        <v>82254.158174250464</v>
      </c>
      <c r="F2350" s="124">
        <f t="shared" ca="1" si="155"/>
        <v>4.8972608920874627E-2</v>
      </c>
      <c r="G2350" s="128"/>
      <c r="H2350" s="128"/>
      <c r="I2350" s="124"/>
      <c r="J2350" s="125"/>
      <c r="K2350" s="128"/>
    </row>
    <row r="2351" spans="1:11" x14ac:dyDescent="0.3">
      <c r="A2351" s="73">
        <v>40434</v>
      </c>
      <c r="B2351" s="130">
        <v>1121.900024</v>
      </c>
      <c r="C2351" s="125">
        <f t="shared" si="152"/>
        <v>5.3832987187857784E-2</v>
      </c>
      <c r="D2351" s="128">
        <f t="shared" si="153"/>
        <v>53832.987187857783</v>
      </c>
      <c r="E2351" s="128">
        <f t="shared" ca="1" si="154"/>
        <v>82254.158174250464</v>
      </c>
      <c r="F2351" s="124">
        <f t="shared" ca="1" si="155"/>
        <v>6.5806616447343202E-2</v>
      </c>
      <c r="G2351" s="128"/>
      <c r="H2351" s="128"/>
      <c r="I2351" s="124"/>
      <c r="J2351" s="125"/>
      <c r="K2351" s="128"/>
    </row>
    <row r="2352" spans="1:11" x14ac:dyDescent="0.3">
      <c r="A2352" s="73">
        <v>40431</v>
      </c>
      <c r="B2352" s="130">
        <v>1109.5500489999999</v>
      </c>
      <c r="C2352" s="125">
        <f t="shared" si="152"/>
        <v>5.951956582768414E-2</v>
      </c>
      <c r="D2352" s="128">
        <f t="shared" si="153"/>
        <v>59519.565827684142</v>
      </c>
      <c r="E2352" s="128">
        <f t="shared" ca="1" si="154"/>
        <v>82254.158174250464</v>
      </c>
      <c r="F2352" s="124">
        <f t="shared" ca="1" si="155"/>
        <v>5.7379004851512372E-2</v>
      </c>
      <c r="G2352" s="128"/>
      <c r="H2352" s="128"/>
      <c r="I2352" s="124"/>
      <c r="J2352" s="125"/>
      <c r="K2352" s="128"/>
    </row>
    <row r="2353" spans="1:11" x14ac:dyDescent="0.3">
      <c r="A2353" s="73">
        <v>40430</v>
      </c>
      <c r="B2353" s="130">
        <v>1104.1800539999999</v>
      </c>
      <c r="C2353" s="125">
        <f t="shared" si="152"/>
        <v>4.6288933354223794E-2</v>
      </c>
      <c r="D2353" s="128">
        <f t="shared" si="153"/>
        <v>46288.933354223795</v>
      </c>
      <c r="E2353" s="128">
        <f t="shared" ca="1" si="154"/>
        <v>82254.158174250464</v>
      </c>
      <c r="F2353" s="124">
        <f t="shared" ca="1" si="155"/>
        <v>5.8931914473198344E-2</v>
      </c>
      <c r="G2353" s="128"/>
      <c r="H2353" s="128"/>
      <c r="I2353" s="124"/>
      <c r="J2353" s="125"/>
      <c r="K2353" s="128"/>
    </row>
    <row r="2354" spans="1:11" x14ac:dyDescent="0.3">
      <c r="A2354" s="73">
        <v>40429</v>
      </c>
      <c r="B2354" s="130">
        <v>1098.869995</v>
      </c>
      <c r="C2354" s="125">
        <f t="shared" si="152"/>
        <v>4.4682327876459649E-2</v>
      </c>
      <c r="D2354" s="128">
        <f t="shared" si="153"/>
        <v>44682.327876459647</v>
      </c>
      <c r="E2354" s="128">
        <f t="shared" ca="1" si="154"/>
        <v>82254.158174250464</v>
      </c>
      <c r="F2354" s="124">
        <f t="shared" ca="1" si="155"/>
        <v>5.2416322728518372E-2</v>
      </c>
      <c r="G2354" s="128"/>
      <c r="H2354" s="128"/>
      <c r="I2354" s="124"/>
      <c r="J2354" s="125"/>
      <c r="K2354" s="128"/>
    </row>
    <row r="2355" spans="1:11" x14ac:dyDescent="0.3">
      <c r="A2355" s="73">
        <v>40428</v>
      </c>
      <c r="B2355" s="130">
        <v>1091.839966</v>
      </c>
      <c r="C2355" s="125">
        <f t="shared" si="152"/>
        <v>2.2935074711462056E-2</v>
      </c>
      <c r="D2355" s="128">
        <f t="shared" si="153"/>
        <v>22935.074711462057</v>
      </c>
      <c r="E2355" s="128">
        <f t="shared" ca="1" si="154"/>
        <v>82254.158174250464</v>
      </c>
      <c r="F2355" s="124">
        <f t="shared" ca="1" si="155"/>
        <v>5.6581835434461158E-2</v>
      </c>
      <c r="G2355" s="128"/>
      <c r="H2355" s="128"/>
      <c r="I2355" s="124"/>
      <c r="J2355" s="125"/>
      <c r="K2355" s="128"/>
    </row>
    <row r="2356" spans="1:11" x14ac:dyDescent="0.3">
      <c r="A2356" s="73">
        <v>40424</v>
      </c>
      <c r="B2356" s="130">
        <v>1104.51001</v>
      </c>
      <c r="C2356" s="125">
        <f t="shared" si="152"/>
        <v>3.062459368553494E-2</v>
      </c>
      <c r="D2356" s="128">
        <f t="shared" si="153"/>
        <v>30624.593685534939</v>
      </c>
      <c r="E2356" s="128">
        <f t="shared" ca="1" si="154"/>
        <v>82254.158174250464</v>
      </c>
      <c r="F2356" s="124">
        <f t="shared" ca="1" si="155"/>
        <v>7.716087912168712E-2</v>
      </c>
      <c r="G2356" s="128"/>
      <c r="H2356" s="128"/>
      <c r="I2356" s="124"/>
      <c r="J2356" s="125"/>
      <c r="K2356" s="128"/>
    </row>
    <row r="2357" spans="1:11" x14ac:dyDescent="0.3">
      <c r="A2357" s="73">
        <v>40423</v>
      </c>
      <c r="B2357" s="130">
        <v>1090.099976</v>
      </c>
      <c r="C2357" s="125">
        <f t="shared" si="152"/>
        <v>1.3452554254471449E-2</v>
      </c>
      <c r="D2357" s="128">
        <f t="shared" si="153"/>
        <v>13452.55425447145</v>
      </c>
      <c r="E2357" s="128">
        <f t="shared" ca="1" si="154"/>
        <v>82254.158174250464</v>
      </c>
      <c r="F2357" s="124">
        <f t="shared" ca="1" si="155"/>
        <v>7.251077357314184E-2</v>
      </c>
      <c r="G2357" s="128"/>
      <c r="H2357" s="128"/>
      <c r="I2357" s="124"/>
      <c r="J2357" s="125"/>
      <c r="K2357" s="128"/>
    </row>
    <row r="2358" spans="1:11" x14ac:dyDescent="0.3">
      <c r="A2358" s="73">
        <v>40422</v>
      </c>
      <c r="B2358" s="130">
        <v>1080.290039</v>
      </c>
      <c r="C2358" s="125">
        <f t="shared" si="152"/>
        <v>-1.2676386057800415E-2</v>
      </c>
      <c r="D2358" s="128">
        <f t="shared" si="153"/>
        <v>-12676.386057800415</v>
      </c>
      <c r="E2358" s="128">
        <f t="shared" ca="1" si="154"/>
        <v>82254.158174250464</v>
      </c>
      <c r="F2358" s="124">
        <f t="shared" ca="1" si="155"/>
        <v>7.6801213835186122E-2</v>
      </c>
      <c r="G2358" s="128"/>
      <c r="H2358" s="128"/>
      <c r="I2358" s="124"/>
      <c r="J2358" s="125"/>
      <c r="K2358" s="128"/>
    </row>
    <row r="2359" spans="1:11" x14ac:dyDescent="0.3">
      <c r="A2359" s="73">
        <v>40421</v>
      </c>
      <c r="B2359" s="130">
        <v>1049.329956</v>
      </c>
      <c r="C2359" s="125">
        <f t="shared" si="152"/>
        <v>-3.9550113915779339E-2</v>
      </c>
      <c r="D2359" s="128">
        <f t="shared" si="153"/>
        <v>-39550.113915779337</v>
      </c>
      <c r="E2359" s="128">
        <f t="shared" ca="1" si="154"/>
        <v>82254.158174250464</v>
      </c>
      <c r="F2359" s="124">
        <f t="shared" ca="1" si="155"/>
        <v>5.4868013068610333E-2</v>
      </c>
      <c r="G2359" s="128"/>
      <c r="H2359" s="128"/>
      <c r="I2359" s="124"/>
      <c r="J2359" s="125"/>
      <c r="K2359" s="128"/>
    </row>
    <row r="2360" spans="1:11" x14ac:dyDescent="0.3">
      <c r="A2360" s="73">
        <v>40420</v>
      </c>
      <c r="B2360" s="130">
        <v>1048.920044</v>
      </c>
      <c r="C2360" s="125">
        <f t="shared" si="152"/>
        <v>-2.8219867756397843E-2</v>
      </c>
      <c r="D2360" s="128">
        <f t="shared" si="153"/>
        <v>-28219.867756397842</v>
      </c>
      <c r="E2360" s="128">
        <f t="shared" ca="1" si="154"/>
        <v>82254.158174250464</v>
      </c>
      <c r="F2360" s="124">
        <f t="shared" ca="1" si="155"/>
        <v>5.0979987897839418E-2</v>
      </c>
      <c r="G2360" s="128"/>
      <c r="H2360" s="128"/>
      <c r="I2360" s="124"/>
      <c r="J2360" s="125"/>
      <c r="K2360" s="128"/>
    </row>
    <row r="2361" spans="1:11" x14ac:dyDescent="0.3">
      <c r="A2361" s="73">
        <v>40417</v>
      </c>
      <c r="B2361" s="130">
        <v>1064.589966</v>
      </c>
      <c r="C2361" s="125">
        <f t="shared" si="152"/>
        <v>-1.3583538568450293E-2</v>
      </c>
      <c r="D2361" s="128">
        <f t="shared" si="153"/>
        <v>-13583.538568450293</v>
      </c>
      <c r="E2361" s="128">
        <f t="shared" ca="1" si="154"/>
        <v>82254.158174250464</v>
      </c>
      <c r="F2361" s="124">
        <f t="shared" ca="1" si="155"/>
        <v>4.3081628045117837E-2</v>
      </c>
      <c r="G2361" s="128"/>
      <c r="H2361" s="128"/>
      <c r="I2361" s="124"/>
      <c r="J2361" s="125"/>
      <c r="K2361" s="128"/>
    </row>
    <row r="2362" spans="1:11" x14ac:dyDescent="0.3">
      <c r="A2362" s="73">
        <v>40416</v>
      </c>
      <c r="B2362" s="130">
        <v>1047.219971</v>
      </c>
      <c r="C2362" s="125">
        <f t="shared" si="152"/>
        <v>-3.3582206240006185E-2</v>
      </c>
      <c r="D2362" s="128">
        <f t="shared" si="153"/>
        <v>-33582.206240006184</v>
      </c>
      <c r="E2362" s="128">
        <f t="shared" ca="1" si="154"/>
        <v>82254.158174250464</v>
      </c>
      <c r="F2362" s="124">
        <f t="shared" ca="1" si="155"/>
        <v>1.7775666022094905E-2</v>
      </c>
      <c r="G2362" s="128"/>
      <c r="H2362" s="128"/>
      <c r="I2362" s="124"/>
      <c r="J2362" s="125"/>
      <c r="K2362" s="128"/>
    </row>
    <row r="2363" spans="1:11" x14ac:dyDescent="0.3">
      <c r="A2363" s="73">
        <v>40415</v>
      </c>
      <c r="B2363" s="130">
        <v>1055.329956</v>
      </c>
      <c r="C2363" s="125">
        <f t="shared" si="152"/>
        <v>-3.1336352454637728E-2</v>
      </c>
      <c r="D2363" s="128">
        <f t="shared" si="153"/>
        <v>-31336.352454637727</v>
      </c>
      <c r="E2363" s="128">
        <f t="shared" ca="1" si="154"/>
        <v>82254.158174250464</v>
      </c>
      <c r="F2363" s="124">
        <f t="shared" ca="1" si="155"/>
        <v>2.3618282093120779E-2</v>
      </c>
      <c r="G2363" s="128"/>
      <c r="H2363" s="128"/>
      <c r="I2363" s="124"/>
      <c r="J2363" s="125"/>
      <c r="K2363" s="128"/>
    </row>
    <row r="2364" spans="1:11" x14ac:dyDescent="0.3">
      <c r="A2364" s="73">
        <v>40414</v>
      </c>
      <c r="B2364" s="130">
        <v>1051.869995</v>
      </c>
      <c r="C2364" s="125">
        <f t="shared" si="152"/>
        <v>-6.171842752271306E-2</v>
      </c>
      <c r="D2364" s="128">
        <f t="shared" si="153"/>
        <v>-61718.427522713057</v>
      </c>
      <c r="E2364" s="128">
        <f t="shared" ca="1" si="154"/>
        <v>82254.158174250464</v>
      </c>
      <c r="F2364" s="124">
        <f t="shared" ca="1" si="155"/>
        <v>2.3100416406160784E-2</v>
      </c>
      <c r="G2364" s="128"/>
      <c r="H2364" s="128"/>
      <c r="I2364" s="124"/>
      <c r="J2364" s="125"/>
      <c r="K2364" s="128"/>
    </row>
    <row r="2365" spans="1:11" x14ac:dyDescent="0.3">
      <c r="A2365" s="73">
        <v>40413</v>
      </c>
      <c r="B2365" s="130">
        <v>1067.3599850000001</v>
      </c>
      <c r="C2365" s="125">
        <f t="shared" si="152"/>
        <v>-5.358271656095015E-2</v>
      </c>
      <c r="D2365" s="128">
        <f t="shared" si="153"/>
        <v>-53582.716560950154</v>
      </c>
      <c r="E2365" s="128">
        <f t="shared" ca="1" si="154"/>
        <v>82254.158174250464</v>
      </c>
      <c r="F2365" s="124">
        <f t="shared" ca="1" si="155"/>
        <v>3.8287923151751002E-2</v>
      </c>
      <c r="G2365" s="128"/>
      <c r="H2365" s="128"/>
      <c r="I2365" s="124"/>
      <c r="J2365" s="125"/>
      <c r="K2365" s="128"/>
    </row>
    <row r="2366" spans="1:11" x14ac:dyDescent="0.3">
      <c r="A2366" s="73">
        <v>40410</v>
      </c>
      <c r="B2366" s="130">
        <v>1071.6899410000001</v>
      </c>
      <c r="C2366" s="125">
        <f t="shared" si="152"/>
        <v>-4.4533070621593174E-2</v>
      </c>
      <c r="D2366" s="128">
        <f t="shared" si="153"/>
        <v>-44533.070621593171</v>
      </c>
      <c r="E2366" s="128">
        <f t="shared" ca="1" si="154"/>
        <v>82254.158174250464</v>
      </c>
      <c r="F2366" s="124">
        <f t="shared" ca="1" si="155"/>
        <v>4.4970111672909763E-2</v>
      </c>
      <c r="G2366" s="128"/>
      <c r="H2366" s="128"/>
      <c r="I2366" s="124"/>
      <c r="J2366" s="125"/>
      <c r="K2366" s="128"/>
    </row>
    <row r="2367" spans="1:11" x14ac:dyDescent="0.3">
      <c r="A2367" s="73">
        <v>40409</v>
      </c>
      <c r="B2367" s="130">
        <v>1075.630005</v>
      </c>
      <c r="C2367" s="125">
        <f t="shared" si="152"/>
        <v>-4.4572397980323863E-2</v>
      </c>
      <c r="D2367" s="128">
        <f t="shared" si="153"/>
        <v>-44572.397980323862</v>
      </c>
      <c r="E2367" s="128">
        <f t="shared" ca="1" si="154"/>
        <v>82254.158174250464</v>
      </c>
      <c r="F2367" s="124">
        <f t="shared" ca="1" si="155"/>
        <v>4.8239501582453048E-2</v>
      </c>
      <c r="G2367" s="128"/>
      <c r="H2367" s="128"/>
      <c r="I2367" s="124"/>
      <c r="J2367" s="125"/>
      <c r="K2367" s="128"/>
    </row>
    <row r="2368" spans="1:11" x14ac:dyDescent="0.3">
      <c r="A2368" s="73">
        <v>40408</v>
      </c>
      <c r="B2368" s="130">
        <v>1094.160034</v>
      </c>
      <c r="C2368" s="125">
        <f t="shared" si="152"/>
        <v>-2.9345974498296568E-2</v>
      </c>
      <c r="D2368" s="128">
        <f t="shared" si="153"/>
        <v>-29345.974498296568</v>
      </c>
      <c r="E2368" s="128">
        <f t="shared" ca="1" si="154"/>
        <v>82254.158174250464</v>
      </c>
      <c r="F2368" s="124">
        <f t="shared" ca="1" si="155"/>
        <v>8.6155076516846174E-2</v>
      </c>
      <c r="G2368" s="128"/>
      <c r="H2368" s="128"/>
      <c r="I2368" s="124"/>
      <c r="J2368" s="125"/>
      <c r="K2368" s="128"/>
    </row>
    <row r="2369" spans="1:11" x14ac:dyDescent="0.3">
      <c r="A2369" s="73">
        <v>40407</v>
      </c>
      <c r="B2369" s="130">
        <v>1092.540039</v>
      </c>
      <c r="C2369" s="125">
        <f t="shared" si="152"/>
        <v>-2.4918268364611418E-2</v>
      </c>
      <c r="D2369" s="128">
        <f t="shared" si="153"/>
        <v>-24918.268364611416</v>
      </c>
      <c r="E2369" s="128">
        <f t="shared" ca="1" si="154"/>
        <v>82254.158174250464</v>
      </c>
      <c r="F2369" s="124">
        <f t="shared" ca="1" si="155"/>
        <v>9.6421346445146217E-2</v>
      </c>
      <c r="G2369" s="128"/>
      <c r="H2369" s="128"/>
      <c r="I2369" s="124"/>
      <c r="J2369" s="125"/>
      <c r="K2369" s="128"/>
    </row>
    <row r="2370" spans="1:11" x14ac:dyDescent="0.3">
      <c r="A2370" s="73">
        <v>40406</v>
      </c>
      <c r="B2370" s="130">
        <v>1079.380005</v>
      </c>
      <c r="C2370" s="125">
        <f t="shared" si="152"/>
        <v>-4.1283979019824613E-2</v>
      </c>
      <c r="D2370" s="128">
        <f t="shared" si="153"/>
        <v>-41283.979019824612</v>
      </c>
      <c r="E2370" s="128">
        <f t="shared" ca="1" si="154"/>
        <v>82254.158174250464</v>
      </c>
      <c r="F2370" s="124">
        <f t="shared" ca="1" si="155"/>
        <v>9.0646400861892129E-2</v>
      </c>
      <c r="G2370" s="128"/>
      <c r="H2370" s="128"/>
      <c r="I2370" s="124"/>
      <c r="J2370" s="125"/>
      <c r="K2370" s="128"/>
    </row>
    <row r="2371" spans="1:11" x14ac:dyDescent="0.3">
      <c r="A2371" s="73">
        <v>40403</v>
      </c>
      <c r="B2371" s="130">
        <v>1079.25</v>
      </c>
      <c r="C2371" s="125">
        <f t="shared" si="152"/>
        <v>-2.0288649679491289E-2</v>
      </c>
      <c r="D2371" s="128">
        <f t="shared" si="153"/>
        <v>-20288.649679491289</v>
      </c>
      <c r="E2371" s="128">
        <f t="shared" ca="1" si="154"/>
        <v>82254.158174250464</v>
      </c>
      <c r="F2371" s="124">
        <f t="shared" ca="1" si="155"/>
        <v>0.10157902894836401</v>
      </c>
      <c r="G2371" s="128"/>
      <c r="H2371" s="128"/>
      <c r="I2371" s="124"/>
      <c r="J2371" s="125"/>
      <c r="K2371" s="128"/>
    </row>
    <row r="2372" spans="1:11" x14ac:dyDescent="0.3">
      <c r="A2372" s="73">
        <v>40402</v>
      </c>
      <c r="B2372" s="130">
        <v>1083.6099850000001</v>
      </c>
      <c r="C2372" s="125">
        <f t="shared" si="152"/>
        <v>-1.6268320906574152E-2</v>
      </c>
      <c r="D2372" s="128">
        <f t="shared" si="153"/>
        <v>-16268.320906574152</v>
      </c>
      <c r="E2372" s="128">
        <f t="shared" ca="1" si="154"/>
        <v>82254.158174250464</v>
      </c>
      <c r="F2372" s="124">
        <f t="shared" ca="1" si="155"/>
        <v>7.9196044041576874E-2</v>
      </c>
      <c r="G2372" s="128"/>
      <c r="H2372" s="128"/>
      <c r="I2372" s="124"/>
      <c r="J2372" s="125"/>
      <c r="K2372" s="128"/>
    </row>
    <row r="2373" spans="1:11" x14ac:dyDescent="0.3">
      <c r="A2373" s="73">
        <v>40401</v>
      </c>
      <c r="B2373" s="130">
        <v>1089.469971</v>
      </c>
      <c r="C2373" s="125">
        <f t="shared" si="152"/>
        <v>-1.5061551467451584E-2</v>
      </c>
      <c r="D2373" s="128">
        <f t="shared" si="153"/>
        <v>-15061.551467451583</v>
      </c>
      <c r="E2373" s="128">
        <f t="shared" ca="1" si="154"/>
        <v>82254.158174250464</v>
      </c>
      <c r="F2373" s="124">
        <f t="shared" ca="1" si="155"/>
        <v>7.5775372029571075E-2</v>
      </c>
      <c r="G2373" s="128"/>
      <c r="H2373" s="128"/>
      <c r="I2373" s="124"/>
      <c r="J2373" s="125"/>
      <c r="K2373" s="128"/>
    </row>
    <row r="2374" spans="1:11" x14ac:dyDescent="0.3">
      <c r="A2374" s="73">
        <v>40400</v>
      </c>
      <c r="B2374" s="130">
        <v>1121.0600589999999</v>
      </c>
      <c r="C2374" s="125">
        <f t="shared" si="152"/>
        <v>6.4821637042964397E-3</v>
      </c>
      <c r="D2374" s="128">
        <f t="shared" si="153"/>
        <v>6482.1637042964394</v>
      </c>
      <c r="E2374" s="128">
        <f t="shared" ca="1" si="154"/>
        <v>82254.158174250464</v>
      </c>
      <c r="F2374" s="124">
        <f t="shared" ca="1" si="155"/>
        <v>0.11458432629340387</v>
      </c>
      <c r="G2374" s="128"/>
      <c r="H2374" s="128"/>
      <c r="I2374" s="124"/>
      <c r="J2374" s="125"/>
      <c r="K2374" s="128"/>
    </row>
    <row r="2375" spans="1:11" x14ac:dyDescent="0.3">
      <c r="A2375" s="73">
        <v>40399</v>
      </c>
      <c r="B2375" s="130">
        <v>1127.790039</v>
      </c>
      <c r="C2375" s="125">
        <f t="shared" si="152"/>
        <v>1.1461806517772954E-2</v>
      </c>
      <c r="D2375" s="128">
        <f t="shared" si="153"/>
        <v>11461.806517772955</v>
      </c>
      <c r="E2375" s="128">
        <f t="shared" ca="1" si="154"/>
        <v>82254.158174250464</v>
      </c>
      <c r="F2375" s="124">
        <f t="shared" ca="1" si="155"/>
        <v>0.13419828653970822</v>
      </c>
      <c r="G2375" s="128"/>
      <c r="H2375" s="128"/>
      <c r="I2375" s="124"/>
      <c r="J2375" s="125"/>
      <c r="K2375" s="128"/>
    </row>
    <row r="2376" spans="1:11" x14ac:dyDescent="0.3">
      <c r="A2376" s="73">
        <v>40396</v>
      </c>
      <c r="B2376" s="130">
        <v>1121.6400149999999</v>
      </c>
      <c r="C2376" s="125">
        <f t="shared" ref="C2376:C2439" si="156">B2376/B2386-1</f>
        <v>1.7212903718971662E-2</v>
      </c>
      <c r="D2376" s="128">
        <f t="shared" ref="D2376:D2439" si="157">C2376*$B$5</f>
        <v>17212.903718971662</v>
      </c>
      <c r="E2376" s="128">
        <f t="shared" ref="E2376:E2439" ca="1" si="158">ABS(_xlfn.PERCENTILE.INC(OFFSET(D2376,0,0,Window),1-VaRLevel))</f>
        <v>82254.158174250464</v>
      </c>
      <c r="F2376" s="124">
        <f t="shared" ca="1" si="155"/>
        <v>0.11373254069067706</v>
      </c>
      <c r="G2376" s="128"/>
      <c r="H2376" s="128"/>
      <c r="I2376" s="124"/>
      <c r="J2376" s="125"/>
      <c r="K2376" s="128"/>
    </row>
    <row r="2377" spans="1:11" x14ac:dyDescent="0.3">
      <c r="A2377" s="73">
        <v>40395</v>
      </c>
      <c r="B2377" s="130">
        <v>1125.8100589999999</v>
      </c>
      <c r="C2377" s="125">
        <f t="shared" si="156"/>
        <v>2.9387304860660546E-2</v>
      </c>
      <c r="D2377" s="128">
        <f t="shared" si="157"/>
        <v>29387.304860660544</v>
      </c>
      <c r="E2377" s="128">
        <f t="shared" ca="1" si="158"/>
        <v>82254.158174250464</v>
      </c>
      <c r="F2377" s="124">
        <f t="shared" ref="F2377:F2440" ca="1" si="159">B2377/OFFSET(B2377,250,0)-1</f>
        <v>0.11413395740903254</v>
      </c>
      <c r="G2377" s="128"/>
      <c r="H2377" s="128"/>
      <c r="I2377" s="124"/>
      <c r="J2377" s="125"/>
      <c r="K2377" s="128"/>
    </row>
    <row r="2378" spans="1:11" x14ac:dyDescent="0.3">
      <c r="A2378" s="73">
        <v>40394</v>
      </c>
      <c r="B2378" s="130">
        <v>1127.23999</v>
      </c>
      <c r="C2378" s="125">
        <f t="shared" si="156"/>
        <v>5.3899181772989913E-2</v>
      </c>
      <c r="D2378" s="128">
        <f t="shared" si="157"/>
        <v>53899.181772989912</v>
      </c>
      <c r="E2378" s="128">
        <f t="shared" ca="1" si="158"/>
        <v>82254.158174250464</v>
      </c>
      <c r="F2378" s="124">
        <f t="shared" ca="1" si="159"/>
        <v>0.13054115094154972</v>
      </c>
      <c r="G2378" s="128"/>
      <c r="H2378" s="128"/>
      <c r="I2378" s="124"/>
      <c r="J2378" s="125"/>
      <c r="K2378" s="128"/>
    </row>
    <row r="2379" spans="1:11" x14ac:dyDescent="0.3">
      <c r="A2379" s="73">
        <v>40393</v>
      </c>
      <c r="B2379" s="130">
        <v>1120.459961</v>
      </c>
      <c r="C2379" s="125">
        <f t="shared" si="156"/>
        <v>3.4130746928983324E-2</v>
      </c>
      <c r="D2379" s="128">
        <f t="shared" si="157"/>
        <v>34130.746928983324</v>
      </c>
      <c r="E2379" s="128">
        <f t="shared" ca="1" si="158"/>
        <v>82254.158174250464</v>
      </c>
      <c r="F2379" s="124">
        <f t="shared" ca="1" si="159"/>
        <v>0.11742060934777188</v>
      </c>
      <c r="G2379" s="128"/>
      <c r="H2379" s="128"/>
      <c r="I2379" s="124"/>
      <c r="J2379" s="125"/>
      <c r="K2379" s="128"/>
    </row>
    <row r="2380" spans="1:11" x14ac:dyDescent="0.3">
      <c r="A2380" s="73">
        <v>40392</v>
      </c>
      <c r="B2380" s="130">
        <v>1125.8599850000001</v>
      </c>
      <c r="C2380" s="125">
        <f t="shared" si="156"/>
        <v>5.0977815635939283E-2</v>
      </c>
      <c r="D2380" s="128">
        <f t="shared" si="157"/>
        <v>50977.815635939281</v>
      </c>
      <c r="E2380" s="128">
        <f t="shared" ca="1" si="158"/>
        <v>82254.158174250464</v>
      </c>
      <c r="F2380" s="124">
        <f t="shared" ca="1" si="159"/>
        <v>0.1195345877106051</v>
      </c>
      <c r="G2380" s="128"/>
      <c r="H2380" s="128"/>
      <c r="I2380" s="124"/>
      <c r="J2380" s="125"/>
      <c r="K2380" s="128"/>
    </row>
    <row r="2381" spans="1:11" x14ac:dyDescent="0.3">
      <c r="A2381" s="73">
        <v>40389</v>
      </c>
      <c r="B2381" s="130">
        <v>1101.599976</v>
      </c>
      <c r="C2381" s="125">
        <f t="shared" si="156"/>
        <v>3.4482731225665253E-2</v>
      </c>
      <c r="D2381" s="128">
        <f t="shared" si="157"/>
        <v>34482.731225665251</v>
      </c>
      <c r="E2381" s="128">
        <f t="shared" ca="1" si="158"/>
        <v>82254.158174250464</v>
      </c>
      <c r="F2381" s="124">
        <f t="shared" ca="1" si="159"/>
        <v>9.8710362253720874E-2</v>
      </c>
      <c r="G2381" s="128"/>
      <c r="H2381" s="128"/>
      <c r="I2381" s="124"/>
      <c r="J2381" s="125"/>
      <c r="K2381" s="128"/>
    </row>
    <row r="2382" spans="1:11" x14ac:dyDescent="0.3">
      <c r="A2382" s="73">
        <v>40388</v>
      </c>
      <c r="B2382" s="130">
        <v>1101.530029</v>
      </c>
      <c r="C2382" s="125">
        <f t="shared" si="156"/>
        <v>4.6056919342931657E-3</v>
      </c>
      <c r="D2382" s="128">
        <f t="shared" si="157"/>
        <v>4605.691934293166</v>
      </c>
      <c r="E2382" s="128">
        <f t="shared" ca="1" si="158"/>
        <v>82254.158174250464</v>
      </c>
      <c r="F2382" s="124">
        <f t="shared" ca="1" si="159"/>
        <v>0.11549606200623952</v>
      </c>
      <c r="G2382" s="128"/>
      <c r="H2382" s="128"/>
      <c r="I2382" s="124"/>
      <c r="J2382" s="125"/>
      <c r="K2382" s="128"/>
    </row>
    <row r="2383" spans="1:11" x14ac:dyDescent="0.3">
      <c r="A2383" s="73">
        <v>40387</v>
      </c>
      <c r="B2383" s="130">
        <v>1106.130005</v>
      </c>
      <c r="C2383" s="125">
        <f t="shared" si="156"/>
        <v>1.0007542719092211E-2</v>
      </c>
      <c r="D2383" s="128">
        <f t="shared" si="157"/>
        <v>10007.542719092211</v>
      </c>
      <c r="E2383" s="128">
        <f t="shared" ca="1" si="158"/>
        <v>82254.158174250464</v>
      </c>
      <c r="F2383" s="124">
        <f t="shared" ca="1" si="159"/>
        <v>0.12098303014948053</v>
      </c>
      <c r="G2383" s="128"/>
      <c r="H2383" s="128"/>
      <c r="I2383" s="124"/>
      <c r="J2383" s="125"/>
      <c r="K2383" s="128"/>
    </row>
    <row r="2384" spans="1:11" x14ac:dyDescent="0.3">
      <c r="A2384" s="73">
        <v>40386</v>
      </c>
      <c r="B2384" s="130">
        <v>1113.839966</v>
      </c>
      <c r="C2384" s="125">
        <f t="shared" si="156"/>
        <v>1.6889733392600359E-2</v>
      </c>
      <c r="D2384" s="128">
        <f t="shared" si="157"/>
        <v>16889.733392600359</v>
      </c>
      <c r="E2384" s="128">
        <f t="shared" ca="1" si="158"/>
        <v>82254.158174250464</v>
      </c>
      <c r="F2384" s="124">
        <f t="shared" ca="1" si="159"/>
        <v>0.14222421021034592</v>
      </c>
      <c r="G2384" s="128"/>
      <c r="H2384" s="128"/>
      <c r="I2384" s="124"/>
      <c r="J2384" s="125"/>
      <c r="K2384" s="128"/>
    </row>
    <row r="2385" spans="1:11" x14ac:dyDescent="0.3">
      <c r="A2385" s="73">
        <v>40385</v>
      </c>
      <c r="B2385" s="130">
        <v>1115.01001</v>
      </c>
      <c r="C2385" s="125">
        <f t="shared" si="156"/>
        <v>3.3612987253765825E-2</v>
      </c>
      <c r="D2385" s="128">
        <f t="shared" si="157"/>
        <v>33612.987253765823</v>
      </c>
      <c r="E2385" s="128">
        <f t="shared" ca="1" si="158"/>
        <v>82254.158174250464</v>
      </c>
      <c r="F2385" s="124">
        <f t="shared" ca="1" si="159"/>
        <v>0.13820666757623701</v>
      </c>
      <c r="G2385" s="128"/>
      <c r="H2385" s="128"/>
      <c r="I2385" s="124"/>
      <c r="J2385" s="125"/>
      <c r="K2385" s="128"/>
    </row>
    <row r="2386" spans="1:11" x14ac:dyDescent="0.3">
      <c r="A2386" s="73">
        <v>40382</v>
      </c>
      <c r="B2386" s="130">
        <v>1102.660034</v>
      </c>
      <c r="C2386" s="125">
        <f t="shared" si="156"/>
        <v>2.2913720262008885E-2</v>
      </c>
      <c r="D2386" s="128">
        <f t="shared" si="157"/>
        <v>22913.720262008886</v>
      </c>
      <c r="E2386" s="128">
        <f t="shared" ca="1" si="158"/>
        <v>82254.158174250464</v>
      </c>
      <c r="F2386" s="124">
        <f t="shared" ca="1" si="159"/>
        <v>0.12266594907110884</v>
      </c>
      <c r="G2386" s="128"/>
      <c r="H2386" s="128"/>
      <c r="I2386" s="124"/>
      <c r="J2386" s="125"/>
      <c r="K2386" s="128"/>
    </row>
    <row r="2387" spans="1:11" x14ac:dyDescent="0.3">
      <c r="A2387" s="73">
        <v>40381</v>
      </c>
      <c r="B2387" s="130">
        <v>1093.670044</v>
      </c>
      <c r="C2387" s="125">
        <f t="shared" si="156"/>
        <v>2.1882778790002222E-2</v>
      </c>
      <c r="D2387" s="128">
        <f t="shared" si="157"/>
        <v>21882.778790002223</v>
      </c>
      <c r="E2387" s="128">
        <f t="shared" ca="1" si="158"/>
        <v>82254.158174250464</v>
      </c>
      <c r="F2387" s="124">
        <f t="shared" ca="1" si="159"/>
        <v>0.11683315241270797</v>
      </c>
      <c r="G2387" s="128"/>
      <c r="H2387" s="128"/>
      <c r="I2387" s="124"/>
      <c r="J2387" s="125"/>
      <c r="K2387" s="128"/>
    </row>
    <row r="2388" spans="1:11" x14ac:dyDescent="0.3">
      <c r="A2388" s="73">
        <v>40380</v>
      </c>
      <c r="B2388" s="130">
        <v>1069.589966</v>
      </c>
      <c r="C2388" s="125">
        <f t="shared" si="156"/>
        <v>8.7901627172293217E-3</v>
      </c>
      <c r="D2388" s="128">
        <f t="shared" si="157"/>
        <v>8790.1627172293211</v>
      </c>
      <c r="E2388" s="128">
        <f t="shared" ca="1" si="158"/>
        <v>82254.158174250464</v>
      </c>
      <c r="F2388" s="124">
        <f t="shared" ca="1" si="159"/>
        <v>9.55658565615225E-2</v>
      </c>
      <c r="G2388" s="128"/>
      <c r="H2388" s="128"/>
      <c r="I2388" s="124"/>
      <c r="J2388" s="125"/>
      <c r="K2388" s="128"/>
    </row>
    <row r="2389" spans="1:11" x14ac:dyDescent="0.3">
      <c r="A2389" s="73">
        <v>40379</v>
      </c>
      <c r="B2389" s="130">
        <v>1083.4799800000001</v>
      </c>
      <c r="C2389" s="125">
        <f t="shared" si="156"/>
        <v>5.3907279555153176E-2</v>
      </c>
      <c r="D2389" s="128">
        <f t="shared" si="157"/>
        <v>53907.279555153174</v>
      </c>
      <c r="E2389" s="128">
        <f t="shared" ca="1" si="158"/>
        <v>82254.158174250464</v>
      </c>
      <c r="F2389" s="124">
        <f t="shared" ca="1" si="159"/>
        <v>0.13563991326686797</v>
      </c>
      <c r="G2389" s="128"/>
      <c r="H2389" s="128"/>
      <c r="I2389" s="124"/>
      <c r="J2389" s="125"/>
      <c r="K2389" s="128"/>
    </row>
    <row r="2390" spans="1:11" x14ac:dyDescent="0.3">
      <c r="A2390" s="73">
        <v>40378</v>
      </c>
      <c r="B2390" s="130">
        <v>1071.25</v>
      </c>
      <c r="C2390" s="125">
        <f t="shared" si="156"/>
        <v>4.7595280751511204E-2</v>
      </c>
      <c r="D2390" s="128">
        <f t="shared" si="157"/>
        <v>47595.280751511207</v>
      </c>
      <c r="E2390" s="128">
        <f t="shared" ca="1" si="158"/>
        <v>82254.158174250464</v>
      </c>
      <c r="F2390" s="124">
        <f t="shared" ca="1" si="159"/>
        <v>0.12222127105348779</v>
      </c>
      <c r="G2390" s="128"/>
      <c r="H2390" s="128"/>
      <c r="I2390" s="124"/>
      <c r="J2390" s="125"/>
      <c r="K2390" s="128"/>
    </row>
    <row r="2391" spans="1:11" x14ac:dyDescent="0.3">
      <c r="A2391" s="73">
        <v>40375</v>
      </c>
      <c r="B2391" s="130">
        <v>1064.880005</v>
      </c>
      <c r="C2391" s="125">
        <f t="shared" si="156"/>
        <v>3.6510711995243694E-2</v>
      </c>
      <c r="D2391" s="128">
        <f t="shared" si="157"/>
        <v>36510.711995243691</v>
      </c>
      <c r="E2391" s="128">
        <f t="shared" ca="1" si="158"/>
        <v>82254.158174250464</v>
      </c>
      <c r="F2391" s="124">
        <f t="shared" ca="1" si="159"/>
        <v>0.11959458686197166</v>
      </c>
      <c r="G2391" s="128"/>
      <c r="H2391" s="128"/>
      <c r="I2391" s="124"/>
      <c r="J2391" s="125"/>
      <c r="K2391" s="128"/>
    </row>
    <row r="2392" spans="1:11" x14ac:dyDescent="0.3">
      <c r="A2392" s="73">
        <v>40374</v>
      </c>
      <c r="B2392" s="130">
        <v>1096.4799800000001</v>
      </c>
      <c r="C2392" s="125">
        <f t="shared" si="156"/>
        <v>6.3810403982309083E-2</v>
      </c>
      <c r="D2392" s="128">
        <f t="shared" si="157"/>
        <v>63810.403982309086</v>
      </c>
      <c r="E2392" s="128">
        <f t="shared" ca="1" si="158"/>
        <v>82254.158174250464</v>
      </c>
      <c r="F2392" s="124">
        <f t="shared" ca="1" si="159"/>
        <v>0.16599669726069943</v>
      </c>
      <c r="G2392" s="128"/>
      <c r="H2392" s="128"/>
      <c r="I2392" s="124"/>
      <c r="J2392" s="125"/>
      <c r="K2392" s="128"/>
    </row>
    <row r="2393" spans="1:11" x14ac:dyDescent="0.3">
      <c r="A2393" s="73">
        <v>40373</v>
      </c>
      <c r="B2393" s="130">
        <v>1095.170044</v>
      </c>
      <c r="C2393" s="125">
        <f t="shared" si="156"/>
        <v>5.1794067187142856E-2</v>
      </c>
      <c r="D2393" s="128">
        <f t="shared" si="157"/>
        <v>51794.067187142857</v>
      </c>
      <c r="E2393" s="128">
        <f t="shared" ca="1" si="158"/>
        <v>82254.158174250464</v>
      </c>
      <c r="F2393" s="124">
        <f t="shared" ca="1" si="159"/>
        <v>0.16415806242062692</v>
      </c>
      <c r="G2393" s="128"/>
      <c r="H2393" s="128"/>
      <c r="I2393" s="124"/>
      <c r="J2393" s="125"/>
      <c r="K2393" s="128"/>
    </row>
    <row r="2394" spans="1:11" x14ac:dyDescent="0.3">
      <c r="A2394" s="73">
        <v>40372</v>
      </c>
      <c r="B2394" s="130">
        <v>1095.339966</v>
      </c>
      <c r="C2394" s="125">
        <f t="shared" si="156"/>
        <v>1.9328681280650573E-2</v>
      </c>
      <c r="D2394" s="128">
        <f t="shared" si="157"/>
        <v>19328.681280650573</v>
      </c>
      <c r="E2394" s="128">
        <f t="shared" ca="1" si="158"/>
        <v>82254.158174250464</v>
      </c>
      <c r="F2394" s="124">
        <f t="shared" ca="1" si="159"/>
        <v>0.17440062424497627</v>
      </c>
      <c r="G2394" s="128"/>
      <c r="H2394" s="128"/>
      <c r="I2394" s="124"/>
      <c r="J2394" s="125"/>
      <c r="K2394" s="128"/>
    </row>
    <row r="2395" spans="1:11" x14ac:dyDescent="0.3">
      <c r="A2395" s="73">
        <v>40371</v>
      </c>
      <c r="B2395" s="130">
        <v>1078.75</v>
      </c>
      <c r="C2395" s="125">
        <f t="shared" si="156"/>
        <v>1.8481276993189688E-3</v>
      </c>
      <c r="D2395" s="128">
        <f t="shared" si="157"/>
        <v>1848.1276993189688</v>
      </c>
      <c r="E2395" s="128">
        <f t="shared" ca="1" si="158"/>
        <v>82254.158174250464</v>
      </c>
      <c r="F2395" s="124">
        <f t="shared" ca="1" si="159"/>
        <v>0.19088356425653963</v>
      </c>
      <c r="G2395" s="128"/>
      <c r="H2395" s="128"/>
      <c r="I2395" s="124"/>
      <c r="J2395" s="125"/>
      <c r="K2395" s="128"/>
    </row>
    <row r="2396" spans="1:11" x14ac:dyDescent="0.3">
      <c r="A2396" s="73">
        <v>40368</v>
      </c>
      <c r="B2396" s="130">
        <v>1077.959961</v>
      </c>
      <c r="C2396" s="125">
        <f t="shared" si="156"/>
        <v>3.976958185919921E-3</v>
      </c>
      <c r="D2396" s="128">
        <f t="shared" si="157"/>
        <v>3976.9581859199211</v>
      </c>
      <c r="E2396" s="128">
        <f t="shared" ca="1" si="158"/>
        <v>82254.158174250464</v>
      </c>
      <c r="F2396" s="124">
        <f t="shared" ca="1" si="159"/>
        <v>0.19633757877592917</v>
      </c>
      <c r="G2396" s="128"/>
      <c r="H2396" s="128"/>
      <c r="I2396" s="124"/>
      <c r="J2396" s="125"/>
      <c r="K2396" s="128"/>
    </row>
    <row r="2397" spans="1:11" x14ac:dyDescent="0.3">
      <c r="A2397" s="73">
        <v>40367</v>
      </c>
      <c r="B2397" s="130">
        <v>1070.25</v>
      </c>
      <c r="C2397" s="125">
        <f t="shared" si="156"/>
        <v>-1.9953516557830175E-2</v>
      </c>
      <c r="D2397" s="128">
        <f t="shared" si="157"/>
        <v>-19953.516557830175</v>
      </c>
      <c r="E2397" s="128">
        <f t="shared" ca="1" si="158"/>
        <v>82254.158174250464</v>
      </c>
      <c r="F2397" s="124">
        <f t="shared" ca="1" si="159"/>
        <v>0.21739673758490374</v>
      </c>
      <c r="G2397" s="128"/>
      <c r="H2397" s="128"/>
      <c r="I2397" s="124"/>
      <c r="J2397" s="125"/>
      <c r="K2397" s="128"/>
    </row>
    <row r="2398" spans="1:11" x14ac:dyDescent="0.3">
      <c r="A2398" s="73">
        <v>40366</v>
      </c>
      <c r="B2398" s="130">
        <v>1060.2700199999999</v>
      </c>
      <c r="C2398" s="125">
        <f t="shared" si="156"/>
        <v>-3.1990977086425176E-2</v>
      </c>
      <c r="D2398" s="128">
        <f t="shared" si="157"/>
        <v>-31990.977086425177</v>
      </c>
      <c r="E2398" s="128">
        <f t="shared" ca="1" si="158"/>
        <v>82254.158174250464</v>
      </c>
      <c r="F2398" s="124">
        <f t="shared" ca="1" si="159"/>
        <v>0.2011941229079155</v>
      </c>
      <c r="G2398" s="128"/>
      <c r="H2398" s="128"/>
      <c r="I2398" s="124"/>
      <c r="J2398" s="125"/>
      <c r="K2398" s="128"/>
    </row>
    <row r="2399" spans="1:11" x14ac:dyDescent="0.3">
      <c r="A2399" s="73">
        <v>40365</v>
      </c>
      <c r="B2399" s="130">
        <v>1028.0600589999999</v>
      </c>
      <c r="C2399" s="125">
        <f t="shared" si="156"/>
        <v>-7.6482119787660841E-2</v>
      </c>
      <c r="D2399" s="128">
        <f t="shared" si="157"/>
        <v>-76482.119787660835</v>
      </c>
      <c r="E2399" s="128">
        <f t="shared" ca="1" si="158"/>
        <v>82254.158174250464</v>
      </c>
      <c r="F2399" s="124">
        <f t="shared" ca="1" si="159"/>
        <v>0.16883448694536929</v>
      </c>
      <c r="G2399" s="128"/>
      <c r="H2399" s="128"/>
      <c r="I2399" s="124"/>
      <c r="J2399" s="125"/>
      <c r="K2399" s="128"/>
    </row>
    <row r="2400" spans="1:11" x14ac:dyDescent="0.3">
      <c r="A2400" s="73">
        <v>40361</v>
      </c>
      <c r="B2400" s="130">
        <v>1022.580017</v>
      </c>
      <c r="C2400" s="125">
        <f t="shared" si="156"/>
        <v>-8.4947778678063024E-2</v>
      </c>
      <c r="D2400" s="128">
        <f t="shared" si="157"/>
        <v>-84947.778678063027</v>
      </c>
      <c r="E2400" s="128">
        <f t="shared" ca="1" si="158"/>
        <v>82254.158174250464</v>
      </c>
      <c r="F2400" s="124">
        <f t="shared" ca="1" si="159"/>
        <v>0.1606642036488406</v>
      </c>
      <c r="G2400" s="128"/>
      <c r="H2400" s="128"/>
      <c r="I2400" s="124"/>
      <c r="J2400" s="125"/>
      <c r="K2400" s="128"/>
    </row>
    <row r="2401" spans="1:11" x14ac:dyDescent="0.3">
      <c r="A2401" s="73">
        <v>40360</v>
      </c>
      <c r="B2401" s="130">
        <v>1027.369995</v>
      </c>
      <c r="C2401" s="125">
        <f t="shared" si="156"/>
        <v>-7.9450593976404749E-2</v>
      </c>
      <c r="D2401" s="128">
        <f t="shared" si="157"/>
        <v>-79450.593976404751</v>
      </c>
      <c r="E2401" s="128">
        <f t="shared" ca="1" si="158"/>
        <v>77403.56703671877</v>
      </c>
      <c r="F2401" s="124">
        <f t="shared" ca="1" si="159"/>
        <v>0.14314806408146463</v>
      </c>
      <c r="G2401" s="128"/>
      <c r="H2401" s="128"/>
      <c r="I2401" s="124"/>
      <c r="J2401" s="125"/>
      <c r="K2401" s="128"/>
    </row>
    <row r="2402" spans="1:11" x14ac:dyDescent="0.3">
      <c r="A2402" s="73">
        <v>40359</v>
      </c>
      <c r="B2402" s="130">
        <v>1030.709961</v>
      </c>
      <c r="C2402" s="125">
        <f t="shared" si="156"/>
        <v>-7.5272987977045624E-2</v>
      </c>
      <c r="D2402" s="128">
        <f t="shared" si="157"/>
        <v>-75272.987977045617</v>
      </c>
      <c r="E2402" s="128">
        <f t="shared" ca="1" si="158"/>
        <v>74759.050610204373</v>
      </c>
      <c r="F2402" s="124">
        <f t="shared" ca="1" si="159"/>
        <v>0.14980698840579065</v>
      </c>
      <c r="G2402" s="128"/>
      <c r="H2402" s="128"/>
      <c r="I2402" s="124"/>
      <c r="J2402" s="125"/>
      <c r="K2402" s="128"/>
    </row>
    <row r="2403" spans="1:11" x14ac:dyDescent="0.3">
      <c r="A2403" s="73">
        <v>40358</v>
      </c>
      <c r="B2403" s="130">
        <v>1041.23999</v>
      </c>
      <c r="C2403" s="125">
        <f t="shared" si="156"/>
        <v>-6.6345051089821028E-2</v>
      </c>
      <c r="D2403" s="128">
        <f t="shared" si="157"/>
        <v>-66345.051089821034</v>
      </c>
      <c r="E2403" s="128">
        <f t="shared" ca="1" si="158"/>
        <v>72516.664693376835</v>
      </c>
      <c r="F2403" s="124">
        <f t="shared" ca="1" si="159"/>
        <v>0.12770079043146709</v>
      </c>
      <c r="G2403" s="128"/>
      <c r="H2403" s="128"/>
      <c r="I2403" s="124"/>
      <c r="J2403" s="125"/>
      <c r="K2403" s="128"/>
    </row>
    <row r="2404" spans="1:11" x14ac:dyDescent="0.3">
      <c r="A2404" s="73">
        <v>40357</v>
      </c>
      <c r="B2404" s="130">
        <v>1074.5699460000001</v>
      </c>
      <c r="C2404" s="125">
        <f t="shared" si="156"/>
        <v>-1.3821259446687106E-2</v>
      </c>
      <c r="D2404" s="128">
        <f t="shared" si="157"/>
        <v>-13821.259446687107</v>
      </c>
      <c r="E2404" s="128">
        <f t="shared" ca="1" si="158"/>
        <v>72516.664693376835</v>
      </c>
      <c r="F2404" s="124">
        <f t="shared" ca="1" si="159"/>
        <v>0.16887475288025589</v>
      </c>
      <c r="G2404" s="128"/>
      <c r="H2404" s="128"/>
      <c r="I2404" s="124"/>
      <c r="J2404" s="125"/>
      <c r="K2404" s="128"/>
    </row>
    <row r="2405" spans="1:11" x14ac:dyDescent="0.3">
      <c r="A2405" s="73">
        <v>40354</v>
      </c>
      <c r="B2405" s="130">
        <v>1076.76001</v>
      </c>
      <c r="C2405" s="125">
        <f t="shared" si="156"/>
        <v>-1.3594692493837157E-2</v>
      </c>
      <c r="D2405" s="128">
        <f t="shared" si="157"/>
        <v>-13594.692493837158</v>
      </c>
      <c r="E2405" s="128">
        <f t="shared" ca="1" si="158"/>
        <v>72516.664693376835</v>
      </c>
      <c r="F2405" s="124">
        <f t="shared" ca="1" si="159"/>
        <v>0.16126530982097886</v>
      </c>
      <c r="G2405" s="128"/>
      <c r="H2405" s="128"/>
      <c r="I2405" s="124"/>
      <c r="J2405" s="125"/>
      <c r="K2405" s="128"/>
    </row>
    <row r="2406" spans="1:11" x14ac:dyDescent="0.3">
      <c r="A2406" s="73">
        <v>40353</v>
      </c>
      <c r="B2406" s="130">
        <v>1073.6899410000001</v>
      </c>
      <c r="C2406" s="125">
        <f t="shared" si="156"/>
        <v>-1.2099320425616344E-2</v>
      </c>
      <c r="D2406" s="128">
        <f t="shared" si="157"/>
        <v>-12099.320425616344</v>
      </c>
      <c r="E2406" s="128">
        <f t="shared" ca="1" si="158"/>
        <v>72516.664693376835</v>
      </c>
      <c r="F2406" s="124">
        <f t="shared" ca="1" si="159"/>
        <v>0.16845131456868923</v>
      </c>
      <c r="G2406" s="128"/>
      <c r="H2406" s="128"/>
      <c r="I2406" s="124"/>
      <c r="J2406" s="125"/>
      <c r="K2406" s="128"/>
    </row>
    <row r="2407" spans="1:11" x14ac:dyDescent="0.3">
      <c r="A2407" s="73">
        <v>40352</v>
      </c>
      <c r="B2407" s="130">
        <v>1092.040039</v>
      </c>
      <c r="C2407" s="125">
        <f t="shared" si="156"/>
        <v>3.4432551252280952E-2</v>
      </c>
      <c r="D2407" s="128">
        <f t="shared" si="157"/>
        <v>34432.551252280951</v>
      </c>
      <c r="E2407" s="128">
        <f t="shared" ca="1" si="158"/>
        <v>72516.664693376835</v>
      </c>
      <c r="F2407" s="124">
        <f t="shared" ca="1" si="159"/>
        <v>0.18666466773884927</v>
      </c>
      <c r="G2407" s="128"/>
      <c r="H2407" s="128"/>
      <c r="I2407" s="124"/>
      <c r="J2407" s="125"/>
      <c r="K2407" s="128"/>
    </row>
    <row r="2408" spans="1:11" x14ac:dyDescent="0.3">
      <c r="A2408" s="73">
        <v>40351</v>
      </c>
      <c r="B2408" s="130">
        <v>1095.3100589999999</v>
      </c>
      <c r="C2408" s="125">
        <f t="shared" si="156"/>
        <v>3.136540395480214E-2</v>
      </c>
      <c r="D2408" s="128">
        <f t="shared" si="157"/>
        <v>31365.403954802139</v>
      </c>
      <c r="E2408" s="128">
        <f t="shared" ca="1" si="158"/>
        <v>72516.664693376835</v>
      </c>
      <c r="F2408" s="124">
        <f t="shared" ca="1" si="159"/>
        <v>0.21574139961431071</v>
      </c>
      <c r="G2408" s="128"/>
      <c r="H2408" s="128"/>
      <c r="I2408" s="124"/>
      <c r="J2408" s="125"/>
      <c r="K2408" s="128"/>
    </row>
    <row r="2409" spans="1:11" x14ac:dyDescent="0.3">
      <c r="A2409" s="73">
        <v>40350</v>
      </c>
      <c r="B2409" s="130">
        <v>1113.1999510000001</v>
      </c>
      <c r="C2409" s="125">
        <f t="shared" si="156"/>
        <v>5.9716109676399398E-2</v>
      </c>
      <c r="D2409" s="128">
        <f t="shared" si="157"/>
        <v>59716.109676399399</v>
      </c>
      <c r="E2409" s="128">
        <f t="shared" ca="1" si="158"/>
        <v>72516.664693376835</v>
      </c>
      <c r="F2409" s="124">
        <f t="shared" ca="1" si="159"/>
        <v>0.2436599048685486</v>
      </c>
      <c r="G2409" s="128"/>
      <c r="H2409" s="128"/>
      <c r="I2409" s="124"/>
      <c r="J2409" s="125"/>
      <c r="K2409" s="128"/>
    </row>
    <row r="2410" spans="1:11" x14ac:dyDescent="0.3">
      <c r="A2410" s="73">
        <v>40347</v>
      </c>
      <c r="B2410" s="130">
        <v>1117.51001</v>
      </c>
      <c r="C2410" s="125">
        <f t="shared" si="156"/>
        <v>4.9423413673731265E-2</v>
      </c>
      <c r="D2410" s="128">
        <f t="shared" si="157"/>
        <v>49423.413673731266</v>
      </c>
      <c r="E2410" s="128">
        <f t="shared" ca="1" si="158"/>
        <v>72516.664693376835</v>
      </c>
      <c r="F2410" s="124">
        <f t="shared" ca="1" si="159"/>
        <v>0.25135496453664907</v>
      </c>
      <c r="G2410" s="128"/>
      <c r="H2410" s="128"/>
      <c r="I2410" s="124"/>
      <c r="J2410" s="125"/>
      <c r="K2410" s="128"/>
    </row>
    <row r="2411" spans="1:11" x14ac:dyDescent="0.3">
      <c r="A2411" s="73">
        <v>40346</v>
      </c>
      <c r="B2411" s="130">
        <v>1116.040039</v>
      </c>
      <c r="C2411" s="125">
        <f t="shared" si="156"/>
        <v>1.1978349815517708E-2</v>
      </c>
      <c r="D2411" s="128">
        <f t="shared" si="157"/>
        <v>11978.349815517708</v>
      </c>
      <c r="E2411" s="128">
        <f t="shared" ca="1" si="158"/>
        <v>72516.664693376835</v>
      </c>
      <c r="F2411" s="124">
        <f t="shared" ca="1" si="159"/>
        <v>0.21146734608007445</v>
      </c>
      <c r="G2411" s="128"/>
      <c r="H2411" s="128"/>
      <c r="I2411" s="124"/>
      <c r="J2411" s="125"/>
      <c r="K2411" s="128"/>
    </row>
    <row r="2412" spans="1:11" x14ac:dyDescent="0.3">
      <c r="A2412" s="73">
        <v>40345</v>
      </c>
      <c r="B2412" s="130">
        <v>1114.6099850000001</v>
      </c>
      <c r="C2412" s="125">
        <f t="shared" si="156"/>
        <v>1.4776288648845171E-2</v>
      </c>
      <c r="D2412" s="128">
        <f t="shared" si="157"/>
        <v>14776.288648845171</v>
      </c>
      <c r="E2412" s="128">
        <f t="shared" ca="1" si="158"/>
        <v>72516.664693376835</v>
      </c>
      <c r="F2412" s="124">
        <f t="shared" ca="1" si="159"/>
        <v>0.21368292852381354</v>
      </c>
      <c r="G2412" s="128"/>
      <c r="H2412" s="128"/>
      <c r="I2412" s="124"/>
      <c r="J2412" s="125"/>
      <c r="K2412" s="128"/>
    </row>
    <row r="2413" spans="1:11" x14ac:dyDescent="0.3">
      <c r="A2413" s="73">
        <v>40344</v>
      </c>
      <c r="B2413" s="130">
        <v>1115.2299800000001</v>
      </c>
      <c r="C2413" s="125">
        <f t="shared" si="156"/>
        <v>4.1579905503466241E-2</v>
      </c>
      <c r="D2413" s="128">
        <f t="shared" si="157"/>
        <v>41579.905503466238</v>
      </c>
      <c r="E2413" s="128">
        <f t="shared" ca="1" si="158"/>
        <v>72516.664693376835</v>
      </c>
      <c r="F2413" s="124">
        <f t="shared" ca="1" si="159"/>
        <v>0.22457198565889946</v>
      </c>
      <c r="G2413" s="128"/>
      <c r="H2413" s="128"/>
      <c r="I2413" s="124"/>
      <c r="J2413" s="125"/>
      <c r="K2413" s="128"/>
    </row>
    <row r="2414" spans="1:11" x14ac:dyDescent="0.3">
      <c r="A2414" s="73">
        <v>40343</v>
      </c>
      <c r="B2414" s="130">
        <v>1089.630005</v>
      </c>
      <c r="C2414" s="125">
        <f t="shared" si="156"/>
        <v>2.0191754540044293E-4</v>
      </c>
      <c r="D2414" s="128">
        <f t="shared" si="157"/>
        <v>201.91754540044292</v>
      </c>
      <c r="E2414" s="128">
        <f t="shared" ca="1" si="158"/>
        <v>72516.664693376835</v>
      </c>
      <c r="F2414" s="124">
        <f t="shared" ca="1" si="159"/>
        <v>0.19480908324776403</v>
      </c>
      <c r="G2414" s="128"/>
      <c r="H2414" s="128"/>
      <c r="I2414" s="124"/>
      <c r="J2414" s="125"/>
      <c r="K2414" s="128"/>
    </row>
    <row r="2415" spans="1:11" x14ac:dyDescent="0.3">
      <c r="A2415" s="73">
        <v>40340</v>
      </c>
      <c r="B2415" s="130">
        <v>1091.599976</v>
      </c>
      <c r="C2415" s="125">
        <f t="shared" si="156"/>
        <v>-1.0389355417681712E-2</v>
      </c>
      <c r="D2415" s="128">
        <f t="shared" si="157"/>
        <v>-10389.355417681712</v>
      </c>
      <c r="E2415" s="128">
        <f t="shared" ca="1" si="158"/>
        <v>72516.664693376835</v>
      </c>
      <c r="F2415" s="124">
        <f t="shared" ca="1" si="159"/>
        <v>0.18174339656016802</v>
      </c>
      <c r="G2415" s="128"/>
      <c r="H2415" s="128"/>
      <c r="I2415" s="124"/>
      <c r="J2415" s="125"/>
      <c r="K2415" s="128"/>
    </row>
    <row r="2416" spans="1:11" x14ac:dyDescent="0.3">
      <c r="A2416" s="73">
        <v>40339</v>
      </c>
      <c r="B2416" s="130">
        <v>1086.839966</v>
      </c>
      <c r="C2416" s="125">
        <f t="shared" si="156"/>
        <v>1.7688108869064356E-2</v>
      </c>
      <c r="D2416" s="128">
        <f t="shared" si="157"/>
        <v>17688.108869064356</v>
      </c>
      <c r="E2416" s="128">
        <f t="shared" ca="1" si="158"/>
        <v>72516.664693376835</v>
      </c>
      <c r="F2416" s="124">
        <f t="shared" ca="1" si="159"/>
        <v>0.14862444988983636</v>
      </c>
      <c r="G2416" s="128"/>
      <c r="H2416" s="128"/>
      <c r="I2416" s="124"/>
      <c r="J2416" s="125"/>
      <c r="K2416" s="128"/>
    </row>
    <row r="2417" spans="1:11" x14ac:dyDescent="0.3">
      <c r="A2417" s="73">
        <v>40338</v>
      </c>
      <c r="B2417" s="130">
        <v>1055.6899410000001</v>
      </c>
      <c r="C2417" s="125">
        <f t="shared" si="156"/>
        <v>-1.7075954586740827E-2</v>
      </c>
      <c r="D2417" s="128">
        <f t="shared" si="157"/>
        <v>-17075.954586740827</v>
      </c>
      <c r="E2417" s="128">
        <f t="shared" ca="1" si="158"/>
        <v>72516.664693376835</v>
      </c>
      <c r="F2417" s="124">
        <f t="shared" ca="1" si="159"/>
        <v>0.11726224665417817</v>
      </c>
      <c r="G2417" s="128"/>
      <c r="H2417" s="128"/>
      <c r="I2417" s="124"/>
      <c r="J2417" s="125"/>
      <c r="K2417" s="128"/>
    </row>
    <row r="2418" spans="1:11" x14ac:dyDescent="0.3">
      <c r="A2418" s="73">
        <v>40337</v>
      </c>
      <c r="B2418" s="130">
        <v>1062</v>
      </c>
      <c r="C2418" s="125">
        <f t="shared" si="156"/>
        <v>-1.0850858044595069E-2</v>
      </c>
      <c r="D2418" s="128">
        <f t="shared" si="157"/>
        <v>-10850.858044595068</v>
      </c>
      <c r="E2418" s="128">
        <f t="shared" ca="1" si="158"/>
        <v>72516.664693376835</v>
      </c>
      <c r="F2418" s="124">
        <f t="shared" ca="1" si="159"/>
        <v>0.13080974589848915</v>
      </c>
      <c r="G2418" s="128"/>
      <c r="H2418" s="128"/>
      <c r="I2418" s="124"/>
      <c r="J2418" s="125"/>
      <c r="K2418" s="128"/>
    </row>
    <row r="2419" spans="1:11" x14ac:dyDescent="0.3">
      <c r="A2419" s="73">
        <v>40336</v>
      </c>
      <c r="B2419" s="130">
        <v>1050.469971</v>
      </c>
      <c r="C2419" s="125">
        <f t="shared" si="156"/>
        <v>-3.4219283085196839E-2</v>
      </c>
      <c r="D2419" s="128">
        <f t="shared" si="157"/>
        <v>-34219.283085196839</v>
      </c>
      <c r="E2419" s="128">
        <f t="shared" ca="1" si="158"/>
        <v>72516.664693376835</v>
      </c>
      <c r="F2419" s="124">
        <f t="shared" ca="1" si="159"/>
        <v>0.11463979160518933</v>
      </c>
      <c r="G2419" s="128"/>
      <c r="H2419" s="128"/>
      <c r="I2419" s="124"/>
      <c r="J2419" s="125"/>
      <c r="K2419" s="128"/>
    </row>
    <row r="2420" spans="1:11" x14ac:dyDescent="0.3">
      <c r="A2420" s="73">
        <v>40333</v>
      </c>
      <c r="B2420" s="130">
        <v>1064.880005</v>
      </c>
      <c r="C2420" s="125">
        <f t="shared" si="156"/>
        <v>-6.2616870378572331E-3</v>
      </c>
      <c r="D2420" s="128">
        <f t="shared" si="157"/>
        <v>-6261.687037857233</v>
      </c>
      <c r="E2420" s="128">
        <f t="shared" ca="1" si="158"/>
        <v>72516.664693376835</v>
      </c>
      <c r="F2420" s="124">
        <f t="shared" ca="1" si="159"/>
        <v>0.13388843834963216</v>
      </c>
      <c r="G2420" s="128"/>
      <c r="H2420" s="128"/>
      <c r="I2420" s="124"/>
      <c r="J2420" s="125"/>
      <c r="K2420" s="128"/>
    </row>
    <row r="2421" spans="1:11" x14ac:dyDescent="0.3">
      <c r="A2421" s="73">
        <v>40332</v>
      </c>
      <c r="B2421" s="130">
        <v>1102.829956</v>
      </c>
      <c r="C2421" s="125">
        <f t="shared" si="156"/>
        <v>-1.095923273664634E-2</v>
      </c>
      <c r="D2421" s="128">
        <f t="shared" si="157"/>
        <v>-10959.23273664634</v>
      </c>
      <c r="E2421" s="128">
        <f t="shared" ca="1" si="158"/>
        <v>72516.664693376835</v>
      </c>
      <c r="F2421" s="124">
        <f t="shared" ca="1" si="159"/>
        <v>0.17311100461232742</v>
      </c>
      <c r="G2421" s="128"/>
      <c r="H2421" s="128"/>
      <c r="I2421" s="124"/>
      <c r="J2421" s="125"/>
      <c r="K2421" s="128"/>
    </row>
    <row r="2422" spans="1:11" x14ac:dyDescent="0.3">
      <c r="A2422" s="73">
        <v>40331</v>
      </c>
      <c r="B2422" s="130">
        <v>1098.380005</v>
      </c>
      <c r="C2422" s="125">
        <f t="shared" si="156"/>
        <v>-2.0003607262511824E-2</v>
      </c>
      <c r="D2422" s="128">
        <f t="shared" si="157"/>
        <v>-20003.607262511825</v>
      </c>
      <c r="E2422" s="128">
        <f t="shared" ca="1" si="158"/>
        <v>72516.664693376835</v>
      </c>
      <c r="F2422" s="124">
        <f t="shared" ca="1" si="159"/>
        <v>0.16543936014296001</v>
      </c>
      <c r="G2422" s="128"/>
      <c r="H2422" s="128"/>
      <c r="I2422" s="124"/>
      <c r="J2422" s="125"/>
      <c r="K2422" s="128"/>
    </row>
    <row r="2423" spans="1:11" x14ac:dyDescent="0.3">
      <c r="A2423" s="73">
        <v>40330</v>
      </c>
      <c r="B2423" s="130">
        <v>1070.709961</v>
      </c>
      <c r="C2423" s="125">
        <f t="shared" si="156"/>
        <v>-5.8252839584250315E-2</v>
      </c>
      <c r="D2423" s="128">
        <f t="shared" si="157"/>
        <v>-58252.839584250316</v>
      </c>
      <c r="E2423" s="128">
        <f t="shared" ca="1" si="158"/>
        <v>72516.664693376835</v>
      </c>
      <c r="F2423" s="124">
        <f t="shared" ca="1" si="159"/>
        <v>0.14912633028755984</v>
      </c>
      <c r="G2423" s="128"/>
      <c r="H2423" s="128"/>
      <c r="I2423" s="124"/>
      <c r="J2423" s="125"/>
      <c r="K2423" s="128"/>
    </row>
    <row r="2424" spans="1:11" x14ac:dyDescent="0.3">
      <c r="A2424" s="73">
        <v>40326</v>
      </c>
      <c r="B2424" s="130">
        <v>1089.410034</v>
      </c>
      <c r="C2424" s="125">
        <f t="shared" si="156"/>
        <v>-4.0742126127012113E-2</v>
      </c>
      <c r="D2424" s="128">
        <f t="shared" si="157"/>
        <v>-40742.12612701211</v>
      </c>
      <c r="E2424" s="128">
        <f t="shared" ca="1" si="158"/>
        <v>72516.664693376835</v>
      </c>
      <c r="F2424" s="124">
        <f t="shared" ca="1" si="159"/>
        <v>0.15313212686169875</v>
      </c>
      <c r="G2424" s="128"/>
      <c r="H2424" s="128"/>
      <c r="I2424" s="124"/>
      <c r="J2424" s="125"/>
      <c r="K2424" s="128"/>
    </row>
    <row r="2425" spans="1:11" x14ac:dyDescent="0.3">
      <c r="A2425" s="73">
        <v>40325</v>
      </c>
      <c r="B2425" s="130">
        <v>1103.0600589999999</v>
      </c>
      <c r="C2425" s="125">
        <f t="shared" si="156"/>
        <v>-4.6982897404609369E-2</v>
      </c>
      <c r="D2425" s="128">
        <f t="shared" si="157"/>
        <v>-46982.897404609372</v>
      </c>
      <c r="E2425" s="128">
        <f t="shared" ca="1" si="158"/>
        <v>72516.664693376835</v>
      </c>
      <c r="F2425" s="124">
        <f t="shared" ca="1" si="159"/>
        <v>0.16989623686137123</v>
      </c>
      <c r="G2425" s="128"/>
      <c r="H2425" s="128"/>
      <c r="I2425" s="124"/>
      <c r="J2425" s="125"/>
      <c r="K2425" s="128"/>
    </row>
    <row r="2426" spans="1:11" x14ac:dyDescent="0.3">
      <c r="A2426" s="73">
        <v>40324</v>
      </c>
      <c r="B2426" s="130">
        <v>1067.9499510000001</v>
      </c>
      <c r="C2426" s="125">
        <f t="shared" si="156"/>
        <v>-8.852329504465839E-2</v>
      </c>
      <c r="D2426" s="128">
        <f t="shared" si="157"/>
        <v>-88523.295044658385</v>
      </c>
      <c r="E2426" s="128">
        <f t="shared" ca="1" si="158"/>
        <v>72516.664693376835</v>
      </c>
      <c r="F2426" s="124">
        <f t="shared" ca="1" si="159"/>
        <v>0.16190127028687806</v>
      </c>
      <c r="G2426" s="128"/>
      <c r="H2426" s="128"/>
      <c r="I2426" s="124"/>
      <c r="J2426" s="125"/>
      <c r="K2426" s="128"/>
    </row>
    <row r="2427" spans="1:11" x14ac:dyDescent="0.3">
      <c r="A2427" s="73">
        <v>40323</v>
      </c>
      <c r="B2427" s="130">
        <v>1074.030029</v>
      </c>
      <c r="C2427" s="125">
        <f t="shared" si="156"/>
        <v>-7.0739500463889993E-2</v>
      </c>
      <c r="D2427" s="128">
        <f t="shared" si="157"/>
        <v>-70739.500463889999</v>
      </c>
      <c r="E2427" s="128">
        <f t="shared" ca="1" si="158"/>
        <v>68720.305374339398</v>
      </c>
      <c r="F2427" s="124">
        <f t="shared" ca="1" si="159"/>
        <v>0.18437855922892332</v>
      </c>
      <c r="G2427" s="128"/>
      <c r="H2427" s="128"/>
      <c r="I2427" s="124"/>
      <c r="J2427" s="125"/>
      <c r="K2427" s="128"/>
    </row>
    <row r="2428" spans="1:11" x14ac:dyDescent="0.3">
      <c r="A2428" s="73">
        <v>40322</v>
      </c>
      <c r="B2428" s="130">
        <v>1073.650024</v>
      </c>
      <c r="C2428" s="125">
        <f t="shared" si="156"/>
        <v>-7.422413620798185E-2</v>
      </c>
      <c r="D2428" s="128">
        <f t="shared" si="157"/>
        <v>-74224.13620798185</v>
      </c>
      <c r="E2428" s="128">
        <f t="shared" ca="1" si="158"/>
        <v>65799.963762629166</v>
      </c>
      <c r="F2428" s="124">
        <f t="shared" ca="1" si="159"/>
        <v>0.20221488635078244</v>
      </c>
      <c r="G2428" s="128"/>
      <c r="H2428" s="128"/>
      <c r="I2428" s="124"/>
      <c r="J2428" s="125"/>
      <c r="K2428" s="128"/>
    </row>
    <row r="2429" spans="1:11" x14ac:dyDescent="0.3">
      <c r="A2429" s="73">
        <v>40319</v>
      </c>
      <c r="B2429" s="130">
        <v>1087.6899410000001</v>
      </c>
      <c r="C2429" s="125">
        <f t="shared" si="156"/>
        <v>-2.087539958917517E-2</v>
      </c>
      <c r="D2429" s="128">
        <f t="shared" si="157"/>
        <v>-20875.399589175169</v>
      </c>
      <c r="E2429" s="128">
        <f t="shared" ca="1" si="158"/>
        <v>59745.608824624738</v>
      </c>
      <c r="F2429" s="124">
        <f t="shared" ca="1" si="159"/>
        <v>0.19483035897738632</v>
      </c>
      <c r="G2429" s="128"/>
      <c r="H2429" s="128"/>
      <c r="I2429" s="124"/>
      <c r="J2429" s="125"/>
      <c r="K2429" s="128"/>
    </row>
    <row r="2430" spans="1:11" x14ac:dyDescent="0.3">
      <c r="A2430" s="73">
        <v>40318</v>
      </c>
      <c r="B2430" s="130">
        <v>1071.589966</v>
      </c>
      <c r="C2430" s="125">
        <f t="shared" si="156"/>
        <v>-5.0135227404826122E-2</v>
      </c>
      <c r="D2430" s="128">
        <f t="shared" si="157"/>
        <v>-50135.227404826124</v>
      </c>
      <c r="E2430" s="128">
        <f t="shared" ca="1" si="158"/>
        <v>59745.608824624738</v>
      </c>
      <c r="F2430" s="124">
        <f t="shared" ca="1" si="159"/>
        <v>0.20810593686584</v>
      </c>
      <c r="G2430" s="128"/>
      <c r="H2430" s="128"/>
      <c r="I2430" s="124"/>
      <c r="J2430" s="125"/>
      <c r="K2430" s="128"/>
    </row>
    <row r="2431" spans="1:11" x14ac:dyDescent="0.3">
      <c r="A2431" s="73">
        <v>40317</v>
      </c>
      <c r="B2431" s="130">
        <v>1115.0500489999999</v>
      </c>
      <c r="C2431" s="125">
        <f t="shared" si="156"/>
        <v>-4.3589719452382103E-2</v>
      </c>
      <c r="D2431" s="128">
        <f t="shared" si="157"/>
        <v>-43589.719452382102</v>
      </c>
      <c r="E2431" s="128">
        <f t="shared" ca="1" si="158"/>
        <v>59745.608824624738</v>
      </c>
      <c r="F2431" s="124">
        <f t="shared" ca="1" si="159"/>
        <v>0.25522050100891724</v>
      </c>
      <c r="G2431" s="128"/>
      <c r="H2431" s="128"/>
      <c r="I2431" s="124"/>
      <c r="J2431" s="125"/>
      <c r="K2431" s="128"/>
    </row>
    <row r="2432" spans="1:11" x14ac:dyDescent="0.3">
      <c r="A2432" s="73">
        <v>40316</v>
      </c>
      <c r="B2432" s="130">
        <v>1120.8000489999999</v>
      </c>
      <c r="C2432" s="125">
        <f t="shared" si="156"/>
        <v>-4.498971376938754E-2</v>
      </c>
      <c r="D2432" s="128">
        <f t="shared" si="157"/>
        <v>-44989.713769387541</v>
      </c>
      <c r="E2432" s="128">
        <f t="shared" ca="1" si="158"/>
        <v>59745.608824624738</v>
      </c>
      <c r="F2432" s="124">
        <f t="shared" ca="1" si="159"/>
        <v>0.24055041670001454</v>
      </c>
      <c r="G2432" s="128"/>
      <c r="H2432" s="128"/>
      <c r="I2432" s="124"/>
      <c r="J2432" s="125"/>
      <c r="K2432" s="128"/>
    </row>
    <row r="2433" spans="1:11" x14ac:dyDescent="0.3">
      <c r="A2433" s="73">
        <v>40315</v>
      </c>
      <c r="B2433" s="130">
        <v>1136.9399410000001</v>
      </c>
      <c r="C2433" s="125">
        <f t="shared" si="156"/>
        <v>-5.4331066871300071E-2</v>
      </c>
      <c r="D2433" s="128">
        <f t="shared" si="157"/>
        <v>-54331.06687130007</v>
      </c>
      <c r="E2433" s="128">
        <f t="shared" ca="1" si="158"/>
        <v>59745.608824624738</v>
      </c>
      <c r="F2433" s="124">
        <f t="shared" ca="1" si="159"/>
        <v>0.25195724702434008</v>
      </c>
      <c r="G2433" s="128"/>
      <c r="H2433" s="128"/>
      <c r="I2433" s="124"/>
      <c r="J2433" s="125"/>
      <c r="K2433" s="128"/>
    </row>
    <row r="2434" spans="1:11" x14ac:dyDescent="0.3">
      <c r="A2434" s="73">
        <v>40312</v>
      </c>
      <c r="B2434" s="130">
        <v>1135.6800539999999</v>
      </c>
      <c r="C2434" s="125">
        <f t="shared" si="156"/>
        <v>-4.2985016757633554E-2</v>
      </c>
      <c r="D2434" s="128">
        <f t="shared" si="157"/>
        <v>-42985.016757633552</v>
      </c>
      <c r="E2434" s="128">
        <f t="shared" ca="1" si="158"/>
        <v>59276.858962610888</v>
      </c>
      <c r="F2434" s="124">
        <f t="shared" ca="1" si="159"/>
        <v>0.24839787023913873</v>
      </c>
      <c r="G2434" s="128"/>
      <c r="H2434" s="128"/>
      <c r="I2434" s="124"/>
      <c r="J2434" s="125"/>
      <c r="K2434" s="128"/>
    </row>
    <row r="2435" spans="1:11" x14ac:dyDescent="0.3">
      <c r="A2435" s="73">
        <v>40311</v>
      </c>
      <c r="B2435" s="130">
        <v>1157.4399410000001</v>
      </c>
      <c r="C2435" s="125">
        <f t="shared" si="156"/>
        <v>-4.0885734611373792E-2</v>
      </c>
      <c r="D2435" s="128">
        <f t="shared" si="157"/>
        <v>-40885.734611373795</v>
      </c>
      <c r="E2435" s="128">
        <f t="shared" ca="1" si="158"/>
        <v>59276.858962610888</v>
      </c>
      <c r="F2435" s="124">
        <f t="shared" ca="1" si="159"/>
        <v>0.31098216569079518</v>
      </c>
      <c r="G2435" s="128"/>
      <c r="H2435" s="128"/>
      <c r="I2435" s="124"/>
      <c r="J2435" s="125"/>
      <c r="K2435" s="128"/>
    </row>
    <row r="2436" spans="1:11" x14ac:dyDescent="0.3">
      <c r="A2436" s="73">
        <v>40310</v>
      </c>
      <c r="B2436" s="130">
        <v>1171.670044</v>
      </c>
      <c r="C2436" s="125">
        <f t="shared" si="156"/>
        <v>-1.6527280794981669E-2</v>
      </c>
      <c r="D2436" s="128">
        <f t="shared" si="157"/>
        <v>-16527.280794981671</v>
      </c>
      <c r="E2436" s="128">
        <f t="shared" ca="1" si="158"/>
        <v>59276.858962610888</v>
      </c>
      <c r="F2436" s="124">
        <f t="shared" ca="1" si="159"/>
        <v>0.31195766828613247</v>
      </c>
      <c r="G2436" s="128"/>
      <c r="H2436" s="128"/>
      <c r="I2436" s="124"/>
      <c r="J2436" s="125"/>
      <c r="K2436" s="128"/>
    </row>
    <row r="2437" spans="1:11" x14ac:dyDescent="0.3">
      <c r="A2437" s="73">
        <v>40309</v>
      </c>
      <c r="B2437" s="130">
        <v>1155.790039</v>
      </c>
      <c r="C2437" s="125">
        <f t="shared" si="156"/>
        <v>-2.3586793150252139E-2</v>
      </c>
      <c r="D2437" s="128">
        <f t="shared" si="157"/>
        <v>-23586.793150252139</v>
      </c>
      <c r="E2437" s="128">
        <f t="shared" ca="1" si="158"/>
        <v>59276.858962610888</v>
      </c>
      <c r="F2437" s="124">
        <f t="shared" ca="1" si="159"/>
        <v>0.30757315280652509</v>
      </c>
      <c r="G2437" s="128"/>
      <c r="H2437" s="128"/>
      <c r="I2437" s="124"/>
      <c r="J2437" s="125"/>
      <c r="K2437" s="128"/>
    </row>
    <row r="2438" spans="1:11" x14ac:dyDescent="0.3">
      <c r="A2438" s="73">
        <v>40308</v>
      </c>
      <c r="B2438" s="130">
        <v>1159.7299800000001</v>
      </c>
      <c r="C2438" s="125">
        <f t="shared" si="156"/>
        <v>-4.3166591217224437E-2</v>
      </c>
      <c r="D2438" s="128">
        <f t="shared" si="157"/>
        <v>-43166.591217224435</v>
      </c>
      <c r="E2438" s="128">
        <f t="shared" ca="1" si="158"/>
        <v>59276.858962610888</v>
      </c>
      <c r="F2438" s="124">
        <f t="shared" ca="1" si="159"/>
        <v>0.27674355770556014</v>
      </c>
      <c r="G2438" s="128"/>
      <c r="H2438" s="128"/>
      <c r="I2438" s="124"/>
      <c r="J2438" s="125"/>
      <c r="K2438" s="128"/>
    </row>
    <row r="2439" spans="1:11" x14ac:dyDescent="0.3">
      <c r="A2439" s="73">
        <v>40305</v>
      </c>
      <c r="B2439" s="130">
        <v>1110.880005</v>
      </c>
      <c r="C2439" s="125">
        <f t="shared" si="156"/>
        <v>-8.7408009221516592E-2</v>
      </c>
      <c r="D2439" s="128">
        <f t="shared" si="157"/>
        <v>-87408.009221516593</v>
      </c>
      <c r="E2439" s="128">
        <f t="shared" ca="1" si="158"/>
        <v>59276.858962610888</v>
      </c>
      <c r="F2439" s="124">
        <f t="shared" ca="1" si="159"/>
        <v>0.22176764904500068</v>
      </c>
      <c r="G2439" s="128"/>
      <c r="H2439" s="128"/>
      <c r="I2439" s="124"/>
      <c r="J2439" s="125"/>
      <c r="K2439" s="128"/>
    </row>
    <row r="2440" spans="1:11" x14ac:dyDescent="0.3">
      <c r="A2440" s="73">
        <v>40304</v>
      </c>
      <c r="B2440" s="130">
        <v>1128.150024</v>
      </c>
      <c r="C2440" s="125">
        <f t="shared" ref="C2440:C2503" si="160">B2440/B2450-1</f>
        <v>-6.661869415868471E-2</v>
      </c>
      <c r="D2440" s="128">
        <f t="shared" ref="D2440:D2503" si="161">C2440*$B$5</f>
        <v>-66618.69415868471</v>
      </c>
      <c r="E2440" s="128">
        <f t="shared" ref="E2440:E2503" ca="1" si="162">ABS(_xlfn.PERCENTILE.INC(OFFSET(D2440,0,0,Window),1-VaRLevel))</f>
        <v>51829.376545907304</v>
      </c>
      <c r="F2440" s="124">
        <f t="shared" ca="1" si="159"/>
        <v>0.21406976559236712</v>
      </c>
      <c r="G2440" s="128"/>
      <c r="H2440" s="128"/>
      <c r="I2440" s="124"/>
      <c r="J2440" s="125"/>
      <c r="K2440" s="128"/>
    </row>
    <row r="2441" spans="1:11" x14ac:dyDescent="0.3">
      <c r="A2441" s="73">
        <v>40303</v>
      </c>
      <c r="B2441" s="130">
        <v>1165.869995</v>
      </c>
      <c r="C2441" s="125">
        <f t="shared" si="160"/>
        <v>-3.3227148913214433E-2</v>
      </c>
      <c r="D2441" s="128">
        <f t="shared" si="161"/>
        <v>-33227.148913214434</v>
      </c>
      <c r="E2441" s="128">
        <f t="shared" ca="1" si="162"/>
        <v>50172.87992219974</v>
      </c>
      <c r="F2441" s="124">
        <f t="shared" ref="F2441:F2504" ca="1" si="163">B2441/OFFSET(B2441,250,0)-1</f>
        <v>0.28486094813375273</v>
      </c>
      <c r="G2441" s="128"/>
      <c r="H2441" s="128"/>
      <c r="I2441" s="124"/>
      <c r="J2441" s="125"/>
      <c r="K2441" s="128"/>
    </row>
    <row r="2442" spans="1:11" x14ac:dyDescent="0.3">
      <c r="A2442" s="73">
        <v>40302</v>
      </c>
      <c r="B2442" s="130">
        <v>1173.599976</v>
      </c>
      <c r="C2442" s="125">
        <f t="shared" si="160"/>
        <v>-2.7808897484536965E-2</v>
      </c>
      <c r="D2442" s="128">
        <f t="shared" si="161"/>
        <v>-27808.897484536967</v>
      </c>
      <c r="E2442" s="128">
        <f t="shared" ca="1" si="162"/>
        <v>50172.87992219974</v>
      </c>
      <c r="F2442" s="124">
        <f t="shared" ca="1" si="163"/>
        <v>0.27630413253203279</v>
      </c>
      <c r="G2442" s="128"/>
      <c r="H2442" s="128"/>
      <c r="I2442" s="124"/>
      <c r="J2442" s="125"/>
      <c r="K2442" s="128"/>
    </row>
    <row r="2443" spans="1:11" x14ac:dyDescent="0.3">
      <c r="A2443" s="73">
        <v>40301</v>
      </c>
      <c r="B2443" s="130">
        <v>1202.26001</v>
      </c>
      <c r="C2443" s="125">
        <f t="shared" si="160"/>
        <v>3.9581718224634965E-3</v>
      </c>
      <c r="D2443" s="128">
        <f t="shared" si="161"/>
        <v>3958.1718224634965</v>
      </c>
      <c r="E2443" s="128">
        <f t="shared" ca="1" si="162"/>
        <v>50172.87992219974</v>
      </c>
      <c r="F2443" s="124">
        <f t="shared" ca="1" si="163"/>
        <v>0.33022795525861404</v>
      </c>
      <c r="G2443" s="128"/>
      <c r="H2443" s="128"/>
      <c r="I2443" s="124"/>
      <c r="J2443" s="125"/>
      <c r="K2443" s="128"/>
    </row>
    <row r="2444" spans="1:11" x14ac:dyDescent="0.3">
      <c r="A2444" s="73">
        <v>40298</v>
      </c>
      <c r="B2444" s="130">
        <v>1186.6899410000001</v>
      </c>
      <c r="C2444" s="125">
        <f t="shared" si="160"/>
        <v>-4.5633143844910906E-3</v>
      </c>
      <c r="D2444" s="128">
        <f t="shared" si="161"/>
        <v>-4563.314384491091</v>
      </c>
      <c r="E2444" s="128">
        <f t="shared" ca="1" si="162"/>
        <v>50172.87992219974</v>
      </c>
      <c r="F2444" s="124">
        <f t="shared" ca="1" si="163"/>
        <v>0.30802208244810725</v>
      </c>
      <c r="G2444" s="128"/>
      <c r="H2444" s="128"/>
      <c r="I2444" s="124"/>
      <c r="J2444" s="125"/>
      <c r="K2444" s="128"/>
    </row>
    <row r="2445" spans="1:11" x14ac:dyDescent="0.3">
      <c r="A2445" s="73">
        <v>40297</v>
      </c>
      <c r="B2445" s="130">
        <v>1206.780029</v>
      </c>
      <c r="C2445" s="125">
        <f t="shared" si="160"/>
        <v>-4.0357645418523935E-3</v>
      </c>
      <c r="D2445" s="128">
        <f t="shared" si="161"/>
        <v>-4035.7645418523934</v>
      </c>
      <c r="E2445" s="128">
        <f t="shared" ca="1" si="162"/>
        <v>50172.87992219974</v>
      </c>
      <c r="F2445" s="124">
        <f t="shared" ca="1" si="163"/>
        <v>0.37521652098603964</v>
      </c>
      <c r="G2445" s="128"/>
      <c r="H2445" s="128"/>
      <c r="I2445" s="124"/>
      <c r="J2445" s="125"/>
      <c r="K2445" s="128"/>
    </row>
    <row r="2446" spans="1:11" x14ac:dyDescent="0.3">
      <c r="A2446" s="73">
        <v>40296</v>
      </c>
      <c r="B2446" s="130">
        <v>1191.3599850000001</v>
      </c>
      <c r="C2446" s="125">
        <f t="shared" si="160"/>
        <v>-1.5933621292357869E-2</v>
      </c>
      <c r="D2446" s="128">
        <f t="shared" si="161"/>
        <v>-15933.62129235787</v>
      </c>
      <c r="E2446" s="128">
        <f t="shared" ca="1" si="162"/>
        <v>50172.87992219974</v>
      </c>
      <c r="F2446" s="124">
        <f t="shared" ca="1" si="163"/>
        <v>0.36497059810261256</v>
      </c>
      <c r="G2446" s="128"/>
      <c r="H2446" s="128"/>
      <c r="I2446" s="124"/>
      <c r="J2446" s="125"/>
      <c r="K2446" s="128"/>
    </row>
    <row r="2447" spans="1:11" x14ac:dyDescent="0.3">
      <c r="A2447" s="73">
        <v>40295</v>
      </c>
      <c r="B2447" s="130">
        <v>1183.709961</v>
      </c>
      <c r="C2447" s="125">
        <f t="shared" si="160"/>
        <v>-1.1350611746279049E-2</v>
      </c>
      <c r="D2447" s="128">
        <f t="shared" si="161"/>
        <v>-11350.61174627905</v>
      </c>
      <c r="E2447" s="128">
        <f t="shared" ca="1" si="162"/>
        <v>50172.87992219974</v>
      </c>
      <c r="F2447" s="124">
        <f t="shared" ca="1" si="163"/>
        <v>0.35491728935973721</v>
      </c>
      <c r="G2447" s="128"/>
      <c r="H2447" s="128"/>
      <c r="I2447" s="124"/>
      <c r="J2447" s="125"/>
      <c r="K2447" s="128"/>
    </row>
    <row r="2448" spans="1:11" x14ac:dyDescent="0.3">
      <c r="A2448" s="73">
        <v>40294</v>
      </c>
      <c r="B2448" s="130">
        <v>1212.0500489999999</v>
      </c>
      <c r="C2448" s="125">
        <f t="shared" si="160"/>
        <v>1.3013229857803177E-2</v>
      </c>
      <c r="D2448" s="128">
        <f t="shared" si="161"/>
        <v>13013.229857803177</v>
      </c>
      <c r="E2448" s="128">
        <f t="shared" ca="1" si="162"/>
        <v>50172.87992219974</v>
      </c>
      <c r="F2448" s="124">
        <f t="shared" ca="1" si="163"/>
        <v>0.41733720855524647</v>
      </c>
      <c r="G2448" s="128"/>
      <c r="H2448" s="128"/>
      <c r="I2448" s="124"/>
      <c r="J2448" s="125"/>
      <c r="K2448" s="128"/>
    </row>
    <row r="2449" spans="1:11" x14ac:dyDescent="0.3">
      <c r="A2449" s="73">
        <v>40291</v>
      </c>
      <c r="B2449" s="130">
        <v>1217.280029</v>
      </c>
      <c r="C2449" s="125">
        <f t="shared" si="160"/>
        <v>1.9181689171620553E-2</v>
      </c>
      <c r="D2449" s="128">
        <f t="shared" si="161"/>
        <v>19181.689171620554</v>
      </c>
      <c r="E2449" s="128">
        <f t="shared" ca="1" si="162"/>
        <v>50172.87992219974</v>
      </c>
      <c r="F2449" s="124">
        <f t="shared" ca="1" si="163"/>
        <v>0.41955197584224124</v>
      </c>
      <c r="G2449" s="128"/>
      <c r="H2449" s="128"/>
      <c r="I2449" s="124"/>
      <c r="J2449" s="125"/>
      <c r="K2449" s="128"/>
    </row>
    <row r="2450" spans="1:11" x14ac:dyDescent="0.3">
      <c r="A2450" s="73">
        <v>40290</v>
      </c>
      <c r="B2450" s="130">
        <v>1208.670044</v>
      </c>
      <c r="C2450" s="125">
        <f t="shared" si="160"/>
        <v>1.8736812738505026E-2</v>
      </c>
      <c r="D2450" s="128">
        <f t="shared" si="161"/>
        <v>18736.812738505025</v>
      </c>
      <c r="E2450" s="128">
        <f t="shared" ca="1" si="162"/>
        <v>50172.87992219974</v>
      </c>
      <c r="F2450" s="124">
        <f t="shared" ca="1" si="163"/>
        <v>0.3953223415333651</v>
      </c>
      <c r="G2450" s="128"/>
      <c r="H2450" s="128"/>
      <c r="I2450" s="124"/>
      <c r="J2450" s="125"/>
      <c r="K2450" s="128"/>
    </row>
    <row r="2451" spans="1:11" x14ac:dyDescent="0.3">
      <c r="A2451" s="73">
        <v>40289</v>
      </c>
      <c r="B2451" s="130">
        <v>1205.9399410000001</v>
      </c>
      <c r="C2451" s="125">
        <f t="shared" si="160"/>
        <v>1.9865525792558403E-2</v>
      </c>
      <c r="D2451" s="128">
        <f t="shared" si="161"/>
        <v>19865.525792558401</v>
      </c>
      <c r="E2451" s="128">
        <f t="shared" ca="1" si="162"/>
        <v>50172.87992219974</v>
      </c>
      <c r="F2451" s="124">
        <f t="shared" ca="1" si="163"/>
        <v>0.41555541020805009</v>
      </c>
      <c r="G2451" s="128"/>
      <c r="H2451" s="128"/>
      <c r="I2451" s="124"/>
      <c r="J2451" s="125"/>
      <c r="K2451" s="128"/>
    </row>
    <row r="2452" spans="1:11" x14ac:dyDescent="0.3">
      <c r="A2452" s="73">
        <v>40288</v>
      </c>
      <c r="B2452" s="130">
        <v>1207.170044</v>
      </c>
      <c r="C2452" s="125">
        <f t="shared" si="160"/>
        <v>1.4906261668910847E-2</v>
      </c>
      <c r="D2452" s="128">
        <f t="shared" si="161"/>
        <v>14906.261668910847</v>
      </c>
      <c r="E2452" s="128">
        <f t="shared" ca="1" si="162"/>
        <v>50172.87992219974</v>
      </c>
      <c r="F2452" s="124">
        <f t="shared" ca="1" si="163"/>
        <v>0.43105928655410053</v>
      </c>
      <c r="G2452" s="128"/>
      <c r="H2452" s="128"/>
      <c r="I2452" s="124"/>
      <c r="J2452" s="125"/>
      <c r="K2452" s="128"/>
    </row>
    <row r="2453" spans="1:11" x14ac:dyDescent="0.3">
      <c r="A2453" s="73">
        <v>40287</v>
      </c>
      <c r="B2453" s="130">
        <v>1197.5200199999999</v>
      </c>
      <c r="C2453" s="125">
        <f t="shared" si="160"/>
        <v>8.488916914409117E-3</v>
      </c>
      <c r="D2453" s="128">
        <f t="shared" si="161"/>
        <v>8488.9169144091175</v>
      </c>
      <c r="E2453" s="128">
        <f t="shared" ca="1" si="162"/>
        <v>50172.87992219974</v>
      </c>
      <c r="F2453" s="124">
        <f t="shared" ca="1" si="163"/>
        <v>0.40871446928742472</v>
      </c>
      <c r="G2453" s="128"/>
      <c r="H2453" s="128"/>
      <c r="I2453" s="124"/>
      <c r="J2453" s="125"/>
      <c r="K2453" s="128"/>
    </row>
    <row r="2454" spans="1:11" x14ac:dyDescent="0.3">
      <c r="A2454" s="73">
        <v>40284</v>
      </c>
      <c r="B2454" s="130">
        <v>1192.130005</v>
      </c>
      <c r="C2454" s="125">
        <f t="shared" si="160"/>
        <v>1.190903088516837E-2</v>
      </c>
      <c r="D2454" s="128">
        <f t="shared" si="161"/>
        <v>11909.030885168369</v>
      </c>
      <c r="E2454" s="128">
        <f t="shared" ca="1" si="162"/>
        <v>50172.87992219974</v>
      </c>
      <c r="F2454" s="124">
        <f t="shared" ca="1" si="163"/>
        <v>0.43217720481666277</v>
      </c>
      <c r="G2454" s="128"/>
      <c r="H2454" s="128"/>
      <c r="I2454" s="124"/>
      <c r="J2454" s="125"/>
      <c r="K2454" s="128"/>
    </row>
    <row r="2455" spans="1:11" x14ac:dyDescent="0.3">
      <c r="A2455" s="73">
        <v>40283</v>
      </c>
      <c r="B2455" s="130">
        <v>1211.670044</v>
      </c>
      <c r="C2455" s="125">
        <f t="shared" si="160"/>
        <v>3.6120150885056823E-2</v>
      </c>
      <c r="D2455" s="128">
        <f t="shared" si="161"/>
        <v>36120.150885056821</v>
      </c>
      <c r="E2455" s="128">
        <f t="shared" ca="1" si="162"/>
        <v>50172.87992219974</v>
      </c>
      <c r="F2455" s="124">
        <f t="shared" ca="1" si="163"/>
        <v>0.39336485446269154</v>
      </c>
      <c r="G2455" s="128"/>
      <c r="H2455" s="128"/>
      <c r="I2455" s="124"/>
      <c r="J2455" s="125"/>
      <c r="K2455" s="128"/>
    </row>
    <row r="2456" spans="1:11" x14ac:dyDescent="0.3">
      <c r="A2456" s="73">
        <v>40282</v>
      </c>
      <c r="B2456" s="130">
        <v>1210.650024</v>
      </c>
      <c r="C2456" s="125">
        <f t="shared" si="160"/>
        <v>3.1859677109963291E-2</v>
      </c>
      <c r="D2456" s="128">
        <f t="shared" si="161"/>
        <v>31859.67710996329</v>
      </c>
      <c r="E2456" s="128">
        <f t="shared" ca="1" si="162"/>
        <v>50172.87992219974</v>
      </c>
      <c r="F2456" s="124">
        <f t="shared" ca="1" si="163"/>
        <v>0.39911018235215789</v>
      </c>
      <c r="G2456" s="128"/>
      <c r="H2456" s="128"/>
      <c r="I2456" s="124"/>
      <c r="J2456" s="125"/>
      <c r="K2456" s="128"/>
    </row>
    <row r="2457" spans="1:11" x14ac:dyDescent="0.3">
      <c r="A2457" s="73">
        <v>40281</v>
      </c>
      <c r="B2457" s="130">
        <v>1197.3000489999999</v>
      </c>
      <c r="C2457" s="125">
        <f t="shared" si="160"/>
        <v>2.0524776764135E-2</v>
      </c>
      <c r="D2457" s="128">
        <f t="shared" si="161"/>
        <v>20524.776764135</v>
      </c>
      <c r="E2457" s="128">
        <f t="shared" ca="1" si="162"/>
        <v>50172.87992219974</v>
      </c>
      <c r="F2457" s="124">
        <f t="shared" ca="1" si="163"/>
        <v>0.40518279441631533</v>
      </c>
      <c r="G2457" s="128"/>
      <c r="H2457" s="128"/>
      <c r="I2457" s="124"/>
      <c r="J2457" s="125"/>
      <c r="K2457" s="128"/>
    </row>
    <row r="2458" spans="1:11" x14ac:dyDescent="0.3">
      <c r="A2458" s="73">
        <v>40280</v>
      </c>
      <c r="B2458" s="130">
        <v>1196.4799800000001</v>
      </c>
      <c r="C2458" s="125">
        <f t="shared" si="160"/>
        <v>2.5621696458171028E-2</v>
      </c>
      <c r="D2458" s="128">
        <f t="shared" si="161"/>
        <v>25621.696458171027</v>
      </c>
      <c r="E2458" s="128">
        <f t="shared" ca="1" si="162"/>
        <v>50172.87992219974</v>
      </c>
      <c r="F2458" s="124">
        <f t="shared" ca="1" si="163"/>
        <v>0.42184192513369001</v>
      </c>
      <c r="G2458" s="128"/>
      <c r="H2458" s="128"/>
      <c r="I2458" s="124"/>
      <c r="J2458" s="125"/>
      <c r="K2458" s="128"/>
    </row>
    <row r="2459" spans="1:11" x14ac:dyDescent="0.3">
      <c r="A2459" s="73">
        <v>40277</v>
      </c>
      <c r="B2459" s="130">
        <v>1194.369995</v>
      </c>
      <c r="C2459" s="125">
        <f t="shared" si="160"/>
        <v>2.4568309549695133E-2</v>
      </c>
      <c r="D2459" s="128">
        <f t="shared" si="161"/>
        <v>24568.309549695132</v>
      </c>
      <c r="E2459" s="128">
        <f t="shared" ca="1" si="162"/>
        <v>50172.87992219974</v>
      </c>
      <c r="F2459" s="124">
        <f t="shared" ca="1" si="163"/>
        <v>0.3908562910543778</v>
      </c>
      <c r="G2459" s="128"/>
      <c r="H2459" s="128"/>
      <c r="I2459" s="124"/>
      <c r="J2459" s="125"/>
      <c r="K2459" s="128"/>
    </row>
    <row r="2460" spans="1:11" x14ac:dyDescent="0.3">
      <c r="A2460" s="73">
        <v>40276</v>
      </c>
      <c r="B2460" s="130">
        <v>1186.4399410000001</v>
      </c>
      <c r="C2460" s="125">
        <f t="shared" si="160"/>
        <v>1.6031215072881633E-2</v>
      </c>
      <c r="D2460" s="128">
        <f t="shared" si="161"/>
        <v>16031.215072881632</v>
      </c>
      <c r="E2460" s="128">
        <f t="shared" ca="1" si="162"/>
        <v>50172.87992219974</v>
      </c>
      <c r="F2460" s="124">
        <f t="shared" ca="1" si="163"/>
        <v>0.38512181723433714</v>
      </c>
      <c r="G2460" s="128"/>
      <c r="H2460" s="128"/>
      <c r="I2460" s="124"/>
      <c r="J2460" s="125"/>
      <c r="K2460" s="128"/>
    </row>
    <row r="2461" spans="1:11" x14ac:dyDescent="0.3">
      <c r="A2461" s="73">
        <v>40275</v>
      </c>
      <c r="B2461" s="130">
        <v>1182.4499510000001</v>
      </c>
      <c r="C2461" s="125">
        <f t="shared" si="160"/>
        <v>7.05171030576901E-3</v>
      </c>
      <c r="D2461" s="128">
        <f t="shared" si="161"/>
        <v>7051.7103057690101</v>
      </c>
      <c r="E2461" s="128">
        <f t="shared" ca="1" si="162"/>
        <v>50172.87992219974</v>
      </c>
      <c r="F2461" s="124">
        <f t="shared" ca="1" si="163"/>
        <v>0.43299480063364637</v>
      </c>
      <c r="G2461" s="128"/>
      <c r="H2461" s="128"/>
      <c r="I2461" s="124"/>
      <c r="J2461" s="125"/>
      <c r="K2461" s="128"/>
    </row>
    <row r="2462" spans="1:11" x14ac:dyDescent="0.3">
      <c r="A2462" s="73">
        <v>40274</v>
      </c>
      <c r="B2462" s="130">
        <v>1189.4399410000001</v>
      </c>
      <c r="C2462" s="125">
        <f t="shared" si="160"/>
        <v>2.0269066832610205E-2</v>
      </c>
      <c r="D2462" s="128">
        <f t="shared" si="161"/>
        <v>20269.066832610206</v>
      </c>
      <c r="E2462" s="128">
        <f t="shared" ca="1" si="162"/>
        <v>50172.87992219974</v>
      </c>
      <c r="F2462" s="124">
        <f t="shared" ca="1" si="163"/>
        <v>0.45845130096427655</v>
      </c>
      <c r="G2462" s="128"/>
      <c r="H2462" s="128"/>
      <c r="I2462" s="124"/>
      <c r="J2462" s="125"/>
      <c r="K2462" s="128"/>
    </row>
    <row r="2463" spans="1:11" x14ac:dyDescent="0.3">
      <c r="A2463" s="73">
        <v>40273</v>
      </c>
      <c r="B2463" s="130">
        <v>1187.4399410000001</v>
      </c>
      <c r="C2463" s="125">
        <f t="shared" si="160"/>
        <v>2.3743354108250347E-2</v>
      </c>
      <c r="D2463" s="128">
        <f t="shared" si="161"/>
        <v>23743.354108250347</v>
      </c>
      <c r="E2463" s="128">
        <f t="shared" ca="1" si="162"/>
        <v>50172.87992219974</v>
      </c>
      <c r="F2463" s="124">
        <f t="shared" ca="1" si="163"/>
        <v>0.42126678008490415</v>
      </c>
      <c r="G2463" s="128"/>
      <c r="H2463" s="128"/>
      <c r="I2463" s="124"/>
      <c r="J2463" s="125"/>
      <c r="K2463" s="128"/>
    </row>
    <row r="2464" spans="1:11" x14ac:dyDescent="0.3">
      <c r="A2464" s="73">
        <v>40269</v>
      </c>
      <c r="B2464" s="130">
        <v>1178.099976</v>
      </c>
      <c r="C2464" s="125">
        <f t="shared" si="160"/>
        <v>1.0524708116180781E-2</v>
      </c>
      <c r="D2464" s="128">
        <f t="shared" si="161"/>
        <v>10524.70811618078</v>
      </c>
      <c r="E2464" s="128">
        <f t="shared" ca="1" si="162"/>
        <v>50172.87992219974</v>
      </c>
      <c r="F2464" s="124">
        <f t="shared" ca="1" si="163"/>
        <v>0.39833825044510385</v>
      </c>
      <c r="G2464" s="128"/>
      <c r="H2464" s="128"/>
      <c r="I2464" s="124"/>
      <c r="J2464" s="125"/>
      <c r="K2464" s="128"/>
    </row>
    <row r="2465" spans="1:11" x14ac:dyDescent="0.3">
      <c r="A2465" s="73">
        <v>40268</v>
      </c>
      <c r="B2465" s="130">
        <v>1169.4300539999999</v>
      </c>
      <c r="C2465" s="125">
        <f t="shared" si="160"/>
        <v>2.7611606037378778E-3</v>
      </c>
      <c r="D2465" s="128">
        <f t="shared" si="161"/>
        <v>2761.1606037378779</v>
      </c>
      <c r="E2465" s="128">
        <f t="shared" ca="1" si="162"/>
        <v>50172.87992219974</v>
      </c>
      <c r="F2465" s="124">
        <f t="shared" ca="1" si="163"/>
        <v>0.40155570242841554</v>
      </c>
      <c r="G2465" s="128"/>
      <c r="H2465" s="128"/>
      <c r="I2465" s="124"/>
      <c r="J2465" s="125"/>
      <c r="K2465" s="128"/>
    </row>
    <row r="2466" spans="1:11" x14ac:dyDescent="0.3">
      <c r="A2466" s="73">
        <v>40267</v>
      </c>
      <c r="B2466" s="130">
        <v>1173.2700199999999</v>
      </c>
      <c r="C2466" s="125">
        <f t="shared" si="160"/>
        <v>1.1910768344332689E-2</v>
      </c>
      <c r="D2466" s="128">
        <f t="shared" si="161"/>
        <v>11910.76834433269</v>
      </c>
      <c r="E2466" s="128">
        <f t="shared" ca="1" si="162"/>
        <v>50172.87992219974</v>
      </c>
      <c r="F2466" s="124">
        <f t="shared" ca="1" si="163"/>
        <v>0.44655273882798663</v>
      </c>
      <c r="G2466" s="128"/>
      <c r="H2466" s="128"/>
      <c r="I2466" s="124"/>
      <c r="J2466" s="125"/>
      <c r="K2466" s="128"/>
    </row>
    <row r="2467" spans="1:11" x14ac:dyDescent="0.3">
      <c r="A2467" s="73">
        <v>40266</v>
      </c>
      <c r="B2467" s="130">
        <v>1173.219971</v>
      </c>
      <c r="C2467" s="125">
        <f t="shared" si="160"/>
        <v>1.9739038167951195E-2</v>
      </c>
      <c r="D2467" s="128">
        <f t="shared" si="161"/>
        <v>19739.038167951196</v>
      </c>
      <c r="E2467" s="128">
        <f t="shared" ca="1" si="162"/>
        <v>50172.87992219974</v>
      </c>
      <c r="F2467" s="124">
        <f t="shared" ca="1" si="163"/>
        <v>0.47044001949214787</v>
      </c>
      <c r="G2467" s="128"/>
      <c r="H2467" s="128"/>
      <c r="I2467" s="124"/>
      <c r="J2467" s="125"/>
      <c r="K2467" s="128"/>
    </row>
    <row r="2468" spans="1:11" x14ac:dyDescent="0.3">
      <c r="A2468" s="73">
        <v>40263</v>
      </c>
      <c r="B2468" s="130">
        <v>1166.589966</v>
      </c>
      <c r="C2468" s="125">
        <f t="shared" si="160"/>
        <v>1.4434887385410988E-2</v>
      </c>
      <c r="D2468" s="128">
        <f t="shared" si="161"/>
        <v>14434.887385410988</v>
      </c>
      <c r="E2468" s="128">
        <f t="shared" ca="1" si="162"/>
        <v>50172.87992219974</v>
      </c>
      <c r="F2468" s="124">
        <f t="shared" ca="1" si="163"/>
        <v>0.48132759773151457</v>
      </c>
      <c r="G2468" s="128"/>
      <c r="H2468" s="128"/>
      <c r="I2468" s="124"/>
      <c r="J2468" s="125"/>
      <c r="K2468" s="128"/>
    </row>
    <row r="2469" spans="1:11" x14ac:dyDescent="0.3">
      <c r="A2469" s="73">
        <v>40262</v>
      </c>
      <c r="B2469" s="130">
        <v>1165.7299800000001</v>
      </c>
      <c r="C2469" s="125">
        <f t="shared" si="160"/>
        <v>1.346674618746313E-2</v>
      </c>
      <c r="D2469" s="128">
        <f t="shared" si="161"/>
        <v>13466.74618746313</v>
      </c>
      <c r="E2469" s="128">
        <f t="shared" ca="1" si="162"/>
        <v>50172.87992219974</v>
      </c>
      <c r="F2469" s="124">
        <f t="shared" ca="1" si="163"/>
        <v>0.42869570941810498</v>
      </c>
      <c r="G2469" s="128"/>
      <c r="H2469" s="128"/>
      <c r="I2469" s="124"/>
      <c r="J2469" s="125"/>
      <c r="K2469" s="128"/>
    </row>
    <row r="2470" spans="1:11" x14ac:dyDescent="0.3">
      <c r="A2470" s="73">
        <v>40261</v>
      </c>
      <c r="B2470" s="130">
        <v>1167.719971</v>
      </c>
      <c r="C2470" s="125">
        <f t="shared" si="160"/>
        <v>1.9299749731144233E-2</v>
      </c>
      <c r="D2470" s="128">
        <f t="shared" si="161"/>
        <v>19299.749731144235</v>
      </c>
      <c r="E2470" s="128">
        <f t="shared" ca="1" si="162"/>
        <v>50172.87992219974</v>
      </c>
      <c r="F2470" s="124">
        <f t="shared" ca="1" si="163"/>
        <v>0.40206036072197637</v>
      </c>
      <c r="G2470" s="128"/>
      <c r="H2470" s="128"/>
      <c r="I2470" s="124"/>
      <c r="J2470" s="125"/>
      <c r="K2470" s="128"/>
    </row>
    <row r="2471" spans="1:11" x14ac:dyDescent="0.3">
      <c r="A2471" s="73">
        <v>40260</v>
      </c>
      <c r="B2471" s="130">
        <v>1174.170044</v>
      </c>
      <c r="C2471" s="125">
        <f t="shared" si="160"/>
        <v>2.9567358892367501E-2</v>
      </c>
      <c r="D2471" s="128">
        <f t="shared" si="161"/>
        <v>29567.358892367502</v>
      </c>
      <c r="E2471" s="128">
        <f t="shared" ca="1" si="162"/>
        <v>50172.87992219974</v>
      </c>
      <c r="F2471" s="124">
        <f t="shared" ca="1" si="163"/>
        <v>0.44268201305670352</v>
      </c>
      <c r="G2471" s="128"/>
      <c r="H2471" s="128"/>
      <c r="I2471" s="124"/>
      <c r="J2471" s="125"/>
      <c r="K2471" s="128"/>
    </row>
    <row r="2472" spans="1:11" x14ac:dyDescent="0.3">
      <c r="A2472" s="73">
        <v>40259</v>
      </c>
      <c r="B2472" s="130">
        <v>1165.8100589999999</v>
      </c>
      <c r="C2472" s="125">
        <f t="shared" si="160"/>
        <v>2.3987754940711481E-2</v>
      </c>
      <c r="D2472" s="128">
        <f t="shared" si="161"/>
        <v>23987.754940711482</v>
      </c>
      <c r="E2472" s="128">
        <f t="shared" ca="1" si="162"/>
        <v>50172.87992219974</v>
      </c>
      <c r="F2472" s="124">
        <f t="shared" ca="1" si="163"/>
        <v>0.44619915922070619</v>
      </c>
      <c r="G2472" s="128"/>
      <c r="H2472" s="128"/>
      <c r="I2472" s="124"/>
      <c r="J2472" s="125"/>
      <c r="K2472" s="128"/>
    </row>
    <row r="2473" spans="1:11" x14ac:dyDescent="0.3">
      <c r="A2473" s="73">
        <v>40256</v>
      </c>
      <c r="B2473" s="130">
        <v>1159.900024</v>
      </c>
      <c r="C2473" s="125">
        <f t="shared" si="160"/>
        <v>1.8617786872987985E-2</v>
      </c>
      <c r="D2473" s="128">
        <f t="shared" si="161"/>
        <v>18617.786872987985</v>
      </c>
      <c r="E2473" s="128">
        <f t="shared" ca="1" si="162"/>
        <v>50172.87992219974</v>
      </c>
      <c r="F2473" s="124">
        <f t="shared" ca="1" si="163"/>
        <v>0.4094930831203305</v>
      </c>
      <c r="G2473" s="128"/>
      <c r="H2473" s="128"/>
      <c r="I2473" s="124"/>
      <c r="J2473" s="125"/>
      <c r="K2473" s="128"/>
    </row>
    <row r="2474" spans="1:11" x14ac:dyDescent="0.3">
      <c r="A2474" s="73">
        <v>40255</v>
      </c>
      <c r="B2474" s="130">
        <v>1165.829956</v>
      </c>
      <c r="C2474" s="125">
        <f t="shared" si="160"/>
        <v>3.8166635000785876E-2</v>
      </c>
      <c r="D2474" s="128">
        <f t="shared" si="161"/>
        <v>38166.635000785878</v>
      </c>
      <c r="E2474" s="128">
        <f t="shared" ca="1" si="162"/>
        <v>50172.87992219974</v>
      </c>
      <c r="F2474" s="124">
        <f t="shared" ca="1" si="163"/>
        <v>0.51694119938156291</v>
      </c>
      <c r="G2474" s="128"/>
      <c r="H2474" s="128"/>
      <c r="I2474" s="124"/>
      <c r="J2474" s="125"/>
      <c r="K2474" s="128"/>
    </row>
    <row r="2475" spans="1:11" x14ac:dyDescent="0.3">
      <c r="A2475" s="73">
        <v>40254</v>
      </c>
      <c r="B2475" s="130">
        <v>1166.209961</v>
      </c>
      <c r="C2475" s="125">
        <f t="shared" si="160"/>
        <v>4.238500553900626E-2</v>
      </c>
      <c r="D2475" s="128">
        <f t="shared" si="161"/>
        <v>42385.005539006263</v>
      </c>
      <c r="E2475" s="128">
        <f t="shared" ca="1" si="162"/>
        <v>50172.87992219974</v>
      </c>
      <c r="F2475" s="124">
        <f t="shared" ca="1" si="163"/>
        <v>0.48743685746085763</v>
      </c>
      <c r="G2475" s="128"/>
      <c r="H2475" s="128"/>
      <c r="I2475" s="124"/>
      <c r="J2475" s="125"/>
      <c r="K2475" s="128"/>
    </row>
    <row r="2476" spans="1:11" x14ac:dyDescent="0.3">
      <c r="A2476" s="73">
        <v>40253</v>
      </c>
      <c r="B2476" s="130">
        <v>1159.459961</v>
      </c>
      <c r="C2476" s="125">
        <f t="shared" si="160"/>
        <v>3.6796505288342551E-2</v>
      </c>
      <c r="D2476" s="128">
        <f t="shared" si="161"/>
        <v>36796.505288342552</v>
      </c>
      <c r="E2476" s="128">
        <f t="shared" ca="1" si="162"/>
        <v>50172.87992219974</v>
      </c>
      <c r="F2476" s="124">
        <f t="shared" ca="1" si="163"/>
        <v>0.45963365774684695</v>
      </c>
      <c r="G2476" s="128"/>
      <c r="H2476" s="128"/>
      <c r="I2476" s="124"/>
      <c r="J2476" s="125"/>
      <c r="K2476" s="128"/>
    </row>
    <row r="2477" spans="1:11" x14ac:dyDescent="0.3">
      <c r="A2477" s="73">
        <v>40252</v>
      </c>
      <c r="B2477" s="130">
        <v>1150.51001</v>
      </c>
      <c r="C2477" s="125">
        <f t="shared" si="160"/>
        <v>3.1190945869846942E-2</v>
      </c>
      <c r="D2477" s="128">
        <f t="shared" si="161"/>
        <v>31190.945869846943</v>
      </c>
      <c r="E2477" s="128">
        <f t="shared" ca="1" si="162"/>
        <v>50172.87992219974</v>
      </c>
      <c r="F2477" s="124">
        <f t="shared" ca="1" si="163"/>
        <v>0.47857659151915244</v>
      </c>
      <c r="G2477" s="128"/>
      <c r="H2477" s="128"/>
      <c r="I2477" s="124"/>
      <c r="J2477" s="125"/>
      <c r="K2477" s="128"/>
    </row>
    <row r="2478" spans="1:11" x14ac:dyDescent="0.3">
      <c r="A2478" s="73">
        <v>40249</v>
      </c>
      <c r="B2478" s="130">
        <v>1149.98999</v>
      </c>
      <c r="C2478" s="125">
        <f t="shared" si="160"/>
        <v>4.1195484261473458E-2</v>
      </c>
      <c r="D2478" s="128">
        <f t="shared" si="161"/>
        <v>41195.484261473459</v>
      </c>
      <c r="E2478" s="128">
        <f t="shared" ca="1" si="162"/>
        <v>50172.87992219974</v>
      </c>
      <c r="F2478" s="124">
        <f t="shared" ca="1" si="163"/>
        <v>0.52540817243746107</v>
      </c>
      <c r="G2478" s="128"/>
      <c r="H2478" s="128"/>
      <c r="I2478" s="124"/>
      <c r="J2478" s="125"/>
      <c r="K2478" s="128"/>
    </row>
    <row r="2479" spans="1:11" x14ac:dyDescent="0.3">
      <c r="A2479" s="73">
        <v>40248</v>
      </c>
      <c r="B2479" s="130">
        <v>1150.23999</v>
      </c>
      <c r="C2479" s="125">
        <f t="shared" si="160"/>
        <v>4.288542579853849E-2</v>
      </c>
      <c r="D2479" s="128">
        <f t="shared" si="161"/>
        <v>42885.42579853849</v>
      </c>
      <c r="E2479" s="128">
        <f t="shared" ca="1" si="162"/>
        <v>50172.87992219974</v>
      </c>
      <c r="F2479" s="124">
        <f t="shared" ca="1" si="163"/>
        <v>0.52037539917322695</v>
      </c>
      <c r="G2479" s="128"/>
      <c r="H2479" s="128"/>
      <c r="I2479" s="124"/>
      <c r="J2479" s="125"/>
      <c r="K2479" s="128"/>
    </row>
    <row r="2480" spans="1:11" x14ac:dyDescent="0.3">
      <c r="A2480" s="73">
        <v>40247</v>
      </c>
      <c r="B2480" s="130">
        <v>1145.6099850000001</v>
      </c>
      <c r="C2480" s="125">
        <f t="shared" si="160"/>
        <v>3.652599920855204E-2</v>
      </c>
      <c r="D2480" s="128">
        <f t="shared" si="161"/>
        <v>36525.999208552043</v>
      </c>
      <c r="E2480" s="128">
        <f t="shared" ca="1" si="162"/>
        <v>50172.87992219974</v>
      </c>
      <c r="F2480" s="124">
        <f t="shared" ca="1" si="163"/>
        <v>0.52597437229899002</v>
      </c>
      <c r="G2480" s="128"/>
      <c r="H2480" s="128"/>
      <c r="I2480" s="124"/>
      <c r="J2480" s="125"/>
      <c r="K2480" s="128"/>
    </row>
    <row r="2481" spans="1:11" x14ac:dyDescent="0.3">
      <c r="A2481" s="73">
        <v>40246</v>
      </c>
      <c r="B2481" s="130">
        <v>1140.4499510000001</v>
      </c>
      <c r="C2481" s="125">
        <f t="shared" si="160"/>
        <v>4.1887425548418067E-2</v>
      </c>
      <c r="D2481" s="128">
        <f t="shared" si="161"/>
        <v>41887.425548418069</v>
      </c>
      <c r="E2481" s="128">
        <f t="shared" ca="1" si="162"/>
        <v>50172.87992219974</v>
      </c>
      <c r="F2481" s="124">
        <f t="shared" ca="1" si="163"/>
        <v>0.58097201773674767</v>
      </c>
      <c r="G2481" s="128"/>
      <c r="H2481" s="128"/>
      <c r="I2481" s="124"/>
      <c r="J2481" s="125"/>
      <c r="K2481" s="128"/>
    </row>
    <row r="2482" spans="1:11" x14ac:dyDescent="0.3">
      <c r="A2482" s="73">
        <v>40245</v>
      </c>
      <c r="B2482" s="130">
        <v>1138.5</v>
      </c>
      <c r="C2482" s="125">
        <f t="shared" si="160"/>
        <v>2.751779291235823E-2</v>
      </c>
      <c r="D2482" s="128">
        <f t="shared" si="161"/>
        <v>27517.792912358229</v>
      </c>
      <c r="E2482" s="128">
        <f t="shared" ca="1" si="162"/>
        <v>51829.376545907304</v>
      </c>
      <c r="F2482" s="124">
        <f t="shared" ca="1" si="163"/>
        <v>0.58212901330057853</v>
      </c>
      <c r="G2482" s="128"/>
      <c r="H2482" s="128"/>
      <c r="I2482" s="124"/>
      <c r="J2482" s="125"/>
      <c r="K2482" s="128"/>
    </row>
    <row r="2483" spans="1:11" x14ac:dyDescent="0.3">
      <c r="A2483" s="73">
        <v>40242</v>
      </c>
      <c r="B2483" s="130">
        <v>1138.6999510000001</v>
      </c>
      <c r="C2483" s="125">
        <f t="shared" si="160"/>
        <v>2.6623426371583658E-2</v>
      </c>
      <c r="D2483" s="128">
        <f t="shared" si="161"/>
        <v>26623.426371583657</v>
      </c>
      <c r="E2483" s="128">
        <f t="shared" ca="1" si="162"/>
        <v>55183.959495677918</v>
      </c>
      <c r="F2483" s="124">
        <f t="shared" ca="1" si="163"/>
        <v>0.68314768330852615</v>
      </c>
      <c r="G2483" s="128"/>
      <c r="H2483" s="128"/>
      <c r="I2483" s="124"/>
      <c r="J2483" s="125"/>
      <c r="K2483" s="128"/>
    </row>
    <row r="2484" spans="1:11" x14ac:dyDescent="0.3">
      <c r="A2484" s="73">
        <v>40241</v>
      </c>
      <c r="B2484" s="130">
        <v>1122.969971</v>
      </c>
      <c r="C2484" s="125">
        <f t="shared" si="160"/>
        <v>1.4655496724644168E-2</v>
      </c>
      <c r="D2484" s="128">
        <f t="shared" si="161"/>
        <v>14655.496724644168</v>
      </c>
      <c r="E2484" s="128">
        <f t="shared" ca="1" si="162"/>
        <v>61015.422193903039</v>
      </c>
      <c r="F2484" s="124">
        <f t="shared" ca="1" si="163"/>
        <v>0.64325845471583554</v>
      </c>
      <c r="G2484" s="128"/>
      <c r="H2484" s="128"/>
      <c r="I2484" s="124"/>
      <c r="J2484" s="125"/>
      <c r="K2484" s="128"/>
    </row>
    <row r="2485" spans="1:11" x14ac:dyDescent="0.3">
      <c r="A2485" s="73">
        <v>40240</v>
      </c>
      <c r="B2485" s="130">
        <v>1118.790039</v>
      </c>
      <c r="C2485" s="125">
        <f t="shared" si="160"/>
        <v>1.7535110025965084E-2</v>
      </c>
      <c r="D2485" s="128">
        <f t="shared" si="161"/>
        <v>17535.110025965085</v>
      </c>
      <c r="E2485" s="128">
        <f t="shared" ca="1" si="162"/>
        <v>67141.991063370791</v>
      </c>
      <c r="F2485" s="124">
        <f t="shared" ca="1" si="163"/>
        <v>0.63913275023015603</v>
      </c>
      <c r="G2485" s="128"/>
      <c r="H2485" s="128"/>
      <c r="I2485" s="124"/>
      <c r="J2485" s="125"/>
      <c r="K2485" s="128"/>
    </row>
    <row r="2486" spans="1:11" x14ac:dyDescent="0.3">
      <c r="A2486" s="73">
        <v>40239</v>
      </c>
      <c r="B2486" s="130">
        <v>1118.3100589999999</v>
      </c>
      <c r="C2486" s="125">
        <f t="shared" si="160"/>
        <v>2.140899294623555E-2</v>
      </c>
      <c r="D2486" s="128">
        <f t="shared" si="161"/>
        <v>21408.99294623555</v>
      </c>
      <c r="E2486" s="128">
        <f t="shared" ca="1" si="162"/>
        <v>79764.145292887202</v>
      </c>
      <c r="F2486" s="124">
        <f t="shared" ca="1" si="163"/>
        <v>0.56874334288680495</v>
      </c>
      <c r="G2486" s="128"/>
      <c r="H2486" s="128"/>
      <c r="I2486" s="124"/>
      <c r="J2486" s="125"/>
      <c r="K2486" s="128"/>
    </row>
    <row r="2487" spans="1:11" x14ac:dyDescent="0.3">
      <c r="A2487" s="73">
        <v>40238</v>
      </c>
      <c r="B2487" s="130">
        <v>1115.709961</v>
      </c>
      <c r="C2487" s="125">
        <f t="shared" si="160"/>
        <v>3.7377570293371853E-2</v>
      </c>
      <c r="D2487" s="128">
        <f t="shared" si="161"/>
        <v>37377.570293371857</v>
      </c>
      <c r="E2487" s="128">
        <f t="shared" ca="1" si="162"/>
        <v>92904.788416445677</v>
      </c>
      <c r="F2487" s="124">
        <f t="shared" ca="1" si="163"/>
        <v>0.60227181618109116</v>
      </c>
      <c r="G2487" s="128"/>
      <c r="H2487" s="128"/>
      <c r="I2487" s="124"/>
      <c r="J2487" s="125"/>
      <c r="K2487" s="128"/>
    </row>
    <row r="2488" spans="1:11" x14ac:dyDescent="0.3">
      <c r="A2488" s="73">
        <v>40235</v>
      </c>
      <c r="B2488" s="130">
        <v>1104.48999</v>
      </c>
      <c r="C2488" s="125">
        <f t="shared" si="160"/>
        <v>2.4126790452842384E-2</v>
      </c>
      <c r="D2488" s="128">
        <f t="shared" si="161"/>
        <v>24126.790452842382</v>
      </c>
      <c r="E2488" s="128">
        <f t="shared" ca="1" si="162"/>
        <v>104355.09569363813</v>
      </c>
      <c r="F2488" s="124">
        <f t="shared" ca="1" si="163"/>
        <v>0.57599665958166635</v>
      </c>
      <c r="G2488" s="128"/>
      <c r="H2488" s="128"/>
      <c r="I2488" s="124"/>
      <c r="J2488" s="125"/>
      <c r="K2488" s="128"/>
    </row>
    <row r="2489" spans="1:11" x14ac:dyDescent="0.3">
      <c r="A2489" s="73">
        <v>40234</v>
      </c>
      <c r="B2489" s="130">
        <v>1102.9399410000001</v>
      </c>
      <c r="C2489" s="125">
        <f t="shared" si="160"/>
        <v>3.2589605981530489E-2</v>
      </c>
      <c r="D2489" s="128">
        <f t="shared" si="161"/>
        <v>32589.605981530491</v>
      </c>
      <c r="E2489" s="128">
        <f t="shared" ca="1" si="162"/>
        <v>115147.74367578543</v>
      </c>
      <c r="F2489" s="124">
        <f t="shared" ca="1" si="163"/>
        <v>0.50041477980764415</v>
      </c>
      <c r="G2489" s="128"/>
      <c r="H2489" s="128"/>
      <c r="I2489" s="124"/>
      <c r="J2489" s="125"/>
      <c r="K2489" s="128"/>
    </row>
    <row r="2490" spans="1:11" x14ac:dyDescent="0.3">
      <c r="A2490" s="73">
        <v>40233</v>
      </c>
      <c r="B2490" s="130">
        <v>1105.23999</v>
      </c>
      <c r="C2490" s="125">
        <f t="shared" si="160"/>
        <v>3.2432807748892012E-2</v>
      </c>
      <c r="D2490" s="128">
        <f t="shared" si="161"/>
        <v>32432.807748892013</v>
      </c>
      <c r="E2490" s="128">
        <f t="shared" ca="1" si="162"/>
        <v>118769.84558092734</v>
      </c>
      <c r="F2490" s="124">
        <f t="shared" ca="1" si="163"/>
        <v>0.46811360472094465</v>
      </c>
      <c r="G2490" s="128"/>
      <c r="H2490" s="128"/>
      <c r="I2490" s="124"/>
      <c r="J2490" s="125"/>
      <c r="K2490" s="128"/>
    </row>
    <row r="2491" spans="1:11" x14ac:dyDescent="0.3">
      <c r="A2491" s="73">
        <v>40232</v>
      </c>
      <c r="B2491" s="130">
        <v>1094.599976</v>
      </c>
      <c r="C2491" s="125">
        <f t="shared" si="160"/>
        <v>3.5827153659624411E-2</v>
      </c>
      <c r="D2491" s="128">
        <f t="shared" si="161"/>
        <v>35827.153659624411</v>
      </c>
      <c r="E2491" s="128">
        <f t="shared" ca="1" si="162"/>
        <v>118769.84558092734</v>
      </c>
      <c r="F2491" s="124">
        <f t="shared" ca="1" si="163"/>
        <v>0.43103666055055578</v>
      </c>
      <c r="G2491" s="128"/>
      <c r="H2491" s="128"/>
      <c r="I2491" s="124"/>
      <c r="J2491" s="125"/>
      <c r="K2491" s="128"/>
    </row>
    <row r="2492" spans="1:11" x14ac:dyDescent="0.3">
      <c r="A2492" s="73">
        <v>40231</v>
      </c>
      <c r="B2492" s="130">
        <v>1108.01001</v>
      </c>
      <c r="C2492" s="125">
        <f t="shared" si="160"/>
        <v>3.9223845012808845E-2</v>
      </c>
      <c r="D2492" s="128">
        <f t="shared" si="161"/>
        <v>39223.845012808844</v>
      </c>
      <c r="E2492" s="128">
        <f t="shared" ca="1" si="162"/>
        <v>118769.84558092734</v>
      </c>
      <c r="F2492" s="124">
        <f t="shared" ca="1" si="163"/>
        <v>0.43312981931222394</v>
      </c>
      <c r="G2492" s="128"/>
      <c r="H2492" s="128"/>
      <c r="I2492" s="124"/>
      <c r="J2492" s="125"/>
      <c r="K2492" s="128"/>
    </row>
    <row r="2493" spans="1:11" x14ac:dyDescent="0.3">
      <c r="A2493" s="73">
        <v>40228</v>
      </c>
      <c r="B2493" s="130">
        <v>1109.170044</v>
      </c>
      <c r="C2493" s="125">
        <f t="shared" si="160"/>
        <v>4.332577028706952E-2</v>
      </c>
      <c r="D2493" s="128">
        <f t="shared" si="161"/>
        <v>43325.770287069521</v>
      </c>
      <c r="E2493" s="128">
        <f t="shared" ca="1" si="162"/>
        <v>118769.84558092734</v>
      </c>
      <c r="F2493" s="124">
        <f t="shared" ca="1" si="163"/>
        <v>0.49216366705664738</v>
      </c>
      <c r="G2493" s="128"/>
      <c r="H2493" s="128"/>
      <c r="I2493" s="124"/>
      <c r="J2493" s="125"/>
      <c r="K2493" s="128"/>
    </row>
    <row r="2494" spans="1:11" x14ac:dyDescent="0.3">
      <c r="A2494" s="73">
        <v>40227</v>
      </c>
      <c r="B2494" s="130">
        <v>1106.75</v>
      </c>
      <c r="C2494" s="125">
        <f t="shared" si="160"/>
        <v>8.6304049556340523E-3</v>
      </c>
      <c r="D2494" s="128">
        <f t="shared" si="161"/>
        <v>8630.4049556340524</v>
      </c>
      <c r="E2494" s="128">
        <f t="shared" ca="1" si="162"/>
        <v>121837.94394962578</v>
      </c>
      <c r="F2494" s="124">
        <f t="shared" ca="1" si="163"/>
        <v>0.43724435718061461</v>
      </c>
      <c r="G2494" s="128"/>
      <c r="H2494" s="128"/>
      <c r="I2494" s="124"/>
      <c r="J2494" s="125"/>
      <c r="K2494" s="128"/>
    </row>
    <row r="2495" spans="1:11" x14ac:dyDescent="0.3">
      <c r="A2495" s="73">
        <v>40226</v>
      </c>
      <c r="B2495" s="130">
        <v>1099.51001</v>
      </c>
      <c r="C2495" s="125">
        <f t="shared" si="160"/>
        <v>-3.4531560983853682E-3</v>
      </c>
      <c r="D2495" s="128">
        <f t="shared" si="161"/>
        <v>-3453.1560983853683</v>
      </c>
      <c r="E2495" s="128">
        <f t="shared" ca="1" si="162"/>
        <v>121837.94394962578</v>
      </c>
      <c r="F2495" s="124">
        <f t="shared" ca="1" si="163"/>
        <v>0.41154646978831089</v>
      </c>
      <c r="G2495" s="128"/>
      <c r="H2495" s="128"/>
      <c r="I2495" s="124"/>
      <c r="J2495" s="125"/>
      <c r="K2495" s="128"/>
    </row>
    <row r="2496" spans="1:11" x14ac:dyDescent="0.3">
      <c r="A2496" s="73">
        <v>40225</v>
      </c>
      <c r="B2496" s="130">
        <v>1094.869995</v>
      </c>
      <c r="C2496" s="125">
        <f t="shared" si="160"/>
        <v>5.2149343160339257E-3</v>
      </c>
      <c r="D2496" s="128">
        <f t="shared" si="161"/>
        <v>5214.9343160339258</v>
      </c>
      <c r="E2496" s="128">
        <f t="shared" ca="1" si="162"/>
        <v>121837.94394962578</v>
      </c>
      <c r="F2496" s="124">
        <f t="shared" ca="1" si="163"/>
        <v>0.38868879354621844</v>
      </c>
      <c r="G2496" s="128"/>
      <c r="H2496" s="128"/>
      <c r="I2496" s="124"/>
      <c r="J2496" s="125"/>
      <c r="K2496" s="128"/>
    </row>
    <row r="2497" spans="1:11" x14ac:dyDescent="0.3">
      <c r="A2497" s="73">
        <v>40221</v>
      </c>
      <c r="B2497" s="130">
        <v>1075.51001</v>
      </c>
      <c r="C2497" s="125">
        <f t="shared" si="160"/>
        <v>1.5272006924822445E-3</v>
      </c>
      <c r="D2497" s="128">
        <f t="shared" si="161"/>
        <v>1527.2006924822444</v>
      </c>
      <c r="E2497" s="128">
        <f t="shared" ca="1" si="162"/>
        <v>121837.94394962578</v>
      </c>
      <c r="F2497" s="124">
        <f t="shared" ca="1" si="163"/>
        <v>0.36283694662522414</v>
      </c>
      <c r="G2497" s="128"/>
      <c r="H2497" s="128"/>
      <c r="I2497" s="124"/>
      <c r="J2497" s="125"/>
      <c r="K2497" s="128"/>
    </row>
    <row r="2498" spans="1:11" x14ac:dyDescent="0.3">
      <c r="A2498" s="73">
        <v>40220</v>
      </c>
      <c r="B2498" s="130">
        <v>1078.469971</v>
      </c>
      <c r="C2498" s="125">
        <f t="shared" si="160"/>
        <v>-5.5877272532396383E-3</v>
      </c>
      <c r="D2498" s="128">
        <f t="shared" si="161"/>
        <v>-5587.7272532396382</v>
      </c>
      <c r="E2498" s="128">
        <f t="shared" ca="1" si="162"/>
        <v>121837.94394962578</v>
      </c>
      <c r="F2498" s="124">
        <f t="shared" ca="1" si="163"/>
        <v>0.30432724080011186</v>
      </c>
      <c r="G2498" s="128"/>
      <c r="H2498" s="128"/>
      <c r="I2498" s="124"/>
      <c r="J2498" s="125"/>
      <c r="K2498" s="128"/>
    </row>
    <row r="2499" spans="1:11" x14ac:dyDescent="0.3">
      <c r="A2499" s="73">
        <v>40219</v>
      </c>
      <c r="B2499" s="130">
        <v>1068.130005</v>
      </c>
      <c r="C2499" s="125">
        <f t="shared" si="160"/>
        <v>-2.6760815489749401E-2</v>
      </c>
      <c r="D2499" s="128">
        <f t="shared" si="161"/>
        <v>-26760.815489749402</v>
      </c>
      <c r="E2499" s="128">
        <f t="shared" ca="1" si="162"/>
        <v>121837.94394962578</v>
      </c>
      <c r="F2499" s="124">
        <f t="shared" ca="1" si="163"/>
        <v>0.27890659902798975</v>
      </c>
      <c r="G2499" s="128"/>
      <c r="H2499" s="128"/>
      <c r="I2499" s="124"/>
      <c r="J2499" s="125"/>
      <c r="K2499" s="128"/>
    </row>
    <row r="2500" spans="1:11" x14ac:dyDescent="0.3">
      <c r="A2500" s="73">
        <v>40218</v>
      </c>
      <c r="B2500" s="130">
        <v>1070.5200199999999</v>
      </c>
      <c r="C2500" s="125">
        <f t="shared" si="160"/>
        <v>-1.9822942516083186E-2</v>
      </c>
      <c r="D2500" s="128">
        <f t="shared" si="161"/>
        <v>-19822.942516083185</v>
      </c>
      <c r="E2500" s="128">
        <f t="shared" ca="1" si="162"/>
        <v>121837.94394962578</v>
      </c>
      <c r="F2500" s="124">
        <f t="shared" ca="1" si="163"/>
        <v>0.28399744865302656</v>
      </c>
      <c r="G2500" s="128"/>
      <c r="H2500" s="128"/>
      <c r="I2500" s="124"/>
      <c r="J2500" s="125"/>
      <c r="K2500" s="128"/>
    </row>
    <row r="2501" spans="1:11" x14ac:dyDescent="0.3">
      <c r="A2501" s="73">
        <v>40217</v>
      </c>
      <c r="B2501" s="130">
        <v>1056.73999</v>
      </c>
      <c r="C2501" s="125">
        <f t="shared" si="160"/>
        <v>-3.6506900145243271E-2</v>
      </c>
      <c r="D2501" s="128">
        <f t="shared" si="161"/>
        <v>-36506.900145243271</v>
      </c>
      <c r="E2501" s="128">
        <f t="shared" ca="1" si="162"/>
        <v>121837.94394962578</v>
      </c>
      <c r="F2501" s="124">
        <f t="shared" ca="1" si="163"/>
        <v>0.2775521356133126</v>
      </c>
      <c r="G2501" s="128"/>
      <c r="H2501" s="128"/>
      <c r="I2501" s="124"/>
      <c r="J2501" s="125"/>
      <c r="K2501" s="128"/>
    </row>
    <row r="2502" spans="1:11" x14ac:dyDescent="0.3">
      <c r="A2502" s="73">
        <v>40214</v>
      </c>
      <c r="B2502" s="130">
        <v>1066.1899410000001</v>
      </c>
      <c r="C2502" s="125">
        <f t="shared" si="160"/>
        <v>-2.3420961352119796E-2</v>
      </c>
      <c r="D2502" s="128">
        <f t="shared" si="161"/>
        <v>-23420.961352119797</v>
      </c>
      <c r="E2502" s="128">
        <f t="shared" ca="1" si="162"/>
        <v>121837.94394962578</v>
      </c>
      <c r="F2502" s="124">
        <f t="shared" ca="1" si="163"/>
        <v>0.22566062676325838</v>
      </c>
      <c r="G2502" s="128"/>
      <c r="H2502" s="128"/>
      <c r="I2502" s="124"/>
      <c r="J2502" s="125"/>
      <c r="K2502" s="128"/>
    </row>
    <row r="2503" spans="1:11" x14ac:dyDescent="0.3">
      <c r="A2503" s="73">
        <v>40213</v>
      </c>
      <c r="B2503" s="130">
        <v>1063.1099850000001</v>
      </c>
      <c r="C2503" s="125">
        <f t="shared" si="160"/>
        <v>-4.7802017014223597E-2</v>
      </c>
      <c r="D2503" s="128">
        <f t="shared" si="161"/>
        <v>-47802.017014223595</v>
      </c>
      <c r="E2503" s="128">
        <f t="shared" ca="1" si="162"/>
        <v>121837.94394962578</v>
      </c>
      <c r="F2503" s="124">
        <f t="shared" ca="1" si="163"/>
        <v>0.22393508447437505</v>
      </c>
      <c r="G2503" s="128"/>
      <c r="H2503" s="128"/>
      <c r="I2503" s="124"/>
      <c r="J2503" s="125"/>
      <c r="K2503" s="128"/>
    </row>
    <row r="2504" spans="1:11" x14ac:dyDescent="0.3">
      <c r="A2504" s="73">
        <v>40212</v>
      </c>
      <c r="B2504" s="130">
        <v>1097.280029</v>
      </c>
      <c r="C2504" s="125">
        <f t="shared" ref="C2504:C2567" si="164">B2504/B2514-1</f>
        <v>-3.5815971849123995E-2</v>
      </c>
      <c r="D2504" s="128">
        <f t="shared" ref="D2504:D2567" si="165">C2504*$B$5</f>
        <v>-35815.971849123998</v>
      </c>
      <c r="E2504" s="128">
        <f t="shared" ref="E2504:E2567" ca="1" si="166">ABS(_xlfn.PERCENTILE.INC(OFFSET(D2504,0,0,Window),1-VaRLevel))</f>
        <v>121837.94394962578</v>
      </c>
      <c r="F2504" s="124">
        <f t="shared" ca="1" si="163"/>
        <v>0.2972513567819739</v>
      </c>
      <c r="G2504" s="128"/>
      <c r="H2504" s="128"/>
      <c r="I2504" s="124"/>
      <c r="J2504" s="125"/>
      <c r="K2504" s="128"/>
    </row>
    <row r="2505" spans="1:11" x14ac:dyDescent="0.3">
      <c r="A2505" s="73">
        <v>40211</v>
      </c>
      <c r="B2505" s="130">
        <v>1103.3199460000001</v>
      </c>
      <c r="C2505" s="125">
        <f t="shared" si="164"/>
        <v>-4.0783177986718822E-2</v>
      </c>
      <c r="D2505" s="128">
        <f t="shared" si="165"/>
        <v>-40783.177986718823</v>
      </c>
      <c r="E2505" s="128">
        <f t="shared" ca="1" si="166"/>
        <v>121837.94394962578</v>
      </c>
      <c r="F2505" s="124">
        <f t="shared" ref="F2505:F2568" ca="1" si="167">B2505/OFFSET(B2505,250,0)-1</f>
        <v>0.3257392457791537</v>
      </c>
      <c r="G2505" s="128"/>
      <c r="H2505" s="128"/>
      <c r="I2505" s="124"/>
      <c r="J2505" s="125"/>
      <c r="K2505" s="128"/>
    </row>
    <row r="2506" spans="1:11" x14ac:dyDescent="0.3">
      <c r="A2506" s="73">
        <v>40210</v>
      </c>
      <c r="B2506" s="130">
        <v>1089.1899410000001</v>
      </c>
      <c r="C2506" s="125">
        <f t="shared" si="164"/>
        <v>-4.1231381921507215E-2</v>
      </c>
      <c r="D2506" s="128">
        <f t="shared" si="165"/>
        <v>-41231.381921507214</v>
      </c>
      <c r="E2506" s="128">
        <f t="shared" ca="1" si="166"/>
        <v>121837.94394962578</v>
      </c>
      <c r="F2506" s="124">
        <f t="shared" ca="1" si="167"/>
        <v>0.29895878166081769</v>
      </c>
      <c r="G2506" s="128"/>
      <c r="H2506" s="128"/>
      <c r="I2506" s="124"/>
      <c r="J2506" s="125"/>
      <c r="K2506" s="128"/>
    </row>
    <row r="2507" spans="1:11" x14ac:dyDescent="0.3">
      <c r="A2507" s="73">
        <v>40207</v>
      </c>
      <c r="B2507" s="130">
        <v>1073.869995</v>
      </c>
      <c r="C2507" s="125">
        <f t="shared" si="164"/>
        <v>-6.4947815799387687E-2</v>
      </c>
      <c r="D2507" s="128">
        <f t="shared" si="165"/>
        <v>-64947.815799387688</v>
      </c>
      <c r="E2507" s="128">
        <f t="shared" ca="1" si="166"/>
        <v>121837.94394962578</v>
      </c>
      <c r="F2507" s="124">
        <f t="shared" ca="1" si="167"/>
        <v>0.30096674791392042</v>
      </c>
      <c r="G2507" s="128"/>
      <c r="H2507" s="128"/>
      <c r="I2507" s="124"/>
      <c r="J2507" s="125"/>
      <c r="K2507" s="128"/>
    </row>
    <row r="2508" spans="1:11" x14ac:dyDescent="0.3">
      <c r="A2508" s="73">
        <v>40206</v>
      </c>
      <c r="B2508" s="130">
        <v>1084.530029</v>
      </c>
      <c r="C2508" s="125">
        <f t="shared" si="164"/>
        <v>-5.3374434499843249E-2</v>
      </c>
      <c r="D2508" s="128">
        <f t="shared" si="165"/>
        <v>-53374.43449984325</v>
      </c>
      <c r="E2508" s="128">
        <f t="shared" ca="1" si="166"/>
        <v>121837.94394962578</v>
      </c>
      <c r="F2508" s="124">
        <f t="shared" ca="1" si="167"/>
        <v>0.3131811188478888</v>
      </c>
      <c r="G2508" s="128"/>
      <c r="H2508" s="128"/>
      <c r="I2508" s="124"/>
      <c r="J2508" s="125"/>
      <c r="K2508" s="128"/>
    </row>
    <row r="2509" spans="1:11" x14ac:dyDescent="0.3">
      <c r="A2509" s="73">
        <v>40205</v>
      </c>
      <c r="B2509" s="130">
        <v>1097.5</v>
      </c>
      <c r="C2509" s="125">
        <f t="shared" si="164"/>
        <v>-3.4077882794052772E-2</v>
      </c>
      <c r="D2509" s="128">
        <f t="shared" si="165"/>
        <v>-34077.88279405277</v>
      </c>
      <c r="E2509" s="128">
        <f t="shared" ca="1" si="166"/>
        <v>121837.94394962578</v>
      </c>
      <c r="F2509" s="124">
        <f t="shared" ca="1" si="167"/>
        <v>0.29860139210187575</v>
      </c>
      <c r="G2509" s="128"/>
      <c r="H2509" s="128"/>
      <c r="I2509" s="124"/>
      <c r="J2509" s="125"/>
      <c r="K2509" s="128"/>
    </row>
    <row r="2510" spans="1:11" x14ac:dyDescent="0.3">
      <c r="A2510" s="73">
        <v>40204</v>
      </c>
      <c r="B2510" s="130">
        <v>1092.170044</v>
      </c>
      <c r="C2510" s="125">
        <f t="shared" si="164"/>
        <v>-4.7786305738309443E-2</v>
      </c>
      <c r="D2510" s="128">
        <f t="shared" si="165"/>
        <v>-47786.305738309442</v>
      </c>
      <c r="E2510" s="128">
        <f t="shared" ca="1" si="166"/>
        <v>121837.94394962578</v>
      </c>
      <c r="F2510" s="124">
        <f t="shared" ca="1" si="167"/>
        <v>0.24949377096599679</v>
      </c>
      <c r="G2510" s="128"/>
      <c r="H2510" s="128"/>
      <c r="I2510" s="124"/>
      <c r="J2510" s="125"/>
      <c r="K2510" s="128"/>
    </row>
    <row r="2511" spans="1:11" x14ac:dyDescent="0.3">
      <c r="A2511" s="73">
        <v>40203</v>
      </c>
      <c r="B2511" s="130">
        <v>1096.780029</v>
      </c>
      <c r="C2511" s="125">
        <f t="shared" si="164"/>
        <v>-4.2096763124190195E-2</v>
      </c>
      <c r="D2511" s="128">
        <f t="shared" si="165"/>
        <v>-42096.763124190198</v>
      </c>
      <c r="E2511" s="128">
        <f t="shared" ca="1" si="166"/>
        <v>121837.94394962578</v>
      </c>
      <c r="F2511" s="124">
        <f t="shared" ca="1" si="167"/>
        <v>0.29687481579826902</v>
      </c>
      <c r="G2511" s="128"/>
      <c r="H2511" s="128"/>
      <c r="I2511" s="124"/>
      <c r="J2511" s="125"/>
      <c r="K2511" s="128"/>
    </row>
    <row r="2512" spans="1:11" x14ac:dyDescent="0.3">
      <c r="A2512" s="73">
        <v>40200</v>
      </c>
      <c r="B2512" s="130">
        <v>1091.76001</v>
      </c>
      <c r="C2512" s="125">
        <f t="shared" si="164"/>
        <v>-4.3733354571090288E-2</v>
      </c>
      <c r="D2512" s="128">
        <f t="shared" si="165"/>
        <v>-43733.354571090291</v>
      </c>
      <c r="E2512" s="128">
        <f t="shared" ca="1" si="166"/>
        <v>121837.94394962578</v>
      </c>
      <c r="F2512" s="124">
        <f t="shared" ca="1" si="167"/>
        <v>0.30504321319757755</v>
      </c>
      <c r="G2512" s="128"/>
      <c r="H2512" s="128"/>
      <c r="I2512" s="124"/>
      <c r="J2512" s="125"/>
      <c r="K2512" s="128"/>
    </row>
    <row r="2513" spans="1:11" x14ac:dyDescent="0.3">
      <c r="A2513" s="73">
        <v>40199</v>
      </c>
      <c r="B2513" s="130">
        <v>1116.4799800000001</v>
      </c>
      <c r="C2513" s="125">
        <f t="shared" si="164"/>
        <v>-1.8168417897069467E-2</v>
      </c>
      <c r="D2513" s="128">
        <f t="shared" si="165"/>
        <v>-18168.417897069467</v>
      </c>
      <c r="E2513" s="128">
        <f t="shared" ca="1" si="166"/>
        <v>121837.94394962578</v>
      </c>
      <c r="F2513" s="124">
        <f t="shared" ca="1" si="167"/>
        <v>0.34200368278857596</v>
      </c>
      <c r="G2513" s="128"/>
      <c r="H2513" s="128"/>
      <c r="I2513" s="124"/>
      <c r="J2513" s="125"/>
      <c r="K2513" s="128"/>
    </row>
    <row r="2514" spans="1:11" x14ac:dyDescent="0.3">
      <c r="A2514" s="73">
        <v>40198</v>
      </c>
      <c r="B2514" s="130">
        <v>1138.040039</v>
      </c>
      <c r="C2514" s="125">
        <f t="shared" si="164"/>
        <v>1.3374326657265012E-3</v>
      </c>
      <c r="D2514" s="128">
        <f t="shared" si="165"/>
        <v>1337.4326657265012</v>
      </c>
      <c r="E2514" s="128">
        <f t="shared" ca="1" si="166"/>
        <v>121837.94394962578</v>
      </c>
      <c r="F2514" s="124">
        <f t="shared" ca="1" si="167"/>
        <v>0.37527497160120848</v>
      </c>
      <c r="G2514" s="128"/>
      <c r="H2514" s="128"/>
      <c r="I2514" s="124"/>
      <c r="J2514" s="125"/>
      <c r="K2514" s="128"/>
    </row>
    <row r="2515" spans="1:11" x14ac:dyDescent="0.3">
      <c r="A2515" s="73">
        <v>40197</v>
      </c>
      <c r="B2515" s="130">
        <v>1150.2299800000001</v>
      </c>
      <c r="C2515" s="125">
        <f t="shared" si="164"/>
        <v>1.5216365680335908E-2</v>
      </c>
      <c r="D2515" s="128">
        <f t="shared" si="165"/>
        <v>15216.365680335908</v>
      </c>
      <c r="E2515" s="128">
        <f t="shared" ca="1" si="166"/>
        <v>121837.94394962578</v>
      </c>
      <c r="F2515" s="124">
        <f t="shared" ca="1" si="167"/>
        <v>0.36893029811637512</v>
      </c>
      <c r="G2515" s="128"/>
      <c r="H2515" s="128"/>
      <c r="I2515" s="124"/>
      <c r="J2515" s="125"/>
      <c r="K2515" s="128"/>
    </row>
    <row r="2516" spans="1:11" x14ac:dyDescent="0.3">
      <c r="A2516" s="73">
        <v>40193</v>
      </c>
      <c r="B2516" s="130">
        <v>1136.030029</v>
      </c>
      <c r="C2516" s="125">
        <f t="shared" si="164"/>
        <v>1.8769665008045999E-2</v>
      </c>
      <c r="D2516" s="128">
        <f t="shared" si="165"/>
        <v>18769.665008045999</v>
      </c>
      <c r="E2516" s="128">
        <f t="shared" ca="1" si="166"/>
        <v>121837.94394962578</v>
      </c>
      <c r="F2516" s="124">
        <f t="shared" ca="1" si="167"/>
        <v>0.41083190918522328</v>
      </c>
      <c r="G2516" s="128"/>
      <c r="H2516" s="128"/>
      <c r="I2516" s="124"/>
      <c r="J2516" s="125"/>
      <c r="K2516" s="128"/>
    </row>
    <row r="2517" spans="1:11" x14ac:dyDescent="0.3">
      <c r="A2517" s="73">
        <v>40192</v>
      </c>
      <c r="B2517" s="130">
        <v>1148.459961</v>
      </c>
      <c r="C2517" s="125">
        <f t="shared" si="164"/>
        <v>1.9566339499548224E-2</v>
      </c>
      <c r="D2517" s="128">
        <f t="shared" si="165"/>
        <v>19566.339499548223</v>
      </c>
      <c r="E2517" s="128">
        <f t="shared" ca="1" si="166"/>
        <v>127848.77450422254</v>
      </c>
      <c r="F2517" s="124">
        <f t="shared" ca="1" si="167"/>
        <v>0.35093865307802807</v>
      </c>
      <c r="G2517" s="128"/>
      <c r="H2517" s="128"/>
      <c r="I2517" s="124"/>
      <c r="J2517" s="125"/>
      <c r="K2517" s="128"/>
    </row>
    <row r="2518" spans="1:11" x14ac:dyDescent="0.3">
      <c r="A2518" s="73">
        <v>40191</v>
      </c>
      <c r="B2518" s="130">
        <v>1145.6800539999999</v>
      </c>
      <c r="C2518" s="125">
        <f t="shared" si="164"/>
        <v>1.7297197520478091E-2</v>
      </c>
      <c r="D2518" s="128">
        <f t="shared" si="165"/>
        <v>17297.19752047809</v>
      </c>
      <c r="E2518" s="128">
        <f t="shared" ca="1" si="166"/>
        <v>127848.77450422254</v>
      </c>
      <c r="F2518" s="124">
        <f t="shared" ca="1" si="167"/>
        <v>0.35785913620142606</v>
      </c>
      <c r="G2518" s="128"/>
      <c r="H2518" s="128"/>
      <c r="I2518" s="124"/>
      <c r="J2518" s="125"/>
      <c r="K2518" s="128"/>
    </row>
    <row r="2519" spans="1:11" x14ac:dyDescent="0.3">
      <c r="A2519" s="73">
        <v>40190</v>
      </c>
      <c r="B2519" s="130">
        <v>1136.219971</v>
      </c>
      <c r="C2519" s="125">
        <f t="shared" si="164"/>
        <v>7.4836774751931845E-3</v>
      </c>
      <c r="D2519" s="128">
        <f t="shared" si="165"/>
        <v>7483.6774751931844</v>
      </c>
      <c r="E2519" s="128">
        <f t="shared" ca="1" si="166"/>
        <v>127848.77450422254</v>
      </c>
      <c r="F2519" s="124">
        <f t="shared" ca="1" si="167"/>
        <v>0.34843699145781604</v>
      </c>
      <c r="G2519" s="128"/>
      <c r="H2519" s="128"/>
      <c r="I2519" s="124"/>
      <c r="J2519" s="125"/>
      <c r="K2519" s="128"/>
    </row>
    <row r="2520" spans="1:11" x14ac:dyDescent="0.3">
      <c r="A2520" s="73">
        <v>40189</v>
      </c>
      <c r="B2520" s="130">
        <v>1146.9799800000001</v>
      </c>
      <c r="C2520" s="125">
        <f t="shared" si="164"/>
        <v>1.8198281695161578E-2</v>
      </c>
      <c r="D2520" s="128">
        <f t="shared" si="165"/>
        <v>18198.281695161579</v>
      </c>
      <c r="E2520" s="128">
        <f t="shared" ca="1" si="166"/>
        <v>127848.77450422254</v>
      </c>
      <c r="F2520" s="124">
        <f t="shared" ca="1" si="167"/>
        <v>0.31566089189430913</v>
      </c>
      <c r="G2520" s="128"/>
      <c r="H2520" s="128"/>
      <c r="I2520" s="124"/>
      <c r="J2520" s="125"/>
      <c r="K2520" s="128"/>
    </row>
    <row r="2521" spans="1:11" x14ac:dyDescent="0.3">
      <c r="A2521" s="73">
        <v>40186</v>
      </c>
      <c r="B2521" s="130">
        <v>1144.9799800000001</v>
      </c>
      <c r="C2521" s="125">
        <f t="shared" si="164"/>
        <v>2.1765333208418225E-2</v>
      </c>
      <c r="D2521" s="128">
        <f t="shared" si="165"/>
        <v>21765.333208418226</v>
      </c>
      <c r="E2521" s="128">
        <f t="shared" ca="1" si="166"/>
        <v>127848.77450422254</v>
      </c>
      <c r="F2521" s="124">
        <f t="shared" ca="1" si="167"/>
        <v>0.31567573695590134</v>
      </c>
      <c r="G2521" s="128"/>
      <c r="H2521" s="128"/>
      <c r="I2521" s="124"/>
      <c r="J2521" s="125"/>
      <c r="K2521" s="128"/>
    </row>
    <row r="2522" spans="1:11" x14ac:dyDescent="0.3">
      <c r="A2522" s="73">
        <v>40185</v>
      </c>
      <c r="B2522" s="130">
        <v>1141.6899410000001</v>
      </c>
      <c r="C2522" s="125">
        <f t="shared" si="164"/>
        <v>2.1171285465890088E-2</v>
      </c>
      <c r="D2522" s="128">
        <f t="shared" si="165"/>
        <v>21171.285465890087</v>
      </c>
      <c r="E2522" s="128">
        <f t="shared" ca="1" si="166"/>
        <v>127848.77450422254</v>
      </c>
      <c r="F2522" s="124">
        <f t="shared" ca="1" si="167"/>
        <v>0.28229344839113035</v>
      </c>
      <c r="G2522" s="128"/>
      <c r="H2522" s="128"/>
      <c r="I2522" s="124"/>
      <c r="J2522" s="125"/>
      <c r="K2522" s="128"/>
    </row>
    <row r="2523" spans="1:11" x14ac:dyDescent="0.3">
      <c r="A2523" s="73">
        <v>40184</v>
      </c>
      <c r="B2523" s="130">
        <v>1137.1400149999999</v>
      </c>
      <c r="C2523" s="125">
        <f t="shared" si="164"/>
        <v>2.0726147824979835E-2</v>
      </c>
      <c r="D2523" s="128">
        <f t="shared" si="165"/>
        <v>20726.147824979835</v>
      </c>
      <c r="E2523" s="128">
        <f t="shared" ca="1" si="166"/>
        <v>127848.77450422254</v>
      </c>
      <c r="F2523" s="124">
        <f t="shared" ca="1" si="167"/>
        <v>0.24997531135557383</v>
      </c>
      <c r="G2523" s="128"/>
      <c r="H2523" s="128"/>
      <c r="I2523" s="124"/>
      <c r="J2523" s="125"/>
      <c r="K2523" s="128"/>
    </row>
    <row r="2524" spans="1:11" x14ac:dyDescent="0.3">
      <c r="A2524" s="73">
        <v>40183</v>
      </c>
      <c r="B2524" s="130">
        <v>1136.5200199999999</v>
      </c>
      <c r="C2524" s="125">
        <f t="shared" si="164"/>
        <v>3.0885239413019683E-2</v>
      </c>
      <c r="D2524" s="128">
        <f t="shared" si="165"/>
        <v>30885.239413019684</v>
      </c>
      <c r="E2524" s="128">
        <f t="shared" ca="1" si="166"/>
        <v>127848.77450422254</v>
      </c>
      <c r="F2524" s="124">
        <f t="shared" ca="1" si="167"/>
        <v>0.25353773773241506</v>
      </c>
      <c r="G2524" s="128"/>
      <c r="H2524" s="128"/>
      <c r="I2524" s="124"/>
      <c r="J2524" s="125"/>
      <c r="K2524" s="128"/>
    </row>
    <row r="2525" spans="1:11" x14ac:dyDescent="0.3">
      <c r="A2525" s="73">
        <v>40182</v>
      </c>
      <c r="B2525" s="130">
        <v>1132.98999</v>
      </c>
      <c r="C2525" s="125">
        <f t="shared" si="164"/>
        <v>3.3674581674404847E-2</v>
      </c>
      <c r="D2525" s="128">
        <f t="shared" si="165"/>
        <v>33674.58167440485</v>
      </c>
      <c r="E2525" s="128">
        <f t="shared" ca="1" si="166"/>
        <v>127848.77450422254</v>
      </c>
      <c r="F2525" s="124">
        <f t="shared" ca="1" si="167"/>
        <v>0.21214290730104324</v>
      </c>
      <c r="G2525" s="128"/>
      <c r="H2525" s="128"/>
      <c r="I2525" s="124"/>
      <c r="J2525" s="125"/>
      <c r="K2525" s="128"/>
    </row>
    <row r="2526" spans="1:11" x14ac:dyDescent="0.3">
      <c r="A2526" s="73">
        <v>40178</v>
      </c>
      <c r="B2526" s="130">
        <v>1115.099976</v>
      </c>
      <c r="C2526" s="125">
        <f t="shared" si="164"/>
        <v>5.337205603951567E-3</v>
      </c>
      <c r="D2526" s="128">
        <f t="shared" si="165"/>
        <v>5337.2056039515674</v>
      </c>
      <c r="E2526" s="128">
        <f t="shared" ca="1" si="166"/>
        <v>127848.77450422254</v>
      </c>
      <c r="F2526" s="124">
        <f t="shared" ca="1" si="167"/>
        <v>0.20232892508712363</v>
      </c>
      <c r="G2526" s="128"/>
      <c r="H2526" s="128"/>
      <c r="I2526" s="124"/>
      <c r="J2526" s="125"/>
      <c r="K2526" s="128"/>
    </row>
    <row r="2527" spans="1:11" x14ac:dyDescent="0.3">
      <c r="A2527" s="73">
        <v>40177</v>
      </c>
      <c r="B2527" s="130">
        <v>1126.420044</v>
      </c>
      <c r="C2527" s="125">
        <f t="shared" si="164"/>
        <v>1.6688770137830433E-2</v>
      </c>
      <c r="D2527" s="128">
        <f t="shared" si="165"/>
        <v>16688.770137830434</v>
      </c>
      <c r="E2527" s="128">
        <f t="shared" ca="1" si="166"/>
        <v>127848.77450422254</v>
      </c>
      <c r="F2527" s="124">
        <f t="shared" ca="1" si="167"/>
        <v>0.20886462599954436</v>
      </c>
      <c r="G2527" s="128"/>
      <c r="H2527" s="128"/>
      <c r="I2527" s="124"/>
      <c r="J2527" s="125"/>
      <c r="K2527" s="128"/>
    </row>
    <row r="2528" spans="1:11" x14ac:dyDescent="0.3">
      <c r="A2528" s="73">
        <v>40176</v>
      </c>
      <c r="B2528" s="130">
        <v>1126.1999510000001</v>
      </c>
      <c r="C2528" s="125">
        <f t="shared" si="164"/>
        <v>1.0851680859856883E-2</v>
      </c>
      <c r="D2528" s="128">
        <f t="shared" si="165"/>
        <v>10851.680859856882</v>
      </c>
      <c r="E2528" s="128">
        <f t="shared" ca="1" si="166"/>
        <v>127848.77450422254</v>
      </c>
      <c r="F2528" s="124">
        <f t="shared" ca="1" si="167"/>
        <v>0.24683083420979801</v>
      </c>
      <c r="G2528" s="128"/>
      <c r="H2528" s="128"/>
      <c r="I2528" s="124"/>
      <c r="J2528" s="125"/>
      <c r="K2528" s="128"/>
    </row>
    <row r="2529" spans="1:11" x14ac:dyDescent="0.3">
      <c r="A2529" s="73">
        <v>40175</v>
      </c>
      <c r="B2529" s="130">
        <v>1127.780029</v>
      </c>
      <c r="C2529" s="125">
        <f t="shared" si="164"/>
        <v>1.9314715470123867E-2</v>
      </c>
      <c r="D2529" s="128">
        <f t="shared" si="165"/>
        <v>19314.715470123865</v>
      </c>
      <c r="E2529" s="128">
        <f t="shared" ca="1" si="166"/>
        <v>127848.77450422254</v>
      </c>
      <c r="F2529" s="124">
        <f t="shared" ca="1" si="167"/>
        <v>0.26625798303032688</v>
      </c>
      <c r="G2529" s="128"/>
      <c r="H2529" s="128"/>
      <c r="I2529" s="124"/>
      <c r="J2529" s="125"/>
      <c r="K2529" s="128"/>
    </row>
    <row r="2530" spans="1:11" x14ac:dyDescent="0.3">
      <c r="A2530" s="73">
        <v>40171</v>
      </c>
      <c r="B2530" s="130">
        <v>1126.4799800000001</v>
      </c>
      <c r="C2530" s="125">
        <f t="shared" si="164"/>
        <v>2.1889603597179397E-2</v>
      </c>
      <c r="D2530" s="128">
        <f t="shared" si="165"/>
        <v>21889.603597179397</v>
      </c>
      <c r="E2530" s="128">
        <f t="shared" ca="1" si="166"/>
        <v>127848.77450422254</v>
      </c>
      <c r="F2530" s="124">
        <f t="shared" ca="1" si="167"/>
        <v>0.29566837894960152</v>
      </c>
      <c r="G2530" s="128"/>
      <c r="H2530" s="128"/>
      <c r="I2530" s="124"/>
      <c r="J2530" s="125"/>
      <c r="K2530" s="128"/>
    </row>
    <row r="2531" spans="1:11" x14ac:dyDescent="0.3">
      <c r="A2531" s="73">
        <v>40170</v>
      </c>
      <c r="B2531" s="130">
        <v>1120.589966</v>
      </c>
      <c r="C2531" s="125">
        <f t="shared" si="164"/>
        <v>2.2482792190936518E-2</v>
      </c>
      <c r="D2531" s="128">
        <f t="shared" si="165"/>
        <v>22482.792190936518</v>
      </c>
      <c r="E2531" s="128">
        <f t="shared" ca="1" si="166"/>
        <v>127848.77450422254</v>
      </c>
      <c r="F2531" s="124">
        <f t="shared" ca="1" si="167"/>
        <v>0.28390236183183815</v>
      </c>
      <c r="G2531" s="128"/>
      <c r="H2531" s="128"/>
      <c r="I2531" s="124"/>
      <c r="J2531" s="125"/>
      <c r="K2531" s="128"/>
    </row>
    <row r="2532" spans="1:11" x14ac:dyDescent="0.3">
      <c r="A2532" s="73">
        <v>40169</v>
      </c>
      <c r="B2532" s="130">
        <v>1118.0200199999999</v>
      </c>
      <c r="C2532" s="125">
        <f t="shared" si="164"/>
        <v>2.3884169834575086E-2</v>
      </c>
      <c r="D2532" s="128">
        <f t="shared" si="165"/>
        <v>23884.169834575085</v>
      </c>
      <c r="E2532" s="128">
        <f t="shared" ca="1" si="166"/>
        <v>127848.77450422254</v>
      </c>
      <c r="F2532" s="124">
        <f t="shared" ca="1" si="167"/>
        <v>0.28781891273667681</v>
      </c>
      <c r="G2532" s="128"/>
      <c r="H2532" s="128"/>
      <c r="I2532" s="124"/>
      <c r="J2532" s="125"/>
      <c r="K2532" s="128"/>
    </row>
    <row r="2533" spans="1:11" x14ac:dyDescent="0.3">
      <c r="A2533" s="73">
        <v>40168</v>
      </c>
      <c r="B2533" s="130">
        <v>1114.0500489999999</v>
      </c>
      <c r="C2533" s="125">
        <f t="shared" si="164"/>
        <v>9.7893034217084729E-3</v>
      </c>
      <c r="D2533" s="128">
        <f t="shared" si="165"/>
        <v>9789.3034217084733</v>
      </c>
      <c r="E2533" s="128">
        <f t="shared" ca="1" si="166"/>
        <v>127848.77450422254</v>
      </c>
      <c r="F2533" s="124">
        <f t="shared" ca="1" si="167"/>
        <v>0.29066463210522375</v>
      </c>
      <c r="G2533" s="128"/>
      <c r="H2533" s="128"/>
      <c r="I2533" s="124"/>
      <c r="J2533" s="125"/>
      <c r="K2533" s="128"/>
    </row>
    <row r="2534" spans="1:11" x14ac:dyDescent="0.3">
      <c r="A2534" s="73">
        <v>40165</v>
      </c>
      <c r="B2534" s="130">
        <v>1102.469971</v>
      </c>
      <c r="C2534" s="125">
        <f t="shared" si="164"/>
        <v>-3.173664138115817E-3</v>
      </c>
      <c r="D2534" s="128">
        <f t="shared" si="165"/>
        <v>-3173.664138115817</v>
      </c>
      <c r="E2534" s="128">
        <f t="shared" ca="1" si="166"/>
        <v>127848.77450422254</v>
      </c>
      <c r="F2534" s="124">
        <f t="shared" ca="1" si="167"/>
        <v>0.26483710367451163</v>
      </c>
      <c r="G2534" s="128"/>
      <c r="H2534" s="128"/>
      <c r="I2534" s="124"/>
      <c r="J2534" s="125"/>
      <c r="K2534" s="128"/>
    </row>
    <row r="2535" spans="1:11" x14ac:dyDescent="0.3">
      <c r="A2535" s="73">
        <v>40164</v>
      </c>
      <c r="B2535" s="130">
        <v>1096.079956</v>
      </c>
      <c r="C2535" s="125">
        <f t="shared" si="164"/>
        <v>-3.4912428598309342E-3</v>
      </c>
      <c r="D2535" s="128">
        <f t="shared" si="165"/>
        <v>-3491.2428598309343</v>
      </c>
      <c r="E2535" s="128">
        <f t="shared" ca="1" si="166"/>
        <v>127848.77450422254</v>
      </c>
      <c r="F2535" s="124">
        <f t="shared" ca="1" si="167"/>
        <v>0.23449109094420928</v>
      </c>
      <c r="G2535" s="128"/>
      <c r="H2535" s="128"/>
      <c r="I2535" s="124"/>
      <c r="J2535" s="125"/>
      <c r="K2535" s="128"/>
    </row>
    <row r="2536" spans="1:11" x14ac:dyDescent="0.3">
      <c r="A2536" s="73">
        <v>40163</v>
      </c>
      <c r="B2536" s="130">
        <v>1109.1800539999999</v>
      </c>
      <c r="C2536" s="125">
        <f t="shared" si="164"/>
        <v>-5.403339271969898E-5</v>
      </c>
      <c r="D2536" s="128">
        <f t="shared" si="165"/>
        <v>-54.03339271969898</v>
      </c>
      <c r="E2536" s="128">
        <f t="shared" ca="1" si="166"/>
        <v>127848.77450422254</v>
      </c>
      <c r="F2536" s="124">
        <f t="shared" ca="1" si="167"/>
        <v>0.25291435214337121</v>
      </c>
      <c r="G2536" s="128"/>
      <c r="H2536" s="128"/>
      <c r="I2536" s="124"/>
      <c r="J2536" s="125"/>
      <c r="K2536" s="128"/>
    </row>
    <row r="2537" spans="1:11" x14ac:dyDescent="0.3">
      <c r="A2537" s="73">
        <v>40162</v>
      </c>
      <c r="B2537" s="130">
        <v>1107.9300539999999</v>
      </c>
      <c r="C2537" s="125">
        <f t="shared" si="164"/>
        <v>-8.3863698986319513E-4</v>
      </c>
      <c r="D2537" s="128">
        <f t="shared" si="165"/>
        <v>-838.63698986319514</v>
      </c>
      <c r="E2537" s="128">
        <f t="shared" ca="1" si="166"/>
        <v>127848.77450422254</v>
      </c>
      <c r="F2537" s="124">
        <f t="shared" ca="1" si="167"/>
        <v>0.22501722078823194</v>
      </c>
      <c r="G2537" s="128"/>
      <c r="H2537" s="128"/>
      <c r="I2537" s="124"/>
      <c r="J2537" s="125"/>
      <c r="K2537" s="128"/>
    </row>
    <row r="2538" spans="1:11" x14ac:dyDescent="0.3">
      <c r="A2538" s="73">
        <v>40161</v>
      </c>
      <c r="B2538" s="130">
        <v>1114.1099850000001</v>
      </c>
      <c r="C2538" s="125">
        <f t="shared" si="164"/>
        <v>1.6866989691469936E-2</v>
      </c>
      <c r="D2538" s="128">
        <f t="shared" si="165"/>
        <v>16866.989691469935</v>
      </c>
      <c r="E2538" s="128">
        <f t="shared" ca="1" si="166"/>
        <v>127848.77450422254</v>
      </c>
      <c r="F2538" s="124">
        <f t="shared" ca="1" si="167"/>
        <v>0.22003328318648352</v>
      </c>
      <c r="G2538" s="128"/>
      <c r="H2538" s="128"/>
      <c r="I2538" s="124"/>
      <c r="J2538" s="125"/>
      <c r="K2538" s="128"/>
    </row>
    <row r="2539" spans="1:11" x14ac:dyDescent="0.3">
      <c r="A2539" s="73">
        <v>40158</v>
      </c>
      <c r="B2539" s="130">
        <v>1106.410034</v>
      </c>
      <c r="C2539" s="125">
        <f t="shared" si="164"/>
        <v>1.3669428154810648E-2</v>
      </c>
      <c r="D2539" s="128">
        <f t="shared" si="165"/>
        <v>13669.428154810648</v>
      </c>
      <c r="E2539" s="128">
        <f t="shared" ca="1" si="166"/>
        <v>127848.77450422254</v>
      </c>
      <c r="F2539" s="124">
        <f t="shared" ca="1" si="167"/>
        <v>0.27382942662444476</v>
      </c>
      <c r="G2539" s="128"/>
      <c r="H2539" s="128"/>
      <c r="I2539" s="124"/>
      <c r="J2539" s="125"/>
      <c r="K2539" s="128"/>
    </row>
    <row r="2540" spans="1:11" x14ac:dyDescent="0.3">
      <c r="A2540" s="73">
        <v>40157</v>
      </c>
      <c r="B2540" s="130">
        <v>1102.349976</v>
      </c>
      <c r="C2540" s="125">
        <f t="shared" si="164"/>
        <v>-7.4552541915162696E-3</v>
      </c>
      <c r="D2540" s="128">
        <f t="shared" si="165"/>
        <v>-7455.2541915162692</v>
      </c>
      <c r="E2540" s="128">
        <f t="shared" ca="1" si="166"/>
        <v>127848.77450422254</v>
      </c>
      <c r="F2540" s="124">
        <f t="shared" ca="1" si="167"/>
        <v>0.25305491578222683</v>
      </c>
      <c r="G2540" s="128"/>
      <c r="H2540" s="128"/>
      <c r="I2540" s="124"/>
      <c r="J2540" s="125"/>
      <c r="K2540" s="128"/>
    </row>
    <row r="2541" spans="1:11" x14ac:dyDescent="0.3">
      <c r="A2541" s="73">
        <v>40156</v>
      </c>
      <c r="B2541" s="130">
        <v>1095.9499510000001</v>
      </c>
      <c r="C2541" s="125">
        <f t="shared" si="164"/>
        <v>-8.7731857183046547E-3</v>
      </c>
      <c r="D2541" s="128">
        <f t="shared" si="165"/>
        <v>-8773.1857183046541</v>
      </c>
      <c r="E2541" s="128">
        <f t="shared" ca="1" si="166"/>
        <v>127848.77450422254</v>
      </c>
      <c r="F2541" s="124">
        <f t="shared" ca="1" si="167"/>
        <v>0.25453578581203296</v>
      </c>
      <c r="G2541" s="128"/>
      <c r="H2541" s="128"/>
      <c r="I2541" s="124"/>
      <c r="J2541" s="125"/>
      <c r="K2541" s="128"/>
    </row>
    <row r="2542" spans="1:11" x14ac:dyDescent="0.3">
      <c r="A2542" s="73">
        <v>40155</v>
      </c>
      <c r="B2542" s="130">
        <v>1091.9399410000001</v>
      </c>
      <c r="C2542" s="125">
        <f t="shared" si="164"/>
        <v>-1.2926714934613726E-2</v>
      </c>
      <c r="D2542" s="128">
        <f t="shared" si="165"/>
        <v>-12926.714934613725</v>
      </c>
      <c r="E2542" s="128">
        <f t="shared" ca="1" si="166"/>
        <v>127848.77450422254</v>
      </c>
      <c r="F2542" s="124">
        <f t="shared" ca="1" si="167"/>
        <v>0.21429201675072318</v>
      </c>
      <c r="G2542" s="128"/>
      <c r="H2542" s="128"/>
      <c r="I2542" s="124"/>
      <c r="J2542" s="125"/>
      <c r="K2542" s="128"/>
    </row>
    <row r="2543" spans="1:11" x14ac:dyDescent="0.3">
      <c r="A2543" s="73">
        <v>40154</v>
      </c>
      <c r="B2543" s="130">
        <v>1103.25</v>
      </c>
      <c r="C2543" s="125">
        <f t="shared" si="164"/>
        <v>1.0876133835711954E-2</v>
      </c>
      <c r="D2543" s="128">
        <f t="shared" si="165"/>
        <v>10876.133835711955</v>
      </c>
      <c r="E2543" s="128">
        <f t="shared" ca="1" si="166"/>
        <v>127848.77450422254</v>
      </c>
      <c r="F2543" s="124">
        <f t="shared" ca="1" si="167"/>
        <v>0.24146198375646044</v>
      </c>
      <c r="G2543" s="128"/>
      <c r="H2543" s="128"/>
      <c r="I2543" s="124"/>
      <c r="J2543" s="125"/>
      <c r="K2543" s="128"/>
    </row>
    <row r="2544" spans="1:11" x14ac:dyDescent="0.3">
      <c r="A2544" s="73">
        <v>40151</v>
      </c>
      <c r="B2544" s="130">
        <v>1105.9799800000001</v>
      </c>
      <c r="C2544" s="125">
        <f t="shared" si="164"/>
        <v>1.0119605221599715E-2</v>
      </c>
      <c r="D2544" s="128">
        <f t="shared" si="165"/>
        <v>10119.605221599715</v>
      </c>
      <c r="E2544" s="128">
        <f t="shared" ca="1" si="166"/>
        <v>127848.77450422254</v>
      </c>
      <c r="F2544" s="124">
        <f t="shared" ca="1" si="167"/>
        <v>0.21576340047360576</v>
      </c>
      <c r="G2544" s="128"/>
      <c r="H2544" s="128"/>
      <c r="I2544" s="124"/>
      <c r="J2544" s="125"/>
      <c r="K2544" s="128"/>
    </row>
    <row r="2545" spans="1:11" x14ac:dyDescent="0.3">
      <c r="A2545" s="73">
        <v>40150</v>
      </c>
      <c r="B2545" s="130">
        <v>1099.920044</v>
      </c>
      <c r="C2545" s="125">
        <f t="shared" si="164"/>
        <v>-8.9025090680996399E-3</v>
      </c>
      <c r="D2545" s="128">
        <f t="shared" si="165"/>
        <v>-8902.50906809964</v>
      </c>
      <c r="E2545" s="128">
        <f t="shared" ca="1" si="166"/>
        <v>127848.77450422254</v>
      </c>
      <c r="F2545" s="124">
        <f t="shared" ca="1" si="167"/>
        <v>0.25551615191866728</v>
      </c>
      <c r="G2545" s="128"/>
      <c r="H2545" s="128"/>
      <c r="I2545" s="124"/>
      <c r="J2545" s="125"/>
      <c r="K2545" s="128"/>
    </row>
    <row r="2546" spans="1:11" x14ac:dyDescent="0.3">
      <c r="A2546" s="73">
        <v>40149</v>
      </c>
      <c r="B2546" s="130">
        <v>1109.23999</v>
      </c>
      <c r="C2546" s="125">
        <f t="shared" si="164"/>
        <v>-9.7265297618998048E-4</v>
      </c>
      <c r="D2546" s="128">
        <f t="shared" si="165"/>
        <v>-972.65297618998045</v>
      </c>
      <c r="E2546" s="128">
        <f t="shared" ca="1" si="166"/>
        <v>127848.77450422254</v>
      </c>
      <c r="F2546" s="124">
        <f t="shared" ca="1" si="167"/>
        <v>0.31236841066075582</v>
      </c>
      <c r="G2546" s="128"/>
      <c r="H2546" s="128"/>
      <c r="I2546" s="124"/>
      <c r="J2546" s="125"/>
      <c r="K2546" s="128"/>
    </row>
    <row r="2547" spans="1:11" x14ac:dyDescent="0.3">
      <c r="A2547" s="73">
        <v>40148</v>
      </c>
      <c r="B2547" s="130">
        <v>1108.8599850000001</v>
      </c>
      <c r="C2547" s="125">
        <f t="shared" si="164"/>
        <v>-3.9670421036819281E-4</v>
      </c>
      <c r="D2547" s="128">
        <f t="shared" si="165"/>
        <v>-396.70421036819283</v>
      </c>
      <c r="E2547" s="128">
        <f t="shared" ca="1" si="166"/>
        <v>127848.77450422254</v>
      </c>
      <c r="F2547" s="124">
        <f t="shared" ca="1" si="167"/>
        <v>0.27346854139546295</v>
      </c>
      <c r="G2547" s="128"/>
      <c r="H2547" s="128"/>
      <c r="I2547" s="124"/>
      <c r="J2547" s="125"/>
      <c r="K2547" s="128"/>
    </row>
    <row r="2548" spans="1:11" x14ac:dyDescent="0.3">
      <c r="A2548" s="73">
        <v>40147</v>
      </c>
      <c r="B2548" s="130">
        <v>1095.630005</v>
      </c>
      <c r="C2548" s="125">
        <f t="shared" si="164"/>
        <v>1.9662225548928713E-3</v>
      </c>
      <c r="D2548" s="128">
        <f t="shared" si="165"/>
        <v>1966.2225548928714</v>
      </c>
      <c r="E2548" s="128">
        <f t="shared" ca="1" si="166"/>
        <v>127848.77450422254</v>
      </c>
      <c r="F2548" s="124">
        <f t="shared" ca="1" si="167"/>
        <v>0.29078357651484699</v>
      </c>
      <c r="G2548" s="128"/>
      <c r="H2548" s="128"/>
      <c r="I2548" s="124"/>
      <c r="J2548" s="125"/>
      <c r="K2548" s="128"/>
    </row>
    <row r="2549" spans="1:11" x14ac:dyDescent="0.3">
      <c r="A2549" s="73">
        <v>40144</v>
      </c>
      <c r="B2549" s="130">
        <v>1091.48999</v>
      </c>
      <c r="C2549" s="125">
        <f t="shared" si="164"/>
        <v>3.9089805738290462E-3</v>
      </c>
      <c r="D2549" s="128">
        <f t="shared" si="165"/>
        <v>3908.9805738290461</v>
      </c>
      <c r="E2549" s="128">
        <f t="shared" ca="1" si="166"/>
        <v>127848.77450422254</v>
      </c>
      <c r="F2549" s="124">
        <f t="shared" ca="1" si="167"/>
        <v>0.33726609644594641</v>
      </c>
      <c r="G2549" s="128"/>
      <c r="H2549" s="128"/>
      <c r="I2549" s="124"/>
      <c r="J2549" s="125"/>
      <c r="K2549" s="128"/>
    </row>
    <row r="2550" spans="1:11" x14ac:dyDescent="0.3">
      <c r="A2550" s="73">
        <v>40142</v>
      </c>
      <c r="B2550" s="130">
        <v>1110.630005</v>
      </c>
      <c r="C2550" s="125">
        <f t="shared" si="164"/>
        <v>1.1033122037731768E-2</v>
      </c>
      <c r="D2550" s="128">
        <f t="shared" si="165"/>
        <v>11033.122037731768</v>
      </c>
      <c r="E2550" s="128">
        <f t="shared" ca="1" si="166"/>
        <v>127848.77450422254</v>
      </c>
      <c r="F2550" s="124">
        <f t="shared" ca="1" si="167"/>
        <v>0.23921049874152556</v>
      </c>
      <c r="G2550" s="128"/>
      <c r="H2550" s="128"/>
      <c r="I2550" s="124"/>
      <c r="J2550" s="125"/>
      <c r="K2550" s="128"/>
    </row>
    <row r="2551" spans="1:11" x14ac:dyDescent="0.3">
      <c r="A2551" s="73">
        <v>40141</v>
      </c>
      <c r="B2551" s="130">
        <v>1105.650024</v>
      </c>
      <c r="C2551" s="125">
        <f t="shared" si="164"/>
        <v>1.1564408271064197E-2</v>
      </c>
      <c r="D2551" s="128">
        <f t="shared" si="165"/>
        <v>11564.408271064198</v>
      </c>
      <c r="E2551" s="128">
        <f t="shared" ca="1" si="166"/>
        <v>127848.77450422254</v>
      </c>
      <c r="F2551" s="124">
        <f t="shared" ca="1" si="167"/>
        <v>0.24555023512848284</v>
      </c>
      <c r="G2551" s="128"/>
      <c r="H2551" s="128"/>
      <c r="I2551" s="124"/>
      <c r="J2551" s="125"/>
      <c r="K2551" s="128"/>
    </row>
    <row r="2552" spans="1:11" x14ac:dyDescent="0.3">
      <c r="A2552" s="73">
        <v>40140</v>
      </c>
      <c r="B2552" s="130">
        <v>1106.23999</v>
      </c>
      <c r="C2552" s="125">
        <f t="shared" si="164"/>
        <v>1.2039406566521915E-2</v>
      </c>
      <c r="D2552" s="128">
        <f t="shared" si="165"/>
        <v>12039.406566521915</v>
      </c>
      <c r="E2552" s="128">
        <f t="shared" ca="1" si="166"/>
        <v>127848.77450422254</v>
      </c>
      <c r="F2552" s="124">
        <f t="shared" ca="1" si="167"/>
        <v>0.29024127951851653</v>
      </c>
      <c r="G2552" s="128"/>
      <c r="H2552" s="128"/>
      <c r="I2552" s="124"/>
      <c r="J2552" s="125"/>
      <c r="K2552" s="128"/>
    </row>
    <row r="2553" spans="1:11" x14ac:dyDescent="0.3">
      <c r="A2553" s="73">
        <v>40137</v>
      </c>
      <c r="B2553" s="130">
        <v>1091.380005</v>
      </c>
      <c r="C2553" s="125">
        <f t="shared" si="164"/>
        <v>2.0648980630505909E-2</v>
      </c>
      <c r="D2553" s="128">
        <f t="shared" si="165"/>
        <v>20648.98063050591</v>
      </c>
      <c r="E2553" s="128">
        <f t="shared" ca="1" si="166"/>
        <v>127848.77450422254</v>
      </c>
      <c r="F2553" s="124">
        <f t="shared" ca="1" si="167"/>
        <v>0.2812481745488975</v>
      </c>
      <c r="G2553" s="128"/>
      <c r="H2553" s="128"/>
      <c r="I2553" s="124"/>
      <c r="J2553" s="125"/>
      <c r="K2553" s="128"/>
    </row>
    <row r="2554" spans="1:11" x14ac:dyDescent="0.3">
      <c r="A2554" s="73">
        <v>40136</v>
      </c>
      <c r="B2554" s="130">
        <v>1094.900024</v>
      </c>
      <c r="C2554" s="125">
        <f t="shared" si="164"/>
        <v>2.6504053765110447E-2</v>
      </c>
      <c r="D2554" s="128">
        <f t="shared" si="165"/>
        <v>26504.053765110446</v>
      </c>
      <c r="E2554" s="128">
        <f t="shared" ca="1" si="166"/>
        <v>127848.77450422254</v>
      </c>
      <c r="F2554" s="124">
        <f t="shared" ca="1" si="167"/>
        <v>0.368573658876997</v>
      </c>
      <c r="G2554" s="128"/>
      <c r="H2554" s="128"/>
      <c r="I2554" s="124"/>
      <c r="J2554" s="125"/>
      <c r="K2554" s="128"/>
    </row>
    <row r="2555" spans="1:11" x14ac:dyDescent="0.3">
      <c r="A2555" s="73">
        <v>40135</v>
      </c>
      <c r="B2555" s="130">
        <v>1109.8000489999999</v>
      </c>
      <c r="C2555" s="125">
        <f t="shared" si="164"/>
        <v>6.048738557095068E-2</v>
      </c>
      <c r="D2555" s="128">
        <f t="shared" si="165"/>
        <v>60487.385570950682</v>
      </c>
      <c r="E2555" s="128">
        <f t="shared" ca="1" si="166"/>
        <v>136318.2265139301</v>
      </c>
      <c r="F2555" s="124">
        <f t="shared" ca="1" si="167"/>
        <v>0.47493493972958634</v>
      </c>
      <c r="G2555" s="128"/>
      <c r="H2555" s="128"/>
      <c r="I2555" s="124"/>
      <c r="J2555" s="125"/>
      <c r="K2555" s="128"/>
    </row>
    <row r="2556" spans="1:11" x14ac:dyDescent="0.3">
      <c r="A2556" s="73">
        <v>40134</v>
      </c>
      <c r="B2556" s="130">
        <v>1110.3199460000001</v>
      </c>
      <c r="C2556" s="125">
        <f t="shared" si="164"/>
        <v>6.2090385484094179E-2</v>
      </c>
      <c r="D2556" s="128">
        <f t="shared" si="165"/>
        <v>62090.385484094179</v>
      </c>
      <c r="E2556" s="128">
        <f t="shared" ca="1" si="166"/>
        <v>142479.51259052684</v>
      </c>
      <c r="F2556" s="124">
        <f t="shared" ca="1" si="167"/>
        <v>0.37657755287532746</v>
      </c>
      <c r="G2556" s="128"/>
      <c r="H2556" s="128"/>
      <c r="I2556" s="124"/>
      <c r="J2556" s="125"/>
      <c r="K2556" s="128"/>
    </row>
    <row r="2557" spans="1:11" x14ac:dyDescent="0.3">
      <c r="A2557" s="73">
        <v>40133</v>
      </c>
      <c r="B2557" s="130">
        <v>1109.3000489999999</v>
      </c>
      <c r="C2557" s="125">
        <f t="shared" si="164"/>
        <v>6.3689056920791076E-2</v>
      </c>
      <c r="D2557" s="128">
        <f t="shared" si="165"/>
        <v>63689.056920791074</v>
      </c>
      <c r="E2557" s="128">
        <f t="shared" ca="1" si="166"/>
        <v>148397.98666760337</v>
      </c>
      <c r="F2557" s="124">
        <f t="shared" ca="1" si="167"/>
        <v>0.29120501845612368</v>
      </c>
      <c r="G2557" s="128"/>
      <c r="H2557" s="128"/>
      <c r="I2557" s="124"/>
      <c r="J2557" s="125"/>
      <c r="K2557" s="128"/>
    </row>
    <row r="2558" spans="1:11" x14ac:dyDescent="0.3">
      <c r="A2558" s="73">
        <v>40130</v>
      </c>
      <c r="B2558" s="130">
        <v>1093.4799800000001</v>
      </c>
      <c r="C2558" s="125">
        <f t="shared" si="164"/>
        <v>5.5289128694600898E-2</v>
      </c>
      <c r="D2558" s="128">
        <f t="shared" si="165"/>
        <v>55289.128694600899</v>
      </c>
      <c r="E2558" s="128">
        <f t="shared" ca="1" si="166"/>
        <v>149167.85559568749</v>
      </c>
      <c r="F2558" s="124">
        <f t="shared" ca="1" si="167"/>
        <v>0.28531293564501925</v>
      </c>
      <c r="G2558" s="128"/>
      <c r="H2558" s="128"/>
      <c r="I2558" s="124"/>
      <c r="J2558" s="125"/>
      <c r="K2558" s="128"/>
    </row>
    <row r="2559" spans="1:11" x14ac:dyDescent="0.3">
      <c r="A2559" s="73">
        <v>40129</v>
      </c>
      <c r="B2559" s="130">
        <v>1087.23999</v>
      </c>
      <c r="C2559" s="125">
        <f t="shared" si="164"/>
        <v>1.9819723384356003E-2</v>
      </c>
      <c r="D2559" s="128">
        <f t="shared" si="165"/>
        <v>19819.723384356002</v>
      </c>
      <c r="E2559" s="128">
        <f t="shared" ca="1" si="166"/>
        <v>149167.85559568749</v>
      </c>
      <c r="F2559" s="124">
        <f t="shared" ca="1" si="167"/>
        <v>0.24499309208836473</v>
      </c>
      <c r="G2559" s="128"/>
      <c r="H2559" s="128"/>
      <c r="I2559" s="124"/>
      <c r="J2559" s="125"/>
      <c r="K2559" s="128"/>
    </row>
    <row r="2560" spans="1:11" x14ac:dyDescent="0.3">
      <c r="A2560" s="73">
        <v>40128</v>
      </c>
      <c r="B2560" s="130">
        <v>1098.51001</v>
      </c>
      <c r="C2560" s="125">
        <f t="shared" si="164"/>
        <v>5.3595239665100491E-2</v>
      </c>
      <c r="D2560" s="128">
        <f t="shared" si="165"/>
        <v>53595.239665100489</v>
      </c>
      <c r="E2560" s="128">
        <f t="shared" ca="1" si="166"/>
        <v>149167.85559568749</v>
      </c>
      <c r="F2560" s="124">
        <f t="shared" ca="1" si="167"/>
        <v>0.20544506855094591</v>
      </c>
      <c r="G2560" s="128"/>
      <c r="H2560" s="128"/>
      <c r="I2560" s="124"/>
      <c r="J2560" s="125"/>
      <c r="K2560" s="128"/>
    </row>
    <row r="2561" spans="1:11" x14ac:dyDescent="0.3">
      <c r="A2561" s="73">
        <v>40127</v>
      </c>
      <c r="B2561" s="130">
        <v>1093.01001</v>
      </c>
      <c r="C2561" s="125">
        <f t="shared" si="164"/>
        <v>2.7834960225699756E-2</v>
      </c>
      <c r="D2561" s="128">
        <f t="shared" si="165"/>
        <v>27834.960225699757</v>
      </c>
      <c r="E2561" s="128">
        <f t="shared" ca="1" si="166"/>
        <v>149167.85559568749</v>
      </c>
      <c r="F2561" s="124">
        <f t="shared" ca="1" si="167"/>
        <v>0.28242405888664646</v>
      </c>
      <c r="G2561" s="128"/>
      <c r="H2561" s="128"/>
      <c r="I2561" s="124"/>
      <c r="J2561" s="125"/>
      <c r="K2561" s="128"/>
    </row>
    <row r="2562" spans="1:11" x14ac:dyDescent="0.3">
      <c r="A2562" s="73">
        <v>40126</v>
      </c>
      <c r="B2562" s="130">
        <v>1093.079956</v>
      </c>
      <c r="C2562" s="125">
        <f t="shared" si="164"/>
        <v>2.4490375556519339E-2</v>
      </c>
      <c r="D2562" s="128">
        <f t="shared" si="165"/>
        <v>24490.375556519339</v>
      </c>
      <c r="E2562" s="128">
        <f t="shared" ca="1" si="166"/>
        <v>149167.85559568749</v>
      </c>
      <c r="F2562" s="124">
        <f t="shared" ca="1" si="167"/>
        <v>0.2159518787569692</v>
      </c>
      <c r="G2562" s="128"/>
      <c r="H2562" s="128"/>
      <c r="I2562" s="124"/>
      <c r="J2562" s="125"/>
      <c r="K2562" s="128"/>
    </row>
    <row r="2563" spans="1:11" x14ac:dyDescent="0.3">
      <c r="A2563" s="73">
        <v>40123</v>
      </c>
      <c r="B2563" s="130">
        <v>1069.3000489999999</v>
      </c>
      <c r="C2563" s="125">
        <f t="shared" si="164"/>
        <v>-9.5405031761505166E-3</v>
      </c>
      <c r="D2563" s="128">
        <f t="shared" si="165"/>
        <v>-9540.5031761505161</v>
      </c>
      <c r="E2563" s="128">
        <f t="shared" ca="1" si="166"/>
        <v>149167.85559568749</v>
      </c>
      <c r="F2563" s="124">
        <f t="shared" ca="1" si="167"/>
        <v>0.1632815389386606</v>
      </c>
      <c r="G2563" s="128"/>
      <c r="H2563" s="128"/>
      <c r="I2563" s="124"/>
      <c r="J2563" s="125"/>
      <c r="K2563" s="128"/>
    </row>
    <row r="2564" spans="1:11" x14ac:dyDescent="0.3">
      <c r="A2564" s="73">
        <v>40122</v>
      </c>
      <c r="B2564" s="130">
        <v>1066.630005</v>
      </c>
      <c r="C2564" s="125">
        <f t="shared" si="164"/>
        <v>-2.4045921606023035E-2</v>
      </c>
      <c r="D2564" s="128">
        <f t="shared" si="165"/>
        <v>-24045.921606023036</v>
      </c>
      <c r="E2564" s="128">
        <f t="shared" ca="1" si="166"/>
        <v>149167.85559568749</v>
      </c>
      <c r="F2564" s="124">
        <f t="shared" ca="1" si="167"/>
        <v>0.14569438603738361</v>
      </c>
      <c r="G2564" s="128"/>
      <c r="H2564" s="128"/>
      <c r="I2564" s="124"/>
      <c r="J2564" s="125"/>
      <c r="K2564" s="128"/>
    </row>
    <row r="2565" spans="1:11" x14ac:dyDescent="0.3">
      <c r="A2565" s="73">
        <v>40121</v>
      </c>
      <c r="B2565" s="130">
        <v>1046.5</v>
      </c>
      <c r="C2565" s="125">
        <f t="shared" si="164"/>
        <v>-3.2273000948259689E-2</v>
      </c>
      <c r="D2565" s="128">
        <f t="shared" si="165"/>
        <v>-32273.000948259691</v>
      </c>
      <c r="E2565" s="128">
        <f t="shared" ca="1" si="166"/>
        <v>149167.85559568749</v>
      </c>
      <c r="F2565" s="124">
        <f t="shared" ca="1" si="167"/>
        <v>0.15650693375637137</v>
      </c>
      <c r="G2565" s="128"/>
      <c r="H2565" s="128"/>
      <c r="I2565" s="124"/>
      <c r="J2565" s="125"/>
      <c r="K2565" s="128"/>
    </row>
    <row r="2566" spans="1:11" x14ac:dyDescent="0.3">
      <c r="A2566" s="73">
        <v>40120</v>
      </c>
      <c r="B2566" s="130">
        <v>1045.410034</v>
      </c>
      <c r="C2566" s="125">
        <f t="shared" si="164"/>
        <v>-4.1840066111337615E-2</v>
      </c>
      <c r="D2566" s="128">
        <f t="shared" si="165"/>
        <v>-41840.066111337612</v>
      </c>
      <c r="E2566" s="128">
        <f t="shared" ca="1" si="166"/>
        <v>149167.85559568749</v>
      </c>
      <c r="F2566" s="124">
        <f t="shared" ca="1" si="167"/>
        <v>9.7232293266322545E-2</v>
      </c>
      <c r="G2566" s="128"/>
      <c r="H2566" s="128"/>
      <c r="I2566" s="124"/>
      <c r="J2566" s="125"/>
      <c r="K2566" s="128"/>
    </row>
    <row r="2567" spans="1:11" x14ac:dyDescent="0.3">
      <c r="A2567" s="73">
        <v>40119</v>
      </c>
      <c r="B2567" s="130">
        <v>1042.880005</v>
      </c>
      <c r="C2567" s="125">
        <f t="shared" si="164"/>
        <v>-5.0122530349331007E-2</v>
      </c>
      <c r="D2567" s="128">
        <f t="shared" si="165"/>
        <v>-50122.530349331006</v>
      </c>
      <c r="E2567" s="128">
        <f t="shared" ca="1" si="166"/>
        <v>149167.85559568749</v>
      </c>
      <c r="F2567" s="124">
        <f t="shared" ca="1" si="167"/>
        <v>3.6917728063634137E-2</v>
      </c>
      <c r="G2567" s="128"/>
      <c r="H2567" s="128"/>
      <c r="I2567" s="124"/>
      <c r="J2567" s="125"/>
      <c r="K2567" s="128"/>
    </row>
    <row r="2568" spans="1:11" x14ac:dyDescent="0.3">
      <c r="A2568" s="73">
        <v>40116</v>
      </c>
      <c r="B2568" s="130">
        <v>1036.1899410000001</v>
      </c>
      <c r="C2568" s="125">
        <f t="shared" ref="C2568:C2631" si="168">B2568/B2578-1</f>
        <v>-4.7339392508525147E-2</v>
      </c>
      <c r="D2568" s="128">
        <f t="shared" ref="D2568:D2631" si="169">C2568*$B$5</f>
        <v>-47339.392508525147</v>
      </c>
      <c r="E2568" s="128">
        <f t="shared" ref="E2568:E2631" ca="1" si="170">ABS(_xlfn.PERCENTILE.INC(OFFSET(D2568,0,0,Window),1-VaRLevel))</f>
        <v>149167.85559568749</v>
      </c>
      <c r="F2568" s="124">
        <f t="shared" ca="1" si="167"/>
        <v>7.2327386803196392E-2</v>
      </c>
      <c r="G2568" s="128"/>
      <c r="H2568" s="128"/>
      <c r="I2568" s="124"/>
      <c r="J2568" s="125"/>
      <c r="K2568" s="128"/>
    </row>
    <row r="2569" spans="1:11" x14ac:dyDescent="0.3">
      <c r="A2569" s="73">
        <v>40115</v>
      </c>
      <c r="B2569" s="130">
        <v>1066.1099850000001</v>
      </c>
      <c r="C2569" s="125">
        <f t="shared" si="168"/>
        <v>-2.7768724339429784E-2</v>
      </c>
      <c r="D2569" s="128">
        <f t="shared" si="169"/>
        <v>-27768.724339429784</v>
      </c>
      <c r="E2569" s="128">
        <f t="shared" ca="1" si="170"/>
        <v>149167.85559568749</v>
      </c>
      <c r="F2569" s="124">
        <f t="shared" ref="F2569:F2632" ca="1" si="171">B2569/OFFSET(B2569,250,0)-1</f>
        <v>0.10050062967741935</v>
      </c>
      <c r="G2569" s="128"/>
      <c r="H2569" s="128"/>
      <c r="I2569" s="124"/>
      <c r="J2569" s="125"/>
      <c r="K2569" s="128"/>
    </row>
    <row r="2570" spans="1:11" x14ac:dyDescent="0.3">
      <c r="A2570" s="73">
        <v>40114</v>
      </c>
      <c r="B2570" s="130">
        <v>1042.630005</v>
      </c>
      <c r="C2570" s="125">
        <f t="shared" si="168"/>
        <v>-4.5228122282959582E-2</v>
      </c>
      <c r="D2570" s="128">
        <f t="shared" si="169"/>
        <v>-45228.122282959579</v>
      </c>
      <c r="E2570" s="128">
        <f t="shared" ca="1" si="170"/>
        <v>149167.85559568749</v>
      </c>
      <c r="F2570" s="124">
        <f t="shared" ca="1" si="171"/>
        <v>9.280044387257802E-2</v>
      </c>
      <c r="G2570" s="128"/>
      <c r="H2570" s="128"/>
      <c r="I2570" s="124"/>
      <c r="J2570" s="125"/>
      <c r="K2570" s="128"/>
    </row>
    <row r="2571" spans="1:11" x14ac:dyDescent="0.3">
      <c r="A2571" s="73">
        <v>40113</v>
      </c>
      <c r="B2571" s="130">
        <v>1063.410034</v>
      </c>
      <c r="C2571" s="125">
        <f t="shared" si="168"/>
        <v>-9.1129320415426207E-3</v>
      </c>
      <c r="D2571" s="128">
        <f t="shared" si="169"/>
        <v>-9112.9320415426209</v>
      </c>
      <c r="E2571" s="128">
        <f t="shared" ca="1" si="170"/>
        <v>149167.85559568749</v>
      </c>
      <c r="F2571" s="124">
        <f t="shared" ca="1" si="171"/>
        <v>0.14334097036823734</v>
      </c>
      <c r="G2571" s="128"/>
      <c r="H2571" s="128"/>
      <c r="I2571" s="124"/>
      <c r="J2571" s="125"/>
      <c r="K2571" s="128"/>
    </row>
    <row r="2572" spans="1:11" x14ac:dyDescent="0.3">
      <c r="A2572" s="73">
        <v>40112</v>
      </c>
      <c r="B2572" s="130">
        <v>1066.9499510000001</v>
      </c>
      <c r="C2572" s="125">
        <f t="shared" si="168"/>
        <v>-8.585835685672949E-3</v>
      </c>
      <c r="D2572" s="128">
        <f t="shared" si="169"/>
        <v>-8585.8356856729497</v>
      </c>
      <c r="E2572" s="128">
        <f t="shared" ca="1" si="170"/>
        <v>149167.85559568749</v>
      </c>
      <c r="F2572" s="124">
        <f t="shared" ca="1" si="171"/>
        <v>0.13443763453405455</v>
      </c>
      <c r="G2572" s="128"/>
      <c r="H2572" s="128"/>
      <c r="I2572" s="124"/>
      <c r="J2572" s="125"/>
      <c r="K2572" s="128"/>
    </row>
    <row r="2573" spans="1:11" x14ac:dyDescent="0.3">
      <c r="A2573" s="73">
        <v>40109</v>
      </c>
      <c r="B2573" s="130">
        <v>1079.599976</v>
      </c>
      <c r="C2573" s="125">
        <f t="shared" si="168"/>
        <v>7.5688863878233814E-3</v>
      </c>
      <c r="D2573" s="128">
        <f t="shared" si="169"/>
        <v>7568.8863878233815</v>
      </c>
      <c r="E2573" s="128">
        <f t="shared" ca="1" si="170"/>
        <v>149167.85559568749</v>
      </c>
      <c r="F2573" s="124">
        <f t="shared" ca="1" si="171"/>
        <v>0.27173349387394508</v>
      </c>
      <c r="G2573" s="128"/>
      <c r="H2573" s="128"/>
      <c r="I2573" s="124"/>
      <c r="J2573" s="125"/>
      <c r="K2573" s="128"/>
    </row>
    <row r="2574" spans="1:11" x14ac:dyDescent="0.3">
      <c r="A2574" s="73">
        <v>40108</v>
      </c>
      <c r="B2574" s="130">
        <v>1092.910034</v>
      </c>
      <c r="C2574" s="125">
        <f t="shared" si="168"/>
        <v>2.5744316659989996E-2</v>
      </c>
      <c r="D2574" s="128">
        <f t="shared" si="169"/>
        <v>25744.316659989996</v>
      </c>
      <c r="E2574" s="128">
        <f t="shared" ca="1" si="170"/>
        <v>152934.46776457177</v>
      </c>
      <c r="F2574" s="124">
        <f t="shared" ca="1" si="171"/>
        <v>0.2465184815511825</v>
      </c>
      <c r="G2574" s="128"/>
      <c r="H2574" s="128"/>
      <c r="I2574" s="124"/>
      <c r="J2574" s="125"/>
      <c r="K2574" s="128"/>
    </row>
    <row r="2575" spans="1:11" x14ac:dyDescent="0.3">
      <c r="A2575" s="73">
        <v>40107</v>
      </c>
      <c r="B2575" s="130">
        <v>1081.400024</v>
      </c>
      <c r="C2575" s="125">
        <f t="shared" si="168"/>
        <v>2.2523184053234724E-2</v>
      </c>
      <c r="D2575" s="128">
        <f t="shared" si="169"/>
        <v>22523.184053234723</v>
      </c>
      <c r="E2575" s="128">
        <f t="shared" ca="1" si="170"/>
        <v>152934.46776457177</v>
      </c>
      <c r="F2575" s="124">
        <f t="shared" ca="1" si="171"/>
        <v>0.19082494616552426</v>
      </c>
      <c r="G2575" s="128"/>
      <c r="H2575" s="128"/>
      <c r="I2575" s="124"/>
      <c r="J2575" s="125"/>
      <c r="K2575" s="128"/>
    </row>
    <row r="2576" spans="1:11" x14ac:dyDescent="0.3">
      <c r="A2576" s="73">
        <v>40106</v>
      </c>
      <c r="B2576" s="130">
        <v>1091.0600589999999</v>
      </c>
      <c r="C2576" s="125">
        <f t="shared" si="168"/>
        <v>3.4454726372105338E-2</v>
      </c>
      <c r="D2576" s="128">
        <f t="shared" si="169"/>
        <v>34454.726372105339</v>
      </c>
      <c r="E2576" s="128">
        <f t="shared" ca="1" si="170"/>
        <v>152934.46776457177</v>
      </c>
      <c r="F2576" s="124">
        <f t="shared" ca="1" si="171"/>
        <v>0.21664178919845223</v>
      </c>
      <c r="G2576" s="128"/>
      <c r="H2576" s="128"/>
      <c r="I2576" s="124"/>
      <c r="J2576" s="125"/>
      <c r="K2576" s="128"/>
    </row>
    <row r="2577" spans="1:11" x14ac:dyDescent="0.3">
      <c r="A2577" s="73">
        <v>40105</v>
      </c>
      <c r="B2577" s="130">
        <v>1097.910034</v>
      </c>
      <c r="C2577" s="125">
        <f t="shared" si="168"/>
        <v>5.5216034401539105E-2</v>
      </c>
      <c r="D2577" s="128">
        <f t="shared" si="169"/>
        <v>55216.034401539102</v>
      </c>
      <c r="E2577" s="128">
        <f t="shared" ca="1" si="170"/>
        <v>152934.46776457177</v>
      </c>
      <c r="F2577" s="124">
        <f t="shared" ca="1" si="171"/>
        <v>0.14958384146903936</v>
      </c>
      <c r="G2577" s="128"/>
      <c r="H2577" s="128"/>
      <c r="I2577" s="124"/>
      <c r="J2577" s="125"/>
      <c r="K2577" s="128"/>
    </row>
    <row r="2578" spans="1:11" x14ac:dyDescent="0.3">
      <c r="A2578" s="73">
        <v>40102</v>
      </c>
      <c r="B2578" s="130">
        <v>1087.6800539999999</v>
      </c>
      <c r="C2578" s="125">
        <f t="shared" si="168"/>
        <v>6.0933950484704624E-2</v>
      </c>
      <c r="D2578" s="128">
        <f t="shared" si="169"/>
        <v>60933.950484704626</v>
      </c>
      <c r="E2578" s="128">
        <f t="shared" ca="1" si="170"/>
        <v>152934.46776457177</v>
      </c>
      <c r="F2578" s="124">
        <f t="shared" ca="1" si="171"/>
        <v>0.10379544094673165</v>
      </c>
      <c r="G2578" s="128"/>
      <c r="H2578" s="128"/>
      <c r="I2578" s="124"/>
      <c r="J2578" s="125"/>
      <c r="K2578" s="128"/>
    </row>
    <row r="2579" spans="1:11" x14ac:dyDescent="0.3">
      <c r="A2579" s="73">
        <v>40101</v>
      </c>
      <c r="B2579" s="130">
        <v>1096.5600589999999</v>
      </c>
      <c r="C2579" s="125">
        <f t="shared" si="168"/>
        <v>6.477650585486816E-2</v>
      </c>
      <c r="D2579" s="128">
        <f t="shared" si="169"/>
        <v>64776.505854868163</v>
      </c>
      <c r="E2579" s="128">
        <f t="shared" ca="1" si="170"/>
        <v>152934.46776457177</v>
      </c>
      <c r="F2579" s="124">
        <f t="shared" ca="1" si="171"/>
        <v>0.16587111051028991</v>
      </c>
      <c r="G2579" s="128"/>
      <c r="H2579" s="128"/>
      <c r="I2579" s="124"/>
      <c r="J2579" s="125"/>
      <c r="K2579" s="128"/>
    </row>
    <row r="2580" spans="1:11" x14ac:dyDescent="0.3">
      <c r="A2580" s="73">
        <v>40100</v>
      </c>
      <c r="B2580" s="130">
        <v>1092.0200199999999</v>
      </c>
      <c r="C2580" s="125">
        <f t="shared" si="168"/>
        <v>3.3053378603651984E-2</v>
      </c>
      <c r="D2580" s="128">
        <f t="shared" si="169"/>
        <v>33053.378603651981</v>
      </c>
      <c r="E2580" s="128">
        <f t="shared" ca="1" si="170"/>
        <v>152934.46776457177</v>
      </c>
      <c r="F2580" s="124">
        <f t="shared" ca="1" si="171"/>
        <v>0.15383074086495063</v>
      </c>
      <c r="G2580" s="128"/>
      <c r="H2580" s="128"/>
      <c r="I2580" s="124"/>
      <c r="J2580" s="125"/>
      <c r="K2580" s="128"/>
    </row>
    <row r="2581" spans="1:11" x14ac:dyDescent="0.3">
      <c r="A2581" s="73">
        <v>40099</v>
      </c>
      <c r="B2581" s="130">
        <v>1073.1899410000001</v>
      </c>
      <c r="C2581" s="125">
        <f t="shared" si="168"/>
        <v>1.186105748382138E-2</v>
      </c>
      <c r="D2581" s="128">
        <f t="shared" si="169"/>
        <v>11861.05748382138</v>
      </c>
      <c r="E2581" s="128">
        <f t="shared" ca="1" si="170"/>
        <v>152934.46776457177</v>
      </c>
      <c r="F2581" s="124">
        <f t="shared" ca="1" si="171"/>
        <v>0.18213551846398168</v>
      </c>
      <c r="G2581" s="128"/>
      <c r="H2581" s="128"/>
      <c r="I2581" s="124"/>
      <c r="J2581" s="125"/>
      <c r="K2581" s="128"/>
    </row>
    <row r="2582" spans="1:11" x14ac:dyDescent="0.3">
      <c r="A2582" s="73">
        <v>40098</v>
      </c>
      <c r="B2582" s="130">
        <v>1076.1899410000001</v>
      </c>
      <c r="C2582" s="125">
        <f t="shared" si="168"/>
        <v>1.2427290493279175E-2</v>
      </c>
      <c r="D2582" s="128">
        <f t="shared" si="169"/>
        <v>12427.290493279175</v>
      </c>
      <c r="E2582" s="128">
        <f t="shared" ca="1" si="170"/>
        <v>153680.377873049</v>
      </c>
      <c r="F2582" s="124">
        <f t="shared" ca="1" si="171"/>
        <v>7.8335818495447906E-2</v>
      </c>
      <c r="G2582" s="128"/>
      <c r="H2582" s="128"/>
      <c r="I2582" s="124"/>
      <c r="J2582" s="125"/>
      <c r="K2582" s="128"/>
    </row>
    <row r="2583" spans="1:11" x14ac:dyDescent="0.3">
      <c r="A2583" s="73">
        <v>40095</v>
      </c>
      <c r="B2583" s="130">
        <v>1071.48999</v>
      </c>
      <c r="C2583" s="125">
        <f t="shared" si="168"/>
        <v>2.5957970154742771E-2</v>
      </c>
      <c r="D2583" s="128">
        <f t="shared" si="169"/>
        <v>25957.970154742772</v>
      </c>
      <c r="E2583" s="128">
        <f t="shared" ca="1" si="170"/>
        <v>153680.377873049</v>
      </c>
      <c r="F2583" s="124">
        <f t="shared" ca="1" si="171"/>
        <v>6.791250872566934E-2</v>
      </c>
      <c r="G2583" s="128"/>
      <c r="H2583" s="128"/>
      <c r="I2583" s="124"/>
      <c r="J2583" s="125"/>
      <c r="K2583" s="128"/>
    </row>
    <row r="2584" spans="1:11" x14ac:dyDescent="0.3">
      <c r="A2584" s="73">
        <v>40094</v>
      </c>
      <c r="B2584" s="130">
        <v>1065.4799800000001</v>
      </c>
      <c r="C2584" s="125">
        <f t="shared" si="168"/>
        <v>1.3989560701862302E-2</v>
      </c>
      <c r="D2584" s="128">
        <f t="shared" si="169"/>
        <v>13989.560701862303</v>
      </c>
      <c r="E2584" s="128">
        <f t="shared" ca="1" si="170"/>
        <v>153680.377873049</v>
      </c>
      <c r="F2584" s="124">
        <f t="shared" ca="1" si="171"/>
        <v>0.18489359040269804</v>
      </c>
      <c r="G2584" s="128"/>
      <c r="H2584" s="128"/>
      <c r="I2584" s="124"/>
      <c r="J2584" s="125"/>
      <c r="K2584" s="128"/>
    </row>
    <row r="2585" spans="1:11" x14ac:dyDescent="0.3">
      <c r="A2585" s="73">
        <v>40093</v>
      </c>
      <c r="B2585" s="130">
        <v>1057.579956</v>
      </c>
      <c r="C2585" s="125">
        <f t="shared" si="168"/>
        <v>-3.1012650140981313E-3</v>
      </c>
      <c r="D2585" s="128">
        <f t="shared" si="169"/>
        <v>-3101.2650140981314</v>
      </c>
      <c r="E2585" s="128">
        <f t="shared" ca="1" si="170"/>
        <v>161334.85578398858</v>
      </c>
      <c r="F2585" s="124">
        <f t="shared" ca="1" si="171"/>
        <v>0.16227797582064984</v>
      </c>
      <c r="G2585" s="128"/>
      <c r="H2585" s="128"/>
      <c r="I2585" s="124"/>
      <c r="J2585" s="125"/>
      <c r="K2585" s="128"/>
    </row>
    <row r="2586" spans="1:11" x14ac:dyDescent="0.3">
      <c r="A2586" s="73">
        <v>40092</v>
      </c>
      <c r="B2586" s="130">
        <v>1054.719971</v>
      </c>
      <c r="C2586" s="125">
        <f t="shared" si="168"/>
        <v>-1.5807310585961409E-2</v>
      </c>
      <c r="D2586" s="128">
        <f t="shared" si="169"/>
        <v>-15807.31058596141</v>
      </c>
      <c r="E2586" s="128">
        <f t="shared" ca="1" si="170"/>
        <v>193775.37320787061</v>
      </c>
      <c r="F2586" s="124">
        <f t="shared" ca="1" si="171"/>
        <v>7.0846923526616923E-2</v>
      </c>
      <c r="G2586" s="128"/>
      <c r="H2586" s="128"/>
      <c r="I2586" s="124"/>
      <c r="J2586" s="125"/>
      <c r="K2586" s="128"/>
    </row>
    <row r="2587" spans="1:11" x14ac:dyDescent="0.3">
      <c r="A2587" s="73">
        <v>40091</v>
      </c>
      <c r="B2587" s="130">
        <v>1040.459961</v>
      </c>
      <c r="C2587" s="125">
        <f t="shared" si="168"/>
        <v>-2.27303291446741E-2</v>
      </c>
      <c r="D2587" s="128">
        <f t="shared" si="169"/>
        <v>-22730.329144674099</v>
      </c>
      <c r="E2587" s="128">
        <f t="shared" ca="1" si="170"/>
        <v>194251.87393978122</v>
      </c>
      <c r="F2587" s="124">
        <f t="shared" ca="1" si="171"/>
        <v>4.4397359934901903E-2</v>
      </c>
      <c r="G2587" s="128"/>
      <c r="H2587" s="128"/>
      <c r="I2587" s="124"/>
      <c r="J2587" s="125"/>
      <c r="K2587" s="128"/>
    </row>
    <row r="2588" spans="1:11" x14ac:dyDescent="0.3">
      <c r="A2588" s="73">
        <v>40088</v>
      </c>
      <c r="B2588" s="130">
        <v>1025.209961</v>
      </c>
      <c r="C2588" s="125">
        <f t="shared" si="168"/>
        <v>-4.0335192383764373E-2</v>
      </c>
      <c r="D2588" s="128">
        <f t="shared" si="169"/>
        <v>-40335.19238376437</v>
      </c>
      <c r="E2588" s="128">
        <f t="shared" ca="1" si="170"/>
        <v>194251.87393978122</v>
      </c>
      <c r="F2588" s="124">
        <f t="shared" ca="1" si="171"/>
        <v>-2.9974787868537023E-2</v>
      </c>
      <c r="G2588" s="128"/>
      <c r="H2588" s="128"/>
      <c r="I2588" s="124"/>
      <c r="J2588" s="125"/>
      <c r="K2588" s="128"/>
    </row>
    <row r="2589" spans="1:11" x14ac:dyDescent="0.3">
      <c r="A2589" s="73">
        <v>40087</v>
      </c>
      <c r="B2589" s="130">
        <v>1029.849976</v>
      </c>
      <c r="C2589" s="125">
        <f t="shared" si="168"/>
        <v>-3.3449412321555516E-2</v>
      </c>
      <c r="D2589" s="128">
        <f t="shared" si="169"/>
        <v>-33449.412321555516</v>
      </c>
      <c r="E2589" s="128">
        <f t="shared" ca="1" si="170"/>
        <v>194251.87393978122</v>
      </c>
      <c r="F2589" s="124">
        <f t="shared" ca="1" si="171"/>
        <v>-6.311691389639873E-2</v>
      </c>
      <c r="G2589" s="128"/>
      <c r="H2589" s="128"/>
      <c r="I2589" s="124"/>
      <c r="J2589" s="125"/>
      <c r="K2589" s="128"/>
    </row>
    <row r="2590" spans="1:11" x14ac:dyDescent="0.3">
      <c r="A2590" s="73">
        <v>40086</v>
      </c>
      <c r="B2590" s="130">
        <v>1057.079956</v>
      </c>
      <c r="C2590" s="125">
        <f t="shared" si="168"/>
        <v>-1.0928603138884219E-2</v>
      </c>
      <c r="D2590" s="128">
        <f t="shared" si="169"/>
        <v>-10928.603138884218</v>
      </c>
      <c r="E2590" s="128">
        <f t="shared" ca="1" si="170"/>
        <v>194251.87393978122</v>
      </c>
      <c r="F2590" s="124">
        <f t="shared" ca="1" si="171"/>
        <v>-5.1333660759704802E-2</v>
      </c>
      <c r="G2590" s="128"/>
      <c r="H2590" s="128"/>
      <c r="I2590" s="124"/>
      <c r="J2590" s="125"/>
      <c r="K2590" s="128"/>
    </row>
    <row r="2591" spans="1:11" x14ac:dyDescent="0.3">
      <c r="A2591" s="73">
        <v>40085</v>
      </c>
      <c r="B2591" s="130">
        <v>1060.6099850000001</v>
      </c>
      <c r="C2591" s="125">
        <f t="shared" si="168"/>
        <v>7.58099233547882E-3</v>
      </c>
      <c r="D2591" s="128">
        <f t="shared" si="169"/>
        <v>7580.9923354788198</v>
      </c>
      <c r="E2591" s="128">
        <f t="shared" ca="1" si="170"/>
        <v>194251.87393978122</v>
      </c>
      <c r="F2591" s="124">
        <f t="shared" ca="1" si="171"/>
        <v>-8.6515829410681588E-2</v>
      </c>
      <c r="G2591" s="128"/>
      <c r="H2591" s="128"/>
      <c r="I2591" s="124"/>
      <c r="J2591" s="125"/>
      <c r="K2591" s="128"/>
    </row>
    <row r="2592" spans="1:11" x14ac:dyDescent="0.3">
      <c r="A2592" s="73">
        <v>40084</v>
      </c>
      <c r="B2592" s="130">
        <v>1062.9799800000001</v>
      </c>
      <c r="C2592" s="125">
        <f t="shared" si="168"/>
        <v>1.2998660531338357E-2</v>
      </c>
      <c r="D2592" s="128">
        <f t="shared" si="169"/>
        <v>12998.660531338357</v>
      </c>
      <c r="E2592" s="128">
        <f t="shared" ca="1" si="170"/>
        <v>194251.87393978122</v>
      </c>
      <c r="F2592" s="124">
        <f t="shared" ca="1" si="171"/>
        <v>-8.8634732269214478E-2</v>
      </c>
      <c r="G2592" s="128"/>
      <c r="H2592" s="128"/>
      <c r="I2592" s="124"/>
      <c r="J2592" s="125"/>
      <c r="K2592" s="128"/>
    </row>
    <row r="2593" spans="1:11" x14ac:dyDescent="0.3">
      <c r="A2593" s="73">
        <v>40081</v>
      </c>
      <c r="B2593" s="130">
        <v>1044.380005</v>
      </c>
      <c r="C2593" s="125">
        <f t="shared" si="168"/>
        <v>1.5824087075735349E-3</v>
      </c>
      <c r="D2593" s="128">
        <f t="shared" si="169"/>
        <v>1582.4087075735349</v>
      </c>
      <c r="E2593" s="128">
        <f t="shared" ca="1" si="170"/>
        <v>194251.87393978122</v>
      </c>
      <c r="F2593" s="124">
        <f t="shared" ca="1" si="171"/>
        <v>-5.607277212342332E-2</v>
      </c>
      <c r="G2593" s="128"/>
      <c r="H2593" s="128"/>
      <c r="I2593" s="124"/>
      <c r="J2593" s="125"/>
      <c r="K2593" s="128"/>
    </row>
    <row r="2594" spans="1:11" x14ac:dyDescent="0.3">
      <c r="A2594" s="73">
        <v>40080</v>
      </c>
      <c r="B2594" s="130">
        <v>1050.780029</v>
      </c>
      <c r="C2594" s="125">
        <f t="shared" si="168"/>
        <v>6.3593137937540956E-3</v>
      </c>
      <c r="D2594" s="128">
        <f t="shared" si="169"/>
        <v>6359.313793754096</v>
      </c>
      <c r="E2594" s="128">
        <f t="shared" ca="1" si="170"/>
        <v>194251.87393978122</v>
      </c>
      <c r="F2594" s="124">
        <f t="shared" ca="1" si="171"/>
        <v>-0.13392731075642994</v>
      </c>
      <c r="G2594" s="128"/>
      <c r="H2594" s="128"/>
      <c r="I2594" s="124"/>
      <c r="J2594" s="125"/>
      <c r="K2594" s="128"/>
    </row>
    <row r="2595" spans="1:11" x14ac:dyDescent="0.3">
      <c r="A2595" s="73">
        <v>40079</v>
      </c>
      <c r="B2595" s="130">
        <v>1060.869995</v>
      </c>
      <c r="C2595" s="125">
        <f t="shared" si="168"/>
        <v>2.6611959059252621E-2</v>
      </c>
      <c r="D2595" s="128">
        <f t="shared" si="169"/>
        <v>26611.959059252622</v>
      </c>
      <c r="E2595" s="128">
        <f t="shared" ca="1" si="170"/>
        <v>194251.87393978122</v>
      </c>
      <c r="F2595" s="124">
        <f t="shared" ca="1" si="171"/>
        <v>-0.12265341171431521</v>
      </c>
      <c r="G2595" s="128"/>
      <c r="H2595" s="128"/>
      <c r="I2595" s="124"/>
      <c r="J2595" s="125"/>
      <c r="K2595" s="128"/>
    </row>
    <row r="2596" spans="1:11" x14ac:dyDescent="0.3">
      <c r="A2596" s="73">
        <v>40078</v>
      </c>
      <c r="B2596" s="130">
        <v>1071.660034</v>
      </c>
      <c r="C2596" s="125">
        <f t="shared" si="168"/>
        <v>4.5124312040428771E-2</v>
      </c>
      <c r="D2596" s="128">
        <f t="shared" si="169"/>
        <v>45124.312040428769</v>
      </c>
      <c r="E2596" s="128">
        <f t="shared" ca="1" si="170"/>
        <v>194251.87393978122</v>
      </c>
      <c r="F2596" s="124">
        <f t="shared" ca="1" si="171"/>
        <v>-9.6309006452262924E-2</v>
      </c>
      <c r="G2596" s="128"/>
      <c r="H2596" s="128"/>
      <c r="I2596" s="124"/>
      <c r="J2596" s="125"/>
      <c r="K2596" s="128"/>
    </row>
    <row r="2597" spans="1:11" x14ac:dyDescent="0.3">
      <c r="A2597" s="73">
        <v>40077</v>
      </c>
      <c r="B2597" s="130">
        <v>1064.660034</v>
      </c>
      <c r="C2597" s="125">
        <f t="shared" si="168"/>
        <v>4.7481315289697346E-2</v>
      </c>
      <c r="D2597" s="128">
        <f t="shared" si="169"/>
        <v>47481.315289697348</v>
      </c>
      <c r="E2597" s="128">
        <f t="shared" ca="1" si="170"/>
        <v>194251.87393978122</v>
      </c>
      <c r="F2597" s="124">
        <f t="shared" ca="1" si="171"/>
        <v>-0.10398742658399573</v>
      </c>
      <c r="G2597" s="128"/>
      <c r="H2597" s="128"/>
      <c r="I2597" s="124"/>
      <c r="J2597" s="125"/>
      <c r="K2597" s="128"/>
    </row>
    <row r="2598" spans="1:11" x14ac:dyDescent="0.3">
      <c r="A2598" s="73">
        <v>40074</v>
      </c>
      <c r="B2598" s="130">
        <v>1068.3000489999999</v>
      </c>
      <c r="C2598" s="125">
        <f t="shared" si="168"/>
        <v>6.4849945824029476E-2</v>
      </c>
      <c r="D2598" s="128">
        <f t="shared" si="169"/>
        <v>64849.945824029477</v>
      </c>
      <c r="E2598" s="128">
        <f t="shared" ca="1" si="170"/>
        <v>194251.87393978122</v>
      </c>
      <c r="F2598" s="124">
        <f t="shared" ca="1" si="171"/>
        <v>-0.11497893355862765</v>
      </c>
      <c r="G2598" s="128"/>
      <c r="H2598" s="128"/>
      <c r="I2598" s="124"/>
      <c r="J2598" s="125"/>
      <c r="K2598" s="128"/>
    </row>
    <row r="2599" spans="1:11" x14ac:dyDescent="0.3">
      <c r="A2599" s="73">
        <v>40073</v>
      </c>
      <c r="B2599" s="130">
        <v>1065.48999</v>
      </c>
      <c r="C2599" s="125">
        <f t="shared" si="168"/>
        <v>7.1113335008796241E-2</v>
      </c>
      <c r="D2599" s="128">
        <f t="shared" si="169"/>
        <v>71113.335008796246</v>
      </c>
      <c r="E2599" s="128">
        <f t="shared" ca="1" si="170"/>
        <v>194251.87393978122</v>
      </c>
      <c r="F2599" s="124">
        <f t="shared" ca="1" si="171"/>
        <v>-0.15105807808789518</v>
      </c>
      <c r="G2599" s="128"/>
      <c r="H2599" s="128"/>
      <c r="I2599" s="124"/>
      <c r="J2599" s="125"/>
      <c r="K2599" s="128"/>
    </row>
    <row r="2600" spans="1:11" x14ac:dyDescent="0.3">
      <c r="A2600" s="73">
        <v>40072</v>
      </c>
      <c r="B2600" s="130">
        <v>1068.76001</v>
      </c>
      <c r="C2600" s="125">
        <f t="shared" si="168"/>
        <v>7.0858917036287217E-2</v>
      </c>
      <c r="D2600" s="128">
        <f t="shared" si="169"/>
        <v>70858.91703628721</v>
      </c>
      <c r="E2600" s="128">
        <f t="shared" ca="1" si="170"/>
        <v>194251.87393978122</v>
      </c>
      <c r="F2600" s="124">
        <f t="shared" ca="1" si="171"/>
        <v>-0.11417228109031607</v>
      </c>
      <c r="G2600" s="128"/>
      <c r="H2600" s="128"/>
      <c r="I2600" s="124"/>
      <c r="J2600" s="125"/>
      <c r="K2600" s="128"/>
    </row>
    <row r="2601" spans="1:11" x14ac:dyDescent="0.3">
      <c r="A2601" s="73">
        <v>40071</v>
      </c>
      <c r="B2601" s="130">
        <v>1052.630005</v>
      </c>
      <c r="C2601" s="125">
        <f t="shared" si="168"/>
        <v>3.1363298932821637E-2</v>
      </c>
      <c r="D2601" s="128">
        <f t="shared" si="169"/>
        <v>31363.298932821635</v>
      </c>
      <c r="E2601" s="128">
        <f t="shared" ca="1" si="170"/>
        <v>194251.87393978122</v>
      </c>
      <c r="F2601" s="124">
        <f t="shared" ca="1" si="171"/>
        <v>-8.9727521557681378E-2</v>
      </c>
      <c r="G2601" s="128"/>
      <c r="H2601" s="128"/>
      <c r="I2601" s="124"/>
      <c r="J2601" s="125"/>
      <c r="K2601" s="128"/>
    </row>
    <row r="2602" spans="1:11" x14ac:dyDescent="0.3">
      <c r="A2602" s="73">
        <v>40070</v>
      </c>
      <c r="B2602" s="130">
        <v>1049.339966</v>
      </c>
      <c r="C2602" s="125">
        <f t="shared" si="168"/>
        <v>1.9836053889820571E-2</v>
      </c>
      <c r="D2602" s="128">
        <f t="shared" si="169"/>
        <v>19836.05388982057</v>
      </c>
      <c r="E2602" s="128">
        <f t="shared" ca="1" si="170"/>
        <v>194251.87393978122</v>
      </c>
      <c r="F2602" s="124">
        <f t="shared" ca="1" si="171"/>
        <v>-0.13534938468060742</v>
      </c>
      <c r="G2602" s="128"/>
      <c r="H2602" s="128"/>
      <c r="I2602" s="124"/>
      <c r="J2602" s="125"/>
      <c r="K2602" s="128"/>
    </row>
    <row r="2603" spans="1:11" x14ac:dyDescent="0.3">
      <c r="A2603" s="73">
        <v>40067</v>
      </c>
      <c r="B2603" s="130">
        <v>1042.7299800000001</v>
      </c>
      <c r="C2603" s="125">
        <f t="shared" si="168"/>
        <v>1.1396923536769465E-2</v>
      </c>
      <c r="D2603" s="128">
        <f t="shared" si="169"/>
        <v>11396.923536769465</v>
      </c>
      <c r="E2603" s="128">
        <f t="shared" ca="1" si="170"/>
        <v>194251.87393978122</v>
      </c>
      <c r="F2603" s="124">
        <f t="shared" ca="1" si="171"/>
        <v>-0.12573989868471114</v>
      </c>
      <c r="G2603" s="128"/>
      <c r="H2603" s="128"/>
      <c r="I2603" s="124"/>
      <c r="J2603" s="125"/>
      <c r="K2603" s="128"/>
    </row>
    <row r="2604" spans="1:11" x14ac:dyDescent="0.3">
      <c r="A2604" s="73">
        <v>40066</v>
      </c>
      <c r="B2604" s="130">
        <v>1044.1400149999999</v>
      </c>
      <c r="C2604" s="125">
        <f t="shared" si="168"/>
        <v>1.5581858224632539E-2</v>
      </c>
      <c r="D2604" s="128">
        <f t="shared" si="169"/>
        <v>15581.858224632539</v>
      </c>
      <c r="E2604" s="128">
        <f t="shared" ca="1" si="170"/>
        <v>194251.87393978122</v>
      </c>
      <c r="F2604" s="124">
        <f t="shared" ca="1" si="171"/>
        <v>-0.16582243678621034</v>
      </c>
      <c r="G2604" s="128"/>
      <c r="H2604" s="128"/>
      <c r="I2604" s="124"/>
      <c r="J2604" s="125"/>
      <c r="K2604" s="128"/>
    </row>
    <row r="2605" spans="1:11" x14ac:dyDescent="0.3">
      <c r="A2605" s="73">
        <v>40065</v>
      </c>
      <c r="B2605" s="130">
        <v>1033.369995</v>
      </c>
      <c r="C2605" s="125">
        <f t="shared" si="168"/>
        <v>5.2237305447471183E-3</v>
      </c>
      <c r="D2605" s="128">
        <f t="shared" si="169"/>
        <v>5223.7305447471181</v>
      </c>
      <c r="E2605" s="128">
        <f t="shared" ca="1" si="170"/>
        <v>194251.87393978122</v>
      </c>
      <c r="F2605" s="124">
        <f t="shared" ca="1" si="171"/>
        <v>-0.17267526963605273</v>
      </c>
      <c r="G2605" s="128"/>
      <c r="H2605" s="128"/>
      <c r="I2605" s="124"/>
      <c r="J2605" s="125"/>
      <c r="K2605" s="128"/>
    </row>
    <row r="2606" spans="1:11" x14ac:dyDescent="0.3">
      <c r="A2606" s="73">
        <v>40064</v>
      </c>
      <c r="B2606" s="130">
        <v>1025.3900149999999</v>
      </c>
      <c r="C2606" s="125">
        <f t="shared" si="168"/>
        <v>-1.7544488379550582E-4</v>
      </c>
      <c r="D2606" s="128">
        <f t="shared" si="169"/>
        <v>-175.44488379550583</v>
      </c>
      <c r="E2606" s="128">
        <f t="shared" ca="1" si="170"/>
        <v>194251.87393978122</v>
      </c>
      <c r="F2606" s="124">
        <f t="shared" ca="1" si="171"/>
        <v>-0.1677299580034185</v>
      </c>
      <c r="G2606" s="128"/>
      <c r="H2606" s="128"/>
      <c r="I2606" s="124"/>
      <c r="J2606" s="125"/>
      <c r="K2606" s="128"/>
    </row>
    <row r="2607" spans="1:11" x14ac:dyDescent="0.3">
      <c r="A2607" s="73">
        <v>40060</v>
      </c>
      <c r="B2607" s="130">
        <v>1016.400024</v>
      </c>
      <c r="C2607" s="125">
        <f t="shared" si="168"/>
        <v>-9.4822107847825077E-3</v>
      </c>
      <c r="D2607" s="128">
        <f t="shared" si="169"/>
        <v>-9482.2107847825082</v>
      </c>
      <c r="E2607" s="128">
        <f t="shared" ca="1" si="170"/>
        <v>194251.87393978122</v>
      </c>
      <c r="F2607" s="124">
        <f t="shared" ca="1" si="171"/>
        <v>-0.169953682942943</v>
      </c>
      <c r="G2607" s="128"/>
      <c r="H2607" s="128"/>
      <c r="I2607" s="124"/>
      <c r="J2607" s="125"/>
      <c r="K2607" s="128"/>
    </row>
    <row r="2608" spans="1:11" x14ac:dyDescent="0.3">
      <c r="A2608" s="73">
        <v>40059</v>
      </c>
      <c r="B2608" s="130">
        <v>1003.23999</v>
      </c>
      <c r="C2608" s="125">
        <f t="shared" si="168"/>
        <v>-4.0997895713580368E-3</v>
      </c>
      <c r="D2608" s="128">
        <f t="shared" si="169"/>
        <v>-4099.7895713580365</v>
      </c>
      <c r="E2608" s="128">
        <f t="shared" ca="1" si="170"/>
        <v>194251.87393978122</v>
      </c>
      <c r="F2608" s="124">
        <f t="shared" ca="1" si="171"/>
        <v>-0.20867023786420513</v>
      </c>
      <c r="G2608" s="128"/>
      <c r="H2608" s="128"/>
      <c r="I2608" s="124"/>
      <c r="J2608" s="125"/>
      <c r="K2608" s="128"/>
    </row>
    <row r="2609" spans="1:11" x14ac:dyDescent="0.3">
      <c r="A2609" s="73">
        <v>40058</v>
      </c>
      <c r="B2609" s="130">
        <v>994.75</v>
      </c>
      <c r="C2609" s="125">
        <f t="shared" si="168"/>
        <v>-1.7160969454327324E-3</v>
      </c>
      <c r="D2609" s="128">
        <f t="shared" si="169"/>
        <v>-1716.0969454327324</v>
      </c>
      <c r="E2609" s="128">
        <f t="shared" ca="1" si="170"/>
        <v>194251.87393978122</v>
      </c>
      <c r="F2609" s="124">
        <f t="shared" ca="1" si="171"/>
        <v>-0.19927397126549384</v>
      </c>
      <c r="G2609" s="128"/>
      <c r="H2609" s="128"/>
      <c r="I2609" s="124"/>
      <c r="J2609" s="125"/>
      <c r="K2609" s="128"/>
    </row>
    <row r="2610" spans="1:11" x14ac:dyDescent="0.3">
      <c r="A2610" s="73">
        <v>40057</v>
      </c>
      <c r="B2610" s="130">
        <v>998.03997800000002</v>
      </c>
      <c r="C2610" s="125">
        <f t="shared" si="168"/>
        <v>8.4573596691575048E-3</v>
      </c>
      <c r="D2610" s="128">
        <f t="shared" si="169"/>
        <v>8457.359669157504</v>
      </c>
      <c r="E2610" s="128">
        <f t="shared" ca="1" si="170"/>
        <v>194251.87393978122</v>
      </c>
      <c r="F2610" s="124">
        <f t="shared" ca="1" si="171"/>
        <v>-0.19306613398357886</v>
      </c>
      <c r="G2610" s="128"/>
      <c r="H2610" s="128"/>
      <c r="I2610" s="124"/>
      <c r="J2610" s="125"/>
      <c r="K2610" s="128"/>
    </row>
    <row r="2611" spans="1:11" x14ac:dyDescent="0.3">
      <c r="A2611" s="73">
        <v>40056</v>
      </c>
      <c r="B2611" s="130">
        <v>1020.619995</v>
      </c>
      <c r="C2611" s="125">
        <f t="shared" si="168"/>
        <v>4.173600464895455E-2</v>
      </c>
      <c r="D2611" s="128">
        <f t="shared" si="169"/>
        <v>41736.004648954549</v>
      </c>
      <c r="E2611" s="128">
        <f t="shared" ca="1" si="170"/>
        <v>194251.87393978122</v>
      </c>
      <c r="F2611" s="124">
        <f t="shared" ca="1" si="171"/>
        <v>-0.19950116001037133</v>
      </c>
      <c r="G2611" s="128"/>
      <c r="H2611" s="128"/>
      <c r="I2611" s="124"/>
      <c r="J2611" s="125"/>
      <c r="K2611" s="128"/>
    </row>
    <row r="2612" spans="1:11" x14ac:dyDescent="0.3">
      <c r="A2612" s="73">
        <v>40053</v>
      </c>
      <c r="B2612" s="130">
        <v>1028.9300539999999</v>
      </c>
      <c r="C2612" s="125">
        <f t="shared" si="168"/>
        <v>2.4738844458217057E-2</v>
      </c>
      <c r="D2612" s="128">
        <f t="shared" si="169"/>
        <v>24738.844458217056</v>
      </c>
      <c r="E2612" s="128">
        <f t="shared" ca="1" si="170"/>
        <v>194251.87393978122</v>
      </c>
      <c r="F2612" s="124">
        <f t="shared" ca="1" si="171"/>
        <v>-0.19462570685478109</v>
      </c>
      <c r="G2612" s="128"/>
      <c r="H2612" s="128"/>
      <c r="I2612" s="124"/>
      <c r="J2612" s="125"/>
      <c r="K2612" s="128"/>
    </row>
    <row r="2613" spans="1:11" x14ac:dyDescent="0.3">
      <c r="A2613" s="73">
        <v>40052</v>
      </c>
      <c r="B2613" s="130">
        <v>1030.9799800000001</v>
      </c>
      <c r="C2613" s="125">
        <f t="shared" si="168"/>
        <v>1.8020598146013311E-2</v>
      </c>
      <c r="D2613" s="128">
        <f t="shared" si="169"/>
        <v>18020.598146013312</v>
      </c>
      <c r="E2613" s="128">
        <f t="shared" ca="1" si="170"/>
        <v>194251.87393978122</v>
      </c>
      <c r="F2613" s="124">
        <f t="shared" ca="1" si="171"/>
        <v>-0.196323740977561</v>
      </c>
      <c r="G2613" s="128"/>
      <c r="H2613" s="128"/>
      <c r="I2613" s="124"/>
      <c r="J2613" s="125"/>
      <c r="K2613" s="128"/>
    </row>
    <row r="2614" spans="1:11" x14ac:dyDescent="0.3">
      <c r="A2614" s="73">
        <v>40051</v>
      </c>
      <c r="B2614" s="130">
        <v>1028.119995</v>
      </c>
      <c r="C2614" s="125">
        <f t="shared" si="168"/>
        <v>2.2181124709798494E-2</v>
      </c>
      <c r="D2614" s="128">
        <f t="shared" si="169"/>
        <v>22181.124709798496</v>
      </c>
      <c r="E2614" s="128">
        <f t="shared" ca="1" si="170"/>
        <v>194251.87393978122</v>
      </c>
      <c r="F2614" s="124">
        <f t="shared" ca="1" si="171"/>
        <v>-0.2095519633454761</v>
      </c>
      <c r="G2614" s="128"/>
      <c r="H2614" s="128"/>
      <c r="I2614" s="124"/>
      <c r="J2614" s="125"/>
      <c r="K2614" s="128"/>
    </row>
    <row r="2615" spans="1:11" x14ac:dyDescent="0.3">
      <c r="A2615" s="73">
        <v>40050</v>
      </c>
      <c r="B2615" s="130">
        <v>1028</v>
      </c>
      <c r="C2615" s="125">
        <f t="shared" si="168"/>
        <v>3.3841227748971248E-2</v>
      </c>
      <c r="D2615" s="128">
        <f t="shared" si="169"/>
        <v>33841.227748971251</v>
      </c>
      <c r="E2615" s="128">
        <f t="shared" ca="1" si="170"/>
        <v>194251.87393978122</v>
      </c>
      <c r="F2615" s="124">
        <f t="shared" ca="1" si="171"/>
        <v>-0.19791522499795766</v>
      </c>
      <c r="G2615" s="128"/>
      <c r="H2615" s="128"/>
      <c r="I2615" s="124"/>
      <c r="J2615" s="125"/>
      <c r="K2615" s="128"/>
    </row>
    <row r="2616" spans="1:11" x14ac:dyDescent="0.3">
      <c r="A2616" s="73">
        <v>40049</v>
      </c>
      <c r="B2616" s="130">
        <v>1025.5699460000001</v>
      </c>
      <c r="C2616" s="125">
        <f t="shared" si="168"/>
        <v>1.8339758157237984E-2</v>
      </c>
      <c r="D2616" s="128">
        <f t="shared" si="169"/>
        <v>18339.758157237986</v>
      </c>
      <c r="E2616" s="128">
        <f t="shared" ca="1" si="170"/>
        <v>194251.87393978122</v>
      </c>
      <c r="F2616" s="124">
        <f t="shared" ca="1" si="171"/>
        <v>-0.1934236160673245</v>
      </c>
      <c r="G2616" s="128"/>
      <c r="H2616" s="128"/>
      <c r="I2616" s="124"/>
      <c r="J2616" s="125"/>
      <c r="K2616" s="128"/>
    </row>
    <row r="2617" spans="1:11" x14ac:dyDescent="0.3">
      <c r="A2617" s="73">
        <v>40046</v>
      </c>
      <c r="B2617" s="130">
        <v>1026.130005</v>
      </c>
      <c r="C2617" s="125">
        <f t="shared" si="168"/>
        <v>1.5487714066338976E-2</v>
      </c>
      <c r="D2617" s="128">
        <f t="shared" si="169"/>
        <v>15487.714066338976</v>
      </c>
      <c r="E2617" s="128">
        <f t="shared" ca="1" si="170"/>
        <v>194251.87393978122</v>
      </c>
      <c r="F2617" s="124">
        <f t="shared" ca="1" si="171"/>
        <v>-0.19000818371718475</v>
      </c>
      <c r="G2617" s="128"/>
      <c r="H2617" s="128"/>
      <c r="I2617" s="124"/>
      <c r="J2617" s="125"/>
      <c r="K2617" s="128"/>
    </row>
    <row r="2618" spans="1:11" x14ac:dyDescent="0.3">
      <c r="A2618" s="73">
        <v>40045</v>
      </c>
      <c r="B2618" s="130">
        <v>1007.369995</v>
      </c>
      <c r="C2618" s="125">
        <f t="shared" si="168"/>
        <v>1.0320112553213523E-2</v>
      </c>
      <c r="D2618" s="128">
        <f t="shared" si="169"/>
        <v>10320.112553213523</v>
      </c>
      <c r="E2618" s="128">
        <f t="shared" ca="1" si="170"/>
        <v>194251.87393978122</v>
      </c>
      <c r="F2618" s="124">
        <f t="shared" ca="1" si="171"/>
        <v>-0.2204225095191944</v>
      </c>
      <c r="G2618" s="128"/>
      <c r="H2618" s="128"/>
      <c r="I2618" s="124"/>
      <c r="J2618" s="125"/>
      <c r="K2618" s="128"/>
    </row>
    <row r="2619" spans="1:11" x14ac:dyDescent="0.3">
      <c r="A2619" s="73">
        <v>40044</v>
      </c>
      <c r="B2619" s="130">
        <v>996.46002199999998</v>
      </c>
      <c r="C2619" s="125">
        <f t="shared" si="168"/>
        <v>-6.2429683072503517E-3</v>
      </c>
      <c r="D2619" s="128">
        <f t="shared" si="169"/>
        <v>-6242.9683072503512</v>
      </c>
      <c r="E2619" s="128">
        <f t="shared" ca="1" si="170"/>
        <v>194251.87393978122</v>
      </c>
      <c r="F2619" s="124">
        <f t="shared" ca="1" si="171"/>
        <v>-0.22012644036539053</v>
      </c>
      <c r="G2619" s="128"/>
      <c r="H2619" s="128"/>
      <c r="I2619" s="124"/>
      <c r="J2619" s="125"/>
      <c r="K2619" s="128"/>
    </row>
    <row r="2620" spans="1:11" x14ac:dyDescent="0.3">
      <c r="A2620" s="73">
        <v>40043</v>
      </c>
      <c r="B2620" s="130">
        <v>989.669983</v>
      </c>
      <c r="C2620" s="125">
        <f t="shared" si="168"/>
        <v>-1.5890260645983978E-2</v>
      </c>
      <c r="D2620" s="128">
        <f t="shared" si="169"/>
        <v>-15890.260645983977</v>
      </c>
      <c r="E2620" s="128">
        <f t="shared" ca="1" si="170"/>
        <v>194251.87393978122</v>
      </c>
      <c r="F2620" s="124">
        <f t="shared" ca="1" si="171"/>
        <v>-0.22350812629119765</v>
      </c>
      <c r="G2620" s="128"/>
      <c r="H2620" s="128"/>
      <c r="I2620" s="124"/>
      <c r="J2620" s="125"/>
      <c r="K2620" s="128"/>
    </row>
    <row r="2621" spans="1:11" x14ac:dyDescent="0.3">
      <c r="A2621" s="73">
        <v>40042</v>
      </c>
      <c r="B2621" s="130">
        <v>979.72997999999995</v>
      </c>
      <c r="C2621" s="125">
        <f t="shared" si="168"/>
        <v>-2.2839955802040901E-2</v>
      </c>
      <c r="D2621" s="128">
        <f t="shared" si="169"/>
        <v>-22839.955802040902</v>
      </c>
      <c r="E2621" s="128">
        <f t="shared" ca="1" si="170"/>
        <v>194251.87393978122</v>
      </c>
      <c r="F2621" s="124">
        <f t="shared" ca="1" si="171"/>
        <v>-0.22654317501997134</v>
      </c>
      <c r="G2621" s="128"/>
      <c r="H2621" s="128"/>
      <c r="I2621" s="124"/>
      <c r="J2621" s="125"/>
      <c r="K2621" s="128"/>
    </row>
    <row r="2622" spans="1:11" x14ac:dyDescent="0.3">
      <c r="A2622" s="73">
        <v>40039</v>
      </c>
      <c r="B2622" s="130">
        <v>1004.090027</v>
      </c>
      <c r="C2622" s="125">
        <f t="shared" si="168"/>
        <v>1.6820641771390754E-2</v>
      </c>
      <c r="D2622" s="128">
        <f t="shared" si="169"/>
        <v>16820.641771390754</v>
      </c>
      <c r="E2622" s="128">
        <f t="shared" ca="1" si="170"/>
        <v>194251.87393978122</v>
      </c>
      <c r="F2622" s="124">
        <f t="shared" ca="1" si="171"/>
        <v>-0.21469572513115709</v>
      </c>
      <c r="G2622" s="128"/>
      <c r="H2622" s="128"/>
      <c r="I2622" s="124"/>
      <c r="J2622" s="125"/>
      <c r="K2622" s="128"/>
    </row>
    <row r="2623" spans="1:11" x14ac:dyDescent="0.3">
      <c r="A2623" s="73">
        <v>40038</v>
      </c>
      <c r="B2623" s="130">
        <v>1012.72998</v>
      </c>
      <c r="C2623" s="125">
        <f t="shared" si="168"/>
        <v>2.6328837091461832E-2</v>
      </c>
      <c r="D2623" s="128">
        <f t="shared" si="169"/>
        <v>26328.837091461832</v>
      </c>
      <c r="E2623" s="128">
        <f t="shared" ca="1" si="170"/>
        <v>194251.87393978122</v>
      </c>
      <c r="F2623" s="124">
        <f t="shared" ca="1" si="171"/>
        <v>-0.21989676611842679</v>
      </c>
      <c r="G2623" s="128"/>
      <c r="H2623" s="128"/>
      <c r="I2623" s="124"/>
      <c r="J2623" s="125"/>
      <c r="K2623" s="128"/>
    </row>
    <row r="2624" spans="1:11" x14ac:dyDescent="0.3">
      <c r="A2624" s="73">
        <v>40037</v>
      </c>
      <c r="B2624" s="130">
        <v>1005.809998</v>
      </c>
      <c r="C2624" s="125">
        <f t="shared" si="168"/>
        <v>3.1441289284119378E-2</v>
      </c>
      <c r="D2624" s="128">
        <f t="shared" si="169"/>
        <v>31441.289284119379</v>
      </c>
      <c r="E2624" s="128">
        <f t="shared" ca="1" si="170"/>
        <v>194251.87393978122</v>
      </c>
      <c r="F2624" s="124">
        <f t="shared" ca="1" si="171"/>
        <v>-0.22206928759349576</v>
      </c>
      <c r="G2624" s="128"/>
      <c r="H2624" s="128"/>
      <c r="I2624" s="124"/>
      <c r="J2624" s="125"/>
      <c r="K2624" s="128"/>
    </row>
    <row r="2625" spans="1:11" x14ac:dyDescent="0.3">
      <c r="A2625" s="73">
        <v>40036</v>
      </c>
      <c r="B2625" s="130">
        <v>994.34997599999997</v>
      </c>
      <c r="C2625" s="125">
        <f t="shared" si="168"/>
        <v>1.5036423383742781E-2</v>
      </c>
      <c r="D2625" s="128">
        <f t="shared" si="169"/>
        <v>15036.42338374278</v>
      </c>
      <c r="E2625" s="128">
        <f t="shared" ca="1" si="170"/>
        <v>194251.87393978122</v>
      </c>
      <c r="F2625" s="124">
        <f t="shared" ca="1" si="171"/>
        <v>-0.22668625710567913</v>
      </c>
      <c r="G2625" s="128"/>
      <c r="H2625" s="128"/>
      <c r="I2625" s="124"/>
      <c r="J2625" s="125"/>
      <c r="K2625" s="128"/>
    </row>
    <row r="2626" spans="1:11" x14ac:dyDescent="0.3">
      <c r="A2626" s="73">
        <v>40035</v>
      </c>
      <c r="B2626" s="130">
        <v>1007.099976</v>
      </c>
      <c r="C2626" s="125">
        <f t="shared" si="168"/>
        <v>2.5372114253604083E-2</v>
      </c>
      <c r="D2626" s="128">
        <f t="shared" si="169"/>
        <v>25372.114253604082</v>
      </c>
      <c r="E2626" s="128">
        <f t="shared" ca="1" si="170"/>
        <v>194251.87393978122</v>
      </c>
      <c r="F2626" s="124">
        <f t="shared" ca="1" si="171"/>
        <v>-0.21905411599643299</v>
      </c>
      <c r="G2626" s="128"/>
      <c r="H2626" s="128"/>
      <c r="I2626" s="124"/>
      <c r="J2626" s="125"/>
      <c r="K2626" s="128"/>
    </row>
    <row r="2627" spans="1:11" x14ac:dyDescent="0.3">
      <c r="A2627" s="73">
        <v>40032</v>
      </c>
      <c r="B2627" s="130">
        <v>1010.47998</v>
      </c>
      <c r="C2627" s="125">
        <f t="shared" si="168"/>
        <v>3.1881185467790063E-2</v>
      </c>
      <c r="D2627" s="128">
        <f t="shared" si="169"/>
        <v>31881.185467790063</v>
      </c>
      <c r="E2627" s="128">
        <f t="shared" ca="1" si="170"/>
        <v>194251.87393978122</v>
      </c>
      <c r="F2627" s="124">
        <f t="shared" ca="1" si="171"/>
        <v>-0.22587563064787497</v>
      </c>
      <c r="G2627" s="128"/>
      <c r="H2627" s="128"/>
      <c r="I2627" s="124"/>
      <c r="J2627" s="125"/>
      <c r="K2627" s="128"/>
    </row>
    <row r="2628" spans="1:11" x14ac:dyDescent="0.3">
      <c r="A2628" s="73">
        <v>40031</v>
      </c>
      <c r="B2628" s="130">
        <v>997.080017</v>
      </c>
      <c r="C2628" s="125">
        <f t="shared" si="168"/>
        <v>2.1294942556503438E-2</v>
      </c>
      <c r="D2628" s="128">
        <f t="shared" si="169"/>
        <v>21294.942556503436</v>
      </c>
      <c r="E2628" s="128">
        <f t="shared" ca="1" si="170"/>
        <v>194251.87393978122</v>
      </c>
      <c r="F2628" s="124">
        <f t="shared" ca="1" si="171"/>
        <v>-0.23083801952083827</v>
      </c>
      <c r="G2628" s="128"/>
      <c r="H2628" s="128"/>
      <c r="I2628" s="124"/>
      <c r="J2628" s="125"/>
      <c r="K2628" s="128"/>
    </row>
    <row r="2629" spans="1:11" x14ac:dyDescent="0.3">
      <c r="A2629" s="73">
        <v>40030</v>
      </c>
      <c r="B2629" s="130">
        <v>1002.719971</v>
      </c>
      <c r="C2629" s="125">
        <f t="shared" si="168"/>
        <v>5.0992027464500156E-2</v>
      </c>
      <c r="D2629" s="128">
        <f t="shared" si="169"/>
        <v>50992.027464500155</v>
      </c>
      <c r="E2629" s="128">
        <f t="shared" ca="1" si="170"/>
        <v>194251.87393978122</v>
      </c>
      <c r="F2629" s="124">
        <f t="shared" ca="1" si="171"/>
        <v>-0.20800586557798295</v>
      </c>
      <c r="G2629" s="128"/>
      <c r="H2629" s="128"/>
      <c r="I2629" s="124"/>
      <c r="J2629" s="125"/>
      <c r="K2629" s="128"/>
    </row>
    <row r="2630" spans="1:11" x14ac:dyDescent="0.3">
      <c r="A2630" s="73">
        <v>40029</v>
      </c>
      <c r="B2630" s="130">
        <v>1005.650024</v>
      </c>
      <c r="C2630" s="125">
        <f t="shared" si="168"/>
        <v>5.3499974952859297E-2</v>
      </c>
      <c r="D2630" s="128">
        <f t="shared" si="169"/>
        <v>53499.974952859295</v>
      </c>
      <c r="E2630" s="128">
        <f t="shared" ca="1" si="170"/>
        <v>194251.87393978122</v>
      </c>
      <c r="F2630" s="124">
        <f t="shared" ca="1" si="171"/>
        <v>-0.21993649499007384</v>
      </c>
      <c r="G2630" s="128"/>
      <c r="H2630" s="128"/>
      <c r="I2630" s="124"/>
      <c r="J2630" s="125"/>
      <c r="K2630" s="128"/>
    </row>
    <row r="2631" spans="1:11" x14ac:dyDescent="0.3">
      <c r="A2631" s="73">
        <v>40028</v>
      </c>
      <c r="B2631" s="130">
        <v>1002.630005</v>
      </c>
      <c r="C2631" s="125">
        <f t="shared" si="168"/>
        <v>5.4146120645200302E-2</v>
      </c>
      <c r="D2631" s="128">
        <f t="shared" si="169"/>
        <v>54146.120645200303</v>
      </c>
      <c r="E2631" s="128">
        <f t="shared" ca="1" si="170"/>
        <v>194251.87393978122</v>
      </c>
      <c r="F2631" s="124">
        <f t="shared" ca="1" si="171"/>
        <v>-0.21967031855243169</v>
      </c>
      <c r="G2631" s="128"/>
      <c r="H2631" s="128"/>
      <c r="I2631" s="124"/>
      <c r="J2631" s="125"/>
      <c r="K2631" s="128"/>
    </row>
    <row r="2632" spans="1:11" x14ac:dyDescent="0.3">
      <c r="A2632" s="73">
        <v>40025</v>
      </c>
      <c r="B2632" s="130">
        <v>987.47997999999995</v>
      </c>
      <c r="C2632" s="125">
        <f t="shared" ref="C2632:C2695" si="172">B2632/B2642-1</f>
        <v>5.0086108540770224E-2</v>
      </c>
      <c r="D2632" s="128">
        <f t="shared" ref="D2632:D2695" si="173">C2632*$B$5</f>
        <v>50086.108540770227</v>
      </c>
      <c r="E2632" s="128">
        <f t="shared" ref="E2632:E2695" ca="1" si="174">ABS(_xlfn.PERCENTILE.INC(OFFSET(D2632,0,0,Window),1-VaRLevel))</f>
        <v>194251.87393978122</v>
      </c>
      <c r="F2632" s="124">
        <f t="shared" ca="1" si="171"/>
        <v>-0.209389859093283</v>
      </c>
      <c r="G2632" s="128"/>
      <c r="H2632" s="128"/>
      <c r="I2632" s="124"/>
      <c r="J2632" s="125"/>
      <c r="K2632" s="128"/>
    </row>
    <row r="2633" spans="1:11" x14ac:dyDescent="0.3">
      <c r="A2633" s="73">
        <v>40024</v>
      </c>
      <c r="B2633" s="130">
        <v>986.75</v>
      </c>
      <c r="C2633" s="125">
        <f t="shared" si="172"/>
        <v>4.890831737683432E-2</v>
      </c>
      <c r="D2633" s="128">
        <f t="shared" si="173"/>
        <v>48908.317376834319</v>
      </c>
      <c r="E2633" s="128">
        <f t="shared" ca="1" si="174"/>
        <v>194251.87393978122</v>
      </c>
      <c r="F2633" s="124">
        <f t="shared" ref="F2633:F2696" ca="1" si="175">B2633/OFFSET(B2633,250,0)-1</f>
        <v>-0.2170577446767803</v>
      </c>
      <c r="G2633" s="128"/>
      <c r="H2633" s="128"/>
      <c r="I2633" s="124"/>
      <c r="J2633" s="125"/>
      <c r="K2633" s="128"/>
    </row>
    <row r="2634" spans="1:11" x14ac:dyDescent="0.3">
      <c r="A2634" s="73">
        <v>40023</v>
      </c>
      <c r="B2634" s="130">
        <v>975.15002400000003</v>
      </c>
      <c r="C2634" s="125">
        <f t="shared" si="172"/>
        <v>4.5535479820247415E-2</v>
      </c>
      <c r="D2634" s="128">
        <f t="shared" si="173"/>
        <v>45535.479820247412</v>
      </c>
      <c r="E2634" s="128">
        <f t="shared" ca="1" si="174"/>
        <v>194251.87393978122</v>
      </c>
      <c r="F2634" s="124">
        <f t="shared" ca="1" si="175"/>
        <v>-0.23057802699041319</v>
      </c>
      <c r="G2634" s="128"/>
      <c r="H2634" s="128"/>
      <c r="I2634" s="124"/>
      <c r="J2634" s="125"/>
      <c r="K2634" s="128"/>
    </row>
    <row r="2635" spans="1:11" x14ac:dyDescent="0.3">
      <c r="A2635" s="73">
        <v>40022</v>
      </c>
      <c r="B2635" s="130">
        <v>979.61999500000002</v>
      </c>
      <c r="C2635" s="125">
        <f t="shared" si="172"/>
        <v>8.1449224808874732E-2</v>
      </c>
      <c r="D2635" s="128">
        <f t="shared" si="173"/>
        <v>81449.224808874729</v>
      </c>
      <c r="E2635" s="128">
        <f t="shared" ca="1" si="174"/>
        <v>194251.87393978122</v>
      </c>
      <c r="F2635" s="124">
        <f t="shared" ca="1" si="175"/>
        <v>-0.23721054352537219</v>
      </c>
      <c r="G2635" s="128"/>
      <c r="H2635" s="128"/>
      <c r="I2635" s="124"/>
      <c r="J2635" s="125"/>
      <c r="K2635" s="128"/>
    </row>
    <row r="2636" spans="1:11" x14ac:dyDescent="0.3">
      <c r="A2636" s="73">
        <v>40021</v>
      </c>
      <c r="B2636" s="130">
        <v>982.17999299999997</v>
      </c>
      <c r="C2636" s="125">
        <f t="shared" si="172"/>
        <v>9.0039405227759772E-2</v>
      </c>
      <c r="D2636" s="128">
        <f t="shared" si="173"/>
        <v>90039.405227759766</v>
      </c>
      <c r="E2636" s="128">
        <f t="shared" ca="1" si="174"/>
        <v>194251.87393978122</v>
      </c>
      <c r="F2636" s="124">
        <f t="shared" ca="1" si="175"/>
        <v>-0.22246672648897214</v>
      </c>
      <c r="G2636" s="128"/>
      <c r="H2636" s="128"/>
      <c r="I2636" s="124"/>
      <c r="J2636" s="125"/>
      <c r="K2636" s="128"/>
    </row>
    <row r="2637" spans="1:11" x14ac:dyDescent="0.3">
      <c r="A2637" s="73">
        <v>40018</v>
      </c>
      <c r="B2637" s="130">
        <v>979.26000999999997</v>
      </c>
      <c r="C2637" s="125">
        <f t="shared" si="172"/>
        <v>0.1138966983614671</v>
      </c>
      <c r="D2637" s="128">
        <f t="shared" si="173"/>
        <v>113896.69836146709</v>
      </c>
      <c r="E2637" s="128">
        <f t="shared" ca="1" si="174"/>
        <v>194251.87393978122</v>
      </c>
      <c r="F2637" s="124">
        <f t="shared" ca="1" si="175"/>
        <v>-0.20667221824360693</v>
      </c>
      <c r="G2637" s="128"/>
      <c r="H2637" s="128"/>
      <c r="I2637" s="124"/>
      <c r="J2637" s="125"/>
      <c r="K2637" s="128"/>
    </row>
    <row r="2638" spans="1:11" x14ac:dyDescent="0.3">
      <c r="A2638" s="73">
        <v>40017</v>
      </c>
      <c r="B2638" s="130">
        <v>976.28997800000002</v>
      </c>
      <c r="C2638" s="125">
        <f t="shared" si="172"/>
        <v>0.10605200723066588</v>
      </c>
      <c r="D2638" s="128">
        <f t="shared" si="173"/>
        <v>106052.00723066588</v>
      </c>
      <c r="E2638" s="128">
        <f t="shared" ca="1" si="174"/>
        <v>194251.87393978122</v>
      </c>
      <c r="F2638" s="124">
        <f t="shared" ca="1" si="175"/>
        <v>-0.22378675563075023</v>
      </c>
      <c r="G2638" s="128"/>
      <c r="H2638" s="128"/>
      <c r="I2638" s="124"/>
      <c r="J2638" s="125"/>
      <c r="K2638" s="128"/>
    </row>
    <row r="2639" spans="1:11" x14ac:dyDescent="0.3">
      <c r="A2639" s="73">
        <v>40016</v>
      </c>
      <c r="B2639" s="130">
        <v>954.07000700000003</v>
      </c>
      <c r="C2639" s="125">
        <f t="shared" si="172"/>
        <v>8.4712821375944491E-2</v>
      </c>
      <c r="D2639" s="128">
        <f t="shared" si="173"/>
        <v>84712.821375944492</v>
      </c>
      <c r="E2639" s="128">
        <f t="shared" ca="1" si="174"/>
        <v>194251.87393978122</v>
      </c>
      <c r="F2639" s="124">
        <f t="shared" ca="1" si="175"/>
        <v>-0.23829180920898285</v>
      </c>
      <c r="G2639" s="128"/>
      <c r="H2639" s="128"/>
      <c r="I2639" s="124"/>
      <c r="J2639" s="125"/>
      <c r="K2639" s="128"/>
    </row>
    <row r="2640" spans="1:11" x14ac:dyDescent="0.3">
      <c r="A2640" s="73">
        <v>40015</v>
      </c>
      <c r="B2640" s="130">
        <v>954.580017</v>
      </c>
      <c r="C2640" s="125">
        <f t="shared" si="172"/>
        <v>8.3481817394444269E-2</v>
      </c>
      <c r="D2640" s="128">
        <f t="shared" si="173"/>
        <v>83481.817394444268</v>
      </c>
      <c r="E2640" s="128">
        <f t="shared" ca="1" si="174"/>
        <v>194251.87393978122</v>
      </c>
      <c r="F2640" s="124">
        <f t="shared" ca="1" si="175"/>
        <v>-0.25550810650135969</v>
      </c>
      <c r="G2640" s="128"/>
      <c r="H2640" s="128"/>
      <c r="I2640" s="124"/>
      <c r="J2640" s="125"/>
      <c r="K2640" s="128"/>
    </row>
    <row r="2641" spans="1:11" x14ac:dyDescent="0.3">
      <c r="A2641" s="73">
        <v>40014</v>
      </c>
      <c r="B2641" s="130">
        <v>951.13000499999998</v>
      </c>
      <c r="C2641" s="125">
        <f t="shared" si="172"/>
        <v>5.8316311744673666E-2</v>
      </c>
      <c r="D2641" s="128">
        <f t="shared" si="173"/>
        <v>58316.311744673665</v>
      </c>
      <c r="E2641" s="128">
        <f t="shared" ca="1" si="174"/>
        <v>194251.87393978122</v>
      </c>
      <c r="F2641" s="124">
        <f t="shared" ca="1" si="175"/>
        <v>-0.25518402114330463</v>
      </c>
      <c r="G2641" s="128"/>
      <c r="H2641" s="128"/>
      <c r="I2641" s="124"/>
      <c r="J2641" s="125"/>
      <c r="K2641" s="128"/>
    </row>
    <row r="2642" spans="1:11" x14ac:dyDescent="0.3">
      <c r="A2642" s="73">
        <v>40011</v>
      </c>
      <c r="B2642" s="130">
        <v>940.38000499999998</v>
      </c>
      <c r="C2642" s="125">
        <f t="shared" si="172"/>
        <v>4.9039538200477573E-2</v>
      </c>
      <c r="D2642" s="128">
        <f t="shared" si="173"/>
        <v>49039.538200477575</v>
      </c>
      <c r="E2642" s="128">
        <f t="shared" ca="1" si="174"/>
        <v>194251.87393978122</v>
      </c>
      <c r="F2642" s="124">
        <f t="shared" ca="1" si="175"/>
        <v>-0.25366666269841276</v>
      </c>
      <c r="G2642" s="128"/>
      <c r="H2642" s="128"/>
      <c r="I2642" s="124"/>
      <c r="J2642" s="125"/>
      <c r="K2642" s="128"/>
    </row>
    <row r="2643" spans="1:11" x14ac:dyDescent="0.3">
      <c r="A2643" s="73">
        <v>40010</v>
      </c>
      <c r="B2643" s="130">
        <v>940.73999000000003</v>
      </c>
      <c r="C2643" s="125">
        <f t="shared" si="172"/>
        <v>1.8855634149712808E-2</v>
      </c>
      <c r="D2643" s="128">
        <f t="shared" si="173"/>
        <v>18855.634149712809</v>
      </c>
      <c r="E2643" s="128">
        <f t="shared" ca="1" si="174"/>
        <v>194251.87393978122</v>
      </c>
      <c r="F2643" s="124">
        <f t="shared" ca="1" si="175"/>
        <v>-0.2537837121995109</v>
      </c>
      <c r="G2643" s="128"/>
      <c r="H2643" s="128"/>
      <c r="I2643" s="124"/>
      <c r="J2643" s="125"/>
      <c r="K2643" s="128"/>
    </row>
    <row r="2644" spans="1:11" x14ac:dyDescent="0.3">
      <c r="A2644" s="73">
        <v>40009</v>
      </c>
      <c r="B2644" s="130">
        <v>932.67999299999997</v>
      </c>
      <c r="C2644" s="125">
        <f t="shared" si="172"/>
        <v>1.453246518978446E-2</v>
      </c>
      <c r="D2644" s="128">
        <f t="shared" si="173"/>
        <v>14532.46518978446</v>
      </c>
      <c r="E2644" s="128">
        <f t="shared" ca="1" si="174"/>
        <v>194251.87393978122</v>
      </c>
      <c r="F2644" s="124">
        <f t="shared" ca="1" si="175"/>
        <v>-0.25996569683742832</v>
      </c>
      <c r="G2644" s="128"/>
      <c r="H2644" s="128"/>
      <c r="I2644" s="124"/>
      <c r="J2644" s="125"/>
      <c r="K2644" s="128"/>
    </row>
    <row r="2645" spans="1:11" x14ac:dyDescent="0.3">
      <c r="A2645" s="73">
        <v>40008</v>
      </c>
      <c r="B2645" s="130">
        <v>905.84002699999996</v>
      </c>
      <c r="C2645" s="125">
        <f t="shared" si="172"/>
        <v>-2.3068659837767513E-2</v>
      </c>
      <c r="D2645" s="128">
        <f t="shared" si="173"/>
        <v>-23068.659837767515</v>
      </c>
      <c r="E2645" s="128">
        <f t="shared" ca="1" si="174"/>
        <v>194251.87393978122</v>
      </c>
      <c r="F2645" s="124">
        <f t="shared" ca="1" si="175"/>
        <v>-0.27262796467641448</v>
      </c>
      <c r="G2645" s="128"/>
      <c r="H2645" s="128"/>
      <c r="I2645" s="124"/>
      <c r="J2645" s="125"/>
      <c r="K2645" s="128"/>
    </row>
    <row r="2646" spans="1:11" x14ac:dyDescent="0.3">
      <c r="A2646" s="73">
        <v>40007</v>
      </c>
      <c r="B2646" s="130">
        <v>901.04998799999998</v>
      </c>
      <c r="C2646" s="125">
        <f t="shared" si="172"/>
        <v>-1.9425438604624534E-2</v>
      </c>
      <c r="D2646" s="128">
        <f t="shared" si="173"/>
        <v>-19425.438604624534</v>
      </c>
      <c r="E2646" s="128">
        <f t="shared" ca="1" si="174"/>
        <v>194251.87393978122</v>
      </c>
      <c r="F2646" s="124">
        <f t="shared" ca="1" si="175"/>
        <v>-0.25834015459287907</v>
      </c>
      <c r="G2646" s="128"/>
      <c r="H2646" s="128"/>
      <c r="I2646" s="124"/>
      <c r="J2646" s="125"/>
      <c r="K2646" s="128"/>
    </row>
    <row r="2647" spans="1:11" x14ac:dyDescent="0.3">
      <c r="A2647" s="73">
        <v>40004</v>
      </c>
      <c r="B2647" s="130">
        <v>879.13000499999998</v>
      </c>
      <c r="C2647" s="125">
        <f t="shared" si="172"/>
        <v>-4.4693895804512884E-2</v>
      </c>
      <c r="D2647" s="128">
        <f t="shared" si="173"/>
        <v>-44693.895804512882</v>
      </c>
      <c r="E2647" s="128">
        <f t="shared" ca="1" si="174"/>
        <v>194251.87393978122</v>
      </c>
      <c r="F2647" s="124">
        <f t="shared" ca="1" si="175"/>
        <v>-0.2842709680621367</v>
      </c>
      <c r="G2647" s="128"/>
      <c r="H2647" s="128"/>
      <c r="I2647" s="124"/>
      <c r="J2647" s="125"/>
      <c r="K2647" s="128"/>
    </row>
    <row r="2648" spans="1:11" x14ac:dyDescent="0.3">
      <c r="A2648" s="73">
        <v>40003</v>
      </c>
      <c r="B2648" s="130">
        <v>882.67999299999997</v>
      </c>
      <c r="C2648" s="125">
        <f t="shared" si="172"/>
        <v>-2.0267730325509548E-2</v>
      </c>
      <c r="D2648" s="128">
        <f t="shared" si="173"/>
        <v>-20267.730325509547</v>
      </c>
      <c r="E2648" s="128">
        <f t="shared" ca="1" si="174"/>
        <v>194251.87393978122</v>
      </c>
      <c r="F2648" s="124">
        <f t="shared" ca="1" si="175"/>
        <v>-0.28786839738818715</v>
      </c>
      <c r="G2648" s="128"/>
      <c r="H2648" s="128"/>
      <c r="I2648" s="124"/>
      <c r="J2648" s="125"/>
      <c r="K2648" s="128"/>
    </row>
    <row r="2649" spans="1:11" x14ac:dyDescent="0.3">
      <c r="A2649" s="73">
        <v>40002</v>
      </c>
      <c r="B2649" s="130">
        <v>879.55999799999995</v>
      </c>
      <c r="C2649" s="125">
        <f t="shared" si="172"/>
        <v>-1.7361164581240041E-2</v>
      </c>
      <c r="D2649" s="128">
        <f t="shared" si="173"/>
        <v>-17361.164581240042</v>
      </c>
      <c r="E2649" s="128">
        <f t="shared" ca="1" si="174"/>
        <v>194251.87393978122</v>
      </c>
      <c r="F2649" s="124">
        <f t="shared" ca="1" si="175"/>
        <v>-0.2982551420756292</v>
      </c>
      <c r="G2649" s="128"/>
      <c r="H2649" s="128"/>
      <c r="I2649" s="124"/>
      <c r="J2649" s="125"/>
      <c r="K2649" s="128"/>
    </row>
    <row r="2650" spans="1:11" x14ac:dyDescent="0.3">
      <c r="A2650" s="73">
        <v>40001</v>
      </c>
      <c r="B2650" s="130">
        <v>881.03002900000001</v>
      </c>
      <c r="C2650" s="125">
        <f t="shared" si="172"/>
        <v>-1.344838898130496E-2</v>
      </c>
      <c r="D2650" s="128">
        <f t="shared" si="173"/>
        <v>-13448.388981304959</v>
      </c>
      <c r="E2650" s="128">
        <f t="shared" ca="1" si="174"/>
        <v>194251.87393978122</v>
      </c>
      <c r="F2650" s="124">
        <f t="shared" ca="1" si="175"/>
        <v>-0.29216907763216193</v>
      </c>
      <c r="G2650" s="128"/>
      <c r="H2650" s="128"/>
      <c r="I2650" s="124"/>
      <c r="J2650" s="125"/>
      <c r="K2650" s="128"/>
    </row>
    <row r="2651" spans="1:11" x14ac:dyDescent="0.3">
      <c r="A2651" s="73">
        <v>40000</v>
      </c>
      <c r="B2651" s="130">
        <v>898.71997099999999</v>
      </c>
      <c r="C2651" s="125">
        <f t="shared" si="172"/>
        <v>-2.4434733441914269E-2</v>
      </c>
      <c r="D2651" s="128">
        <f t="shared" si="173"/>
        <v>-24434.733441914268</v>
      </c>
      <c r="E2651" s="128">
        <f t="shared" ca="1" si="174"/>
        <v>194251.87393978122</v>
      </c>
      <c r="F2651" s="124">
        <f t="shared" ca="1" si="175"/>
        <v>-0.29440213113425806</v>
      </c>
      <c r="G2651" s="128"/>
      <c r="H2651" s="128"/>
      <c r="I2651" s="124"/>
      <c r="J2651" s="125"/>
      <c r="K2651" s="128"/>
    </row>
    <row r="2652" spans="1:11" x14ac:dyDescent="0.3">
      <c r="A2652" s="73">
        <v>39996</v>
      </c>
      <c r="B2652" s="130">
        <v>896.419983</v>
      </c>
      <c r="C2652" s="125">
        <f t="shared" si="172"/>
        <v>-2.3901055260412751E-2</v>
      </c>
      <c r="D2652" s="128">
        <f t="shared" si="173"/>
        <v>-23901.055260412752</v>
      </c>
      <c r="E2652" s="128">
        <f t="shared" ca="1" si="174"/>
        <v>194251.87393978122</v>
      </c>
      <c r="F2652" s="124">
        <f t="shared" ca="1" si="175"/>
        <v>-0.28418687005052634</v>
      </c>
      <c r="G2652" s="128"/>
      <c r="H2652" s="128"/>
      <c r="I2652" s="124"/>
      <c r="J2652" s="125"/>
      <c r="K2652" s="128"/>
    </row>
    <row r="2653" spans="1:11" x14ac:dyDescent="0.3">
      <c r="A2653" s="73">
        <v>39995</v>
      </c>
      <c r="B2653" s="130">
        <v>923.330017</v>
      </c>
      <c r="C2653" s="125">
        <f t="shared" si="172"/>
        <v>1.3857314287906153E-2</v>
      </c>
      <c r="D2653" s="128">
        <f t="shared" si="173"/>
        <v>13857.314287906152</v>
      </c>
      <c r="E2653" s="128">
        <f t="shared" ca="1" si="174"/>
        <v>194251.87393978122</v>
      </c>
      <c r="F2653" s="124">
        <f t="shared" ca="1" si="175"/>
        <v>-0.26888114700043753</v>
      </c>
      <c r="G2653" s="128"/>
      <c r="H2653" s="128"/>
      <c r="I2653" s="124"/>
      <c r="J2653" s="125"/>
      <c r="K2653" s="128"/>
    </row>
    <row r="2654" spans="1:11" x14ac:dyDescent="0.3">
      <c r="A2654" s="73">
        <v>39994</v>
      </c>
      <c r="B2654" s="130">
        <v>919.32000700000003</v>
      </c>
      <c r="C2654" s="125">
        <f t="shared" si="172"/>
        <v>8.0595153719156265E-3</v>
      </c>
      <c r="D2654" s="128">
        <f t="shared" si="173"/>
        <v>8059.5153719156269</v>
      </c>
      <c r="E2654" s="128">
        <f t="shared" ca="1" si="174"/>
        <v>194251.87393978122</v>
      </c>
      <c r="F2654" s="124">
        <f t="shared" ca="1" si="175"/>
        <v>-0.27126007322499723</v>
      </c>
      <c r="G2654" s="128"/>
      <c r="H2654" s="128"/>
      <c r="I2654" s="124"/>
      <c r="J2654" s="125"/>
      <c r="K2654" s="128"/>
    </row>
    <row r="2655" spans="1:11" x14ac:dyDescent="0.3">
      <c r="A2655" s="73">
        <v>39993</v>
      </c>
      <c r="B2655" s="130">
        <v>927.22997999999995</v>
      </c>
      <c r="C2655" s="125">
        <f t="shared" si="172"/>
        <v>3.7998626317454764E-3</v>
      </c>
      <c r="D2655" s="128">
        <f t="shared" si="173"/>
        <v>3799.8626317454764</v>
      </c>
      <c r="E2655" s="128">
        <f t="shared" ca="1" si="174"/>
        <v>194251.87393978122</v>
      </c>
      <c r="F2655" s="124">
        <f t="shared" ca="1" si="175"/>
        <v>-0.27836972592277232</v>
      </c>
      <c r="G2655" s="128"/>
      <c r="H2655" s="128"/>
      <c r="I2655" s="124"/>
      <c r="J2655" s="125"/>
      <c r="K2655" s="128"/>
    </row>
    <row r="2656" spans="1:11" x14ac:dyDescent="0.3">
      <c r="A2656" s="73">
        <v>39990</v>
      </c>
      <c r="B2656" s="130">
        <v>918.90002400000003</v>
      </c>
      <c r="C2656" s="125">
        <f t="shared" si="172"/>
        <v>-2.8862511878995911E-2</v>
      </c>
      <c r="D2656" s="128">
        <f t="shared" si="173"/>
        <v>-28862.511878995912</v>
      </c>
      <c r="E2656" s="128">
        <f t="shared" ca="1" si="174"/>
        <v>194251.87393978122</v>
      </c>
      <c r="F2656" s="124">
        <f t="shared" ca="1" si="175"/>
        <v>-0.28210935625</v>
      </c>
      <c r="G2656" s="128"/>
      <c r="H2656" s="128"/>
      <c r="I2656" s="124"/>
      <c r="J2656" s="125"/>
      <c r="K2656" s="128"/>
    </row>
    <row r="2657" spans="1:11" x14ac:dyDescent="0.3">
      <c r="A2657" s="73">
        <v>39989</v>
      </c>
      <c r="B2657" s="130">
        <v>920.26000999999997</v>
      </c>
      <c r="C2657" s="125">
        <f t="shared" si="172"/>
        <v>-2.6066531140134797E-2</v>
      </c>
      <c r="D2657" s="128">
        <f t="shared" si="173"/>
        <v>-26066.531140134797</v>
      </c>
      <c r="E2657" s="128">
        <f t="shared" ca="1" si="174"/>
        <v>194251.87393978122</v>
      </c>
      <c r="F2657" s="124">
        <f t="shared" ca="1" si="175"/>
        <v>-0.28013579186104376</v>
      </c>
      <c r="G2657" s="128"/>
      <c r="H2657" s="128"/>
      <c r="I2657" s="124"/>
      <c r="J2657" s="125"/>
      <c r="K2657" s="128"/>
    </row>
    <row r="2658" spans="1:11" x14ac:dyDescent="0.3">
      <c r="A2658" s="73">
        <v>39988</v>
      </c>
      <c r="B2658" s="130">
        <v>900.94000200000005</v>
      </c>
      <c r="C2658" s="125">
        <f t="shared" si="172"/>
        <v>-4.0685748840485592E-2</v>
      </c>
      <c r="D2658" s="128">
        <f t="shared" si="173"/>
        <v>-40685.74884048559</v>
      </c>
      <c r="E2658" s="128">
        <f t="shared" ca="1" si="174"/>
        <v>194251.87393978122</v>
      </c>
      <c r="F2658" s="124">
        <f t="shared" ca="1" si="175"/>
        <v>-0.29786853824662363</v>
      </c>
      <c r="G2658" s="128"/>
      <c r="H2658" s="128"/>
      <c r="I2658" s="124"/>
      <c r="J2658" s="125"/>
      <c r="K2658" s="128"/>
    </row>
    <row r="2659" spans="1:11" x14ac:dyDescent="0.3">
      <c r="A2659" s="73">
        <v>39987</v>
      </c>
      <c r="B2659" s="130">
        <v>895.09997599999997</v>
      </c>
      <c r="C2659" s="125">
        <f t="shared" si="172"/>
        <v>-5.0221255002014797E-2</v>
      </c>
      <c r="D2659" s="128">
        <f t="shared" si="173"/>
        <v>-50221.255002014797</v>
      </c>
      <c r="E2659" s="128">
        <f t="shared" ca="1" si="174"/>
        <v>194251.87393978122</v>
      </c>
      <c r="F2659" s="124">
        <f t="shared" ca="1" si="175"/>
        <v>-0.3229044565037249</v>
      </c>
      <c r="G2659" s="128"/>
      <c r="H2659" s="128"/>
      <c r="I2659" s="124"/>
      <c r="J2659" s="125"/>
      <c r="K2659" s="128"/>
    </row>
    <row r="2660" spans="1:11" x14ac:dyDescent="0.3">
      <c r="A2660" s="73">
        <v>39986</v>
      </c>
      <c r="B2660" s="130">
        <v>893.03997800000002</v>
      </c>
      <c r="C2660" s="125">
        <f t="shared" si="172"/>
        <v>-4.9087501611780326E-2</v>
      </c>
      <c r="D2660" s="128">
        <f t="shared" si="173"/>
        <v>-49087.501611780324</v>
      </c>
      <c r="E2660" s="128">
        <f t="shared" ca="1" si="174"/>
        <v>194251.87393978122</v>
      </c>
      <c r="F2660" s="124">
        <f t="shared" ca="1" si="175"/>
        <v>-0.32051529609135232</v>
      </c>
      <c r="G2660" s="128"/>
      <c r="H2660" s="128"/>
      <c r="I2660" s="124"/>
      <c r="J2660" s="125"/>
      <c r="K2660" s="128"/>
    </row>
    <row r="2661" spans="1:11" x14ac:dyDescent="0.3">
      <c r="A2661" s="73">
        <v>39983</v>
      </c>
      <c r="B2661" s="130">
        <v>921.22997999999995</v>
      </c>
      <c r="C2661" s="125">
        <f t="shared" si="172"/>
        <v>-2.0061958385183432E-2</v>
      </c>
      <c r="D2661" s="128">
        <f t="shared" si="173"/>
        <v>-20061.958385183432</v>
      </c>
      <c r="E2661" s="128">
        <f t="shared" ca="1" si="174"/>
        <v>194251.87393978122</v>
      </c>
      <c r="F2661" s="124">
        <f t="shared" ca="1" si="175"/>
        <v>-0.30103946889226108</v>
      </c>
      <c r="G2661" s="128"/>
      <c r="H2661" s="128"/>
      <c r="I2661" s="124"/>
      <c r="J2661" s="125"/>
      <c r="K2661" s="128"/>
    </row>
    <row r="2662" spans="1:11" x14ac:dyDescent="0.3">
      <c r="A2662" s="73">
        <v>39982</v>
      </c>
      <c r="B2662" s="130">
        <v>918.36999500000002</v>
      </c>
      <c r="C2662" s="125">
        <f t="shared" si="172"/>
        <v>-2.5560794556440003E-2</v>
      </c>
      <c r="D2662" s="128">
        <f t="shared" si="173"/>
        <v>-25560.794556440003</v>
      </c>
      <c r="E2662" s="128">
        <f t="shared" ca="1" si="174"/>
        <v>194251.87393978122</v>
      </c>
      <c r="F2662" s="124">
        <f t="shared" ca="1" si="175"/>
        <v>-0.3031724314862615</v>
      </c>
      <c r="G2662" s="128"/>
      <c r="H2662" s="128"/>
      <c r="I2662" s="124"/>
      <c r="J2662" s="125"/>
      <c r="K2662" s="128"/>
    </row>
    <row r="2663" spans="1:11" x14ac:dyDescent="0.3">
      <c r="A2663" s="73">
        <v>39981</v>
      </c>
      <c r="B2663" s="130">
        <v>910.71002199999998</v>
      </c>
      <c r="C2663" s="125">
        <f t="shared" si="172"/>
        <v>-2.2591641381990657E-2</v>
      </c>
      <c r="D2663" s="128">
        <f t="shared" si="173"/>
        <v>-22591.641381990656</v>
      </c>
      <c r="E2663" s="128">
        <f t="shared" ca="1" si="174"/>
        <v>194251.87393978122</v>
      </c>
      <c r="F2663" s="124">
        <f t="shared" ca="1" si="175"/>
        <v>-0.32179795518353782</v>
      </c>
      <c r="G2663" s="128"/>
      <c r="H2663" s="128"/>
      <c r="I2663" s="124"/>
      <c r="J2663" s="125"/>
      <c r="K2663" s="128"/>
    </row>
    <row r="2664" spans="1:11" x14ac:dyDescent="0.3">
      <c r="A2664" s="73">
        <v>39980</v>
      </c>
      <c r="B2664" s="130">
        <v>911.96997099999999</v>
      </c>
      <c r="C2664" s="125">
        <f t="shared" si="172"/>
        <v>-3.468681261179607E-2</v>
      </c>
      <c r="D2664" s="128">
        <f t="shared" si="173"/>
        <v>-34686.812611796071</v>
      </c>
      <c r="E2664" s="128">
        <f t="shared" ca="1" si="174"/>
        <v>194251.87393978122</v>
      </c>
      <c r="F2664" s="124">
        <f t="shared" ca="1" si="175"/>
        <v>-0.31831132165227649</v>
      </c>
      <c r="G2664" s="128"/>
      <c r="H2664" s="128"/>
      <c r="I2664" s="124"/>
      <c r="J2664" s="125"/>
      <c r="K2664" s="128"/>
    </row>
    <row r="2665" spans="1:11" x14ac:dyDescent="0.3">
      <c r="A2665" s="73">
        <v>39979</v>
      </c>
      <c r="B2665" s="130">
        <v>923.71997099999999</v>
      </c>
      <c r="C2665" s="125">
        <f t="shared" si="172"/>
        <v>-2.0310354663476193E-2</v>
      </c>
      <c r="D2665" s="128">
        <f t="shared" si="173"/>
        <v>-20310.354663476195</v>
      </c>
      <c r="E2665" s="128">
        <f t="shared" ca="1" si="174"/>
        <v>194251.87393978122</v>
      </c>
      <c r="F2665" s="124">
        <f t="shared" ca="1" si="175"/>
        <v>-0.316234050560252</v>
      </c>
      <c r="G2665" s="128"/>
      <c r="H2665" s="128"/>
      <c r="I2665" s="124"/>
      <c r="J2665" s="125"/>
      <c r="K2665" s="128"/>
    </row>
    <row r="2666" spans="1:11" x14ac:dyDescent="0.3">
      <c r="A2666" s="73">
        <v>39976</v>
      </c>
      <c r="B2666" s="130">
        <v>946.21002199999998</v>
      </c>
      <c r="C2666" s="125">
        <f t="shared" si="172"/>
        <v>2.9451450876067042E-2</v>
      </c>
      <c r="D2666" s="128">
        <f t="shared" si="173"/>
        <v>29451.450876067043</v>
      </c>
      <c r="E2666" s="128">
        <f t="shared" ca="1" si="174"/>
        <v>194251.87393978122</v>
      </c>
      <c r="F2666" s="124">
        <f t="shared" ca="1" si="175"/>
        <v>-0.30432895763308598</v>
      </c>
      <c r="G2666" s="128"/>
      <c r="H2666" s="128"/>
      <c r="I2666" s="124"/>
      <c r="J2666" s="125"/>
      <c r="K2666" s="128"/>
    </row>
    <row r="2667" spans="1:11" x14ac:dyDescent="0.3">
      <c r="A2667" s="73">
        <v>39975</v>
      </c>
      <c r="B2667" s="130">
        <v>944.89001499999995</v>
      </c>
      <c r="C2667" s="125">
        <f t="shared" si="172"/>
        <v>4.1970377343607534E-2</v>
      </c>
      <c r="D2667" s="128">
        <f t="shared" si="173"/>
        <v>41970.377343607535</v>
      </c>
      <c r="E2667" s="128">
        <f t="shared" ca="1" si="174"/>
        <v>194251.87393978122</v>
      </c>
      <c r="F2667" s="124">
        <f t="shared" ca="1" si="175"/>
        <v>-0.30524327047781685</v>
      </c>
      <c r="G2667" s="128"/>
      <c r="H2667" s="128"/>
      <c r="I2667" s="124"/>
      <c r="J2667" s="125"/>
      <c r="K2667" s="128"/>
    </row>
    <row r="2668" spans="1:11" x14ac:dyDescent="0.3">
      <c r="A2668" s="73">
        <v>39974</v>
      </c>
      <c r="B2668" s="130">
        <v>939.15002400000003</v>
      </c>
      <c r="C2668" s="125">
        <f t="shared" si="172"/>
        <v>5.1609103647255905E-2</v>
      </c>
      <c r="D2668" s="128">
        <f t="shared" si="173"/>
        <v>51609.103647255906</v>
      </c>
      <c r="E2668" s="128">
        <f t="shared" ca="1" si="174"/>
        <v>194251.87393978122</v>
      </c>
      <c r="F2668" s="124">
        <f t="shared" ca="1" si="175"/>
        <v>-0.29907377021305714</v>
      </c>
      <c r="G2668" s="128"/>
      <c r="H2668" s="128"/>
      <c r="I2668" s="124"/>
      <c r="J2668" s="125"/>
      <c r="K2668" s="128"/>
    </row>
    <row r="2669" spans="1:11" x14ac:dyDescent="0.3">
      <c r="A2669" s="73">
        <v>39973</v>
      </c>
      <c r="B2669" s="130">
        <v>942.42999299999997</v>
      </c>
      <c r="C2669" s="125">
        <f t="shared" si="172"/>
        <v>3.5261910955969311E-2</v>
      </c>
      <c r="D2669" s="128">
        <f t="shared" si="173"/>
        <v>35261.91095596931</v>
      </c>
      <c r="E2669" s="128">
        <f t="shared" ca="1" si="174"/>
        <v>194251.87393978122</v>
      </c>
      <c r="F2669" s="124">
        <f t="shared" ca="1" si="175"/>
        <v>-0.29431893907344076</v>
      </c>
      <c r="G2669" s="128"/>
      <c r="H2669" s="128"/>
      <c r="I2669" s="124"/>
      <c r="J2669" s="125"/>
      <c r="K2669" s="128"/>
    </row>
    <row r="2670" spans="1:11" x14ac:dyDescent="0.3">
      <c r="A2670" s="73">
        <v>39972</v>
      </c>
      <c r="B2670" s="130">
        <v>939.14001499999995</v>
      </c>
      <c r="C2670" s="125">
        <f t="shared" si="172"/>
        <v>5.8782429537767689E-2</v>
      </c>
      <c r="D2670" s="128">
        <f t="shared" si="173"/>
        <v>58782.42953776769</v>
      </c>
      <c r="E2670" s="128">
        <f t="shared" ca="1" si="174"/>
        <v>194251.87393978122</v>
      </c>
      <c r="F2670" s="124">
        <f t="shared" ca="1" si="175"/>
        <v>-0.3086628369387735</v>
      </c>
      <c r="G2670" s="128"/>
      <c r="H2670" s="128"/>
      <c r="I2670" s="124"/>
      <c r="J2670" s="125"/>
      <c r="K2670" s="128"/>
    </row>
    <row r="2671" spans="1:11" x14ac:dyDescent="0.3">
      <c r="A2671" s="73">
        <v>39969</v>
      </c>
      <c r="B2671" s="130">
        <v>940.09002699999996</v>
      </c>
      <c r="C2671" s="125">
        <f t="shared" si="172"/>
        <v>5.8266645288875818E-2</v>
      </c>
      <c r="D2671" s="128">
        <f t="shared" si="173"/>
        <v>58266.645288875821</v>
      </c>
      <c r="E2671" s="128">
        <f t="shared" ca="1" si="174"/>
        <v>194251.87393978122</v>
      </c>
      <c r="F2671" s="124">
        <f t="shared" ca="1" si="175"/>
        <v>-0.30965073133554566</v>
      </c>
      <c r="G2671" s="128"/>
      <c r="H2671" s="128"/>
      <c r="I2671" s="124"/>
      <c r="J2671" s="125"/>
      <c r="K2671" s="128"/>
    </row>
    <row r="2672" spans="1:11" x14ac:dyDescent="0.3">
      <c r="A2672" s="73">
        <v>39968</v>
      </c>
      <c r="B2672" s="130">
        <v>942.46002199999998</v>
      </c>
      <c r="C2672" s="125">
        <f t="shared" si="172"/>
        <v>4.3155890346686432E-2</v>
      </c>
      <c r="D2672" s="128">
        <f t="shared" si="173"/>
        <v>43155.890346686429</v>
      </c>
      <c r="E2672" s="128">
        <f t="shared" ca="1" si="174"/>
        <v>194251.87393978122</v>
      </c>
      <c r="F2672" s="124">
        <f t="shared" ca="1" si="175"/>
        <v>-0.30736103668937886</v>
      </c>
      <c r="G2672" s="128"/>
      <c r="H2672" s="128"/>
      <c r="I2672" s="124"/>
      <c r="J2672" s="125"/>
      <c r="K2672" s="128"/>
    </row>
    <row r="2673" spans="1:11" x14ac:dyDescent="0.3">
      <c r="A2673" s="73">
        <v>39967</v>
      </c>
      <c r="B2673" s="130">
        <v>931.76000999999997</v>
      </c>
      <c r="C2673" s="125">
        <f t="shared" si="172"/>
        <v>2.6020509034937023E-2</v>
      </c>
      <c r="D2673" s="128">
        <f t="shared" si="173"/>
        <v>26020.509034937022</v>
      </c>
      <c r="E2673" s="128">
        <f t="shared" ca="1" si="174"/>
        <v>194251.87393978122</v>
      </c>
      <c r="F2673" s="124">
        <f t="shared" ca="1" si="175"/>
        <v>-0.33637692569177069</v>
      </c>
      <c r="G2673" s="128"/>
      <c r="H2673" s="128"/>
      <c r="I2673" s="124"/>
      <c r="J2673" s="125"/>
      <c r="K2673" s="128"/>
    </row>
    <row r="2674" spans="1:11" x14ac:dyDescent="0.3">
      <c r="A2674" s="73">
        <v>39966</v>
      </c>
      <c r="B2674" s="130">
        <v>944.73999000000003</v>
      </c>
      <c r="C2674" s="125">
        <f t="shared" si="172"/>
        <v>3.8506740777667359E-2</v>
      </c>
      <c r="D2674" s="128">
        <f t="shared" si="173"/>
        <v>38506.740777667357</v>
      </c>
      <c r="E2674" s="128">
        <f t="shared" ca="1" si="174"/>
        <v>194251.87393978122</v>
      </c>
      <c r="F2674" s="124">
        <f t="shared" ca="1" si="175"/>
        <v>-0.3140139241843467</v>
      </c>
      <c r="G2674" s="128"/>
      <c r="H2674" s="128"/>
      <c r="I2674" s="124"/>
      <c r="J2674" s="125"/>
      <c r="K2674" s="128"/>
    </row>
    <row r="2675" spans="1:11" x14ac:dyDescent="0.3">
      <c r="A2675" s="73">
        <v>39965</v>
      </c>
      <c r="B2675" s="130">
        <v>942.86999500000002</v>
      </c>
      <c r="C2675" s="125">
        <f t="shared" si="172"/>
        <v>6.7948067302758819E-2</v>
      </c>
      <c r="D2675" s="128">
        <f t="shared" si="173"/>
        <v>67948.06730275882</v>
      </c>
      <c r="E2675" s="128">
        <f t="shared" ca="1" si="174"/>
        <v>194251.87393978122</v>
      </c>
      <c r="F2675" s="124">
        <f t="shared" ca="1" si="175"/>
        <v>-0.31559541351265563</v>
      </c>
      <c r="G2675" s="128"/>
      <c r="H2675" s="128"/>
      <c r="I2675" s="124"/>
      <c r="J2675" s="125"/>
      <c r="K2675" s="128"/>
    </row>
    <row r="2676" spans="1:11" x14ac:dyDescent="0.3">
      <c r="A2676" s="73">
        <v>39962</v>
      </c>
      <c r="B2676" s="130">
        <v>919.14001499999995</v>
      </c>
      <c r="C2676" s="125">
        <f t="shared" si="172"/>
        <v>2.9191449489580634E-2</v>
      </c>
      <c r="D2676" s="128">
        <f t="shared" si="173"/>
        <v>29191.449489580635</v>
      </c>
      <c r="E2676" s="128">
        <f t="shared" ca="1" si="174"/>
        <v>194251.87393978122</v>
      </c>
      <c r="F2676" s="124">
        <f t="shared" ca="1" si="175"/>
        <v>-0.33668190419507982</v>
      </c>
      <c r="G2676" s="128"/>
      <c r="H2676" s="128"/>
      <c r="I2676" s="124"/>
      <c r="J2676" s="125"/>
      <c r="K2676" s="128"/>
    </row>
    <row r="2677" spans="1:11" x14ac:dyDescent="0.3">
      <c r="A2677" s="73">
        <v>39961</v>
      </c>
      <c r="B2677" s="130">
        <v>906.830017</v>
      </c>
      <c r="C2677" s="125">
        <f t="shared" si="172"/>
        <v>2.5918674134104203E-2</v>
      </c>
      <c r="D2677" s="128">
        <f t="shared" si="173"/>
        <v>25918.674134104203</v>
      </c>
      <c r="E2677" s="128">
        <f t="shared" ca="1" si="174"/>
        <v>194251.87393978122</v>
      </c>
      <c r="F2677" s="124">
        <f t="shared" ca="1" si="175"/>
        <v>-0.35244004215841396</v>
      </c>
      <c r="G2677" s="128"/>
      <c r="H2677" s="128"/>
      <c r="I2677" s="124"/>
      <c r="J2677" s="125"/>
      <c r="K2677" s="128"/>
    </row>
    <row r="2678" spans="1:11" x14ac:dyDescent="0.3">
      <c r="A2678" s="73">
        <v>39960</v>
      </c>
      <c r="B2678" s="130">
        <v>893.05999799999995</v>
      </c>
      <c r="C2678" s="125">
        <f t="shared" si="172"/>
        <v>-1.6832694890719146E-2</v>
      </c>
      <c r="D2678" s="128">
        <f t="shared" si="173"/>
        <v>-16832.694890719147</v>
      </c>
      <c r="E2678" s="128">
        <f t="shared" ca="1" si="174"/>
        <v>194251.87393978122</v>
      </c>
      <c r="F2678" s="124">
        <f t="shared" ca="1" si="175"/>
        <v>-0.36130620084028575</v>
      </c>
      <c r="G2678" s="128"/>
      <c r="H2678" s="128"/>
      <c r="I2678" s="124"/>
      <c r="J2678" s="125"/>
      <c r="K2678" s="128"/>
    </row>
    <row r="2679" spans="1:11" x14ac:dyDescent="0.3">
      <c r="A2679" s="73">
        <v>39959</v>
      </c>
      <c r="B2679" s="130">
        <v>910.330017</v>
      </c>
      <c r="C2679" s="125">
        <f t="shared" si="172"/>
        <v>1.1988331045580392E-3</v>
      </c>
      <c r="D2679" s="128">
        <f t="shared" si="173"/>
        <v>1198.8331045580392</v>
      </c>
      <c r="E2679" s="128">
        <f t="shared" ca="1" si="174"/>
        <v>194251.87393978122</v>
      </c>
      <c r="F2679" s="124">
        <f t="shared" ca="1" si="175"/>
        <v>-0.34548183885017869</v>
      </c>
      <c r="G2679" s="128"/>
      <c r="H2679" s="128"/>
      <c r="I2679" s="124"/>
      <c r="J2679" s="125"/>
      <c r="K2679" s="128"/>
    </row>
    <row r="2680" spans="1:11" x14ac:dyDescent="0.3">
      <c r="A2680" s="73">
        <v>39955</v>
      </c>
      <c r="B2680" s="130">
        <v>887</v>
      </c>
      <c r="C2680" s="125">
        <f t="shared" si="172"/>
        <v>-4.5446209128982229E-2</v>
      </c>
      <c r="D2680" s="128">
        <f t="shared" si="173"/>
        <v>-45446.209128982227</v>
      </c>
      <c r="E2680" s="128">
        <f t="shared" ca="1" si="174"/>
        <v>194251.87393978122</v>
      </c>
      <c r="F2680" s="124">
        <f t="shared" ca="1" si="175"/>
        <v>-0.35972857735120067</v>
      </c>
      <c r="G2680" s="128"/>
      <c r="H2680" s="128"/>
      <c r="I2680" s="124"/>
      <c r="J2680" s="125"/>
      <c r="K2680" s="128"/>
    </row>
    <row r="2681" spans="1:11" x14ac:dyDescent="0.3">
      <c r="A2681" s="73">
        <v>39954</v>
      </c>
      <c r="B2681" s="130">
        <v>888.330017</v>
      </c>
      <c r="C2681" s="125">
        <f t="shared" si="172"/>
        <v>-2.1005298366656544E-2</v>
      </c>
      <c r="D2681" s="128">
        <f t="shared" si="173"/>
        <v>-21005.298366656545</v>
      </c>
      <c r="E2681" s="128">
        <f t="shared" ca="1" si="174"/>
        <v>194251.87393978122</v>
      </c>
      <c r="F2681" s="124">
        <f t="shared" ca="1" si="175"/>
        <v>-0.35437850607484433</v>
      </c>
      <c r="G2681" s="128"/>
      <c r="H2681" s="128"/>
      <c r="I2681" s="124"/>
      <c r="J2681" s="125"/>
      <c r="K2681" s="128"/>
    </row>
    <row r="2682" spans="1:11" x14ac:dyDescent="0.3">
      <c r="A2682" s="73">
        <v>39953</v>
      </c>
      <c r="B2682" s="130">
        <v>903.46997099999999</v>
      </c>
      <c r="C2682" s="125">
        <f t="shared" si="172"/>
        <v>-1.7465506827945121E-2</v>
      </c>
      <c r="D2682" s="128">
        <f t="shared" si="173"/>
        <v>-17465.506827945122</v>
      </c>
      <c r="E2682" s="128">
        <f t="shared" ca="1" si="174"/>
        <v>194251.87393978122</v>
      </c>
      <c r="F2682" s="124">
        <f t="shared" ca="1" si="175"/>
        <v>-0.35204935163279261</v>
      </c>
      <c r="G2682" s="128"/>
      <c r="H2682" s="128"/>
      <c r="I2682" s="124"/>
      <c r="J2682" s="125"/>
      <c r="K2682" s="128"/>
    </row>
    <row r="2683" spans="1:11" x14ac:dyDescent="0.3">
      <c r="A2683" s="73">
        <v>39952</v>
      </c>
      <c r="B2683" s="130">
        <v>908.13000499999998</v>
      </c>
      <c r="C2683" s="125">
        <f t="shared" si="172"/>
        <v>4.7909018117844315E-3</v>
      </c>
      <c r="D2683" s="128">
        <f t="shared" si="173"/>
        <v>4790.9018117844316</v>
      </c>
      <c r="E2683" s="128">
        <f t="shared" ca="1" si="174"/>
        <v>194251.87393978122</v>
      </c>
      <c r="F2683" s="124">
        <f t="shared" ca="1" si="175"/>
        <v>-0.347002588270093</v>
      </c>
      <c r="G2683" s="128"/>
      <c r="H2683" s="128"/>
      <c r="I2683" s="124"/>
      <c r="J2683" s="125"/>
      <c r="K2683" s="128"/>
    </row>
    <row r="2684" spans="1:11" x14ac:dyDescent="0.3">
      <c r="A2684" s="73">
        <v>39951</v>
      </c>
      <c r="B2684" s="130">
        <v>909.71002199999998</v>
      </c>
      <c r="C2684" s="125">
        <f t="shared" si="172"/>
        <v>2.7225783995699082E-3</v>
      </c>
      <c r="D2684" s="128">
        <f t="shared" si="173"/>
        <v>2722.578399569908</v>
      </c>
      <c r="E2684" s="128">
        <f t="shared" ca="1" si="174"/>
        <v>194251.87393978122</v>
      </c>
      <c r="F2684" s="124">
        <f t="shared" ca="1" si="175"/>
        <v>-0.35636761953245877</v>
      </c>
      <c r="G2684" s="128"/>
      <c r="H2684" s="128"/>
      <c r="I2684" s="124"/>
      <c r="J2684" s="125"/>
      <c r="K2684" s="128"/>
    </row>
    <row r="2685" spans="1:11" x14ac:dyDescent="0.3">
      <c r="A2685" s="73">
        <v>39948</v>
      </c>
      <c r="B2685" s="130">
        <v>882.88000499999998</v>
      </c>
      <c r="C2685" s="125">
        <f t="shared" si="172"/>
        <v>6.1081056589453731E-3</v>
      </c>
      <c r="D2685" s="128">
        <f t="shared" si="173"/>
        <v>6108.1056589453729</v>
      </c>
      <c r="E2685" s="128">
        <f t="shared" ca="1" si="174"/>
        <v>194251.87393978122</v>
      </c>
      <c r="F2685" s="124">
        <f t="shared" ca="1" si="175"/>
        <v>-0.38114297196489988</v>
      </c>
      <c r="G2685" s="128"/>
      <c r="H2685" s="128"/>
      <c r="I2685" s="124"/>
      <c r="J2685" s="125"/>
      <c r="K2685" s="128"/>
    </row>
    <row r="2686" spans="1:11" x14ac:dyDescent="0.3">
      <c r="A2686" s="73">
        <v>39947</v>
      </c>
      <c r="B2686" s="130">
        <v>893.07000700000003</v>
      </c>
      <c r="C2686" s="125">
        <f t="shared" si="172"/>
        <v>2.3212393357574745E-2</v>
      </c>
      <c r="D2686" s="128">
        <f t="shared" si="173"/>
        <v>23212.393357574747</v>
      </c>
      <c r="E2686" s="128">
        <f t="shared" ca="1" si="174"/>
        <v>194251.87393978122</v>
      </c>
      <c r="F2686" s="124">
        <f t="shared" ca="1" si="175"/>
        <v>-0.37343808746098439</v>
      </c>
      <c r="G2686" s="128"/>
      <c r="H2686" s="128"/>
      <c r="I2686" s="124"/>
      <c r="J2686" s="125"/>
      <c r="K2686" s="128"/>
    </row>
    <row r="2687" spans="1:11" x14ac:dyDescent="0.3">
      <c r="A2687" s="73">
        <v>39946</v>
      </c>
      <c r="B2687" s="130">
        <v>883.919983</v>
      </c>
      <c r="C2687" s="125">
        <f t="shared" si="172"/>
        <v>1.1766823661345294E-2</v>
      </c>
      <c r="D2687" s="128">
        <f t="shared" si="173"/>
        <v>11766.823661345294</v>
      </c>
      <c r="E2687" s="128">
        <f t="shared" ca="1" si="174"/>
        <v>194251.87393978122</v>
      </c>
      <c r="F2687" s="124">
        <f t="shared" ca="1" si="175"/>
        <v>-0.37908215505415011</v>
      </c>
      <c r="G2687" s="128"/>
      <c r="H2687" s="128"/>
      <c r="I2687" s="124"/>
      <c r="J2687" s="125"/>
      <c r="K2687" s="128"/>
    </row>
    <row r="2688" spans="1:11" x14ac:dyDescent="0.3">
      <c r="A2688" s="73">
        <v>39945</v>
      </c>
      <c r="B2688" s="130">
        <v>908.34997599999997</v>
      </c>
      <c r="C2688" s="125">
        <f t="shared" si="172"/>
        <v>6.2198892229957004E-2</v>
      </c>
      <c r="D2688" s="128">
        <f t="shared" si="173"/>
        <v>62198.892229957004</v>
      </c>
      <c r="E2688" s="128">
        <f t="shared" ca="1" si="174"/>
        <v>194251.87393978122</v>
      </c>
      <c r="F2688" s="124">
        <f t="shared" ca="1" si="175"/>
        <v>-0.35516735473734606</v>
      </c>
      <c r="G2688" s="128"/>
      <c r="H2688" s="128"/>
      <c r="I2688" s="124"/>
      <c r="J2688" s="125"/>
      <c r="K2688" s="128"/>
    </row>
    <row r="2689" spans="1:11" x14ac:dyDescent="0.3">
      <c r="A2689" s="73">
        <v>39944</v>
      </c>
      <c r="B2689" s="130">
        <v>909.23999000000003</v>
      </c>
      <c r="C2689" s="125">
        <f t="shared" si="172"/>
        <v>6.0325803077214246E-2</v>
      </c>
      <c r="D2689" s="128">
        <f t="shared" si="173"/>
        <v>60325.803077214245</v>
      </c>
      <c r="E2689" s="128">
        <f t="shared" ca="1" si="174"/>
        <v>194251.87393978122</v>
      </c>
      <c r="F2689" s="124">
        <f t="shared" ca="1" si="175"/>
        <v>-0.35195007645822429</v>
      </c>
      <c r="G2689" s="128"/>
      <c r="H2689" s="128"/>
      <c r="I2689" s="124"/>
      <c r="J2689" s="125"/>
      <c r="K2689" s="128"/>
    </row>
    <row r="2690" spans="1:11" x14ac:dyDescent="0.3">
      <c r="A2690" s="73">
        <v>39941</v>
      </c>
      <c r="B2690" s="130">
        <v>929.22997999999995</v>
      </c>
      <c r="C2690" s="125">
        <f t="shared" si="172"/>
        <v>7.2728953574199728E-2</v>
      </c>
      <c r="D2690" s="128">
        <f t="shared" si="173"/>
        <v>72728.953574199724</v>
      </c>
      <c r="E2690" s="128">
        <f t="shared" ca="1" si="174"/>
        <v>194251.87393978122</v>
      </c>
      <c r="F2690" s="124">
        <f t="shared" ca="1" si="175"/>
        <v>-0.33795721716618765</v>
      </c>
      <c r="G2690" s="128"/>
      <c r="H2690" s="128"/>
      <c r="I2690" s="124"/>
      <c r="J2690" s="125"/>
      <c r="K2690" s="128"/>
    </row>
    <row r="2691" spans="1:11" x14ac:dyDescent="0.3">
      <c r="A2691" s="73">
        <v>39940</v>
      </c>
      <c r="B2691" s="130">
        <v>907.39001499999995</v>
      </c>
      <c r="C2691" s="125">
        <f t="shared" si="172"/>
        <v>6.511178644344584E-2</v>
      </c>
      <c r="D2691" s="128">
        <f t="shared" si="173"/>
        <v>65111.786443445839</v>
      </c>
      <c r="E2691" s="128">
        <f t="shared" ca="1" si="174"/>
        <v>194251.87393978122</v>
      </c>
      <c r="F2691" s="124">
        <f t="shared" ca="1" si="175"/>
        <v>-0.34639266139007463</v>
      </c>
      <c r="G2691" s="128"/>
      <c r="H2691" s="128"/>
      <c r="I2691" s="124"/>
      <c r="J2691" s="125"/>
      <c r="K2691" s="128"/>
    </row>
    <row r="2692" spans="1:11" x14ac:dyDescent="0.3">
      <c r="A2692" s="73">
        <v>39939</v>
      </c>
      <c r="B2692" s="130">
        <v>919.53002900000001</v>
      </c>
      <c r="C2692" s="125">
        <f t="shared" si="172"/>
        <v>9.0071770589605027E-2</v>
      </c>
      <c r="D2692" s="128">
        <f t="shared" si="173"/>
        <v>90071.770589605032</v>
      </c>
      <c r="E2692" s="128">
        <f t="shared" ca="1" si="174"/>
        <v>194251.87393978122</v>
      </c>
      <c r="F2692" s="124">
        <f t="shared" ca="1" si="175"/>
        <v>-0.3421026318803001</v>
      </c>
      <c r="G2692" s="128"/>
      <c r="H2692" s="128"/>
      <c r="I2692" s="124"/>
      <c r="J2692" s="125"/>
      <c r="K2692" s="128"/>
    </row>
    <row r="2693" spans="1:11" x14ac:dyDescent="0.3">
      <c r="A2693" s="73">
        <v>39938</v>
      </c>
      <c r="B2693" s="130">
        <v>903.79998799999998</v>
      </c>
      <c r="C2693" s="125">
        <f t="shared" si="172"/>
        <v>6.3194016946289455E-2</v>
      </c>
      <c r="D2693" s="128">
        <f t="shared" si="173"/>
        <v>63194.016946289456</v>
      </c>
      <c r="E2693" s="128">
        <f t="shared" ca="1" si="174"/>
        <v>194251.87393978122</v>
      </c>
      <c r="F2693" s="124">
        <f t="shared" ca="1" si="175"/>
        <v>-0.35098413505471415</v>
      </c>
      <c r="G2693" s="128"/>
      <c r="H2693" s="128"/>
      <c r="I2693" s="124"/>
      <c r="J2693" s="125"/>
      <c r="K2693" s="128"/>
    </row>
    <row r="2694" spans="1:11" x14ac:dyDescent="0.3">
      <c r="A2694" s="73">
        <v>39937</v>
      </c>
      <c r="B2694" s="130">
        <v>907.23999000000003</v>
      </c>
      <c r="C2694" s="125">
        <f t="shared" si="172"/>
        <v>8.9921759813517355E-2</v>
      </c>
      <c r="D2694" s="128">
        <f t="shared" si="173"/>
        <v>89921.759813517361</v>
      </c>
      <c r="E2694" s="128">
        <f t="shared" ca="1" si="174"/>
        <v>194251.87393978122</v>
      </c>
      <c r="F2694" s="124">
        <f t="shared" ca="1" si="175"/>
        <v>-0.36031476344030877</v>
      </c>
      <c r="G2694" s="128"/>
      <c r="H2694" s="128"/>
      <c r="I2694" s="124"/>
      <c r="J2694" s="125"/>
      <c r="K2694" s="128"/>
    </row>
    <row r="2695" spans="1:11" x14ac:dyDescent="0.3">
      <c r="A2695" s="73">
        <v>39934</v>
      </c>
      <c r="B2695" s="130">
        <v>877.52002000000005</v>
      </c>
      <c r="C2695" s="125">
        <f t="shared" si="172"/>
        <v>9.107686543910587E-3</v>
      </c>
      <c r="D2695" s="128">
        <f t="shared" si="173"/>
        <v>9107.6865439105877</v>
      </c>
      <c r="E2695" s="128">
        <f t="shared" ca="1" si="174"/>
        <v>194251.87393978122</v>
      </c>
      <c r="F2695" s="124">
        <f t="shared" ca="1" si="175"/>
        <v>-0.37653551624903558</v>
      </c>
      <c r="G2695" s="128"/>
      <c r="H2695" s="128"/>
      <c r="I2695" s="124"/>
      <c r="J2695" s="125"/>
      <c r="K2695" s="128"/>
    </row>
    <row r="2696" spans="1:11" x14ac:dyDescent="0.3">
      <c r="A2696" s="73">
        <v>39933</v>
      </c>
      <c r="B2696" s="130">
        <v>872.80999799999995</v>
      </c>
      <c r="C2696" s="125">
        <f t="shared" ref="C2696:C2759" si="176">B2696/B2706-1</f>
        <v>8.6790825195295351E-3</v>
      </c>
      <c r="D2696" s="128">
        <f t="shared" ref="D2696:D2759" si="177">C2696*$B$5</f>
        <v>8679.0825195295347</v>
      </c>
      <c r="E2696" s="128">
        <f t="shared" ref="E2696:E2759" ca="1" si="178">ABS(_xlfn.PERCENTILE.INC(OFFSET(D2696,0,0,Window),1-VaRLevel))</f>
        <v>194251.87393978122</v>
      </c>
      <c r="F2696" s="124">
        <f t="shared" ca="1" si="175"/>
        <v>-0.38269327167081235</v>
      </c>
      <c r="G2696" s="128"/>
      <c r="H2696" s="128"/>
      <c r="I2696" s="124"/>
      <c r="J2696" s="125"/>
      <c r="K2696" s="128"/>
    </row>
    <row r="2697" spans="1:11" x14ac:dyDescent="0.3">
      <c r="A2697" s="73">
        <v>39932</v>
      </c>
      <c r="B2697" s="130">
        <v>873.64001499999995</v>
      </c>
      <c r="C2697" s="125">
        <f t="shared" si="176"/>
        <v>2.5326874927415588E-2</v>
      </c>
      <c r="D2697" s="128">
        <f t="shared" si="177"/>
        <v>25326.874927415589</v>
      </c>
      <c r="E2697" s="128">
        <f t="shared" ca="1" si="178"/>
        <v>194251.87393978122</v>
      </c>
      <c r="F2697" s="124">
        <f t="shared" ref="F2697:F2760" ca="1" si="179">B2697/OFFSET(B2697,250,0)-1</f>
        <v>-0.38010697484186728</v>
      </c>
      <c r="G2697" s="128"/>
      <c r="H2697" s="128"/>
      <c r="I2697" s="124"/>
      <c r="J2697" s="125"/>
      <c r="K2697" s="128"/>
    </row>
    <row r="2698" spans="1:11" x14ac:dyDescent="0.3">
      <c r="A2698" s="73">
        <v>39931</v>
      </c>
      <c r="B2698" s="130">
        <v>855.15997300000004</v>
      </c>
      <c r="C2698" s="125">
        <f t="shared" si="176"/>
        <v>1.6232885323826496E-2</v>
      </c>
      <c r="D2698" s="128">
        <f t="shared" si="177"/>
        <v>16232.885323826496</v>
      </c>
      <c r="E2698" s="128">
        <f t="shared" ca="1" si="178"/>
        <v>194251.87393978122</v>
      </c>
      <c r="F2698" s="124">
        <f t="shared" ca="1" si="179"/>
        <v>-0.38281887572502815</v>
      </c>
      <c r="G2698" s="128"/>
      <c r="H2698" s="128"/>
      <c r="I2698" s="124"/>
      <c r="J2698" s="125"/>
      <c r="K2698" s="128"/>
    </row>
    <row r="2699" spans="1:11" x14ac:dyDescent="0.3">
      <c r="A2699" s="73">
        <v>39930</v>
      </c>
      <c r="B2699" s="130">
        <v>857.51000999999997</v>
      </c>
      <c r="C2699" s="125">
        <f t="shared" si="176"/>
        <v>-1.4206677633404885E-3</v>
      </c>
      <c r="D2699" s="128">
        <f t="shared" si="177"/>
        <v>-1420.6677633404886</v>
      </c>
      <c r="E2699" s="128">
        <f t="shared" ca="1" si="178"/>
        <v>194251.87393978122</v>
      </c>
      <c r="F2699" s="124">
        <f t="shared" ca="1" si="179"/>
        <v>-0.38350320907205881</v>
      </c>
      <c r="G2699" s="128"/>
      <c r="H2699" s="128"/>
      <c r="I2699" s="124"/>
      <c r="J2699" s="125"/>
      <c r="K2699" s="128"/>
    </row>
    <row r="2700" spans="1:11" x14ac:dyDescent="0.3">
      <c r="A2700" s="73">
        <v>39927</v>
      </c>
      <c r="B2700" s="130">
        <v>866.22997999999995</v>
      </c>
      <c r="C2700" s="125">
        <f t="shared" si="176"/>
        <v>1.1289322432262328E-2</v>
      </c>
      <c r="D2700" s="128">
        <f t="shared" si="177"/>
        <v>11289.322432262328</v>
      </c>
      <c r="E2700" s="128">
        <f t="shared" ca="1" si="178"/>
        <v>194251.87393978122</v>
      </c>
      <c r="F2700" s="124">
        <f t="shared" ca="1" si="179"/>
        <v>-0.37965583398259717</v>
      </c>
      <c r="G2700" s="128"/>
      <c r="H2700" s="128"/>
      <c r="I2700" s="124"/>
      <c r="J2700" s="125"/>
      <c r="K2700" s="128"/>
    </row>
    <row r="2701" spans="1:11" x14ac:dyDescent="0.3">
      <c r="A2701" s="73">
        <v>39926</v>
      </c>
      <c r="B2701" s="130">
        <v>851.919983</v>
      </c>
      <c r="C2701" s="125">
        <f t="shared" si="176"/>
        <v>3.2430087347438574E-2</v>
      </c>
      <c r="D2701" s="128">
        <f t="shared" si="177"/>
        <v>32430.087347438573</v>
      </c>
      <c r="E2701" s="128">
        <f t="shared" ca="1" si="178"/>
        <v>194251.87393978122</v>
      </c>
      <c r="F2701" s="124">
        <f t="shared" ca="1" si="179"/>
        <v>-0.39054541026050471</v>
      </c>
      <c r="G2701" s="128"/>
      <c r="H2701" s="128"/>
      <c r="I2701" s="124"/>
      <c r="J2701" s="125"/>
      <c r="K2701" s="128"/>
    </row>
    <row r="2702" spans="1:11" x14ac:dyDescent="0.3">
      <c r="A2702" s="73">
        <v>39925</v>
      </c>
      <c r="B2702" s="130">
        <v>843.54998799999998</v>
      </c>
      <c r="C2702" s="125">
        <f t="shared" si="176"/>
        <v>3.4332659446989044E-2</v>
      </c>
      <c r="D2702" s="128">
        <f t="shared" si="177"/>
        <v>34332.659446989048</v>
      </c>
      <c r="E2702" s="128">
        <f t="shared" ca="1" si="178"/>
        <v>194251.87393978122</v>
      </c>
      <c r="F2702" s="124">
        <f t="shared" ca="1" si="179"/>
        <v>-0.39261385867221699</v>
      </c>
      <c r="G2702" s="128"/>
      <c r="H2702" s="128"/>
      <c r="I2702" s="124"/>
      <c r="J2702" s="125"/>
      <c r="K2702" s="128"/>
    </row>
    <row r="2703" spans="1:11" x14ac:dyDescent="0.3">
      <c r="A2703" s="73">
        <v>39924</v>
      </c>
      <c r="B2703" s="130">
        <v>850.080017</v>
      </c>
      <c r="C2703" s="125">
        <f t="shared" si="176"/>
        <v>1.7475029144324861E-2</v>
      </c>
      <c r="D2703" s="128">
        <f t="shared" si="177"/>
        <v>17475.029144324861</v>
      </c>
      <c r="E2703" s="128">
        <f t="shared" ca="1" si="178"/>
        <v>194251.87393978122</v>
      </c>
      <c r="F2703" s="124">
        <f t="shared" ca="1" si="179"/>
        <v>-0.38396876382547429</v>
      </c>
      <c r="G2703" s="128"/>
      <c r="H2703" s="128"/>
      <c r="I2703" s="124"/>
      <c r="J2703" s="125"/>
      <c r="K2703" s="128"/>
    </row>
    <row r="2704" spans="1:11" x14ac:dyDescent="0.3">
      <c r="A2704" s="73">
        <v>39923</v>
      </c>
      <c r="B2704" s="130">
        <v>832.39001499999995</v>
      </c>
      <c r="C2704" s="125">
        <f t="shared" si="176"/>
        <v>-1.1999982195845749E-2</v>
      </c>
      <c r="D2704" s="128">
        <f t="shared" si="177"/>
        <v>-11999.982195845749</v>
      </c>
      <c r="E2704" s="128">
        <f t="shared" ca="1" si="178"/>
        <v>194251.87393978122</v>
      </c>
      <c r="F2704" s="124">
        <f t="shared" ca="1" si="179"/>
        <v>-0.39503899102235607</v>
      </c>
      <c r="G2704" s="128"/>
      <c r="H2704" s="128"/>
      <c r="I2704" s="124"/>
      <c r="J2704" s="125"/>
      <c r="K2704" s="128"/>
    </row>
    <row r="2705" spans="1:11" x14ac:dyDescent="0.3">
      <c r="A2705" s="73">
        <v>39920</v>
      </c>
      <c r="B2705" s="130">
        <v>869.59997599999997</v>
      </c>
      <c r="C2705" s="125">
        <f t="shared" si="176"/>
        <v>4.2210947996051296E-2</v>
      </c>
      <c r="D2705" s="128">
        <f t="shared" si="177"/>
        <v>42210.947996051298</v>
      </c>
      <c r="E2705" s="128">
        <f t="shared" ca="1" si="178"/>
        <v>194251.87393978122</v>
      </c>
      <c r="F2705" s="124">
        <f t="shared" ca="1" si="179"/>
        <v>-0.37356379374514148</v>
      </c>
      <c r="G2705" s="128"/>
      <c r="H2705" s="128"/>
      <c r="I2705" s="124"/>
      <c r="J2705" s="125"/>
      <c r="K2705" s="128"/>
    </row>
    <row r="2706" spans="1:11" x14ac:dyDescent="0.3">
      <c r="A2706" s="73">
        <v>39919</v>
      </c>
      <c r="B2706" s="130">
        <v>865.29998799999998</v>
      </c>
      <c r="C2706" s="125">
        <f t="shared" si="176"/>
        <v>6.6849102263112359E-2</v>
      </c>
      <c r="D2706" s="128">
        <f t="shared" si="177"/>
        <v>66849.102263112363</v>
      </c>
      <c r="E2706" s="128">
        <f t="shared" ca="1" si="178"/>
        <v>194251.87393978122</v>
      </c>
      <c r="F2706" s="124">
        <f t="shared" ca="1" si="179"/>
        <v>-0.37762976028404016</v>
      </c>
      <c r="G2706" s="128"/>
      <c r="H2706" s="128"/>
      <c r="I2706" s="124"/>
      <c r="J2706" s="125"/>
      <c r="K2706" s="128"/>
    </row>
    <row r="2707" spans="1:11" x14ac:dyDescent="0.3">
      <c r="A2707" s="73">
        <v>39918</v>
      </c>
      <c r="B2707" s="130">
        <v>852.05999799999995</v>
      </c>
      <c r="C2707" s="125">
        <f t="shared" si="176"/>
        <v>6.7918336746076058E-2</v>
      </c>
      <c r="D2707" s="128">
        <f t="shared" si="177"/>
        <v>67918.336746076064</v>
      </c>
      <c r="E2707" s="128">
        <f t="shared" ca="1" si="178"/>
        <v>194251.87393978122</v>
      </c>
      <c r="F2707" s="124">
        <f t="shared" ca="1" si="179"/>
        <v>-0.37603623335031944</v>
      </c>
      <c r="G2707" s="128"/>
      <c r="H2707" s="128"/>
      <c r="I2707" s="124"/>
      <c r="J2707" s="125"/>
      <c r="K2707" s="128"/>
    </row>
    <row r="2708" spans="1:11" x14ac:dyDescent="0.3">
      <c r="A2708" s="73">
        <v>39917</v>
      </c>
      <c r="B2708" s="130">
        <v>841.5</v>
      </c>
      <c r="C2708" s="125">
        <f t="shared" si="176"/>
        <v>6.8530683291569972E-2</v>
      </c>
      <c r="D2708" s="128">
        <f t="shared" si="177"/>
        <v>68530.683291569978</v>
      </c>
      <c r="E2708" s="128">
        <f t="shared" ca="1" si="178"/>
        <v>194251.87393978122</v>
      </c>
      <c r="F2708" s="124">
        <f t="shared" ca="1" si="179"/>
        <v>-0.38338546354319458</v>
      </c>
      <c r="G2708" s="128"/>
      <c r="H2708" s="128"/>
      <c r="I2708" s="124"/>
      <c r="J2708" s="125"/>
      <c r="K2708" s="128"/>
    </row>
    <row r="2709" spans="1:11" x14ac:dyDescent="0.3">
      <c r="A2709" s="73">
        <v>39916</v>
      </c>
      <c r="B2709" s="130">
        <v>858.72997999999995</v>
      </c>
      <c r="C2709" s="125">
        <f t="shared" si="176"/>
        <v>5.2442554471057612E-2</v>
      </c>
      <c r="D2709" s="128">
        <f t="shared" si="177"/>
        <v>52442.554471057614</v>
      </c>
      <c r="E2709" s="128">
        <f t="shared" ca="1" si="178"/>
        <v>194251.87393978122</v>
      </c>
      <c r="F2709" s="124">
        <f t="shared" ca="1" si="179"/>
        <v>-0.35648183475340101</v>
      </c>
      <c r="G2709" s="128"/>
      <c r="H2709" s="128"/>
      <c r="I2709" s="124"/>
      <c r="J2709" s="125"/>
      <c r="K2709" s="128"/>
    </row>
    <row r="2710" spans="1:11" x14ac:dyDescent="0.3">
      <c r="A2710" s="73">
        <v>39912</v>
      </c>
      <c r="B2710" s="130">
        <v>856.55999799999995</v>
      </c>
      <c r="C2710" s="125">
        <f t="shared" si="176"/>
        <v>2.845617922200927E-2</v>
      </c>
      <c r="D2710" s="128">
        <f t="shared" si="177"/>
        <v>28456.179222009268</v>
      </c>
      <c r="E2710" s="128">
        <f t="shared" ca="1" si="178"/>
        <v>194251.87393978122</v>
      </c>
      <c r="F2710" s="124">
        <f t="shared" ca="1" si="179"/>
        <v>-0.35515535953564614</v>
      </c>
      <c r="G2710" s="128"/>
      <c r="H2710" s="128"/>
      <c r="I2710" s="124"/>
      <c r="J2710" s="125"/>
      <c r="K2710" s="128"/>
    </row>
    <row r="2711" spans="1:11" x14ac:dyDescent="0.3">
      <c r="A2711" s="73">
        <v>39911</v>
      </c>
      <c r="B2711" s="130">
        <v>825.15997300000004</v>
      </c>
      <c r="C2711" s="125">
        <f t="shared" si="176"/>
        <v>1.3859497629506334E-2</v>
      </c>
      <c r="D2711" s="128">
        <f t="shared" si="177"/>
        <v>13859.497629506335</v>
      </c>
      <c r="E2711" s="128">
        <f t="shared" ca="1" si="178"/>
        <v>194251.87393978122</v>
      </c>
      <c r="F2711" s="124">
        <f t="shared" ca="1" si="179"/>
        <v>-0.38089628816836107</v>
      </c>
      <c r="G2711" s="128"/>
      <c r="H2711" s="128"/>
      <c r="I2711" s="124"/>
      <c r="J2711" s="125"/>
      <c r="K2711" s="128"/>
    </row>
    <row r="2712" spans="1:11" x14ac:dyDescent="0.3">
      <c r="A2712" s="73">
        <v>39910</v>
      </c>
      <c r="B2712" s="130">
        <v>815.54998799999998</v>
      </c>
      <c r="C2712" s="125">
        <f t="shared" si="176"/>
        <v>1.1698001610789932E-2</v>
      </c>
      <c r="D2712" s="128">
        <f t="shared" si="177"/>
        <v>11698.001610789932</v>
      </c>
      <c r="E2712" s="128">
        <f t="shared" ca="1" si="178"/>
        <v>194251.87393978122</v>
      </c>
      <c r="F2712" s="124">
        <f t="shared" ca="1" si="179"/>
        <v>-0.40057332797170775</v>
      </c>
      <c r="G2712" s="128"/>
      <c r="H2712" s="128"/>
      <c r="I2712" s="124"/>
      <c r="J2712" s="125"/>
      <c r="K2712" s="128"/>
    </row>
    <row r="2713" spans="1:11" x14ac:dyDescent="0.3">
      <c r="A2713" s="73">
        <v>39909</v>
      </c>
      <c r="B2713" s="130">
        <v>835.47997999999995</v>
      </c>
      <c r="C2713" s="125">
        <f t="shared" si="176"/>
        <v>1.5262719656183199E-2</v>
      </c>
      <c r="D2713" s="128">
        <f t="shared" si="177"/>
        <v>15262.719656183199</v>
      </c>
      <c r="E2713" s="128">
        <f t="shared" ca="1" si="178"/>
        <v>194251.87393978122</v>
      </c>
      <c r="F2713" s="124">
        <f t="shared" ca="1" si="179"/>
        <v>-0.38317744230800854</v>
      </c>
      <c r="G2713" s="128"/>
      <c r="H2713" s="128"/>
      <c r="I2713" s="124"/>
      <c r="J2713" s="125"/>
      <c r="K2713" s="128"/>
    </row>
    <row r="2714" spans="1:11" x14ac:dyDescent="0.3">
      <c r="A2714" s="73">
        <v>39906</v>
      </c>
      <c r="B2714" s="130">
        <v>842.5</v>
      </c>
      <c r="C2714" s="125">
        <f t="shared" si="176"/>
        <v>9.6234449888304985E-2</v>
      </c>
      <c r="D2714" s="128">
        <f t="shared" si="177"/>
        <v>96234.449888304982</v>
      </c>
      <c r="E2714" s="128">
        <f t="shared" ca="1" si="178"/>
        <v>194251.87393978122</v>
      </c>
      <c r="F2714" s="124">
        <f t="shared" ca="1" si="179"/>
        <v>-0.38302797725581739</v>
      </c>
      <c r="G2714" s="128"/>
      <c r="H2714" s="128"/>
      <c r="I2714" s="124"/>
      <c r="J2714" s="125"/>
      <c r="K2714" s="128"/>
    </row>
    <row r="2715" spans="1:11" x14ac:dyDescent="0.3">
      <c r="A2715" s="73">
        <v>39905</v>
      </c>
      <c r="B2715" s="130">
        <v>834.38000499999998</v>
      </c>
      <c r="C2715" s="125">
        <f t="shared" si="176"/>
        <v>6.4205944100467649E-2</v>
      </c>
      <c r="D2715" s="128">
        <f t="shared" si="177"/>
        <v>64205.944100467648</v>
      </c>
      <c r="E2715" s="128">
        <f t="shared" ca="1" si="178"/>
        <v>194251.87393978122</v>
      </c>
      <c r="F2715" s="124">
        <f t="shared" ca="1" si="179"/>
        <v>-0.39209059022576176</v>
      </c>
      <c r="G2715" s="128"/>
      <c r="H2715" s="128"/>
      <c r="I2715" s="124"/>
      <c r="J2715" s="125"/>
      <c r="K2715" s="128"/>
    </row>
    <row r="2716" spans="1:11" x14ac:dyDescent="0.3">
      <c r="A2716" s="73">
        <v>39904</v>
      </c>
      <c r="B2716" s="130">
        <v>811.080017</v>
      </c>
      <c r="C2716" s="125">
        <f t="shared" si="176"/>
        <v>2.1061297293977654E-2</v>
      </c>
      <c r="D2716" s="128">
        <f t="shared" si="177"/>
        <v>21061.297293977655</v>
      </c>
      <c r="E2716" s="128">
        <f t="shared" ca="1" si="178"/>
        <v>194251.87393978122</v>
      </c>
      <c r="F2716" s="124">
        <f t="shared" ca="1" si="179"/>
        <v>-0.40814360566590302</v>
      </c>
      <c r="G2716" s="128"/>
      <c r="H2716" s="128"/>
      <c r="I2716" s="124"/>
      <c r="J2716" s="125"/>
      <c r="K2716" s="128"/>
    </row>
    <row r="2717" spans="1:11" x14ac:dyDescent="0.3">
      <c r="A2717" s="73">
        <v>39903</v>
      </c>
      <c r="B2717" s="130">
        <v>797.86999500000002</v>
      </c>
      <c r="C2717" s="125">
        <f t="shared" si="176"/>
        <v>2.5381689362705462E-2</v>
      </c>
      <c r="D2717" s="128">
        <f t="shared" si="177"/>
        <v>25381.689362705463</v>
      </c>
      <c r="E2717" s="128">
        <f t="shared" ca="1" si="178"/>
        <v>194251.87393978122</v>
      </c>
      <c r="F2717" s="124">
        <f t="shared" ca="1" si="179"/>
        <v>-0.41731970070921676</v>
      </c>
      <c r="G2717" s="128"/>
      <c r="H2717" s="128"/>
      <c r="I2717" s="124"/>
      <c r="J2717" s="125"/>
      <c r="K2717" s="128"/>
    </row>
    <row r="2718" spans="1:11" x14ac:dyDescent="0.3">
      <c r="A2718" s="73">
        <v>39902</v>
      </c>
      <c r="B2718" s="130">
        <v>787.53002900000001</v>
      </c>
      <c r="C2718" s="125">
        <f t="shared" si="176"/>
        <v>4.462191212334865E-2</v>
      </c>
      <c r="D2718" s="128">
        <f t="shared" si="177"/>
        <v>44621.912123348651</v>
      </c>
      <c r="E2718" s="128">
        <f t="shared" ca="1" si="178"/>
        <v>194251.87393978122</v>
      </c>
      <c r="F2718" s="124">
        <f t="shared" ca="1" si="179"/>
        <v>-0.42412231373385079</v>
      </c>
      <c r="G2718" s="128"/>
      <c r="H2718" s="128"/>
      <c r="I2718" s="124"/>
      <c r="J2718" s="125"/>
      <c r="K2718" s="128"/>
    </row>
    <row r="2719" spans="1:11" x14ac:dyDescent="0.3">
      <c r="A2719" s="73">
        <v>39899</v>
      </c>
      <c r="B2719" s="130">
        <v>815.94000200000005</v>
      </c>
      <c r="C2719" s="125">
        <f t="shared" si="176"/>
        <v>7.8501110226704585E-2</v>
      </c>
      <c r="D2719" s="128">
        <f t="shared" si="177"/>
        <v>78501.110226704579</v>
      </c>
      <c r="E2719" s="128">
        <f t="shared" ca="1" si="178"/>
        <v>194251.87393978122</v>
      </c>
      <c r="F2719" s="124">
        <f t="shared" ca="1" si="179"/>
        <v>-0.40450162033959947</v>
      </c>
      <c r="G2719" s="128"/>
      <c r="H2719" s="128"/>
      <c r="I2719" s="124"/>
      <c r="J2719" s="125"/>
      <c r="K2719" s="128"/>
    </row>
    <row r="2720" spans="1:11" x14ac:dyDescent="0.3">
      <c r="A2720" s="73">
        <v>39898</v>
      </c>
      <c r="B2720" s="130">
        <v>832.85998500000005</v>
      </c>
      <c r="C2720" s="125">
        <f t="shared" si="176"/>
        <v>0.10938540119595874</v>
      </c>
      <c r="D2720" s="128">
        <f t="shared" si="177"/>
        <v>109385.40119595874</v>
      </c>
      <c r="E2720" s="128">
        <f t="shared" ca="1" si="178"/>
        <v>194251.87393978122</v>
      </c>
      <c r="F2720" s="124">
        <f t="shared" ca="1" si="179"/>
        <v>-0.37033339695043199</v>
      </c>
      <c r="G2720" s="128"/>
      <c r="H2720" s="128"/>
      <c r="I2720" s="124"/>
      <c r="J2720" s="125"/>
      <c r="K2720" s="128"/>
    </row>
    <row r="2721" spans="1:11" x14ac:dyDescent="0.3">
      <c r="A2721" s="73">
        <v>39897</v>
      </c>
      <c r="B2721" s="130">
        <v>813.88000499999998</v>
      </c>
      <c r="C2721" s="125">
        <f t="shared" si="176"/>
        <v>0.12825776578111681</v>
      </c>
      <c r="D2721" s="128">
        <f t="shared" si="177"/>
        <v>128257.7657811168</v>
      </c>
      <c r="E2721" s="128">
        <f t="shared" ca="1" si="178"/>
        <v>194251.87393978122</v>
      </c>
      <c r="F2721" s="124">
        <f t="shared" ca="1" si="179"/>
        <v>-0.38118335871893483</v>
      </c>
      <c r="G2721" s="128"/>
      <c r="H2721" s="128"/>
      <c r="I2721" s="124"/>
      <c r="J2721" s="125"/>
      <c r="K2721" s="128"/>
    </row>
    <row r="2722" spans="1:11" x14ac:dyDescent="0.3">
      <c r="A2722" s="73">
        <v>39896</v>
      </c>
      <c r="B2722" s="130">
        <v>806.11999500000002</v>
      </c>
      <c r="C2722" s="125">
        <f t="shared" si="176"/>
        <v>0.12023349344858802</v>
      </c>
      <c r="D2722" s="128">
        <f t="shared" si="177"/>
        <v>120233.49344858802</v>
      </c>
      <c r="E2722" s="128">
        <f t="shared" ca="1" si="178"/>
        <v>194251.87393978122</v>
      </c>
      <c r="F2722" s="124">
        <f t="shared" ca="1" si="179"/>
        <v>-0.39195632020911531</v>
      </c>
      <c r="G2722" s="128"/>
      <c r="H2722" s="128"/>
      <c r="I2722" s="124"/>
      <c r="J2722" s="125"/>
      <c r="K2722" s="128"/>
    </row>
    <row r="2723" spans="1:11" x14ac:dyDescent="0.3">
      <c r="A2723" s="73">
        <v>39895</v>
      </c>
      <c r="B2723" s="130">
        <v>822.919983</v>
      </c>
      <c r="C2723" s="125">
        <f t="shared" si="176"/>
        <v>0.21638352730089983</v>
      </c>
      <c r="D2723" s="128">
        <f t="shared" si="177"/>
        <v>216383.52730089982</v>
      </c>
      <c r="E2723" s="128">
        <f t="shared" ca="1" si="178"/>
        <v>194251.87393978122</v>
      </c>
      <c r="F2723" s="124">
        <f t="shared" ca="1" si="179"/>
        <v>-0.38639805243936809</v>
      </c>
      <c r="G2723" s="128"/>
      <c r="H2723" s="128"/>
      <c r="I2723" s="124"/>
      <c r="J2723" s="125"/>
      <c r="K2723" s="128"/>
    </row>
    <row r="2724" spans="1:11" x14ac:dyDescent="0.3">
      <c r="A2724" s="73">
        <v>39892</v>
      </c>
      <c r="B2724" s="130">
        <v>768.53997800000002</v>
      </c>
      <c r="C2724" s="125">
        <f t="shared" si="176"/>
        <v>0.12461583946987154</v>
      </c>
      <c r="D2724" s="128">
        <f t="shared" si="177"/>
        <v>124615.83946987154</v>
      </c>
      <c r="E2724" s="128">
        <f t="shared" ca="1" si="178"/>
        <v>194251.87393978122</v>
      </c>
      <c r="F2724" s="124">
        <f t="shared" ca="1" si="179"/>
        <v>-0.43196920621711321</v>
      </c>
      <c r="G2724" s="128"/>
      <c r="H2724" s="128"/>
      <c r="I2724" s="124"/>
      <c r="J2724" s="125"/>
      <c r="K2724" s="128"/>
    </row>
    <row r="2725" spans="1:11" x14ac:dyDescent="0.3">
      <c r="A2725" s="73">
        <v>39891</v>
      </c>
      <c r="B2725" s="130">
        <v>784.03997800000002</v>
      </c>
      <c r="C2725" s="125">
        <f t="shared" si="176"/>
        <v>0.148692391450163</v>
      </c>
      <c r="D2725" s="128">
        <f t="shared" si="177"/>
        <v>148692.39145016301</v>
      </c>
      <c r="E2725" s="128">
        <f t="shared" ca="1" si="178"/>
        <v>194251.87393978122</v>
      </c>
      <c r="F2725" s="124">
        <f t="shared" ca="1" si="179"/>
        <v>-0.41917801945662569</v>
      </c>
      <c r="G2725" s="128"/>
      <c r="H2725" s="128"/>
      <c r="I2725" s="124"/>
      <c r="J2725" s="125"/>
      <c r="K2725" s="128"/>
    </row>
    <row r="2726" spans="1:11" x14ac:dyDescent="0.3">
      <c r="A2726" s="73">
        <v>39890</v>
      </c>
      <c r="B2726" s="130">
        <v>794.34997599999997</v>
      </c>
      <c r="C2726" s="125">
        <f t="shared" si="176"/>
        <v>0.11429851385454914</v>
      </c>
      <c r="D2726" s="128">
        <f t="shared" si="177"/>
        <v>114298.51385454915</v>
      </c>
      <c r="E2726" s="128">
        <f t="shared" ca="1" si="178"/>
        <v>194251.87393978122</v>
      </c>
      <c r="F2726" s="124">
        <f t="shared" ca="1" si="179"/>
        <v>-0.40252426079890891</v>
      </c>
      <c r="G2726" s="128"/>
      <c r="H2726" s="128"/>
      <c r="I2726" s="124"/>
      <c r="J2726" s="125"/>
      <c r="K2726" s="128"/>
    </row>
    <row r="2727" spans="1:11" x14ac:dyDescent="0.3">
      <c r="A2727" s="73">
        <v>39889</v>
      </c>
      <c r="B2727" s="130">
        <v>778.11999500000002</v>
      </c>
      <c r="C2727" s="125">
        <f t="shared" si="176"/>
        <v>0.11745864174055853</v>
      </c>
      <c r="D2727" s="128">
        <f t="shared" si="177"/>
        <v>117458.64174055854</v>
      </c>
      <c r="E2727" s="128">
        <f t="shared" ca="1" si="178"/>
        <v>194251.87393978122</v>
      </c>
      <c r="F2727" s="124">
        <f t="shared" ca="1" si="179"/>
        <v>-0.4007178196334128</v>
      </c>
      <c r="G2727" s="128"/>
      <c r="H2727" s="128"/>
      <c r="I2727" s="124"/>
      <c r="J2727" s="125"/>
      <c r="K2727" s="128"/>
    </row>
    <row r="2728" spans="1:11" x14ac:dyDescent="0.3">
      <c r="A2728" s="73">
        <v>39888</v>
      </c>
      <c r="B2728" s="130">
        <v>753.89001499999995</v>
      </c>
      <c r="C2728" s="125">
        <f t="shared" si="176"/>
        <v>7.5725589266745885E-2</v>
      </c>
      <c r="D2728" s="128">
        <f t="shared" si="177"/>
        <v>75725.589266745883</v>
      </c>
      <c r="E2728" s="128">
        <f t="shared" ca="1" si="178"/>
        <v>194251.87393978122</v>
      </c>
      <c r="F2728" s="124">
        <f t="shared" ca="1" si="179"/>
        <v>-0.43348060427642221</v>
      </c>
      <c r="G2728" s="128"/>
      <c r="H2728" s="128"/>
      <c r="I2728" s="124"/>
      <c r="J2728" s="125"/>
      <c r="K2728" s="128"/>
    </row>
    <row r="2729" spans="1:11" x14ac:dyDescent="0.3">
      <c r="A2729" s="73">
        <v>39885</v>
      </c>
      <c r="B2729" s="130">
        <v>756.54998799999998</v>
      </c>
      <c r="C2729" s="125">
        <f t="shared" si="176"/>
        <v>2.9193650045261865E-2</v>
      </c>
      <c r="D2729" s="128">
        <f t="shared" si="177"/>
        <v>29193.650045261864</v>
      </c>
      <c r="E2729" s="128">
        <f t="shared" ca="1" si="178"/>
        <v>194251.87393978122</v>
      </c>
      <c r="F2729" s="124">
        <f t="shared" ca="1" si="179"/>
        <v>-0.40737114035477628</v>
      </c>
      <c r="G2729" s="128"/>
      <c r="H2729" s="128"/>
      <c r="I2729" s="124"/>
      <c r="J2729" s="125"/>
      <c r="K2729" s="128"/>
    </row>
    <row r="2730" spans="1:11" x14ac:dyDescent="0.3">
      <c r="A2730" s="73">
        <v>39884</v>
      </c>
      <c r="B2730" s="130">
        <v>750.73999000000003</v>
      </c>
      <c r="C2730" s="125">
        <f t="shared" si="176"/>
        <v>-2.7762269739570744E-3</v>
      </c>
      <c r="D2730" s="128">
        <f t="shared" si="177"/>
        <v>-2776.2269739570743</v>
      </c>
      <c r="E2730" s="128">
        <f t="shared" ca="1" si="178"/>
        <v>194251.87393978122</v>
      </c>
      <c r="F2730" s="124">
        <f t="shared" ca="1" si="179"/>
        <v>-0.41719069258165997</v>
      </c>
      <c r="G2730" s="128"/>
      <c r="H2730" s="128"/>
      <c r="I2730" s="124"/>
      <c r="J2730" s="125"/>
      <c r="K2730" s="128"/>
    </row>
    <row r="2731" spans="1:11" x14ac:dyDescent="0.3">
      <c r="A2731" s="73">
        <v>39883</v>
      </c>
      <c r="B2731" s="130">
        <v>721.35998500000005</v>
      </c>
      <c r="C2731" s="125">
        <f t="shared" si="176"/>
        <v>-5.6922522726970071E-2</v>
      </c>
      <c r="D2731" s="128">
        <f t="shared" si="177"/>
        <v>-56922.52272697007</v>
      </c>
      <c r="E2731" s="128">
        <f t="shared" ca="1" si="178"/>
        <v>194251.87393978122</v>
      </c>
      <c r="F2731" s="124">
        <f t="shared" ca="1" si="179"/>
        <v>-0.45163742818799868</v>
      </c>
      <c r="G2731" s="128"/>
      <c r="H2731" s="128"/>
      <c r="I2731" s="124"/>
      <c r="J2731" s="125"/>
      <c r="K2731" s="128"/>
    </row>
    <row r="2732" spans="1:11" x14ac:dyDescent="0.3">
      <c r="A2732" s="73">
        <v>39882</v>
      </c>
      <c r="B2732" s="130">
        <v>719.59997599999997</v>
      </c>
      <c r="C2732" s="125">
        <f t="shared" si="176"/>
        <v>-6.9250120238570245E-2</v>
      </c>
      <c r="D2732" s="128">
        <f t="shared" si="177"/>
        <v>-69250.120238570249</v>
      </c>
      <c r="E2732" s="128">
        <f t="shared" ca="1" si="178"/>
        <v>194251.87393978122</v>
      </c>
      <c r="F2732" s="124">
        <f t="shared" ca="1" si="179"/>
        <v>-0.45017079776934377</v>
      </c>
      <c r="G2732" s="128"/>
      <c r="H2732" s="128"/>
      <c r="I2732" s="124"/>
      <c r="J2732" s="125"/>
      <c r="K2732" s="128"/>
    </row>
    <row r="2733" spans="1:11" x14ac:dyDescent="0.3">
      <c r="A2733" s="73">
        <v>39881</v>
      </c>
      <c r="B2733" s="130">
        <v>676.53002900000001</v>
      </c>
      <c r="C2733" s="125">
        <f t="shared" si="176"/>
        <v>-8.9865855639191805E-2</v>
      </c>
      <c r="D2733" s="128">
        <f t="shared" si="177"/>
        <v>-89865.85563919181</v>
      </c>
      <c r="E2733" s="128">
        <f t="shared" ca="1" si="178"/>
        <v>194251.87393978122</v>
      </c>
      <c r="F2733" s="124">
        <f t="shared" ca="1" si="179"/>
        <v>-0.48772951447733437</v>
      </c>
      <c r="G2733" s="128"/>
      <c r="H2733" s="128"/>
      <c r="I2733" s="124"/>
      <c r="J2733" s="125"/>
      <c r="K2733" s="128"/>
    </row>
    <row r="2734" spans="1:11" x14ac:dyDescent="0.3">
      <c r="A2734" s="73">
        <v>39878</v>
      </c>
      <c r="B2734" s="130">
        <v>683.38000499999998</v>
      </c>
      <c r="C2734" s="125">
        <f t="shared" si="176"/>
        <v>-0.1125511127207498</v>
      </c>
      <c r="D2734" s="128">
        <f t="shared" si="177"/>
        <v>-112551.11272074981</v>
      </c>
      <c r="E2734" s="128">
        <f t="shared" ca="1" si="178"/>
        <v>194251.87393978122</v>
      </c>
      <c r="F2734" s="124">
        <f t="shared" ca="1" si="179"/>
        <v>-0.46332958395175627</v>
      </c>
      <c r="G2734" s="128"/>
      <c r="H2734" s="128"/>
      <c r="I2734" s="124"/>
      <c r="J2734" s="125"/>
      <c r="K2734" s="128"/>
    </row>
    <row r="2735" spans="1:11" x14ac:dyDescent="0.3">
      <c r="A2735" s="73">
        <v>39877</v>
      </c>
      <c r="B2735" s="130">
        <v>682.54998799999998</v>
      </c>
      <c r="C2735" s="125">
        <f t="shared" si="176"/>
        <v>-0.12374510713599229</v>
      </c>
      <c r="D2735" s="128">
        <f t="shared" si="177"/>
        <v>-123745.10713599229</v>
      </c>
      <c r="E2735" s="128">
        <f t="shared" ca="1" si="178"/>
        <v>194251.87393978122</v>
      </c>
      <c r="F2735" s="124">
        <f t="shared" ca="1" si="179"/>
        <v>-0.47227012329136342</v>
      </c>
      <c r="G2735" s="128"/>
      <c r="H2735" s="128"/>
      <c r="I2735" s="124"/>
      <c r="J2735" s="125"/>
      <c r="K2735" s="128"/>
    </row>
    <row r="2736" spans="1:11" x14ac:dyDescent="0.3">
      <c r="A2736" s="73">
        <v>39876</v>
      </c>
      <c r="B2736" s="130">
        <v>712.86999500000002</v>
      </c>
      <c r="C2736" s="125">
        <f t="shared" si="176"/>
        <v>-9.5824547359297463E-2</v>
      </c>
      <c r="D2736" s="128">
        <f t="shared" si="177"/>
        <v>-95824.547359297459</v>
      </c>
      <c r="E2736" s="128">
        <f t="shared" ca="1" si="178"/>
        <v>194251.87393978122</v>
      </c>
      <c r="F2736" s="124">
        <f t="shared" ca="1" si="179"/>
        <v>-0.45346304369853219</v>
      </c>
      <c r="G2736" s="128"/>
      <c r="H2736" s="128"/>
      <c r="I2736" s="124"/>
      <c r="J2736" s="125"/>
      <c r="K2736" s="128"/>
    </row>
    <row r="2737" spans="1:11" x14ac:dyDescent="0.3">
      <c r="A2737" s="73">
        <v>39875</v>
      </c>
      <c r="B2737" s="130">
        <v>696.330017</v>
      </c>
      <c r="C2737" s="125">
        <f t="shared" si="176"/>
        <v>-0.11764254596591772</v>
      </c>
      <c r="D2737" s="128">
        <f t="shared" si="177"/>
        <v>-117642.54596591773</v>
      </c>
      <c r="E2737" s="128">
        <f t="shared" ca="1" si="178"/>
        <v>194251.87393978122</v>
      </c>
      <c r="F2737" s="124">
        <f t="shared" ca="1" si="179"/>
        <v>-0.47789604664985108</v>
      </c>
      <c r="G2737" s="128"/>
      <c r="H2737" s="128"/>
      <c r="I2737" s="124"/>
      <c r="J2737" s="125"/>
      <c r="K2737" s="128"/>
    </row>
    <row r="2738" spans="1:11" x14ac:dyDescent="0.3">
      <c r="A2738" s="73">
        <v>39874</v>
      </c>
      <c r="B2738" s="130">
        <v>700.82000700000003</v>
      </c>
      <c r="C2738" s="125">
        <f t="shared" si="176"/>
        <v>-0.15241161032955164</v>
      </c>
      <c r="D2738" s="128">
        <f t="shared" si="177"/>
        <v>-152411.61032955165</v>
      </c>
      <c r="E2738" s="128">
        <f t="shared" ca="1" si="178"/>
        <v>194251.87393978122</v>
      </c>
      <c r="F2738" s="124">
        <f t="shared" ca="1" si="179"/>
        <v>-0.4717768931599774</v>
      </c>
      <c r="G2738" s="128"/>
      <c r="H2738" s="128"/>
      <c r="I2738" s="124"/>
      <c r="J2738" s="125"/>
      <c r="K2738" s="128"/>
    </row>
    <row r="2739" spans="1:11" x14ac:dyDescent="0.3">
      <c r="A2739" s="73">
        <v>39871</v>
      </c>
      <c r="B2739" s="130">
        <v>735.09002699999996</v>
      </c>
      <c r="C2739" s="125">
        <f t="shared" si="176"/>
        <v>-0.11985293736789737</v>
      </c>
      <c r="D2739" s="128">
        <f t="shared" si="177"/>
        <v>-119852.93736789738</v>
      </c>
      <c r="E2739" s="128">
        <f t="shared" ca="1" si="178"/>
        <v>194251.87393978122</v>
      </c>
      <c r="F2739" s="124">
        <f t="shared" ca="1" si="179"/>
        <v>-0.44785701190314908</v>
      </c>
      <c r="G2739" s="128"/>
      <c r="H2739" s="128"/>
      <c r="I2739" s="124"/>
      <c r="J2739" s="125"/>
      <c r="K2739" s="128"/>
    </row>
    <row r="2740" spans="1:11" x14ac:dyDescent="0.3">
      <c r="A2740" s="73">
        <v>39870</v>
      </c>
      <c r="B2740" s="130">
        <v>752.830017</v>
      </c>
      <c r="C2740" s="125">
        <f t="shared" si="176"/>
        <v>-9.7044610994370117E-2</v>
      </c>
      <c r="D2740" s="128">
        <f t="shared" si="177"/>
        <v>-97044.610994370116</v>
      </c>
      <c r="E2740" s="128">
        <f t="shared" ca="1" si="178"/>
        <v>194251.87393978122</v>
      </c>
      <c r="F2740" s="124">
        <f t="shared" ca="1" si="179"/>
        <v>-0.43423039149038278</v>
      </c>
      <c r="G2740" s="128"/>
      <c r="H2740" s="128"/>
      <c r="I2740" s="124"/>
      <c r="J2740" s="125"/>
      <c r="K2740" s="128"/>
    </row>
    <row r="2741" spans="1:11" x14ac:dyDescent="0.3">
      <c r="A2741" s="73">
        <v>39869</v>
      </c>
      <c r="B2741" s="130">
        <v>764.90002400000003</v>
      </c>
      <c r="C2741" s="125">
        <f t="shared" si="176"/>
        <v>-7.5269537976059731E-2</v>
      </c>
      <c r="D2741" s="128">
        <f t="shared" si="177"/>
        <v>-75269.537976059728</v>
      </c>
      <c r="E2741" s="128">
        <f t="shared" ca="1" si="178"/>
        <v>194251.87393978122</v>
      </c>
      <c r="F2741" s="124">
        <f t="shared" ca="1" si="179"/>
        <v>-0.44073175465056535</v>
      </c>
      <c r="G2741" s="128"/>
      <c r="H2741" s="128"/>
      <c r="I2741" s="124"/>
      <c r="J2741" s="125"/>
      <c r="K2741" s="128"/>
    </row>
    <row r="2742" spans="1:11" x14ac:dyDescent="0.3">
      <c r="A2742" s="73">
        <v>39868</v>
      </c>
      <c r="B2742" s="130">
        <v>773.14001499999995</v>
      </c>
      <c r="C2742" s="125">
        <f t="shared" si="176"/>
        <v>-0.11122095705397883</v>
      </c>
      <c r="D2742" s="128">
        <f t="shared" si="177"/>
        <v>-111220.95705397883</v>
      </c>
      <c r="E2742" s="128">
        <f t="shared" ca="1" si="178"/>
        <v>194251.87393978122</v>
      </c>
      <c r="F2742" s="124">
        <f t="shared" ca="1" si="179"/>
        <v>-0.43976173983331057</v>
      </c>
      <c r="G2742" s="128"/>
      <c r="H2742" s="128"/>
      <c r="I2742" s="124"/>
      <c r="J2742" s="125"/>
      <c r="K2742" s="128"/>
    </row>
    <row r="2743" spans="1:11" x14ac:dyDescent="0.3">
      <c r="A2743" s="73">
        <v>39867</v>
      </c>
      <c r="B2743" s="130">
        <v>743.330017</v>
      </c>
      <c r="C2743" s="125">
        <f t="shared" si="176"/>
        <v>-0.14422054163169806</v>
      </c>
      <c r="D2743" s="128">
        <f t="shared" si="177"/>
        <v>-144220.54163169806</v>
      </c>
      <c r="E2743" s="128">
        <f t="shared" ca="1" si="178"/>
        <v>194251.87393978122</v>
      </c>
      <c r="F2743" s="124">
        <f t="shared" ca="1" si="179"/>
        <v>-0.46185812102276369</v>
      </c>
      <c r="G2743" s="128"/>
      <c r="H2743" s="128"/>
      <c r="I2743" s="124"/>
      <c r="J2743" s="125"/>
      <c r="K2743" s="128"/>
    </row>
    <row r="2744" spans="1:11" x14ac:dyDescent="0.3">
      <c r="A2744" s="73">
        <v>39864</v>
      </c>
      <c r="B2744" s="130">
        <v>770.04998799999998</v>
      </c>
      <c r="C2744" s="125">
        <f t="shared" si="176"/>
        <v>-8.9613986109517874E-2</v>
      </c>
      <c r="D2744" s="128">
        <f t="shared" si="177"/>
        <v>-89613.986109517879</v>
      </c>
      <c r="E2744" s="128">
        <f t="shared" ca="1" si="178"/>
        <v>194251.87393978122</v>
      </c>
      <c r="F2744" s="124">
        <f t="shared" ca="1" si="179"/>
        <v>-0.43865726746303679</v>
      </c>
      <c r="G2744" s="128"/>
      <c r="H2744" s="128"/>
      <c r="I2744" s="124"/>
      <c r="J2744" s="125"/>
      <c r="K2744" s="128"/>
    </row>
    <row r="2745" spans="1:11" x14ac:dyDescent="0.3">
      <c r="A2745" s="73">
        <v>39863</v>
      </c>
      <c r="B2745" s="130">
        <v>778.94000200000005</v>
      </c>
      <c r="C2745" s="125">
        <f t="shared" si="176"/>
        <v>-6.4032754503749012E-2</v>
      </c>
      <c r="D2745" s="128">
        <f t="shared" si="177"/>
        <v>-64032.754503749013</v>
      </c>
      <c r="E2745" s="128">
        <f t="shared" ca="1" si="178"/>
        <v>194251.87393978122</v>
      </c>
      <c r="F2745" s="124">
        <f t="shared" ca="1" si="179"/>
        <v>-0.42433356442935422</v>
      </c>
      <c r="G2745" s="128"/>
      <c r="H2745" s="128"/>
      <c r="I2745" s="124"/>
      <c r="J2745" s="125"/>
      <c r="K2745" s="128"/>
    </row>
    <row r="2746" spans="1:11" x14ac:dyDescent="0.3">
      <c r="A2746" s="73">
        <v>39862</v>
      </c>
      <c r="B2746" s="130">
        <v>788.419983</v>
      </c>
      <c r="C2746" s="125">
        <f t="shared" si="176"/>
        <v>-5.9736945775996086E-2</v>
      </c>
      <c r="D2746" s="128">
        <f t="shared" si="177"/>
        <v>-59736.945775996086</v>
      </c>
      <c r="E2746" s="128">
        <f t="shared" ca="1" si="178"/>
        <v>194251.87393978122</v>
      </c>
      <c r="F2746" s="124">
        <f t="shared" ca="1" si="179"/>
        <v>-0.41273568116218273</v>
      </c>
      <c r="G2746" s="128"/>
      <c r="H2746" s="128"/>
      <c r="I2746" s="124"/>
      <c r="J2746" s="125"/>
      <c r="K2746" s="128"/>
    </row>
    <row r="2747" spans="1:11" x14ac:dyDescent="0.3">
      <c r="A2747" s="73">
        <v>39861</v>
      </c>
      <c r="B2747" s="130">
        <v>789.169983</v>
      </c>
      <c r="C2747" s="125">
        <f t="shared" si="176"/>
        <v>-4.39402245010172E-2</v>
      </c>
      <c r="D2747" s="128">
        <f t="shared" si="177"/>
        <v>-43940.224501017197</v>
      </c>
      <c r="E2747" s="128">
        <f t="shared" ca="1" si="178"/>
        <v>194251.87393978122</v>
      </c>
      <c r="F2747" s="124">
        <f t="shared" ca="1" si="179"/>
        <v>-0.41974076588569209</v>
      </c>
      <c r="G2747" s="128"/>
      <c r="H2747" s="128"/>
      <c r="I2747" s="124"/>
      <c r="J2747" s="125"/>
      <c r="K2747" s="128"/>
    </row>
    <row r="2748" spans="1:11" x14ac:dyDescent="0.3">
      <c r="A2748" s="73">
        <v>39857</v>
      </c>
      <c r="B2748" s="130">
        <v>826.84002699999996</v>
      </c>
      <c r="C2748" s="125">
        <f t="shared" si="176"/>
        <v>1.1624231052791423E-3</v>
      </c>
      <c r="D2748" s="128">
        <f t="shared" si="177"/>
        <v>1162.4231052791422</v>
      </c>
      <c r="E2748" s="128">
        <f t="shared" ca="1" si="178"/>
        <v>194251.87393978122</v>
      </c>
      <c r="F2748" s="124">
        <f t="shared" ca="1" si="179"/>
        <v>-0.38697192335133546</v>
      </c>
      <c r="G2748" s="128"/>
      <c r="H2748" s="128"/>
      <c r="I2748" s="124"/>
      <c r="J2748" s="125"/>
      <c r="K2748" s="128"/>
    </row>
    <row r="2749" spans="1:11" x14ac:dyDescent="0.3">
      <c r="A2749" s="73">
        <v>39856</v>
      </c>
      <c r="B2749" s="130">
        <v>835.19000200000005</v>
      </c>
      <c r="C2749" s="125">
        <f t="shared" si="176"/>
        <v>-1.1773212513195075E-2</v>
      </c>
      <c r="D2749" s="128">
        <f t="shared" si="177"/>
        <v>-11773.212513195074</v>
      </c>
      <c r="E2749" s="128">
        <f t="shared" ca="1" si="178"/>
        <v>194251.87393978122</v>
      </c>
      <c r="F2749" s="124">
        <f t="shared" ca="1" si="179"/>
        <v>-0.38133615198139359</v>
      </c>
      <c r="G2749" s="128"/>
      <c r="H2749" s="128"/>
      <c r="I2749" s="124"/>
      <c r="J2749" s="125"/>
      <c r="K2749" s="128"/>
    </row>
    <row r="2750" spans="1:11" x14ac:dyDescent="0.3">
      <c r="A2750" s="73">
        <v>39855</v>
      </c>
      <c r="B2750" s="130">
        <v>833.73999000000003</v>
      </c>
      <c r="C2750" s="125">
        <f t="shared" si="176"/>
        <v>-4.6162335404382748E-2</v>
      </c>
      <c r="D2750" s="128">
        <f t="shared" si="177"/>
        <v>-46162.335404382749</v>
      </c>
      <c r="E2750" s="128">
        <f t="shared" ca="1" si="178"/>
        <v>194251.87393978122</v>
      </c>
      <c r="F2750" s="124">
        <f t="shared" ca="1" si="179"/>
        <v>-0.38189285821241115</v>
      </c>
      <c r="G2750" s="128"/>
      <c r="H2750" s="128"/>
      <c r="I2750" s="124"/>
      <c r="J2750" s="125"/>
      <c r="K2750" s="128"/>
    </row>
    <row r="2751" spans="1:11" x14ac:dyDescent="0.3">
      <c r="A2751" s="73">
        <v>39854</v>
      </c>
      <c r="B2751" s="130">
        <v>827.15997300000004</v>
      </c>
      <c r="C2751" s="125">
        <f t="shared" si="176"/>
        <v>-2.193429014372017E-2</v>
      </c>
      <c r="D2751" s="128">
        <f t="shared" si="177"/>
        <v>-21934.290143720169</v>
      </c>
      <c r="E2751" s="128">
        <f t="shared" ca="1" si="178"/>
        <v>194251.87393978122</v>
      </c>
      <c r="F2751" s="124">
        <f t="shared" ca="1" si="179"/>
        <v>-0.39500150189441163</v>
      </c>
      <c r="G2751" s="128"/>
      <c r="H2751" s="128"/>
      <c r="I2751" s="124"/>
      <c r="J2751" s="125"/>
      <c r="K2751" s="128"/>
    </row>
    <row r="2752" spans="1:11" x14ac:dyDescent="0.3">
      <c r="A2752" s="73">
        <v>39853</v>
      </c>
      <c r="B2752" s="130">
        <v>869.89001499999995</v>
      </c>
      <c r="C2752" s="125">
        <f t="shared" si="176"/>
        <v>3.9829312216783652E-2</v>
      </c>
      <c r="D2752" s="128">
        <f t="shared" si="177"/>
        <v>39829.312216783655</v>
      </c>
      <c r="E2752" s="128">
        <f t="shared" ca="1" si="178"/>
        <v>194251.87393978122</v>
      </c>
      <c r="F2752" s="124">
        <f t="shared" ca="1" si="179"/>
        <v>-0.35509243014574277</v>
      </c>
      <c r="G2752" s="128"/>
      <c r="H2752" s="128"/>
      <c r="I2752" s="124"/>
      <c r="J2752" s="125"/>
      <c r="K2752" s="128"/>
    </row>
    <row r="2753" spans="1:11" x14ac:dyDescent="0.3">
      <c r="A2753" s="73">
        <v>39850</v>
      </c>
      <c r="B2753" s="130">
        <v>868.59997599999997</v>
      </c>
      <c r="C2753" s="125">
        <f t="shared" si="176"/>
        <v>4.4053084285549549E-2</v>
      </c>
      <c r="D2753" s="128">
        <f t="shared" si="177"/>
        <v>44053.08428554955</v>
      </c>
      <c r="E2753" s="128">
        <f t="shared" ca="1" si="178"/>
        <v>194251.87393978122</v>
      </c>
      <c r="F2753" s="124">
        <f t="shared" ca="1" si="179"/>
        <v>-0.3513699396198654</v>
      </c>
      <c r="G2753" s="128"/>
      <c r="H2753" s="128"/>
      <c r="I2753" s="124"/>
      <c r="J2753" s="125"/>
      <c r="K2753" s="128"/>
    </row>
    <row r="2754" spans="1:11" x14ac:dyDescent="0.3">
      <c r="A2754" s="73">
        <v>39849</v>
      </c>
      <c r="B2754" s="130">
        <v>845.84997599999997</v>
      </c>
      <c r="C2754" s="125">
        <f t="shared" si="176"/>
        <v>2.2175197583081507E-2</v>
      </c>
      <c r="D2754" s="128">
        <f t="shared" si="177"/>
        <v>22175.197583081506</v>
      </c>
      <c r="E2754" s="128">
        <f t="shared" ca="1" si="178"/>
        <v>194251.87393978122</v>
      </c>
      <c r="F2754" s="124">
        <f t="shared" ca="1" si="179"/>
        <v>-0.36463884561521909</v>
      </c>
      <c r="G2754" s="128"/>
      <c r="H2754" s="128"/>
      <c r="I2754" s="124"/>
      <c r="J2754" s="125"/>
      <c r="K2754" s="128"/>
    </row>
    <row r="2755" spans="1:11" x14ac:dyDescent="0.3">
      <c r="A2755" s="73">
        <v>39848</v>
      </c>
      <c r="B2755" s="130">
        <v>832.22997999999995</v>
      </c>
      <c r="C2755" s="125">
        <f t="shared" si="176"/>
        <v>-9.5330025889389658E-3</v>
      </c>
      <c r="D2755" s="128">
        <f t="shared" si="177"/>
        <v>-9533.0025889389653</v>
      </c>
      <c r="E2755" s="128">
        <f t="shared" ca="1" si="178"/>
        <v>194251.87393978122</v>
      </c>
      <c r="F2755" s="124">
        <f t="shared" ca="1" si="179"/>
        <v>-0.37749739411410543</v>
      </c>
      <c r="G2755" s="128"/>
      <c r="H2755" s="128"/>
      <c r="I2755" s="124"/>
      <c r="J2755" s="125"/>
      <c r="K2755" s="128"/>
    </row>
    <row r="2756" spans="1:11" x14ac:dyDescent="0.3">
      <c r="A2756" s="73">
        <v>39847</v>
      </c>
      <c r="B2756" s="130">
        <v>838.51000999999997</v>
      </c>
      <c r="C2756" s="125">
        <f t="shared" si="176"/>
        <v>4.1342788553365262E-2</v>
      </c>
      <c r="D2756" s="128">
        <f t="shared" si="177"/>
        <v>41342.788553365259</v>
      </c>
      <c r="E2756" s="128">
        <f t="shared" ca="1" si="178"/>
        <v>194251.87393978122</v>
      </c>
      <c r="F2756" s="124">
        <f t="shared" ca="1" si="179"/>
        <v>-0.36785401562429554</v>
      </c>
      <c r="G2756" s="128"/>
      <c r="H2756" s="128"/>
      <c r="I2756" s="124"/>
      <c r="J2756" s="125"/>
      <c r="K2756" s="128"/>
    </row>
    <row r="2757" spans="1:11" x14ac:dyDescent="0.3">
      <c r="A2757" s="73">
        <v>39846</v>
      </c>
      <c r="B2757" s="130">
        <v>825.44000200000005</v>
      </c>
      <c r="C2757" s="125">
        <f t="shared" si="176"/>
        <v>-2.9031187532531755E-2</v>
      </c>
      <c r="D2757" s="128">
        <f t="shared" si="177"/>
        <v>-29031.187532531756</v>
      </c>
      <c r="E2757" s="128">
        <f t="shared" ca="1" si="178"/>
        <v>194251.87393978122</v>
      </c>
      <c r="F2757" s="124">
        <f t="shared" ca="1" si="179"/>
        <v>-0.38245152566377416</v>
      </c>
      <c r="G2757" s="128"/>
      <c r="H2757" s="128"/>
      <c r="I2757" s="124"/>
      <c r="J2757" s="125"/>
      <c r="K2757" s="128"/>
    </row>
    <row r="2758" spans="1:11" x14ac:dyDescent="0.3">
      <c r="A2758" s="73">
        <v>39843</v>
      </c>
      <c r="B2758" s="130">
        <v>825.88000499999998</v>
      </c>
      <c r="C2758" s="125">
        <f t="shared" si="176"/>
        <v>-2.1167640756247774E-2</v>
      </c>
      <c r="D2758" s="128">
        <f t="shared" si="177"/>
        <v>-21167.640756247773</v>
      </c>
      <c r="E2758" s="128">
        <f t="shared" ca="1" si="178"/>
        <v>194251.87393978122</v>
      </c>
      <c r="F2758" s="124">
        <f t="shared" ca="1" si="179"/>
        <v>-0.40189160260001056</v>
      </c>
      <c r="G2758" s="128"/>
      <c r="H2758" s="128"/>
      <c r="I2758" s="124"/>
      <c r="J2758" s="125"/>
      <c r="K2758" s="128"/>
    </row>
    <row r="2759" spans="1:11" x14ac:dyDescent="0.3">
      <c r="A2759" s="73">
        <v>39842</v>
      </c>
      <c r="B2759" s="130">
        <v>845.14001499999995</v>
      </c>
      <c r="C2759" s="125">
        <f t="shared" si="176"/>
        <v>2.990695705007429E-3</v>
      </c>
      <c r="D2759" s="128">
        <f t="shared" si="177"/>
        <v>2990.6957050074288</v>
      </c>
      <c r="E2759" s="128">
        <f t="shared" ca="1" si="178"/>
        <v>194251.87393978122</v>
      </c>
      <c r="F2759" s="124">
        <f t="shared" ca="1" si="179"/>
        <v>-0.39434722997285543</v>
      </c>
      <c r="G2759" s="128"/>
      <c r="H2759" s="128"/>
      <c r="I2759" s="124"/>
      <c r="J2759" s="125"/>
      <c r="K2759" s="128"/>
    </row>
    <row r="2760" spans="1:11" x14ac:dyDescent="0.3">
      <c r="A2760" s="73">
        <v>39841</v>
      </c>
      <c r="B2760" s="130">
        <v>874.09002699999996</v>
      </c>
      <c r="C2760" s="125">
        <f t="shared" ref="C2760:C2823" si="180">B2760/B2770-1</f>
        <v>2.6383063100547943E-3</v>
      </c>
      <c r="D2760" s="128">
        <f t="shared" ref="D2760:D2823" si="181">C2760*$B$5</f>
        <v>2638.3063100547943</v>
      </c>
      <c r="E2760" s="128">
        <f t="shared" ref="E2760:E2823" ca="1" si="182">ABS(_xlfn.PERCENTILE.INC(OFFSET(D2760,0,0,Window),1-VaRLevel))</f>
        <v>194251.87393978122</v>
      </c>
      <c r="F2760" s="124">
        <f t="shared" ca="1" si="179"/>
        <v>-0.36593522474279061</v>
      </c>
      <c r="G2760" s="128"/>
      <c r="H2760" s="128"/>
      <c r="I2760" s="124"/>
      <c r="J2760" s="125"/>
      <c r="K2760" s="128"/>
    </row>
    <row r="2761" spans="1:11" x14ac:dyDescent="0.3">
      <c r="A2761" s="73">
        <v>39840</v>
      </c>
      <c r="B2761" s="130">
        <v>845.71002199999998</v>
      </c>
      <c r="C2761" s="125">
        <f t="shared" si="180"/>
        <v>-2.8209946128628816E-2</v>
      </c>
      <c r="D2761" s="128">
        <f t="shared" si="181"/>
        <v>-28209.946128628817</v>
      </c>
      <c r="E2761" s="128">
        <f t="shared" ca="1" si="182"/>
        <v>194251.87393978122</v>
      </c>
      <c r="F2761" s="124">
        <f t="shared" ref="F2761:F2824" ca="1" si="183">B2761/OFFSET(B2761,250,0)-1</f>
        <v>-0.3762326688859593</v>
      </c>
      <c r="G2761" s="128"/>
      <c r="H2761" s="128"/>
      <c r="I2761" s="124"/>
      <c r="J2761" s="125"/>
      <c r="K2761" s="128"/>
    </row>
    <row r="2762" spans="1:11" x14ac:dyDescent="0.3">
      <c r="A2762" s="73">
        <v>39839</v>
      </c>
      <c r="B2762" s="130">
        <v>836.57000700000003</v>
      </c>
      <c r="C2762" s="125">
        <f t="shared" si="180"/>
        <v>-6.0403179030354637E-2</v>
      </c>
      <c r="D2762" s="128">
        <f t="shared" si="181"/>
        <v>-60403.179030354637</v>
      </c>
      <c r="E2762" s="128">
        <f t="shared" ca="1" si="182"/>
        <v>194251.87393978122</v>
      </c>
      <c r="F2762" s="124">
        <f t="shared" ca="1" si="183"/>
        <v>-0.38591354554080315</v>
      </c>
      <c r="G2762" s="128"/>
      <c r="H2762" s="128"/>
      <c r="I2762" s="124"/>
      <c r="J2762" s="125"/>
      <c r="K2762" s="128"/>
    </row>
    <row r="2763" spans="1:11" x14ac:dyDescent="0.3">
      <c r="A2763" s="73">
        <v>39836</v>
      </c>
      <c r="B2763" s="130">
        <v>831.95001200000002</v>
      </c>
      <c r="C2763" s="125">
        <f t="shared" si="180"/>
        <v>-8.5497861684188936E-2</v>
      </c>
      <c r="D2763" s="128">
        <f t="shared" si="181"/>
        <v>-85497.861684188931</v>
      </c>
      <c r="E2763" s="128">
        <f t="shared" ca="1" si="182"/>
        <v>194251.87393978122</v>
      </c>
      <c r="F2763" s="124">
        <f t="shared" ca="1" si="183"/>
        <v>-0.3855431209461001</v>
      </c>
      <c r="G2763" s="128"/>
      <c r="H2763" s="128"/>
      <c r="I2763" s="124"/>
      <c r="J2763" s="125"/>
      <c r="K2763" s="128"/>
    </row>
    <row r="2764" spans="1:11" x14ac:dyDescent="0.3">
      <c r="A2764" s="73">
        <v>39835</v>
      </c>
      <c r="B2764" s="130">
        <v>827.5</v>
      </c>
      <c r="C2764" s="125">
        <f t="shared" si="180"/>
        <v>-8.7299423046174218E-2</v>
      </c>
      <c r="D2764" s="128">
        <f t="shared" si="181"/>
        <v>-87299.423046174212</v>
      </c>
      <c r="E2764" s="128">
        <f t="shared" ca="1" si="182"/>
        <v>194251.87393978122</v>
      </c>
      <c r="F2764" s="124">
        <f t="shared" ca="1" si="183"/>
        <v>-0.37810477200048975</v>
      </c>
      <c r="G2764" s="128"/>
      <c r="H2764" s="128"/>
      <c r="I2764" s="124"/>
      <c r="J2764" s="125"/>
      <c r="K2764" s="128"/>
    </row>
    <row r="2765" spans="1:11" x14ac:dyDescent="0.3">
      <c r="A2765" s="73">
        <v>39834</v>
      </c>
      <c r="B2765" s="130">
        <v>840.23999000000003</v>
      </c>
      <c r="C2765" s="125">
        <f t="shared" si="180"/>
        <v>-0.10105918560745664</v>
      </c>
      <c r="D2765" s="128">
        <f t="shared" si="181"/>
        <v>-101059.18560745663</v>
      </c>
      <c r="E2765" s="128">
        <f t="shared" ca="1" si="182"/>
        <v>194251.87393978122</v>
      </c>
      <c r="F2765" s="124">
        <f t="shared" ca="1" si="183"/>
        <v>-0.37855286815168954</v>
      </c>
      <c r="G2765" s="128"/>
      <c r="H2765" s="128"/>
      <c r="I2765" s="124"/>
      <c r="J2765" s="125"/>
      <c r="K2765" s="128"/>
    </row>
    <row r="2766" spans="1:11" x14ac:dyDescent="0.3">
      <c r="A2766" s="73">
        <v>39833</v>
      </c>
      <c r="B2766" s="130">
        <v>805.21997099999999</v>
      </c>
      <c r="C2766" s="125">
        <f t="shared" si="180"/>
        <v>-0.13179151374036535</v>
      </c>
      <c r="D2766" s="128">
        <f t="shared" si="181"/>
        <v>-131791.51374036536</v>
      </c>
      <c r="E2766" s="128">
        <f t="shared" ca="1" si="182"/>
        <v>194251.87393978122</v>
      </c>
      <c r="F2766" s="124">
        <f t="shared" ca="1" si="183"/>
        <v>-0.39846108961830728</v>
      </c>
      <c r="G2766" s="128"/>
      <c r="H2766" s="128"/>
      <c r="I2766" s="124"/>
      <c r="J2766" s="125"/>
      <c r="K2766" s="128"/>
    </row>
    <row r="2767" spans="1:11" x14ac:dyDescent="0.3">
      <c r="A2767" s="73">
        <v>39829</v>
      </c>
      <c r="B2767" s="130">
        <v>850.11999500000002</v>
      </c>
      <c r="C2767" s="125">
        <f t="shared" si="180"/>
        <v>-8.7658289388172883E-2</v>
      </c>
      <c r="D2767" s="128">
        <f t="shared" si="181"/>
        <v>-87658.289388172881</v>
      </c>
      <c r="E2767" s="128">
        <f t="shared" ca="1" si="182"/>
        <v>194251.87393978122</v>
      </c>
      <c r="F2767" s="124">
        <f t="shared" ca="1" si="183"/>
        <v>-0.35130103395650514</v>
      </c>
      <c r="G2767" s="128"/>
      <c r="H2767" s="128"/>
      <c r="I2767" s="124"/>
      <c r="J2767" s="125"/>
      <c r="K2767" s="128"/>
    </row>
    <row r="2768" spans="1:11" x14ac:dyDescent="0.3">
      <c r="A2768" s="73">
        <v>39828</v>
      </c>
      <c r="B2768" s="130">
        <v>843.73999000000003</v>
      </c>
      <c r="C2768" s="125">
        <f t="shared" si="180"/>
        <v>-6.5884317741489062E-2</v>
      </c>
      <c r="D2768" s="128">
        <f t="shared" si="181"/>
        <v>-65884.317741489067</v>
      </c>
      <c r="E2768" s="128">
        <f t="shared" ca="1" si="182"/>
        <v>194251.87393978122</v>
      </c>
      <c r="F2768" s="124">
        <f t="shared" ca="1" si="183"/>
        <v>-0.36330637299940083</v>
      </c>
      <c r="G2768" s="128"/>
      <c r="H2768" s="128"/>
      <c r="I2768" s="124"/>
      <c r="J2768" s="125"/>
      <c r="K2768" s="128"/>
    </row>
    <row r="2769" spans="1:11" x14ac:dyDescent="0.3">
      <c r="A2769" s="73">
        <v>39827</v>
      </c>
      <c r="B2769" s="130">
        <v>842.61999500000002</v>
      </c>
      <c r="C2769" s="125">
        <f t="shared" si="180"/>
        <v>-5.3916306466423425E-2</v>
      </c>
      <c r="D2769" s="128">
        <f t="shared" si="181"/>
        <v>-53916.306466423426</v>
      </c>
      <c r="E2769" s="128">
        <f t="shared" ca="1" si="182"/>
        <v>194251.87393978122</v>
      </c>
      <c r="F2769" s="124">
        <f t="shared" ca="1" si="183"/>
        <v>-0.36799550346896681</v>
      </c>
      <c r="G2769" s="128"/>
      <c r="H2769" s="128"/>
      <c r="I2769" s="124"/>
      <c r="J2769" s="125"/>
      <c r="K2769" s="128"/>
    </row>
    <row r="2770" spans="1:11" x14ac:dyDescent="0.3">
      <c r="A2770" s="73">
        <v>39826</v>
      </c>
      <c r="B2770" s="130">
        <v>871.78997800000002</v>
      </c>
      <c r="C2770" s="125">
        <f t="shared" si="180"/>
        <v>2.7259495368650022E-3</v>
      </c>
      <c r="D2770" s="128">
        <f t="shared" si="181"/>
        <v>2725.9495368650023</v>
      </c>
      <c r="E2770" s="128">
        <f t="shared" ca="1" si="182"/>
        <v>194251.87393978122</v>
      </c>
      <c r="F2770" s="124">
        <f t="shared" ca="1" si="183"/>
        <v>-0.36513981276715035</v>
      </c>
      <c r="G2770" s="128"/>
      <c r="H2770" s="128"/>
      <c r="I2770" s="124"/>
      <c r="J2770" s="125"/>
      <c r="K2770" s="128"/>
    </row>
    <row r="2771" spans="1:11" x14ac:dyDescent="0.3">
      <c r="A2771" s="73">
        <v>39825</v>
      </c>
      <c r="B2771" s="130">
        <v>870.26000999999997</v>
      </c>
      <c r="C2771" s="125">
        <f t="shared" si="180"/>
        <v>-2.9101489859324481E-3</v>
      </c>
      <c r="D2771" s="128">
        <f t="shared" si="181"/>
        <v>-2910.1489859324479</v>
      </c>
      <c r="E2771" s="128">
        <f t="shared" ca="1" si="182"/>
        <v>194251.87393978122</v>
      </c>
      <c r="F2771" s="124">
        <f t="shared" ca="1" si="183"/>
        <v>-0.36981060800225918</v>
      </c>
      <c r="G2771" s="128"/>
      <c r="H2771" s="128"/>
      <c r="I2771" s="124"/>
      <c r="J2771" s="125"/>
      <c r="K2771" s="128"/>
    </row>
    <row r="2772" spans="1:11" x14ac:dyDescent="0.3">
      <c r="A2772" s="73">
        <v>39822</v>
      </c>
      <c r="B2772" s="130">
        <v>890.34997599999997</v>
      </c>
      <c r="C2772" s="125">
        <f t="shared" si="180"/>
        <v>2.5571561811072341E-2</v>
      </c>
      <c r="D2772" s="128">
        <f t="shared" si="181"/>
        <v>25571.561811072341</v>
      </c>
      <c r="E2772" s="128">
        <f t="shared" ca="1" si="182"/>
        <v>194251.87393978122</v>
      </c>
      <c r="F2772" s="124">
        <f t="shared" ca="1" si="183"/>
        <v>-0.37133276187113862</v>
      </c>
      <c r="G2772" s="128"/>
      <c r="H2772" s="128"/>
      <c r="I2772" s="124"/>
      <c r="J2772" s="125"/>
      <c r="K2772" s="128"/>
    </row>
    <row r="2773" spans="1:11" x14ac:dyDescent="0.3">
      <c r="A2773" s="73">
        <v>39821</v>
      </c>
      <c r="B2773" s="130">
        <v>909.72997999999995</v>
      </c>
      <c r="C2773" s="125">
        <f t="shared" si="180"/>
        <v>5.3952926985412875E-2</v>
      </c>
      <c r="D2773" s="128">
        <f t="shared" si="181"/>
        <v>53952.926985412872</v>
      </c>
      <c r="E2773" s="128">
        <f t="shared" ca="1" si="182"/>
        <v>194251.87393978122</v>
      </c>
      <c r="F2773" s="124">
        <f t="shared" ca="1" si="183"/>
        <v>-0.35066596692886653</v>
      </c>
      <c r="G2773" s="128"/>
      <c r="H2773" s="128"/>
      <c r="I2773" s="124"/>
      <c r="J2773" s="125"/>
      <c r="K2773" s="128"/>
    </row>
    <row r="2774" spans="1:11" x14ac:dyDescent="0.3">
      <c r="A2774" s="73">
        <v>39820</v>
      </c>
      <c r="B2774" s="130">
        <v>906.65002400000003</v>
      </c>
      <c r="C2774" s="125">
        <f t="shared" si="180"/>
        <v>4.0177619860619629E-2</v>
      </c>
      <c r="D2774" s="128">
        <f t="shared" si="181"/>
        <v>40177.619860619627</v>
      </c>
      <c r="E2774" s="128">
        <f t="shared" ca="1" si="182"/>
        <v>194251.87393978122</v>
      </c>
      <c r="F2774" s="124">
        <f t="shared" ca="1" si="183"/>
        <v>-0.36166239388955057</v>
      </c>
      <c r="G2774" s="128"/>
      <c r="H2774" s="128"/>
      <c r="I2774" s="124"/>
      <c r="J2774" s="125"/>
      <c r="K2774" s="128"/>
    </row>
    <row r="2775" spans="1:11" x14ac:dyDescent="0.3">
      <c r="A2775" s="73">
        <v>39819</v>
      </c>
      <c r="B2775" s="130">
        <v>934.70001200000002</v>
      </c>
      <c r="C2775" s="125">
        <f t="shared" si="180"/>
        <v>5.273235880562499E-2</v>
      </c>
      <c r="D2775" s="128">
        <f t="shared" si="181"/>
        <v>52732.358805624994</v>
      </c>
      <c r="E2775" s="128">
        <f t="shared" ca="1" si="182"/>
        <v>194251.87393978122</v>
      </c>
      <c r="F2775" s="124">
        <f t="shared" ca="1" si="183"/>
        <v>-0.3366829116664789</v>
      </c>
      <c r="G2775" s="128"/>
      <c r="H2775" s="128"/>
      <c r="I2775" s="124"/>
      <c r="J2775" s="125"/>
      <c r="K2775" s="128"/>
    </row>
    <row r="2776" spans="1:11" x14ac:dyDescent="0.3">
      <c r="A2776" s="73">
        <v>39818</v>
      </c>
      <c r="B2776" s="130">
        <v>927.45001200000002</v>
      </c>
      <c r="C2776" s="125">
        <f t="shared" si="180"/>
        <v>4.7634625902082783E-2</v>
      </c>
      <c r="D2776" s="128">
        <f t="shared" si="181"/>
        <v>47634.625902082786</v>
      </c>
      <c r="E2776" s="128">
        <f t="shared" ca="1" si="182"/>
        <v>194251.87393978122</v>
      </c>
      <c r="F2776" s="124">
        <f t="shared" ca="1" si="183"/>
        <v>-0.33286093889237833</v>
      </c>
      <c r="G2776" s="128"/>
      <c r="H2776" s="128"/>
      <c r="I2776" s="124"/>
      <c r="J2776" s="125"/>
      <c r="K2776" s="128"/>
    </row>
    <row r="2777" spans="1:11" x14ac:dyDescent="0.3">
      <c r="A2777" s="73">
        <v>39815</v>
      </c>
      <c r="B2777" s="130">
        <v>931.79998799999998</v>
      </c>
      <c r="C2777" s="125">
        <f t="shared" si="180"/>
        <v>3.0273551574103053E-2</v>
      </c>
      <c r="D2777" s="128">
        <f t="shared" si="181"/>
        <v>30273.551574103054</v>
      </c>
      <c r="E2777" s="128">
        <f t="shared" ca="1" si="182"/>
        <v>194251.87393978122</v>
      </c>
      <c r="F2777" s="124">
        <f t="shared" ca="1" si="183"/>
        <v>-0.34203282600391716</v>
      </c>
      <c r="G2777" s="128"/>
      <c r="H2777" s="128"/>
      <c r="I2777" s="124"/>
      <c r="J2777" s="125"/>
      <c r="K2777" s="128"/>
    </row>
    <row r="2778" spans="1:11" x14ac:dyDescent="0.3">
      <c r="A2778" s="73">
        <v>39813</v>
      </c>
      <c r="B2778" s="130">
        <v>903.25</v>
      </c>
      <c r="C2778" s="125">
        <f t="shared" si="180"/>
        <v>-1.0874080768433991E-2</v>
      </c>
      <c r="D2778" s="128">
        <f t="shared" si="181"/>
        <v>-10874.080768433991</v>
      </c>
      <c r="E2778" s="128">
        <f t="shared" ca="1" si="182"/>
        <v>194251.87393978122</v>
      </c>
      <c r="F2778" s="124">
        <f t="shared" ca="1" si="183"/>
        <v>-0.36013686532541511</v>
      </c>
      <c r="G2778" s="128"/>
      <c r="H2778" s="128"/>
      <c r="I2778" s="124"/>
      <c r="J2778" s="125"/>
      <c r="K2778" s="128"/>
    </row>
    <row r="2779" spans="1:11" x14ac:dyDescent="0.3">
      <c r="A2779" s="73">
        <v>39812</v>
      </c>
      <c r="B2779" s="130">
        <v>890.64001499999995</v>
      </c>
      <c r="C2779" s="125">
        <f t="shared" si="180"/>
        <v>2.5409590271518345E-2</v>
      </c>
      <c r="D2779" s="128">
        <f t="shared" si="181"/>
        <v>25409.590271518344</v>
      </c>
      <c r="E2779" s="128">
        <f t="shared" ca="1" si="182"/>
        <v>194251.87393978122</v>
      </c>
      <c r="F2779" s="124">
        <f t="shared" ca="1" si="183"/>
        <v>-0.38456010802188867</v>
      </c>
      <c r="G2779" s="128"/>
      <c r="H2779" s="128"/>
      <c r="I2779" s="124"/>
      <c r="J2779" s="125"/>
      <c r="K2779" s="128"/>
    </row>
    <row r="2780" spans="1:11" x14ac:dyDescent="0.3">
      <c r="A2780" s="73">
        <v>39811</v>
      </c>
      <c r="B2780" s="130">
        <v>869.419983</v>
      </c>
      <c r="C2780" s="125">
        <f t="shared" si="180"/>
        <v>-1.171950170437519E-2</v>
      </c>
      <c r="D2780" s="128">
        <f t="shared" si="181"/>
        <v>-11719.50170437519</v>
      </c>
      <c r="E2780" s="128">
        <f t="shared" ca="1" si="182"/>
        <v>194251.87393978122</v>
      </c>
      <c r="F2780" s="124">
        <f t="shared" ca="1" si="183"/>
        <v>-0.39922333219989958</v>
      </c>
      <c r="G2780" s="128"/>
      <c r="H2780" s="128"/>
      <c r="I2780" s="124"/>
      <c r="J2780" s="125"/>
      <c r="K2780" s="128"/>
    </row>
    <row r="2781" spans="1:11" x14ac:dyDescent="0.3">
      <c r="A2781" s="73">
        <v>39808</v>
      </c>
      <c r="B2781" s="130">
        <v>872.79998799999998</v>
      </c>
      <c r="C2781" s="125">
        <f t="shared" si="180"/>
        <v>-9.0435899630525451E-4</v>
      </c>
      <c r="D2781" s="128">
        <f t="shared" si="181"/>
        <v>-904.35899630525455</v>
      </c>
      <c r="E2781" s="128">
        <f t="shared" ca="1" si="182"/>
        <v>194251.87393978122</v>
      </c>
      <c r="F2781" s="124">
        <f t="shared" ca="1" si="183"/>
        <v>-0.40559536018682774</v>
      </c>
      <c r="G2781" s="128"/>
      <c r="H2781" s="128"/>
      <c r="I2781" s="124"/>
      <c r="J2781" s="125"/>
      <c r="K2781" s="128"/>
    </row>
    <row r="2782" spans="1:11" x14ac:dyDescent="0.3">
      <c r="A2782" s="73">
        <v>39806</v>
      </c>
      <c r="B2782" s="130">
        <v>868.15002400000003</v>
      </c>
      <c r="C2782" s="125">
        <f t="shared" si="180"/>
        <v>-3.4573602537404935E-2</v>
      </c>
      <c r="D2782" s="128">
        <f t="shared" si="181"/>
        <v>-34573.602537404935</v>
      </c>
      <c r="E2782" s="128">
        <f t="shared" ca="1" si="182"/>
        <v>194251.87393978122</v>
      </c>
      <c r="F2782" s="124">
        <f t="shared" ca="1" si="183"/>
        <v>-0.41281305259293644</v>
      </c>
      <c r="G2782" s="128"/>
      <c r="H2782" s="128"/>
      <c r="I2782" s="124"/>
      <c r="J2782" s="125"/>
      <c r="K2782" s="128"/>
    </row>
    <row r="2783" spans="1:11" x14ac:dyDescent="0.3">
      <c r="A2783" s="73">
        <v>39805</v>
      </c>
      <c r="B2783" s="130">
        <v>863.15997300000004</v>
      </c>
      <c r="C2783" s="125">
        <f t="shared" si="180"/>
        <v>-2.8705830609786598E-2</v>
      </c>
      <c r="D2783" s="128">
        <f t="shared" si="181"/>
        <v>-28705.830609786597</v>
      </c>
      <c r="E2783" s="128">
        <f t="shared" ca="1" si="182"/>
        <v>194251.87393978122</v>
      </c>
      <c r="F2783" s="124">
        <f t="shared" ca="1" si="183"/>
        <v>-0.41531023369288489</v>
      </c>
      <c r="G2783" s="128"/>
      <c r="H2783" s="128"/>
      <c r="I2783" s="124"/>
      <c r="J2783" s="125"/>
      <c r="K2783" s="128"/>
    </row>
    <row r="2784" spans="1:11" x14ac:dyDescent="0.3">
      <c r="A2784" s="73">
        <v>39804</v>
      </c>
      <c r="B2784" s="130">
        <v>871.63000499999998</v>
      </c>
      <c r="C2784" s="125">
        <f t="shared" si="180"/>
        <v>-4.1848968338806691E-2</v>
      </c>
      <c r="D2784" s="128">
        <f t="shared" si="181"/>
        <v>-41848.968338806691</v>
      </c>
      <c r="E2784" s="128">
        <f t="shared" ca="1" si="182"/>
        <v>194251.87393978122</v>
      </c>
      <c r="F2784" s="124">
        <f t="shared" ca="1" si="183"/>
        <v>-0.41800543166527471</v>
      </c>
      <c r="G2784" s="128"/>
      <c r="H2784" s="128"/>
      <c r="I2784" s="124"/>
      <c r="J2784" s="125"/>
      <c r="K2784" s="128"/>
    </row>
    <row r="2785" spans="1:11" x14ac:dyDescent="0.3">
      <c r="A2785" s="73">
        <v>39801</v>
      </c>
      <c r="B2785" s="130">
        <v>887.88000499999998</v>
      </c>
      <c r="C2785" s="125">
        <f t="shared" si="180"/>
        <v>1.3480655547656317E-2</v>
      </c>
      <c r="D2785" s="128">
        <f t="shared" si="181"/>
        <v>13480.655547656317</v>
      </c>
      <c r="E2785" s="128">
        <f t="shared" ca="1" si="182"/>
        <v>194251.87393978122</v>
      </c>
      <c r="F2785" s="124">
        <f t="shared" ca="1" si="183"/>
        <v>-0.40667577662274923</v>
      </c>
      <c r="G2785" s="128"/>
      <c r="H2785" s="128"/>
      <c r="I2785" s="124"/>
      <c r="J2785" s="125"/>
      <c r="K2785" s="128"/>
    </row>
    <row r="2786" spans="1:11" x14ac:dyDescent="0.3">
      <c r="A2786" s="73">
        <v>39800</v>
      </c>
      <c r="B2786" s="130">
        <v>885.28002900000001</v>
      </c>
      <c r="C2786" s="125">
        <f t="shared" si="180"/>
        <v>4.7396014498573669E-2</v>
      </c>
      <c r="D2786" s="128">
        <f t="shared" si="181"/>
        <v>47396.01449857367</v>
      </c>
      <c r="E2786" s="128">
        <f t="shared" ca="1" si="182"/>
        <v>194251.87393978122</v>
      </c>
      <c r="F2786" s="124">
        <f t="shared" ca="1" si="183"/>
        <v>-0.40363495664535476</v>
      </c>
      <c r="G2786" s="128"/>
      <c r="H2786" s="128"/>
      <c r="I2786" s="124"/>
      <c r="J2786" s="125"/>
      <c r="K2786" s="128"/>
    </row>
    <row r="2787" spans="1:11" x14ac:dyDescent="0.3">
      <c r="A2787" s="73">
        <v>39799</v>
      </c>
      <c r="B2787" s="130">
        <v>904.419983</v>
      </c>
      <c r="C2787" s="125">
        <f t="shared" si="180"/>
        <v>3.8679736071384418E-2</v>
      </c>
      <c r="D2787" s="128">
        <f t="shared" si="181"/>
        <v>38679.736071384417</v>
      </c>
      <c r="E2787" s="128">
        <f t="shared" ca="1" si="182"/>
        <v>194251.87393978122</v>
      </c>
      <c r="F2787" s="124">
        <f t="shared" ca="1" si="183"/>
        <v>-0.3805851669060939</v>
      </c>
      <c r="G2787" s="128"/>
      <c r="H2787" s="128"/>
      <c r="I2787" s="124"/>
      <c r="J2787" s="125"/>
      <c r="K2787" s="128"/>
    </row>
    <row r="2788" spans="1:11" x14ac:dyDescent="0.3">
      <c r="A2788" s="73">
        <v>39798</v>
      </c>
      <c r="B2788" s="130">
        <v>913.17999299999997</v>
      </c>
      <c r="C2788" s="125">
        <f t="shared" si="180"/>
        <v>7.5835575867003513E-2</v>
      </c>
      <c r="D2788" s="128">
        <f t="shared" si="181"/>
        <v>75835.575867003514</v>
      </c>
      <c r="E2788" s="128">
        <f t="shared" ca="1" si="182"/>
        <v>194251.87393978122</v>
      </c>
      <c r="F2788" s="124">
        <f t="shared" ca="1" si="183"/>
        <v>-0.3715209958706126</v>
      </c>
      <c r="G2788" s="128"/>
      <c r="H2788" s="128"/>
      <c r="I2788" s="124"/>
      <c r="J2788" s="125"/>
      <c r="K2788" s="128"/>
    </row>
    <row r="2789" spans="1:11" x14ac:dyDescent="0.3">
      <c r="A2789" s="73">
        <v>39797</v>
      </c>
      <c r="B2789" s="130">
        <v>868.57000700000003</v>
      </c>
      <c r="C2789" s="125">
        <f t="shared" si="180"/>
        <v>6.4150137328257362E-2</v>
      </c>
      <c r="D2789" s="128">
        <f t="shared" si="181"/>
        <v>64150.137328257362</v>
      </c>
      <c r="E2789" s="128">
        <f t="shared" ca="1" si="182"/>
        <v>194251.87393978122</v>
      </c>
      <c r="F2789" s="124">
        <f t="shared" ca="1" si="183"/>
        <v>-0.40303645483836825</v>
      </c>
      <c r="G2789" s="128"/>
      <c r="H2789" s="128"/>
      <c r="I2789" s="124"/>
      <c r="J2789" s="125"/>
      <c r="K2789" s="128"/>
    </row>
    <row r="2790" spans="1:11" x14ac:dyDescent="0.3">
      <c r="A2790" s="73">
        <v>39794</v>
      </c>
      <c r="B2790" s="130">
        <v>879.72997999999995</v>
      </c>
      <c r="C2790" s="125">
        <f t="shared" si="180"/>
        <v>-1.842141634407557E-2</v>
      </c>
      <c r="D2790" s="128">
        <f t="shared" si="181"/>
        <v>-18421.416344075569</v>
      </c>
      <c r="E2790" s="128">
        <f t="shared" ca="1" si="182"/>
        <v>194251.87393978122</v>
      </c>
      <c r="F2790" s="124">
        <f t="shared" ca="1" si="183"/>
        <v>-0.39156928874910935</v>
      </c>
      <c r="G2790" s="128"/>
      <c r="H2790" s="128"/>
      <c r="I2790" s="124"/>
      <c r="J2790" s="125"/>
      <c r="K2790" s="128"/>
    </row>
    <row r="2791" spans="1:11" x14ac:dyDescent="0.3">
      <c r="A2791" s="73">
        <v>39793</v>
      </c>
      <c r="B2791" s="130">
        <v>873.59002699999996</v>
      </c>
      <c r="C2791" s="125">
        <f t="shared" si="180"/>
        <v>-1.5872798881477079E-2</v>
      </c>
      <c r="D2791" s="128">
        <f t="shared" si="181"/>
        <v>-15872.79888147708</v>
      </c>
      <c r="E2791" s="128">
        <f t="shared" ca="1" si="182"/>
        <v>194251.87393978122</v>
      </c>
      <c r="F2791" s="124">
        <f t="shared" ca="1" si="183"/>
        <v>-0.40489113650987141</v>
      </c>
      <c r="G2791" s="128"/>
      <c r="H2791" s="128"/>
      <c r="I2791" s="124"/>
      <c r="J2791" s="125"/>
      <c r="K2791" s="128"/>
    </row>
    <row r="2792" spans="1:11" x14ac:dyDescent="0.3">
      <c r="A2792" s="73">
        <v>39792</v>
      </c>
      <c r="B2792" s="130">
        <v>899.23999000000003</v>
      </c>
      <c r="C2792" s="125">
        <f t="shared" si="180"/>
        <v>4.8810896170746965E-2</v>
      </c>
      <c r="D2792" s="128">
        <f t="shared" si="181"/>
        <v>48810.896170746964</v>
      </c>
      <c r="E2792" s="128">
        <f t="shared" ca="1" si="182"/>
        <v>194251.87393978122</v>
      </c>
      <c r="F2792" s="124">
        <f t="shared" ca="1" si="183"/>
        <v>-0.3958385327574323</v>
      </c>
      <c r="G2792" s="128"/>
      <c r="H2792" s="128"/>
      <c r="I2792" s="124"/>
      <c r="J2792" s="125"/>
      <c r="K2792" s="128"/>
    </row>
    <row r="2793" spans="1:11" x14ac:dyDescent="0.3">
      <c r="A2793" s="73">
        <v>39791</v>
      </c>
      <c r="B2793" s="130">
        <v>888.669983</v>
      </c>
      <c r="C2793" s="125">
        <f t="shared" si="180"/>
        <v>4.3272543274374797E-2</v>
      </c>
      <c r="D2793" s="128">
        <f t="shared" si="181"/>
        <v>43272.543274374795</v>
      </c>
      <c r="E2793" s="128">
        <f t="shared" ca="1" si="182"/>
        <v>194251.87393978122</v>
      </c>
      <c r="F2793" s="124">
        <f t="shared" ca="1" si="183"/>
        <v>-0.40220908029457259</v>
      </c>
      <c r="G2793" s="128"/>
      <c r="H2793" s="128"/>
      <c r="I2793" s="124"/>
      <c r="J2793" s="125"/>
      <c r="K2793" s="128"/>
    </row>
    <row r="2794" spans="1:11" x14ac:dyDescent="0.3">
      <c r="A2794" s="73">
        <v>39790</v>
      </c>
      <c r="B2794" s="130">
        <v>909.70001200000002</v>
      </c>
      <c r="C2794" s="125">
        <f t="shared" si="180"/>
        <v>0.13708233319327068</v>
      </c>
      <c r="D2794" s="128">
        <f t="shared" si="181"/>
        <v>137082.33319327066</v>
      </c>
      <c r="E2794" s="128">
        <f t="shared" ca="1" si="182"/>
        <v>194251.87393978122</v>
      </c>
      <c r="F2794" s="124">
        <f t="shared" ca="1" si="183"/>
        <v>-0.38436030370883001</v>
      </c>
      <c r="G2794" s="128"/>
      <c r="H2794" s="128"/>
      <c r="I2794" s="124"/>
      <c r="J2794" s="125"/>
      <c r="K2794" s="128"/>
    </row>
    <row r="2795" spans="1:11" x14ac:dyDescent="0.3">
      <c r="A2795" s="73">
        <v>39787</v>
      </c>
      <c r="B2795" s="130">
        <v>876.07000700000003</v>
      </c>
      <c r="C2795" s="125">
        <f t="shared" si="180"/>
        <v>0.16430546577984839</v>
      </c>
      <c r="D2795" s="128">
        <f t="shared" si="181"/>
        <v>164305.4657798484</v>
      </c>
      <c r="E2795" s="128">
        <f t="shared" ca="1" si="182"/>
        <v>194251.87393978122</v>
      </c>
      <c r="F2795" s="124">
        <f t="shared" ca="1" si="183"/>
        <v>-0.42210214679937708</v>
      </c>
      <c r="G2795" s="128"/>
      <c r="H2795" s="128"/>
      <c r="I2795" s="124"/>
      <c r="J2795" s="125"/>
      <c r="K2795" s="128"/>
    </row>
    <row r="2796" spans="1:11" x14ac:dyDescent="0.3">
      <c r="A2796" s="73">
        <v>39786</v>
      </c>
      <c r="B2796" s="130">
        <v>845.21997099999999</v>
      </c>
      <c r="C2796" s="125">
        <f t="shared" si="180"/>
        <v>4.7905915328422921E-2</v>
      </c>
      <c r="D2796" s="128">
        <f t="shared" si="181"/>
        <v>47905.915328422918</v>
      </c>
      <c r="E2796" s="128">
        <f t="shared" ca="1" si="182"/>
        <v>194251.87393978122</v>
      </c>
      <c r="F2796" s="124">
        <f t="shared" ca="1" si="183"/>
        <v>-0.43826515498450458</v>
      </c>
      <c r="G2796" s="128"/>
      <c r="H2796" s="128"/>
      <c r="I2796" s="124"/>
      <c r="J2796" s="125"/>
      <c r="K2796" s="128"/>
    </row>
    <row r="2797" spans="1:11" x14ac:dyDescent="0.3">
      <c r="A2797" s="73">
        <v>39785</v>
      </c>
      <c r="B2797" s="130">
        <v>870.73999000000003</v>
      </c>
      <c r="C2797" s="125">
        <f t="shared" si="180"/>
        <v>1.3525462179471148E-2</v>
      </c>
      <c r="D2797" s="128">
        <f t="shared" si="181"/>
        <v>13525.462179471147</v>
      </c>
      <c r="E2797" s="128">
        <f t="shared" ca="1" si="182"/>
        <v>194251.87393978122</v>
      </c>
      <c r="F2797" s="124">
        <f t="shared" ca="1" si="183"/>
        <v>-0.42233337558834416</v>
      </c>
      <c r="G2797" s="128"/>
      <c r="H2797" s="128"/>
      <c r="I2797" s="124"/>
      <c r="J2797" s="125"/>
      <c r="K2797" s="128"/>
    </row>
    <row r="2798" spans="1:11" x14ac:dyDescent="0.3">
      <c r="A2798" s="73">
        <v>39784</v>
      </c>
      <c r="B2798" s="130">
        <v>848.80999799999995</v>
      </c>
      <c r="C2798" s="125">
        <f t="shared" si="180"/>
        <v>-2.280343226564896E-3</v>
      </c>
      <c r="D2798" s="128">
        <f t="shared" si="181"/>
        <v>-2280.3432265648958</v>
      </c>
      <c r="E2798" s="128">
        <f t="shared" ca="1" si="182"/>
        <v>194251.87393978122</v>
      </c>
      <c r="F2798" s="124">
        <f t="shared" ca="1" si="183"/>
        <v>-0.42841462866637514</v>
      </c>
      <c r="G2798" s="128"/>
      <c r="H2798" s="128"/>
      <c r="I2798" s="124"/>
      <c r="J2798" s="125"/>
      <c r="K2798" s="128"/>
    </row>
    <row r="2799" spans="1:11" x14ac:dyDescent="0.3">
      <c r="A2799" s="73">
        <v>39783</v>
      </c>
      <c r="B2799" s="130">
        <v>816.21002199999998</v>
      </c>
      <c r="C2799" s="125">
        <f t="shared" si="180"/>
        <v>-6.5361973042131982E-2</v>
      </c>
      <c r="D2799" s="128">
        <f t="shared" si="181"/>
        <v>-65361.973042131984</v>
      </c>
      <c r="E2799" s="128">
        <f t="shared" ca="1" si="182"/>
        <v>194251.87393978122</v>
      </c>
      <c r="F2799" s="124">
        <f t="shared" ca="1" si="183"/>
        <v>-0.44201833466272322</v>
      </c>
      <c r="G2799" s="128"/>
      <c r="H2799" s="128"/>
      <c r="I2799" s="124"/>
      <c r="J2799" s="125"/>
      <c r="K2799" s="128"/>
    </row>
    <row r="2800" spans="1:11" x14ac:dyDescent="0.3">
      <c r="A2800" s="73">
        <v>39780</v>
      </c>
      <c r="B2800" s="130">
        <v>896.23999000000003</v>
      </c>
      <c r="C2800" s="125">
        <f t="shared" si="180"/>
        <v>-1.6515037324376203E-2</v>
      </c>
      <c r="D2800" s="128">
        <f t="shared" si="181"/>
        <v>-16515.037324376204</v>
      </c>
      <c r="E2800" s="128">
        <f t="shared" ca="1" si="182"/>
        <v>194251.87393978122</v>
      </c>
      <c r="F2800" s="124">
        <f t="shared" ca="1" si="183"/>
        <v>-0.39131500304406341</v>
      </c>
      <c r="G2800" s="128"/>
      <c r="H2800" s="128"/>
      <c r="I2800" s="124"/>
      <c r="J2800" s="125"/>
      <c r="K2800" s="128"/>
    </row>
    <row r="2801" spans="1:11" x14ac:dyDescent="0.3">
      <c r="A2801" s="73">
        <v>39778</v>
      </c>
      <c r="B2801" s="130">
        <v>887.67999299999997</v>
      </c>
      <c r="C2801" s="125">
        <f t="shared" si="180"/>
        <v>4.1511211425712125E-2</v>
      </c>
      <c r="D2801" s="128">
        <f t="shared" si="181"/>
        <v>41511.211425712121</v>
      </c>
      <c r="E2801" s="128">
        <f t="shared" ca="1" si="182"/>
        <v>194251.87393978122</v>
      </c>
      <c r="F2801" s="124">
        <f t="shared" ca="1" si="183"/>
        <v>-0.40067786704148967</v>
      </c>
      <c r="G2801" s="128"/>
      <c r="H2801" s="128"/>
      <c r="I2801" s="124"/>
      <c r="J2801" s="125"/>
      <c r="K2801" s="128"/>
    </row>
    <row r="2802" spans="1:11" x14ac:dyDescent="0.3">
      <c r="A2802" s="73">
        <v>39777</v>
      </c>
      <c r="B2802" s="130">
        <v>857.39001499999995</v>
      </c>
      <c r="C2802" s="125">
        <f t="shared" si="180"/>
        <v>-4.623171082398303E-2</v>
      </c>
      <c r="D2802" s="128">
        <f t="shared" si="181"/>
        <v>-46231.710823983027</v>
      </c>
      <c r="E2802" s="128">
        <f t="shared" ca="1" si="182"/>
        <v>194251.87393978122</v>
      </c>
      <c r="F2802" s="124">
        <f t="shared" ca="1" si="183"/>
        <v>-0.41663035685864003</v>
      </c>
      <c r="G2802" s="128"/>
      <c r="H2802" s="128"/>
      <c r="I2802" s="124"/>
      <c r="J2802" s="125"/>
      <c r="K2802" s="128"/>
    </row>
    <row r="2803" spans="1:11" x14ac:dyDescent="0.3">
      <c r="A2803" s="73">
        <v>39776</v>
      </c>
      <c r="B2803" s="130">
        <v>851.80999799999995</v>
      </c>
      <c r="C2803" s="125">
        <f t="shared" si="180"/>
        <v>-7.3323856775791341E-2</v>
      </c>
      <c r="D2803" s="128">
        <f t="shared" si="181"/>
        <v>-73323.856775791341</v>
      </c>
      <c r="E2803" s="128">
        <f t="shared" ca="1" si="182"/>
        <v>194251.87393978122</v>
      </c>
      <c r="F2803" s="124">
        <f t="shared" ca="1" si="183"/>
        <v>-0.42015085812104858</v>
      </c>
      <c r="G2803" s="128"/>
      <c r="H2803" s="128"/>
      <c r="I2803" s="124"/>
      <c r="J2803" s="125"/>
      <c r="K2803" s="128"/>
    </row>
    <row r="2804" spans="1:11" x14ac:dyDescent="0.3">
      <c r="A2804" s="73">
        <v>39773</v>
      </c>
      <c r="B2804" s="130">
        <v>800.03002900000001</v>
      </c>
      <c r="C2804" s="125">
        <f t="shared" si="180"/>
        <v>-0.14066742113951192</v>
      </c>
      <c r="D2804" s="128">
        <f t="shared" si="181"/>
        <v>-140667.42113951192</v>
      </c>
      <c r="E2804" s="128">
        <f t="shared" ca="1" si="182"/>
        <v>194251.87393978122</v>
      </c>
      <c r="F2804" s="124">
        <f t="shared" ca="1" si="183"/>
        <v>-0.43984509483549705</v>
      </c>
      <c r="G2804" s="128"/>
      <c r="H2804" s="128"/>
      <c r="I2804" s="124"/>
      <c r="J2804" s="125"/>
      <c r="K2804" s="128"/>
    </row>
    <row r="2805" spans="1:11" x14ac:dyDescent="0.3">
      <c r="A2805" s="73">
        <v>39772</v>
      </c>
      <c r="B2805" s="130">
        <v>752.44000200000005</v>
      </c>
      <c r="C2805" s="125">
        <f t="shared" si="180"/>
        <v>-0.16846432914605058</v>
      </c>
      <c r="D2805" s="128">
        <f t="shared" si="181"/>
        <v>-168464.32914605059</v>
      </c>
      <c r="E2805" s="128">
        <f t="shared" ca="1" si="182"/>
        <v>194251.87393978122</v>
      </c>
      <c r="F2805" s="124">
        <f t="shared" ca="1" si="183"/>
        <v>-0.46530036703124644</v>
      </c>
      <c r="G2805" s="128"/>
      <c r="H2805" s="128"/>
      <c r="I2805" s="124"/>
      <c r="J2805" s="125"/>
      <c r="K2805" s="128"/>
    </row>
    <row r="2806" spans="1:11" x14ac:dyDescent="0.3">
      <c r="A2806" s="73">
        <v>39771</v>
      </c>
      <c r="B2806" s="130">
        <v>806.580017</v>
      </c>
      <c r="C2806" s="125">
        <f t="shared" si="180"/>
        <v>-0.15343682098645384</v>
      </c>
      <c r="D2806" s="128">
        <f t="shared" si="181"/>
        <v>-153436.82098645385</v>
      </c>
      <c r="E2806" s="128">
        <f t="shared" ca="1" si="182"/>
        <v>194251.87393978122</v>
      </c>
      <c r="F2806" s="124">
        <f t="shared" ca="1" si="183"/>
        <v>-0.44014711984952382</v>
      </c>
      <c r="G2806" s="128"/>
      <c r="H2806" s="128"/>
      <c r="I2806" s="124"/>
      <c r="J2806" s="125"/>
      <c r="K2806" s="128"/>
    </row>
    <row r="2807" spans="1:11" x14ac:dyDescent="0.3">
      <c r="A2807" s="73">
        <v>39770</v>
      </c>
      <c r="B2807" s="130">
        <v>859.11999500000002</v>
      </c>
      <c r="C2807" s="125">
        <f t="shared" si="180"/>
        <v>-0.14579170270942077</v>
      </c>
      <c r="D2807" s="128">
        <f t="shared" si="181"/>
        <v>-145791.70270942076</v>
      </c>
      <c r="E2807" s="128">
        <f t="shared" ca="1" si="182"/>
        <v>194251.87393978122</v>
      </c>
      <c r="F2807" s="124">
        <f t="shared" ca="1" si="183"/>
        <v>-0.39360659607972215</v>
      </c>
      <c r="G2807" s="128"/>
      <c r="H2807" s="128"/>
      <c r="I2807" s="124"/>
      <c r="J2807" s="125"/>
      <c r="K2807" s="128"/>
    </row>
    <row r="2808" spans="1:11" x14ac:dyDescent="0.3">
      <c r="A2808" s="73">
        <v>39769</v>
      </c>
      <c r="B2808" s="130">
        <v>850.75</v>
      </c>
      <c r="C2808" s="125">
        <f t="shared" si="180"/>
        <v>-0.11957982969570313</v>
      </c>
      <c r="D2808" s="128">
        <f t="shared" si="181"/>
        <v>-119579.82969570313</v>
      </c>
      <c r="E2808" s="128">
        <f t="shared" ca="1" si="182"/>
        <v>194251.87393978122</v>
      </c>
      <c r="F2808" s="124">
        <f t="shared" ca="1" si="183"/>
        <v>-0.40907826008531967</v>
      </c>
      <c r="G2808" s="128"/>
      <c r="H2808" s="128"/>
      <c r="I2808" s="124"/>
      <c r="J2808" s="125"/>
      <c r="K2808" s="128"/>
    </row>
    <row r="2809" spans="1:11" x14ac:dyDescent="0.3">
      <c r="A2809" s="73">
        <v>39766</v>
      </c>
      <c r="B2809" s="130">
        <v>873.28997800000002</v>
      </c>
      <c r="C2809" s="125">
        <f t="shared" si="180"/>
        <v>-9.8539377548387042E-2</v>
      </c>
      <c r="D2809" s="128">
        <f t="shared" si="181"/>
        <v>-98539.377548387041</v>
      </c>
      <c r="E2809" s="128">
        <f t="shared" ca="1" si="182"/>
        <v>194251.87393978122</v>
      </c>
      <c r="F2809" s="124">
        <f t="shared" ca="1" si="183"/>
        <v>-0.39070100831384158</v>
      </c>
      <c r="G2809" s="128"/>
      <c r="H2809" s="128"/>
      <c r="I2809" s="124"/>
      <c r="J2809" s="125"/>
      <c r="K2809" s="128"/>
    </row>
    <row r="2810" spans="1:11" x14ac:dyDescent="0.3">
      <c r="A2810" s="73">
        <v>39765</v>
      </c>
      <c r="B2810" s="130">
        <v>911.28997800000002</v>
      </c>
      <c r="C2810" s="125">
        <f t="shared" si="180"/>
        <v>-4.4859549716265823E-2</v>
      </c>
      <c r="D2810" s="128">
        <f t="shared" si="181"/>
        <v>-44859.549716265821</v>
      </c>
      <c r="E2810" s="128">
        <f t="shared" ca="1" si="182"/>
        <v>194251.87393978122</v>
      </c>
      <c r="F2810" s="124">
        <f t="shared" ca="1" si="183"/>
        <v>-0.37528964431831335</v>
      </c>
      <c r="G2810" s="128"/>
      <c r="H2810" s="128"/>
      <c r="I2810" s="124"/>
      <c r="J2810" s="125"/>
      <c r="K2810" s="128"/>
    </row>
    <row r="2811" spans="1:11" x14ac:dyDescent="0.3">
      <c r="A2811" s="73">
        <v>39764</v>
      </c>
      <c r="B2811" s="130">
        <v>852.29998799999998</v>
      </c>
      <c r="C2811" s="125">
        <f t="shared" si="180"/>
        <v>-8.3637106884062895E-2</v>
      </c>
      <c r="D2811" s="128">
        <f t="shared" si="181"/>
        <v>-83637.106884062901</v>
      </c>
      <c r="E2811" s="128">
        <f t="shared" ca="1" si="182"/>
        <v>194251.87393978122</v>
      </c>
      <c r="F2811" s="124">
        <f t="shared" ca="1" si="183"/>
        <v>-0.41267272583527181</v>
      </c>
      <c r="G2811" s="128"/>
      <c r="H2811" s="128"/>
      <c r="I2811" s="124"/>
      <c r="J2811" s="125"/>
      <c r="K2811" s="128"/>
    </row>
    <row r="2812" spans="1:11" x14ac:dyDescent="0.3">
      <c r="A2812" s="73">
        <v>39763</v>
      </c>
      <c r="B2812" s="130">
        <v>898.95001200000002</v>
      </c>
      <c r="C2812" s="125">
        <f t="shared" si="180"/>
        <v>-4.4188788591415396E-2</v>
      </c>
      <c r="D2812" s="128">
        <f t="shared" si="181"/>
        <v>-44188.788591415396</v>
      </c>
      <c r="E2812" s="128">
        <f t="shared" ca="1" si="182"/>
        <v>194251.87393978122</v>
      </c>
      <c r="F2812" s="124">
        <f t="shared" ca="1" si="183"/>
        <v>-0.38871055032930146</v>
      </c>
      <c r="G2812" s="128"/>
      <c r="H2812" s="128"/>
      <c r="I2812" s="124"/>
      <c r="J2812" s="125"/>
      <c r="K2812" s="128"/>
    </row>
    <row r="2813" spans="1:11" x14ac:dyDescent="0.3">
      <c r="A2813" s="73">
        <v>39762</v>
      </c>
      <c r="B2813" s="130">
        <v>919.21002199999998</v>
      </c>
      <c r="C2813" s="125">
        <f t="shared" si="180"/>
        <v>8.279936908965424E-2</v>
      </c>
      <c r="D2813" s="128">
        <f t="shared" si="181"/>
        <v>82799.369089654239</v>
      </c>
      <c r="E2813" s="128">
        <f t="shared" ca="1" si="182"/>
        <v>194251.87393978122</v>
      </c>
      <c r="F2813" s="124">
        <f t="shared" ca="1" si="183"/>
        <v>-0.37935249209123789</v>
      </c>
      <c r="G2813" s="128"/>
      <c r="H2813" s="128"/>
      <c r="I2813" s="124"/>
      <c r="J2813" s="125"/>
      <c r="K2813" s="128"/>
    </row>
    <row r="2814" spans="1:11" x14ac:dyDescent="0.3">
      <c r="A2814" s="73">
        <v>39759</v>
      </c>
      <c r="B2814" s="130">
        <v>930.98999000000003</v>
      </c>
      <c r="C2814" s="125">
        <f t="shared" si="180"/>
        <v>6.1840583919600789E-2</v>
      </c>
      <c r="D2814" s="128">
        <f t="shared" si="181"/>
        <v>61840.583919600787</v>
      </c>
      <c r="E2814" s="128">
        <f t="shared" ca="1" si="182"/>
        <v>194251.87393978122</v>
      </c>
      <c r="F2814" s="124">
        <f t="shared" ca="1" si="183"/>
        <v>-0.35311083042566949</v>
      </c>
      <c r="G2814" s="128"/>
      <c r="H2814" s="128"/>
      <c r="I2814" s="124"/>
      <c r="J2814" s="125"/>
      <c r="K2814" s="128"/>
    </row>
    <row r="2815" spans="1:11" x14ac:dyDescent="0.3">
      <c r="A2815" s="73">
        <v>39758</v>
      </c>
      <c r="B2815" s="130">
        <v>904.88000499999998</v>
      </c>
      <c r="C2815" s="125">
        <f t="shared" si="180"/>
        <v>-3.556815863003715E-3</v>
      </c>
      <c r="D2815" s="128">
        <f t="shared" si="181"/>
        <v>-3556.8158630037151</v>
      </c>
      <c r="E2815" s="128">
        <f t="shared" ca="1" si="182"/>
        <v>194251.87393978122</v>
      </c>
      <c r="F2815" s="124">
        <f t="shared" ca="1" si="183"/>
        <v>-0.37753316674631987</v>
      </c>
      <c r="G2815" s="128"/>
      <c r="H2815" s="128"/>
      <c r="I2815" s="124"/>
      <c r="J2815" s="125"/>
      <c r="K2815" s="128"/>
    </row>
    <row r="2816" spans="1:11" x14ac:dyDescent="0.3">
      <c r="A2816" s="73">
        <v>39757</v>
      </c>
      <c r="B2816" s="130">
        <v>952.77002000000005</v>
      </c>
      <c r="C2816" s="125">
        <f t="shared" si="180"/>
        <v>6.2434475779344245E-2</v>
      </c>
      <c r="D2816" s="128">
        <f t="shared" si="181"/>
        <v>62434.475779344248</v>
      </c>
      <c r="E2816" s="128">
        <f t="shared" ca="1" si="182"/>
        <v>194251.87393978122</v>
      </c>
      <c r="F2816" s="124">
        <f t="shared" ca="1" si="183"/>
        <v>-0.35395349303344259</v>
      </c>
      <c r="G2816" s="128"/>
      <c r="H2816" s="128"/>
      <c r="I2816" s="124"/>
      <c r="J2816" s="125"/>
      <c r="K2816" s="128"/>
    </row>
    <row r="2817" spans="1:11" x14ac:dyDescent="0.3">
      <c r="A2817" s="73">
        <v>39756</v>
      </c>
      <c r="B2817" s="130">
        <v>1005.75</v>
      </c>
      <c r="C2817" s="125">
        <f t="shared" si="180"/>
        <v>5.3086239083854236E-2</v>
      </c>
      <c r="D2817" s="128">
        <f t="shared" si="181"/>
        <v>53086.239083854234</v>
      </c>
      <c r="E2817" s="128">
        <f t="shared" ca="1" si="182"/>
        <v>194251.87393978122</v>
      </c>
      <c r="F2817" s="124">
        <f t="shared" ca="1" si="183"/>
        <v>-0.31842208467770183</v>
      </c>
      <c r="G2817" s="128"/>
      <c r="H2817" s="128"/>
      <c r="I2817" s="124"/>
      <c r="J2817" s="125"/>
      <c r="K2817" s="128"/>
    </row>
    <row r="2818" spans="1:11" x14ac:dyDescent="0.3">
      <c r="A2818" s="73">
        <v>39755</v>
      </c>
      <c r="B2818" s="130">
        <v>966.29998799999998</v>
      </c>
      <c r="C2818" s="125">
        <f t="shared" si="180"/>
        <v>-1.93830277398086E-2</v>
      </c>
      <c r="D2818" s="128">
        <f t="shared" si="181"/>
        <v>-19383.0277398086</v>
      </c>
      <c r="E2818" s="128">
        <f t="shared" ca="1" si="182"/>
        <v>194251.87393978122</v>
      </c>
      <c r="F2818" s="124">
        <f t="shared" ca="1" si="183"/>
        <v>-0.3643892365910103</v>
      </c>
      <c r="G2818" s="128"/>
      <c r="H2818" s="128"/>
      <c r="I2818" s="124"/>
      <c r="J2818" s="125"/>
      <c r="K2818" s="128"/>
    </row>
    <row r="2819" spans="1:11" x14ac:dyDescent="0.3">
      <c r="A2819" s="73">
        <v>39752</v>
      </c>
      <c r="B2819" s="130">
        <v>968.75</v>
      </c>
      <c r="C2819" s="125">
        <f t="shared" si="180"/>
        <v>2.9982470214012791E-2</v>
      </c>
      <c r="D2819" s="128">
        <f t="shared" si="181"/>
        <v>29982.470214012792</v>
      </c>
      <c r="E2819" s="128">
        <f t="shared" ca="1" si="182"/>
        <v>194251.87393978122</v>
      </c>
      <c r="F2819" s="124">
        <f t="shared" ca="1" si="183"/>
        <v>-0.35509964143580008</v>
      </c>
      <c r="G2819" s="128"/>
      <c r="H2819" s="128"/>
      <c r="I2819" s="124"/>
      <c r="J2819" s="125"/>
      <c r="K2819" s="128"/>
    </row>
    <row r="2820" spans="1:11" x14ac:dyDescent="0.3">
      <c r="A2820" s="73">
        <v>39751</v>
      </c>
      <c r="B2820" s="130">
        <v>954.09002699999996</v>
      </c>
      <c r="C2820" s="125">
        <f t="shared" si="180"/>
        <v>8.0936086732830148E-3</v>
      </c>
      <c r="D2820" s="128">
        <f t="shared" si="181"/>
        <v>8093.6086732830145</v>
      </c>
      <c r="E2820" s="128">
        <f t="shared" ca="1" si="182"/>
        <v>194251.87393978122</v>
      </c>
      <c r="F2820" s="124">
        <f t="shared" ca="1" si="183"/>
        <v>-0.36800582132802995</v>
      </c>
      <c r="G2820" s="128"/>
      <c r="H2820" s="128"/>
      <c r="I2820" s="124"/>
      <c r="J2820" s="125"/>
      <c r="K2820" s="128"/>
    </row>
    <row r="2821" spans="1:11" x14ac:dyDescent="0.3">
      <c r="A2821" s="73">
        <v>39750</v>
      </c>
      <c r="B2821" s="130">
        <v>930.09002699999996</v>
      </c>
      <c r="C2821" s="125">
        <f t="shared" si="180"/>
        <v>2.4508723275317834E-2</v>
      </c>
      <c r="D2821" s="128">
        <f t="shared" si="181"/>
        <v>24508.723275317832</v>
      </c>
      <c r="E2821" s="128">
        <f t="shared" ca="1" si="182"/>
        <v>194251.87393978122</v>
      </c>
      <c r="F2821" s="124">
        <f t="shared" ca="1" si="183"/>
        <v>-0.38340930804085627</v>
      </c>
      <c r="G2821" s="128"/>
      <c r="H2821" s="128"/>
      <c r="I2821" s="124"/>
      <c r="J2821" s="125"/>
      <c r="K2821" s="128"/>
    </row>
    <row r="2822" spans="1:11" x14ac:dyDescent="0.3">
      <c r="A2822" s="73">
        <v>39749</v>
      </c>
      <c r="B2822" s="130">
        <v>940.51000999999997</v>
      </c>
      <c r="C2822" s="125">
        <f t="shared" si="180"/>
        <v>-5.7614652582492654E-2</v>
      </c>
      <c r="D2822" s="128">
        <f t="shared" si="181"/>
        <v>-57614.65258249265</v>
      </c>
      <c r="E2822" s="128">
        <f t="shared" ca="1" si="182"/>
        <v>194251.87393978122</v>
      </c>
      <c r="F2822" s="124">
        <f t="shared" ca="1" si="183"/>
        <v>-0.3929765409616216</v>
      </c>
      <c r="G2822" s="128"/>
      <c r="H2822" s="128"/>
      <c r="I2822" s="124"/>
      <c r="J2822" s="125"/>
      <c r="K2822" s="128"/>
    </row>
    <row r="2823" spans="1:11" x14ac:dyDescent="0.3">
      <c r="A2823" s="73">
        <v>39748</v>
      </c>
      <c r="B2823" s="130">
        <v>848.919983</v>
      </c>
      <c r="C2823" s="125">
        <f t="shared" si="180"/>
        <v>-0.1539143835091894</v>
      </c>
      <c r="D2823" s="128">
        <f t="shared" si="181"/>
        <v>-153914.38350918941</v>
      </c>
      <c r="E2823" s="128">
        <f t="shared" ca="1" si="182"/>
        <v>194251.87393978122</v>
      </c>
      <c r="F2823" s="124">
        <f t="shared" ca="1" si="183"/>
        <v>-0.44551999849094071</v>
      </c>
      <c r="G2823" s="128"/>
      <c r="H2823" s="128"/>
      <c r="I2823" s="124"/>
      <c r="J2823" s="125"/>
      <c r="K2823" s="128"/>
    </row>
    <row r="2824" spans="1:11" x14ac:dyDescent="0.3">
      <c r="A2824" s="73">
        <v>39745</v>
      </c>
      <c r="B2824" s="130">
        <v>876.77002000000005</v>
      </c>
      <c r="C2824" s="125">
        <f t="shared" ref="C2824:C2887" si="184">B2824/B2834-1</f>
        <v>-2.4966028028752474E-2</v>
      </c>
      <c r="D2824" s="128">
        <f t="shared" ref="D2824:D2887" si="185">C2824*$B$5</f>
        <v>-24966.028028752473</v>
      </c>
      <c r="E2824" s="128">
        <f t="shared" ref="E2824:E2887" ca="1" si="186">ABS(_xlfn.PERCENTILE.INC(OFFSET(D2824,0,0,Window),1-VaRLevel))</f>
        <v>194251.87393978122</v>
      </c>
      <c r="F2824" s="124">
        <f t="shared" ca="1" si="183"/>
        <v>-0.43103088204948647</v>
      </c>
      <c r="G2824" s="128"/>
      <c r="H2824" s="128"/>
      <c r="I2824" s="124"/>
      <c r="J2824" s="125"/>
      <c r="K2824" s="128"/>
    </row>
    <row r="2825" spans="1:11" x14ac:dyDescent="0.3">
      <c r="A2825" s="73">
        <v>39744</v>
      </c>
      <c r="B2825" s="130">
        <v>908.10998500000005</v>
      </c>
      <c r="C2825" s="125">
        <f t="shared" si="184"/>
        <v>-1.9891837016617897E-3</v>
      </c>
      <c r="D2825" s="128">
        <f t="shared" si="185"/>
        <v>-1989.1837016617897</v>
      </c>
      <c r="E2825" s="128">
        <f t="shared" ca="1" si="186"/>
        <v>194251.87393978122</v>
      </c>
      <c r="F2825" s="124">
        <f t="shared" ref="F2825:F2888" ca="1" si="187">B2825/OFFSET(B2825,250,0)-1</f>
        <v>-0.40850530988050782</v>
      </c>
      <c r="G2825" s="128"/>
      <c r="H2825" s="128"/>
      <c r="I2825" s="124"/>
      <c r="J2825" s="125"/>
      <c r="K2825" s="128"/>
    </row>
    <row r="2826" spans="1:11" x14ac:dyDescent="0.3">
      <c r="A2826" s="73">
        <v>39743</v>
      </c>
      <c r="B2826" s="130">
        <v>896.78002900000001</v>
      </c>
      <c r="C2826" s="125">
        <f t="shared" si="184"/>
        <v>-8.9507962739846181E-2</v>
      </c>
      <c r="D2826" s="128">
        <f t="shared" si="185"/>
        <v>-89507.962739846174</v>
      </c>
      <c r="E2826" s="128">
        <f t="shared" ca="1" si="186"/>
        <v>194251.87393978122</v>
      </c>
      <c r="F2826" s="124">
        <f t="shared" ca="1" si="187"/>
        <v>-0.40783147465137648</v>
      </c>
      <c r="G2826" s="128"/>
      <c r="H2826" s="128"/>
      <c r="I2826" s="124"/>
      <c r="J2826" s="125"/>
      <c r="K2826" s="128"/>
    </row>
    <row r="2827" spans="1:11" x14ac:dyDescent="0.3">
      <c r="A2827" s="73">
        <v>39742</v>
      </c>
      <c r="B2827" s="130">
        <v>955.04998799999998</v>
      </c>
      <c r="C2827" s="125">
        <f t="shared" si="184"/>
        <v>-4.1335828901675864E-2</v>
      </c>
      <c r="D2827" s="128">
        <f t="shared" si="185"/>
        <v>-41335.828901675864</v>
      </c>
      <c r="E2827" s="128">
        <f t="shared" ca="1" si="186"/>
        <v>194251.87393978122</v>
      </c>
      <c r="F2827" s="124">
        <f t="shared" ca="1" si="187"/>
        <v>-0.36996992845749688</v>
      </c>
      <c r="G2827" s="128"/>
      <c r="H2827" s="128"/>
      <c r="I2827" s="124"/>
      <c r="J2827" s="125"/>
      <c r="K2827" s="128"/>
    </row>
    <row r="2828" spans="1:11" x14ac:dyDescent="0.3">
      <c r="A2828" s="73">
        <v>39741</v>
      </c>
      <c r="B2828" s="130">
        <v>985.40002400000003</v>
      </c>
      <c r="C2828" s="125">
        <f t="shared" si="184"/>
        <v>-6.7641845400535749E-2</v>
      </c>
      <c r="D2828" s="128">
        <f t="shared" si="185"/>
        <v>-67641.845400535749</v>
      </c>
      <c r="E2828" s="128">
        <f t="shared" ca="1" si="186"/>
        <v>194251.87393978122</v>
      </c>
      <c r="F2828" s="124">
        <f t="shared" ca="1" si="187"/>
        <v>-0.35153558127666651</v>
      </c>
      <c r="G2828" s="128"/>
      <c r="H2828" s="128"/>
      <c r="I2828" s="124"/>
      <c r="J2828" s="125"/>
      <c r="K2828" s="128"/>
    </row>
    <row r="2829" spans="1:11" x14ac:dyDescent="0.3">
      <c r="A2829" s="73">
        <v>39738</v>
      </c>
      <c r="B2829" s="130">
        <v>940.54998799999998</v>
      </c>
      <c r="C2829" s="125">
        <f t="shared" si="184"/>
        <v>-0.14435558971926887</v>
      </c>
      <c r="D2829" s="128">
        <f t="shared" si="185"/>
        <v>-144355.58971926887</v>
      </c>
      <c r="E2829" s="128">
        <f t="shared" ca="1" si="186"/>
        <v>194251.87393978122</v>
      </c>
      <c r="F2829" s="124">
        <f t="shared" ca="1" si="187"/>
        <v>-0.37560161752502519</v>
      </c>
      <c r="G2829" s="128"/>
      <c r="H2829" s="128"/>
      <c r="I2829" s="124"/>
      <c r="J2829" s="125"/>
      <c r="K2829" s="128"/>
    </row>
    <row r="2830" spans="1:11" x14ac:dyDescent="0.3">
      <c r="A2830" s="73">
        <v>39737</v>
      </c>
      <c r="B2830" s="130">
        <v>946.42999299999997</v>
      </c>
      <c r="C2830" s="125">
        <f t="shared" si="184"/>
        <v>-0.15063541626123866</v>
      </c>
      <c r="D2830" s="128">
        <f t="shared" si="185"/>
        <v>-150635.41626123866</v>
      </c>
      <c r="E2830" s="128">
        <f t="shared" ca="1" si="186"/>
        <v>194251.87393978122</v>
      </c>
      <c r="F2830" s="124">
        <f t="shared" ca="1" si="187"/>
        <v>-0.36931156257934483</v>
      </c>
      <c r="G2830" s="128"/>
      <c r="H2830" s="128"/>
      <c r="I2830" s="124"/>
      <c r="J2830" s="125"/>
      <c r="K2830" s="128"/>
    </row>
    <row r="2831" spans="1:11" x14ac:dyDescent="0.3">
      <c r="A2831" s="73">
        <v>39736</v>
      </c>
      <c r="B2831" s="130">
        <v>907.84002699999996</v>
      </c>
      <c r="C2831" s="125">
        <f t="shared" si="184"/>
        <v>-0.21809382730648219</v>
      </c>
      <c r="D2831" s="128">
        <f t="shared" si="185"/>
        <v>-218093.82730648218</v>
      </c>
      <c r="E2831" s="128">
        <f t="shared" ca="1" si="186"/>
        <v>194251.87393978122</v>
      </c>
      <c r="F2831" s="124">
        <f t="shared" ca="1" si="187"/>
        <v>-0.41052409424384462</v>
      </c>
      <c r="G2831" s="128"/>
      <c r="H2831" s="128"/>
      <c r="I2831" s="124"/>
      <c r="J2831" s="125"/>
      <c r="K2831" s="128"/>
    </row>
    <row r="2832" spans="1:11" x14ac:dyDescent="0.3">
      <c r="A2832" s="73">
        <v>39735</v>
      </c>
      <c r="B2832" s="130">
        <v>998.01000999999997</v>
      </c>
      <c r="C2832" s="125">
        <f t="shared" si="184"/>
        <v>-0.144337920680638</v>
      </c>
      <c r="D2832" s="128">
        <f t="shared" si="185"/>
        <v>-144337.920680638</v>
      </c>
      <c r="E2832" s="128">
        <f t="shared" ca="1" si="186"/>
        <v>165585.88874826071</v>
      </c>
      <c r="F2832" s="124">
        <f t="shared" ca="1" si="187"/>
        <v>-0.35246294121916733</v>
      </c>
      <c r="G2832" s="128"/>
      <c r="H2832" s="128"/>
      <c r="I2832" s="124"/>
      <c r="J2832" s="125"/>
      <c r="K2832" s="128"/>
    </row>
    <row r="2833" spans="1:11" x14ac:dyDescent="0.3">
      <c r="A2833" s="73">
        <v>39734</v>
      </c>
      <c r="B2833" s="130">
        <v>1003.349976</v>
      </c>
      <c r="C2833" s="125">
        <f t="shared" si="184"/>
        <v>-9.3156363678458476E-2</v>
      </c>
      <c r="D2833" s="128">
        <f t="shared" si="185"/>
        <v>-93156.363678458481</v>
      </c>
      <c r="E2833" s="128">
        <f t="shared" ca="1" si="186"/>
        <v>165585.88874826071</v>
      </c>
      <c r="F2833" s="124">
        <f t="shared" ca="1" si="187"/>
        <v>-0.34785154849909017</v>
      </c>
      <c r="G2833" s="128"/>
      <c r="H2833" s="128"/>
      <c r="I2833" s="124"/>
      <c r="J2833" s="125"/>
      <c r="K2833" s="128"/>
    </row>
    <row r="2834" spans="1:11" x14ac:dyDescent="0.3">
      <c r="A2834" s="73">
        <v>39731</v>
      </c>
      <c r="B2834" s="130">
        <v>899.21997099999999</v>
      </c>
      <c r="C2834" s="125">
        <f t="shared" si="184"/>
        <v>-0.25884596489081624</v>
      </c>
      <c r="D2834" s="128">
        <f t="shared" si="185"/>
        <v>-258845.96489081625</v>
      </c>
      <c r="E2834" s="128">
        <f t="shared" ca="1" si="186"/>
        <v>165585.88874826071</v>
      </c>
      <c r="F2834" s="124">
        <f t="shared" ca="1" si="187"/>
        <v>-0.41937483864352831</v>
      </c>
      <c r="G2834" s="128"/>
      <c r="H2834" s="128"/>
      <c r="I2834" s="124"/>
      <c r="J2834" s="125"/>
      <c r="K2834" s="128"/>
    </row>
    <row r="2835" spans="1:11" x14ac:dyDescent="0.3">
      <c r="A2835" s="73">
        <v>39730</v>
      </c>
      <c r="B2835" s="130">
        <v>909.919983</v>
      </c>
      <c r="C2835" s="125">
        <f t="shared" si="184"/>
        <v>-0.24749008223385727</v>
      </c>
      <c r="D2835" s="128">
        <f t="shared" si="185"/>
        <v>-247490.08223385728</v>
      </c>
      <c r="E2835" s="128">
        <f t="shared" ca="1" si="186"/>
        <v>143376.09649337031</v>
      </c>
      <c r="F2835" s="124">
        <f t="shared" ca="1" si="187"/>
        <v>-0.4173902199691889</v>
      </c>
      <c r="G2835" s="128"/>
      <c r="H2835" s="128"/>
      <c r="I2835" s="124"/>
      <c r="J2835" s="125"/>
      <c r="K2835" s="128"/>
    </row>
    <row r="2836" spans="1:11" x14ac:dyDescent="0.3">
      <c r="A2836" s="73">
        <v>39729</v>
      </c>
      <c r="B2836" s="130">
        <v>984.94000200000005</v>
      </c>
      <c r="C2836" s="125">
        <f t="shared" si="184"/>
        <v>-0.16943677961933756</v>
      </c>
      <c r="D2836" s="128">
        <f t="shared" si="185"/>
        <v>-169436.77961933755</v>
      </c>
      <c r="E2836" s="128">
        <f t="shared" ca="1" si="186"/>
        <v>124305.952851161</v>
      </c>
      <c r="F2836" s="124">
        <f t="shared" ca="1" si="187"/>
        <v>-0.36635766595932817</v>
      </c>
      <c r="G2836" s="128"/>
      <c r="H2836" s="128"/>
      <c r="I2836" s="124"/>
      <c r="J2836" s="125"/>
      <c r="K2836" s="128"/>
    </row>
    <row r="2837" spans="1:11" x14ac:dyDescent="0.3">
      <c r="A2837" s="73">
        <v>39728</v>
      </c>
      <c r="B2837" s="130">
        <v>996.22997999999995</v>
      </c>
      <c r="C2837" s="125">
        <f t="shared" si="184"/>
        <v>-0.16157781865795628</v>
      </c>
      <c r="D2837" s="128">
        <f t="shared" si="185"/>
        <v>-161577.81865795629</v>
      </c>
      <c r="E2837" s="128">
        <f t="shared" ca="1" si="186"/>
        <v>108905.88856233656</v>
      </c>
      <c r="F2837" s="124">
        <f t="shared" ca="1" si="187"/>
        <v>-0.36240055905688828</v>
      </c>
      <c r="G2837" s="128"/>
      <c r="H2837" s="128"/>
      <c r="I2837" s="124"/>
      <c r="J2837" s="125"/>
      <c r="K2837" s="128"/>
    </row>
    <row r="2838" spans="1:11" x14ac:dyDescent="0.3">
      <c r="A2838" s="73">
        <v>39727</v>
      </c>
      <c r="B2838" s="130">
        <v>1056.8900149999999</v>
      </c>
      <c r="C2838" s="125">
        <f t="shared" si="184"/>
        <v>-0.12443144689349528</v>
      </c>
      <c r="D2838" s="128">
        <f t="shared" si="185"/>
        <v>-124431.44689349527</v>
      </c>
      <c r="E2838" s="128">
        <f t="shared" ca="1" si="186"/>
        <v>86006.008157410644</v>
      </c>
      <c r="F2838" s="124">
        <f t="shared" ca="1" si="187"/>
        <v>-0.32473564911116792</v>
      </c>
      <c r="G2838" s="128"/>
      <c r="H2838" s="128"/>
      <c r="I2838" s="124"/>
      <c r="J2838" s="125"/>
      <c r="K2838" s="128"/>
    </row>
    <row r="2839" spans="1:11" x14ac:dyDescent="0.3">
      <c r="A2839" s="73">
        <v>39724</v>
      </c>
      <c r="B2839" s="130">
        <v>1099.2299800000001</v>
      </c>
      <c r="C2839" s="125">
        <f t="shared" si="184"/>
        <v>-0.12417533660301716</v>
      </c>
      <c r="D2839" s="128">
        <f t="shared" si="185"/>
        <v>-124175.33660301716</v>
      </c>
      <c r="E2839" s="128">
        <f t="shared" ca="1" si="186"/>
        <v>77600.902560200688</v>
      </c>
      <c r="F2839" s="124">
        <f t="shared" ca="1" si="187"/>
        <v>-0.29199782867736568</v>
      </c>
      <c r="G2839" s="128"/>
      <c r="H2839" s="128"/>
      <c r="I2839" s="124"/>
      <c r="J2839" s="125"/>
      <c r="K2839" s="128"/>
    </row>
    <row r="2840" spans="1:11" x14ac:dyDescent="0.3">
      <c r="A2840" s="73">
        <v>39723</v>
      </c>
      <c r="B2840" s="130">
        <v>1114.280029</v>
      </c>
      <c r="C2840" s="125">
        <f t="shared" si="184"/>
        <v>-7.6443610277216023E-2</v>
      </c>
      <c r="D2840" s="128">
        <f t="shared" si="185"/>
        <v>-76443.610277216023</v>
      </c>
      <c r="E2840" s="128">
        <f t="shared" ca="1" si="186"/>
        <v>75551.666883224418</v>
      </c>
      <c r="F2840" s="124">
        <f t="shared" ca="1" si="187"/>
        <v>-0.28461273292511691</v>
      </c>
      <c r="G2840" s="128"/>
      <c r="H2840" s="128"/>
      <c r="I2840" s="124"/>
      <c r="J2840" s="125"/>
      <c r="K2840" s="128"/>
    </row>
    <row r="2841" spans="1:11" x14ac:dyDescent="0.3">
      <c r="A2841" s="73">
        <v>39722</v>
      </c>
      <c r="B2841" s="130">
        <v>1161.0600589999999</v>
      </c>
      <c r="C2841" s="125">
        <f t="shared" si="184"/>
        <v>4.0384679385181421E-3</v>
      </c>
      <c r="D2841" s="128">
        <f t="shared" si="185"/>
        <v>4038.4679385181421</v>
      </c>
      <c r="E2841" s="128">
        <f t="shared" ca="1" si="186"/>
        <v>73504.488931676053</v>
      </c>
      <c r="F2841" s="124">
        <f t="shared" ca="1" si="187"/>
        <v>-0.24745269464973152</v>
      </c>
      <c r="G2841" s="128"/>
      <c r="H2841" s="128"/>
      <c r="I2841" s="124"/>
      <c r="J2841" s="125"/>
      <c r="K2841" s="128"/>
    </row>
    <row r="2842" spans="1:11" x14ac:dyDescent="0.3">
      <c r="A2842" s="73">
        <v>39721</v>
      </c>
      <c r="B2842" s="130">
        <v>1166.3599850000001</v>
      </c>
      <c r="C2842" s="125">
        <f t="shared" si="184"/>
        <v>-3.8925504230563623E-2</v>
      </c>
      <c r="D2842" s="128">
        <f t="shared" si="185"/>
        <v>-38925.504230563623</v>
      </c>
      <c r="E2842" s="128">
        <f t="shared" ca="1" si="186"/>
        <v>73504.488931676053</v>
      </c>
      <c r="F2842" s="124">
        <f t="shared" ca="1" si="187"/>
        <v>-0.24242167670765391</v>
      </c>
      <c r="G2842" s="128"/>
      <c r="H2842" s="128"/>
      <c r="I2842" s="124"/>
      <c r="J2842" s="125"/>
      <c r="K2842" s="128"/>
    </row>
    <row r="2843" spans="1:11" x14ac:dyDescent="0.3">
      <c r="A2843" s="73">
        <v>39720</v>
      </c>
      <c r="B2843" s="130">
        <v>1106.420044</v>
      </c>
      <c r="C2843" s="125">
        <f t="shared" si="184"/>
        <v>-7.2339993749190756E-2</v>
      </c>
      <c r="D2843" s="128">
        <f t="shared" si="185"/>
        <v>-72339.993749190762</v>
      </c>
      <c r="E2843" s="128">
        <f t="shared" ca="1" si="186"/>
        <v>73504.488931676053</v>
      </c>
      <c r="F2843" s="124">
        <f t="shared" ca="1" si="187"/>
        <v>-0.28462525592861498</v>
      </c>
      <c r="G2843" s="128"/>
      <c r="H2843" s="128"/>
      <c r="I2843" s="124"/>
      <c r="J2843" s="125"/>
      <c r="K2843" s="128"/>
    </row>
    <row r="2844" spans="1:11" x14ac:dyDescent="0.3">
      <c r="A2844" s="73">
        <v>39717</v>
      </c>
      <c r="B2844" s="130">
        <v>1213.2700199999999</v>
      </c>
      <c r="C2844" s="125">
        <f t="shared" si="184"/>
        <v>-3.0702191023733727E-2</v>
      </c>
      <c r="D2844" s="128">
        <f t="shared" si="185"/>
        <v>-30702.191023733729</v>
      </c>
      <c r="E2844" s="128">
        <f t="shared" ca="1" si="186"/>
        <v>73216.606630250477</v>
      </c>
      <c r="F2844" s="124">
        <f t="shared" ca="1" si="187"/>
        <v>-0.21574749882733968</v>
      </c>
      <c r="G2844" s="128"/>
      <c r="H2844" s="128"/>
      <c r="I2844" s="124"/>
      <c r="J2844" s="125"/>
      <c r="K2844" s="128"/>
    </row>
    <row r="2845" spans="1:11" x14ac:dyDescent="0.3">
      <c r="A2845" s="73">
        <v>39716</v>
      </c>
      <c r="B2845" s="130">
        <v>1209.1800539999999</v>
      </c>
      <c r="C2845" s="125">
        <f t="shared" si="184"/>
        <v>-3.1920254141873827E-2</v>
      </c>
      <c r="D2845" s="128">
        <f t="shared" si="185"/>
        <v>-31920.254141873826</v>
      </c>
      <c r="E2845" s="128">
        <f t="shared" ca="1" si="186"/>
        <v>73216.606630250477</v>
      </c>
      <c r="F2845" s="124">
        <f t="shared" ca="1" si="187"/>
        <v>-0.20800389454724089</v>
      </c>
      <c r="G2845" s="128"/>
      <c r="H2845" s="128"/>
      <c r="I2845" s="124"/>
      <c r="J2845" s="125"/>
      <c r="K2845" s="128"/>
    </row>
    <row r="2846" spans="1:11" x14ac:dyDescent="0.3">
      <c r="A2846" s="73">
        <v>39715</v>
      </c>
      <c r="B2846" s="130">
        <v>1185.869995</v>
      </c>
      <c r="C2846" s="125">
        <f t="shared" si="184"/>
        <v>-3.7474467175169446E-2</v>
      </c>
      <c r="D2846" s="128">
        <f t="shared" si="185"/>
        <v>-37474.467175169448</v>
      </c>
      <c r="E2846" s="128">
        <f t="shared" ca="1" si="186"/>
        <v>73216.606630250477</v>
      </c>
      <c r="F2846" s="124">
        <f t="shared" ca="1" si="187"/>
        <v>-0.22562003478685877</v>
      </c>
      <c r="G2846" s="128"/>
      <c r="H2846" s="128"/>
      <c r="I2846" s="124"/>
      <c r="J2846" s="125"/>
      <c r="K2846" s="128"/>
    </row>
    <row r="2847" spans="1:11" x14ac:dyDescent="0.3">
      <c r="A2847" s="73">
        <v>39714</v>
      </c>
      <c r="B2847" s="130">
        <v>1188.219971</v>
      </c>
      <c r="C2847" s="125">
        <f t="shared" si="184"/>
        <v>-2.9636375941099913E-2</v>
      </c>
      <c r="D2847" s="128">
        <f t="shared" si="185"/>
        <v>-29636.375941099912</v>
      </c>
      <c r="E2847" s="128">
        <f t="shared" ca="1" si="186"/>
        <v>73216.606630250477</v>
      </c>
      <c r="F2847" s="124">
        <f t="shared" ca="1" si="187"/>
        <v>-0.22105391516672634</v>
      </c>
      <c r="G2847" s="128"/>
      <c r="H2847" s="128"/>
      <c r="I2847" s="124"/>
      <c r="J2847" s="125"/>
      <c r="K2847" s="128"/>
    </row>
    <row r="2848" spans="1:11" x14ac:dyDescent="0.3">
      <c r="A2848" s="73">
        <v>39713</v>
      </c>
      <c r="B2848" s="130">
        <v>1207.089966</v>
      </c>
      <c r="C2848" s="125">
        <f t="shared" si="184"/>
        <v>-4.7878647988020662E-2</v>
      </c>
      <c r="D2848" s="128">
        <f t="shared" si="185"/>
        <v>-47878.647988020661</v>
      </c>
      <c r="E2848" s="128">
        <f t="shared" ca="1" si="186"/>
        <v>73216.606630250477</v>
      </c>
      <c r="F2848" s="124">
        <f t="shared" ca="1" si="187"/>
        <v>-0.20440150208056806</v>
      </c>
      <c r="G2848" s="128"/>
      <c r="H2848" s="128"/>
      <c r="I2848" s="124"/>
      <c r="J2848" s="125"/>
      <c r="K2848" s="128"/>
    </row>
    <row r="2849" spans="1:11" x14ac:dyDescent="0.3">
      <c r="A2849" s="73">
        <v>39710</v>
      </c>
      <c r="B2849" s="130">
        <v>1255.079956</v>
      </c>
      <c r="C2849" s="125">
        <f t="shared" si="184"/>
        <v>1.0279154473142871E-2</v>
      </c>
      <c r="D2849" s="128">
        <f t="shared" si="185"/>
        <v>10279.154473142871</v>
      </c>
      <c r="E2849" s="128">
        <f t="shared" ca="1" si="186"/>
        <v>73216.606630250477</v>
      </c>
      <c r="F2849" s="124">
        <f t="shared" ca="1" si="187"/>
        <v>-0.17305451395247529</v>
      </c>
      <c r="G2849" s="128"/>
      <c r="H2849" s="128"/>
      <c r="I2849" s="124"/>
      <c r="J2849" s="125"/>
      <c r="K2849" s="128"/>
    </row>
    <row r="2850" spans="1:11" x14ac:dyDescent="0.3">
      <c r="A2850" s="73">
        <v>39709</v>
      </c>
      <c r="B2850" s="130">
        <v>1206.51001</v>
      </c>
      <c r="C2850" s="125">
        <f t="shared" si="184"/>
        <v>-2.4514239692299378E-2</v>
      </c>
      <c r="D2850" s="128">
        <f t="shared" si="185"/>
        <v>-24514.239692299379</v>
      </c>
      <c r="E2850" s="128">
        <f t="shared" ca="1" si="186"/>
        <v>73216.606630250477</v>
      </c>
      <c r="F2850" s="124">
        <f t="shared" ca="1" si="187"/>
        <v>-0.20923479600196626</v>
      </c>
      <c r="G2850" s="128"/>
      <c r="H2850" s="128"/>
      <c r="I2850" s="124"/>
      <c r="J2850" s="125"/>
      <c r="K2850" s="128"/>
    </row>
    <row r="2851" spans="1:11" x14ac:dyDescent="0.3">
      <c r="A2851" s="73">
        <v>39708</v>
      </c>
      <c r="B2851" s="130">
        <v>1156.3900149999999</v>
      </c>
      <c r="C2851" s="125">
        <f t="shared" si="184"/>
        <v>-9.3013197744485465E-2</v>
      </c>
      <c r="D2851" s="128">
        <f t="shared" si="185"/>
        <v>-93013.197744485471</v>
      </c>
      <c r="E2851" s="128">
        <f t="shared" ca="1" si="186"/>
        <v>73216.606630250477</v>
      </c>
      <c r="F2851" s="124">
        <f t="shared" ca="1" si="187"/>
        <v>-0.23859093662551445</v>
      </c>
      <c r="G2851" s="128"/>
      <c r="H2851" s="128"/>
      <c r="I2851" s="124"/>
      <c r="J2851" s="125"/>
      <c r="K2851" s="128"/>
    </row>
    <row r="2852" spans="1:11" x14ac:dyDescent="0.3">
      <c r="A2852" s="73">
        <v>39707</v>
      </c>
      <c r="B2852" s="130">
        <v>1213.599976</v>
      </c>
      <c r="C2852" s="125">
        <f t="shared" si="184"/>
        <v>-5.0079041784841571E-2</v>
      </c>
      <c r="D2852" s="128">
        <f t="shared" si="185"/>
        <v>-50079.041784841575</v>
      </c>
      <c r="E2852" s="128">
        <f t="shared" ca="1" si="186"/>
        <v>71020.542480051765</v>
      </c>
      <c r="F2852" s="124">
        <f t="shared" ca="1" si="187"/>
        <v>-0.20629421726026809</v>
      </c>
      <c r="G2852" s="128"/>
      <c r="H2852" s="128"/>
      <c r="I2852" s="124"/>
      <c r="J2852" s="125"/>
      <c r="K2852" s="128"/>
    </row>
    <row r="2853" spans="1:11" x14ac:dyDescent="0.3">
      <c r="A2853" s="73">
        <v>39706</v>
      </c>
      <c r="B2853" s="130">
        <v>1192.6999510000001</v>
      </c>
      <c r="C2853" s="125">
        <f t="shared" si="184"/>
        <v>-7.0258731157974319E-2</v>
      </c>
      <c r="D2853" s="128">
        <f t="shared" si="185"/>
        <v>-70258.731157974325</v>
      </c>
      <c r="E2853" s="128">
        <f t="shared" ca="1" si="186"/>
        <v>71020.542480051765</v>
      </c>
      <c r="F2853" s="124">
        <f t="shared" ca="1" si="187"/>
        <v>-0.21521540733445177</v>
      </c>
      <c r="G2853" s="128"/>
      <c r="H2853" s="128"/>
      <c r="I2853" s="124"/>
      <c r="J2853" s="125"/>
      <c r="K2853" s="128"/>
    </row>
    <row r="2854" spans="1:11" x14ac:dyDescent="0.3">
      <c r="A2854" s="73">
        <v>39703</v>
      </c>
      <c r="B2854" s="130">
        <v>1251.6999510000001</v>
      </c>
      <c r="C2854" s="125">
        <f t="shared" si="184"/>
        <v>-3.76573030772408E-2</v>
      </c>
      <c r="D2854" s="128">
        <f t="shared" si="185"/>
        <v>-37657.303077240802</v>
      </c>
      <c r="E2854" s="128">
        <f t="shared" ca="1" si="186"/>
        <v>68964.050905142489</v>
      </c>
      <c r="F2854" s="124">
        <f t="shared" ca="1" si="187"/>
        <v>-0.15233810946662063</v>
      </c>
      <c r="G2854" s="128"/>
      <c r="H2854" s="128"/>
      <c r="I2854" s="124"/>
      <c r="J2854" s="125"/>
      <c r="K2854" s="128"/>
    </row>
    <row r="2855" spans="1:11" x14ac:dyDescent="0.3">
      <c r="A2855" s="73">
        <v>39702</v>
      </c>
      <c r="B2855" s="130">
        <v>1249.0500489999999</v>
      </c>
      <c r="C2855" s="125">
        <f t="shared" si="184"/>
        <v>-2.5443552997611918E-2</v>
      </c>
      <c r="D2855" s="128">
        <f t="shared" si="185"/>
        <v>-25443.552997611918</v>
      </c>
      <c r="E2855" s="128">
        <f t="shared" ca="1" si="186"/>
        <v>68964.050905142489</v>
      </c>
      <c r="F2855" s="124">
        <f t="shared" ca="1" si="187"/>
        <v>-0.15846383762843186</v>
      </c>
      <c r="G2855" s="128"/>
      <c r="H2855" s="128"/>
      <c r="I2855" s="124"/>
      <c r="J2855" s="125"/>
      <c r="K2855" s="128"/>
    </row>
    <row r="2856" spans="1:11" x14ac:dyDescent="0.3">
      <c r="A2856" s="73">
        <v>39701</v>
      </c>
      <c r="B2856" s="130">
        <v>1232.040039</v>
      </c>
      <c r="C2856" s="125">
        <f t="shared" si="184"/>
        <v>-3.1041809100661344E-2</v>
      </c>
      <c r="D2856" s="128">
        <f t="shared" si="185"/>
        <v>-31041.809100661343</v>
      </c>
      <c r="E2856" s="128">
        <f t="shared" ca="1" si="186"/>
        <v>68964.050905142489</v>
      </c>
      <c r="F2856" s="124">
        <f t="shared" ca="1" si="187"/>
        <v>-0.16975633971364312</v>
      </c>
      <c r="G2856" s="128"/>
      <c r="H2856" s="128"/>
      <c r="I2856" s="124"/>
      <c r="J2856" s="125"/>
      <c r="K2856" s="128"/>
    </row>
    <row r="2857" spans="1:11" x14ac:dyDescent="0.3">
      <c r="A2857" s="73">
        <v>39700</v>
      </c>
      <c r="B2857" s="130">
        <v>1224.51001</v>
      </c>
      <c r="C2857" s="125">
        <f t="shared" si="184"/>
        <v>-3.341381479592509E-2</v>
      </c>
      <c r="D2857" s="128">
        <f t="shared" si="185"/>
        <v>-33413.814795925093</v>
      </c>
      <c r="E2857" s="128">
        <f t="shared" ca="1" si="186"/>
        <v>68964.050905142489</v>
      </c>
      <c r="F2857" s="124">
        <f t="shared" ca="1" si="187"/>
        <v>-0.16788308943902908</v>
      </c>
      <c r="G2857" s="128"/>
      <c r="H2857" s="128"/>
      <c r="I2857" s="124"/>
      <c r="J2857" s="125"/>
      <c r="K2857" s="128"/>
    </row>
    <row r="2858" spans="1:11" x14ac:dyDescent="0.3">
      <c r="A2858" s="73">
        <v>39699</v>
      </c>
      <c r="B2858" s="130">
        <v>1267.790039</v>
      </c>
      <c r="C2858" s="125">
        <f t="shared" si="184"/>
        <v>-1.8890197280312493E-2</v>
      </c>
      <c r="D2858" s="128">
        <f t="shared" si="185"/>
        <v>-18890.197280312492</v>
      </c>
      <c r="E2858" s="128">
        <f t="shared" ca="1" si="186"/>
        <v>68964.050905142489</v>
      </c>
      <c r="F2858" s="124">
        <f t="shared" ca="1" si="187"/>
        <v>-0.13843108168204399</v>
      </c>
      <c r="G2858" s="128"/>
      <c r="H2858" s="128"/>
      <c r="I2858" s="124"/>
      <c r="J2858" s="125"/>
      <c r="K2858" s="128"/>
    </row>
    <row r="2859" spans="1:11" x14ac:dyDescent="0.3">
      <c r="A2859" s="73">
        <v>39696</v>
      </c>
      <c r="B2859" s="130">
        <v>1242.3100589999999</v>
      </c>
      <c r="C2859" s="125">
        <f t="shared" si="184"/>
        <v>-2.7713358798240217E-2</v>
      </c>
      <c r="D2859" s="128">
        <f t="shared" si="185"/>
        <v>-27713.358798240217</v>
      </c>
      <c r="E2859" s="128">
        <f t="shared" ca="1" si="186"/>
        <v>68964.050905142489</v>
      </c>
      <c r="F2859" s="124">
        <f t="shared" ca="1" si="187"/>
        <v>-0.14423772065002993</v>
      </c>
      <c r="G2859" s="128"/>
      <c r="H2859" s="128"/>
      <c r="I2859" s="124"/>
      <c r="J2859" s="125"/>
      <c r="K2859" s="128"/>
    </row>
    <row r="2860" spans="1:11" x14ac:dyDescent="0.3">
      <c r="A2860" s="73">
        <v>39695</v>
      </c>
      <c r="B2860" s="130">
        <v>1236.829956</v>
      </c>
      <c r="C2860" s="125">
        <f t="shared" si="184"/>
        <v>-2.9587209382285984E-2</v>
      </c>
      <c r="D2860" s="128">
        <f t="shared" si="185"/>
        <v>-29587.209382285982</v>
      </c>
      <c r="E2860" s="128">
        <f t="shared" ca="1" si="186"/>
        <v>68964.050905142489</v>
      </c>
      <c r="F2860" s="124">
        <f t="shared" ca="1" si="187"/>
        <v>-0.14909709724071563</v>
      </c>
      <c r="G2860" s="128"/>
      <c r="H2860" s="128"/>
      <c r="I2860" s="124"/>
      <c r="J2860" s="125"/>
      <c r="K2860" s="128"/>
    </row>
    <row r="2861" spans="1:11" x14ac:dyDescent="0.3">
      <c r="A2861" s="73">
        <v>39694</v>
      </c>
      <c r="B2861" s="130">
        <v>1274.9799800000001</v>
      </c>
      <c r="C2861" s="125">
        <f t="shared" si="184"/>
        <v>6.54464737712801E-3</v>
      </c>
      <c r="D2861" s="128">
        <f t="shared" si="185"/>
        <v>6544.6473771280098</v>
      </c>
      <c r="E2861" s="128">
        <f t="shared" ca="1" si="186"/>
        <v>68964.050905142489</v>
      </c>
      <c r="F2861" s="124">
        <f t="shared" ca="1" si="187"/>
        <v>-0.13768223073522745</v>
      </c>
      <c r="G2861" s="128"/>
      <c r="H2861" s="128"/>
      <c r="I2861" s="124"/>
      <c r="J2861" s="125"/>
      <c r="K2861" s="128"/>
    </row>
    <row r="2862" spans="1:11" x14ac:dyDescent="0.3">
      <c r="A2862" s="73">
        <v>39693</v>
      </c>
      <c r="B2862" s="130">
        <v>1277.579956</v>
      </c>
      <c r="C2862" s="125">
        <f t="shared" si="184"/>
        <v>-7.9776319345081781E-4</v>
      </c>
      <c r="D2862" s="128">
        <f t="shared" si="185"/>
        <v>-797.76319345081777</v>
      </c>
      <c r="E2862" s="128">
        <f t="shared" ca="1" si="186"/>
        <v>68964.050905142489</v>
      </c>
      <c r="F2862" s="124">
        <f t="shared" ca="1" si="187"/>
        <v>-0.1322498134486122</v>
      </c>
      <c r="G2862" s="128"/>
      <c r="H2862" s="128"/>
      <c r="I2862" s="124"/>
      <c r="J2862" s="125"/>
      <c r="K2862" s="128"/>
    </row>
    <row r="2863" spans="1:11" x14ac:dyDescent="0.3">
      <c r="A2863" s="73">
        <v>39689</v>
      </c>
      <c r="B2863" s="130">
        <v>1282.829956</v>
      </c>
      <c r="C2863" s="125">
        <f t="shared" si="184"/>
        <v>-1.1839466630822582E-2</v>
      </c>
      <c r="D2863" s="128">
        <f t="shared" si="185"/>
        <v>-11839.466630822582</v>
      </c>
      <c r="E2863" s="128">
        <f t="shared" ca="1" si="186"/>
        <v>68964.050905142489</v>
      </c>
      <c r="F2863" s="124">
        <f t="shared" ca="1" si="187"/>
        <v>-0.13870505424727586</v>
      </c>
      <c r="G2863" s="128"/>
      <c r="H2863" s="128"/>
      <c r="I2863" s="124"/>
      <c r="J2863" s="125"/>
      <c r="K2863" s="128"/>
    </row>
    <row r="2864" spans="1:11" x14ac:dyDescent="0.3">
      <c r="A2864" s="73">
        <v>39688</v>
      </c>
      <c r="B2864" s="130">
        <v>1300.6800539999999</v>
      </c>
      <c r="C2864" s="125">
        <f t="shared" si="184"/>
        <v>5.9941370966074548E-3</v>
      </c>
      <c r="D2864" s="128">
        <f t="shared" si="185"/>
        <v>5994.1370966074546</v>
      </c>
      <c r="E2864" s="128">
        <f t="shared" ca="1" si="186"/>
        <v>68964.050905142489</v>
      </c>
      <c r="F2864" s="124">
        <f t="shared" ca="1" si="187"/>
        <v>-0.11757877405938155</v>
      </c>
      <c r="G2864" s="128"/>
      <c r="H2864" s="128"/>
      <c r="I2864" s="124"/>
      <c r="J2864" s="125"/>
      <c r="K2864" s="128"/>
    </row>
    <row r="2865" spans="1:11" x14ac:dyDescent="0.3">
      <c r="A2865" s="73">
        <v>39687</v>
      </c>
      <c r="B2865" s="130">
        <v>1281.660034</v>
      </c>
      <c r="C2865" s="125">
        <f t="shared" si="184"/>
        <v>-3.2429809093669215E-3</v>
      </c>
      <c r="D2865" s="128">
        <f t="shared" si="185"/>
        <v>-3242.9809093669214</v>
      </c>
      <c r="E2865" s="128">
        <f t="shared" ca="1" si="186"/>
        <v>68964.050905142489</v>
      </c>
      <c r="F2865" s="124">
        <f t="shared" ca="1" si="187"/>
        <v>-0.12072938392817101</v>
      </c>
      <c r="G2865" s="128"/>
      <c r="H2865" s="128"/>
      <c r="I2865" s="124"/>
      <c r="J2865" s="125"/>
      <c r="K2865" s="128"/>
    </row>
    <row r="2866" spans="1:11" x14ac:dyDescent="0.3">
      <c r="A2866" s="73">
        <v>39686</v>
      </c>
      <c r="B2866" s="130">
        <v>1271.51001</v>
      </c>
      <c r="C2866" s="125">
        <f t="shared" si="184"/>
        <v>-1.4019926082458389E-2</v>
      </c>
      <c r="D2866" s="128">
        <f t="shared" si="185"/>
        <v>-14019.926082458389</v>
      </c>
      <c r="E2866" s="128">
        <f t="shared" ca="1" si="186"/>
        <v>68964.050905142489</v>
      </c>
      <c r="F2866" s="124">
        <f t="shared" ca="1" si="187"/>
        <v>-0.13133983623449308</v>
      </c>
      <c r="G2866" s="128"/>
      <c r="H2866" s="128"/>
      <c r="I2866" s="124"/>
      <c r="J2866" s="125"/>
      <c r="K2866" s="128"/>
    </row>
    <row r="2867" spans="1:11" x14ac:dyDescent="0.3">
      <c r="A2867" s="73">
        <v>39685</v>
      </c>
      <c r="B2867" s="130">
        <v>1266.839966</v>
      </c>
      <c r="C2867" s="125">
        <f t="shared" si="184"/>
        <v>-2.9479347280272128E-2</v>
      </c>
      <c r="D2867" s="128">
        <f t="shared" si="185"/>
        <v>-29479.347280272126</v>
      </c>
      <c r="E2867" s="128">
        <f t="shared" ca="1" si="186"/>
        <v>68964.050905142489</v>
      </c>
      <c r="F2867" s="124">
        <f t="shared" ca="1" si="187"/>
        <v>-0.11555755587517336</v>
      </c>
      <c r="G2867" s="128"/>
      <c r="H2867" s="128"/>
      <c r="I2867" s="124"/>
      <c r="J2867" s="125"/>
      <c r="K2867" s="128"/>
    </row>
    <row r="2868" spans="1:11" x14ac:dyDescent="0.3">
      <c r="A2868" s="73">
        <v>39682</v>
      </c>
      <c r="B2868" s="130">
        <v>1292.1999510000001</v>
      </c>
      <c r="C2868" s="125">
        <f t="shared" si="184"/>
        <v>-3.1782238734449075E-3</v>
      </c>
      <c r="D2868" s="128">
        <f t="shared" si="185"/>
        <v>-3178.2238734449074</v>
      </c>
      <c r="E2868" s="128">
        <f t="shared" ca="1" si="186"/>
        <v>68964.050905142489</v>
      </c>
      <c r="F2868" s="124">
        <f t="shared" ca="1" si="187"/>
        <v>-0.11902868396831257</v>
      </c>
      <c r="G2868" s="128"/>
      <c r="H2868" s="128"/>
      <c r="I2868" s="124"/>
      <c r="J2868" s="125"/>
      <c r="K2868" s="128"/>
    </row>
    <row r="2869" spans="1:11" x14ac:dyDescent="0.3">
      <c r="A2869" s="73">
        <v>39681</v>
      </c>
      <c r="B2869" s="130">
        <v>1277.719971</v>
      </c>
      <c r="C2869" s="125">
        <f t="shared" si="184"/>
        <v>9.2017230460346155E-3</v>
      </c>
      <c r="D2869" s="128">
        <f t="shared" si="185"/>
        <v>9201.7230460346163</v>
      </c>
      <c r="E2869" s="128">
        <f t="shared" ca="1" si="186"/>
        <v>68964.050905142489</v>
      </c>
      <c r="F2869" s="124">
        <f t="shared" ca="1" si="187"/>
        <v>-0.13630803969361294</v>
      </c>
      <c r="G2869" s="128"/>
      <c r="H2869" s="128"/>
      <c r="I2869" s="124"/>
      <c r="J2869" s="125"/>
      <c r="K2869" s="128"/>
    </row>
    <row r="2870" spans="1:11" x14ac:dyDescent="0.3">
      <c r="A2870" s="73">
        <v>39680</v>
      </c>
      <c r="B2870" s="130">
        <v>1274.540039</v>
      </c>
      <c r="C2870" s="125">
        <f t="shared" si="184"/>
        <v>-1.1363649012523624E-2</v>
      </c>
      <c r="D2870" s="128">
        <f t="shared" si="185"/>
        <v>-11363.649012523625</v>
      </c>
      <c r="E2870" s="128">
        <f t="shared" ca="1" si="186"/>
        <v>68964.050905142489</v>
      </c>
      <c r="F2870" s="124">
        <f t="shared" ca="1" si="187"/>
        <v>-0.1285196314529915</v>
      </c>
      <c r="G2870" s="128"/>
      <c r="H2870" s="128"/>
      <c r="I2870" s="124"/>
      <c r="J2870" s="125"/>
      <c r="K2870" s="128"/>
    </row>
    <row r="2871" spans="1:11" x14ac:dyDescent="0.3">
      <c r="A2871" s="73">
        <v>39679</v>
      </c>
      <c r="B2871" s="130">
        <v>1266.6899410000001</v>
      </c>
      <c r="C2871" s="125">
        <f t="shared" si="184"/>
        <v>-1.4157013829474208E-2</v>
      </c>
      <c r="D2871" s="128">
        <f t="shared" si="185"/>
        <v>-14157.013829474208</v>
      </c>
      <c r="E2871" s="128">
        <f t="shared" ca="1" si="186"/>
        <v>68964.050905142489</v>
      </c>
      <c r="F2871" s="124">
        <f t="shared" ca="1" si="187"/>
        <v>-0.13481596664098172</v>
      </c>
      <c r="G2871" s="128"/>
      <c r="H2871" s="128"/>
      <c r="I2871" s="124"/>
      <c r="J2871" s="125"/>
      <c r="K2871" s="128"/>
    </row>
    <row r="2872" spans="1:11" x14ac:dyDescent="0.3">
      <c r="A2872" s="73">
        <v>39678</v>
      </c>
      <c r="B2872" s="130">
        <v>1278.599976</v>
      </c>
      <c r="C2872" s="125">
        <f t="shared" si="184"/>
        <v>2.3690735673127294E-2</v>
      </c>
      <c r="D2872" s="128">
        <f t="shared" si="185"/>
        <v>23690.735673127296</v>
      </c>
      <c r="E2872" s="128">
        <f t="shared" ca="1" si="186"/>
        <v>68964.050905142489</v>
      </c>
      <c r="F2872" s="124">
        <f t="shared" ca="1" si="187"/>
        <v>-0.11645200092753882</v>
      </c>
      <c r="G2872" s="128"/>
      <c r="H2872" s="128"/>
      <c r="I2872" s="124"/>
      <c r="J2872" s="125"/>
      <c r="K2872" s="128"/>
    </row>
    <row r="2873" spans="1:11" x14ac:dyDescent="0.3">
      <c r="A2873" s="73">
        <v>39675</v>
      </c>
      <c r="B2873" s="130">
        <v>1298.1999510000001</v>
      </c>
      <c r="C2873" s="125">
        <f t="shared" si="184"/>
        <v>3.0063944764563866E-2</v>
      </c>
      <c r="D2873" s="128">
        <f t="shared" si="185"/>
        <v>30063.944764563865</v>
      </c>
      <c r="E2873" s="128">
        <f t="shared" ca="1" si="186"/>
        <v>68964.050905142489</v>
      </c>
      <c r="F2873" s="124">
        <f t="shared" ca="1" si="187"/>
        <v>-0.10193358445246048</v>
      </c>
      <c r="G2873" s="128"/>
      <c r="H2873" s="128"/>
      <c r="I2873" s="124"/>
      <c r="J2873" s="125"/>
      <c r="K2873" s="128"/>
    </row>
    <row r="2874" spans="1:11" x14ac:dyDescent="0.3">
      <c r="A2874" s="73">
        <v>39674</v>
      </c>
      <c r="B2874" s="130">
        <v>1292.9300539999999</v>
      </c>
      <c r="C2874" s="125">
        <f t="shared" si="184"/>
        <v>2.0159738120533177E-2</v>
      </c>
      <c r="D2874" s="128">
        <f t="shared" si="185"/>
        <v>20159.738120533177</v>
      </c>
      <c r="E2874" s="128">
        <f t="shared" ca="1" si="186"/>
        <v>68964.050905142489</v>
      </c>
      <c r="F2874" s="124">
        <f t="shared" ca="1" si="187"/>
        <v>-0.10582036131748307</v>
      </c>
      <c r="G2874" s="128"/>
      <c r="H2874" s="128"/>
      <c r="I2874" s="124"/>
      <c r="J2874" s="125"/>
      <c r="K2874" s="128"/>
    </row>
    <row r="2875" spans="1:11" x14ac:dyDescent="0.3">
      <c r="A2875" s="73">
        <v>39673</v>
      </c>
      <c r="B2875" s="130">
        <v>1285.829956</v>
      </c>
      <c r="C2875" s="125">
        <f t="shared" si="184"/>
        <v>1.2224518304513321E-3</v>
      </c>
      <c r="D2875" s="128">
        <f t="shared" si="185"/>
        <v>1222.4518304513322</v>
      </c>
      <c r="E2875" s="128">
        <f t="shared" ca="1" si="186"/>
        <v>68964.050905142489</v>
      </c>
      <c r="F2875" s="124">
        <f t="shared" ca="1" si="187"/>
        <v>-8.8884524026096701E-2</v>
      </c>
      <c r="G2875" s="128"/>
      <c r="H2875" s="128"/>
      <c r="I2875" s="124"/>
      <c r="J2875" s="125"/>
      <c r="K2875" s="128"/>
    </row>
    <row r="2876" spans="1:11" x14ac:dyDescent="0.3">
      <c r="A2876" s="73">
        <v>39672</v>
      </c>
      <c r="B2876" s="130">
        <v>1289.589966</v>
      </c>
      <c r="C2876" s="125">
        <f t="shared" si="184"/>
        <v>2.0891399638757635E-2</v>
      </c>
      <c r="D2876" s="128">
        <f t="shared" si="185"/>
        <v>20891.399638757634</v>
      </c>
      <c r="E2876" s="128">
        <f t="shared" ca="1" si="186"/>
        <v>68964.050905142489</v>
      </c>
      <c r="F2876" s="124">
        <f t="shared" ca="1" si="187"/>
        <v>-8.3251573952745517E-2</v>
      </c>
      <c r="G2876" s="128"/>
      <c r="H2876" s="128"/>
      <c r="I2876" s="124"/>
      <c r="J2876" s="125"/>
      <c r="K2876" s="128"/>
    </row>
    <row r="2877" spans="1:11" x14ac:dyDescent="0.3">
      <c r="A2877" s="73">
        <v>39671</v>
      </c>
      <c r="B2877" s="130">
        <v>1305.3199460000001</v>
      </c>
      <c r="C2877" s="125">
        <f t="shared" si="184"/>
        <v>5.7478674374290772E-2</v>
      </c>
      <c r="D2877" s="128">
        <f t="shared" si="185"/>
        <v>57478.674374290771</v>
      </c>
      <c r="E2877" s="128">
        <f t="shared" ca="1" si="186"/>
        <v>68964.050905142489</v>
      </c>
      <c r="F2877" s="124">
        <f t="shared" ca="1" si="187"/>
        <v>-8.497489708383843E-2</v>
      </c>
      <c r="G2877" s="128"/>
      <c r="H2877" s="128"/>
      <c r="I2877" s="124"/>
      <c r="J2877" s="125"/>
      <c r="K2877" s="128"/>
    </row>
    <row r="2878" spans="1:11" x14ac:dyDescent="0.3">
      <c r="A2878" s="73">
        <v>39668</v>
      </c>
      <c r="B2878" s="130">
        <v>1296.3199460000001</v>
      </c>
      <c r="C2878" s="125">
        <f t="shared" si="184"/>
        <v>3.0657626012453809E-2</v>
      </c>
      <c r="D2878" s="128">
        <f t="shared" si="185"/>
        <v>30657.626012453809</v>
      </c>
      <c r="E2878" s="128">
        <f t="shared" ca="1" si="186"/>
        <v>68964.050905142489</v>
      </c>
      <c r="F2878" s="124">
        <f t="shared" ca="1" si="187"/>
        <v>-0.10778301163006043</v>
      </c>
      <c r="G2878" s="128"/>
      <c r="H2878" s="128"/>
      <c r="I2878" s="124"/>
      <c r="J2878" s="125"/>
      <c r="K2878" s="128"/>
    </row>
    <row r="2879" spans="1:11" x14ac:dyDescent="0.3">
      <c r="A2879" s="73">
        <v>39667</v>
      </c>
      <c r="B2879" s="130">
        <v>1266.0699460000001</v>
      </c>
      <c r="C2879" s="125">
        <f t="shared" si="184"/>
        <v>1.0801975648460749E-2</v>
      </c>
      <c r="D2879" s="128">
        <f t="shared" si="185"/>
        <v>10801.97564846075</v>
      </c>
      <c r="E2879" s="128">
        <f t="shared" ca="1" si="186"/>
        <v>68964.050905142489</v>
      </c>
      <c r="F2879" s="124">
        <f t="shared" ca="1" si="187"/>
        <v>-0.12903474523573832</v>
      </c>
      <c r="G2879" s="128"/>
      <c r="H2879" s="128"/>
      <c r="I2879" s="124"/>
      <c r="J2879" s="125"/>
      <c r="K2879" s="128"/>
    </row>
    <row r="2880" spans="1:11" x14ac:dyDescent="0.3">
      <c r="A2880" s="73">
        <v>39666</v>
      </c>
      <c r="B2880" s="130">
        <v>1289.1899410000001</v>
      </c>
      <c r="C2880" s="125">
        <f t="shared" si="184"/>
        <v>5.459409543129512E-3</v>
      </c>
      <c r="D2880" s="128">
        <f t="shared" si="185"/>
        <v>5459.4095431295118</v>
      </c>
      <c r="E2880" s="128">
        <f t="shared" ca="1" si="186"/>
        <v>68964.050905142489</v>
      </c>
      <c r="F2880" s="124">
        <f t="shared" ca="1" si="187"/>
        <v>-0.11279413445485176</v>
      </c>
      <c r="G2880" s="128"/>
      <c r="H2880" s="128"/>
      <c r="I2880" s="124"/>
      <c r="J2880" s="125"/>
      <c r="K2880" s="128"/>
    </row>
    <row r="2881" spans="1:11" x14ac:dyDescent="0.3">
      <c r="A2881" s="73">
        <v>39665</v>
      </c>
      <c r="B2881" s="130">
        <v>1284.880005</v>
      </c>
      <c r="C2881" s="125">
        <f t="shared" si="184"/>
        <v>6.170716523101083E-3</v>
      </c>
      <c r="D2881" s="128">
        <f t="shared" si="185"/>
        <v>6170.7165231010831</v>
      </c>
      <c r="E2881" s="128">
        <f t="shared" ca="1" si="186"/>
        <v>68964.050905142489</v>
      </c>
      <c r="F2881" s="124">
        <f t="shared" ca="1" si="187"/>
        <v>-0.14197756674153128</v>
      </c>
      <c r="G2881" s="128"/>
      <c r="H2881" s="128"/>
      <c r="I2881" s="124"/>
      <c r="J2881" s="125"/>
      <c r="K2881" s="128"/>
    </row>
    <row r="2882" spans="1:11" x14ac:dyDescent="0.3">
      <c r="A2882" s="73">
        <v>39664</v>
      </c>
      <c r="B2882" s="130">
        <v>1249.01001</v>
      </c>
      <c r="C2882" s="125">
        <f t="shared" si="184"/>
        <v>-8.7222142857142915E-3</v>
      </c>
      <c r="D2882" s="128">
        <f t="shared" si="185"/>
        <v>-8722.2142857142917</v>
      </c>
      <c r="E2882" s="128">
        <f t="shared" ca="1" si="186"/>
        <v>68964.050905142489</v>
      </c>
      <c r="F2882" s="124">
        <f t="shared" ca="1" si="187"/>
        <v>-0.15419409160469533</v>
      </c>
      <c r="G2882" s="128"/>
      <c r="H2882" s="128"/>
      <c r="I2882" s="124"/>
      <c r="J2882" s="125"/>
      <c r="K2882" s="128"/>
    </row>
    <row r="2883" spans="1:11" x14ac:dyDescent="0.3">
      <c r="A2883" s="73">
        <v>39661</v>
      </c>
      <c r="B2883" s="130">
        <v>1260.3100589999999</v>
      </c>
      <c r="C2883" s="125">
        <f t="shared" si="184"/>
        <v>-2.9348842224163896E-4</v>
      </c>
      <c r="D2883" s="128">
        <f t="shared" si="185"/>
        <v>-293.48842224163894</v>
      </c>
      <c r="E2883" s="128">
        <f t="shared" ca="1" si="186"/>
        <v>68964.050905142489</v>
      </c>
      <c r="F2883" s="124">
        <f t="shared" ca="1" si="187"/>
        <v>-0.1412851518280358</v>
      </c>
      <c r="G2883" s="128"/>
      <c r="H2883" s="128"/>
      <c r="I2883" s="124"/>
      <c r="J2883" s="125"/>
      <c r="K2883" s="128"/>
    </row>
    <row r="2884" spans="1:11" x14ac:dyDescent="0.3">
      <c r="A2884" s="73">
        <v>39660</v>
      </c>
      <c r="B2884" s="130">
        <v>1267.380005</v>
      </c>
      <c r="C2884" s="125">
        <f t="shared" si="184"/>
        <v>5.6017989895400522E-3</v>
      </c>
      <c r="D2884" s="128">
        <f t="shared" si="185"/>
        <v>5601.7989895400524</v>
      </c>
      <c r="E2884" s="128">
        <f t="shared" ca="1" si="186"/>
        <v>68964.050905142489</v>
      </c>
      <c r="F2884" s="124">
        <f t="shared" ca="1" si="187"/>
        <v>-0.11561277767772882</v>
      </c>
      <c r="G2884" s="128"/>
      <c r="H2884" s="128"/>
      <c r="I2884" s="124"/>
      <c r="J2884" s="125"/>
      <c r="K2884" s="128"/>
    </row>
    <row r="2885" spans="1:11" x14ac:dyDescent="0.3">
      <c r="A2885" s="73">
        <v>39659</v>
      </c>
      <c r="B2885" s="130">
        <v>1284.26001</v>
      </c>
      <c r="C2885" s="125">
        <f t="shared" si="184"/>
        <v>3.1235968289120786E-2</v>
      </c>
      <c r="D2885" s="128">
        <f t="shared" si="185"/>
        <v>31235.968289120785</v>
      </c>
      <c r="E2885" s="128">
        <f t="shared" ca="1" si="186"/>
        <v>68964.050905142489</v>
      </c>
      <c r="F2885" s="124">
        <f t="shared" ca="1" si="187"/>
        <v>-0.12765924959604902</v>
      </c>
      <c r="G2885" s="128"/>
      <c r="H2885" s="128"/>
      <c r="I2885" s="124"/>
      <c r="J2885" s="125"/>
      <c r="K2885" s="128"/>
    </row>
    <row r="2886" spans="1:11" x14ac:dyDescent="0.3">
      <c r="A2886" s="73">
        <v>39658</v>
      </c>
      <c r="B2886" s="130">
        <v>1263.1999510000001</v>
      </c>
      <c r="C2886" s="125">
        <f t="shared" si="184"/>
        <v>3.9747730818395777E-2</v>
      </c>
      <c r="D2886" s="128">
        <f t="shared" si="185"/>
        <v>39747.730818395779</v>
      </c>
      <c r="E2886" s="128">
        <f t="shared" ca="1" si="186"/>
        <v>68964.050905142489</v>
      </c>
      <c r="F2886" s="124">
        <f t="shared" ca="1" si="187"/>
        <v>-0.13822398526738444</v>
      </c>
      <c r="G2886" s="128"/>
      <c r="H2886" s="128"/>
      <c r="I2886" s="124"/>
      <c r="J2886" s="125"/>
      <c r="K2886" s="128"/>
    </row>
    <row r="2887" spans="1:11" x14ac:dyDescent="0.3">
      <c r="A2887" s="73">
        <v>39657</v>
      </c>
      <c r="B2887" s="130">
        <v>1234.369995</v>
      </c>
      <c r="C2887" s="125">
        <f t="shared" si="184"/>
        <v>4.9417453047744253E-3</v>
      </c>
      <c r="D2887" s="128">
        <f t="shared" si="185"/>
        <v>4941.7453047744257</v>
      </c>
      <c r="E2887" s="128">
        <f t="shared" ca="1" si="186"/>
        <v>68964.050905142489</v>
      </c>
      <c r="F2887" s="124">
        <f t="shared" ca="1" si="187"/>
        <v>-0.15179315313593822</v>
      </c>
      <c r="G2887" s="128"/>
      <c r="H2887" s="128"/>
      <c r="I2887" s="124"/>
      <c r="J2887" s="125"/>
      <c r="K2887" s="128"/>
    </row>
    <row r="2888" spans="1:11" x14ac:dyDescent="0.3">
      <c r="A2888" s="73">
        <v>39654</v>
      </c>
      <c r="B2888" s="130">
        <v>1257.76001</v>
      </c>
      <c r="C2888" s="125">
        <f t="shared" ref="C2888:C2951" si="188">B2888/B2898-1</f>
        <v>1.4739949614276382E-2</v>
      </c>
      <c r="D2888" s="128">
        <f t="shared" ref="D2888:D2951" si="189">C2888*$B$5</f>
        <v>14739.949614276382</v>
      </c>
      <c r="E2888" s="128">
        <f t="shared" ref="E2888:E2951" ca="1" si="190">ABS(_xlfn.PERCENTILE.INC(OFFSET(D2888,0,0,Window),1-VaRLevel))</f>
        <v>68964.050905142489</v>
      </c>
      <c r="F2888" s="124">
        <f t="shared" ca="1" si="187"/>
        <v>-0.1466507581968195</v>
      </c>
      <c r="G2888" s="128"/>
      <c r="H2888" s="128"/>
      <c r="I2888" s="124"/>
      <c r="J2888" s="125"/>
      <c r="K2888" s="128"/>
    </row>
    <row r="2889" spans="1:11" x14ac:dyDescent="0.3">
      <c r="A2889" s="73">
        <v>39653</v>
      </c>
      <c r="B2889" s="130">
        <v>1252.540039</v>
      </c>
      <c r="C2889" s="125">
        <f t="shared" si="188"/>
        <v>-6.7814167164881312E-4</v>
      </c>
      <c r="D2889" s="128">
        <f t="shared" si="189"/>
        <v>-678.14167164881314</v>
      </c>
      <c r="E2889" s="128">
        <f t="shared" ca="1" si="190"/>
        <v>68964.050905142489</v>
      </c>
      <c r="F2889" s="124">
        <f t="shared" ref="F2889:F2952" ca="1" si="191">B2889/OFFSET(B2889,250,0)-1</f>
        <v>-0.14147840497100095</v>
      </c>
      <c r="G2889" s="128"/>
      <c r="H2889" s="128"/>
      <c r="I2889" s="124"/>
      <c r="J2889" s="125"/>
      <c r="K2889" s="128"/>
    </row>
    <row r="2890" spans="1:11" x14ac:dyDescent="0.3">
      <c r="A2890" s="73">
        <v>39652</v>
      </c>
      <c r="B2890" s="130">
        <v>1282.1899410000001</v>
      </c>
      <c r="C2890" s="125">
        <f t="shared" si="188"/>
        <v>3.0127985102757382E-2</v>
      </c>
      <c r="D2890" s="128">
        <f t="shared" si="189"/>
        <v>30127.985102757382</v>
      </c>
      <c r="E2890" s="128">
        <f t="shared" ca="1" si="190"/>
        <v>68964.050905142489</v>
      </c>
      <c r="F2890" s="124">
        <f t="shared" ca="1" si="191"/>
        <v>-0.13520975031556015</v>
      </c>
      <c r="G2890" s="128"/>
      <c r="H2890" s="128"/>
      <c r="I2890" s="124"/>
      <c r="J2890" s="125"/>
      <c r="K2890" s="128"/>
    </row>
    <row r="2891" spans="1:11" x14ac:dyDescent="0.3">
      <c r="A2891" s="73">
        <v>39651</v>
      </c>
      <c r="B2891" s="130">
        <v>1277</v>
      </c>
      <c r="C2891" s="125">
        <f t="shared" si="188"/>
        <v>2.5909155428709418E-3</v>
      </c>
      <c r="D2891" s="128">
        <f t="shared" si="189"/>
        <v>2590.9155428709419</v>
      </c>
      <c r="E2891" s="128">
        <f t="shared" ca="1" si="190"/>
        <v>68964.050905142489</v>
      </c>
      <c r="F2891" s="124">
        <f t="shared" ca="1" si="191"/>
        <v>-0.15881138232883885</v>
      </c>
      <c r="G2891" s="128"/>
      <c r="H2891" s="128"/>
      <c r="I2891" s="124"/>
      <c r="J2891" s="125"/>
      <c r="K2891" s="128"/>
    </row>
    <row r="2892" spans="1:11" x14ac:dyDescent="0.3">
      <c r="A2892" s="73">
        <v>39650</v>
      </c>
      <c r="B2892" s="130">
        <v>1260</v>
      </c>
      <c r="C2892" s="125">
        <f t="shared" si="188"/>
        <v>6.140604672728367E-3</v>
      </c>
      <c r="D2892" s="128">
        <f t="shared" si="189"/>
        <v>6140.6046727283674</v>
      </c>
      <c r="E2892" s="128">
        <f t="shared" ca="1" si="190"/>
        <v>68964.050905142489</v>
      </c>
      <c r="F2892" s="124">
        <f t="shared" ca="1" si="191"/>
        <v>-0.16613725150932279</v>
      </c>
      <c r="G2892" s="128"/>
      <c r="H2892" s="128"/>
      <c r="I2892" s="124"/>
      <c r="J2892" s="125"/>
      <c r="K2892" s="128"/>
    </row>
    <row r="2893" spans="1:11" x14ac:dyDescent="0.3">
      <c r="A2893" s="73">
        <v>39647</v>
      </c>
      <c r="B2893" s="130">
        <v>1260.6800539999999</v>
      </c>
      <c r="C2893" s="125">
        <f t="shared" si="188"/>
        <v>-1.7578351079357013E-3</v>
      </c>
      <c r="D2893" s="128">
        <f t="shared" si="189"/>
        <v>-1757.8351079357012</v>
      </c>
      <c r="E2893" s="128">
        <f t="shared" ca="1" si="190"/>
        <v>68964.050905142489</v>
      </c>
      <c r="F2893" s="124">
        <f t="shared" ca="1" si="191"/>
        <v>-0.18221028032418596</v>
      </c>
      <c r="G2893" s="128"/>
      <c r="H2893" s="128"/>
      <c r="I2893" s="124"/>
      <c r="J2893" s="125"/>
      <c r="K2893" s="128"/>
    </row>
    <row r="2894" spans="1:11" x14ac:dyDescent="0.3">
      <c r="A2894" s="73">
        <v>39646</v>
      </c>
      <c r="B2894" s="130">
        <v>1260.3199460000001</v>
      </c>
      <c r="C2894" s="125">
        <f t="shared" si="188"/>
        <v>-9.5129207699762297E-4</v>
      </c>
      <c r="D2894" s="128">
        <f t="shared" si="189"/>
        <v>-951.29207699762298</v>
      </c>
      <c r="E2894" s="128">
        <f t="shared" ca="1" si="190"/>
        <v>68964.050905142489</v>
      </c>
      <c r="F2894" s="124">
        <f t="shared" ca="1" si="191"/>
        <v>-0.17846296478919954</v>
      </c>
      <c r="G2894" s="128"/>
      <c r="H2894" s="128"/>
      <c r="I2894" s="124"/>
      <c r="J2894" s="125"/>
      <c r="K2894" s="128"/>
    </row>
    <row r="2895" spans="1:11" x14ac:dyDescent="0.3">
      <c r="A2895" s="73">
        <v>39645</v>
      </c>
      <c r="B2895" s="130">
        <v>1245.3599850000001</v>
      </c>
      <c r="C2895" s="125">
        <f t="shared" si="188"/>
        <v>-3.0780403260513345E-2</v>
      </c>
      <c r="D2895" s="128">
        <f t="shared" si="189"/>
        <v>-30780.403260513343</v>
      </c>
      <c r="E2895" s="128">
        <f t="shared" ca="1" si="190"/>
        <v>68964.050905142489</v>
      </c>
      <c r="F2895" s="124">
        <f t="shared" ca="1" si="191"/>
        <v>-0.19813530514716138</v>
      </c>
      <c r="G2895" s="128"/>
      <c r="H2895" s="128"/>
      <c r="I2895" s="124"/>
      <c r="J2895" s="125"/>
      <c r="K2895" s="128"/>
    </row>
    <row r="2896" spans="1:11" x14ac:dyDescent="0.3">
      <c r="A2896" s="73">
        <v>39644</v>
      </c>
      <c r="B2896" s="130">
        <v>1214.910034</v>
      </c>
      <c r="C2896" s="125">
        <f t="shared" si="188"/>
        <v>-5.0851535937500025E-2</v>
      </c>
      <c r="D2896" s="128">
        <f t="shared" si="189"/>
        <v>-50851.535937500026</v>
      </c>
      <c r="E2896" s="128">
        <f t="shared" ca="1" si="190"/>
        <v>68964.050905142489</v>
      </c>
      <c r="F2896" s="124">
        <f t="shared" ca="1" si="191"/>
        <v>-0.21424552317869117</v>
      </c>
      <c r="G2896" s="128"/>
      <c r="H2896" s="128"/>
      <c r="I2896" s="124"/>
      <c r="J2896" s="125"/>
      <c r="K2896" s="128"/>
    </row>
    <row r="2897" spans="1:11" x14ac:dyDescent="0.3">
      <c r="A2897" s="73">
        <v>39643</v>
      </c>
      <c r="B2897" s="130">
        <v>1228.3000489999999</v>
      </c>
      <c r="C2897" s="125">
        <f t="shared" si="188"/>
        <v>-3.917454575644741E-2</v>
      </c>
      <c r="D2897" s="128">
        <f t="shared" si="189"/>
        <v>-39174.545756447413</v>
      </c>
      <c r="E2897" s="128">
        <f t="shared" ca="1" si="190"/>
        <v>68964.050905142489</v>
      </c>
      <c r="F2897" s="124">
        <f t="shared" ca="1" si="191"/>
        <v>-0.20722612870788171</v>
      </c>
      <c r="G2897" s="128"/>
      <c r="H2897" s="128"/>
      <c r="I2897" s="124"/>
      <c r="J2897" s="125"/>
      <c r="K2897" s="128"/>
    </row>
    <row r="2898" spans="1:11" x14ac:dyDescent="0.3">
      <c r="A2898" s="73">
        <v>39640</v>
      </c>
      <c r="B2898" s="130">
        <v>1239.48999</v>
      </c>
      <c r="C2898" s="125">
        <f t="shared" si="188"/>
        <v>-3.4025665887374101E-2</v>
      </c>
      <c r="D2898" s="128">
        <f t="shared" si="189"/>
        <v>-34025.665887374103</v>
      </c>
      <c r="E2898" s="128">
        <f t="shared" ca="1" si="190"/>
        <v>68964.050905142489</v>
      </c>
      <c r="F2898" s="124">
        <f t="shared" ca="1" si="191"/>
        <v>-0.20008133228249603</v>
      </c>
      <c r="G2898" s="128"/>
      <c r="H2898" s="128"/>
      <c r="I2898" s="124"/>
      <c r="J2898" s="125"/>
      <c r="K2898" s="128"/>
    </row>
    <row r="2899" spans="1:11" x14ac:dyDescent="0.3">
      <c r="A2899" s="73">
        <v>39639</v>
      </c>
      <c r="B2899" s="130">
        <v>1253.3900149999999</v>
      </c>
      <c r="C2899" s="125">
        <f t="shared" si="188"/>
        <v>-5.1877090633248635E-2</v>
      </c>
      <c r="D2899" s="128">
        <f t="shared" si="189"/>
        <v>-51877.090633248634</v>
      </c>
      <c r="E2899" s="128">
        <f t="shared" ca="1" si="190"/>
        <v>68964.050905142489</v>
      </c>
      <c r="F2899" s="124">
        <f t="shared" ca="1" si="191"/>
        <v>-0.19266343639291472</v>
      </c>
      <c r="G2899" s="128"/>
      <c r="H2899" s="128"/>
      <c r="I2899" s="124"/>
      <c r="J2899" s="125"/>
      <c r="K2899" s="128"/>
    </row>
    <row r="2900" spans="1:11" x14ac:dyDescent="0.3">
      <c r="A2900" s="73">
        <v>39638</v>
      </c>
      <c r="B2900" s="130">
        <v>1244.6899410000001</v>
      </c>
      <c r="C2900" s="125">
        <f t="shared" si="188"/>
        <v>-5.2956422048938578E-2</v>
      </c>
      <c r="D2900" s="128">
        <f t="shared" si="189"/>
        <v>-52956.422048938577</v>
      </c>
      <c r="E2900" s="128">
        <f t="shared" ca="1" si="190"/>
        <v>68964.050905142489</v>
      </c>
      <c r="F2900" s="124">
        <f t="shared" ca="1" si="191"/>
        <v>-0.19578084873894264</v>
      </c>
      <c r="G2900" s="128"/>
      <c r="H2900" s="128"/>
      <c r="I2900" s="124"/>
      <c r="J2900" s="125"/>
      <c r="K2900" s="128"/>
    </row>
    <row r="2901" spans="1:11" x14ac:dyDescent="0.3">
      <c r="A2901" s="73">
        <v>39637</v>
      </c>
      <c r="B2901" s="130">
        <v>1273.6999510000001</v>
      </c>
      <c r="C2901" s="125">
        <f t="shared" si="188"/>
        <v>-3.3611569802731389E-2</v>
      </c>
      <c r="D2901" s="128">
        <f t="shared" si="189"/>
        <v>-33611.569802731392</v>
      </c>
      <c r="E2901" s="128">
        <f t="shared" ca="1" si="190"/>
        <v>68964.050905142489</v>
      </c>
      <c r="F2901" s="124">
        <f t="shared" ca="1" si="191"/>
        <v>-0.16135535396405387</v>
      </c>
      <c r="G2901" s="128"/>
      <c r="H2901" s="128"/>
      <c r="I2901" s="124"/>
      <c r="J2901" s="125"/>
      <c r="K2901" s="128"/>
    </row>
    <row r="2902" spans="1:11" x14ac:dyDescent="0.3">
      <c r="A2902" s="73">
        <v>39636</v>
      </c>
      <c r="B2902" s="130">
        <v>1252.3100589999999</v>
      </c>
      <c r="C2902" s="125">
        <f t="shared" si="188"/>
        <v>-4.9790195466625331E-2</v>
      </c>
      <c r="D2902" s="128">
        <f t="shared" si="189"/>
        <v>-49790.19546662533</v>
      </c>
      <c r="E2902" s="128">
        <f t="shared" ca="1" si="190"/>
        <v>68964.050905142489</v>
      </c>
      <c r="F2902" s="124">
        <f t="shared" ca="1" si="191"/>
        <v>-0.17072149024819716</v>
      </c>
      <c r="G2902" s="128"/>
      <c r="H2902" s="128"/>
      <c r="I2902" s="124"/>
      <c r="J2902" s="125"/>
      <c r="K2902" s="128"/>
    </row>
    <row r="2903" spans="1:11" x14ac:dyDescent="0.3">
      <c r="A2903" s="73">
        <v>39632</v>
      </c>
      <c r="B2903" s="130">
        <v>1262.900024</v>
      </c>
      <c r="C2903" s="125">
        <f t="shared" si="188"/>
        <v>-5.952349487204911E-2</v>
      </c>
      <c r="D2903" s="128">
        <f t="shared" si="189"/>
        <v>-59523.494872049108</v>
      </c>
      <c r="E2903" s="128">
        <f t="shared" ca="1" si="190"/>
        <v>68964.050905142489</v>
      </c>
      <c r="F2903" s="124">
        <f t="shared" ca="1" si="191"/>
        <v>-0.1755719921752964</v>
      </c>
      <c r="G2903" s="128"/>
      <c r="H2903" s="128"/>
      <c r="I2903" s="124"/>
      <c r="J2903" s="125"/>
      <c r="K2903" s="128"/>
    </row>
    <row r="2904" spans="1:11" x14ac:dyDescent="0.3">
      <c r="A2904" s="73">
        <v>39631</v>
      </c>
      <c r="B2904" s="130">
        <v>1261.5200199999999</v>
      </c>
      <c r="C2904" s="125">
        <f t="shared" si="188"/>
        <v>-5.7026061724357202E-2</v>
      </c>
      <c r="D2904" s="128">
        <f t="shared" si="189"/>
        <v>-57026.061724357205</v>
      </c>
      <c r="E2904" s="128">
        <f t="shared" ca="1" si="190"/>
        <v>68964.050905142489</v>
      </c>
      <c r="F2904" s="124">
        <f t="shared" ca="1" si="191"/>
        <v>-0.17571412885649473</v>
      </c>
      <c r="G2904" s="128"/>
      <c r="H2904" s="128"/>
      <c r="I2904" s="124"/>
      <c r="J2904" s="125"/>
      <c r="K2904" s="128"/>
    </row>
    <row r="2905" spans="1:11" x14ac:dyDescent="0.3">
      <c r="A2905" s="73">
        <v>39630</v>
      </c>
      <c r="B2905" s="130">
        <v>1284.910034</v>
      </c>
      <c r="C2905" s="125">
        <f t="shared" si="188"/>
        <v>-4.8870050528907694E-2</v>
      </c>
      <c r="D2905" s="128">
        <f t="shared" si="189"/>
        <v>-48870.05052890769</v>
      </c>
      <c r="E2905" s="128">
        <f t="shared" ca="1" si="190"/>
        <v>68964.050905142489</v>
      </c>
      <c r="F2905" s="124">
        <f t="shared" ca="1" si="191"/>
        <v>-0.15765699896173602</v>
      </c>
      <c r="G2905" s="128"/>
      <c r="H2905" s="128"/>
      <c r="I2905" s="124"/>
      <c r="J2905" s="125"/>
      <c r="K2905" s="128"/>
    </row>
    <row r="2906" spans="1:11" x14ac:dyDescent="0.3">
      <c r="A2906" s="73">
        <v>39629</v>
      </c>
      <c r="B2906" s="130">
        <v>1280</v>
      </c>
      <c r="C2906" s="125">
        <f t="shared" si="188"/>
        <v>-5.8920415630886347E-2</v>
      </c>
      <c r="D2906" s="128">
        <f t="shared" si="189"/>
        <v>-58920.415630886346</v>
      </c>
      <c r="E2906" s="128">
        <f t="shared" ca="1" si="190"/>
        <v>68964.050905142489</v>
      </c>
      <c r="F2906" s="124">
        <f t="shared" ca="1" si="191"/>
        <v>-0.16058417819415483</v>
      </c>
      <c r="G2906" s="128"/>
      <c r="H2906" s="128"/>
      <c r="I2906" s="124"/>
      <c r="J2906" s="125"/>
      <c r="K2906" s="128"/>
    </row>
    <row r="2907" spans="1:11" x14ac:dyDescent="0.3">
      <c r="A2907" s="73">
        <v>39626</v>
      </c>
      <c r="B2907" s="130">
        <v>1278.380005</v>
      </c>
      <c r="C2907" s="125">
        <f t="shared" si="188"/>
        <v>-6.0035456761227124E-2</v>
      </c>
      <c r="D2907" s="128">
        <f t="shared" si="189"/>
        <v>-60035.45676122712</v>
      </c>
      <c r="E2907" s="128">
        <f t="shared" ca="1" si="190"/>
        <v>68964.050905142489</v>
      </c>
      <c r="F2907" s="124">
        <f t="shared" ca="1" si="191"/>
        <v>-0.15864504480836072</v>
      </c>
      <c r="G2907" s="128"/>
      <c r="H2907" s="128"/>
      <c r="I2907" s="124"/>
      <c r="J2907" s="125"/>
      <c r="K2907" s="128"/>
    </row>
    <row r="2908" spans="1:11" x14ac:dyDescent="0.3">
      <c r="A2908" s="73">
        <v>39625</v>
      </c>
      <c r="B2908" s="130">
        <v>1283.150024</v>
      </c>
      <c r="C2908" s="125">
        <f t="shared" si="188"/>
        <v>-4.2332443603978143E-2</v>
      </c>
      <c r="D2908" s="128">
        <f t="shared" si="189"/>
        <v>-42332.443603978143</v>
      </c>
      <c r="E2908" s="128">
        <f t="shared" ca="1" si="190"/>
        <v>68964.050905142489</v>
      </c>
      <c r="F2908" s="124">
        <f t="shared" ca="1" si="191"/>
        <v>-0.14647284765047941</v>
      </c>
      <c r="G2908" s="128"/>
      <c r="H2908" s="128"/>
      <c r="I2908" s="124"/>
      <c r="J2908" s="125"/>
      <c r="K2908" s="128"/>
    </row>
    <row r="2909" spans="1:11" x14ac:dyDescent="0.3">
      <c r="A2909" s="73">
        <v>39624</v>
      </c>
      <c r="B2909" s="130">
        <v>1321.969971</v>
      </c>
      <c r="C2909" s="125">
        <f t="shared" si="188"/>
        <v>-1.0123639339296053E-2</v>
      </c>
      <c r="D2909" s="128">
        <f t="shared" si="189"/>
        <v>-10123.639339296053</v>
      </c>
      <c r="E2909" s="128">
        <f t="shared" ca="1" si="190"/>
        <v>68964.050905142489</v>
      </c>
      <c r="F2909" s="124">
        <f t="shared" ca="1" si="191"/>
        <v>-0.1220288068480142</v>
      </c>
      <c r="G2909" s="128"/>
      <c r="H2909" s="128"/>
      <c r="I2909" s="124"/>
      <c r="J2909" s="125"/>
      <c r="K2909" s="128"/>
    </row>
    <row r="2910" spans="1:11" x14ac:dyDescent="0.3">
      <c r="A2910" s="73">
        <v>39623</v>
      </c>
      <c r="B2910" s="130">
        <v>1314.290039</v>
      </c>
      <c r="C2910" s="125">
        <f t="shared" si="188"/>
        <v>-3.2500444566949116E-2</v>
      </c>
      <c r="D2910" s="128">
        <f t="shared" si="189"/>
        <v>-32500.444566949114</v>
      </c>
      <c r="E2910" s="128">
        <f t="shared" ca="1" si="190"/>
        <v>68964.050905142489</v>
      </c>
      <c r="F2910" s="124">
        <f t="shared" ca="1" si="191"/>
        <v>-0.12749441117862503</v>
      </c>
      <c r="G2910" s="128"/>
      <c r="H2910" s="128"/>
      <c r="I2910" s="124"/>
      <c r="J2910" s="125"/>
      <c r="K2910" s="128"/>
    </row>
    <row r="2911" spans="1:11" x14ac:dyDescent="0.3">
      <c r="A2911" s="73">
        <v>39622</v>
      </c>
      <c r="B2911" s="130">
        <v>1318</v>
      </c>
      <c r="C2911" s="125">
        <f t="shared" si="188"/>
        <v>-3.2134891374875907E-2</v>
      </c>
      <c r="D2911" s="128">
        <f t="shared" si="189"/>
        <v>-32134.891374875908</v>
      </c>
      <c r="E2911" s="128">
        <f t="shared" ca="1" si="190"/>
        <v>68964.050905142489</v>
      </c>
      <c r="F2911" s="124">
        <f t="shared" ca="1" si="191"/>
        <v>-0.1171486266521784</v>
      </c>
      <c r="G2911" s="128"/>
      <c r="H2911" s="128"/>
      <c r="I2911" s="124"/>
      <c r="J2911" s="125"/>
      <c r="K2911" s="128"/>
    </row>
    <row r="2912" spans="1:11" x14ac:dyDescent="0.3">
      <c r="A2912" s="73">
        <v>39619</v>
      </c>
      <c r="B2912" s="130">
        <v>1317.9300539999999</v>
      </c>
      <c r="C2912" s="125">
        <f t="shared" si="188"/>
        <v>-3.1418113225315181E-2</v>
      </c>
      <c r="D2912" s="128">
        <f t="shared" si="189"/>
        <v>-31418.113225315181</v>
      </c>
      <c r="E2912" s="128">
        <f t="shared" ca="1" si="190"/>
        <v>68964.050905142489</v>
      </c>
      <c r="F2912" s="124">
        <f t="shared" ca="1" si="191"/>
        <v>-0.12005417308781352</v>
      </c>
      <c r="G2912" s="128"/>
      <c r="H2912" s="128"/>
      <c r="I2912" s="124"/>
      <c r="J2912" s="125"/>
      <c r="K2912" s="128"/>
    </row>
    <row r="2913" spans="1:11" x14ac:dyDescent="0.3">
      <c r="A2913" s="73">
        <v>39618</v>
      </c>
      <c r="B2913" s="130">
        <v>1342.829956</v>
      </c>
      <c r="C2913" s="125">
        <f t="shared" si="188"/>
        <v>-4.3602500525962262E-2</v>
      </c>
      <c r="D2913" s="128">
        <f t="shared" si="189"/>
        <v>-43602.500525962263</v>
      </c>
      <c r="E2913" s="128">
        <f t="shared" ca="1" si="190"/>
        <v>68964.050905142489</v>
      </c>
      <c r="F2913" s="124">
        <f t="shared" ca="1" si="191"/>
        <v>-0.10630530343413036</v>
      </c>
      <c r="G2913" s="128"/>
      <c r="H2913" s="128"/>
      <c r="I2913" s="124"/>
      <c r="J2913" s="125"/>
      <c r="K2913" s="128"/>
    </row>
    <row r="2914" spans="1:11" x14ac:dyDescent="0.3">
      <c r="A2914" s="73">
        <v>39617</v>
      </c>
      <c r="B2914" s="130">
        <v>1337.8100589999999</v>
      </c>
      <c r="C2914" s="125">
        <f t="shared" si="188"/>
        <v>-2.860143290841588E-2</v>
      </c>
      <c r="D2914" s="128">
        <f t="shared" si="189"/>
        <v>-28601.432908415882</v>
      </c>
      <c r="E2914" s="128">
        <f t="shared" ca="1" si="190"/>
        <v>68964.050905142489</v>
      </c>
      <c r="F2914" s="124">
        <f t="shared" ca="1" si="191"/>
        <v>-0.12112803864599986</v>
      </c>
      <c r="G2914" s="128"/>
      <c r="H2914" s="128"/>
      <c r="I2914" s="124"/>
      <c r="J2914" s="125"/>
      <c r="K2914" s="128"/>
    </row>
    <row r="2915" spans="1:11" x14ac:dyDescent="0.3">
      <c r="A2915" s="73">
        <v>39616</v>
      </c>
      <c r="B2915" s="130">
        <v>1350.9300539999999</v>
      </c>
      <c r="C2915" s="125">
        <f t="shared" si="188"/>
        <v>-1.9395325035032385E-2</v>
      </c>
      <c r="D2915" s="128">
        <f t="shared" si="189"/>
        <v>-19395.325035032383</v>
      </c>
      <c r="E2915" s="128">
        <f t="shared" ca="1" si="190"/>
        <v>68964.050905142489</v>
      </c>
      <c r="F2915" s="124">
        <f t="shared" ca="1" si="191"/>
        <v>-0.1070238198611948</v>
      </c>
      <c r="G2915" s="128"/>
      <c r="H2915" s="128"/>
      <c r="I2915" s="124"/>
      <c r="J2915" s="125"/>
      <c r="K2915" s="128"/>
    </row>
    <row r="2916" spans="1:11" x14ac:dyDescent="0.3">
      <c r="A2916" s="73">
        <v>39615</v>
      </c>
      <c r="B2916" s="130">
        <v>1360.1400149999999</v>
      </c>
      <c r="C2916" s="125">
        <f t="shared" si="188"/>
        <v>-1.8424320501511882E-2</v>
      </c>
      <c r="D2916" s="128">
        <f t="shared" si="189"/>
        <v>-18424.32050151188</v>
      </c>
      <c r="E2916" s="128">
        <f t="shared" ca="1" si="190"/>
        <v>68964.050905142489</v>
      </c>
      <c r="F2916" s="124">
        <f t="shared" ca="1" si="191"/>
        <v>-0.11316420521943416</v>
      </c>
      <c r="G2916" s="128"/>
      <c r="H2916" s="128"/>
      <c r="I2916" s="124"/>
      <c r="J2916" s="125"/>
      <c r="K2916" s="128"/>
    </row>
    <row r="2917" spans="1:11" x14ac:dyDescent="0.3">
      <c r="A2917" s="73">
        <v>39612</v>
      </c>
      <c r="B2917" s="130">
        <v>1360.030029</v>
      </c>
      <c r="C2917" s="125">
        <f t="shared" si="188"/>
        <v>-2.8813590493960262E-2</v>
      </c>
      <c r="D2917" s="128">
        <f t="shared" si="189"/>
        <v>-28813.590493960262</v>
      </c>
      <c r="E2917" s="128">
        <f t="shared" ca="1" si="190"/>
        <v>68964.050905142489</v>
      </c>
      <c r="F2917" s="124">
        <f t="shared" ca="1" si="191"/>
        <v>-0.11170112963433243</v>
      </c>
      <c r="G2917" s="128"/>
      <c r="H2917" s="128"/>
      <c r="I2917" s="124"/>
      <c r="J2917" s="125"/>
      <c r="K2917" s="128"/>
    </row>
    <row r="2918" spans="1:11" x14ac:dyDescent="0.3">
      <c r="A2918" s="73">
        <v>39611</v>
      </c>
      <c r="B2918" s="130">
        <v>1339.869995</v>
      </c>
      <c r="C2918" s="125">
        <f t="shared" si="188"/>
        <v>-4.1759053811458058E-2</v>
      </c>
      <c r="D2918" s="128">
        <f t="shared" si="189"/>
        <v>-41759.053811458056</v>
      </c>
      <c r="E2918" s="128">
        <f t="shared" ca="1" si="190"/>
        <v>68964.050905142489</v>
      </c>
      <c r="F2918" s="124">
        <f t="shared" ca="1" si="191"/>
        <v>-0.12593044256894725</v>
      </c>
      <c r="G2918" s="128"/>
      <c r="H2918" s="128"/>
      <c r="I2918" s="124"/>
      <c r="J2918" s="125"/>
      <c r="K2918" s="128"/>
    </row>
    <row r="2919" spans="1:11" x14ac:dyDescent="0.3">
      <c r="A2919" s="73">
        <v>39610</v>
      </c>
      <c r="B2919" s="130">
        <v>1335.48999</v>
      </c>
      <c r="C2919" s="125">
        <f t="shared" si="188"/>
        <v>-3.9796078163603754E-2</v>
      </c>
      <c r="D2919" s="128">
        <f t="shared" si="189"/>
        <v>-39796.078163603757</v>
      </c>
      <c r="E2919" s="128">
        <f t="shared" ca="1" si="190"/>
        <v>68964.050905142489</v>
      </c>
      <c r="F2919" s="124">
        <f t="shared" ca="1" si="191"/>
        <v>-0.1231015611403673</v>
      </c>
      <c r="G2919" s="128"/>
      <c r="H2919" s="128"/>
      <c r="I2919" s="124"/>
      <c r="J2919" s="125"/>
      <c r="K2919" s="128"/>
    </row>
    <row r="2920" spans="1:11" x14ac:dyDescent="0.3">
      <c r="A2920" s="73">
        <v>39609</v>
      </c>
      <c r="B2920" s="130">
        <v>1358.4399410000001</v>
      </c>
      <c r="C2920" s="125">
        <f t="shared" si="188"/>
        <v>-1.9424719721509498E-2</v>
      </c>
      <c r="D2920" s="128">
        <f t="shared" si="189"/>
        <v>-19424.719721509497</v>
      </c>
      <c r="E2920" s="128">
        <f t="shared" ca="1" si="190"/>
        <v>68964.050905142489</v>
      </c>
      <c r="F2920" s="124">
        <f t="shared" ca="1" si="191"/>
        <v>-0.10373636638291961</v>
      </c>
      <c r="G2920" s="128"/>
      <c r="H2920" s="128"/>
      <c r="I2920" s="124"/>
      <c r="J2920" s="125"/>
      <c r="K2920" s="128"/>
    </row>
    <row r="2921" spans="1:11" x14ac:dyDescent="0.3">
      <c r="A2921" s="73">
        <v>39608</v>
      </c>
      <c r="B2921" s="130">
        <v>1361.76001</v>
      </c>
      <c r="C2921" s="125">
        <f t="shared" si="188"/>
        <v>-1.0298520596163985E-2</v>
      </c>
      <c r="D2921" s="128">
        <f t="shared" si="189"/>
        <v>-10298.520596163984</v>
      </c>
      <c r="E2921" s="128">
        <f t="shared" ca="1" si="190"/>
        <v>68964.050905142489</v>
      </c>
      <c r="F2921" s="124">
        <f t="shared" ca="1" si="191"/>
        <v>-8.7903543201607537E-2</v>
      </c>
      <c r="G2921" s="128"/>
      <c r="H2921" s="128"/>
      <c r="I2921" s="124"/>
      <c r="J2921" s="125"/>
      <c r="K2921" s="128"/>
    </row>
    <row r="2922" spans="1:11" x14ac:dyDescent="0.3">
      <c r="A2922" s="73">
        <v>39605</v>
      </c>
      <c r="B2922" s="130">
        <v>1360.6800539999999</v>
      </c>
      <c r="C2922" s="125">
        <f t="shared" si="188"/>
        <v>-2.4147396693468326E-2</v>
      </c>
      <c r="D2922" s="128">
        <f t="shared" si="189"/>
        <v>-24147.396693468327</v>
      </c>
      <c r="E2922" s="128">
        <f t="shared" ca="1" si="190"/>
        <v>68964.050905142489</v>
      </c>
      <c r="F2922" s="124">
        <f t="shared" ca="1" si="191"/>
        <v>-9.8361920517791579E-2</v>
      </c>
      <c r="G2922" s="128"/>
      <c r="H2922" s="128"/>
      <c r="I2922" s="124"/>
      <c r="J2922" s="125"/>
      <c r="K2922" s="128"/>
    </row>
    <row r="2923" spans="1:11" x14ac:dyDescent="0.3">
      <c r="A2923" s="73">
        <v>39604</v>
      </c>
      <c r="B2923" s="130">
        <v>1404.0500489999999</v>
      </c>
      <c r="C2923" s="125">
        <f t="shared" si="188"/>
        <v>9.5922862236548223E-3</v>
      </c>
      <c r="D2923" s="128">
        <f t="shared" si="189"/>
        <v>9592.2862236548226</v>
      </c>
      <c r="E2923" s="128">
        <f t="shared" ca="1" si="190"/>
        <v>68964.050905142489</v>
      </c>
      <c r="F2923" s="124">
        <f t="shared" ca="1" si="191"/>
        <v>-6.8728562600531506E-2</v>
      </c>
      <c r="G2923" s="128"/>
      <c r="H2923" s="128"/>
      <c r="I2923" s="124"/>
      <c r="J2923" s="125"/>
      <c r="K2923" s="128"/>
    </row>
    <row r="2924" spans="1:11" x14ac:dyDescent="0.3">
      <c r="A2924" s="73">
        <v>39603</v>
      </c>
      <c r="B2924" s="130">
        <v>1377.1999510000001</v>
      </c>
      <c r="C2924" s="125">
        <f t="shared" si="188"/>
        <v>-2.5612050647594975E-2</v>
      </c>
      <c r="D2924" s="128">
        <f t="shared" si="189"/>
        <v>-25612.050647594973</v>
      </c>
      <c r="E2924" s="128">
        <f t="shared" ca="1" si="190"/>
        <v>68964.050905142489</v>
      </c>
      <c r="F2924" s="124">
        <f t="shared" ca="1" si="191"/>
        <v>-7.6151136503423089E-2</v>
      </c>
      <c r="G2924" s="128"/>
      <c r="H2924" s="128"/>
      <c r="I2924" s="124"/>
      <c r="J2924" s="125"/>
      <c r="K2924" s="128"/>
    </row>
    <row r="2925" spans="1:11" x14ac:dyDescent="0.3">
      <c r="A2925" s="73">
        <v>39602</v>
      </c>
      <c r="B2925" s="130">
        <v>1377.650024</v>
      </c>
      <c r="C2925" s="125">
        <f t="shared" si="188"/>
        <v>-3.4332644643906729E-2</v>
      </c>
      <c r="D2925" s="128">
        <f t="shared" si="189"/>
        <v>-34332.644643906729</v>
      </c>
      <c r="E2925" s="128">
        <f t="shared" ca="1" si="190"/>
        <v>68964.050905142489</v>
      </c>
      <c r="F2925" s="124">
        <f t="shared" ca="1" si="191"/>
        <v>-9.2086346557598064E-2</v>
      </c>
      <c r="G2925" s="128"/>
      <c r="H2925" s="128"/>
      <c r="I2925" s="124"/>
      <c r="J2925" s="125"/>
      <c r="K2925" s="128"/>
    </row>
    <row r="2926" spans="1:11" x14ac:dyDescent="0.3">
      <c r="A2926" s="73">
        <v>39601</v>
      </c>
      <c r="B2926" s="130">
        <v>1385.670044</v>
      </c>
      <c r="C2926" s="125">
        <f t="shared" si="188"/>
        <v>-2.7838729202041224E-2</v>
      </c>
      <c r="D2926" s="128">
        <f t="shared" si="189"/>
        <v>-27838.729202041224</v>
      </c>
      <c r="E2926" s="128">
        <f t="shared" ca="1" si="190"/>
        <v>68964.050905142489</v>
      </c>
      <c r="F2926" s="124">
        <f t="shared" ca="1" si="191"/>
        <v>-9.4895268721949311E-2</v>
      </c>
      <c r="G2926" s="128"/>
      <c r="H2926" s="128"/>
      <c r="I2926" s="124"/>
      <c r="J2926" s="125"/>
      <c r="K2926" s="128"/>
    </row>
    <row r="2927" spans="1:11" x14ac:dyDescent="0.3">
      <c r="A2927" s="73">
        <v>39598</v>
      </c>
      <c r="B2927" s="130">
        <v>1400.380005</v>
      </c>
      <c r="C2927" s="125">
        <f t="shared" si="188"/>
        <v>-1.6289990572756929E-2</v>
      </c>
      <c r="D2927" s="128">
        <f t="shared" si="189"/>
        <v>-16289.990572756929</v>
      </c>
      <c r="E2927" s="128">
        <f t="shared" ca="1" si="190"/>
        <v>68964.050905142489</v>
      </c>
      <c r="F2927" s="124">
        <f t="shared" ca="1" si="191"/>
        <v>-9.0177915598170788E-2</v>
      </c>
      <c r="G2927" s="128"/>
      <c r="H2927" s="128"/>
      <c r="I2927" s="124"/>
      <c r="J2927" s="125"/>
      <c r="K2927" s="128"/>
    </row>
    <row r="2928" spans="1:11" x14ac:dyDescent="0.3">
      <c r="A2928" s="73">
        <v>39597</v>
      </c>
      <c r="B2928" s="130">
        <v>1398.26001</v>
      </c>
      <c r="C2928" s="125">
        <f t="shared" si="188"/>
        <v>-7.3829197599000196E-3</v>
      </c>
      <c r="D2928" s="128">
        <f t="shared" si="189"/>
        <v>-7382.9197599000199</v>
      </c>
      <c r="E2928" s="128">
        <f t="shared" ca="1" si="190"/>
        <v>68964.050905142489</v>
      </c>
      <c r="F2928" s="124">
        <f t="shared" ca="1" si="191"/>
        <v>-8.9875912269277047E-2</v>
      </c>
      <c r="G2928" s="128"/>
      <c r="H2928" s="128"/>
      <c r="I2928" s="124"/>
      <c r="J2928" s="125"/>
      <c r="K2928" s="128"/>
    </row>
    <row r="2929" spans="1:11" x14ac:dyDescent="0.3">
      <c r="A2929" s="73">
        <v>39596</v>
      </c>
      <c r="B2929" s="130">
        <v>1390.839966</v>
      </c>
      <c r="C2929" s="125">
        <f t="shared" si="188"/>
        <v>-8.6954560531967706E-3</v>
      </c>
      <c r="D2929" s="128">
        <f t="shared" si="189"/>
        <v>-8695.4560531967709</v>
      </c>
      <c r="E2929" s="128">
        <f t="shared" ca="1" si="190"/>
        <v>68964.050905142489</v>
      </c>
      <c r="F2929" s="124">
        <f t="shared" ca="1" si="191"/>
        <v>-9.1322489877704749E-2</v>
      </c>
      <c r="G2929" s="128"/>
      <c r="H2929" s="128"/>
      <c r="I2929" s="124"/>
      <c r="J2929" s="125"/>
      <c r="K2929" s="128"/>
    </row>
    <row r="2930" spans="1:11" x14ac:dyDescent="0.3">
      <c r="A2930" s="73">
        <v>39595</v>
      </c>
      <c r="B2930" s="130">
        <v>1385.349976</v>
      </c>
      <c r="C2930" s="125">
        <f t="shared" si="188"/>
        <v>-1.2988202005928429E-2</v>
      </c>
      <c r="D2930" s="128">
        <f t="shared" si="189"/>
        <v>-12988.20200592843</v>
      </c>
      <c r="E2930" s="128">
        <f t="shared" ca="1" si="190"/>
        <v>68964.050905142489</v>
      </c>
      <c r="F2930" s="124">
        <f t="shared" ca="1" si="191"/>
        <v>-9.4678581581573829E-2</v>
      </c>
      <c r="G2930" s="128"/>
      <c r="H2930" s="128"/>
      <c r="I2930" s="124"/>
      <c r="J2930" s="125"/>
      <c r="K2930" s="128"/>
    </row>
    <row r="2931" spans="1:11" x14ac:dyDescent="0.3">
      <c r="A2931" s="73">
        <v>39591</v>
      </c>
      <c r="B2931" s="130">
        <v>1375.9300539999999</v>
      </c>
      <c r="C2931" s="125">
        <f t="shared" si="188"/>
        <v>-8.8958817688215008E-3</v>
      </c>
      <c r="D2931" s="128">
        <f t="shared" si="189"/>
        <v>-8895.8817688215004</v>
      </c>
      <c r="E2931" s="128">
        <f t="shared" ca="1" si="190"/>
        <v>68964.050905142489</v>
      </c>
      <c r="F2931" s="124">
        <f t="shared" ca="1" si="191"/>
        <v>-9.3655882910222865E-2</v>
      </c>
      <c r="G2931" s="128"/>
      <c r="H2931" s="128"/>
      <c r="I2931" s="124"/>
      <c r="J2931" s="125"/>
      <c r="K2931" s="128"/>
    </row>
    <row r="2932" spans="1:11" x14ac:dyDescent="0.3">
      <c r="A2932" s="73">
        <v>39590</v>
      </c>
      <c r="B2932" s="130">
        <v>1394.349976</v>
      </c>
      <c r="C2932" s="125">
        <f t="shared" si="188"/>
        <v>-2.3825753186286214E-3</v>
      </c>
      <c r="D2932" s="128">
        <f t="shared" si="189"/>
        <v>-2382.5753186286215</v>
      </c>
      <c r="E2932" s="128">
        <f t="shared" ca="1" si="190"/>
        <v>68964.050905142489</v>
      </c>
      <c r="F2932" s="124">
        <f t="shared" ca="1" si="191"/>
        <v>-8.008022906560186E-2</v>
      </c>
      <c r="G2932" s="128"/>
      <c r="H2932" s="128"/>
      <c r="I2932" s="124"/>
      <c r="J2932" s="125"/>
      <c r="K2932" s="128"/>
    </row>
    <row r="2933" spans="1:11" x14ac:dyDescent="0.3">
      <c r="A2933" s="73">
        <v>39589</v>
      </c>
      <c r="B2933" s="130">
        <v>1390.709961</v>
      </c>
      <c r="C2933" s="125">
        <f t="shared" si="188"/>
        <v>-1.3356492471653381E-3</v>
      </c>
      <c r="D2933" s="128">
        <f t="shared" si="189"/>
        <v>-1335.649247165338</v>
      </c>
      <c r="E2933" s="128">
        <f t="shared" ca="1" si="190"/>
        <v>68964.050905142489</v>
      </c>
      <c r="F2933" s="124">
        <f t="shared" ca="1" si="191"/>
        <v>-7.7478788349803374E-2</v>
      </c>
      <c r="G2933" s="128"/>
      <c r="H2933" s="128"/>
      <c r="I2933" s="124"/>
      <c r="J2933" s="125"/>
      <c r="K2933" s="128"/>
    </row>
    <row r="2934" spans="1:11" x14ac:dyDescent="0.3">
      <c r="A2934" s="73">
        <v>39588</v>
      </c>
      <c r="B2934" s="130">
        <v>1413.400024</v>
      </c>
      <c r="C2934" s="125">
        <f t="shared" si="188"/>
        <v>-3.4267242718067914E-3</v>
      </c>
      <c r="D2934" s="128">
        <f t="shared" si="189"/>
        <v>-3426.7242718067914</v>
      </c>
      <c r="E2934" s="128">
        <f t="shared" ca="1" si="190"/>
        <v>68964.050905142489</v>
      </c>
      <c r="F2934" s="124">
        <f t="shared" ca="1" si="191"/>
        <v>-7.1524294430587942E-2</v>
      </c>
      <c r="G2934" s="128"/>
      <c r="H2934" s="128"/>
      <c r="I2934" s="124"/>
      <c r="J2934" s="125"/>
      <c r="K2934" s="128"/>
    </row>
    <row r="2935" spans="1:11" x14ac:dyDescent="0.3">
      <c r="A2935" s="73">
        <v>39587</v>
      </c>
      <c r="B2935" s="130">
        <v>1426.630005</v>
      </c>
      <c r="C2935" s="125">
        <f t="shared" si="188"/>
        <v>1.3598686410551286E-2</v>
      </c>
      <c r="D2935" s="128">
        <f t="shared" si="189"/>
        <v>13598.686410551287</v>
      </c>
      <c r="E2935" s="128">
        <f t="shared" ca="1" si="190"/>
        <v>68964.050905142489</v>
      </c>
      <c r="F2935" s="124">
        <f t="shared" ca="1" si="191"/>
        <v>-6.3964773324819535E-2</v>
      </c>
      <c r="G2935" s="128"/>
      <c r="H2935" s="128"/>
      <c r="I2935" s="124"/>
      <c r="J2935" s="125"/>
      <c r="K2935" s="128"/>
    </row>
    <row r="2936" spans="1:11" x14ac:dyDescent="0.3">
      <c r="A2936" s="73">
        <v>39584</v>
      </c>
      <c r="B2936" s="130">
        <v>1425.349976</v>
      </c>
      <c r="C2936" s="125">
        <f t="shared" si="188"/>
        <v>8.0981341011703289E-3</v>
      </c>
      <c r="D2936" s="128">
        <f t="shared" si="189"/>
        <v>8098.1341011703289</v>
      </c>
      <c r="E2936" s="128">
        <f t="shared" ca="1" si="190"/>
        <v>68964.050905142489</v>
      </c>
      <c r="F2936" s="124">
        <f t="shared" ca="1" si="191"/>
        <v>-6.5405548206500019E-2</v>
      </c>
      <c r="G2936" s="128"/>
      <c r="H2936" s="128"/>
      <c r="I2936" s="124"/>
      <c r="J2936" s="125"/>
      <c r="K2936" s="128"/>
    </row>
    <row r="2937" spans="1:11" x14ac:dyDescent="0.3">
      <c r="A2937" s="73">
        <v>39583</v>
      </c>
      <c r="B2937" s="130">
        <v>1423.5699460000001</v>
      </c>
      <c r="C2937" s="125">
        <f t="shared" si="188"/>
        <v>1.0096910854226149E-2</v>
      </c>
      <c r="D2937" s="128">
        <f t="shared" si="189"/>
        <v>10096.910854226149</v>
      </c>
      <c r="E2937" s="128">
        <f t="shared" ca="1" si="190"/>
        <v>68964.050905142489</v>
      </c>
      <c r="F2937" s="124">
        <f t="shared" ca="1" si="191"/>
        <v>-6.5132197668691494E-2</v>
      </c>
      <c r="G2937" s="128"/>
      <c r="H2937" s="128"/>
      <c r="I2937" s="124"/>
      <c r="J2937" s="125"/>
      <c r="K2937" s="128"/>
    </row>
    <row r="2938" spans="1:11" x14ac:dyDescent="0.3">
      <c r="A2938" s="73">
        <v>39582</v>
      </c>
      <c r="B2938" s="130">
        <v>1408.660034</v>
      </c>
      <c r="C2938" s="125">
        <f t="shared" si="188"/>
        <v>1.6649996439134229E-2</v>
      </c>
      <c r="D2938" s="128">
        <f t="shared" si="189"/>
        <v>16649.996439134229</v>
      </c>
      <c r="E2938" s="128">
        <f t="shared" ca="1" si="190"/>
        <v>68964.050905142489</v>
      </c>
      <c r="F2938" s="124">
        <f t="shared" ca="1" si="191"/>
        <v>-6.880843893571309E-2</v>
      </c>
      <c r="G2938" s="128"/>
      <c r="H2938" s="128"/>
      <c r="I2938" s="124"/>
      <c r="J2938" s="125"/>
      <c r="K2938" s="128"/>
    </row>
    <row r="2939" spans="1:11" x14ac:dyDescent="0.3">
      <c r="A2939" s="73">
        <v>39581</v>
      </c>
      <c r="B2939" s="130">
        <v>1403.040039</v>
      </c>
      <c r="C2939" s="125">
        <f t="shared" si="188"/>
        <v>8.6992239156642448E-3</v>
      </c>
      <c r="D2939" s="128">
        <f t="shared" si="189"/>
        <v>8699.2239156642445</v>
      </c>
      <c r="E2939" s="128">
        <f t="shared" ca="1" si="190"/>
        <v>68964.050905142489</v>
      </c>
      <c r="F2939" s="124">
        <f t="shared" ca="1" si="191"/>
        <v>-7.3374968562600174E-2</v>
      </c>
      <c r="G2939" s="128"/>
      <c r="H2939" s="128"/>
      <c r="I2939" s="124"/>
      <c r="J2939" s="125"/>
      <c r="K2939" s="128"/>
    </row>
    <row r="2940" spans="1:11" x14ac:dyDescent="0.3">
      <c r="A2940" s="73">
        <v>39580</v>
      </c>
      <c r="B2940" s="130">
        <v>1403.579956</v>
      </c>
      <c r="C2940" s="125">
        <f t="shared" si="188"/>
        <v>5.1633600161968829E-3</v>
      </c>
      <c r="D2940" s="128">
        <f t="shared" si="189"/>
        <v>5163.3600161968825</v>
      </c>
      <c r="E2940" s="128">
        <f t="shared" ca="1" si="190"/>
        <v>68964.050905142489</v>
      </c>
      <c r="F2940" s="124">
        <f t="shared" ca="1" si="191"/>
        <v>-6.5021741975554659E-2</v>
      </c>
      <c r="G2940" s="128"/>
      <c r="H2940" s="128"/>
      <c r="I2940" s="124"/>
      <c r="J2940" s="125"/>
      <c r="K2940" s="128"/>
    </row>
    <row r="2941" spans="1:11" x14ac:dyDescent="0.3">
      <c r="A2941" s="73">
        <v>39577</v>
      </c>
      <c r="B2941" s="130">
        <v>1388.280029</v>
      </c>
      <c r="C2941" s="125">
        <f t="shared" si="188"/>
        <v>-6.839078315492908E-3</v>
      </c>
      <c r="D2941" s="128">
        <f t="shared" si="189"/>
        <v>-6839.0783154929077</v>
      </c>
      <c r="E2941" s="128">
        <f t="shared" ca="1" si="190"/>
        <v>68964.050905142489</v>
      </c>
      <c r="F2941" s="124">
        <f t="shared" ca="1" si="191"/>
        <v>-7.6419514463580973E-2</v>
      </c>
      <c r="G2941" s="128"/>
      <c r="H2941" s="128"/>
      <c r="I2941" s="124"/>
      <c r="J2941" s="125"/>
      <c r="K2941" s="128"/>
    </row>
    <row r="2942" spans="1:11" x14ac:dyDescent="0.3">
      <c r="A2942" s="73">
        <v>39576</v>
      </c>
      <c r="B2942" s="130">
        <v>1397.6800539999999</v>
      </c>
      <c r="C2942" s="125">
        <f t="shared" si="188"/>
        <v>6.3795944359226198E-3</v>
      </c>
      <c r="D2942" s="128">
        <f t="shared" si="189"/>
        <v>6379.5944359226196</v>
      </c>
      <c r="E2942" s="128">
        <f t="shared" ca="1" si="190"/>
        <v>68964.050905142489</v>
      </c>
      <c r="F2942" s="124">
        <f t="shared" ca="1" si="191"/>
        <v>-7.1833133262938054E-2</v>
      </c>
      <c r="G2942" s="128"/>
      <c r="H2942" s="128"/>
      <c r="I2942" s="124"/>
      <c r="J2942" s="125"/>
      <c r="K2942" s="128"/>
    </row>
    <row r="2943" spans="1:11" x14ac:dyDescent="0.3">
      <c r="A2943" s="73">
        <v>39575</v>
      </c>
      <c r="B2943" s="130">
        <v>1392.5699460000001</v>
      </c>
      <c r="C2943" s="125">
        <f t="shared" si="188"/>
        <v>9.1598062984141748E-3</v>
      </c>
      <c r="D2943" s="128">
        <f t="shared" si="189"/>
        <v>9159.8062984141743</v>
      </c>
      <c r="E2943" s="128">
        <f t="shared" ca="1" si="190"/>
        <v>68964.050905142489</v>
      </c>
      <c r="F2943" s="124">
        <f t="shared" ca="1" si="191"/>
        <v>-6.6310436631647041E-2</v>
      </c>
      <c r="G2943" s="128"/>
      <c r="H2943" s="128"/>
      <c r="I2943" s="124"/>
      <c r="J2943" s="125"/>
      <c r="K2943" s="128"/>
    </row>
    <row r="2944" spans="1:11" x14ac:dyDescent="0.3">
      <c r="A2944" s="73">
        <v>39574</v>
      </c>
      <c r="B2944" s="130">
        <v>1418.26001</v>
      </c>
      <c r="C2944" s="125">
        <f t="shared" si="188"/>
        <v>3.0757206574905105E-2</v>
      </c>
      <c r="D2944" s="128">
        <f t="shared" si="189"/>
        <v>30757.206574905103</v>
      </c>
      <c r="E2944" s="128">
        <f t="shared" ca="1" si="190"/>
        <v>68964.050905142489</v>
      </c>
      <c r="F2944" s="124">
        <f t="shared" ca="1" si="191"/>
        <v>-6.2356998468648284E-2</v>
      </c>
      <c r="G2944" s="128"/>
      <c r="H2944" s="128"/>
      <c r="I2944" s="124"/>
      <c r="J2944" s="125"/>
      <c r="K2944" s="128"/>
    </row>
    <row r="2945" spans="1:11" x14ac:dyDescent="0.3">
      <c r="A2945" s="73">
        <v>39573</v>
      </c>
      <c r="B2945" s="130">
        <v>1407.48999</v>
      </c>
      <c r="C2945" s="125">
        <f t="shared" si="188"/>
        <v>1.391756441043035E-2</v>
      </c>
      <c r="D2945" s="128">
        <f t="shared" si="189"/>
        <v>13917.56441043035</v>
      </c>
      <c r="E2945" s="128">
        <f t="shared" ca="1" si="190"/>
        <v>68964.050905142489</v>
      </c>
      <c r="F2945" s="124">
        <f t="shared" ca="1" si="191"/>
        <v>-6.6477849287571722E-2</v>
      </c>
      <c r="G2945" s="128"/>
      <c r="H2945" s="128"/>
      <c r="I2945" s="124"/>
      <c r="J2945" s="125"/>
      <c r="K2945" s="128"/>
    </row>
    <row r="2946" spans="1:11" x14ac:dyDescent="0.3">
      <c r="A2946" s="73">
        <v>39570</v>
      </c>
      <c r="B2946" s="130">
        <v>1413.900024</v>
      </c>
      <c r="C2946" s="125">
        <f t="shared" si="188"/>
        <v>1.6952859210349835E-2</v>
      </c>
      <c r="D2946" s="128">
        <f t="shared" si="189"/>
        <v>16952.859210349834</v>
      </c>
      <c r="E2946" s="128">
        <f t="shared" ca="1" si="190"/>
        <v>68964.050905142489</v>
      </c>
      <c r="F2946" s="124">
        <f t="shared" ca="1" si="191"/>
        <v>-6.3319790435378942E-2</v>
      </c>
      <c r="G2946" s="128"/>
      <c r="H2946" s="128"/>
      <c r="I2946" s="124"/>
      <c r="J2946" s="125"/>
      <c r="K2946" s="128"/>
    </row>
    <row r="2947" spans="1:11" x14ac:dyDescent="0.3">
      <c r="A2947" s="73">
        <v>39569</v>
      </c>
      <c r="B2947" s="130">
        <v>1409.339966</v>
      </c>
      <c r="C2947" s="125">
        <f t="shared" si="188"/>
        <v>3.2060037719659151E-2</v>
      </c>
      <c r="D2947" s="128">
        <f t="shared" si="189"/>
        <v>32060.037719659151</v>
      </c>
      <c r="E2947" s="128">
        <f t="shared" ca="1" si="190"/>
        <v>68964.050905142489</v>
      </c>
      <c r="F2947" s="124">
        <f t="shared" ca="1" si="191"/>
        <v>-6.3947097753573656E-2</v>
      </c>
      <c r="G2947" s="128"/>
      <c r="H2947" s="128"/>
      <c r="I2947" s="124"/>
      <c r="J2947" s="125"/>
      <c r="K2947" s="128"/>
    </row>
    <row r="2948" spans="1:11" x14ac:dyDescent="0.3">
      <c r="A2948" s="73">
        <v>39568</v>
      </c>
      <c r="B2948" s="130">
        <v>1385.589966</v>
      </c>
      <c r="C2948" s="125">
        <f t="shared" si="188"/>
        <v>1.5299957937362718E-2</v>
      </c>
      <c r="D2948" s="128">
        <f t="shared" si="189"/>
        <v>15299.957937362718</v>
      </c>
      <c r="E2948" s="128">
        <f t="shared" ca="1" si="190"/>
        <v>68964.050905142489</v>
      </c>
      <c r="F2948" s="124">
        <f t="shared" ca="1" si="191"/>
        <v>-7.7742828316121337E-2</v>
      </c>
      <c r="G2948" s="128"/>
      <c r="H2948" s="128"/>
      <c r="I2948" s="124"/>
      <c r="J2948" s="125"/>
      <c r="K2948" s="128"/>
    </row>
    <row r="2949" spans="1:11" x14ac:dyDescent="0.3">
      <c r="A2949" s="73">
        <v>39567</v>
      </c>
      <c r="B2949" s="130">
        <v>1390.9399410000001</v>
      </c>
      <c r="C2949" s="125">
        <f t="shared" si="188"/>
        <v>4.2347582648194937E-2</v>
      </c>
      <c r="D2949" s="128">
        <f t="shared" si="189"/>
        <v>42347.582648194933</v>
      </c>
      <c r="E2949" s="128">
        <f t="shared" ca="1" si="190"/>
        <v>68964.050905142489</v>
      </c>
      <c r="F2949" s="124">
        <f t="shared" ca="1" si="191"/>
        <v>-7.017761639137432E-2</v>
      </c>
      <c r="G2949" s="128"/>
      <c r="H2949" s="128"/>
      <c r="I2949" s="124"/>
      <c r="J2949" s="125"/>
      <c r="K2949" s="128"/>
    </row>
    <row r="2950" spans="1:11" x14ac:dyDescent="0.3">
      <c r="A2950" s="73">
        <v>39566</v>
      </c>
      <c r="B2950" s="130">
        <v>1396.369995</v>
      </c>
      <c r="C2950" s="125">
        <f t="shared" si="188"/>
        <v>5.1230164242372922E-2</v>
      </c>
      <c r="D2950" s="128">
        <f t="shared" si="189"/>
        <v>51230.164242372921</v>
      </c>
      <c r="E2950" s="128">
        <f t="shared" ca="1" si="190"/>
        <v>68964.050905142489</v>
      </c>
      <c r="F2950" s="124">
        <f t="shared" ca="1" si="191"/>
        <v>-6.0505988720451098E-2</v>
      </c>
      <c r="G2950" s="128"/>
      <c r="H2950" s="128"/>
      <c r="I2950" s="124"/>
      <c r="J2950" s="125"/>
      <c r="K2950" s="128"/>
    </row>
    <row r="2951" spans="1:11" x14ac:dyDescent="0.3">
      <c r="A2951" s="73">
        <v>39563</v>
      </c>
      <c r="B2951" s="130">
        <v>1397.839966</v>
      </c>
      <c r="C2951" s="125">
        <f t="shared" si="188"/>
        <v>4.8775922020168005E-2</v>
      </c>
      <c r="D2951" s="128">
        <f t="shared" si="189"/>
        <v>48775.922020168007</v>
      </c>
      <c r="E2951" s="128">
        <f t="shared" ca="1" si="190"/>
        <v>68964.050905142489</v>
      </c>
      <c r="F2951" s="124">
        <f t="shared" ca="1" si="191"/>
        <v>-5.7023569881418212E-2</v>
      </c>
      <c r="G2951" s="128"/>
      <c r="H2951" s="128"/>
      <c r="I2951" s="124"/>
      <c r="J2951" s="125"/>
      <c r="K2951" s="128"/>
    </row>
    <row r="2952" spans="1:11" x14ac:dyDescent="0.3">
      <c r="A2952" s="73">
        <v>39562</v>
      </c>
      <c r="B2952" s="130">
        <v>1388.8199460000001</v>
      </c>
      <c r="C2952" s="125">
        <f t="shared" ref="C2952:C3015" si="192">B2952/B2962-1</f>
        <v>2.0778285238957972E-2</v>
      </c>
      <c r="D2952" s="128">
        <f t="shared" ref="D2952:D3015" si="193">C2952*$B$5</f>
        <v>20778.285238957971</v>
      </c>
      <c r="E2952" s="128">
        <f t="shared" ref="E2952:E3015" ca="1" si="194">ABS(_xlfn.PERCENTILE.INC(OFFSET(D2952,0,0,Window),1-VaRLevel))</f>
        <v>68964.050905142489</v>
      </c>
      <c r="F2952" s="124">
        <f t="shared" ca="1" si="191"/>
        <v>-7.0445162411425732E-2</v>
      </c>
      <c r="G2952" s="128"/>
      <c r="H2952" s="128"/>
      <c r="I2952" s="124"/>
      <c r="J2952" s="125"/>
      <c r="K2952" s="128"/>
    </row>
    <row r="2953" spans="1:11" x14ac:dyDescent="0.3">
      <c r="A2953" s="73">
        <v>39561</v>
      </c>
      <c r="B2953" s="130">
        <v>1379.9300539999999</v>
      </c>
      <c r="C2953" s="125">
        <f t="shared" si="192"/>
        <v>1.8782024369186967E-2</v>
      </c>
      <c r="D2953" s="128">
        <f t="shared" si="193"/>
        <v>18782.024369186965</v>
      </c>
      <c r="E2953" s="128">
        <f t="shared" ca="1" si="194"/>
        <v>68964.050905142489</v>
      </c>
      <c r="F2953" s="124">
        <f t="shared" ref="F2953:F3016" ca="1" si="195">B2953/OFFSET(B2953,250,0)-1</f>
        <v>-7.6506572528024175E-2</v>
      </c>
      <c r="G2953" s="128"/>
      <c r="H2953" s="128"/>
      <c r="I2953" s="124"/>
      <c r="J2953" s="125"/>
      <c r="K2953" s="128"/>
    </row>
    <row r="2954" spans="1:11" x14ac:dyDescent="0.3">
      <c r="A2954" s="73">
        <v>39560</v>
      </c>
      <c r="B2954" s="130">
        <v>1375.9399410000001</v>
      </c>
      <c r="C2954" s="125">
        <f t="shared" si="192"/>
        <v>7.6159626982568174E-3</v>
      </c>
      <c r="D2954" s="128">
        <f t="shared" si="193"/>
        <v>7615.962698256817</v>
      </c>
      <c r="E2954" s="128">
        <f t="shared" ca="1" si="194"/>
        <v>68964.050905142489</v>
      </c>
      <c r="F2954" s="124">
        <f t="shared" ca="1" si="195"/>
        <v>-7.9897352907220998E-2</v>
      </c>
      <c r="G2954" s="128"/>
      <c r="H2954" s="128"/>
      <c r="I2954" s="124"/>
      <c r="J2954" s="125"/>
      <c r="K2954" s="128"/>
    </row>
    <row r="2955" spans="1:11" x14ac:dyDescent="0.3">
      <c r="A2955" s="73">
        <v>39559</v>
      </c>
      <c r="B2955" s="130">
        <v>1388.170044</v>
      </c>
      <c r="C2955" s="125">
        <f t="shared" si="192"/>
        <v>1.1387649580982373E-2</v>
      </c>
      <c r="D2955" s="128">
        <f t="shared" si="193"/>
        <v>11387.649580982374</v>
      </c>
      <c r="E2955" s="128">
        <f t="shared" ca="1" si="194"/>
        <v>68964.050905142489</v>
      </c>
      <c r="F2955" s="124">
        <f t="shared" ca="1" si="195"/>
        <v>-6.2307055397869626E-2</v>
      </c>
      <c r="G2955" s="128"/>
      <c r="H2955" s="128"/>
      <c r="I2955" s="124"/>
      <c r="J2955" s="125"/>
      <c r="K2955" s="128"/>
    </row>
    <row r="2956" spans="1:11" x14ac:dyDescent="0.3">
      <c r="A2956" s="73">
        <v>39556</v>
      </c>
      <c r="B2956" s="130">
        <v>1390.329956</v>
      </c>
      <c r="C2956" s="125">
        <f t="shared" si="192"/>
        <v>1.4543149190721305E-2</v>
      </c>
      <c r="D2956" s="128">
        <f t="shared" si="193"/>
        <v>14543.149190721306</v>
      </c>
      <c r="E2956" s="128">
        <f t="shared" ca="1" si="194"/>
        <v>68964.050905142489</v>
      </c>
      <c r="F2956" s="124">
        <f t="shared" ca="1" si="195"/>
        <v>-6.1177837370028798E-2</v>
      </c>
      <c r="G2956" s="128"/>
      <c r="H2956" s="128"/>
      <c r="I2956" s="124"/>
      <c r="J2956" s="125"/>
      <c r="K2956" s="128"/>
    </row>
    <row r="2957" spans="1:11" x14ac:dyDescent="0.3">
      <c r="A2957" s="73">
        <v>39555</v>
      </c>
      <c r="B2957" s="130">
        <v>1365.5600589999999</v>
      </c>
      <c r="C2957" s="125">
        <f t="shared" si="192"/>
        <v>-2.7386054570712748E-3</v>
      </c>
      <c r="D2957" s="128">
        <f t="shared" si="193"/>
        <v>-2738.6054570712749</v>
      </c>
      <c r="E2957" s="128">
        <f t="shared" ca="1" si="194"/>
        <v>68964.050905142489</v>
      </c>
      <c r="F2957" s="124">
        <f t="shared" ca="1" si="195"/>
        <v>-8.0028240590613975E-2</v>
      </c>
      <c r="G2957" s="128"/>
      <c r="H2957" s="128"/>
      <c r="I2957" s="124"/>
      <c r="J2957" s="125"/>
      <c r="K2957" s="128"/>
    </row>
    <row r="2958" spans="1:11" x14ac:dyDescent="0.3">
      <c r="A2958" s="73">
        <v>39554</v>
      </c>
      <c r="B2958" s="130">
        <v>1364.709961</v>
      </c>
      <c r="C2958" s="125">
        <f t="shared" si="192"/>
        <v>-2.0621616638737406E-3</v>
      </c>
      <c r="D2958" s="128">
        <f t="shared" si="193"/>
        <v>-2062.1616638737405</v>
      </c>
      <c r="E2958" s="128">
        <f t="shared" ca="1" si="194"/>
        <v>68964.050905142489</v>
      </c>
      <c r="F2958" s="124">
        <f t="shared" ca="1" si="195"/>
        <v>-7.20866647458972E-2</v>
      </c>
      <c r="G2958" s="128"/>
      <c r="H2958" s="128"/>
      <c r="I2958" s="124"/>
      <c r="J2958" s="125"/>
      <c r="K2958" s="128"/>
    </row>
    <row r="2959" spans="1:11" x14ac:dyDescent="0.3">
      <c r="A2959" s="73">
        <v>39553</v>
      </c>
      <c r="B2959" s="130">
        <v>1334.4300539999999</v>
      </c>
      <c r="C2959" s="125">
        <f t="shared" si="192"/>
        <v>-2.6091461407304894E-2</v>
      </c>
      <c r="D2959" s="128">
        <f t="shared" si="193"/>
        <v>-26091.461407304894</v>
      </c>
      <c r="E2959" s="128">
        <f t="shared" ca="1" si="194"/>
        <v>68964.050905142489</v>
      </c>
      <c r="F2959" s="124">
        <f t="shared" ca="1" si="195"/>
        <v>-9.3765667911714812E-2</v>
      </c>
      <c r="G2959" s="128"/>
      <c r="H2959" s="128"/>
      <c r="I2959" s="124"/>
      <c r="J2959" s="125"/>
      <c r="K2959" s="128"/>
    </row>
    <row r="2960" spans="1:11" x14ac:dyDescent="0.3">
      <c r="A2960" s="73">
        <v>39552</v>
      </c>
      <c r="B2960" s="130">
        <v>1328.3199460000001</v>
      </c>
      <c r="C2960" s="125">
        <f t="shared" si="192"/>
        <v>4.2488812339873672E-3</v>
      </c>
      <c r="D2960" s="128">
        <f t="shared" si="193"/>
        <v>4248.8812339873675</v>
      </c>
      <c r="E2960" s="128">
        <f t="shared" ca="1" si="194"/>
        <v>68964.050905142489</v>
      </c>
      <c r="F2960" s="124">
        <f t="shared" ca="1" si="195"/>
        <v>-9.7289827891508196E-2</v>
      </c>
      <c r="G2960" s="128"/>
      <c r="H2960" s="128"/>
      <c r="I2960" s="124"/>
      <c r="J2960" s="125"/>
      <c r="K2960" s="128"/>
    </row>
    <row r="2961" spans="1:11" x14ac:dyDescent="0.3">
      <c r="A2961" s="73">
        <v>39549</v>
      </c>
      <c r="B2961" s="130">
        <v>1332.829956</v>
      </c>
      <c r="C2961" s="125">
        <f t="shared" si="192"/>
        <v>1.3389383820419543E-2</v>
      </c>
      <c r="D2961" s="128">
        <f t="shared" si="193"/>
        <v>13389.383820419542</v>
      </c>
      <c r="E2961" s="128">
        <f t="shared" ca="1" si="194"/>
        <v>68964.050905142489</v>
      </c>
      <c r="F2961" s="124">
        <f t="shared" ca="1" si="195"/>
        <v>-9.2281710555798258E-2</v>
      </c>
      <c r="G2961" s="128"/>
      <c r="H2961" s="128"/>
      <c r="I2961" s="124"/>
      <c r="J2961" s="125"/>
      <c r="K2961" s="128"/>
    </row>
    <row r="2962" spans="1:11" x14ac:dyDescent="0.3">
      <c r="A2962" s="73">
        <v>39548</v>
      </c>
      <c r="B2962" s="130">
        <v>1360.5500489999999</v>
      </c>
      <c r="C2962" s="125">
        <f t="shared" si="192"/>
        <v>2.6241581234600631E-2</v>
      </c>
      <c r="D2962" s="128">
        <f t="shared" si="193"/>
        <v>26241.581234600631</v>
      </c>
      <c r="E2962" s="128">
        <f t="shared" ca="1" si="194"/>
        <v>68964.050905142489</v>
      </c>
      <c r="F2962" s="124">
        <f t="shared" ca="1" si="195"/>
        <v>-6.353025331226636E-2</v>
      </c>
      <c r="G2962" s="128"/>
      <c r="H2962" s="128"/>
      <c r="I2962" s="124"/>
      <c r="J2962" s="125"/>
      <c r="K2962" s="128"/>
    </row>
    <row r="2963" spans="1:11" x14ac:dyDescent="0.3">
      <c r="A2963" s="73">
        <v>39547</v>
      </c>
      <c r="B2963" s="130">
        <v>1354.48999</v>
      </c>
      <c r="C2963" s="125">
        <f t="shared" si="192"/>
        <v>9.9617374528877534E-3</v>
      </c>
      <c r="D2963" s="128">
        <f t="shared" si="193"/>
        <v>9961.7374528877535</v>
      </c>
      <c r="E2963" s="128">
        <f t="shared" ca="1" si="194"/>
        <v>68964.050905142489</v>
      </c>
      <c r="F2963" s="124">
        <f t="shared" ca="1" si="195"/>
        <v>-6.4449548170998794E-2</v>
      </c>
      <c r="G2963" s="128"/>
      <c r="H2963" s="128"/>
      <c r="I2963" s="124"/>
      <c r="J2963" s="125"/>
      <c r="K2963" s="128"/>
    </row>
    <row r="2964" spans="1:11" x14ac:dyDescent="0.3">
      <c r="A2964" s="73">
        <v>39546</v>
      </c>
      <c r="B2964" s="130">
        <v>1365.540039</v>
      </c>
      <c r="C2964" s="125">
        <f t="shared" si="192"/>
        <v>9.2757885074965518E-3</v>
      </c>
      <c r="D2964" s="128">
        <f t="shared" si="193"/>
        <v>9275.7885074965525</v>
      </c>
      <c r="E2964" s="128">
        <f t="shared" ca="1" si="194"/>
        <v>68964.050905142489</v>
      </c>
      <c r="F2964" s="124">
        <f t="shared" ca="1" si="195"/>
        <v>-5.0963572980754268E-2</v>
      </c>
      <c r="G2964" s="128"/>
      <c r="H2964" s="128"/>
      <c r="I2964" s="124"/>
      <c r="J2964" s="125"/>
      <c r="K2964" s="128"/>
    </row>
    <row r="2965" spans="1:11" x14ac:dyDescent="0.3">
      <c r="A2965" s="73">
        <v>39545</v>
      </c>
      <c r="B2965" s="130">
        <v>1372.540039</v>
      </c>
      <c r="C2965" s="125">
        <f t="shared" si="192"/>
        <v>1.6786702459527181E-2</v>
      </c>
      <c r="D2965" s="128">
        <f t="shared" si="193"/>
        <v>16786.70245952718</v>
      </c>
      <c r="E2965" s="128">
        <f t="shared" ca="1" si="194"/>
        <v>68964.050905142489</v>
      </c>
      <c r="F2965" s="124">
        <f t="shared" ca="1" si="195"/>
        <v>-5.2368474799241116E-2</v>
      </c>
      <c r="G2965" s="128"/>
      <c r="H2965" s="128"/>
      <c r="I2965" s="124"/>
      <c r="J2965" s="125"/>
      <c r="K2965" s="128"/>
    </row>
    <row r="2966" spans="1:11" x14ac:dyDescent="0.3">
      <c r="A2966" s="73">
        <v>39542</v>
      </c>
      <c r="B2966" s="130">
        <v>1370.400024</v>
      </c>
      <c r="C2966" s="125">
        <f t="shared" si="192"/>
        <v>3.0755702245521377E-2</v>
      </c>
      <c r="D2966" s="128">
        <f t="shared" si="193"/>
        <v>30755.702245521377</v>
      </c>
      <c r="E2966" s="128">
        <f t="shared" ca="1" si="194"/>
        <v>68964.050905142489</v>
      </c>
      <c r="F2966" s="124">
        <f t="shared" ca="1" si="195"/>
        <v>-5.1370239559849096E-2</v>
      </c>
      <c r="G2966" s="128"/>
      <c r="H2966" s="128"/>
      <c r="I2966" s="124"/>
      <c r="J2966" s="125"/>
      <c r="K2966" s="128"/>
    </row>
    <row r="2967" spans="1:11" x14ac:dyDescent="0.3">
      <c r="A2967" s="73">
        <v>39541</v>
      </c>
      <c r="B2967" s="130">
        <v>1369.3100589999999</v>
      </c>
      <c r="C2967" s="125">
        <f t="shared" si="192"/>
        <v>5.4597135439785172E-2</v>
      </c>
      <c r="D2967" s="128">
        <f t="shared" si="193"/>
        <v>54597.135439785168</v>
      </c>
      <c r="E2967" s="128">
        <f t="shared" ca="1" si="194"/>
        <v>68964.050905142489</v>
      </c>
      <c r="F2967" s="124">
        <f t="shared" ca="1" si="195"/>
        <v>-5.1566708098529479E-2</v>
      </c>
      <c r="G2967" s="128"/>
      <c r="H2967" s="128"/>
      <c r="I2967" s="124"/>
      <c r="J2967" s="125"/>
      <c r="K2967" s="128"/>
    </row>
    <row r="2968" spans="1:11" x14ac:dyDescent="0.3">
      <c r="A2968" s="73">
        <v>39540</v>
      </c>
      <c r="B2968" s="130">
        <v>1367.530029</v>
      </c>
      <c r="C2968" s="125">
        <f t="shared" si="192"/>
        <v>2.7646301513791549E-2</v>
      </c>
      <c r="D2968" s="128">
        <f t="shared" si="193"/>
        <v>27646.30151379155</v>
      </c>
      <c r="E2968" s="128">
        <f t="shared" ca="1" si="194"/>
        <v>68964.050905142489</v>
      </c>
      <c r="F2968" s="124">
        <f t="shared" ca="1" si="195"/>
        <v>-4.9910701382933853E-2</v>
      </c>
      <c r="G2968" s="128"/>
      <c r="H2968" s="128"/>
      <c r="I2968" s="124"/>
      <c r="J2968" s="125"/>
      <c r="K2968" s="128"/>
    </row>
    <row r="2969" spans="1:11" x14ac:dyDescent="0.3">
      <c r="A2969" s="73">
        <v>39539</v>
      </c>
      <c r="B2969" s="130">
        <v>1370.1800539999999</v>
      </c>
      <c r="C2969" s="125">
        <f t="shared" si="192"/>
        <v>7.3304151464279821E-2</v>
      </c>
      <c r="D2969" s="128">
        <f t="shared" si="193"/>
        <v>73304.151464279814</v>
      </c>
      <c r="E2969" s="128">
        <f t="shared" ca="1" si="194"/>
        <v>68964.050905142489</v>
      </c>
      <c r="F2969" s="124">
        <f t="shared" ca="1" si="195"/>
        <v>-4.7010276372294935E-2</v>
      </c>
      <c r="G2969" s="128"/>
      <c r="H2969" s="128"/>
      <c r="I2969" s="124"/>
      <c r="J2969" s="125"/>
      <c r="K2969" s="128"/>
    </row>
    <row r="2970" spans="1:11" x14ac:dyDescent="0.3">
      <c r="A2970" s="73">
        <v>39538</v>
      </c>
      <c r="B2970" s="130">
        <v>1322.6999510000001</v>
      </c>
      <c r="C2970" s="125">
        <f t="shared" si="192"/>
        <v>2.6829331903023057E-2</v>
      </c>
      <c r="D2970" s="128">
        <f t="shared" si="193"/>
        <v>26829.331903023056</v>
      </c>
      <c r="E2970" s="128">
        <f t="shared" ca="1" si="194"/>
        <v>68964.050905142489</v>
      </c>
      <c r="F2970" s="124">
        <f t="shared" ca="1" si="195"/>
        <v>-7.1496328311873802E-2</v>
      </c>
      <c r="G2970" s="128"/>
      <c r="H2970" s="128"/>
      <c r="I2970" s="124"/>
      <c r="J2970" s="125"/>
      <c r="K2970" s="128"/>
    </row>
    <row r="2971" spans="1:11" x14ac:dyDescent="0.3">
      <c r="A2971" s="73">
        <v>39535</v>
      </c>
      <c r="B2971" s="130">
        <v>1315.219971</v>
      </c>
      <c r="C2971" s="125">
        <f t="shared" si="192"/>
        <v>-1.9765333106791516E-4</v>
      </c>
      <c r="D2971" s="128">
        <f t="shared" si="193"/>
        <v>-197.65333106791516</v>
      </c>
      <c r="E2971" s="128">
        <f t="shared" ca="1" si="194"/>
        <v>68964.050905142489</v>
      </c>
      <c r="F2971" s="124">
        <f t="shared" ca="1" si="195"/>
        <v>-7.4349348363132339E-2</v>
      </c>
      <c r="G2971" s="128"/>
      <c r="H2971" s="128"/>
      <c r="I2971" s="124"/>
      <c r="J2971" s="125"/>
      <c r="K2971" s="128"/>
    </row>
    <row r="2972" spans="1:11" x14ac:dyDescent="0.3">
      <c r="A2972" s="73">
        <v>39534</v>
      </c>
      <c r="B2972" s="130">
        <v>1325.76001</v>
      </c>
      <c r="C2972" s="125">
        <f t="shared" si="192"/>
        <v>1.2981646691448523E-2</v>
      </c>
      <c r="D2972" s="128">
        <f t="shared" si="193"/>
        <v>12981.646691448523</v>
      </c>
      <c r="E2972" s="128">
        <f t="shared" ca="1" si="194"/>
        <v>68964.050905142489</v>
      </c>
      <c r="F2972" s="124">
        <f t="shared" ca="1" si="195"/>
        <v>-6.8026696819909471E-2</v>
      </c>
      <c r="G2972" s="128"/>
      <c r="H2972" s="128"/>
      <c r="I2972" s="124"/>
      <c r="J2972" s="125"/>
      <c r="K2972" s="128"/>
    </row>
    <row r="2973" spans="1:11" x14ac:dyDescent="0.3">
      <c r="A2973" s="73">
        <v>39533</v>
      </c>
      <c r="B2973" s="130">
        <v>1341.130005</v>
      </c>
      <c r="C2973" s="125">
        <f t="shared" si="192"/>
        <v>1.5507500570037358E-2</v>
      </c>
      <c r="D2973" s="128">
        <f t="shared" si="193"/>
        <v>15507.500570037359</v>
      </c>
      <c r="E2973" s="128">
        <f t="shared" ca="1" si="194"/>
        <v>68964.050905142489</v>
      </c>
      <c r="F2973" s="124">
        <f t="shared" ca="1" si="195"/>
        <v>-5.3696278002812292E-2</v>
      </c>
      <c r="G2973" s="128"/>
      <c r="H2973" s="128"/>
      <c r="I2973" s="124"/>
      <c r="J2973" s="125"/>
      <c r="K2973" s="128"/>
    </row>
    <row r="2974" spans="1:11" x14ac:dyDescent="0.3">
      <c r="A2974" s="73">
        <v>39532</v>
      </c>
      <c r="B2974" s="130">
        <v>1352.98999</v>
      </c>
      <c r="C2974" s="125">
        <f t="shared" si="192"/>
        <v>6.2526991614876293E-2</v>
      </c>
      <c r="D2974" s="128">
        <f t="shared" si="193"/>
        <v>62526.991614876293</v>
      </c>
      <c r="E2974" s="128">
        <f t="shared" ca="1" si="194"/>
        <v>68964.050905142489</v>
      </c>
      <c r="F2974" s="124">
        <f t="shared" ca="1" si="195"/>
        <v>-5.293256787645928E-2</v>
      </c>
      <c r="G2974" s="128"/>
      <c r="H2974" s="128"/>
      <c r="I2974" s="124"/>
      <c r="J2974" s="125"/>
      <c r="K2974" s="128"/>
    </row>
    <row r="2975" spans="1:11" x14ac:dyDescent="0.3">
      <c r="A2975" s="73">
        <v>39531</v>
      </c>
      <c r="B2975" s="130">
        <v>1349.880005</v>
      </c>
      <c r="C2975" s="125">
        <f t="shared" si="192"/>
        <v>4.369206817728899E-2</v>
      </c>
      <c r="D2975" s="128">
        <f t="shared" si="193"/>
        <v>43692.068177288987</v>
      </c>
      <c r="E2975" s="128">
        <f t="shared" ca="1" si="194"/>
        <v>68964.050905142489</v>
      </c>
      <c r="F2975" s="124">
        <f t="shared" ca="1" si="195"/>
        <v>-6.0953040000000014E-2</v>
      </c>
      <c r="G2975" s="128"/>
      <c r="H2975" s="128"/>
      <c r="I2975" s="124"/>
      <c r="J2975" s="125"/>
      <c r="K2975" s="128"/>
    </row>
    <row r="2976" spans="1:11" x14ac:dyDescent="0.3">
      <c r="A2976" s="73">
        <v>39527</v>
      </c>
      <c r="B2976" s="130">
        <v>1329.51001</v>
      </c>
      <c r="C2976" s="125">
        <f t="shared" si="192"/>
        <v>1.9297150019245812E-2</v>
      </c>
      <c r="D2976" s="128">
        <f t="shared" si="193"/>
        <v>19297.150019245812</v>
      </c>
      <c r="E2976" s="128">
        <f t="shared" ca="1" si="194"/>
        <v>68964.050905142489</v>
      </c>
      <c r="F2976" s="124">
        <f t="shared" ca="1" si="195"/>
        <v>-7.4228280642446798E-2</v>
      </c>
      <c r="G2976" s="128"/>
      <c r="H2976" s="128"/>
      <c r="I2976" s="124"/>
      <c r="J2976" s="125"/>
      <c r="K2976" s="128"/>
    </row>
    <row r="2977" spans="1:11" x14ac:dyDescent="0.3">
      <c r="A2977" s="73">
        <v>39526</v>
      </c>
      <c r="B2977" s="130">
        <v>1298.420044</v>
      </c>
      <c r="C2977" s="125">
        <f t="shared" si="192"/>
        <v>-2.64526567415313E-2</v>
      </c>
      <c r="D2977" s="128">
        <f t="shared" si="193"/>
        <v>-26452.6567415313</v>
      </c>
      <c r="E2977" s="128">
        <f t="shared" ca="1" si="194"/>
        <v>68964.050905142489</v>
      </c>
      <c r="F2977" s="124">
        <f t="shared" ca="1" si="195"/>
        <v>-9.4887553710168659E-2</v>
      </c>
      <c r="G2977" s="128"/>
      <c r="H2977" s="128"/>
      <c r="I2977" s="124"/>
      <c r="J2977" s="125"/>
      <c r="K2977" s="128"/>
    </row>
    <row r="2978" spans="1:11" x14ac:dyDescent="0.3">
      <c r="A2978" s="73">
        <v>39525</v>
      </c>
      <c r="B2978" s="130">
        <v>1330.73999</v>
      </c>
      <c r="C2978" s="125">
        <f t="shared" si="192"/>
        <v>3.0073412474092009E-3</v>
      </c>
      <c r="D2978" s="128">
        <f t="shared" si="193"/>
        <v>3007.3412474092011</v>
      </c>
      <c r="E2978" s="128">
        <f t="shared" ca="1" si="194"/>
        <v>68964.050905142489</v>
      </c>
      <c r="F2978" s="124">
        <f t="shared" ca="1" si="195"/>
        <v>-7.2680933050955798E-2</v>
      </c>
      <c r="G2978" s="128"/>
      <c r="H2978" s="128"/>
      <c r="I2978" s="124"/>
      <c r="J2978" s="125"/>
      <c r="K2978" s="128"/>
    </row>
    <row r="2979" spans="1:11" x14ac:dyDescent="0.3">
      <c r="A2979" s="73">
        <v>39524</v>
      </c>
      <c r="B2979" s="130">
        <v>1276.599976</v>
      </c>
      <c r="C2979" s="125">
        <f t="shared" si="192"/>
        <v>-4.1116462660146791E-2</v>
      </c>
      <c r="D2979" s="128">
        <f t="shared" si="193"/>
        <v>-41116.46266014679</v>
      </c>
      <c r="E2979" s="128">
        <f t="shared" ca="1" si="194"/>
        <v>68964.050905142489</v>
      </c>
      <c r="F2979" s="124">
        <f t="shared" ca="1" si="195"/>
        <v>-9.5213099506409216E-2</v>
      </c>
      <c r="G2979" s="128"/>
      <c r="H2979" s="128"/>
      <c r="I2979" s="124"/>
      <c r="J2979" s="125"/>
      <c r="K2979" s="128"/>
    </row>
    <row r="2980" spans="1:11" x14ac:dyDescent="0.3">
      <c r="A2980" s="73">
        <v>39521</v>
      </c>
      <c r="B2980" s="130">
        <v>1288.1400149999999</v>
      </c>
      <c r="C2980" s="125">
        <f t="shared" si="192"/>
        <v>-3.1932234986689623E-2</v>
      </c>
      <c r="D2980" s="128">
        <f t="shared" si="193"/>
        <v>-31932.234986689622</v>
      </c>
      <c r="E2980" s="128">
        <f t="shared" ca="1" si="194"/>
        <v>68964.050905142489</v>
      </c>
      <c r="F2980" s="124">
        <f t="shared" ca="1" si="195"/>
        <v>-8.1251900208363259E-2</v>
      </c>
      <c r="G2980" s="128"/>
      <c r="H2980" s="128"/>
      <c r="I2980" s="124"/>
      <c r="J2980" s="125"/>
      <c r="K2980" s="128"/>
    </row>
    <row r="2981" spans="1:11" x14ac:dyDescent="0.3">
      <c r="A2981" s="73">
        <v>39520</v>
      </c>
      <c r="B2981" s="130">
        <v>1315.4799800000001</v>
      </c>
      <c r="C2981" s="125">
        <f t="shared" si="192"/>
        <v>-3.8166875247856669E-2</v>
      </c>
      <c r="D2981" s="128">
        <f t="shared" si="193"/>
        <v>-38166.875247856668</v>
      </c>
      <c r="E2981" s="128">
        <f t="shared" ca="1" si="194"/>
        <v>68964.050905142489</v>
      </c>
      <c r="F2981" s="124">
        <f t="shared" ca="1" si="195"/>
        <v>-5.153031726088575E-2</v>
      </c>
      <c r="G2981" s="128"/>
      <c r="H2981" s="128"/>
      <c r="I2981" s="124"/>
      <c r="J2981" s="125"/>
      <c r="K2981" s="128"/>
    </row>
    <row r="2982" spans="1:11" x14ac:dyDescent="0.3">
      <c r="A2982" s="73">
        <v>39519</v>
      </c>
      <c r="B2982" s="130">
        <v>1308.7700199999999</v>
      </c>
      <c r="C2982" s="125">
        <f t="shared" si="192"/>
        <v>-5.1629685778036727E-2</v>
      </c>
      <c r="D2982" s="128">
        <f t="shared" si="193"/>
        <v>-51629.685778036728</v>
      </c>
      <c r="E2982" s="128">
        <f t="shared" ca="1" si="194"/>
        <v>68964.050905142489</v>
      </c>
      <c r="F2982" s="124">
        <f t="shared" ca="1" si="195"/>
        <v>-5.9980756213231623E-2</v>
      </c>
      <c r="G2982" s="128"/>
      <c r="H2982" s="128"/>
      <c r="I2982" s="124"/>
      <c r="J2982" s="125"/>
      <c r="K2982" s="128"/>
    </row>
    <row r="2983" spans="1:11" x14ac:dyDescent="0.3">
      <c r="A2983" s="73">
        <v>39518</v>
      </c>
      <c r="B2983" s="130">
        <v>1320.650024</v>
      </c>
      <c r="C2983" s="125">
        <f t="shared" si="192"/>
        <v>-4.390100072241232E-2</v>
      </c>
      <c r="D2983" s="128">
        <f t="shared" si="193"/>
        <v>-43901.000722412318</v>
      </c>
      <c r="E2983" s="128">
        <f t="shared" ca="1" si="194"/>
        <v>68964.050905142489</v>
      </c>
      <c r="F2983" s="124">
        <f t="shared" ca="1" si="195"/>
        <v>-4.7953760454763628E-2</v>
      </c>
      <c r="G2983" s="128"/>
      <c r="H2983" s="128"/>
      <c r="I2983" s="124"/>
      <c r="J2983" s="125"/>
      <c r="K2983" s="128"/>
    </row>
    <row r="2984" spans="1:11" x14ac:dyDescent="0.3">
      <c r="A2984" s="73">
        <v>39517</v>
      </c>
      <c r="B2984" s="130">
        <v>1273.369995</v>
      </c>
      <c r="C2984" s="125">
        <f t="shared" si="192"/>
        <v>-7.1752478848322254E-2</v>
      </c>
      <c r="D2984" s="128">
        <f t="shared" si="193"/>
        <v>-71752.478848322251</v>
      </c>
      <c r="E2984" s="128">
        <f t="shared" ca="1" si="194"/>
        <v>68964.050905142489</v>
      </c>
      <c r="F2984" s="124">
        <f t="shared" ca="1" si="195"/>
        <v>-7.5895322558054201E-2</v>
      </c>
      <c r="G2984" s="128"/>
      <c r="H2984" s="128"/>
      <c r="I2984" s="124"/>
      <c r="J2984" s="125"/>
      <c r="K2984" s="128"/>
    </row>
    <row r="2985" spans="1:11" x14ac:dyDescent="0.3">
      <c r="A2985" s="73">
        <v>39514</v>
      </c>
      <c r="B2985" s="130">
        <v>1293.369995</v>
      </c>
      <c r="C2985" s="125">
        <f t="shared" si="192"/>
        <v>-4.4150136102942161E-2</v>
      </c>
      <c r="D2985" s="128">
        <f t="shared" si="193"/>
        <v>-44150.136102942161</v>
      </c>
      <c r="E2985" s="128">
        <f t="shared" ca="1" si="194"/>
        <v>65964.230076874665</v>
      </c>
      <c r="F2985" s="124">
        <f t="shared" ca="1" si="195"/>
        <v>-8.0499063651341851E-2</v>
      </c>
      <c r="G2985" s="128"/>
      <c r="H2985" s="128"/>
      <c r="I2985" s="124"/>
      <c r="J2985" s="125"/>
      <c r="K2985" s="128"/>
    </row>
    <row r="2986" spans="1:11" x14ac:dyDescent="0.3">
      <c r="A2986" s="73">
        <v>39513</v>
      </c>
      <c r="B2986" s="130">
        <v>1304.339966</v>
      </c>
      <c r="C2986" s="125">
        <f t="shared" si="192"/>
        <v>-2.8446338014834871E-2</v>
      </c>
      <c r="D2986" s="128">
        <f t="shared" si="193"/>
        <v>-28446.33801483487</v>
      </c>
      <c r="E2986" s="128">
        <f t="shared" ca="1" si="194"/>
        <v>65964.230076874665</v>
      </c>
      <c r="F2986" s="124">
        <f t="shared" ca="1" si="195"/>
        <v>-7.021470900979454E-2</v>
      </c>
      <c r="G2986" s="128"/>
      <c r="H2986" s="128"/>
      <c r="I2986" s="124"/>
      <c r="J2986" s="125"/>
      <c r="K2986" s="128"/>
    </row>
    <row r="2987" spans="1:11" x14ac:dyDescent="0.3">
      <c r="A2987" s="73">
        <v>39512</v>
      </c>
      <c r="B2987" s="130">
        <v>1333.6999510000001</v>
      </c>
      <c r="C2987" s="125">
        <f t="shared" si="192"/>
        <v>-1.9359924000619255E-2</v>
      </c>
      <c r="D2987" s="128">
        <f t="shared" si="193"/>
        <v>-19359.924000619256</v>
      </c>
      <c r="E2987" s="128">
        <f t="shared" ca="1" si="194"/>
        <v>65964.230076874665</v>
      </c>
      <c r="F2987" s="124">
        <f t="shared" ca="1" si="195"/>
        <v>-4.8641521995575254E-2</v>
      </c>
      <c r="G2987" s="128"/>
      <c r="H2987" s="128"/>
      <c r="I2987" s="124"/>
      <c r="J2987" s="125"/>
      <c r="K2987" s="128"/>
    </row>
    <row r="2988" spans="1:11" x14ac:dyDescent="0.3">
      <c r="A2988" s="73">
        <v>39511</v>
      </c>
      <c r="B2988" s="130">
        <v>1326.75</v>
      </c>
      <c r="C2988" s="125">
        <f t="shared" si="192"/>
        <v>-1.6333300112942317E-2</v>
      </c>
      <c r="D2988" s="128">
        <f t="shared" si="193"/>
        <v>-16333.300112942317</v>
      </c>
      <c r="E2988" s="128">
        <f t="shared" ca="1" si="194"/>
        <v>65964.230076874665</v>
      </c>
      <c r="F2988" s="124">
        <f t="shared" ca="1" si="195"/>
        <v>-4.6854438212589833E-2</v>
      </c>
      <c r="G2988" s="128"/>
      <c r="H2988" s="128"/>
      <c r="I2988" s="124"/>
      <c r="J2988" s="125"/>
      <c r="K2988" s="128"/>
    </row>
    <row r="2989" spans="1:11" x14ac:dyDescent="0.3">
      <c r="A2989" s="73">
        <v>39510</v>
      </c>
      <c r="B2989" s="130">
        <v>1331.339966</v>
      </c>
      <c r="C2989" s="125">
        <f t="shared" si="192"/>
        <v>-1.3814935027777531E-2</v>
      </c>
      <c r="D2989" s="128">
        <f t="shared" si="193"/>
        <v>-13814.93502777753</v>
      </c>
      <c r="E2989" s="128">
        <f t="shared" ca="1" si="194"/>
        <v>65964.230076874665</v>
      </c>
      <c r="F2989" s="124">
        <f t="shared" ca="1" si="195"/>
        <v>-4.5914868346145221E-2</v>
      </c>
      <c r="G2989" s="128"/>
      <c r="H2989" s="128"/>
      <c r="I2989" s="124"/>
      <c r="J2989" s="125"/>
      <c r="K2989" s="128"/>
    </row>
    <row r="2990" spans="1:11" x14ac:dyDescent="0.3">
      <c r="A2990" s="73">
        <v>39507</v>
      </c>
      <c r="B2990" s="130">
        <v>1330.630005</v>
      </c>
      <c r="C2990" s="125">
        <f t="shared" si="192"/>
        <v>-1.3515101791680806E-2</v>
      </c>
      <c r="D2990" s="128">
        <f t="shared" si="193"/>
        <v>-13515.101791680805</v>
      </c>
      <c r="E2990" s="128">
        <f t="shared" ca="1" si="194"/>
        <v>65964.230076874665</v>
      </c>
      <c r="F2990" s="124">
        <f t="shared" ca="1" si="195"/>
        <v>-3.1649339328622461E-2</v>
      </c>
      <c r="G2990" s="128"/>
      <c r="H2990" s="128"/>
      <c r="I2990" s="124"/>
      <c r="J2990" s="125"/>
      <c r="K2990" s="128"/>
    </row>
    <row r="2991" spans="1:11" x14ac:dyDescent="0.3">
      <c r="A2991" s="73">
        <v>39506</v>
      </c>
      <c r="B2991" s="130">
        <v>1367.6800539999999</v>
      </c>
      <c r="C2991" s="125">
        <f t="shared" si="192"/>
        <v>3.438338027146326E-4</v>
      </c>
      <c r="D2991" s="128">
        <f t="shared" si="193"/>
        <v>343.83380271463261</v>
      </c>
      <c r="E2991" s="128">
        <f t="shared" ca="1" si="194"/>
        <v>65964.230076874665</v>
      </c>
      <c r="F2991" s="124">
        <f t="shared" ca="1" si="195"/>
        <v>-1.4050180858721006E-2</v>
      </c>
      <c r="G2991" s="128"/>
      <c r="H2991" s="128"/>
      <c r="I2991" s="124"/>
      <c r="J2991" s="125"/>
      <c r="K2991" s="128"/>
    </row>
    <row r="2992" spans="1:11" x14ac:dyDescent="0.3">
      <c r="A2992" s="73">
        <v>39505</v>
      </c>
      <c r="B2992" s="130">
        <v>1380.0200199999999</v>
      </c>
      <c r="C2992" s="125">
        <f t="shared" si="192"/>
        <v>2.3101015188021767E-2</v>
      </c>
      <c r="D2992" s="128">
        <f t="shared" si="193"/>
        <v>23101.015188021767</v>
      </c>
      <c r="E2992" s="128">
        <f t="shared" ca="1" si="194"/>
        <v>65964.230076874665</v>
      </c>
      <c r="F2992" s="124">
        <f t="shared" ca="1" si="195"/>
        <v>-1.6498373877770756E-2</v>
      </c>
      <c r="G2992" s="128"/>
      <c r="H2992" s="128"/>
      <c r="I2992" s="124"/>
      <c r="J2992" s="125"/>
      <c r="K2992" s="128"/>
    </row>
    <row r="2993" spans="1:11" x14ac:dyDescent="0.3">
      <c r="A2993" s="73">
        <v>39504</v>
      </c>
      <c r="B2993" s="130">
        <v>1381.290039</v>
      </c>
      <c r="C2993" s="125">
        <f t="shared" si="192"/>
        <v>3.1483152376979184E-2</v>
      </c>
      <c r="D2993" s="128">
        <f t="shared" si="193"/>
        <v>31483.152376979186</v>
      </c>
      <c r="E2993" s="128">
        <f t="shared" ca="1" si="194"/>
        <v>65964.230076874665</v>
      </c>
      <c r="F2993" s="124">
        <f t="shared" ca="1" si="195"/>
        <v>-1.8147245546659363E-2</v>
      </c>
      <c r="G2993" s="128"/>
      <c r="H2993" s="128"/>
      <c r="I2993" s="124"/>
      <c r="J2993" s="125"/>
      <c r="K2993" s="128"/>
    </row>
    <row r="2994" spans="1:11" x14ac:dyDescent="0.3">
      <c r="A2994" s="73">
        <v>39503</v>
      </c>
      <c r="B2994" s="130">
        <v>1371.8000489999999</v>
      </c>
      <c r="C2994" s="125">
        <f t="shared" si="192"/>
        <v>3.0429139265872651E-2</v>
      </c>
      <c r="D2994" s="128">
        <f t="shared" si="193"/>
        <v>30429.139265872651</v>
      </c>
      <c r="E2994" s="128">
        <f t="shared" ca="1" si="194"/>
        <v>65964.230076874665</v>
      </c>
      <c r="F2994" s="124">
        <f t="shared" ca="1" si="195"/>
        <v>-1.9470486362542228E-2</v>
      </c>
      <c r="G2994" s="128"/>
      <c r="H2994" s="128"/>
      <c r="I2994" s="124"/>
      <c r="J2994" s="125"/>
      <c r="K2994" s="128"/>
    </row>
    <row r="2995" spans="1:11" x14ac:dyDescent="0.3">
      <c r="A2995" s="73">
        <v>39500</v>
      </c>
      <c r="B2995" s="130">
        <v>1353.1099850000001</v>
      </c>
      <c r="C2995" s="125">
        <f t="shared" si="192"/>
        <v>1.2117457860294722E-2</v>
      </c>
      <c r="D2995" s="128">
        <f t="shared" si="193"/>
        <v>12117.457860294722</v>
      </c>
      <c r="E2995" s="128">
        <f t="shared" ca="1" si="194"/>
        <v>65964.230076874665</v>
      </c>
      <c r="F2995" s="124">
        <f t="shared" ca="1" si="195"/>
        <v>-6.6415070225046224E-2</v>
      </c>
      <c r="G2995" s="128"/>
      <c r="H2995" s="128"/>
      <c r="I2995" s="124"/>
      <c r="J2995" s="125"/>
      <c r="K2995" s="128"/>
    </row>
    <row r="2996" spans="1:11" x14ac:dyDescent="0.3">
      <c r="A2996" s="73">
        <v>39499</v>
      </c>
      <c r="B2996" s="130">
        <v>1342.530029</v>
      </c>
      <c r="C2996" s="125">
        <f t="shared" si="192"/>
        <v>1.2122642085272251E-2</v>
      </c>
      <c r="D2996" s="128">
        <f t="shared" si="193"/>
        <v>12122.642085272251</v>
      </c>
      <c r="E2996" s="128">
        <f t="shared" ca="1" si="194"/>
        <v>65964.230076874665</v>
      </c>
      <c r="F2996" s="124">
        <f t="shared" ca="1" si="195"/>
        <v>-7.4876423085680766E-2</v>
      </c>
      <c r="G2996" s="128"/>
      <c r="H2996" s="128"/>
      <c r="I2996" s="124"/>
      <c r="J2996" s="125"/>
      <c r="K2996" s="128"/>
    </row>
    <row r="2997" spans="1:11" x14ac:dyDescent="0.3">
      <c r="A2997" s="73">
        <v>39498</v>
      </c>
      <c r="B2997" s="130">
        <v>1360.030029</v>
      </c>
      <c r="C2997" s="125">
        <f t="shared" si="192"/>
        <v>1.7499112504124836E-2</v>
      </c>
      <c r="D2997" s="128">
        <f t="shared" si="193"/>
        <v>17499.112504124838</v>
      </c>
      <c r="E2997" s="128">
        <f t="shared" ca="1" si="194"/>
        <v>65964.230076874665</v>
      </c>
      <c r="F2997" s="124">
        <f t="shared" ca="1" si="195"/>
        <v>-6.6157167545018547E-2</v>
      </c>
      <c r="G2997" s="128"/>
      <c r="H2997" s="128"/>
      <c r="I2997" s="124"/>
      <c r="J2997" s="125"/>
      <c r="K2997" s="128"/>
    </row>
    <row r="2998" spans="1:11" x14ac:dyDescent="0.3">
      <c r="A2998" s="73">
        <v>39497</v>
      </c>
      <c r="B2998" s="130">
        <v>1348.780029</v>
      </c>
      <c r="C2998" s="125">
        <f t="shared" si="192"/>
        <v>-2.3203544454013847E-2</v>
      </c>
      <c r="D2998" s="128">
        <f t="shared" si="193"/>
        <v>-23203.544454013845</v>
      </c>
      <c r="E2998" s="128">
        <f t="shared" ca="1" si="194"/>
        <v>65964.230076874665</v>
      </c>
      <c r="F2998" s="124">
        <f t="shared" ca="1" si="195"/>
        <v>-7.4675998454079573E-2</v>
      </c>
      <c r="G2998" s="128"/>
      <c r="H2998" s="128"/>
      <c r="I2998" s="124"/>
      <c r="J2998" s="125"/>
      <c r="K2998" s="128"/>
    </row>
    <row r="2999" spans="1:11" x14ac:dyDescent="0.3">
      <c r="A2999" s="73">
        <v>39493</v>
      </c>
      <c r="B2999" s="130">
        <v>1349.98999</v>
      </c>
      <c r="C2999" s="125">
        <f t="shared" si="192"/>
        <v>-3.255654395630847E-2</v>
      </c>
      <c r="D2999" s="128">
        <f t="shared" si="193"/>
        <v>-32556.543956308469</v>
      </c>
      <c r="E2999" s="128">
        <f t="shared" ca="1" si="194"/>
        <v>65964.230076874665</v>
      </c>
      <c r="F2999" s="124">
        <f t="shared" ca="1" si="195"/>
        <v>-7.5146648540831418E-2</v>
      </c>
      <c r="G2999" s="128"/>
      <c r="H2999" s="128"/>
      <c r="I2999" s="124"/>
      <c r="J2999" s="125"/>
      <c r="K2999" s="128"/>
    </row>
    <row r="3000" spans="1:11" x14ac:dyDescent="0.3">
      <c r="A3000" s="73">
        <v>39492</v>
      </c>
      <c r="B3000" s="130">
        <v>1348.8599850000001</v>
      </c>
      <c r="C3000" s="125">
        <f t="shared" si="192"/>
        <v>-2.1537167998751383E-2</v>
      </c>
      <c r="D3000" s="128">
        <f t="shared" si="193"/>
        <v>-21537.167998751382</v>
      </c>
      <c r="E3000" s="128">
        <f t="shared" ca="1" si="194"/>
        <v>65964.230076874665</v>
      </c>
      <c r="F3000" s="124">
        <f t="shared" ca="1" si="195"/>
        <v>-7.3292421466669033E-2</v>
      </c>
      <c r="G3000" s="128"/>
      <c r="H3000" s="128"/>
      <c r="I3000" s="124"/>
      <c r="J3000" s="125"/>
      <c r="K3000" s="128"/>
    </row>
    <row r="3001" spans="1:11" x14ac:dyDescent="0.3">
      <c r="A3001" s="73">
        <v>39491</v>
      </c>
      <c r="B3001" s="130">
        <v>1367.209961</v>
      </c>
      <c r="C3001" s="125">
        <f t="shared" si="192"/>
        <v>8.4081851468251756E-3</v>
      </c>
      <c r="D3001" s="128">
        <f t="shared" si="193"/>
        <v>8408.1851468251753</v>
      </c>
      <c r="E3001" s="128">
        <f t="shared" ca="1" si="194"/>
        <v>65964.230076874665</v>
      </c>
      <c r="F3001" s="124">
        <f t="shared" ca="1" si="195"/>
        <v>-6.1504310357044178E-2</v>
      </c>
      <c r="G3001" s="128"/>
      <c r="H3001" s="128"/>
      <c r="I3001" s="124"/>
      <c r="J3001" s="125"/>
      <c r="K3001" s="128"/>
    </row>
    <row r="3002" spans="1:11" x14ac:dyDescent="0.3">
      <c r="A3002" s="73">
        <v>39490</v>
      </c>
      <c r="B3002" s="130">
        <v>1348.8599850000001</v>
      </c>
      <c r="C3002" s="125">
        <f t="shared" si="192"/>
        <v>-9.8657149795051691E-3</v>
      </c>
      <c r="D3002" s="128">
        <f t="shared" si="193"/>
        <v>-9865.7149795051682</v>
      </c>
      <c r="E3002" s="128">
        <f t="shared" ca="1" si="194"/>
        <v>65964.230076874665</v>
      </c>
      <c r="F3002" s="124">
        <f t="shared" ca="1" si="195"/>
        <v>-7.3139600368418489E-2</v>
      </c>
      <c r="G3002" s="128"/>
      <c r="H3002" s="128"/>
      <c r="I3002" s="124"/>
      <c r="J3002" s="125"/>
      <c r="K3002" s="128"/>
    </row>
    <row r="3003" spans="1:11" x14ac:dyDescent="0.3">
      <c r="A3003" s="73">
        <v>39489</v>
      </c>
      <c r="B3003" s="130">
        <v>1339.130005</v>
      </c>
      <c r="C3003" s="125">
        <f t="shared" si="192"/>
        <v>-1.0953024038500403E-2</v>
      </c>
      <c r="D3003" s="128">
        <f t="shared" si="193"/>
        <v>-10953.024038500404</v>
      </c>
      <c r="E3003" s="128">
        <f t="shared" ca="1" si="194"/>
        <v>65964.230076874665</v>
      </c>
      <c r="F3003" s="124">
        <f t="shared" ca="1" si="195"/>
        <v>-7.2791605578001128E-2</v>
      </c>
      <c r="G3003" s="128"/>
      <c r="H3003" s="128"/>
      <c r="I3003" s="124"/>
      <c r="J3003" s="125"/>
      <c r="K3003" s="128"/>
    </row>
    <row r="3004" spans="1:11" x14ac:dyDescent="0.3">
      <c r="A3004" s="73">
        <v>39486</v>
      </c>
      <c r="B3004" s="130">
        <v>1331.290039</v>
      </c>
      <c r="C3004" s="125">
        <f t="shared" si="192"/>
        <v>5.1108439562774777E-4</v>
      </c>
      <c r="D3004" s="128">
        <f t="shared" si="193"/>
        <v>511.08439562774777</v>
      </c>
      <c r="E3004" s="128">
        <f t="shared" ca="1" si="194"/>
        <v>65964.230076874665</v>
      </c>
      <c r="F3004" s="124">
        <f t="shared" ca="1" si="195"/>
        <v>-7.1216752378020942E-2</v>
      </c>
      <c r="G3004" s="128"/>
      <c r="H3004" s="128"/>
      <c r="I3004" s="124"/>
      <c r="J3004" s="125"/>
      <c r="K3004" s="128"/>
    </row>
    <row r="3005" spans="1:11" x14ac:dyDescent="0.3">
      <c r="A3005" s="73">
        <v>39485</v>
      </c>
      <c r="B3005" s="130">
        <v>1336.910034</v>
      </c>
      <c r="C3005" s="125">
        <f t="shared" si="192"/>
        <v>-1.1212372588303987E-2</v>
      </c>
      <c r="D3005" s="128">
        <f t="shared" si="193"/>
        <v>-11212.372588303988</v>
      </c>
      <c r="E3005" s="128">
        <f t="shared" ca="1" si="194"/>
        <v>65964.230076874665</v>
      </c>
      <c r="F3005" s="124">
        <f t="shared" ca="1" si="195"/>
        <v>-7.0337830723382844E-2</v>
      </c>
      <c r="G3005" s="128"/>
      <c r="H3005" s="128"/>
      <c r="I3005" s="124"/>
      <c r="J3005" s="125"/>
      <c r="K3005" s="128"/>
    </row>
    <row r="3006" spans="1:11" x14ac:dyDescent="0.3">
      <c r="A3006" s="73">
        <v>39484</v>
      </c>
      <c r="B3006" s="130">
        <v>1326.4499510000001</v>
      </c>
      <c r="C3006" s="125">
        <f t="shared" si="192"/>
        <v>-9.0766660823545786E-3</v>
      </c>
      <c r="D3006" s="128">
        <f t="shared" si="193"/>
        <v>-9076.666082354579</v>
      </c>
      <c r="E3006" s="128">
        <f t="shared" ca="1" si="194"/>
        <v>65964.230076874665</v>
      </c>
      <c r="F3006" s="124">
        <f t="shared" ca="1" si="195"/>
        <v>-8.4139516426571914E-2</v>
      </c>
      <c r="G3006" s="128"/>
      <c r="H3006" s="128"/>
      <c r="I3006" s="124"/>
      <c r="J3006" s="125"/>
      <c r="K3006" s="128"/>
    </row>
    <row r="3007" spans="1:11" x14ac:dyDescent="0.3">
      <c r="A3007" s="73">
        <v>39483</v>
      </c>
      <c r="B3007" s="130">
        <v>1336.6400149999999</v>
      </c>
      <c r="C3007" s="125">
        <f t="shared" si="192"/>
        <v>1.9946596718809495E-2</v>
      </c>
      <c r="D3007" s="128">
        <f t="shared" si="193"/>
        <v>19946.596718809495</v>
      </c>
      <c r="E3007" s="128">
        <f t="shared" ca="1" si="194"/>
        <v>65964.230076874665</v>
      </c>
      <c r="F3007" s="124">
        <f t="shared" ca="1" si="195"/>
        <v>-7.8192027307319556E-2</v>
      </c>
      <c r="G3007" s="128"/>
      <c r="H3007" s="128"/>
      <c r="I3007" s="124"/>
      <c r="J3007" s="125"/>
      <c r="K3007" s="128"/>
    </row>
    <row r="3008" spans="1:11" x14ac:dyDescent="0.3">
      <c r="A3008" s="73">
        <v>39482</v>
      </c>
      <c r="B3008" s="130">
        <v>1380.8199460000001</v>
      </c>
      <c r="C3008" s="125">
        <f t="shared" si="192"/>
        <v>4.1978891688553732E-2</v>
      </c>
      <c r="D3008" s="128">
        <f t="shared" si="193"/>
        <v>41978.891688553733</v>
      </c>
      <c r="E3008" s="128">
        <f t="shared" ca="1" si="194"/>
        <v>65964.230076874665</v>
      </c>
      <c r="F3008" s="124">
        <f t="shared" ca="1" si="195"/>
        <v>-4.6395064917126971E-2</v>
      </c>
      <c r="G3008" s="128"/>
      <c r="H3008" s="128"/>
      <c r="I3008" s="124"/>
      <c r="J3008" s="125"/>
      <c r="K3008" s="128"/>
    </row>
    <row r="3009" spans="1:11" x14ac:dyDescent="0.3">
      <c r="A3009" s="73">
        <v>39479</v>
      </c>
      <c r="B3009" s="130">
        <v>1395.420044</v>
      </c>
      <c r="C3009" s="125">
        <f t="shared" si="192"/>
        <v>4.6630447402962627E-2</v>
      </c>
      <c r="D3009" s="128">
        <f t="shared" si="193"/>
        <v>46630.447402962629</v>
      </c>
      <c r="E3009" s="128">
        <f t="shared" ca="1" si="194"/>
        <v>65964.230076874665</v>
      </c>
      <c r="F3009" s="124">
        <f t="shared" ca="1" si="195"/>
        <v>-3.5639462854888171E-2</v>
      </c>
      <c r="G3009" s="128"/>
      <c r="H3009" s="128"/>
      <c r="I3009" s="124"/>
      <c r="J3009" s="125"/>
      <c r="K3009" s="128"/>
    </row>
    <row r="3010" spans="1:11" x14ac:dyDescent="0.3">
      <c r="A3010" s="73">
        <v>39478</v>
      </c>
      <c r="B3010" s="130">
        <v>1378.5500489999999</v>
      </c>
      <c r="C3010" s="125">
        <f t="shared" si="192"/>
        <v>3.8960808264694169E-3</v>
      </c>
      <c r="D3010" s="128">
        <f t="shared" si="193"/>
        <v>3896.0808264694169</v>
      </c>
      <c r="E3010" s="128">
        <f t="shared" ca="1" si="194"/>
        <v>65964.230076874665</v>
      </c>
      <c r="F3010" s="124">
        <f t="shared" ca="1" si="195"/>
        <v>-4.8219033048222171E-2</v>
      </c>
      <c r="G3010" s="128"/>
      <c r="H3010" s="128"/>
      <c r="I3010" s="124"/>
      <c r="J3010" s="125"/>
      <c r="K3010" s="128"/>
    </row>
    <row r="3011" spans="1:11" x14ac:dyDescent="0.3">
      <c r="A3011" s="73">
        <v>39477</v>
      </c>
      <c r="B3011" s="130">
        <v>1355.8100589999999</v>
      </c>
      <c r="C3011" s="125">
        <f t="shared" si="192"/>
        <v>-1.8204781412820448E-2</v>
      </c>
      <c r="D3011" s="128">
        <f t="shared" si="193"/>
        <v>-18204.781412820448</v>
      </c>
      <c r="E3011" s="128">
        <f t="shared" ca="1" si="194"/>
        <v>65964.230076874665</v>
      </c>
      <c r="F3011" s="124">
        <f t="shared" ca="1" si="195"/>
        <v>-6.2333074455130588E-2</v>
      </c>
      <c r="G3011" s="128"/>
      <c r="H3011" s="128"/>
      <c r="I3011" s="124"/>
      <c r="J3011" s="125"/>
      <c r="K3011" s="128"/>
    </row>
    <row r="3012" spans="1:11" x14ac:dyDescent="0.3">
      <c r="A3012" s="73">
        <v>39476</v>
      </c>
      <c r="B3012" s="130">
        <v>1362.3000489999999</v>
      </c>
      <c r="C3012" s="125">
        <f t="shared" si="192"/>
        <v>-3.8093522330097107E-2</v>
      </c>
      <c r="D3012" s="128">
        <f t="shared" si="193"/>
        <v>-38093.522330097105</v>
      </c>
      <c r="E3012" s="128">
        <f t="shared" ca="1" si="194"/>
        <v>65964.230076874665</v>
      </c>
      <c r="F3012" s="124">
        <f t="shared" ca="1" si="195"/>
        <v>-5.2800604577821542E-2</v>
      </c>
      <c r="G3012" s="128"/>
      <c r="H3012" s="128"/>
      <c r="I3012" s="124"/>
      <c r="J3012" s="125"/>
      <c r="K3012" s="128"/>
    </row>
    <row r="3013" spans="1:11" x14ac:dyDescent="0.3">
      <c r="A3013" s="73">
        <v>39475</v>
      </c>
      <c r="B3013" s="130">
        <v>1353.959961</v>
      </c>
      <c r="C3013" s="125">
        <f t="shared" si="192"/>
        <v>-3.3589854768813265E-2</v>
      </c>
      <c r="D3013" s="128">
        <f t="shared" si="193"/>
        <v>-33589.854768813268</v>
      </c>
      <c r="E3013" s="128">
        <f t="shared" ca="1" si="194"/>
        <v>65964.230076874665</v>
      </c>
      <c r="F3013" s="124">
        <f t="shared" ca="1" si="195"/>
        <v>-5.239287512017976E-2</v>
      </c>
      <c r="G3013" s="128"/>
      <c r="H3013" s="128"/>
      <c r="I3013" s="124"/>
      <c r="J3013" s="125"/>
      <c r="K3013" s="128"/>
    </row>
    <row r="3014" spans="1:11" x14ac:dyDescent="0.3">
      <c r="A3014" s="73">
        <v>39472</v>
      </c>
      <c r="B3014" s="130">
        <v>1330.6099850000001</v>
      </c>
      <c r="C3014" s="125">
        <f t="shared" si="192"/>
        <v>-6.3168400146029202E-2</v>
      </c>
      <c r="D3014" s="128">
        <f t="shared" si="193"/>
        <v>-63168.400146029206</v>
      </c>
      <c r="E3014" s="128">
        <f t="shared" ca="1" si="194"/>
        <v>65964.230076874665</v>
      </c>
      <c r="F3014" s="124">
        <f t="shared" ca="1" si="195"/>
        <v>-6.3359667128998765E-2</v>
      </c>
      <c r="G3014" s="128"/>
      <c r="H3014" s="128"/>
      <c r="I3014" s="124"/>
      <c r="J3014" s="125"/>
      <c r="K3014" s="128"/>
    </row>
    <row r="3015" spans="1:11" x14ac:dyDescent="0.3">
      <c r="A3015" s="73">
        <v>39471</v>
      </c>
      <c r="B3015" s="130">
        <v>1352.0699460000001</v>
      </c>
      <c r="C3015" s="125">
        <f t="shared" si="192"/>
        <v>-4.0493111918371127E-2</v>
      </c>
      <c r="D3015" s="128">
        <f t="shared" si="193"/>
        <v>-40493.111918371127</v>
      </c>
      <c r="E3015" s="128">
        <f t="shared" ca="1" si="194"/>
        <v>65964.230076874665</v>
      </c>
      <c r="F3015" s="124">
        <f t="shared" ca="1" si="195"/>
        <v>-4.9297631339160874E-2</v>
      </c>
      <c r="G3015" s="128"/>
      <c r="H3015" s="128"/>
      <c r="I3015" s="124"/>
      <c r="J3015" s="125"/>
      <c r="K3015" s="128"/>
    </row>
    <row r="3016" spans="1:11" x14ac:dyDescent="0.3">
      <c r="A3016" s="73">
        <v>39470</v>
      </c>
      <c r="B3016" s="130">
        <v>1338.599976</v>
      </c>
      <c r="C3016" s="125">
        <f t="shared" ref="C3016:C3079" si="196">B3016/B3026-1</f>
        <v>-3.7110011717456426E-2</v>
      </c>
      <c r="D3016" s="128">
        <f t="shared" ref="D3016:D3079" si="197">C3016*$B$5</f>
        <v>-37110.011717456429</v>
      </c>
      <c r="E3016" s="128">
        <f t="shared" ref="E3016:E3079" ca="1" si="198">ABS(_xlfn.PERCENTILE.INC(OFFSET(D3016,0,0,Window),1-VaRLevel))</f>
        <v>65964.230076874665</v>
      </c>
      <c r="F3016" s="124">
        <f t="shared" ca="1" si="195"/>
        <v>-5.9905924968226554E-2</v>
      </c>
      <c r="G3016" s="128"/>
      <c r="H3016" s="128"/>
      <c r="I3016" s="124"/>
      <c r="J3016" s="125"/>
      <c r="K3016" s="128"/>
    </row>
    <row r="3017" spans="1:11" x14ac:dyDescent="0.3">
      <c r="A3017" s="73">
        <v>39469</v>
      </c>
      <c r="B3017" s="130">
        <v>1310.5</v>
      </c>
      <c r="C3017" s="125">
        <f t="shared" si="196"/>
        <v>-7.462331763641683E-2</v>
      </c>
      <c r="D3017" s="128">
        <f t="shared" si="197"/>
        <v>-74623.317636416832</v>
      </c>
      <c r="E3017" s="128">
        <f t="shared" ca="1" si="198"/>
        <v>65964.230076874665</v>
      </c>
      <c r="F3017" s="124">
        <f t="shared" ref="F3017:F3031" ca="1" si="199">B3017/OFFSET(B3017,250,0)-1</f>
        <v>-9.0012710345549696E-2</v>
      </c>
      <c r="G3017" s="128"/>
      <c r="H3017" s="128"/>
      <c r="I3017" s="124"/>
      <c r="J3017" s="125"/>
      <c r="K3017" s="128"/>
    </row>
    <row r="3018" spans="1:11" x14ac:dyDescent="0.3">
      <c r="A3018" s="73">
        <v>39465</v>
      </c>
      <c r="B3018" s="130">
        <v>1325.1899410000001</v>
      </c>
      <c r="C3018" s="125">
        <f t="shared" si="196"/>
        <v>-6.1234221215069717E-2</v>
      </c>
      <c r="D3018" s="128">
        <f t="shared" si="197"/>
        <v>-61234.221215069716</v>
      </c>
      <c r="E3018" s="128">
        <f t="shared" ca="1" si="198"/>
        <v>64707.209253294845</v>
      </c>
      <c r="F3018" s="124">
        <f t="shared" ca="1" si="199"/>
        <v>-7.198933446305178E-2</v>
      </c>
      <c r="G3018" s="128"/>
      <c r="H3018" s="128"/>
      <c r="I3018" s="124"/>
      <c r="J3018" s="125"/>
      <c r="K3018" s="128"/>
    </row>
    <row r="3019" spans="1:11" x14ac:dyDescent="0.3">
      <c r="A3019" s="73">
        <v>39464</v>
      </c>
      <c r="B3019" s="130">
        <v>1333.25</v>
      </c>
      <c r="C3019" s="125">
        <f t="shared" si="196"/>
        <v>-7.8712810832087921E-2</v>
      </c>
      <c r="D3019" s="128">
        <f t="shared" si="197"/>
        <v>-78712.810832087926</v>
      </c>
      <c r="E3019" s="128">
        <f t="shared" ca="1" si="198"/>
        <v>64707.209253294845</v>
      </c>
      <c r="F3019" s="124">
        <f t="shared" ca="1" si="199"/>
        <v>-6.303802248066559E-2</v>
      </c>
      <c r="G3019" s="128"/>
      <c r="H3019" s="128"/>
      <c r="I3019" s="124"/>
      <c r="J3019" s="125"/>
      <c r="K3019" s="128"/>
    </row>
    <row r="3020" spans="1:11" x14ac:dyDescent="0.3">
      <c r="A3020" s="73">
        <v>39463</v>
      </c>
      <c r="B3020" s="130">
        <v>1373.1999510000001</v>
      </c>
      <c r="C3020" s="125">
        <f t="shared" si="196"/>
        <v>-5.1107051924016766E-2</v>
      </c>
      <c r="D3020" s="128">
        <f t="shared" si="197"/>
        <v>-51107.051924016763</v>
      </c>
      <c r="E3020" s="128">
        <f t="shared" ca="1" si="198"/>
        <v>62147.17054872727</v>
      </c>
      <c r="F3020" s="124">
        <f t="shared" ca="1" si="199"/>
        <v>-4.0055958755679799E-2</v>
      </c>
      <c r="G3020" s="128"/>
      <c r="H3020" s="128"/>
      <c r="I3020" s="124"/>
      <c r="J3020" s="125"/>
      <c r="K3020" s="128"/>
    </row>
    <row r="3021" spans="1:11" x14ac:dyDescent="0.3">
      <c r="A3021" s="73">
        <v>39462</v>
      </c>
      <c r="B3021" s="130">
        <v>1380.9499510000001</v>
      </c>
      <c r="C3021" s="125">
        <f t="shared" si="196"/>
        <v>-5.9529022101484141E-2</v>
      </c>
      <c r="D3021" s="128">
        <f t="shared" si="197"/>
        <v>-59529.022101484145</v>
      </c>
      <c r="E3021" s="128">
        <f t="shared" ca="1" si="198"/>
        <v>62147.17054872727</v>
      </c>
      <c r="F3021" s="124">
        <f t="shared" ca="1" si="199"/>
        <v>-3.184310113029265E-2</v>
      </c>
      <c r="G3021" s="128"/>
      <c r="H3021" s="128"/>
      <c r="I3021" s="124"/>
      <c r="J3021" s="125"/>
      <c r="K3021" s="128"/>
    </row>
    <row r="3022" spans="1:11" x14ac:dyDescent="0.3">
      <c r="A3022" s="73">
        <v>39461</v>
      </c>
      <c r="B3022" s="130">
        <v>1416.25</v>
      </c>
      <c r="C3022" s="125">
        <f t="shared" si="196"/>
        <v>-4.2096997897158595E-2</v>
      </c>
      <c r="D3022" s="128">
        <f t="shared" si="197"/>
        <v>-42096.997897158595</v>
      </c>
      <c r="E3022" s="128">
        <f t="shared" ca="1" si="198"/>
        <v>62147.17054872727</v>
      </c>
      <c r="F3022" s="124">
        <f t="shared" ca="1" si="199"/>
        <v>-1.004459258938295E-2</v>
      </c>
      <c r="G3022" s="128"/>
      <c r="H3022" s="128"/>
      <c r="I3022" s="124"/>
      <c r="J3022" s="125"/>
      <c r="K3022" s="128"/>
    </row>
    <row r="3023" spans="1:11" x14ac:dyDescent="0.3">
      <c r="A3023" s="73">
        <v>39458</v>
      </c>
      <c r="B3023" s="130">
        <v>1401.0200199999999</v>
      </c>
      <c r="C3023" s="125">
        <f t="shared" si="196"/>
        <v>-5.0973059792950304E-2</v>
      </c>
      <c r="D3023" s="128">
        <f t="shared" si="197"/>
        <v>-50973.059792950306</v>
      </c>
      <c r="E3023" s="128" t="e">
        <f t="shared" ca="1" si="198"/>
        <v>#DIV/0!</v>
      </c>
      <c r="F3023" s="124">
        <f t="shared" ca="1" si="199"/>
        <v>-2.1565754230338685E-2</v>
      </c>
      <c r="G3023" s="128"/>
      <c r="H3023" s="128"/>
      <c r="I3023" s="124"/>
      <c r="J3023" s="125"/>
      <c r="K3023" s="128"/>
    </row>
    <row r="3024" spans="1:11" x14ac:dyDescent="0.3">
      <c r="A3024" s="73">
        <v>39457</v>
      </c>
      <c r="B3024" s="130">
        <v>1420.329956</v>
      </c>
      <c r="C3024" s="125">
        <f t="shared" si="196"/>
        <v>-5.1633933098597984E-2</v>
      </c>
      <c r="D3024" s="128">
        <f t="shared" si="197"/>
        <v>-51633.933098597983</v>
      </c>
      <c r="E3024" s="128" t="e">
        <f t="shared" ca="1" si="198"/>
        <v>#DIV/0!</v>
      </c>
      <c r="F3024" s="124">
        <f t="shared" ca="1" si="199"/>
        <v>-7.2690333923106643E-3</v>
      </c>
      <c r="G3024" s="128"/>
      <c r="H3024" s="128"/>
      <c r="I3024" s="124"/>
      <c r="J3024" s="125"/>
      <c r="K3024" s="128"/>
    </row>
    <row r="3025" spans="1:11" x14ac:dyDescent="0.3">
      <c r="A3025" s="73">
        <v>39456</v>
      </c>
      <c r="B3025" s="130">
        <v>1409.130005</v>
      </c>
      <c r="C3025" s="125">
        <f t="shared" si="196"/>
        <v>-5.8351397547006911E-2</v>
      </c>
      <c r="D3025" s="128">
        <f t="shared" si="197"/>
        <v>-58351.397547006913</v>
      </c>
      <c r="E3025" s="128" t="e">
        <f t="shared" ca="1" si="198"/>
        <v>#DIV/0!</v>
      </c>
      <c r="F3025" s="124">
        <f t="shared" ca="1" si="199"/>
        <v>-1.0317274344462724E-2</v>
      </c>
      <c r="G3025" s="128"/>
      <c r="H3025" s="128"/>
      <c r="I3025" s="124"/>
      <c r="J3025" s="125"/>
      <c r="K3025" s="128"/>
    </row>
    <row r="3026" spans="1:11" x14ac:dyDescent="0.3">
      <c r="A3026" s="73">
        <v>39455</v>
      </c>
      <c r="B3026" s="130">
        <v>1390.1899410000001</v>
      </c>
      <c r="C3026" s="125">
        <f t="shared" si="196"/>
        <v>-6.3504589195181316E-2</v>
      </c>
      <c r="D3026" s="128">
        <f t="shared" si="197"/>
        <v>-63504.589195181317</v>
      </c>
      <c r="E3026" s="128" t="e">
        <f t="shared" ca="1" si="198"/>
        <v>#DIV/0!</v>
      </c>
      <c r="F3026" s="124">
        <f t="shared" ca="1" si="199"/>
        <v>-1.7429434511295416E-2</v>
      </c>
      <c r="G3026" s="128"/>
      <c r="H3026" s="128"/>
      <c r="I3026" s="124"/>
      <c r="J3026" s="125"/>
      <c r="K3026" s="128"/>
    </row>
    <row r="3027" spans="1:11" x14ac:dyDescent="0.3">
      <c r="A3027" s="73">
        <v>39454</v>
      </c>
      <c r="B3027" s="130">
        <v>1416.1800539999999</v>
      </c>
      <c r="C3027" s="125">
        <f t="shared" si="196"/>
        <v>-3.0093376674839689E-2</v>
      </c>
      <c r="D3027" s="128">
        <f t="shared" si="197"/>
        <v>-30093.376674839688</v>
      </c>
      <c r="E3027" s="128" t="e">
        <f t="shared" ca="1" si="198"/>
        <v>#DIV/0!</v>
      </c>
      <c r="F3027" s="124">
        <f t="shared" ca="1" si="199"/>
        <v>2.8822606193807943E-3</v>
      </c>
      <c r="G3027" s="128"/>
      <c r="H3027" s="128"/>
      <c r="I3027" s="124"/>
      <c r="J3027" s="125"/>
      <c r="K3027" s="128"/>
    </row>
    <row r="3028" spans="1:11" x14ac:dyDescent="0.3">
      <c r="A3028" s="73">
        <v>39451</v>
      </c>
      <c r="B3028" s="130">
        <v>1411.630005</v>
      </c>
      <c r="C3028" s="125">
        <f t="shared" si="196"/>
        <v>-2.8472123193392984E-2</v>
      </c>
      <c r="D3028" s="128">
        <f t="shared" si="197"/>
        <v>-28472.123193392985</v>
      </c>
      <c r="E3028" s="128" t="e">
        <f t="shared" ca="1" si="198"/>
        <v>#DIV/0!</v>
      </c>
      <c r="F3028" s="124">
        <f t="shared" ca="1" si="199"/>
        <v>-8.5640343500870131E-4</v>
      </c>
      <c r="G3028" s="128"/>
      <c r="H3028" s="128"/>
      <c r="I3028" s="124"/>
      <c r="J3028" s="125"/>
      <c r="K3028" s="128"/>
    </row>
    <row r="3029" spans="1:11" x14ac:dyDescent="0.3">
      <c r="A3029" s="73">
        <v>39450</v>
      </c>
      <c r="B3029" s="130">
        <v>1447.160034</v>
      </c>
      <c r="C3029" s="125">
        <f t="shared" si="196"/>
        <v>-5.3746072849745197E-3</v>
      </c>
      <c r="D3029" s="128">
        <f t="shared" si="197"/>
        <v>-5374.6072849745196</v>
      </c>
      <c r="E3029" s="128" t="e">
        <f t="shared" ca="1" si="198"/>
        <v>#DIV/0!</v>
      </c>
      <c r="F3029" s="124">
        <f t="shared" ca="1" si="199"/>
        <v>2.6565800083752089E-2</v>
      </c>
      <c r="G3029" s="128"/>
      <c r="H3029" s="128"/>
      <c r="I3029" s="124"/>
      <c r="J3029" s="125"/>
      <c r="K3029" s="128"/>
    </row>
    <row r="3030" spans="1:11" x14ac:dyDescent="0.3">
      <c r="A3030" s="73">
        <v>39449</v>
      </c>
      <c r="B3030" s="130">
        <v>1447.160034</v>
      </c>
      <c r="C3030" s="125">
        <f t="shared" si="196"/>
        <v>8.714364610868941E-4</v>
      </c>
      <c r="D3030" s="128">
        <f t="shared" si="197"/>
        <v>871.43646108689404</v>
      </c>
      <c r="E3030" s="128" t="e">
        <f t="shared" ca="1" si="198"/>
        <v>#DIV/0!</v>
      </c>
      <c r="F3030" s="124">
        <f t="shared" ca="1" si="199"/>
        <v>2.0319576893315761E-2</v>
      </c>
      <c r="G3030" s="128"/>
      <c r="H3030" s="128"/>
      <c r="I3030" s="124"/>
      <c r="J3030" s="125"/>
      <c r="K3030" s="128"/>
    </row>
    <row r="3031" spans="1:11" x14ac:dyDescent="0.3">
      <c r="A3031" s="73">
        <v>39447</v>
      </c>
      <c r="B3031" s="130">
        <v>1468.3599850000001</v>
      </c>
      <c r="C3031" s="125">
        <f t="shared" si="196"/>
        <v>2.7932423698828757E-4</v>
      </c>
      <c r="D3031" s="128">
        <f t="shared" si="197"/>
        <v>279.32423698828757</v>
      </c>
      <c r="E3031" s="128" t="e">
        <f t="shared" ca="1" si="198"/>
        <v>#DIV/0!</v>
      </c>
      <c r="F3031" s="124">
        <f t="shared" ca="1" si="199"/>
        <v>3.653819700474159E-2</v>
      </c>
      <c r="G3031" s="128"/>
      <c r="H3031" s="128"/>
      <c r="I3031" s="124"/>
      <c r="J3031" s="125"/>
      <c r="K3031" s="128"/>
    </row>
    <row r="3032" spans="1:11" x14ac:dyDescent="0.3">
      <c r="A3032" s="73">
        <v>39444</v>
      </c>
      <c r="B3032" s="130">
        <v>1478.48999</v>
      </c>
      <c r="C3032" s="125">
        <f t="shared" si="196"/>
        <v>-6.6648596646049496E-3</v>
      </c>
      <c r="D3032" s="128">
        <f t="shared" si="197"/>
        <v>-6664.85966460495</v>
      </c>
      <c r="E3032" s="128" t="e">
        <f t="shared" ca="1" si="198"/>
        <v>#DIV/0!</v>
      </c>
      <c r="F3032" s="124"/>
      <c r="G3032" s="128"/>
      <c r="H3032" s="128"/>
      <c r="I3032" s="124"/>
      <c r="J3032" s="125"/>
      <c r="K3032" s="128"/>
    </row>
    <row r="3033" spans="1:11" x14ac:dyDescent="0.3">
      <c r="A3033" s="73">
        <v>39443</v>
      </c>
      <c r="B3033" s="130">
        <v>1476.2700199999999</v>
      </c>
      <c r="C3033" s="125">
        <f t="shared" si="196"/>
        <v>-6.9420258686180292E-3</v>
      </c>
      <c r="D3033" s="128">
        <f t="shared" si="197"/>
        <v>-6942.0258686180296</v>
      </c>
      <c r="E3033" s="128" t="e">
        <f t="shared" ca="1" si="198"/>
        <v>#DIV/0!</v>
      </c>
      <c r="F3033" s="124"/>
      <c r="G3033" s="128"/>
      <c r="H3033" s="128"/>
      <c r="I3033" s="124"/>
      <c r="J3033" s="125"/>
      <c r="K3033" s="128"/>
    </row>
    <row r="3034" spans="1:11" x14ac:dyDescent="0.3">
      <c r="A3034" s="73">
        <v>39442</v>
      </c>
      <c r="B3034" s="130">
        <v>1497.660034</v>
      </c>
      <c r="C3034" s="125">
        <f t="shared" si="196"/>
        <v>1.3541778956449368E-2</v>
      </c>
      <c r="D3034" s="128">
        <f t="shared" si="197"/>
        <v>13541.778956449369</v>
      </c>
      <c r="E3034" s="128" t="e">
        <f t="shared" ca="1" si="198"/>
        <v>#DIV/0!</v>
      </c>
      <c r="F3034" s="124"/>
      <c r="G3034" s="128"/>
      <c r="H3034" s="128"/>
      <c r="I3034" s="124"/>
      <c r="J3034" s="125"/>
      <c r="K3034" s="128"/>
    </row>
    <row r="3035" spans="1:11" x14ac:dyDescent="0.3">
      <c r="A3035" s="73">
        <v>39440</v>
      </c>
      <c r="B3035" s="130">
        <v>1496.4499510000001</v>
      </c>
      <c r="C3035" s="125">
        <f t="shared" si="196"/>
        <v>-1.2869739638196154E-2</v>
      </c>
      <c r="D3035" s="128">
        <f t="shared" si="197"/>
        <v>-12869.739638196153</v>
      </c>
      <c r="E3035" s="128" t="e">
        <f t="shared" ca="1" si="198"/>
        <v>#DIV/0!</v>
      </c>
      <c r="F3035" s="124"/>
      <c r="G3035" s="128"/>
      <c r="H3035" s="128"/>
      <c r="I3035" s="124"/>
      <c r="J3035" s="125"/>
      <c r="K3035" s="128"/>
    </row>
    <row r="3036" spans="1:11" x14ac:dyDescent="0.3">
      <c r="A3036" s="73">
        <v>39437</v>
      </c>
      <c r="B3036" s="130">
        <v>1484.459961</v>
      </c>
      <c r="C3036" s="125">
        <f t="shared" si="196"/>
        <v>-1.3425008004166905E-2</v>
      </c>
      <c r="D3036" s="128">
        <f t="shared" si="197"/>
        <v>-13425.008004166904</v>
      </c>
      <c r="E3036" s="128" t="e">
        <f t="shared" ca="1" si="198"/>
        <v>#DIV/0!</v>
      </c>
      <c r="F3036" s="124"/>
      <c r="G3036" s="128"/>
      <c r="H3036" s="128"/>
      <c r="I3036" s="124"/>
      <c r="J3036" s="125"/>
      <c r="K3036" s="128"/>
    </row>
    <row r="3037" spans="1:11" x14ac:dyDescent="0.3">
      <c r="A3037" s="73">
        <v>39436</v>
      </c>
      <c r="B3037" s="130">
        <v>1460.119995</v>
      </c>
      <c r="C3037" s="125">
        <f t="shared" si="196"/>
        <v>-3.1326689443063604E-2</v>
      </c>
      <c r="D3037" s="128">
        <f t="shared" si="197"/>
        <v>-31326.689443063606</v>
      </c>
      <c r="E3037" s="128" t="e">
        <f t="shared" ca="1" si="198"/>
        <v>#DIV/0!</v>
      </c>
      <c r="F3037" s="124"/>
      <c r="G3037" s="128"/>
      <c r="H3037" s="128"/>
      <c r="I3037" s="124"/>
      <c r="J3037" s="125"/>
      <c r="K3037" s="128"/>
    </row>
    <row r="3038" spans="1:11" x14ac:dyDescent="0.3">
      <c r="A3038" s="73">
        <v>39435</v>
      </c>
      <c r="B3038" s="130">
        <v>1453</v>
      </c>
      <c r="C3038" s="125">
        <f t="shared" si="196"/>
        <v>-2.1555416990084786E-2</v>
      </c>
      <c r="D3038" s="128">
        <f t="shared" si="197"/>
        <v>-21555.416990084785</v>
      </c>
      <c r="E3038" s="128" t="e">
        <f t="shared" ca="1" si="198"/>
        <v>#DIV/0!</v>
      </c>
      <c r="F3038" s="124"/>
      <c r="G3038" s="128"/>
      <c r="H3038" s="128"/>
      <c r="I3038" s="124"/>
      <c r="J3038" s="125"/>
      <c r="K3038" s="128"/>
    </row>
    <row r="3039" spans="1:11" x14ac:dyDescent="0.3">
      <c r="A3039" s="73">
        <v>39434</v>
      </c>
      <c r="B3039" s="130">
        <v>1454.9799800000001</v>
      </c>
      <c r="C3039" s="125">
        <f t="shared" si="196"/>
        <v>-5.3391524359429621E-3</v>
      </c>
      <c r="D3039" s="128">
        <f t="shared" si="197"/>
        <v>-5339.1524359429623</v>
      </c>
      <c r="E3039" s="128" t="e">
        <f t="shared" ca="1" si="198"/>
        <v>#DIV/0!</v>
      </c>
      <c r="F3039" s="124"/>
      <c r="G3039" s="128"/>
      <c r="H3039" s="128"/>
      <c r="I3039" s="124"/>
      <c r="J3039" s="125"/>
      <c r="K3039" s="128"/>
    </row>
    <row r="3040" spans="1:11" x14ac:dyDescent="0.3">
      <c r="A3040" s="73">
        <v>39433</v>
      </c>
      <c r="B3040" s="130">
        <v>1445.900024</v>
      </c>
      <c r="C3040" s="125">
        <f t="shared" si="196"/>
        <v>-1.8011178337368428E-2</v>
      </c>
      <c r="D3040" s="128">
        <f t="shared" si="197"/>
        <v>-18011.178337368427</v>
      </c>
      <c r="E3040" s="128" t="e">
        <f t="shared" ca="1" si="198"/>
        <v>#DIV/0!</v>
      </c>
      <c r="F3040" s="124"/>
      <c r="G3040" s="128"/>
      <c r="H3040" s="128"/>
      <c r="I3040" s="124"/>
      <c r="J3040" s="125"/>
      <c r="K3040" s="128"/>
    </row>
    <row r="3041" spans="1:11" x14ac:dyDescent="0.3">
      <c r="A3041" s="73">
        <v>39430</v>
      </c>
      <c r="B3041" s="130">
        <v>1467.9499510000001</v>
      </c>
      <c r="C3041" s="125">
        <f t="shared" si="196"/>
        <v>-8.9053457920383883E-3</v>
      </c>
      <c r="D3041" s="128">
        <f t="shared" si="197"/>
        <v>-8905.345792038388</v>
      </c>
      <c r="E3041" s="128" t="e">
        <f t="shared" ca="1" si="198"/>
        <v>#DIV/0!</v>
      </c>
      <c r="F3041" s="124"/>
      <c r="G3041" s="128"/>
      <c r="H3041" s="128"/>
      <c r="I3041" s="124"/>
      <c r="J3041" s="125"/>
      <c r="K3041" s="128"/>
    </row>
    <row r="3042" spans="1:11" x14ac:dyDescent="0.3">
      <c r="A3042" s="73">
        <v>39429</v>
      </c>
      <c r="B3042" s="130">
        <v>1488.410034</v>
      </c>
      <c r="C3042" s="125">
        <f t="shared" si="196"/>
        <v>1.2716751060600551E-2</v>
      </c>
      <c r="D3042" s="128">
        <f t="shared" si="197"/>
        <v>12716.751060600551</v>
      </c>
      <c r="E3042" s="128" t="e">
        <f t="shared" ca="1" si="198"/>
        <v>#DIV/0!</v>
      </c>
      <c r="F3042" s="124"/>
      <c r="G3042" s="128"/>
      <c r="H3042" s="128"/>
      <c r="I3042" s="124"/>
      <c r="J3042" s="125"/>
      <c r="K3042" s="128"/>
    </row>
    <row r="3043" spans="1:11" x14ac:dyDescent="0.3">
      <c r="A3043" s="73">
        <v>39428</v>
      </c>
      <c r="B3043" s="130">
        <v>1486.589966</v>
      </c>
      <c r="C3043" s="125">
        <f t="shared" si="196"/>
        <v>1.1960317600028469E-2</v>
      </c>
      <c r="D3043" s="128">
        <f t="shared" si="197"/>
        <v>11960.317600028469</v>
      </c>
      <c r="E3043" s="128" t="e">
        <f t="shared" ca="1" si="198"/>
        <v>#DIV/0!</v>
      </c>
      <c r="F3043" s="124"/>
      <c r="G3043" s="128"/>
      <c r="H3043" s="128"/>
      <c r="I3043" s="124"/>
      <c r="J3043" s="125"/>
      <c r="K3043" s="128"/>
    </row>
    <row r="3044" spans="1:11" x14ac:dyDescent="0.3">
      <c r="A3044" s="73">
        <v>39427</v>
      </c>
      <c r="B3044" s="130">
        <v>1477.650024</v>
      </c>
      <c r="C3044" s="125">
        <f t="shared" si="196"/>
        <v>3.4602301234427202E-2</v>
      </c>
      <c r="D3044" s="128">
        <f t="shared" si="197"/>
        <v>34602.301234427199</v>
      </c>
      <c r="E3044" s="128" t="e">
        <f t="shared" ca="1" si="198"/>
        <v>#DIV/0!</v>
      </c>
      <c r="F3044" s="124"/>
      <c r="G3044" s="128"/>
      <c r="H3044" s="128"/>
      <c r="I3044" s="124"/>
      <c r="J3044" s="125"/>
      <c r="K3044" s="128"/>
    </row>
    <row r="3045" spans="1:11" x14ac:dyDescent="0.3">
      <c r="A3045" s="73">
        <v>39426</v>
      </c>
      <c r="B3045" s="130">
        <v>1515.959961</v>
      </c>
      <c r="C3045" s="125">
        <f t="shared" si="196"/>
        <v>7.7272915564669864E-2</v>
      </c>
      <c r="D3045" s="128">
        <f t="shared" si="197"/>
        <v>77272.915564669864</v>
      </c>
      <c r="E3045" s="128" t="e">
        <f t="shared" ca="1" si="198"/>
        <v>#DIV/0!</v>
      </c>
      <c r="F3045" s="124"/>
      <c r="G3045" s="128"/>
      <c r="H3045" s="128"/>
      <c r="I3045" s="124"/>
      <c r="J3045" s="125"/>
      <c r="K3045" s="128"/>
    </row>
    <row r="3046" spans="1:11" x14ac:dyDescent="0.3">
      <c r="A3046" s="73">
        <v>39423</v>
      </c>
      <c r="B3046" s="130">
        <v>1504.660034</v>
      </c>
      <c r="C3046" s="125">
        <f t="shared" si="196"/>
        <v>4.4395144843035972E-2</v>
      </c>
      <c r="D3046" s="128">
        <f t="shared" si="197"/>
        <v>44395.144843035974</v>
      </c>
      <c r="E3046" s="128" t="e">
        <f t="shared" ca="1" si="198"/>
        <v>#DIV/0!</v>
      </c>
      <c r="F3046" s="124"/>
      <c r="G3046" s="128"/>
      <c r="H3046" s="128"/>
      <c r="I3046" s="124"/>
      <c r="J3046" s="125"/>
      <c r="K3046" s="128"/>
    </row>
    <row r="3047" spans="1:11" x14ac:dyDescent="0.3">
      <c r="A3047" s="73">
        <v>39422</v>
      </c>
      <c r="B3047" s="130">
        <v>1507.339966</v>
      </c>
      <c r="C3047" s="125">
        <f t="shared" si="196"/>
        <v>6.392706277056881E-2</v>
      </c>
      <c r="D3047" s="128">
        <f t="shared" si="197"/>
        <v>63927.062770568809</v>
      </c>
      <c r="E3047" s="128" t="e">
        <f t="shared" ca="1" si="198"/>
        <v>#DIV/0!</v>
      </c>
      <c r="F3047" s="124"/>
      <c r="G3047" s="128"/>
      <c r="H3047" s="128"/>
      <c r="I3047" s="124"/>
      <c r="J3047" s="125"/>
      <c r="K3047" s="128"/>
    </row>
    <row r="3048" spans="1:11" x14ac:dyDescent="0.3">
      <c r="A3048" s="73">
        <v>39421</v>
      </c>
      <c r="B3048" s="130">
        <v>1485.01001</v>
      </c>
      <c r="C3048" s="125">
        <f t="shared" si="196"/>
        <v>3.147187646184757E-2</v>
      </c>
      <c r="D3048" s="128">
        <f t="shared" si="197"/>
        <v>31471.876461847569</v>
      </c>
      <c r="E3048" s="128" t="e">
        <f t="shared" ca="1" si="198"/>
        <v>#DIV/0!</v>
      </c>
      <c r="F3048" s="124"/>
      <c r="G3048" s="128"/>
      <c r="H3048" s="128"/>
      <c r="I3048" s="124"/>
      <c r="J3048" s="125"/>
      <c r="K3048" s="128"/>
    </row>
    <row r="3049" spans="1:11" x14ac:dyDescent="0.3">
      <c r="A3049" s="73">
        <v>39420</v>
      </c>
      <c r="B3049" s="130">
        <v>1462.790039</v>
      </c>
      <c r="C3049" s="125">
        <f t="shared" si="196"/>
        <v>2.059627187346047E-2</v>
      </c>
      <c r="D3049" s="128">
        <f t="shared" si="197"/>
        <v>20596.271873460471</v>
      </c>
      <c r="E3049" s="128" t="e">
        <f t="shared" ca="1" si="198"/>
        <v>#DIV/0!</v>
      </c>
      <c r="F3049" s="124"/>
      <c r="G3049" s="128"/>
      <c r="H3049" s="128"/>
      <c r="I3049" s="124"/>
      <c r="J3049" s="125"/>
      <c r="K3049" s="128"/>
    </row>
    <row r="3050" spans="1:11" x14ac:dyDescent="0.3">
      <c r="A3050" s="73">
        <v>39419</v>
      </c>
      <c r="B3050" s="130">
        <v>1472.420044</v>
      </c>
      <c r="C3050" s="125">
        <f t="shared" si="196"/>
        <v>9.377993401003426E-3</v>
      </c>
      <c r="D3050" s="128">
        <f t="shared" si="197"/>
        <v>9377.9934010034267</v>
      </c>
      <c r="E3050" s="128" t="e">
        <f t="shared" ca="1" si="198"/>
        <v>#DIV/0!</v>
      </c>
      <c r="F3050" s="124"/>
      <c r="G3050" s="128"/>
      <c r="H3050" s="128"/>
      <c r="I3050" s="124"/>
      <c r="J3050" s="125"/>
      <c r="K3050" s="128"/>
    </row>
    <row r="3051" spans="1:11" x14ac:dyDescent="0.3">
      <c r="A3051" s="73">
        <v>39416</v>
      </c>
      <c r="B3051" s="130">
        <v>1481.1400149999999</v>
      </c>
      <c r="C3051" s="125">
        <f t="shared" si="196"/>
        <v>2.0666361509152908E-2</v>
      </c>
      <c r="D3051" s="128">
        <f t="shared" si="197"/>
        <v>20666.36150915291</v>
      </c>
      <c r="E3051" s="128" t="e">
        <f t="shared" ca="1" si="198"/>
        <v>#DIV/0!</v>
      </c>
      <c r="F3051" s="124"/>
      <c r="G3051" s="128"/>
      <c r="H3051" s="128"/>
      <c r="I3051" s="124"/>
      <c r="J3051" s="125"/>
      <c r="K3051" s="128"/>
    </row>
    <row r="3052" spans="1:11" x14ac:dyDescent="0.3">
      <c r="A3052" s="73">
        <v>39415</v>
      </c>
      <c r="B3052" s="130">
        <v>1469.719971</v>
      </c>
      <c r="C3052" s="125">
        <f t="shared" si="196"/>
        <v>-5.8479309233838705E-4</v>
      </c>
      <c r="D3052" s="128">
        <f t="shared" si="197"/>
        <v>-584.79309233838705</v>
      </c>
      <c r="E3052" s="128" t="e">
        <f t="shared" ca="1" si="198"/>
        <v>#DIV/0!</v>
      </c>
      <c r="F3052" s="124"/>
      <c r="G3052" s="128"/>
      <c r="H3052" s="128"/>
      <c r="I3052" s="124"/>
      <c r="J3052" s="125"/>
      <c r="K3052" s="128"/>
    </row>
    <row r="3053" spans="1:11" x14ac:dyDescent="0.3">
      <c r="A3053" s="73">
        <v>39414</v>
      </c>
      <c r="B3053" s="130">
        <v>1469.0200199999999</v>
      </c>
      <c r="C3053" s="125">
        <f t="shared" si="196"/>
        <v>-8.1226350237945111E-3</v>
      </c>
      <c r="D3053" s="128">
        <f t="shared" si="197"/>
        <v>-8122.6350237945107</v>
      </c>
      <c r="E3053" s="128" t="e">
        <f t="shared" ca="1" si="198"/>
        <v>#DIV/0!</v>
      </c>
      <c r="F3053" s="124"/>
      <c r="G3053" s="128"/>
      <c r="H3053" s="128"/>
      <c r="I3053" s="124"/>
      <c r="J3053" s="125"/>
      <c r="K3053" s="128"/>
    </row>
    <row r="3054" spans="1:11" x14ac:dyDescent="0.3">
      <c r="A3054" s="73">
        <v>39413</v>
      </c>
      <c r="B3054" s="130">
        <v>1428.2299800000001</v>
      </c>
      <c r="C3054" s="125">
        <f t="shared" si="196"/>
        <v>-7.6085504170000373E-3</v>
      </c>
      <c r="D3054" s="128">
        <f t="shared" si="197"/>
        <v>-7608.5504170000377</v>
      </c>
      <c r="E3054" s="128" t="e">
        <f t="shared" ca="1" si="198"/>
        <v>#DIV/0!</v>
      </c>
      <c r="F3054" s="124"/>
      <c r="G3054" s="128"/>
      <c r="H3054" s="128"/>
      <c r="I3054" s="124"/>
      <c r="J3054" s="125"/>
      <c r="K3054" s="128"/>
    </row>
    <row r="3055" spans="1:11" x14ac:dyDescent="0.3">
      <c r="A3055" s="73">
        <v>39412</v>
      </c>
      <c r="B3055" s="130">
        <v>1407.219971</v>
      </c>
      <c r="C3055" s="125">
        <f t="shared" si="196"/>
        <v>-3.1973571965814851E-2</v>
      </c>
      <c r="D3055" s="128">
        <f t="shared" si="197"/>
        <v>-31973.571965814852</v>
      </c>
      <c r="E3055" s="128" t="e">
        <f t="shared" ca="1" si="198"/>
        <v>#DIV/0!</v>
      </c>
      <c r="F3055" s="124"/>
      <c r="G3055" s="128"/>
      <c r="H3055" s="128"/>
      <c r="I3055" s="124"/>
      <c r="J3055" s="125"/>
      <c r="K3055" s="128"/>
    </row>
    <row r="3056" spans="1:11" x14ac:dyDescent="0.3">
      <c r="A3056" s="73">
        <v>39409</v>
      </c>
      <c r="B3056" s="130">
        <v>1440.6999510000001</v>
      </c>
      <c r="C3056" s="125">
        <f t="shared" si="196"/>
        <v>-2.3101953889732463E-2</v>
      </c>
      <c r="D3056" s="128">
        <f t="shared" si="197"/>
        <v>-23101.953889732464</v>
      </c>
      <c r="E3056" s="128" t="e">
        <f t="shared" ca="1" si="198"/>
        <v>#DIV/0!</v>
      </c>
      <c r="F3056" s="124"/>
      <c r="G3056" s="128"/>
      <c r="H3056" s="128"/>
      <c r="I3056" s="124"/>
      <c r="J3056" s="125"/>
      <c r="K3056" s="128"/>
    </row>
    <row r="3057" spans="1:11" x14ac:dyDescent="0.3">
      <c r="A3057" s="73">
        <v>39407</v>
      </c>
      <c r="B3057" s="130">
        <v>1416.7700199999999</v>
      </c>
      <c r="C3057" s="125">
        <f t="shared" si="196"/>
        <v>-3.9881524511329314E-2</v>
      </c>
      <c r="D3057" s="128">
        <f t="shared" si="197"/>
        <v>-39881.524511329313</v>
      </c>
      <c r="E3057" s="128" t="e">
        <f t="shared" ca="1" si="198"/>
        <v>#DIV/0!</v>
      </c>
      <c r="F3057" s="124"/>
      <c r="G3057" s="128"/>
      <c r="H3057" s="128"/>
      <c r="I3057" s="124"/>
      <c r="J3057" s="125"/>
      <c r="K3057" s="128"/>
    </row>
    <row r="3058" spans="1:11" x14ac:dyDescent="0.3">
      <c r="A3058" s="73">
        <v>39406</v>
      </c>
      <c r="B3058" s="130">
        <v>1439.6999510000001</v>
      </c>
      <c r="C3058" s="125">
        <f t="shared" si="196"/>
        <v>-5.2997209666740597E-2</v>
      </c>
      <c r="D3058" s="128">
        <f t="shared" si="197"/>
        <v>-52997.2096667406</v>
      </c>
      <c r="E3058" s="128" t="e">
        <f t="shared" ca="1" si="198"/>
        <v>#DIV/0!</v>
      </c>
      <c r="F3058" s="124"/>
      <c r="G3058" s="128"/>
      <c r="H3058" s="128"/>
      <c r="I3058" s="124"/>
      <c r="J3058" s="125"/>
      <c r="K3058" s="128"/>
    </row>
    <row r="3059" spans="1:11" x14ac:dyDescent="0.3">
      <c r="A3059" s="73">
        <v>39405</v>
      </c>
      <c r="B3059" s="130">
        <v>1433.2700199999999</v>
      </c>
      <c r="C3059" s="125">
        <f t="shared" si="196"/>
        <v>-4.5866993736962014E-2</v>
      </c>
      <c r="D3059" s="128">
        <f t="shared" si="197"/>
        <v>-45866.993736962017</v>
      </c>
      <c r="E3059" s="128" t="e">
        <f t="shared" ca="1" si="198"/>
        <v>#DIV/0!</v>
      </c>
      <c r="F3059" s="124"/>
      <c r="G3059" s="128"/>
      <c r="H3059" s="128"/>
      <c r="I3059" s="124"/>
      <c r="J3059" s="125"/>
      <c r="K3059" s="128"/>
    </row>
    <row r="3060" spans="1:11" x14ac:dyDescent="0.3">
      <c r="A3060" s="73">
        <v>39402</v>
      </c>
      <c r="B3060" s="130">
        <v>1458.73999</v>
      </c>
      <c r="C3060" s="125">
        <f t="shared" si="196"/>
        <v>-3.3723070374355846E-2</v>
      </c>
      <c r="D3060" s="128">
        <f t="shared" si="197"/>
        <v>-33723.070374355848</v>
      </c>
      <c r="E3060" s="128" t="e">
        <f t="shared" ca="1" si="198"/>
        <v>#DIV/0!</v>
      </c>
      <c r="F3060" s="124"/>
      <c r="G3060" s="128"/>
      <c r="H3060" s="128"/>
      <c r="I3060" s="124"/>
      <c r="J3060" s="125"/>
      <c r="K3060" s="128"/>
    </row>
    <row r="3061" spans="1:11" x14ac:dyDescent="0.3">
      <c r="A3061" s="73">
        <v>39401</v>
      </c>
      <c r="B3061" s="130">
        <v>1451.150024</v>
      </c>
      <c r="C3061" s="125">
        <f t="shared" si="196"/>
        <v>-3.7979581051149069E-2</v>
      </c>
      <c r="D3061" s="128">
        <f t="shared" si="197"/>
        <v>-37979.581051149071</v>
      </c>
      <c r="E3061" s="128" t="e">
        <f t="shared" ca="1" si="198"/>
        <v>#DIV/0!</v>
      </c>
      <c r="F3061" s="124"/>
      <c r="G3061" s="128"/>
      <c r="H3061" s="128"/>
      <c r="I3061" s="124"/>
      <c r="J3061" s="125"/>
      <c r="K3061" s="128"/>
    </row>
    <row r="3062" spans="1:11" x14ac:dyDescent="0.3">
      <c r="A3062" s="73">
        <v>39400</v>
      </c>
      <c r="B3062" s="130">
        <v>1470.579956</v>
      </c>
      <c r="C3062" s="125">
        <f t="shared" si="196"/>
        <v>-5.0859084760165096E-2</v>
      </c>
      <c r="D3062" s="128">
        <f t="shared" si="197"/>
        <v>-50859.084760165097</v>
      </c>
      <c r="E3062" s="128" t="e">
        <f t="shared" ca="1" si="198"/>
        <v>#DIV/0!</v>
      </c>
      <c r="F3062" s="124"/>
      <c r="G3062" s="128"/>
      <c r="H3062" s="128"/>
      <c r="I3062" s="124"/>
      <c r="J3062" s="125"/>
      <c r="K3062" s="128"/>
    </row>
    <row r="3063" spans="1:11" x14ac:dyDescent="0.3">
      <c r="A3063" s="73">
        <v>39399</v>
      </c>
      <c r="B3063" s="130">
        <v>1481.0500489999999</v>
      </c>
      <c r="C3063" s="125">
        <f t="shared" si="196"/>
        <v>-3.2638352436436424E-2</v>
      </c>
      <c r="D3063" s="128">
        <f t="shared" si="197"/>
        <v>-32638.352436436424</v>
      </c>
      <c r="E3063" s="128" t="e">
        <f t="shared" ca="1" si="198"/>
        <v>#DIV/0!</v>
      </c>
      <c r="F3063" s="124"/>
      <c r="G3063" s="128"/>
      <c r="H3063" s="128"/>
      <c r="I3063" s="124"/>
      <c r="J3063" s="125"/>
      <c r="K3063" s="128"/>
    </row>
    <row r="3064" spans="1:11" x14ac:dyDescent="0.3">
      <c r="A3064" s="73">
        <v>39398</v>
      </c>
      <c r="B3064" s="130">
        <v>1439.1800539999999</v>
      </c>
      <c r="C3064" s="125">
        <f t="shared" si="196"/>
        <v>-6.6061809576526853E-2</v>
      </c>
      <c r="D3064" s="128">
        <f t="shared" si="197"/>
        <v>-66061.809576526852</v>
      </c>
      <c r="E3064" s="128" t="e">
        <f t="shared" ca="1" si="198"/>
        <v>#DIV/0!</v>
      </c>
      <c r="F3064" s="124"/>
      <c r="G3064" s="128"/>
      <c r="H3064" s="128"/>
      <c r="I3064" s="124"/>
      <c r="J3064" s="125"/>
      <c r="K3064" s="128"/>
    </row>
    <row r="3065" spans="1:11" x14ac:dyDescent="0.3">
      <c r="A3065" s="73">
        <v>39395</v>
      </c>
      <c r="B3065" s="130">
        <v>1453.6999510000001</v>
      </c>
      <c r="C3065" s="125">
        <f t="shared" si="196"/>
        <v>-5.3136936883844466E-2</v>
      </c>
      <c r="D3065" s="128">
        <f t="shared" si="197"/>
        <v>-53136.936883844464</v>
      </c>
      <c r="E3065" s="128" t="e">
        <f t="shared" ca="1" si="198"/>
        <v>#DIV/0!</v>
      </c>
      <c r="F3065" s="124"/>
      <c r="G3065" s="128"/>
      <c r="H3065" s="128"/>
      <c r="I3065" s="124"/>
      <c r="J3065" s="125"/>
      <c r="K3065" s="128"/>
    </row>
    <row r="3066" spans="1:11" x14ac:dyDescent="0.3">
      <c r="A3066" s="73">
        <v>39394</v>
      </c>
      <c r="B3066" s="130">
        <v>1474.7700199999999</v>
      </c>
      <c r="C3066" s="125">
        <f t="shared" si="196"/>
        <v>-2.6168781941329433E-2</v>
      </c>
      <c r="D3066" s="128">
        <f t="shared" si="197"/>
        <v>-26168.781941329435</v>
      </c>
      <c r="E3066" s="128" t="e">
        <f t="shared" ca="1" si="198"/>
        <v>#DIV/0!</v>
      </c>
      <c r="F3066" s="124"/>
      <c r="G3066" s="128"/>
      <c r="H3066" s="128"/>
      <c r="I3066" s="124"/>
      <c r="J3066" s="125"/>
      <c r="K3066" s="128"/>
    </row>
    <row r="3067" spans="1:11" x14ac:dyDescent="0.3">
      <c r="A3067" s="73">
        <v>39393</v>
      </c>
      <c r="B3067" s="130">
        <v>1475.619995</v>
      </c>
      <c r="C3067" s="125">
        <f t="shared" si="196"/>
        <v>-2.6558837023514914E-2</v>
      </c>
      <c r="D3067" s="128">
        <f t="shared" si="197"/>
        <v>-26558.837023514912</v>
      </c>
      <c r="E3067" s="128" t="e">
        <f t="shared" ca="1" si="198"/>
        <v>#DIV/0!</v>
      </c>
      <c r="F3067" s="124"/>
      <c r="G3067" s="128"/>
      <c r="H3067" s="128"/>
      <c r="I3067" s="124"/>
      <c r="J3067" s="125"/>
      <c r="K3067" s="128"/>
    </row>
    <row r="3068" spans="1:11" x14ac:dyDescent="0.3">
      <c r="A3068" s="73">
        <v>39392</v>
      </c>
      <c r="B3068" s="130">
        <v>1520.2700199999999</v>
      </c>
      <c r="C3068" s="125">
        <f t="shared" si="196"/>
        <v>4.4752467127029405E-4</v>
      </c>
      <c r="D3068" s="128">
        <f t="shared" si="197"/>
        <v>447.52467127029405</v>
      </c>
      <c r="E3068" s="128" t="e">
        <f t="shared" ca="1" si="198"/>
        <v>#DIV/0!</v>
      </c>
      <c r="F3068" s="124"/>
      <c r="G3068" s="128"/>
      <c r="H3068" s="128"/>
      <c r="I3068" s="124"/>
      <c r="J3068" s="125"/>
      <c r="K3068" s="128"/>
    </row>
    <row r="3069" spans="1:11" x14ac:dyDescent="0.3">
      <c r="A3069" s="73">
        <v>39391</v>
      </c>
      <c r="B3069" s="130">
        <v>1502.170044</v>
      </c>
      <c r="C3069" s="125">
        <f t="shared" si="196"/>
        <v>-2.7616207082853395E-3</v>
      </c>
      <c r="D3069" s="128">
        <f t="shared" si="197"/>
        <v>-2761.6207082853393</v>
      </c>
      <c r="E3069" s="128" t="e">
        <f t="shared" ca="1" si="198"/>
        <v>#DIV/0!</v>
      </c>
      <c r="F3069" s="124"/>
      <c r="G3069" s="128"/>
      <c r="H3069" s="128"/>
      <c r="I3069" s="124"/>
      <c r="J3069" s="125"/>
      <c r="K3069" s="128"/>
    </row>
    <row r="3070" spans="1:11" x14ac:dyDescent="0.3">
      <c r="A3070" s="73">
        <v>39388</v>
      </c>
      <c r="B3070" s="130">
        <v>1509.650024</v>
      </c>
      <c r="C3070" s="125">
        <f t="shared" si="196"/>
        <v>6.0108214349612332E-3</v>
      </c>
      <c r="D3070" s="128">
        <f t="shared" si="197"/>
        <v>6010.8214349612335</v>
      </c>
      <c r="E3070" s="128" t="e">
        <f t="shared" ca="1" si="198"/>
        <v>#DIV/0!</v>
      </c>
      <c r="F3070" s="124"/>
      <c r="G3070" s="128"/>
      <c r="H3070" s="128"/>
      <c r="I3070" s="124"/>
      <c r="J3070" s="125"/>
      <c r="K3070" s="128"/>
    </row>
    <row r="3071" spans="1:11" x14ac:dyDescent="0.3">
      <c r="A3071" s="73">
        <v>39387</v>
      </c>
      <c r="B3071" s="130">
        <v>1508.4399410000001</v>
      </c>
      <c r="C3071" s="125">
        <f t="shared" si="196"/>
        <v>-2.0544397631261702E-2</v>
      </c>
      <c r="D3071" s="128">
        <f t="shared" si="197"/>
        <v>-20544.397631261701</v>
      </c>
      <c r="E3071" s="128" t="e">
        <f t="shared" ca="1" si="198"/>
        <v>#DIV/0!</v>
      </c>
      <c r="F3071" s="124"/>
      <c r="G3071" s="128"/>
      <c r="H3071" s="128"/>
      <c r="I3071" s="124"/>
      <c r="J3071" s="125"/>
      <c r="K3071" s="128"/>
    </row>
    <row r="3072" spans="1:11" x14ac:dyDescent="0.3">
      <c r="A3072" s="73">
        <v>39386</v>
      </c>
      <c r="B3072" s="130">
        <v>1549.380005</v>
      </c>
      <c r="C3072" s="125">
        <f t="shared" si="196"/>
        <v>5.2814714468965018E-3</v>
      </c>
      <c r="D3072" s="128">
        <f t="shared" si="197"/>
        <v>5281.4714468965021</v>
      </c>
      <c r="E3072" s="128" t="e">
        <f t="shared" ca="1" si="198"/>
        <v>#DIV/0!</v>
      </c>
      <c r="F3072" s="124"/>
      <c r="G3072" s="128"/>
      <c r="H3072" s="128"/>
      <c r="I3072" s="124"/>
      <c r="J3072" s="125"/>
      <c r="K3072" s="128"/>
    </row>
    <row r="3073" spans="1:11" x14ac:dyDescent="0.3">
      <c r="A3073" s="73">
        <v>39385</v>
      </c>
      <c r="B3073" s="130">
        <v>1531.0200199999999</v>
      </c>
      <c r="C3073" s="125">
        <f t="shared" si="196"/>
        <v>-4.8812885406477324E-3</v>
      </c>
      <c r="D3073" s="128">
        <f t="shared" si="197"/>
        <v>-4881.2885406477326</v>
      </c>
      <c r="E3073" s="128" t="e">
        <f t="shared" ca="1" si="198"/>
        <v>#DIV/0!</v>
      </c>
      <c r="F3073" s="124"/>
      <c r="G3073" s="128"/>
      <c r="H3073" s="128"/>
      <c r="I3073" s="124"/>
      <c r="J3073" s="125"/>
      <c r="K3073" s="128"/>
    </row>
    <row r="3074" spans="1:11" x14ac:dyDescent="0.3">
      <c r="A3074" s="73">
        <v>39384</v>
      </c>
      <c r="B3074" s="130">
        <v>1540.9799800000001</v>
      </c>
      <c r="C3074" s="125">
        <f t="shared" si="196"/>
        <v>-4.9912386403253572E-3</v>
      </c>
      <c r="D3074" s="128">
        <f t="shared" si="197"/>
        <v>-4991.2386403253577</v>
      </c>
      <c r="E3074" s="128" t="e">
        <f t="shared" ca="1" si="198"/>
        <v>#DIV/0!</v>
      </c>
      <c r="F3074" s="124"/>
      <c r="G3074" s="128"/>
      <c r="H3074" s="128"/>
      <c r="I3074" s="124"/>
      <c r="J3074" s="125"/>
      <c r="K3074" s="128"/>
    </row>
    <row r="3075" spans="1:11" x14ac:dyDescent="0.3">
      <c r="A3075" s="73">
        <v>39381</v>
      </c>
      <c r="B3075" s="130">
        <v>1535.280029</v>
      </c>
      <c r="C3075" s="125">
        <f t="shared" si="196"/>
        <v>-1.6980419495427945E-2</v>
      </c>
      <c r="D3075" s="128">
        <f t="shared" si="197"/>
        <v>-16980.419495427945</v>
      </c>
      <c r="E3075" s="128" t="e">
        <f t="shared" ca="1" si="198"/>
        <v>#DIV/0!</v>
      </c>
      <c r="F3075" s="124"/>
      <c r="G3075" s="128"/>
      <c r="H3075" s="128"/>
      <c r="I3075" s="124"/>
      <c r="J3075" s="125"/>
      <c r="K3075" s="128"/>
    </row>
    <row r="3076" spans="1:11" x14ac:dyDescent="0.3">
      <c r="A3076" s="73">
        <v>39380</v>
      </c>
      <c r="B3076" s="130">
        <v>1514.400024</v>
      </c>
      <c r="C3076" s="125">
        <f t="shared" si="196"/>
        <v>-2.573967558420942E-2</v>
      </c>
      <c r="D3076" s="128">
        <f t="shared" si="197"/>
        <v>-25739.675584209421</v>
      </c>
      <c r="E3076" s="128" t="e">
        <f t="shared" ca="1" si="198"/>
        <v>#DIV/0!</v>
      </c>
      <c r="F3076" s="124"/>
      <c r="G3076" s="128"/>
      <c r="H3076" s="128"/>
      <c r="I3076" s="124"/>
      <c r="J3076" s="125"/>
      <c r="K3076" s="128"/>
    </row>
    <row r="3077" spans="1:11" x14ac:dyDescent="0.3">
      <c r="A3077" s="73">
        <v>39379</v>
      </c>
      <c r="B3077" s="130">
        <v>1515.880005</v>
      </c>
      <c r="C3077" s="125">
        <f t="shared" si="196"/>
        <v>-2.9818151301929885E-2</v>
      </c>
      <c r="D3077" s="128">
        <f t="shared" si="197"/>
        <v>-29818.151301929884</v>
      </c>
      <c r="E3077" s="128" t="e">
        <f t="shared" ca="1" si="198"/>
        <v>#DIV/0!</v>
      </c>
      <c r="F3077" s="124"/>
      <c r="G3077" s="128"/>
      <c r="H3077" s="128"/>
      <c r="I3077" s="124"/>
      <c r="J3077" s="125"/>
      <c r="K3077" s="128"/>
    </row>
    <row r="3078" spans="1:11" x14ac:dyDescent="0.3">
      <c r="A3078" s="73">
        <v>39378</v>
      </c>
      <c r="B3078" s="130">
        <v>1519.589966</v>
      </c>
      <c r="C3078" s="125">
        <f t="shared" si="196"/>
        <v>-2.9109067694075619E-2</v>
      </c>
      <c r="D3078" s="128">
        <f t="shared" si="197"/>
        <v>-29109.06769407562</v>
      </c>
      <c r="E3078" s="128" t="e">
        <f t="shared" ca="1" si="198"/>
        <v>#DIV/0!</v>
      </c>
      <c r="F3078" s="124"/>
      <c r="G3078" s="128"/>
      <c r="H3078" s="128"/>
      <c r="I3078" s="124"/>
      <c r="J3078" s="125"/>
      <c r="K3078" s="128"/>
    </row>
    <row r="3079" spans="1:11" x14ac:dyDescent="0.3">
      <c r="A3079" s="73">
        <v>39377</v>
      </c>
      <c r="B3079" s="130">
        <v>1506.329956</v>
      </c>
      <c r="C3079" s="125">
        <f t="shared" si="196"/>
        <v>-2.9789126042279013E-2</v>
      </c>
      <c r="D3079" s="128">
        <f t="shared" si="197"/>
        <v>-29789.126042279011</v>
      </c>
      <c r="E3079" s="128" t="e">
        <f t="shared" ca="1" si="198"/>
        <v>#DIV/0!</v>
      </c>
      <c r="F3079" s="124"/>
      <c r="G3079" s="128"/>
      <c r="H3079" s="128"/>
      <c r="I3079" s="124"/>
      <c r="J3079" s="125"/>
      <c r="K3079" s="128"/>
    </row>
    <row r="3080" spans="1:11" x14ac:dyDescent="0.3">
      <c r="A3080" s="73">
        <v>39374</v>
      </c>
      <c r="B3080" s="130">
        <v>1500.630005</v>
      </c>
      <c r="C3080" s="125">
        <f t="shared" ref="C3080:C3143" si="200">B3080/B3090-1</f>
        <v>-3.6569291176340335E-2</v>
      </c>
      <c r="D3080" s="128">
        <f t="shared" ref="D3080:D3143" si="201">C3080*$B$5</f>
        <v>-36569.291176340332</v>
      </c>
      <c r="E3080" s="128" t="e">
        <f t="shared" ref="E3080:E3143" ca="1" si="202">ABS(_xlfn.PERCENTILE.INC(OFFSET(D3080,0,0,Window),1-VaRLevel))</f>
        <v>#DIV/0!</v>
      </c>
      <c r="F3080" s="124"/>
      <c r="G3080" s="128"/>
      <c r="H3080" s="128"/>
      <c r="I3080" s="124"/>
      <c r="J3080" s="125"/>
      <c r="K3080" s="128"/>
    </row>
    <row r="3081" spans="1:11" x14ac:dyDescent="0.3">
      <c r="A3081" s="73">
        <v>39373</v>
      </c>
      <c r="B3081" s="130">
        <v>1540.079956</v>
      </c>
      <c r="C3081" s="125">
        <f t="shared" si="200"/>
        <v>-1.7889152866292779E-3</v>
      </c>
      <c r="D3081" s="128">
        <f t="shared" si="201"/>
        <v>-1788.9152866292779</v>
      </c>
      <c r="E3081" s="128" t="e">
        <f t="shared" ca="1" si="202"/>
        <v>#DIV/0!</v>
      </c>
      <c r="F3081" s="124"/>
      <c r="G3081" s="128"/>
      <c r="H3081" s="128"/>
      <c r="I3081" s="124"/>
      <c r="J3081" s="125"/>
      <c r="K3081" s="128"/>
    </row>
    <row r="3082" spans="1:11" x14ac:dyDescent="0.3">
      <c r="A3082" s="73">
        <v>39372</v>
      </c>
      <c r="B3082" s="130">
        <v>1541.23999</v>
      </c>
      <c r="C3082" s="125">
        <f t="shared" si="200"/>
        <v>1.0717295100894919E-3</v>
      </c>
      <c r="D3082" s="128">
        <f t="shared" si="201"/>
        <v>1071.7295100894919</v>
      </c>
      <c r="E3082" s="128" t="e">
        <f t="shared" ca="1" si="202"/>
        <v>#DIV/0!</v>
      </c>
      <c r="F3082" s="124"/>
      <c r="G3082" s="128"/>
      <c r="H3082" s="128"/>
      <c r="I3082" s="124"/>
      <c r="J3082" s="125"/>
      <c r="K3082" s="128"/>
    </row>
    <row r="3083" spans="1:11" x14ac:dyDescent="0.3">
      <c r="A3083" s="73">
        <v>39371</v>
      </c>
      <c r="B3083" s="130">
        <v>1538.530029</v>
      </c>
      <c r="C3083" s="125">
        <f t="shared" si="200"/>
        <v>-5.2371775885726723E-3</v>
      </c>
      <c r="D3083" s="128">
        <f t="shared" si="201"/>
        <v>-5237.177588572672</v>
      </c>
      <c r="E3083" s="128" t="e">
        <f t="shared" ca="1" si="202"/>
        <v>#DIV/0!</v>
      </c>
      <c r="F3083" s="124"/>
      <c r="G3083" s="128"/>
      <c r="H3083" s="128"/>
      <c r="I3083" s="124"/>
      <c r="J3083" s="125"/>
      <c r="K3083" s="128"/>
    </row>
    <row r="3084" spans="1:11" x14ac:dyDescent="0.3">
      <c r="A3084" s="73">
        <v>39370</v>
      </c>
      <c r="B3084" s="130">
        <v>1548.709961</v>
      </c>
      <c r="C3084" s="125">
        <f t="shared" si="200"/>
        <v>1.0794303688994589E-3</v>
      </c>
      <c r="D3084" s="128">
        <f t="shared" si="201"/>
        <v>1079.4303688994589</v>
      </c>
      <c r="E3084" s="128" t="e">
        <f t="shared" ca="1" si="202"/>
        <v>#DIV/0!</v>
      </c>
      <c r="F3084" s="124"/>
      <c r="G3084" s="128"/>
      <c r="H3084" s="128"/>
      <c r="I3084" s="124"/>
      <c r="J3084" s="125"/>
      <c r="K3084" s="128"/>
    </row>
    <row r="3085" spans="1:11" x14ac:dyDescent="0.3">
      <c r="A3085" s="73">
        <v>39367</v>
      </c>
      <c r="B3085" s="130">
        <v>1561.8000489999999</v>
      </c>
      <c r="C3085" s="125">
        <f t="shared" si="200"/>
        <v>2.2957294252497151E-2</v>
      </c>
      <c r="D3085" s="128">
        <f t="shared" si="201"/>
        <v>22957.294252497151</v>
      </c>
      <c r="E3085" s="128" t="e">
        <f t="shared" ca="1" si="202"/>
        <v>#DIV/0!</v>
      </c>
      <c r="F3085" s="124"/>
      <c r="G3085" s="128"/>
      <c r="H3085" s="128"/>
      <c r="I3085" s="124"/>
      <c r="J3085" s="125"/>
      <c r="K3085" s="128"/>
    </row>
    <row r="3086" spans="1:11" x14ac:dyDescent="0.3">
      <c r="A3086" s="73">
        <v>39366</v>
      </c>
      <c r="B3086" s="130">
        <v>1554.410034</v>
      </c>
      <c r="C3086" s="125">
        <f t="shared" si="200"/>
        <v>1.5038742131153748E-2</v>
      </c>
      <c r="D3086" s="128">
        <f t="shared" si="201"/>
        <v>15038.742131153749</v>
      </c>
      <c r="E3086" s="128" t="e">
        <f t="shared" ca="1" si="202"/>
        <v>#DIV/0!</v>
      </c>
      <c r="F3086" s="124"/>
      <c r="G3086" s="128"/>
      <c r="H3086" s="128"/>
      <c r="I3086" s="124"/>
      <c r="J3086" s="125"/>
      <c r="K3086" s="128"/>
    </row>
    <row r="3087" spans="1:11" x14ac:dyDescent="0.3">
      <c r="A3087" s="73">
        <v>39365</v>
      </c>
      <c r="B3087" s="130">
        <v>1562.469971</v>
      </c>
      <c r="C3087" s="125">
        <f t="shared" si="200"/>
        <v>2.4288344148701846E-2</v>
      </c>
      <c r="D3087" s="128">
        <f t="shared" si="201"/>
        <v>24288.344148701846</v>
      </c>
      <c r="E3087" s="128" t="e">
        <f t="shared" ca="1" si="202"/>
        <v>#DIV/0!</v>
      </c>
      <c r="F3087" s="124"/>
      <c r="G3087" s="128"/>
      <c r="H3087" s="128"/>
      <c r="I3087" s="124"/>
      <c r="J3087" s="125"/>
      <c r="K3087" s="128"/>
    </row>
    <row r="3088" spans="1:11" x14ac:dyDescent="0.3">
      <c r="A3088" s="73">
        <v>39364</v>
      </c>
      <c r="B3088" s="130">
        <v>1565.150024</v>
      </c>
      <c r="C3088" s="125">
        <f t="shared" si="200"/>
        <v>3.1597514010784922E-2</v>
      </c>
      <c r="D3088" s="128">
        <f t="shared" si="201"/>
        <v>31597.514010784922</v>
      </c>
      <c r="E3088" s="128" t="e">
        <f t="shared" ca="1" si="202"/>
        <v>#DIV/0!</v>
      </c>
      <c r="F3088" s="124"/>
      <c r="G3088" s="128"/>
      <c r="H3088" s="128"/>
      <c r="I3088" s="124"/>
      <c r="J3088" s="125"/>
      <c r="K3088" s="128"/>
    </row>
    <row r="3089" spans="1:11" x14ac:dyDescent="0.3">
      <c r="A3089" s="73">
        <v>39363</v>
      </c>
      <c r="B3089" s="130">
        <v>1552.579956</v>
      </c>
      <c r="C3089" s="125">
        <f t="shared" si="200"/>
        <v>2.296190788825303E-2</v>
      </c>
      <c r="D3089" s="128">
        <f t="shared" si="201"/>
        <v>22961.90788825303</v>
      </c>
      <c r="E3089" s="128" t="e">
        <f t="shared" ca="1" si="202"/>
        <v>#DIV/0!</v>
      </c>
      <c r="F3089" s="124"/>
      <c r="G3089" s="128"/>
      <c r="H3089" s="128"/>
      <c r="I3089" s="124"/>
      <c r="J3089" s="125"/>
      <c r="K3089" s="128"/>
    </row>
    <row r="3090" spans="1:11" x14ac:dyDescent="0.3">
      <c r="A3090" s="73">
        <v>39360</v>
      </c>
      <c r="B3090" s="130">
        <v>1557.589966</v>
      </c>
      <c r="C3090" s="125">
        <f t="shared" si="200"/>
        <v>2.0868403080452236E-2</v>
      </c>
      <c r="D3090" s="128">
        <f t="shared" si="201"/>
        <v>20868.403080452237</v>
      </c>
      <c r="E3090" s="128" t="e">
        <f t="shared" ca="1" si="202"/>
        <v>#DIV/0!</v>
      </c>
      <c r="F3090" s="124"/>
      <c r="G3090" s="128"/>
      <c r="H3090" s="128"/>
      <c r="I3090" s="124"/>
      <c r="J3090" s="125"/>
      <c r="K3090" s="128"/>
    </row>
    <row r="3091" spans="1:11" x14ac:dyDescent="0.3">
      <c r="A3091" s="73">
        <v>39359</v>
      </c>
      <c r="B3091" s="130">
        <v>1542.839966</v>
      </c>
      <c r="C3091" s="125">
        <f t="shared" si="200"/>
        <v>1.5861706008230447E-2</v>
      </c>
      <c r="D3091" s="128">
        <f t="shared" si="201"/>
        <v>15861.706008230447</v>
      </c>
      <c r="E3091" s="128" t="e">
        <f t="shared" ca="1" si="202"/>
        <v>#DIV/0!</v>
      </c>
      <c r="F3091" s="124"/>
      <c r="G3091" s="128"/>
      <c r="H3091" s="128"/>
      <c r="I3091" s="124"/>
      <c r="J3091" s="125"/>
      <c r="K3091" s="128"/>
    </row>
    <row r="3092" spans="1:11" x14ac:dyDescent="0.3">
      <c r="A3092" s="73">
        <v>39358</v>
      </c>
      <c r="B3092" s="130">
        <v>1539.589966</v>
      </c>
      <c r="C3092" s="125">
        <f t="shared" si="200"/>
        <v>6.9062979795802004E-3</v>
      </c>
      <c r="D3092" s="128">
        <f t="shared" si="201"/>
        <v>6906.2979795802003</v>
      </c>
      <c r="E3092" s="128" t="e">
        <f t="shared" ca="1" si="202"/>
        <v>#DIV/0!</v>
      </c>
      <c r="F3092" s="124"/>
      <c r="G3092" s="128"/>
      <c r="H3092" s="128"/>
      <c r="I3092" s="124"/>
      <c r="J3092" s="125"/>
      <c r="K3092" s="128"/>
    </row>
    <row r="3093" spans="1:11" x14ac:dyDescent="0.3">
      <c r="A3093" s="73">
        <v>39357</v>
      </c>
      <c r="B3093" s="130">
        <v>1546.630005</v>
      </c>
      <c r="C3093" s="125">
        <f t="shared" si="200"/>
        <v>1.7667014625575073E-2</v>
      </c>
      <c r="D3093" s="128">
        <f t="shared" si="201"/>
        <v>17667.014625575073</v>
      </c>
      <c r="E3093" s="128" t="e">
        <f t="shared" ca="1" si="202"/>
        <v>#DIV/0!</v>
      </c>
      <c r="F3093" s="124"/>
      <c r="G3093" s="128"/>
      <c r="H3093" s="128"/>
      <c r="I3093" s="124"/>
      <c r="J3093" s="125"/>
      <c r="K3093" s="128"/>
    </row>
    <row r="3094" spans="1:11" x14ac:dyDescent="0.3">
      <c r="A3094" s="73">
        <v>39356</v>
      </c>
      <c r="B3094" s="130">
        <v>1547.040039</v>
      </c>
      <c r="C3094" s="125">
        <f t="shared" si="200"/>
        <v>4.7668718962483148E-2</v>
      </c>
      <c r="D3094" s="128">
        <f t="shared" si="201"/>
        <v>47668.718962483144</v>
      </c>
      <c r="E3094" s="128" t="e">
        <f t="shared" ca="1" si="202"/>
        <v>#DIV/0!</v>
      </c>
      <c r="F3094" s="124"/>
      <c r="G3094" s="128"/>
      <c r="H3094" s="128"/>
      <c r="I3094" s="124"/>
      <c r="J3094" s="125"/>
      <c r="K3094" s="128"/>
    </row>
    <row r="3095" spans="1:11" x14ac:dyDescent="0.3">
      <c r="A3095" s="73">
        <v>39353</v>
      </c>
      <c r="B3095" s="130">
        <v>1526.75</v>
      </c>
      <c r="C3095" s="125">
        <f t="shared" si="200"/>
        <v>2.863399023075619E-2</v>
      </c>
      <c r="D3095" s="128">
        <f t="shared" si="201"/>
        <v>28633.99023075619</v>
      </c>
      <c r="E3095" s="128" t="e">
        <f t="shared" ca="1" si="202"/>
        <v>#DIV/0!</v>
      </c>
      <c r="F3095" s="124"/>
      <c r="G3095" s="128"/>
      <c r="H3095" s="128"/>
      <c r="I3095" s="124"/>
      <c r="J3095" s="125"/>
      <c r="K3095" s="128"/>
    </row>
    <row r="3096" spans="1:11" x14ac:dyDescent="0.3">
      <c r="A3096" s="73">
        <v>39352</v>
      </c>
      <c r="B3096" s="130">
        <v>1531.380005</v>
      </c>
      <c r="C3096" s="125">
        <f t="shared" si="200"/>
        <v>3.19620307733679E-2</v>
      </c>
      <c r="D3096" s="128">
        <f t="shared" si="201"/>
        <v>31962.0307733679</v>
      </c>
      <c r="E3096" s="128" t="e">
        <f t="shared" ca="1" si="202"/>
        <v>#DIV/0!</v>
      </c>
      <c r="F3096" s="124"/>
      <c r="G3096" s="128"/>
      <c r="H3096" s="128"/>
      <c r="I3096" s="124"/>
      <c r="J3096" s="125"/>
      <c r="K3096" s="128"/>
    </row>
    <row r="3097" spans="1:11" x14ac:dyDescent="0.3">
      <c r="A3097" s="73">
        <v>39351</v>
      </c>
      <c r="B3097" s="130">
        <v>1525.420044</v>
      </c>
      <c r="C3097" s="125">
        <f t="shared" si="200"/>
        <v>3.6600602653350522E-2</v>
      </c>
      <c r="D3097" s="128">
        <f t="shared" si="201"/>
        <v>36600.602653350521</v>
      </c>
      <c r="E3097" s="128" t="e">
        <f t="shared" ca="1" si="202"/>
        <v>#DIV/0!</v>
      </c>
      <c r="F3097" s="124"/>
      <c r="G3097" s="128"/>
      <c r="H3097" s="128"/>
      <c r="I3097" s="124"/>
      <c r="J3097" s="125"/>
      <c r="K3097" s="128"/>
    </row>
    <row r="3098" spans="1:11" x14ac:dyDescent="0.3">
      <c r="A3098" s="73">
        <v>39350</v>
      </c>
      <c r="B3098" s="130">
        <v>1517.209961</v>
      </c>
      <c r="C3098" s="125">
        <f t="shared" si="200"/>
        <v>3.1070528043483314E-2</v>
      </c>
      <c r="D3098" s="128">
        <f t="shared" si="201"/>
        <v>31070.528043483315</v>
      </c>
      <c r="E3098" s="128" t="e">
        <f t="shared" ca="1" si="202"/>
        <v>#DIV/0!</v>
      </c>
      <c r="F3098" s="124"/>
      <c r="G3098" s="128"/>
      <c r="H3098" s="128"/>
      <c r="I3098" s="124"/>
      <c r="J3098" s="125"/>
      <c r="K3098" s="128"/>
    </row>
    <row r="3099" spans="1:11" x14ac:dyDescent="0.3">
      <c r="A3099" s="73">
        <v>39349</v>
      </c>
      <c r="B3099" s="130">
        <v>1517.7299800000001</v>
      </c>
      <c r="C3099" s="125">
        <f t="shared" si="200"/>
        <v>4.548462576892387E-2</v>
      </c>
      <c r="D3099" s="128">
        <f t="shared" si="201"/>
        <v>45484.62576892387</v>
      </c>
      <c r="E3099" s="128" t="e">
        <f t="shared" ca="1" si="202"/>
        <v>#DIV/0!</v>
      </c>
      <c r="F3099" s="124"/>
      <c r="G3099" s="128"/>
      <c r="H3099" s="128"/>
      <c r="I3099" s="124"/>
      <c r="J3099" s="125"/>
      <c r="K3099" s="128"/>
    </row>
    <row r="3100" spans="1:11" x14ac:dyDescent="0.3">
      <c r="A3100" s="73">
        <v>39346</v>
      </c>
      <c r="B3100" s="130">
        <v>1525.75</v>
      </c>
      <c r="C3100" s="125">
        <f t="shared" si="200"/>
        <v>4.9671458543633529E-2</v>
      </c>
      <c r="D3100" s="128">
        <f t="shared" si="201"/>
        <v>49671.458543633526</v>
      </c>
      <c r="E3100" s="128" t="e">
        <f t="shared" ca="1" si="202"/>
        <v>#DIV/0!</v>
      </c>
      <c r="F3100" s="124"/>
      <c r="G3100" s="128"/>
      <c r="H3100" s="128"/>
      <c r="I3100" s="124"/>
      <c r="J3100" s="125"/>
      <c r="K3100" s="128"/>
    </row>
    <row r="3101" spans="1:11" x14ac:dyDescent="0.3">
      <c r="A3101" s="73">
        <v>39345</v>
      </c>
      <c r="B3101" s="130">
        <v>1518.75</v>
      </c>
      <c r="C3101" s="125">
        <f t="shared" si="200"/>
        <v>2.7188765796050562E-2</v>
      </c>
      <c r="D3101" s="128">
        <f t="shared" si="201"/>
        <v>27188.765796050564</v>
      </c>
      <c r="E3101" s="128" t="e">
        <f t="shared" ca="1" si="202"/>
        <v>#DIV/0!</v>
      </c>
      <c r="F3101" s="124"/>
      <c r="G3101" s="128"/>
      <c r="H3101" s="128"/>
      <c r="I3101" s="124"/>
      <c r="J3101" s="125"/>
      <c r="K3101" s="128"/>
    </row>
    <row r="3102" spans="1:11" x14ac:dyDescent="0.3">
      <c r="A3102" s="73">
        <v>39344</v>
      </c>
      <c r="B3102" s="130">
        <v>1529.030029</v>
      </c>
      <c r="C3102" s="125">
        <f t="shared" si="200"/>
        <v>3.8538595315457336E-2</v>
      </c>
      <c r="D3102" s="128">
        <f t="shared" si="201"/>
        <v>38538.595315457336</v>
      </c>
      <c r="E3102" s="128" t="e">
        <f t="shared" ca="1" si="202"/>
        <v>#DIV/0!</v>
      </c>
      <c r="F3102" s="124"/>
      <c r="G3102" s="128"/>
      <c r="H3102" s="128"/>
      <c r="I3102" s="124"/>
      <c r="J3102" s="125"/>
      <c r="K3102" s="128"/>
    </row>
    <row r="3103" spans="1:11" x14ac:dyDescent="0.3">
      <c r="A3103" s="73">
        <v>39343</v>
      </c>
      <c r="B3103" s="130">
        <v>1519.780029</v>
      </c>
      <c r="C3103" s="125">
        <f t="shared" si="200"/>
        <v>2.0383762876230005E-2</v>
      </c>
      <c r="D3103" s="128">
        <f t="shared" si="201"/>
        <v>20383.762876230005</v>
      </c>
      <c r="E3103" s="128" t="e">
        <f t="shared" ca="1" si="202"/>
        <v>#DIV/0!</v>
      </c>
      <c r="F3103" s="124"/>
      <c r="G3103" s="128"/>
      <c r="H3103" s="128"/>
      <c r="I3103" s="124"/>
      <c r="J3103" s="125"/>
      <c r="K3103" s="128"/>
    </row>
    <row r="3104" spans="1:11" x14ac:dyDescent="0.3">
      <c r="A3104" s="73">
        <v>39342</v>
      </c>
      <c r="B3104" s="130">
        <v>1476.650024</v>
      </c>
      <c r="C3104" s="125">
        <f t="shared" si="200"/>
        <v>1.8046486190859135E-3</v>
      </c>
      <c r="D3104" s="128">
        <f t="shared" si="201"/>
        <v>1804.6486190859134</v>
      </c>
      <c r="E3104" s="128" t="e">
        <f t="shared" ca="1" si="202"/>
        <v>#DIV/0!</v>
      </c>
      <c r="F3104" s="124"/>
      <c r="G3104" s="128"/>
      <c r="H3104" s="128"/>
      <c r="I3104" s="124"/>
      <c r="J3104" s="125"/>
      <c r="K3104" s="128"/>
    </row>
    <row r="3105" spans="1:11" x14ac:dyDescent="0.3">
      <c r="A3105" s="73">
        <v>39339</v>
      </c>
      <c r="B3105" s="130">
        <v>1484.25</v>
      </c>
      <c r="C3105" s="125">
        <f t="shared" si="200"/>
        <v>1.8255525867955757E-2</v>
      </c>
      <c r="D3105" s="128">
        <f t="shared" si="201"/>
        <v>18255.525867955759</v>
      </c>
      <c r="E3105" s="128" t="e">
        <f t="shared" ca="1" si="202"/>
        <v>#DIV/0!</v>
      </c>
      <c r="F3105" s="124"/>
      <c r="G3105" s="128"/>
      <c r="H3105" s="128"/>
      <c r="I3105" s="124"/>
      <c r="J3105" s="125"/>
      <c r="K3105" s="128"/>
    </row>
    <row r="3106" spans="1:11" x14ac:dyDescent="0.3">
      <c r="A3106" s="73">
        <v>39338</v>
      </c>
      <c r="B3106" s="130">
        <v>1483.9499510000001</v>
      </c>
      <c r="C3106" s="125">
        <f t="shared" si="200"/>
        <v>1.3793204392843039E-2</v>
      </c>
      <c r="D3106" s="128">
        <f t="shared" si="201"/>
        <v>13793.204392843039</v>
      </c>
      <c r="E3106" s="128" t="e">
        <f t="shared" ca="1" si="202"/>
        <v>#DIV/0!</v>
      </c>
      <c r="F3106" s="124"/>
      <c r="G3106" s="128"/>
      <c r="H3106" s="128"/>
      <c r="I3106" s="124"/>
      <c r="J3106" s="125"/>
      <c r="K3106" s="128"/>
    </row>
    <row r="3107" spans="1:11" x14ac:dyDescent="0.3">
      <c r="A3107" s="73">
        <v>39337</v>
      </c>
      <c r="B3107" s="130">
        <v>1471.5600589999999</v>
      </c>
      <c r="C3107" s="125">
        <f t="shared" si="200"/>
        <v>2.7367473547510457E-2</v>
      </c>
      <c r="D3107" s="128">
        <f t="shared" si="201"/>
        <v>27367.473547510457</v>
      </c>
      <c r="E3107" s="128" t="e">
        <f t="shared" ca="1" si="202"/>
        <v>#DIV/0!</v>
      </c>
      <c r="F3107" s="124"/>
      <c r="G3107" s="128"/>
      <c r="H3107" s="128"/>
      <c r="I3107" s="124"/>
      <c r="J3107" s="125"/>
      <c r="K3107" s="128"/>
    </row>
    <row r="3108" spans="1:11" x14ac:dyDescent="0.3">
      <c r="A3108" s="73">
        <v>39336</v>
      </c>
      <c r="B3108" s="130">
        <v>1471.48999</v>
      </c>
      <c r="C3108" s="125">
        <f t="shared" si="200"/>
        <v>3.2042425125851093E-3</v>
      </c>
      <c r="D3108" s="128">
        <f t="shared" si="201"/>
        <v>3204.2425125851091</v>
      </c>
      <c r="E3108" s="128" t="e">
        <f t="shared" ca="1" si="202"/>
        <v>#DIV/0!</v>
      </c>
      <c r="F3108" s="124"/>
      <c r="G3108" s="128"/>
      <c r="H3108" s="128"/>
      <c r="I3108" s="124"/>
      <c r="J3108" s="125"/>
      <c r="K3108" s="128"/>
    </row>
    <row r="3109" spans="1:11" x14ac:dyDescent="0.3">
      <c r="A3109" s="73">
        <v>39335</v>
      </c>
      <c r="B3109" s="130">
        <v>1451.6999510000001</v>
      </c>
      <c r="C3109" s="125">
        <f t="shared" si="200"/>
        <v>-1.8703937550119121E-2</v>
      </c>
      <c r="D3109" s="128">
        <f t="shared" si="201"/>
        <v>-18703.937550119121</v>
      </c>
      <c r="E3109" s="128" t="e">
        <f t="shared" ca="1" si="202"/>
        <v>#DIV/0!</v>
      </c>
      <c r="F3109" s="124"/>
      <c r="G3109" s="128"/>
      <c r="H3109" s="128"/>
      <c r="I3109" s="124"/>
      <c r="J3109" s="125"/>
      <c r="K3109" s="128"/>
    </row>
    <row r="3110" spans="1:11" x14ac:dyDescent="0.3">
      <c r="A3110" s="73">
        <v>39332</v>
      </c>
      <c r="B3110" s="130">
        <v>1453.5500489999999</v>
      </c>
      <c r="C3110" s="125">
        <f t="shared" si="200"/>
        <v>-6.1196246153846223E-3</v>
      </c>
      <c r="D3110" s="128">
        <f t="shared" si="201"/>
        <v>-6119.6246153846223</v>
      </c>
      <c r="E3110" s="128" t="e">
        <f t="shared" ca="1" si="202"/>
        <v>#DIV/0!</v>
      </c>
      <c r="F3110" s="124"/>
      <c r="G3110" s="128"/>
      <c r="H3110" s="128"/>
      <c r="I3110" s="124"/>
      <c r="J3110" s="125"/>
      <c r="K3110" s="128"/>
    </row>
    <row r="3111" spans="1:11" x14ac:dyDescent="0.3">
      <c r="A3111" s="73">
        <v>39331</v>
      </c>
      <c r="B3111" s="130">
        <v>1478.5500489999999</v>
      </c>
      <c r="C3111" s="125">
        <f t="shared" si="200"/>
        <v>9.8903082052610447E-3</v>
      </c>
      <c r="D3111" s="128">
        <f t="shared" si="201"/>
        <v>9890.3082052610443</v>
      </c>
      <c r="E3111" s="128" t="e">
        <f t="shared" ca="1" si="202"/>
        <v>#DIV/0!</v>
      </c>
      <c r="F3111" s="124"/>
      <c r="G3111" s="128"/>
      <c r="H3111" s="128"/>
      <c r="I3111" s="124"/>
      <c r="J3111" s="125"/>
      <c r="K3111" s="128"/>
    </row>
    <row r="3112" spans="1:11" x14ac:dyDescent="0.3">
      <c r="A3112" s="73">
        <v>39330</v>
      </c>
      <c r="B3112" s="130">
        <v>1472.290039</v>
      </c>
      <c r="C3112" s="125">
        <f t="shared" si="200"/>
        <v>1.7393197583452702E-2</v>
      </c>
      <c r="D3112" s="128">
        <f t="shared" si="201"/>
        <v>17393.1975834527</v>
      </c>
      <c r="E3112" s="128" t="e">
        <f t="shared" ca="1" si="202"/>
        <v>#DIV/0!</v>
      </c>
      <c r="F3112" s="124"/>
      <c r="G3112" s="128"/>
      <c r="H3112" s="128"/>
      <c r="I3112" s="124"/>
      <c r="J3112" s="125"/>
      <c r="K3112" s="128"/>
    </row>
    <row r="3113" spans="1:11" x14ac:dyDescent="0.3">
      <c r="A3113" s="73">
        <v>39329</v>
      </c>
      <c r="B3113" s="130">
        <v>1489.420044</v>
      </c>
      <c r="C3113" s="125">
        <f t="shared" si="200"/>
        <v>3.0348305844096091E-2</v>
      </c>
      <c r="D3113" s="128">
        <f t="shared" si="201"/>
        <v>30348.305844096092</v>
      </c>
      <c r="E3113" s="128" t="e">
        <f t="shared" ca="1" si="202"/>
        <v>#DIV/0!</v>
      </c>
      <c r="F3113" s="124"/>
      <c r="G3113" s="128"/>
      <c r="H3113" s="128"/>
      <c r="I3113" s="124"/>
      <c r="J3113" s="125"/>
      <c r="K3113" s="128"/>
    </row>
    <row r="3114" spans="1:11" x14ac:dyDescent="0.3">
      <c r="A3114" s="73">
        <v>39325</v>
      </c>
      <c r="B3114" s="130">
        <v>1473.98999</v>
      </c>
      <c r="C3114" s="125">
        <f t="shared" si="200"/>
        <v>1.9399179872298777E-2</v>
      </c>
      <c r="D3114" s="128">
        <f t="shared" si="201"/>
        <v>19399.179872298777</v>
      </c>
      <c r="E3114" s="128" t="e">
        <f t="shared" ca="1" si="202"/>
        <v>#DIV/0!</v>
      </c>
      <c r="F3114" s="124"/>
      <c r="G3114" s="128"/>
      <c r="H3114" s="128"/>
      <c r="I3114" s="124"/>
      <c r="J3114" s="125"/>
      <c r="K3114" s="128"/>
    </row>
    <row r="3115" spans="1:11" x14ac:dyDescent="0.3">
      <c r="A3115" s="73">
        <v>39324</v>
      </c>
      <c r="B3115" s="130">
        <v>1457.6400149999999</v>
      </c>
      <c r="C3115" s="125">
        <f t="shared" si="200"/>
        <v>3.2856926274108744E-2</v>
      </c>
      <c r="D3115" s="128">
        <f t="shared" si="201"/>
        <v>32856.926274108744</v>
      </c>
      <c r="E3115" s="128" t="e">
        <f t="shared" ca="1" si="202"/>
        <v>#DIV/0!</v>
      </c>
      <c r="F3115" s="124"/>
      <c r="G3115" s="128"/>
      <c r="H3115" s="128"/>
      <c r="I3115" s="124"/>
      <c r="J3115" s="125"/>
      <c r="K3115" s="128"/>
    </row>
    <row r="3116" spans="1:11" x14ac:dyDescent="0.3">
      <c r="A3116" s="73">
        <v>39323</v>
      </c>
      <c r="B3116" s="130">
        <v>1463.76001</v>
      </c>
      <c r="C3116" s="125">
        <f t="shared" si="200"/>
        <v>4.0563063188732595E-2</v>
      </c>
      <c r="D3116" s="128">
        <f t="shared" si="201"/>
        <v>40563.063188732594</v>
      </c>
      <c r="E3116" s="128" t="e">
        <f t="shared" ca="1" si="202"/>
        <v>#DIV/0!</v>
      </c>
      <c r="F3116" s="124"/>
      <c r="G3116" s="128"/>
      <c r="H3116" s="128"/>
      <c r="I3116" s="124"/>
      <c r="J3116" s="125"/>
      <c r="K3116" s="128"/>
    </row>
    <row r="3117" spans="1:11" x14ac:dyDescent="0.3">
      <c r="A3117" s="73">
        <v>39322</v>
      </c>
      <c r="B3117" s="130">
        <v>1432.3599850000001</v>
      </c>
      <c r="C3117" s="125">
        <f t="shared" si="200"/>
        <v>4.0797635123370757E-3</v>
      </c>
      <c r="D3117" s="128">
        <f t="shared" si="201"/>
        <v>4079.7635123370756</v>
      </c>
      <c r="E3117" s="128" t="e">
        <f t="shared" ca="1" si="202"/>
        <v>#DIV/0!</v>
      </c>
      <c r="F3117" s="124"/>
      <c r="G3117" s="128"/>
      <c r="H3117" s="128"/>
      <c r="I3117" s="124"/>
      <c r="J3117" s="125"/>
      <c r="K3117" s="128"/>
    </row>
    <row r="3118" spans="1:11" x14ac:dyDescent="0.3">
      <c r="A3118" s="73">
        <v>39321</v>
      </c>
      <c r="B3118" s="130">
        <v>1466.790039</v>
      </c>
      <c r="C3118" s="125">
        <f t="shared" si="200"/>
        <v>9.5462892519637688E-3</v>
      </c>
      <c r="D3118" s="128">
        <f t="shared" si="201"/>
        <v>9546.289251963768</v>
      </c>
      <c r="E3118" s="128" t="e">
        <f t="shared" ca="1" si="202"/>
        <v>#DIV/0!</v>
      </c>
      <c r="F3118" s="124"/>
      <c r="G3118" s="128"/>
      <c r="H3118" s="128"/>
      <c r="I3118" s="124"/>
      <c r="J3118" s="125"/>
      <c r="K3118" s="128"/>
    </row>
    <row r="3119" spans="1:11" x14ac:dyDescent="0.3">
      <c r="A3119" s="73">
        <v>39318</v>
      </c>
      <c r="B3119" s="130">
        <v>1479.369995</v>
      </c>
      <c r="C3119" s="125">
        <f t="shared" si="200"/>
        <v>1.7700379553737156E-2</v>
      </c>
      <c r="D3119" s="128">
        <f t="shared" si="201"/>
        <v>17700.379553737155</v>
      </c>
      <c r="E3119" s="128" t="e">
        <f t="shared" ca="1" si="202"/>
        <v>#DIV/0!</v>
      </c>
      <c r="F3119" s="124"/>
      <c r="G3119" s="128"/>
      <c r="H3119" s="128"/>
      <c r="I3119" s="124"/>
      <c r="J3119" s="125"/>
      <c r="K3119" s="128"/>
    </row>
    <row r="3120" spans="1:11" x14ac:dyDescent="0.3">
      <c r="A3120" s="73">
        <v>39317</v>
      </c>
      <c r="B3120" s="130">
        <v>1462.5</v>
      </c>
      <c r="C3120" s="125">
        <f t="shared" si="200"/>
        <v>6.4758784522498392E-3</v>
      </c>
      <c r="D3120" s="128">
        <f t="shared" si="201"/>
        <v>6475.878452249839</v>
      </c>
      <c r="E3120" s="128" t="e">
        <f t="shared" ca="1" si="202"/>
        <v>#DIV/0!</v>
      </c>
      <c r="F3120" s="124"/>
      <c r="G3120" s="128"/>
      <c r="H3120" s="128"/>
      <c r="I3120" s="124"/>
      <c r="J3120" s="125"/>
      <c r="K3120" s="128"/>
    </row>
    <row r="3121" spans="1:11" x14ac:dyDescent="0.3">
      <c r="A3121" s="73">
        <v>39316</v>
      </c>
      <c r="B3121" s="130">
        <v>1464.0699460000001</v>
      </c>
      <c r="C3121" s="125">
        <f t="shared" si="200"/>
        <v>-2.2317373887754677E-2</v>
      </c>
      <c r="D3121" s="128">
        <f t="shared" si="201"/>
        <v>-22317.373887754678</v>
      </c>
      <c r="E3121" s="128" t="e">
        <f t="shared" ca="1" si="202"/>
        <v>#DIV/0!</v>
      </c>
      <c r="F3121" s="124"/>
      <c r="G3121" s="128"/>
      <c r="H3121" s="128"/>
      <c r="I3121" s="124"/>
      <c r="J3121" s="125"/>
      <c r="K3121" s="128"/>
    </row>
    <row r="3122" spans="1:11" x14ac:dyDescent="0.3">
      <c r="A3122" s="73">
        <v>39315</v>
      </c>
      <c r="B3122" s="130">
        <v>1447.119995</v>
      </c>
      <c r="C3122" s="125">
        <f t="shared" si="200"/>
        <v>-2.0037764206562447E-2</v>
      </c>
      <c r="D3122" s="128">
        <f t="shared" si="201"/>
        <v>-20037.764206562446</v>
      </c>
      <c r="E3122" s="128" t="e">
        <f t="shared" ca="1" si="202"/>
        <v>#DIV/0!</v>
      </c>
      <c r="F3122" s="124"/>
      <c r="G3122" s="128"/>
      <c r="H3122" s="128"/>
      <c r="I3122" s="124"/>
      <c r="J3122" s="125"/>
      <c r="K3122" s="128"/>
    </row>
    <row r="3123" spans="1:11" x14ac:dyDescent="0.3">
      <c r="A3123" s="73">
        <v>39314</v>
      </c>
      <c r="B3123" s="130">
        <v>1445.5500489999999</v>
      </c>
      <c r="C3123" s="125">
        <f t="shared" si="200"/>
        <v>-1.5071504041680894E-2</v>
      </c>
      <c r="D3123" s="128">
        <f t="shared" si="201"/>
        <v>-15071.504041680895</v>
      </c>
      <c r="E3123" s="128" t="e">
        <f t="shared" ca="1" si="202"/>
        <v>#DIV/0!</v>
      </c>
      <c r="F3123" s="124"/>
      <c r="G3123" s="128"/>
      <c r="H3123" s="128"/>
      <c r="I3123" s="124"/>
      <c r="J3123" s="125"/>
      <c r="K3123" s="128"/>
    </row>
    <row r="3124" spans="1:11" x14ac:dyDescent="0.3">
      <c r="A3124" s="73">
        <v>39311</v>
      </c>
      <c r="B3124" s="130">
        <v>1445.9399410000001</v>
      </c>
      <c r="C3124" s="125">
        <f t="shared" si="200"/>
        <v>8.9876777453332668E-3</v>
      </c>
      <c r="D3124" s="128">
        <f t="shared" si="201"/>
        <v>8987.677745333267</v>
      </c>
      <c r="E3124" s="128" t="e">
        <f t="shared" ca="1" si="202"/>
        <v>#DIV/0!</v>
      </c>
      <c r="F3124" s="124"/>
      <c r="G3124" s="128"/>
      <c r="H3124" s="128"/>
      <c r="I3124" s="124"/>
      <c r="J3124" s="125"/>
      <c r="K3124" s="128"/>
    </row>
    <row r="3125" spans="1:11" x14ac:dyDescent="0.3">
      <c r="A3125" s="73">
        <v>39310</v>
      </c>
      <c r="B3125" s="130">
        <v>1411.2700199999999</v>
      </c>
      <c r="C3125" s="125">
        <f t="shared" si="200"/>
        <v>-4.1386994313247438E-2</v>
      </c>
      <c r="D3125" s="128">
        <f t="shared" si="201"/>
        <v>-41386.994313247436</v>
      </c>
      <c r="E3125" s="128" t="e">
        <f t="shared" ca="1" si="202"/>
        <v>#DIV/0!</v>
      </c>
      <c r="F3125" s="124"/>
      <c r="G3125" s="128"/>
      <c r="H3125" s="128"/>
      <c r="I3125" s="124"/>
      <c r="J3125" s="125"/>
      <c r="K3125" s="128"/>
    </row>
    <row r="3126" spans="1:11" x14ac:dyDescent="0.3">
      <c r="A3126" s="73">
        <v>39309</v>
      </c>
      <c r="B3126" s="130">
        <v>1406.6999510000001</v>
      </c>
      <c r="C3126" s="125">
        <f t="shared" si="200"/>
        <v>-4.0325898732285759E-2</v>
      </c>
      <c r="D3126" s="128">
        <f t="shared" si="201"/>
        <v>-40325.898732285757</v>
      </c>
      <c r="E3126" s="128" t="e">
        <f t="shared" ca="1" si="202"/>
        <v>#DIV/0!</v>
      </c>
      <c r="F3126" s="124"/>
      <c r="G3126" s="128"/>
      <c r="H3126" s="128"/>
      <c r="I3126" s="124"/>
      <c r="J3126" s="125"/>
      <c r="K3126" s="128"/>
    </row>
    <row r="3127" spans="1:11" x14ac:dyDescent="0.3">
      <c r="A3127" s="73">
        <v>39308</v>
      </c>
      <c r="B3127" s="130">
        <v>1426.540039</v>
      </c>
      <c r="C3127" s="125">
        <f t="shared" si="200"/>
        <v>-1.9742027668514739E-2</v>
      </c>
      <c r="D3127" s="128">
        <f t="shared" si="201"/>
        <v>-19742.02766851474</v>
      </c>
      <c r="E3127" s="128" t="e">
        <f t="shared" ca="1" si="202"/>
        <v>#DIV/0!</v>
      </c>
      <c r="F3127" s="124"/>
      <c r="G3127" s="128"/>
      <c r="H3127" s="128"/>
      <c r="I3127" s="124"/>
      <c r="J3127" s="125"/>
      <c r="K3127" s="128"/>
    </row>
    <row r="3128" spans="1:11" x14ac:dyDescent="0.3">
      <c r="A3128" s="73">
        <v>39307</v>
      </c>
      <c r="B3128" s="130">
        <v>1452.920044</v>
      </c>
      <c r="C3128" s="125">
        <f t="shared" si="200"/>
        <v>-1.4241025242928806E-2</v>
      </c>
      <c r="D3128" s="128">
        <f t="shared" si="201"/>
        <v>-14241.025242928807</v>
      </c>
      <c r="E3128" s="128" t="e">
        <f t="shared" ca="1" si="202"/>
        <v>#DIV/0!</v>
      </c>
      <c r="F3128" s="124"/>
      <c r="G3128" s="128"/>
      <c r="H3128" s="128"/>
      <c r="I3128" s="124"/>
      <c r="J3128" s="125"/>
      <c r="K3128" s="128"/>
    </row>
    <row r="3129" spans="1:11" x14ac:dyDescent="0.3">
      <c r="A3129" s="73">
        <v>39304</v>
      </c>
      <c r="B3129" s="130">
        <v>1453.6400149999999</v>
      </c>
      <c r="C3129" s="125">
        <f t="shared" si="200"/>
        <v>-3.6395600797413108E-3</v>
      </c>
      <c r="D3129" s="128">
        <f t="shared" si="201"/>
        <v>-3639.5600797413108</v>
      </c>
      <c r="E3129" s="128" t="e">
        <f t="shared" ca="1" si="202"/>
        <v>#DIV/0!</v>
      </c>
      <c r="F3129" s="124"/>
      <c r="G3129" s="128"/>
      <c r="H3129" s="128"/>
      <c r="I3129" s="124"/>
      <c r="J3129" s="125"/>
      <c r="K3129" s="128"/>
    </row>
    <row r="3130" spans="1:11" x14ac:dyDescent="0.3">
      <c r="A3130" s="73">
        <v>39303</v>
      </c>
      <c r="B3130" s="130">
        <v>1453.089966</v>
      </c>
      <c r="C3130" s="125">
        <f t="shared" si="200"/>
        <v>-1.994393004593531E-2</v>
      </c>
      <c r="D3130" s="128">
        <f t="shared" si="201"/>
        <v>-19943.930045935311</v>
      </c>
      <c r="E3130" s="128" t="e">
        <f t="shared" ca="1" si="202"/>
        <v>#DIV/0!</v>
      </c>
      <c r="F3130" s="124"/>
      <c r="G3130" s="128"/>
      <c r="H3130" s="128"/>
      <c r="I3130" s="124"/>
      <c r="J3130" s="125"/>
      <c r="K3130" s="128"/>
    </row>
    <row r="3131" spans="1:11" x14ac:dyDescent="0.3">
      <c r="A3131" s="73">
        <v>39302</v>
      </c>
      <c r="B3131" s="130">
        <v>1497.48999</v>
      </c>
      <c r="C3131" s="125">
        <f t="shared" si="200"/>
        <v>-1.3569667451447942E-2</v>
      </c>
      <c r="D3131" s="128">
        <f t="shared" si="201"/>
        <v>-13569.667451447942</v>
      </c>
      <c r="E3131" s="128" t="e">
        <f t="shared" ca="1" si="202"/>
        <v>#DIV/0!</v>
      </c>
      <c r="F3131" s="124"/>
      <c r="G3131" s="128"/>
      <c r="H3131" s="128"/>
      <c r="I3131" s="124"/>
      <c r="J3131" s="125"/>
      <c r="K3131" s="128"/>
    </row>
    <row r="3132" spans="1:11" x14ac:dyDescent="0.3">
      <c r="A3132" s="73">
        <v>39301</v>
      </c>
      <c r="B3132" s="130">
        <v>1476.709961</v>
      </c>
      <c r="C3132" s="125">
        <f t="shared" si="200"/>
        <v>-2.2719502537285163E-2</v>
      </c>
      <c r="D3132" s="128">
        <f t="shared" si="201"/>
        <v>-22719.502537285163</v>
      </c>
      <c r="E3132" s="128" t="e">
        <f t="shared" ca="1" si="202"/>
        <v>#DIV/0!</v>
      </c>
      <c r="F3132" s="124"/>
      <c r="G3132" s="128"/>
      <c r="H3132" s="128"/>
      <c r="I3132" s="124"/>
      <c r="J3132" s="125"/>
      <c r="K3132" s="128"/>
    </row>
    <row r="3133" spans="1:11" x14ac:dyDescent="0.3">
      <c r="A3133" s="73">
        <v>39300</v>
      </c>
      <c r="B3133" s="130">
        <v>1467.670044</v>
      </c>
      <c r="C3133" s="125">
        <f t="shared" si="200"/>
        <v>-4.7938079093817643E-2</v>
      </c>
      <c r="D3133" s="128">
        <f t="shared" si="201"/>
        <v>-47938.079093817643</v>
      </c>
      <c r="E3133" s="128" t="e">
        <f t="shared" ca="1" si="202"/>
        <v>#DIV/0!</v>
      </c>
      <c r="F3133" s="124"/>
      <c r="G3133" s="128"/>
      <c r="H3133" s="128"/>
      <c r="I3133" s="124"/>
      <c r="J3133" s="125"/>
      <c r="K3133" s="128"/>
    </row>
    <row r="3134" spans="1:11" x14ac:dyDescent="0.3">
      <c r="A3134" s="73">
        <v>39297</v>
      </c>
      <c r="B3134" s="130">
        <v>1433.0600589999999</v>
      </c>
      <c r="C3134" s="125">
        <f t="shared" si="200"/>
        <v>-6.5862667740501979E-2</v>
      </c>
      <c r="D3134" s="128">
        <f t="shared" si="201"/>
        <v>-65862.667740501973</v>
      </c>
      <c r="E3134" s="128" t="e">
        <f t="shared" ca="1" si="202"/>
        <v>#DIV/0!</v>
      </c>
      <c r="F3134" s="124"/>
      <c r="G3134" s="128"/>
      <c r="H3134" s="128"/>
      <c r="I3134" s="124"/>
      <c r="J3134" s="125"/>
      <c r="K3134" s="128"/>
    </row>
    <row r="3135" spans="1:11" x14ac:dyDescent="0.3">
      <c r="A3135" s="73">
        <v>39296</v>
      </c>
      <c r="B3135" s="130">
        <v>1472.1999510000001</v>
      </c>
      <c r="C3135" s="125">
        <f t="shared" si="200"/>
        <v>-5.2077167493880139E-2</v>
      </c>
      <c r="D3135" s="128">
        <f t="shared" si="201"/>
        <v>-52077.167493880137</v>
      </c>
      <c r="E3135" s="128" t="e">
        <f t="shared" ca="1" si="202"/>
        <v>#DIV/0!</v>
      </c>
      <c r="F3135" s="124"/>
      <c r="G3135" s="128"/>
      <c r="H3135" s="128"/>
      <c r="I3135" s="124"/>
      <c r="J3135" s="125"/>
      <c r="K3135" s="128"/>
    </row>
    <row r="3136" spans="1:11" x14ac:dyDescent="0.3">
      <c r="A3136" s="73">
        <v>39295</v>
      </c>
      <c r="B3136" s="130">
        <v>1465.8100589999999</v>
      </c>
      <c r="C3136" s="125">
        <f t="shared" si="200"/>
        <v>-5.1973575165190633E-2</v>
      </c>
      <c r="D3136" s="128">
        <f t="shared" si="201"/>
        <v>-51973.575165190632</v>
      </c>
      <c r="E3136" s="128" t="e">
        <f t="shared" ca="1" si="202"/>
        <v>#DIV/0!</v>
      </c>
      <c r="F3136" s="124"/>
      <c r="G3136" s="128"/>
      <c r="H3136" s="128"/>
      <c r="I3136" s="124"/>
      <c r="J3136" s="125"/>
      <c r="K3136" s="128"/>
    </row>
    <row r="3137" spans="1:11" x14ac:dyDescent="0.3">
      <c r="A3137" s="73">
        <v>39294</v>
      </c>
      <c r="B3137" s="130">
        <v>1455.2700199999999</v>
      </c>
      <c r="C3137" s="125">
        <f t="shared" si="200"/>
        <v>-6.0734347059560823E-2</v>
      </c>
      <c r="D3137" s="128">
        <f t="shared" si="201"/>
        <v>-60734.347059560823</v>
      </c>
      <c r="E3137" s="128" t="e">
        <f t="shared" ca="1" si="202"/>
        <v>#DIV/0!</v>
      </c>
      <c r="F3137" s="124"/>
      <c r="G3137" s="128"/>
      <c r="H3137" s="128"/>
      <c r="I3137" s="124"/>
      <c r="J3137" s="125"/>
      <c r="K3137" s="128"/>
    </row>
    <row r="3138" spans="1:11" x14ac:dyDescent="0.3">
      <c r="A3138" s="73">
        <v>39293</v>
      </c>
      <c r="B3138" s="130">
        <v>1473.910034</v>
      </c>
      <c r="C3138" s="125">
        <f t="shared" si="200"/>
        <v>-4.879574644024276E-2</v>
      </c>
      <c r="D3138" s="128">
        <f t="shared" si="201"/>
        <v>-48795.746440242758</v>
      </c>
      <c r="E3138" s="128" t="e">
        <f t="shared" ca="1" si="202"/>
        <v>#DIV/0!</v>
      </c>
      <c r="F3138" s="124"/>
      <c r="G3138" s="128"/>
      <c r="H3138" s="128"/>
      <c r="I3138" s="124"/>
      <c r="J3138" s="125"/>
      <c r="K3138" s="128"/>
    </row>
    <row r="3139" spans="1:11" x14ac:dyDescent="0.3">
      <c r="A3139" s="73">
        <v>39290</v>
      </c>
      <c r="B3139" s="130">
        <v>1458.9499510000001</v>
      </c>
      <c r="C3139" s="125">
        <f t="shared" si="200"/>
        <v>-6.0257680515297896E-2</v>
      </c>
      <c r="D3139" s="128">
        <f t="shared" si="201"/>
        <v>-60257.680515297892</v>
      </c>
      <c r="E3139" s="128" t="e">
        <f t="shared" ca="1" si="202"/>
        <v>#DIV/0!</v>
      </c>
      <c r="F3139" s="124"/>
      <c r="G3139" s="128"/>
      <c r="H3139" s="128"/>
      <c r="I3139" s="124"/>
      <c r="J3139" s="125"/>
      <c r="K3139" s="128"/>
    </row>
    <row r="3140" spans="1:11" x14ac:dyDescent="0.3">
      <c r="A3140" s="73">
        <v>39289</v>
      </c>
      <c r="B3140" s="130">
        <v>1482.660034</v>
      </c>
      <c r="C3140" s="125">
        <f t="shared" si="200"/>
        <v>-4.2023595696295324E-2</v>
      </c>
      <c r="D3140" s="128">
        <f t="shared" si="201"/>
        <v>-42023.595696295321</v>
      </c>
      <c r="E3140" s="128" t="e">
        <f t="shared" ca="1" si="202"/>
        <v>#DIV/0!</v>
      </c>
      <c r="F3140" s="124"/>
      <c r="G3140" s="128"/>
      <c r="H3140" s="128"/>
      <c r="I3140" s="124"/>
      <c r="J3140" s="125"/>
      <c r="K3140" s="128"/>
    </row>
    <row r="3141" spans="1:11" x14ac:dyDescent="0.3">
      <c r="A3141" s="73">
        <v>39288</v>
      </c>
      <c r="B3141" s="130">
        <v>1518.089966</v>
      </c>
      <c r="C3141" s="125">
        <f t="shared" si="200"/>
        <v>-4.4117832678514102E-4</v>
      </c>
      <c r="D3141" s="128">
        <f t="shared" si="201"/>
        <v>-441.178326785141</v>
      </c>
      <c r="E3141" s="128" t="e">
        <f t="shared" ca="1" si="202"/>
        <v>#DIV/0!</v>
      </c>
      <c r="F3141" s="124"/>
      <c r="G3141" s="128"/>
      <c r="H3141" s="128"/>
      <c r="I3141" s="124"/>
      <c r="J3141" s="125"/>
      <c r="K3141" s="128"/>
    </row>
    <row r="3142" spans="1:11" x14ac:dyDescent="0.3">
      <c r="A3142" s="73">
        <v>39287</v>
      </c>
      <c r="B3142" s="130">
        <v>1511.040039</v>
      </c>
      <c r="C3142" s="125">
        <f t="shared" si="200"/>
        <v>6.0925224687191637E-4</v>
      </c>
      <c r="D3142" s="128">
        <f t="shared" si="201"/>
        <v>609.25224687191633</v>
      </c>
      <c r="E3142" s="128" t="e">
        <f t="shared" ca="1" si="202"/>
        <v>#DIV/0!</v>
      </c>
      <c r="F3142" s="124"/>
      <c r="G3142" s="128"/>
      <c r="H3142" s="128"/>
      <c r="I3142" s="124"/>
      <c r="J3142" s="125"/>
      <c r="K3142" s="128"/>
    </row>
    <row r="3143" spans="1:11" x14ac:dyDescent="0.3">
      <c r="A3143" s="73">
        <v>39286</v>
      </c>
      <c r="B3143" s="130">
        <v>1541.5699460000001</v>
      </c>
      <c r="C3143" s="125">
        <f t="shared" si="200"/>
        <v>6.3452493078866024E-3</v>
      </c>
      <c r="D3143" s="128">
        <f t="shared" si="201"/>
        <v>6345.2493078866028</v>
      </c>
      <c r="E3143" s="128" t="e">
        <f t="shared" ca="1" si="202"/>
        <v>#DIV/0!</v>
      </c>
      <c r="F3143" s="124"/>
      <c r="G3143" s="128"/>
      <c r="H3143" s="128"/>
      <c r="I3143" s="124"/>
      <c r="J3143" s="125"/>
      <c r="K3143" s="128"/>
    </row>
    <row r="3144" spans="1:11" x14ac:dyDescent="0.3">
      <c r="A3144" s="73">
        <v>39283</v>
      </c>
      <c r="B3144" s="130">
        <v>1534.099976</v>
      </c>
      <c r="C3144" s="125">
        <f t="shared" ref="C3144:C3207" si="203">B3144/B3154-1</f>
        <v>2.3914920814263052E-3</v>
      </c>
      <c r="D3144" s="128">
        <f t="shared" ref="D3144:D3207" si="204">C3144*$B$5</f>
        <v>2391.492081426305</v>
      </c>
      <c r="E3144" s="128" t="e">
        <f t="shared" ref="E3144:E3207" ca="1" si="205">ABS(_xlfn.PERCENTILE.INC(OFFSET(D3144,0,0,Window),1-VaRLevel))</f>
        <v>#DIV/0!</v>
      </c>
      <c r="F3144" s="124"/>
      <c r="G3144" s="128"/>
      <c r="H3144" s="128"/>
      <c r="I3144" s="124"/>
      <c r="J3144" s="125"/>
      <c r="K3144" s="128"/>
    </row>
    <row r="3145" spans="1:11" x14ac:dyDescent="0.3">
      <c r="A3145" s="73">
        <v>39282</v>
      </c>
      <c r="B3145" s="130">
        <v>1553.079956</v>
      </c>
      <c r="C3145" s="125">
        <f t="shared" si="203"/>
        <v>1.8146015185850128E-2</v>
      </c>
      <c r="D3145" s="128">
        <f t="shared" si="204"/>
        <v>18146.015185850127</v>
      </c>
      <c r="E3145" s="128" t="e">
        <f t="shared" ca="1" si="205"/>
        <v>#DIV/0!</v>
      </c>
      <c r="F3145" s="124"/>
      <c r="G3145" s="128"/>
      <c r="H3145" s="128"/>
      <c r="I3145" s="124"/>
      <c r="J3145" s="125"/>
      <c r="K3145" s="128"/>
    </row>
    <row r="3146" spans="1:11" x14ac:dyDescent="0.3">
      <c r="A3146" s="73">
        <v>39281</v>
      </c>
      <c r="B3146" s="130">
        <v>1546.170044</v>
      </c>
      <c r="C3146" s="125">
        <f t="shared" si="203"/>
        <v>1.3968436043624743E-2</v>
      </c>
      <c r="D3146" s="128">
        <f t="shared" si="204"/>
        <v>13968.436043624744</v>
      </c>
      <c r="E3146" s="128" t="e">
        <f t="shared" ca="1" si="205"/>
        <v>#DIV/0!</v>
      </c>
      <c r="F3146" s="124"/>
      <c r="G3146" s="128"/>
      <c r="H3146" s="128"/>
      <c r="I3146" s="124"/>
      <c r="J3146" s="125"/>
      <c r="K3146" s="128"/>
    </row>
    <row r="3147" spans="1:11" x14ac:dyDescent="0.3">
      <c r="A3147" s="73">
        <v>39280</v>
      </c>
      <c r="B3147" s="130">
        <v>1549.369995</v>
      </c>
      <c r="C3147" s="125">
        <f t="shared" si="203"/>
        <v>1.9704718174542668E-2</v>
      </c>
      <c r="D3147" s="128">
        <f t="shared" si="204"/>
        <v>19704.718174542668</v>
      </c>
      <c r="E3147" s="128" t="e">
        <f t="shared" ca="1" si="205"/>
        <v>#DIV/0!</v>
      </c>
      <c r="F3147" s="124"/>
      <c r="G3147" s="128"/>
      <c r="H3147" s="128"/>
      <c r="I3147" s="124"/>
      <c r="J3147" s="125"/>
      <c r="K3147" s="128"/>
    </row>
    <row r="3148" spans="1:11" x14ac:dyDescent="0.3">
      <c r="A3148" s="73">
        <v>39279</v>
      </c>
      <c r="B3148" s="130">
        <v>1549.5200199999999</v>
      </c>
      <c r="C3148" s="125">
        <f t="shared" si="203"/>
        <v>3.0711440939950485E-2</v>
      </c>
      <c r="D3148" s="128">
        <f t="shared" si="204"/>
        <v>30711.440939950484</v>
      </c>
      <c r="E3148" s="128" t="e">
        <f t="shared" ca="1" si="205"/>
        <v>#DIV/0!</v>
      </c>
      <c r="F3148" s="124"/>
      <c r="G3148" s="128"/>
      <c r="H3148" s="128"/>
      <c r="I3148" s="124"/>
      <c r="J3148" s="125"/>
      <c r="K3148" s="128"/>
    </row>
    <row r="3149" spans="1:11" x14ac:dyDescent="0.3">
      <c r="A3149" s="73">
        <v>39276</v>
      </c>
      <c r="B3149" s="130">
        <v>1552.5</v>
      </c>
      <c r="C3149" s="125">
        <f t="shared" si="203"/>
        <v>3.1075067716842986E-2</v>
      </c>
      <c r="D3149" s="128">
        <f t="shared" si="204"/>
        <v>31075.067716842987</v>
      </c>
      <c r="E3149" s="128" t="e">
        <f t="shared" ca="1" si="205"/>
        <v>#DIV/0!</v>
      </c>
      <c r="F3149" s="124"/>
      <c r="G3149" s="128"/>
      <c r="H3149" s="128"/>
      <c r="I3149" s="124"/>
      <c r="J3149" s="125"/>
      <c r="K3149" s="128"/>
    </row>
    <row r="3150" spans="1:11" x14ac:dyDescent="0.3">
      <c r="A3150" s="73">
        <v>39275</v>
      </c>
      <c r="B3150" s="130">
        <v>1547.6999510000001</v>
      </c>
      <c r="C3150" s="125">
        <f t="shared" si="203"/>
        <v>2.7457271222663726E-2</v>
      </c>
      <c r="D3150" s="128">
        <f t="shared" si="204"/>
        <v>27457.271222663727</v>
      </c>
      <c r="E3150" s="128" t="e">
        <f t="shared" ca="1" si="205"/>
        <v>#DIV/0!</v>
      </c>
      <c r="F3150" s="124"/>
      <c r="G3150" s="128"/>
      <c r="H3150" s="128"/>
      <c r="I3150" s="124"/>
      <c r="J3150" s="125"/>
      <c r="K3150" s="128"/>
    </row>
    <row r="3151" spans="1:11" x14ac:dyDescent="0.3">
      <c r="A3151" s="73">
        <v>39274</v>
      </c>
      <c r="B3151" s="130">
        <v>1518.76001</v>
      </c>
      <c r="C3151" s="125">
        <f t="shared" si="203"/>
        <v>1.732880168000861E-2</v>
      </c>
      <c r="D3151" s="128">
        <f t="shared" si="204"/>
        <v>17328.801680008612</v>
      </c>
      <c r="E3151" s="128" t="e">
        <f t="shared" ca="1" si="205"/>
        <v>#DIV/0!</v>
      </c>
      <c r="F3151" s="124"/>
      <c r="G3151" s="128"/>
      <c r="H3151" s="128"/>
      <c r="I3151" s="124"/>
      <c r="J3151" s="125"/>
      <c r="K3151" s="128"/>
    </row>
    <row r="3152" spans="1:11" x14ac:dyDescent="0.3">
      <c r="A3152" s="73">
        <v>39273</v>
      </c>
      <c r="B3152" s="130">
        <v>1510.119995</v>
      </c>
      <c r="C3152" s="125">
        <f t="shared" si="203"/>
        <v>8.2657905128111775E-3</v>
      </c>
      <c r="D3152" s="128">
        <f t="shared" si="204"/>
        <v>8265.7905128111779</v>
      </c>
      <c r="E3152" s="128" t="e">
        <f t="shared" ca="1" si="205"/>
        <v>#DIV/0!</v>
      </c>
      <c r="F3152" s="124"/>
      <c r="G3152" s="128"/>
      <c r="H3152" s="128"/>
      <c r="I3152" s="124"/>
      <c r="J3152" s="125"/>
      <c r="K3152" s="128"/>
    </row>
    <row r="3153" spans="1:11" x14ac:dyDescent="0.3">
      <c r="A3153" s="73">
        <v>39272</v>
      </c>
      <c r="B3153" s="130">
        <v>1531.849976</v>
      </c>
      <c r="C3153" s="125">
        <f t="shared" si="203"/>
        <v>1.9493341929701868E-2</v>
      </c>
      <c r="D3153" s="128">
        <f t="shared" si="204"/>
        <v>19493.34192970187</v>
      </c>
      <c r="E3153" s="128" t="e">
        <f t="shared" ca="1" si="205"/>
        <v>#DIV/0!</v>
      </c>
      <c r="F3153" s="124"/>
      <c r="G3153" s="128"/>
      <c r="H3153" s="128"/>
      <c r="I3153" s="124"/>
      <c r="J3153" s="125"/>
      <c r="K3153" s="128"/>
    </row>
    <row r="3154" spans="1:11" x14ac:dyDescent="0.3">
      <c r="A3154" s="73">
        <v>39269</v>
      </c>
      <c r="B3154" s="130">
        <v>1530.4399410000001</v>
      </c>
      <c r="C3154" s="125">
        <f t="shared" si="203"/>
        <v>5.4198229654442986E-3</v>
      </c>
      <c r="D3154" s="128">
        <f t="shared" si="204"/>
        <v>5419.8229654442985</v>
      </c>
      <c r="E3154" s="128" t="e">
        <f t="shared" ca="1" si="205"/>
        <v>#DIV/0!</v>
      </c>
      <c r="F3154" s="124"/>
      <c r="G3154" s="128"/>
      <c r="H3154" s="128"/>
      <c r="I3154" s="124"/>
      <c r="J3154" s="125"/>
      <c r="K3154" s="128"/>
    </row>
    <row r="3155" spans="1:11" x14ac:dyDescent="0.3">
      <c r="A3155" s="73">
        <v>39268</v>
      </c>
      <c r="B3155" s="130">
        <v>1525.400024</v>
      </c>
      <c r="C3155" s="125">
        <f t="shared" si="203"/>
        <v>8.3023044619909836E-3</v>
      </c>
      <c r="D3155" s="128">
        <f t="shared" si="204"/>
        <v>8302.3044619909833</v>
      </c>
      <c r="E3155" s="128" t="e">
        <f t="shared" ca="1" si="205"/>
        <v>#DIV/0!</v>
      </c>
      <c r="F3155" s="124"/>
      <c r="G3155" s="128"/>
      <c r="H3155" s="128"/>
      <c r="I3155" s="124"/>
      <c r="J3155" s="125"/>
      <c r="K3155" s="128"/>
    </row>
    <row r="3156" spans="1:11" x14ac:dyDescent="0.3">
      <c r="A3156" s="73">
        <v>39266</v>
      </c>
      <c r="B3156" s="130">
        <v>1524.869995</v>
      </c>
      <c r="C3156" s="125">
        <f t="shared" si="203"/>
        <v>-5.7572903971488953E-3</v>
      </c>
      <c r="D3156" s="128">
        <f t="shared" si="204"/>
        <v>-5757.290397148895</v>
      </c>
      <c r="E3156" s="128" t="e">
        <f t="shared" ca="1" si="205"/>
        <v>#DIV/0!</v>
      </c>
      <c r="F3156" s="124"/>
      <c r="G3156" s="128"/>
      <c r="H3156" s="128"/>
      <c r="I3156" s="124"/>
      <c r="J3156" s="125"/>
      <c r="K3156" s="128"/>
    </row>
    <row r="3157" spans="1:11" x14ac:dyDescent="0.3">
      <c r="A3157" s="73">
        <v>39265</v>
      </c>
      <c r="B3157" s="130">
        <v>1519.4300539999999</v>
      </c>
      <c r="C3157" s="125">
        <f t="shared" si="203"/>
        <v>-7.5895592097655618E-3</v>
      </c>
      <c r="D3157" s="128">
        <f t="shared" si="204"/>
        <v>-7589.5592097655617</v>
      </c>
      <c r="E3157" s="128" t="e">
        <f t="shared" ca="1" si="205"/>
        <v>#DIV/0!</v>
      </c>
      <c r="F3157" s="124"/>
      <c r="G3157" s="128"/>
      <c r="H3157" s="128"/>
      <c r="I3157" s="124"/>
      <c r="J3157" s="125"/>
      <c r="K3157" s="128"/>
    </row>
    <row r="3158" spans="1:11" x14ac:dyDescent="0.3">
      <c r="A3158" s="73">
        <v>39262</v>
      </c>
      <c r="B3158" s="130">
        <v>1503.349976</v>
      </c>
      <c r="C3158" s="125">
        <f t="shared" si="203"/>
        <v>-1.9283622224629537E-2</v>
      </c>
      <c r="D3158" s="128">
        <f t="shared" si="204"/>
        <v>-19283.622224629537</v>
      </c>
      <c r="E3158" s="128" t="e">
        <f t="shared" ca="1" si="205"/>
        <v>#DIV/0!</v>
      </c>
      <c r="F3158" s="124"/>
      <c r="G3158" s="128"/>
      <c r="H3158" s="128"/>
      <c r="I3158" s="124"/>
      <c r="J3158" s="125"/>
      <c r="K3158" s="128"/>
    </row>
    <row r="3159" spans="1:11" x14ac:dyDescent="0.3">
      <c r="A3159" s="73">
        <v>39261</v>
      </c>
      <c r="B3159" s="130">
        <v>1505.709961</v>
      </c>
      <c r="C3159" s="125">
        <f t="shared" si="203"/>
        <v>-1.1333125622080886E-2</v>
      </c>
      <c r="D3159" s="128">
        <f t="shared" si="204"/>
        <v>-11333.125622080886</v>
      </c>
      <c r="E3159" s="128" t="e">
        <f t="shared" ca="1" si="205"/>
        <v>#DIV/0!</v>
      </c>
      <c r="F3159" s="124"/>
      <c r="G3159" s="128"/>
      <c r="H3159" s="128"/>
      <c r="I3159" s="124"/>
      <c r="J3159" s="125"/>
      <c r="K3159" s="128"/>
    </row>
    <row r="3160" spans="1:11" x14ac:dyDescent="0.3">
      <c r="A3160" s="73">
        <v>39260</v>
      </c>
      <c r="B3160" s="130">
        <v>1506.339966</v>
      </c>
      <c r="C3160" s="125">
        <f t="shared" si="203"/>
        <v>-6.1557448053647379E-3</v>
      </c>
      <c r="D3160" s="128">
        <f t="shared" si="204"/>
        <v>-6155.7448053647377</v>
      </c>
      <c r="E3160" s="128" t="e">
        <f t="shared" ca="1" si="205"/>
        <v>#DIV/0!</v>
      </c>
      <c r="F3160" s="124"/>
      <c r="G3160" s="128"/>
      <c r="H3160" s="128"/>
      <c r="I3160" s="124"/>
      <c r="J3160" s="125"/>
      <c r="K3160" s="128"/>
    </row>
    <row r="3161" spans="1:11" x14ac:dyDescent="0.3">
      <c r="A3161" s="73">
        <v>39259</v>
      </c>
      <c r="B3161" s="130">
        <v>1492.8900149999999</v>
      </c>
      <c r="C3161" s="125">
        <f t="shared" si="203"/>
        <v>-7.3667113194897382E-5</v>
      </c>
      <c r="D3161" s="128">
        <f t="shared" si="204"/>
        <v>-73.667113194897382</v>
      </c>
      <c r="E3161" s="128" t="e">
        <f t="shared" ca="1" si="205"/>
        <v>#DIV/0!</v>
      </c>
      <c r="F3161" s="124"/>
      <c r="G3161" s="128"/>
      <c r="H3161" s="128"/>
      <c r="I3161" s="124"/>
      <c r="J3161" s="125"/>
      <c r="K3161" s="128"/>
    </row>
    <row r="3162" spans="1:11" x14ac:dyDescent="0.3">
      <c r="A3162" s="73">
        <v>39258</v>
      </c>
      <c r="B3162" s="130">
        <v>1497.73999</v>
      </c>
      <c r="C3162" s="125">
        <f t="shared" si="203"/>
        <v>-7.5408218284193085E-3</v>
      </c>
      <c r="D3162" s="128">
        <f t="shared" si="204"/>
        <v>-7540.8218284193081</v>
      </c>
      <c r="E3162" s="128" t="e">
        <f t="shared" ca="1" si="205"/>
        <v>#DIV/0!</v>
      </c>
      <c r="F3162" s="124"/>
      <c r="G3162" s="128"/>
      <c r="H3162" s="128"/>
      <c r="I3162" s="124"/>
      <c r="J3162" s="125"/>
      <c r="K3162" s="128"/>
    </row>
    <row r="3163" spans="1:11" x14ac:dyDescent="0.3">
      <c r="A3163" s="73">
        <v>39255</v>
      </c>
      <c r="B3163" s="130">
        <v>1502.5600589999999</v>
      </c>
      <c r="C3163" s="125">
        <f t="shared" si="203"/>
        <v>-3.3893258145812899E-3</v>
      </c>
      <c r="D3163" s="128">
        <f t="shared" si="204"/>
        <v>-3389.3258145812897</v>
      </c>
      <c r="E3163" s="128" t="e">
        <f t="shared" ca="1" si="205"/>
        <v>#DIV/0!</v>
      </c>
      <c r="F3163" s="124"/>
      <c r="G3163" s="128"/>
      <c r="H3163" s="128"/>
      <c r="I3163" s="124"/>
      <c r="J3163" s="125"/>
      <c r="K3163" s="128"/>
    </row>
    <row r="3164" spans="1:11" x14ac:dyDescent="0.3">
      <c r="A3164" s="73">
        <v>39254</v>
      </c>
      <c r="B3164" s="130">
        <v>1522.1899410000001</v>
      </c>
      <c r="C3164" s="125">
        <f t="shared" si="203"/>
        <v>2.1110584557936463E-2</v>
      </c>
      <c r="D3164" s="128">
        <f t="shared" si="204"/>
        <v>21110.584557936461</v>
      </c>
      <c r="E3164" s="128" t="e">
        <f t="shared" ca="1" si="205"/>
        <v>#DIV/0!</v>
      </c>
      <c r="F3164" s="124"/>
      <c r="G3164" s="128"/>
      <c r="H3164" s="128"/>
      <c r="I3164" s="124"/>
      <c r="J3164" s="125"/>
      <c r="K3164" s="128"/>
    </row>
    <row r="3165" spans="1:11" x14ac:dyDescent="0.3">
      <c r="A3165" s="73">
        <v>39253</v>
      </c>
      <c r="B3165" s="130">
        <v>1512.839966</v>
      </c>
      <c r="C3165" s="125">
        <f t="shared" si="203"/>
        <v>-2.9920250596685571E-3</v>
      </c>
      <c r="D3165" s="128">
        <f t="shared" si="204"/>
        <v>-2992.0250596685573</v>
      </c>
      <c r="E3165" s="128" t="e">
        <f t="shared" ca="1" si="205"/>
        <v>#DIV/0!</v>
      </c>
      <c r="F3165" s="124"/>
      <c r="G3165" s="128"/>
      <c r="H3165" s="128"/>
      <c r="I3165" s="124"/>
      <c r="J3165" s="125"/>
      <c r="K3165" s="128"/>
    </row>
    <row r="3166" spans="1:11" x14ac:dyDescent="0.3">
      <c r="A3166" s="73">
        <v>39252</v>
      </c>
      <c r="B3166" s="130">
        <v>1533.6999510000001</v>
      </c>
      <c r="C3166" s="125">
        <f t="shared" si="203"/>
        <v>1.7962703471812169E-3</v>
      </c>
      <c r="D3166" s="128">
        <f t="shared" si="204"/>
        <v>1796.2703471812169</v>
      </c>
      <c r="E3166" s="128" t="e">
        <f t="shared" ca="1" si="205"/>
        <v>#DIV/0!</v>
      </c>
      <c r="F3166" s="124"/>
      <c r="G3166" s="128"/>
      <c r="H3166" s="128"/>
      <c r="I3166" s="124"/>
      <c r="J3166" s="125"/>
      <c r="K3166" s="128"/>
    </row>
    <row r="3167" spans="1:11" x14ac:dyDescent="0.3">
      <c r="A3167" s="73">
        <v>39251</v>
      </c>
      <c r="B3167" s="130">
        <v>1531.0500489999999</v>
      </c>
      <c r="C3167" s="125">
        <f t="shared" si="203"/>
        <v>-5.2820363536233428E-3</v>
      </c>
      <c r="D3167" s="128">
        <f t="shared" si="204"/>
        <v>-5282.0363536233426</v>
      </c>
      <c r="E3167" s="128" t="e">
        <f t="shared" ca="1" si="205"/>
        <v>#DIV/0!</v>
      </c>
      <c r="F3167" s="124"/>
      <c r="G3167" s="128"/>
      <c r="H3167" s="128"/>
      <c r="I3167" s="124"/>
      <c r="J3167" s="125"/>
      <c r="K3167" s="128"/>
    </row>
    <row r="3168" spans="1:11" x14ac:dyDescent="0.3">
      <c r="A3168" s="73">
        <v>39248</v>
      </c>
      <c r="B3168" s="130">
        <v>1532.910034</v>
      </c>
      <c r="C3168" s="125">
        <f t="shared" si="203"/>
        <v>-2.2325345144343922E-3</v>
      </c>
      <c r="D3168" s="128">
        <f t="shared" si="204"/>
        <v>-2232.5345144343923</v>
      </c>
      <c r="E3168" s="128" t="e">
        <f t="shared" ca="1" si="205"/>
        <v>#DIV/0!</v>
      </c>
      <c r="F3168" s="124"/>
      <c r="G3168" s="128"/>
      <c r="H3168" s="128"/>
      <c r="I3168" s="124"/>
      <c r="J3168" s="125"/>
      <c r="K3168" s="128"/>
    </row>
    <row r="3169" spans="1:11" x14ac:dyDescent="0.3">
      <c r="A3169" s="73">
        <v>39247</v>
      </c>
      <c r="B3169" s="130">
        <v>1522.969971</v>
      </c>
      <c r="C3169" s="125">
        <f t="shared" si="203"/>
        <v>-4.9979903731756092E-3</v>
      </c>
      <c r="D3169" s="128">
        <f t="shared" si="204"/>
        <v>-4997.9903731756094</v>
      </c>
      <c r="E3169" s="128" t="e">
        <f t="shared" ca="1" si="205"/>
        <v>#DIV/0!</v>
      </c>
      <c r="F3169" s="124"/>
      <c r="G3169" s="128"/>
      <c r="H3169" s="128"/>
      <c r="I3169" s="124"/>
      <c r="J3169" s="125"/>
      <c r="K3169" s="128"/>
    </row>
    <row r="3170" spans="1:11" x14ac:dyDescent="0.3">
      <c r="A3170" s="73">
        <v>39246</v>
      </c>
      <c r="B3170" s="130">
        <v>1515.670044</v>
      </c>
      <c r="C3170" s="125">
        <f t="shared" si="203"/>
        <v>-9.5148678239855844E-3</v>
      </c>
      <c r="D3170" s="128">
        <f t="shared" si="204"/>
        <v>-9514.8678239855835</v>
      </c>
      <c r="E3170" s="128" t="e">
        <f t="shared" ca="1" si="205"/>
        <v>#DIV/0!</v>
      </c>
      <c r="F3170" s="124"/>
      <c r="G3170" s="128"/>
      <c r="H3170" s="128"/>
      <c r="I3170" s="124"/>
      <c r="J3170" s="125"/>
      <c r="K3170" s="128"/>
    </row>
    <row r="3171" spans="1:11" x14ac:dyDescent="0.3">
      <c r="A3171" s="73">
        <v>39245</v>
      </c>
      <c r="B3171" s="130">
        <v>1493</v>
      </c>
      <c r="C3171" s="125">
        <f t="shared" si="203"/>
        <v>-1.6540293686297058E-2</v>
      </c>
      <c r="D3171" s="128">
        <f t="shared" si="204"/>
        <v>-16540.29368629706</v>
      </c>
      <c r="E3171" s="128" t="e">
        <f t="shared" ca="1" si="205"/>
        <v>#DIV/0!</v>
      </c>
      <c r="F3171" s="124"/>
      <c r="G3171" s="128"/>
      <c r="H3171" s="128"/>
      <c r="I3171" s="124"/>
      <c r="J3171" s="125"/>
      <c r="K3171" s="128"/>
    </row>
    <row r="3172" spans="1:11" x14ac:dyDescent="0.3">
      <c r="A3172" s="73">
        <v>39244</v>
      </c>
      <c r="B3172" s="130">
        <v>1509.119995</v>
      </c>
      <c r="C3172" s="125">
        <f t="shared" si="203"/>
        <v>-4.3609251563395679E-3</v>
      </c>
      <c r="D3172" s="128">
        <f t="shared" si="204"/>
        <v>-4360.9251563395683</v>
      </c>
      <c r="E3172" s="128" t="e">
        <f t="shared" ca="1" si="205"/>
        <v>#DIV/0!</v>
      </c>
      <c r="F3172" s="124"/>
      <c r="G3172" s="128"/>
      <c r="H3172" s="128"/>
      <c r="I3172" s="124"/>
      <c r="J3172" s="125"/>
      <c r="K3172" s="128"/>
    </row>
    <row r="3173" spans="1:11" x14ac:dyDescent="0.3">
      <c r="A3173" s="73">
        <v>39241</v>
      </c>
      <c r="B3173" s="130">
        <v>1507.670044</v>
      </c>
      <c r="C3173" s="125">
        <f t="shared" si="203"/>
        <v>1.0615783572798243E-4</v>
      </c>
      <c r="D3173" s="128">
        <f t="shared" si="204"/>
        <v>106.15783572798243</v>
      </c>
      <c r="E3173" s="128" t="e">
        <f t="shared" ca="1" si="205"/>
        <v>#DIV/0!</v>
      </c>
      <c r="F3173" s="124"/>
      <c r="G3173" s="128"/>
      <c r="H3173" s="128"/>
      <c r="I3173" s="124"/>
      <c r="J3173" s="125"/>
      <c r="K3173" s="128"/>
    </row>
    <row r="3174" spans="1:11" x14ac:dyDescent="0.3">
      <c r="A3174" s="73">
        <v>39240</v>
      </c>
      <c r="B3174" s="130">
        <v>1490.719971</v>
      </c>
      <c r="C3174" s="125">
        <f t="shared" si="203"/>
        <v>-2.0732097510818726E-2</v>
      </c>
      <c r="D3174" s="128">
        <f t="shared" si="204"/>
        <v>-20732.097510818727</v>
      </c>
      <c r="E3174" s="128" t="e">
        <f t="shared" ca="1" si="205"/>
        <v>#DIV/0!</v>
      </c>
      <c r="F3174" s="124"/>
      <c r="G3174" s="128"/>
      <c r="H3174" s="128"/>
      <c r="I3174" s="124"/>
      <c r="J3174" s="125"/>
      <c r="K3174" s="128"/>
    </row>
    <row r="3175" spans="1:11" x14ac:dyDescent="0.3">
      <c r="A3175" s="73">
        <v>39239</v>
      </c>
      <c r="B3175" s="130">
        <v>1517.380005</v>
      </c>
      <c r="C3175" s="125">
        <f t="shared" si="203"/>
        <v>-4.4222174252099844E-3</v>
      </c>
      <c r="D3175" s="128">
        <f t="shared" si="204"/>
        <v>-4422.217425209984</v>
      </c>
      <c r="E3175" s="128" t="e">
        <f t="shared" ca="1" si="205"/>
        <v>#DIV/0!</v>
      </c>
      <c r="F3175" s="124"/>
      <c r="G3175" s="128"/>
      <c r="H3175" s="128"/>
      <c r="I3175" s="124"/>
      <c r="J3175" s="125"/>
      <c r="K3175" s="128"/>
    </row>
    <row r="3176" spans="1:11" x14ac:dyDescent="0.3">
      <c r="A3176" s="73">
        <v>39238</v>
      </c>
      <c r="B3176" s="130">
        <v>1530.9499510000001</v>
      </c>
      <c r="C3176" s="125">
        <f t="shared" si="203"/>
        <v>3.8357977129757082E-3</v>
      </c>
      <c r="D3176" s="128">
        <f t="shared" si="204"/>
        <v>3835.7977129757082</v>
      </c>
      <c r="E3176" s="128" t="e">
        <f t="shared" ca="1" si="205"/>
        <v>#DIV/0!</v>
      </c>
      <c r="F3176" s="124"/>
      <c r="G3176" s="128"/>
      <c r="H3176" s="128"/>
      <c r="I3176" s="124"/>
      <c r="J3176" s="125"/>
      <c r="K3176" s="128"/>
    </row>
    <row r="3177" spans="1:11" x14ac:dyDescent="0.3">
      <c r="A3177" s="73">
        <v>39237</v>
      </c>
      <c r="B3177" s="130">
        <v>1539.1800539999999</v>
      </c>
      <c r="C3177" s="125">
        <f t="shared" si="203"/>
        <v>1.0789725168280917E-2</v>
      </c>
      <c r="D3177" s="128">
        <f t="shared" si="204"/>
        <v>10789.725168280916</v>
      </c>
      <c r="E3177" s="128" t="e">
        <f t="shared" ca="1" si="205"/>
        <v>#DIV/0!</v>
      </c>
      <c r="F3177" s="124"/>
      <c r="G3177" s="128"/>
      <c r="H3177" s="128"/>
      <c r="I3177" s="124"/>
      <c r="J3177" s="125"/>
      <c r="K3177" s="128"/>
    </row>
    <row r="3178" spans="1:11" x14ac:dyDescent="0.3">
      <c r="A3178" s="73">
        <v>39234</v>
      </c>
      <c r="B3178" s="130">
        <v>1536.339966</v>
      </c>
      <c r="C3178" s="125">
        <f t="shared" si="203"/>
        <v>1.5594094199305797E-2</v>
      </c>
      <c r="D3178" s="128">
        <f t="shared" si="204"/>
        <v>15594.094199305797</v>
      </c>
      <c r="E3178" s="128" t="e">
        <f t="shared" ca="1" si="205"/>
        <v>#DIV/0!</v>
      </c>
      <c r="F3178" s="124"/>
      <c r="G3178" s="128"/>
      <c r="H3178" s="128"/>
      <c r="I3178" s="124"/>
      <c r="J3178" s="125"/>
      <c r="K3178" s="128"/>
    </row>
    <row r="3179" spans="1:11" x14ac:dyDescent="0.3">
      <c r="A3179" s="73">
        <v>39233</v>
      </c>
      <c r="B3179" s="130">
        <v>1530.619995</v>
      </c>
      <c r="C3179" s="125">
        <f t="shared" si="203"/>
        <v>1.088405288595462E-2</v>
      </c>
      <c r="D3179" s="128">
        <f t="shared" si="204"/>
        <v>10884.052885954621</v>
      </c>
      <c r="E3179" s="128" t="e">
        <f t="shared" ca="1" si="205"/>
        <v>#DIV/0!</v>
      </c>
      <c r="F3179" s="124"/>
      <c r="G3179" s="128"/>
      <c r="H3179" s="128"/>
      <c r="I3179" s="124"/>
      <c r="J3179" s="125"/>
      <c r="K3179" s="128"/>
    </row>
    <row r="3180" spans="1:11" x14ac:dyDescent="0.3">
      <c r="A3180" s="73">
        <v>39232</v>
      </c>
      <c r="B3180" s="130">
        <v>1530.2299800000001</v>
      </c>
      <c r="C3180" s="125">
        <f t="shared" si="203"/>
        <v>1.9344679981438739E-2</v>
      </c>
      <c r="D3180" s="128">
        <f t="shared" si="204"/>
        <v>19344.679981438738</v>
      </c>
      <c r="E3180" s="128" t="e">
        <f t="shared" ca="1" si="205"/>
        <v>#DIV/0!</v>
      </c>
      <c r="F3180" s="124"/>
      <c r="G3180" s="128"/>
      <c r="H3180" s="128"/>
      <c r="I3180" s="124"/>
      <c r="J3180" s="125"/>
      <c r="K3180" s="128"/>
    </row>
    <row r="3181" spans="1:11" x14ac:dyDescent="0.3">
      <c r="A3181" s="73">
        <v>39231</v>
      </c>
      <c r="B3181" s="130">
        <v>1518.1099850000001</v>
      </c>
      <c r="C3181" s="125">
        <f t="shared" si="203"/>
        <v>9.9524071191445795E-3</v>
      </c>
      <c r="D3181" s="128">
        <f t="shared" si="204"/>
        <v>9952.4071191445801</v>
      </c>
      <c r="E3181" s="128" t="e">
        <f t="shared" ca="1" si="205"/>
        <v>#DIV/0!</v>
      </c>
      <c r="F3181" s="124"/>
      <c r="G3181" s="128"/>
      <c r="H3181" s="128"/>
      <c r="I3181" s="124"/>
      <c r="J3181" s="125"/>
      <c r="K3181" s="128"/>
    </row>
    <row r="3182" spans="1:11" x14ac:dyDescent="0.3">
      <c r="A3182" s="73">
        <v>39227</v>
      </c>
      <c r="B3182" s="130">
        <v>1515.7299800000001</v>
      </c>
      <c r="C3182" s="125">
        <f t="shared" si="203"/>
        <v>6.5610812215466385E-3</v>
      </c>
      <c r="D3182" s="128">
        <f t="shared" si="204"/>
        <v>6561.0812215466385</v>
      </c>
      <c r="E3182" s="128" t="e">
        <f t="shared" ca="1" si="205"/>
        <v>#DIV/0!</v>
      </c>
      <c r="F3182" s="124"/>
      <c r="G3182" s="128"/>
      <c r="H3182" s="128"/>
      <c r="I3182" s="124"/>
      <c r="J3182" s="125"/>
      <c r="K3182" s="128"/>
    </row>
    <row r="3183" spans="1:11" x14ac:dyDescent="0.3">
      <c r="A3183" s="73">
        <v>39226</v>
      </c>
      <c r="B3183" s="130">
        <v>1507.51001</v>
      </c>
      <c r="C3183" s="125">
        <f t="shared" si="203"/>
        <v>1.0754516893991095E-2</v>
      </c>
      <c r="D3183" s="128">
        <f t="shared" si="204"/>
        <v>10754.516893991095</v>
      </c>
      <c r="E3183" s="128" t="e">
        <f t="shared" ca="1" si="205"/>
        <v>#DIV/0!</v>
      </c>
      <c r="F3183" s="124"/>
      <c r="G3183" s="128"/>
      <c r="H3183" s="128"/>
      <c r="I3183" s="124"/>
      <c r="J3183" s="125"/>
      <c r="K3183" s="128"/>
    </row>
    <row r="3184" spans="1:11" x14ac:dyDescent="0.3">
      <c r="A3184" s="73">
        <v>39225</v>
      </c>
      <c r="B3184" s="130">
        <v>1522.280029</v>
      </c>
      <c r="C3184" s="125">
        <f t="shared" si="203"/>
        <v>6.4129323950925521E-3</v>
      </c>
      <c r="D3184" s="128">
        <f t="shared" si="204"/>
        <v>6412.9323950925518</v>
      </c>
      <c r="E3184" s="128" t="e">
        <f t="shared" ca="1" si="205"/>
        <v>#DIV/0!</v>
      </c>
      <c r="F3184" s="124"/>
      <c r="G3184" s="128"/>
      <c r="H3184" s="128"/>
      <c r="I3184" s="124"/>
      <c r="J3184" s="125"/>
      <c r="K3184" s="128"/>
    </row>
    <row r="3185" spans="1:11" x14ac:dyDescent="0.3">
      <c r="A3185" s="73">
        <v>39224</v>
      </c>
      <c r="B3185" s="130">
        <v>1524.119995</v>
      </c>
      <c r="C3185" s="125">
        <f t="shared" si="203"/>
        <v>1.0877367359618306E-2</v>
      </c>
      <c r="D3185" s="128">
        <f t="shared" si="204"/>
        <v>10877.367359618307</v>
      </c>
      <c r="E3185" s="128" t="e">
        <f t="shared" ca="1" si="205"/>
        <v>#DIV/0!</v>
      </c>
      <c r="F3185" s="124"/>
      <c r="G3185" s="128"/>
      <c r="H3185" s="128"/>
      <c r="I3185" s="124"/>
      <c r="J3185" s="125"/>
      <c r="K3185" s="128"/>
    </row>
    <row r="3186" spans="1:11" x14ac:dyDescent="0.3">
      <c r="A3186" s="73">
        <v>39223</v>
      </c>
      <c r="B3186" s="130">
        <v>1525.099976</v>
      </c>
      <c r="C3186" s="125">
        <f t="shared" si="203"/>
        <v>1.0347931875187788E-2</v>
      </c>
      <c r="D3186" s="128">
        <f t="shared" si="204"/>
        <v>10347.931875187787</v>
      </c>
      <c r="E3186" s="128" t="e">
        <f t="shared" ca="1" si="205"/>
        <v>#DIV/0!</v>
      </c>
      <c r="F3186" s="124"/>
      <c r="G3186" s="128"/>
      <c r="H3186" s="128"/>
      <c r="I3186" s="124"/>
      <c r="J3186" s="125"/>
      <c r="K3186" s="128"/>
    </row>
    <row r="3187" spans="1:11" x14ac:dyDescent="0.3">
      <c r="A3187" s="73">
        <v>39220</v>
      </c>
      <c r="B3187" s="130">
        <v>1522.75</v>
      </c>
      <c r="C3187" s="125">
        <f t="shared" si="203"/>
        <v>1.1377376135337514E-2</v>
      </c>
      <c r="D3187" s="128">
        <f t="shared" si="204"/>
        <v>11377.376135337514</v>
      </c>
      <c r="E3187" s="128" t="e">
        <f t="shared" ca="1" si="205"/>
        <v>#DIV/0!</v>
      </c>
      <c r="F3187" s="124"/>
      <c r="G3187" s="128"/>
      <c r="H3187" s="128"/>
      <c r="I3187" s="124"/>
      <c r="J3187" s="125"/>
      <c r="K3187" s="128"/>
    </row>
    <row r="3188" spans="1:11" x14ac:dyDescent="0.3">
      <c r="A3188" s="73">
        <v>39219</v>
      </c>
      <c r="B3188" s="130">
        <v>1512.75</v>
      </c>
      <c r="C3188" s="125">
        <f t="shared" si="203"/>
        <v>6.8956694976438637E-3</v>
      </c>
      <c r="D3188" s="128">
        <f t="shared" si="204"/>
        <v>6895.6694976438639</v>
      </c>
      <c r="E3188" s="128" t="e">
        <f t="shared" ca="1" si="205"/>
        <v>#DIV/0!</v>
      </c>
      <c r="F3188" s="124"/>
      <c r="G3188" s="128"/>
      <c r="H3188" s="128"/>
      <c r="I3188" s="124"/>
      <c r="J3188" s="125"/>
      <c r="K3188" s="128"/>
    </row>
    <row r="3189" spans="1:11" x14ac:dyDescent="0.3">
      <c r="A3189" s="73">
        <v>39218</v>
      </c>
      <c r="B3189" s="130">
        <v>1514.1400149999999</v>
      </c>
      <c r="C3189" s="125">
        <f t="shared" si="203"/>
        <v>1.2179775966689288E-2</v>
      </c>
      <c r="D3189" s="128">
        <f t="shared" si="204"/>
        <v>12179.775966689287</v>
      </c>
      <c r="E3189" s="128" t="e">
        <f t="shared" ca="1" si="205"/>
        <v>#DIV/0!</v>
      </c>
      <c r="F3189" s="124"/>
      <c r="G3189" s="128"/>
      <c r="H3189" s="128"/>
      <c r="I3189" s="124"/>
      <c r="J3189" s="125"/>
      <c r="K3189" s="128"/>
    </row>
    <row r="3190" spans="1:11" x14ac:dyDescent="0.3">
      <c r="A3190" s="73">
        <v>39217</v>
      </c>
      <c r="B3190" s="130">
        <v>1501.1899410000001</v>
      </c>
      <c r="C3190" s="125">
        <f t="shared" si="203"/>
        <v>1.0018092921424637E-2</v>
      </c>
      <c r="D3190" s="128">
        <f t="shared" si="204"/>
        <v>10018.092921424637</v>
      </c>
      <c r="E3190" s="128" t="e">
        <f t="shared" ca="1" si="205"/>
        <v>#DIV/0!</v>
      </c>
      <c r="F3190" s="124"/>
      <c r="G3190" s="128"/>
      <c r="H3190" s="128"/>
      <c r="I3190" s="124"/>
      <c r="J3190" s="125"/>
      <c r="K3190" s="128"/>
    </row>
    <row r="3191" spans="1:11" x14ac:dyDescent="0.3">
      <c r="A3191" s="73">
        <v>39216</v>
      </c>
      <c r="B3191" s="130">
        <v>1503.150024</v>
      </c>
      <c r="C3191" s="125">
        <f t="shared" si="203"/>
        <v>1.4018112259483573E-2</v>
      </c>
      <c r="D3191" s="128">
        <f t="shared" si="204"/>
        <v>14018.112259483572</v>
      </c>
      <c r="E3191" s="128" t="e">
        <f t="shared" ca="1" si="205"/>
        <v>#DIV/0!</v>
      </c>
      <c r="F3191" s="124"/>
      <c r="G3191" s="128"/>
      <c r="H3191" s="128"/>
      <c r="I3191" s="124"/>
      <c r="J3191" s="125"/>
      <c r="K3191" s="128"/>
    </row>
    <row r="3192" spans="1:11" x14ac:dyDescent="0.3">
      <c r="A3192" s="73">
        <v>39213</v>
      </c>
      <c r="B3192" s="130">
        <v>1505.849976</v>
      </c>
      <c r="C3192" s="125">
        <f t="shared" si="203"/>
        <v>7.8845237678049074E-3</v>
      </c>
      <c r="D3192" s="128">
        <f t="shared" si="204"/>
        <v>7884.523767804907</v>
      </c>
      <c r="E3192" s="128" t="e">
        <f t="shared" ca="1" si="205"/>
        <v>#DIV/0!</v>
      </c>
      <c r="F3192" s="124"/>
      <c r="G3192" s="128"/>
      <c r="H3192" s="128"/>
      <c r="I3192" s="124"/>
      <c r="J3192" s="125"/>
      <c r="K3192" s="128"/>
    </row>
    <row r="3193" spans="1:11" x14ac:dyDescent="0.3">
      <c r="A3193" s="73">
        <v>39212</v>
      </c>
      <c r="B3193" s="130">
        <v>1491.469971</v>
      </c>
      <c r="C3193" s="125">
        <f t="shared" si="203"/>
        <v>-1.8604845240086654E-3</v>
      </c>
      <c r="D3193" s="128">
        <f t="shared" si="204"/>
        <v>-1860.4845240086654</v>
      </c>
      <c r="E3193" s="128" t="e">
        <f t="shared" ca="1" si="205"/>
        <v>#DIV/0!</v>
      </c>
      <c r="F3193" s="124"/>
      <c r="G3193" s="128"/>
      <c r="H3193" s="128"/>
      <c r="I3193" s="124"/>
      <c r="J3193" s="125"/>
      <c r="K3193" s="128"/>
    </row>
    <row r="3194" spans="1:11" x14ac:dyDescent="0.3">
      <c r="A3194" s="73">
        <v>39211</v>
      </c>
      <c r="B3194" s="130">
        <v>1512.579956</v>
      </c>
      <c r="C3194" s="125">
        <f t="shared" si="203"/>
        <v>1.1474977929345043E-2</v>
      </c>
      <c r="D3194" s="128">
        <f t="shared" si="204"/>
        <v>11474.977929345043</v>
      </c>
      <c r="E3194" s="128" t="e">
        <f t="shared" ca="1" si="205"/>
        <v>#DIV/0!</v>
      </c>
      <c r="F3194" s="124"/>
      <c r="G3194" s="128"/>
      <c r="H3194" s="128"/>
      <c r="I3194" s="124"/>
      <c r="J3194" s="125"/>
      <c r="K3194" s="128"/>
    </row>
    <row r="3195" spans="1:11" x14ac:dyDescent="0.3">
      <c r="A3195" s="73">
        <v>39210</v>
      </c>
      <c r="B3195" s="130">
        <v>1507.719971</v>
      </c>
      <c r="C3195" s="125">
        <f t="shared" si="203"/>
        <v>1.8447549241617844E-2</v>
      </c>
      <c r="D3195" s="128">
        <f t="shared" si="204"/>
        <v>18447.549241617846</v>
      </c>
      <c r="E3195" s="128" t="e">
        <f t="shared" ca="1" si="205"/>
        <v>#DIV/0!</v>
      </c>
      <c r="F3195" s="124"/>
      <c r="G3195" s="128"/>
      <c r="H3195" s="128"/>
      <c r="I3195" s="124"/>
      <c r="J3195" s="125"/>
      <c r="K3195" s="128"/>
    </row>
    <row r="3196" spans="1:11" x14ac:dyDescent="0.3">
      <c r="A3196" s="73">
        <v>39209</v>
      </c>
      <c r="B3196" s="130">
        <v>1509.4799800000001</v>
      </c>
      <c r="C3196" s="125">
        <f t="shared" si="203"/>
        <v>1.9278375722665997E-2</v>
      </c>
      <c r="D3196" s="128">
        <f t="shared" si="204"/>
        <v>19278.375722665998</v>
      </c>
      <c r="E3196" s="128" t="e">
        <f t="shared" ca="1" si="205"/>
        <v>#DIV/0!</v>
      </c>
      <c r="F3196" s="124"/>
      <c r="G3196" s="128"/>
      <c r="H3196" s="128"/>
      <c r="I3196" s="124"/>
      <c r="J3196" s="125"/>
      <c r="K3196" s="128"/>
    </row>
    <row r="3197" spans="1:11" x14ac:dyDescent="0.3">
      <c r="A3197" s="73">
        <v>39206</v>
      </c>
      <c r="B3197" s="130">
        <v>1505.619995</v>
      </c>
      <c r="C3197" s="125">
        <f t="shared" si="203"/>
        <v>1.4329517528822944E-2</v>
      </c>
      <c r="D3197" s="128">
        <f t="shared" si="204"/>
        <v>14329.517528822944</v>
      </c>
      <c r="E3197" s="128" t="e">
        <f t="shared" ca="1" si="205"/>
        <v>#DIV/0!</v>
      </c>
      <c r="F3197" s="124"/>
      <c r="G3197" s="128"/>
      <c r="H3197" s="128"/>
      <c r="I3197" s="124"/>
      <c r="J3197" s="125"/>
      <c r="K3197" s="128"/>
    </row>
    <row r="3198" spans="1:11" x14ac:dyDescent="0.3">
      <c r="A3198" s="73">
        <v>39205</v>
      </c>
      <c r="B3198" s="130">
        <v>1502.3900149999999</v>
      </c>
      <c r="C3198" s="125">
        <f t="shared" si="203"/>
        <v>2.1526748914168392E-2</v>
      </c>
      <c r="D3198" s="128">
        <f t="shared" si="204"/>
        <v>21526.748914168391</v>
      </c>
      <c r="E3198" s="128" t="e">
        <f t="shared" ca="1" si="205"/>
        <v>#DIV/0!</v>
      </c>
      <c r="F3198" s="124"/>
      <c r="G3198" s="128"/>
      <c r="H3198" s="128"/>
      <c r="I3198" s="124"/>
      <c r="J3198" s="125"/>
      <c r="K3198" s="128"/>
    </row>
    <row r="3199" spans="1:11" x14ac:dyDescent="0.3">
      <c r="A3199" s="73">
        <v>39204</v>
      </c>
      <c r="B3199" s="130">
        <v>1495.920044</v>
      </c>
      <c r="C3199" s="125">
        <f t="shared" si="203"/>
        <v>1.5904953480475381E-2</v>
      </c>
      <c r="D3199" s="128">
        <f t="shared" si="204"/>
        <v>15904.95348047538</v>
      </c>
      <c r="E3199" s="128" t="e">
        <f t="shared" ca="1" si="205"/>
        <v>#DIV/0!</v>
      </c>
      <c r="F3199" s="124"/>
      <c r="G3199" s="128"/>
      <c r="H3199" s="128"/>
      <c r="I3199" s="124"/>
      <c r="J3199" s="125"/>
      <c r="K3199" s="128"/>
    </row>
    <row r="3200" spans="1:11" x14ac:dyDescent="0.3">
      <c r="A3200" s="73">
        <v>39203</v>
      </c>
      <c r="B3200" s="130">
        <v>1486.3000489999999</v>
      </c>
      <c r="C3200" s="125">
        <f t="shared" si="203"/>
        <v>1.0071539675313712E-2</v>
      </c>
      <c r="D3200" s="128">
        <f t="shared" si="204"/>
        <v>10071.539675313712</v>
      </c>
      <c r="E3200" s="128" t="e">
        <f t="shared" ca="1" si="205"/>
        <v>#DIV/0!</v>
      </c>
      <c r="F3200" s="124"/>
      <c r="G3200" s="128"/>
      <c r="H3200" s="128"/>
      <c r="I3200" s="124"/>
      <c r="J3200" s="125"/>
      <c r="K3200" s="128"/>
    </row>
    <row r="3201" spans="1:11" x14ac:dyDescent="0.3">
      <c r="A3201" s="73">
        <v>39202</v>
      </c>
      <c r="B3201" s="130">
        <v>1482.369995</v>
      </c>
      <c r="C3201" s="125">
        <f t="shared" si="203"/>
        <v>9.5619100752037944E-3</v>
      </c>
      <c r="D3201" s="128">
        <f t="shared" si="204"/>
        <v>9561.9100752037939</v>
      </c>
      <c r="E3201" s="128" t="e">
        <f t="shared" ca="1" si="205"/>
        <v>#DIV/0!</v>
      </c>
      <c r="F3201" s="124"/>
      <c r="G3201" s="128"/>
      <c r="H3201" s="128"/>
      <c r="I3201" s="124"/>
      <c r="J3201" s="125"/>
      <c r="K3201" s="128"/>
    </row>
    <row r="3202" spans="1:11" x14ac:dyDescent="0.3">
      <c r="A3202" s="73">
        <v>39199</v>
      </c>
      <c r="B3202" s="130">
        <v>1494.0699460000001</v>
      </c>
      <c r="C3202" s="125">
        <f t="shared" si="203"/>
        <v>2.837180072335288E-2</v>
      </c>
      <c r="D3202" s="128">
        <f t="shared" si="204"/>
        <v>28371.800723352881</v>
      </c>
      <c r="E3202" s="128" t="e">
        <f t="shared" ca="1" si="205"/>
        <v>#DIV/0!</v>
      </c>
      <c r="F3202" s="124"/>
      <c r="G3202" s="128"/>
      <c r="H3202" s="128"/>
      <c r="I3202" s="124"/>
      <c r="J3202" s="125"/>
      <c r="K3202" s="128"/>
    </row>
    <row r="3203" spans="1:11" x14ac:dyDescent="0.3">
      <c r="A3203" s="73">
        <v>39198</v>
      </c>
      <c r="B3203" s="130">
        <v>1494.25</v>
      </c>
      <c r="C3203" s="125">
        <f t="shared" si="203"/>
        <v>3.208312572726002E-2</v>
      </c>
      <c r="D3203" s="128">
        <f t="shared" si="204"/>
        <v>32083.12572726002</v>
      </c>
      <c r="E3203" s="128" t="e">
        <f t="shared" ca="1" si="205"/>
        <v>#DIV/0!</v>
      </c>
      <c r="F3203" s="124"/>
      <c r="G3203" s="128"/>
      <c r="H3203" s="128"/>
      <c r="I3203" s="124"/>
      <c r="J3203" s="125"/>
      <c r="K3203" s="128"/>
    </row>
    <row r="3204" spans="1:11" x14ac:dyDescent="0.3">
      <c r="A3204" s="73">
        <v>39197</v>
      </c>
      <c r="B3204" s="130">
        <v>1495.420044</v>
      </c>
      <c r="C3204" s="125">
        <f t="shared" si="203"/>
        <v>3.9301708421545012E-2</v>
      </c>
      <c r="D3204" s="128">
        <f t="shared" si="204"/>
        <v>39301.708421545009</v>
      </c>
      <c r="E3204" s="128" t="e">
        <f t="shared" ca="1" si="205"/>
        <v>#DIV/0!</v>
      </c>
      <c r="F3204" s="124"/>
      <c r="G3204" s="128"/>
      <c r="H3204" s="128"/>
      <c r="I3204" s="124"/>
      <c r="J3204" s="125"/>
      <c r="K3204" s="128"/>
    </row>
    <row r="3205" spans="1:11" x14ac:dyDescent="0.3">
      <c r="A3205" s="73">
        <v>39196</v>
      </c>
      <c r="B3205" s="130">
        <v>1480.410034</v>
      </c>
      <c r="C3205" s="125">
        <f t="shared" si="203"/>
        <v>2.2107318241903373E-2</v>
      </c>
      <c r="D3205" s="128">
        <f t="shared" si="204"/>
        <v>22107.318241903373</v>
      </c>
      <c r="E3205" s="128" t="e">
        <f t="shared" ca="1" si="205"/>
        <v>#DIV/0!</v>
      </c>
      <c r="F3205" s="124"/>
      <c r="G3205" s="128"/>
      <c r="H3205" s="128"/>
      <c r="I3205" s="124"/>
      <c r="J3205" s="125"/>
      <c r="K3205" s="128"/>
    </row>
    <row r="3206" spans="1:11" x14ac:dyDescent="0.3">
      <c r="A3206" s="73">
        <v>39195</v>
      </c>
      <c r="B3206" s="130">
        <v>1480.9300539999999</v>
      </c>
      <c r="C3206" s="125">
        <f t="shared" si="203"/>
        <v>2.5141781779945083E-2</v>
      </c>
      <c r="D3206" s="128">
        <f t="shared" si="204"/>
        <v>25141.781779945082</v>
      </c>
      <c r="E3206" s="128" t="e">
        <f t="shared" ca="1" si="205"/>
        <v>#DIV/0!</v>
      </c>
      <c r="F3206" s="124"/>
      <c r="G3206" s="128"/>
      <c r="H3206" s="128"/>
      <c r="I3206" s="124"/>
      <c r="J3206" s="125"/>
      <c r="K3206" s="128"/>
    </row>
    <row r="3207" spans="1:11" x14ac:dyDescent="0.3">
      <c r="A3207" s="73">
        <v>39192</v>
      </c>
      <c r="B3207" s="130">
        <v>1484.349976</v>
      </c>
      <c r="C3207" s="125">
        <f t="shared" si="203"/>
        <v>2.8114067240302631E-2</v>
      </c>
      <c r="D3207" s="128">
        <f t="shared" si="204"/>
        <v>28114.067240302633</v>
      </c>
      <c r="E3207" s="128" t="e">
        <f t="shared" ca="1" si="205"/>
        <v>#DIV/0!</v>
      </c>
      <c r="F3207" s="124"/>
      <c r="G3207" s="128"/>
      <c r="H3207" s="128"/>
      <c r="I3207" s="124"/>
      <c r="J3207" s="125"/>
      <c r="K3207" s="128"/>
    </row>
    <row r="3208" spans="1:11" x14ac:dyDescent="0.3">
      <c r="A3208" s="73">
        <v>39191</v>
      </c>
      <c r="B3208" s="130">
        <v>1470.7299800000001</v>
      </c>
      <c r="C3208" s="125">
        <f t="shared" ref="C3208:C3271" si="206">B3208/B3218-1</f>
        <v>2.1787299380240377E-2</v>
      </c>
      <c r="D3208" s="128">
        <f t="shared" ref="D3208:D3271" si="207">C3208*$B$5</f>
        <v>21787.299380240376</v>
      </c>
      <c r="E3208" s="128" t="e">
        <f t="shared" ref="E3208:E3271" ca="1" si="208">ABS(_xlfn.PERCENTILE.INC(OFFSET(D3208,0,0,Window),1-VaRLevel))</f>
        <v>#DIV/0!</v>
      </c>
      <c r="F3208" s="124"/>
      <c r="G3208" s="128"/>
      <c r="H3208" s="128"/>
      <c r="I3208" s="124"/>
      <c r="J3208" s="125"/>
      <c r="K3208" s="128"/>
    </row>
    <row r="3209" spans="1:11" x14ac:dyDescent="0.3">
      <c r="A3209" s="73">
        <v>39190</v>
      </c>
      <c r="B3209" s="130">
        <v>1472.5</v>
      </c>
      <c r="C3209" s="125">
        <f t="shared" si="206"/>
        <v>2.4155448727467554E-2</v>
      </c>
      <c r="D3209" s="128">
        <f t="shared" si="207"/>
        <v>24155.448727467556</v>
      </c>
      <c r="E3209" s="128" t="e">
        <f t="shared" ca="1" si="208"/>
        <v>#DIV/0!</v>
      </c>
      <c r="F3209" s="124"/>
      <c r="G3209" s="128"/>
      <c r="H3209" s="128"/>
      <c r="I3209" s="124"/>
      <c r="J3209" s="125"/>
      <c r="K3209" s="128"/>
    </row>
    <row r="3210" spans="1:11" x14ac:dyDescent="0.3">
      <c r="A3210" s="73">
        <v>39189</v>
      </c>
      <c r="B3210" s="130">
        <v>1471.4799800000001</v>
      </c>
      <c r="C3210" s="125">
        <f t="shared" si="206"/>
        <v>3.2943687049074688E-2</v>
      </c>
      <c r="D3210" s="128">
        <f t="shared" si="207"/>
        <v>32943.687049074688</v>
      </c>
      <c r="E3210" s="128" t="e">
        <f t="shared" ca="1" si="208"/>
        <v>#DIV/0!</v>
      </c>
      <c r="F3210" s="124"/>
      <c r="G3210" s="128"/>
      <c r="H3210" s="128"/>
      <c r="I3210" s="124"/>
      <c r="J3210" s="125"/>
      <c r="K3210" s="128"/>
    </row>
    <row r="3211" spans="1:11" x14ac:dyDescent="0.3">
      <c r="A3211" s="73">
        <v>39188</v>
      </c>
      <c r="B3211" s="130">
        <v>1468.329956</v>
      </c>
      <c r="C3211" s="125">
        <f t="shared" si="206"/>
        <v>3.3409323579479899E-2</v>
      </c>
      <c r="D3211" s="128">
        <f t="shared" si="207"/>
        <v>33409.323579479897</v>
      </c>
      <c r="E3211" s="128" t="e">
        <f t="shared" ca="1" si="208"/>
        <v>#DIV/0!</v>
      </c>
      <c r="F3211" s="124"/>
      <c r="G3211" s="128"/>
      <c r="H3211" s="128"/>
      <c r="I3211" s="124"/>
      <c r="J3211" s="125"/>
      <c r="K3211" s="128"/>
    </row>
    <row r="3212" spans="1:11" x14ac:dyDescent="0.3">
      <c r="A3212" s="73">
        <v>39185</v>
      </c>
      <c r="B3212" s="130">
        <v>1452.849976</v>
      </c>
      <c r="C3212" s="125">
        <f t="shared" si="206"/>
        <v>2.1314099795358254E-2</v>
      </c>
      <c r="D3212" s="128">
        <f t="shared" si="207"/>
        <v>21314.099795358256</v>
      </c>
      <c r="E3212" s="128" t="e">
        <f t="shared" ca="1" si="208"/>
        <v>#DIV/0!</v>
      </c>
      <c r="F3212" s="124"/>
      <c r="G3212" s="128"/>
      <c r="H3212" s="128"/>
      <c r="I3212" s="124"/>
      <c r="J3212" s="125"/>
      <c r="K3212" s="128"/>
    </row>
    <row r="3213" spans="1:11" x14ac:dyDescent="0.3">
      <c r="A3213" s="73">
        <v>39184</v>
      </c>
      <c r="B3213" s="130">
        <v>1447.8000489999999</v>
      </c>
      <c r="C3213" s="125">
        <f t="shared" si="206"/>
        <v>2.1570295175381338E-2</v>
      </c>
      <c r="D3213" s="128">
        <f t="shared" si="207"/>
        <v>21570.295175381336</v>
      </c>
      <c r="E3213" s="128" t="e">
        <f t="shared" ca="1" si="208"/>
        <v>#DIV/0!</v>
      </c>
      <c r="F3213" s="124"/>
      <c r="G3213" s="128"/>
      <c r="H3213" s="128"/>
      <c r="I3213" s="124"/>
      <c r="J3213" s="125"/>
      <c r="K3213" s="128"/>
    </row>
    <row r="3214" spans="1:11" x14ac:dyDescent="0.3">
      <c r="A3214" s="73">
        <v>39183</v>
      </c>
      <c r="B3214" s="130">
        <v>1438.869995</v>
      </c>
      <c r="C3214" s="125">
        <f t="shared" si="206"/>
        <v>7.18181316645361E-3</v>
      </c>
      <c r="D3214" s="128">
        <f t="shared" si="207"/>
        <v>7181.8131664536104</v>
      </c>
      <c r="E3214" s="128" t="e">
        <f t="shared" ca="1" si="208"/>
        <v>#DIV/0!</v>
      </c>
      <c r="F3214" s="124"/>
      <c r="G3214" s="128"/>
      <c r="H3214" s="128"/>
      <c r="I3214" s="124"/>
      <c r="J3214" s="125"/>
      <c r="K3214" s="128"/>
    </row>
    <row r="3215" spans="1:11" x14ac:dyDescent="0.3">
      <c r="A3215" s="73">
        <v>39182</v>
      </c>
      <c r="B3215" s="130">
        <v>1448.3900149999999</v>
      </c>
      <c r="C3215" s="125">
        <f t="shared" si="206"/>
        <v>7.5756626086955769E-3</v>
      </c>
      <c r="D3215" s="128">
        <f t="shared" si="207"/>
        <v>7575.6626086955766</v>
      </c>
      <c r="E3215" s="128" t="e">
        <f t="shared" ca="1" si="208"/>
        <v>#DIV/0!</v>
      </c>
      <c r="F3215" s="124"/>
      <c r="G3215" s="128"/>
      <c r="H3215" s="128"/>
      <c r="I3215" s="124"/>
      <c r="J3215" s="125"/>
      <c r="K3215" s="128"/>
    </row>
    <row r="3216" spans="1:11" x14ac:dyDescent="0.3">
      <c r="A3216" s="73">
        <v>39181</v>
      </c>
      <c r="B3216" s="130">
        <v>1444.6099850000001</v>
      </c>
      <c r="C3216" s="125">
        <f t="shared" si="206"/>
        <v>5.9187667301121571E-3</v>
      </c>
      <c r="D3216" s="128">
        <f t="shared" si="207"/>
        <v>5918.7667301121573</v>
      </c>
      <c r="E3216" s="128" t="e">
        <f t="shared" ca="1" si="208"/>
        <v>#DIV/0!</v>
      </c>
      <c r="F3216" s="124"/>
      <c r="G3216" s="128"/>
      <c r="H3216" s="128"/>
      <c r="I3216" s="124"/>
      <c r="J3216" s="125"/>
      <c r="K3216" s="128"/>
    </row>
    <row r="3217" spans="1:11" x14ac:dyDescent="0.3">
      <c r="A3217" s="73">
        <v>39177</v>
      </c>
      <c r="B3217" s="130">
        <v>1443.76001</v>
      </c>
      <c r="C3217" s="125">
        <f t="shared" si="206"/>
        <v>6.4271269879836446E-3</v>
      </c>
      <c r="D3217" s="128">
        <f t="shared" si="207"/>
        <v>6427.1269879836445</v>
      </c>
      <c r="E3217" s="128" t="e">
        <f t="shared" ca="1" si="208"/>
        <v>#DIV/0!</v>
      </c>
      <c r="F3217" s="124"/>
      <c r="G3217" s="128"/>
      <c r="H3217" s="128"/>
      <c r="I3217" s="124"/>
      <c r="J3217" s="125"/>
      <c r="K3217" s="128"/>
    </row>
    <row r="3218" spans="1:11" x14ac:dyDescent="0.3">
      <c r="A3218" s="73">
        <v>39176</v>
      </c>
      <c r="B3218" s="130">
        <v>1439.369995</v>
      </c>
      <c r="C3218" s="125">
        <f t="shared" si="206"/>
        <v>3.0173067526515496E-3</v>
      </c>
      <c r="D3218" s="128">
        <f t="shared" si="207"/>
        <v>3017.3067526515497</v>
      </c>
      <c r="E3218" s="128" t="e">
        <f t="shared" ca="1" si="208"/>
        <v>#DIV/0!</v>
      </c>
      <c r="F3218" s="124"/>
      <c r="G3218" s="128"/>
      <c r="H3218" s="128"/>
      <c r="I3218" s="124"/>
      <c r="J3218" s="125"/>
      <c r="K3218" s="128"/>
    </row>
    <row r="3219" spans="1:11" x14ac:dyDescent="0.3">
      <c r="A3219" s="73">
        <v>39175</v>
      </c>
      <c r="B3219" s="130">
        <v>1437.7700199999999</v>
      </c>
      <c r="C3219" s="125">
        <f t="shared" si="206"/>
        <v>1.9015748452754222E-2</v>
      </c>
      <c r="D3219" s="128">
        <f t="shared" si="207"/>
        <v>19015.748452754222</v>
      </c>
      <c r="E3219" s="128" t="e">
        <f t="shared" ca="1" si="208"/>
        <v>#DIV/0!</v>
      </c>
      <c r="F3219" s="124"/>
      <c r="G3219" s="128"/>
      <c r="H3219" s="128"/>
      <c r="I3219" s="124"/>
      <c r="J3219" s="125"/>
      <c r="K3219" s="128"/>
    </row>
    <row r="3220" spans="1:11" x14ac:dyDescent="0.3">
      <c r="A3220" s="73">
        <v>39174</v>
      </c>
      <c r="B3220" s="130">
        <v>1424.5500489999999</v>
      </c>
      <c r="C3220" s="125">
        <f t="shared" si="206"/>
        <v>1.6040675187652509E-2</v>
      </c>
      <c r="D3220" s="128">
        <f t="shared" si="207"/>
        <v>16040.675187652509</v>
      </c>
      <c r="E3220" s="128" t="e">
        <f t="shared" ca="1" si="208"/>
        <v>#DIV/0!</v>
      </c>
      <c r="F3220" s="124"/>
      <c r="G3220" s="128"/>
      <c r="H3220" s="128"/>
      <c r="I3220" s="124"/>
      <c r="J3220" s="125"/>
      <c r="K3220" s="128"/>
    </row>
    <row r="3221" spans="1:11" x14ac:dyDescent="0.3">
      <c r="A3221" s="73">
        <v>39171</v>
      </c>
      <c r="B3221" s="130">
        <v>1420.8599850000001</v>
      </c>
      <c r="C3221" s="125">
        <f t="shared" si="206"/>
        <v>2.4449356644449027E-2</v>
      </c>
      <c r="D3221" s="128">
        <f t="shared" si="207"/>
        <v>24449.356644449028</v>
      </c>
      <c r="E3221" s="128" t="e">
        <f t="shared" ca="1" si="208"/>
        <v>#DIV/0!</v>
      </c>
      <c r="F3221" s="124"/>
      <c r="G3221" s="128"/>
      <c r="H3221" s="128"/>
      <c r="I3221" s="124"/>
      <c r="J3221" s="125"/>
      <c r="K3221" s="128"/>
    </row>
    <row r="3222" spans="1:11" x14ac:dyDescent="0.3">
      <c r="A3222" s="73">
        <v>39170</v>
      </c>
      <c r="B3222" s="130">
        <v>1422.530029</v>
      </c>
      <c r="C3222" s="125">
        <f t="shared" si="206"/>
        <v>2.1726951022724261E-2</v>
      </c>
      <c r="D3222" s="128">
        <f t="shared" si="207"/>
        <v>21726.951022724261</v>
      </c>
      <c r="E3222" s="128" t="e">
        <f t="shared" ca="1" si="208"/>
        <v>#DIV/0!</v>
      </c>
      <c r="F3222" s="124"/>
      <c r="G3222" s="128"/>
      <c r="H3222" s="128"/>
      <c r="I3222" s="124"/>
      <c r="J3222" s="125"/>
      <c r="K3222" s="128"/>
    </row>
    <row r="3223" spans="1:11" x14ac:dyDescent="0.3">
      <c r="A3223" s="73">
        <v>39169</v>
      </c>
      <c r="B3223" s="130">
        <v>1417.2299800000001</v>
      </c>
      <c r="C3223" s="125">
        <f t="shared" si="206"/>
        <v>2.1669971990831316E-2</v>
      </c>
      <c r="D3223" s="128">
        <f t="shared" si="207"/>
        <v>21669.971990831316</v>
      </c>
      <c r="E3223" s="128" t="e">
        <f t="shared" ca="1" si="208"/>
        <v>#DIV/0!</v>
      </c>
      <c r="F3223" s="124"/>
      <c r="G3223" s="128"/>
      <c r="H3223" s="128"/>
      <c r="I3223" s="124"/>
      <c r="J3223" s="125"/>
      <c r="K3223" s="128"/>
    </row>
    <row r="3224" spans="1:11" x14ac:dyDescent="0.3">
      <c r="A3224" s="73">
        <v>39168</v>
      </c>
      <c r="B3224" s="130">
        <v>1428.6099850000001</v>
      </c>
      <c r="C3224" s="125">
        <f t="shared" si="206"/>
        <v>3.6764785225497532E-2</v>
      </c>
      <c r="D3224" s="128">
        <f t="shared" si="207"/>
        <v>36764.78522549753</v>
      </c>
      <c r="E3224" s="128" t="e">
        <f t="shared" ca="1" si="208"/>
        <v>#DIV/0!</v>
      </c>
      <c r="F3224" s="124"/>
      <c r="G3224" s="128"/>
      <c r="H3224" s="128"/>
      <c r="I3224" s="124"/>
      <c r="J3224" s="125"/>
      <c r="K3224" s="128"/>
    </row>
    <row r="3225" spans="1:11" x14ac:dyDescent="0.3">
      <c r="A3225" s="73">
        <v>39167</v>
      </c>
      <c r="B3225" s="130">
        <v>1437.5</v>
      </c>
      <c r="C3225" s="125">
        <f t="shared" si="206"/>
        <v>2.1967883212874462E-2</v>
      </c>
      <c r="D3225" s="128">
        <f t="shared" si="207"/>
        <v>21967.883212874462</v>
      </c>
      <c r="E3225" s="128" t="e">
        <f t="shared" ca="1" si="208"/>
        <v>#DIV/0!</v>
      </c>
      <c r="F3225" s="124"/>
      <c r="G3225" s="128"/>
      <c r="H3225" s="128"/>
      <c r="I3225" s="124"/>
      <c r="J3225" s="125"/>
      <c r="K3225" s="128"/>
    </row>
    <row r="3226" spans="1:11" x14ac:dyDescent="0.3">
      <c r="A3226" s="73">
        <v>39164</v>
      </c>
      <c r="B3226" s="130">
        <v>1436.1099850000001</v>
      </c>
      <c r="C3226" s="125">
        <f t="shared" si="206"/>
        <v>2.3716189876500815E-2</v>
      </c>
      <c r="D3226" s="128">
        <f t="shared" si="207"/>
        <v>23716.189876500815</v>
      </c>
      <c r="E3226" s="128" t="e">
        <f t="shared" ca="1" si="208"/>
        <v>#DIV/0!</v>
      </c>
      <c r="F3226" s="124"/>
      <c r="G3226" s="128"/>
      <c r="H3226" s="128"/>
      <c r="I3226" s="124"/>
      <c r="J3226" s="125"/>
      <c r="K3226" s="128"/>
    </row>
    <row r="3227" spans="1:11" x14ac:dyDescent="0.3">
      <c r="A3227" s="73">
        <v>39163</v>
      </c>
      <c r="B3227" s="130">
        <v>1434.540039</v>
      </c>
      <c r="C3227" s="125">
        <f t="shared" si="206"/>
        <v>2.3290003959404837E-2</v>
      </c>
      <c r="D3227" s="128">
        <f t="shared" si="207"/>
        <v>23290.003959404836</v>
      </c>
      <c r="E3227" s="128" t="e">
        <f t="shared" ca="1" si="208"/>
        <v>#DIV/0!</v>
      </c>
      <c r="F3227" s="124"/>
      <c r="G3227" s="128"/>
      <c r="H3227" s="128"/>
      <c r="I3227" s="124"/>
      <c r="J3227" s="125"/>
      <c r="K3227" s="128"/>
    </row>
    <row r="3228" spans="1:11" x14ac:dyDescent="0.3">
      <c r="A3228" s="73">
        <v>39162</v>
      </c>
      <c r="B3228" s="130">
        <v>1435.040039</v>
      </c>
      <c r="C3228" s="125">
        <f t="shared" si="206"/>
        <v>3.0941808298535545E-2</v>
      </c>
      <c r="D3228" s="128">
        <f t="shared" si="207"/>
        <v>30941.808298535543</v>
      </c>
      <c r="E3228" s="128" t="e">
        <f t="shared" ca="1" si="208"/>
        <v>#DIV/0!</v>
      </c>
      <c r="F3228" s="124"/>
      <c r="G3228" s="128"/>
      <c r="H3228" s="128"/>
      <c r="I3228" s="124"/>
      <c r="J3228" s="125"/>
      <c r="K3228" s="128"/>
    </row>
    <row r="3229" spans="1:11" x14ac:dyDescent="0.3">
      <c r="A3229" s="73">
        <v>39161</v>
      </c>
      <c r="B3229" s="130">
        <v>1410.9399410000001</v>
      </c>
      <c r="C3229" s="125">
        <f t="shared" si="206"/>
        <v>1.1129278578772217E-2</v>
      </c>
      <c r="D3229" s="128">
        <f t="shared" si="207"/>
        <v>11129.278578772217</v>
      </c>
      <c r="E3229" s="128" t="e">
        <f t="shared" ca="1" si="208"/>
        <v>#DIV/0!</v>
      </c>
      <c r="F3229" s="124"/>
      <c r="G3229" s="128"/>
      <c r="H3229" s="128"/>
      <c r="I3229" s="124"/>
      <c r="J3229" s="125"/>
      <c r="K3229" s="128"/>
    </row>
    <row r="3230" spans="1:11" x14ac:dyDescent="0.3">
      <c r="A3230" s="73">
        <v>39160</v>
      </c>
      <c r="B3230" s="130">
        <v>1402.0600589999999</v>
      </c>
      <c r="C3230" s="125">
        <f t="shared" si="206"/>
        <v>2.0333059777650542E-2</v>
      </c>
      <c r="D3230" s="128">
        <f t="shared" si="207"/>
        <v>20333.059777650542</v>
      </c>
      <c r="E3230" s="128" t="e">
        <f t="shared" ca="1" si="208"/>
        <v>#DIV/0!</v>
      </c>
      <c r="F3230" s="124"/>
      <c r="G3230" s="128"/>
      <c r="H3230" s="128"/>
      <c r="I3230" s="124"/>
      <c r="J3230" s="125"/>
      <c r="K3230" s="128"/>
    </row>
    <row r="3231" spans="1:11" x14ac:dyDescent="0.3">
      <c r="A3231" s="73">
        <v>39157</v>
      </c>
      <c r="B3231" s="130">
        <v>1386.9499510000001</v>
      </c>
      <c r="C3231" s="125">
        <f t="shared" si="206"/>
        <v>-1.5866331669422973E-4</v>
      </c>
      <c r="D3231" s="128">
        <f t="shared" si="207"/>
        <v>-158.66331669422974</v>
      </c>
      <c r="E3231" s="128" t="e">
        <f t="shared" ca="1" si="208"/>
        <v>#DIV/0!</v>
      </c>
      <c r="F3231" s="124"/>
      <c r="G3231" s="128"/>
      <c r="H3231" s="128"/>
      <c r="I3231" s="124"/>
      <c r="J3231" s="125"/>
      <c r="K3231" s="128"/>
    </row>
    <row r="3232" spans="1:11" x14ac:dyDescent="0.3">
      <c r="A3232" s="73">
        <v>39156</v>
      </c>
      <c r="B3232" s="130">
        <v>1392.280029</v>
      </c>
      <c r="C3232" s="125">
        <f t="shared" si="206"/>
        <v>-7.7610087576812647E-3</v>
      </c>
      <c r="D3232" s="128">
        <f t="shared" si="207"/>
        <v>-7761.0087576812648</v>
      </c>
      <c r="E3232" s="128" t="e">
        <f t="shared" ca="1" si="208"/>
        <v>#DIV/0!</v>
      </c>
      <c r="F3232" s="124"/>
      <c r="G3232" s="128"/>
      <c r="H3232" s="128"/>
      <c r="I3232" s="124"/>
      <c r="J3232" s="125"/>
      <c r="K3232" s="128"/>
    </row>
    <row r="3233" spans="1:11" x14ac:dyDescent="0.3">
      <c r="A3233" s="73">
        <v>39155</v>
      </c>
      <c r="B3233" s="130">
        <v>1387.170044</v>
      </c>
      <c r="C3233" s="125">
        <f t="shared" si="206"/>
        <v>-1.3967602645861388E-2</v>
      </c>
      <c r="D3233" s="128">
        <f t="shared" si="207"/>
        <v>-13967.602645861387</v>
      </c>
      <c r="E3233" s="128" t="e">
        <f t="shared" ca="1" si="208"/>
        <v>#DIV/0!</v>
      </c>
      <c r="F3233" s="124"/>
      <c r="G3233" s="128"/>
      <c r="H3233" s="128"/>
      <c r="I3233" s="124"/>
      <c r="J3233" s="125"/>
      <c r="K3233" s="128"/>
    </row>
    <row r="3234" spans="1:11" x14ac:dyDescent="0.3">
      <c r="A3234" s="73">
        <v>39154</v>
      </c>
      <c r="B3234" s="130">
        <v>1377.9499510000001</v>
      </c>
      <c r="C3234" s="125">
        <f t="shared" si="206"/>
        <v>-1.5074685078401817E-2</v>
      </c>
      <c r="D3234" s="128">
        <f t="shared" si="207"/>
        <v>-15074.685078401817</v>
      </c>
      <c r="E3234" s="128" t="e">
        <f t="shared" ca="1" si="208"/>
        <v>#DIV/0!</v>
      </c>
      <c r="F3234" s="124"/>
      <c r="G3234" s="128"/>
      <c r="H3234" s="128"/>
      <c r="I3234" s="124"/>
      <c r="J3234" s="125"/>
      <c r="K3234" s="128"/>
    </row>
    <row r="3235" spans="1:11" x14ac:dyDescent="0.3">
      <c r="A3235" s="73">
        <v>39153</v>
      </c>
      <c r="B3235" s="130">
        <v>1406.599976</v>
      </c>
      <c r="C3235" s="125">
        <f t="shared" si="206"/>
        <v>-2.9509386248885328E-2</v>
      </c>
      <c r="D3235" s="128">
        <f t="shared" si="207"/>
        <v>-29509.386248885326</v>
      </c>
      <c r="E3235" s="128" t="e">
        <f t="shared" ca="1" si="208"/>
        <v>#DIV/0!</v>
      </c>
      <c r="F3235" s="124"/>
      <c r="G3235" s="128"/>
      <c r="H3235" s="128"/>
      <c r="I3235" s="124"/>
      <c r="J3235" s="125"/>
      <c r="K3235" s="128"/>
    </row>
    <row r="3236" spans="1:11" x14ac:dyDescent="0.3">
      <c r="A3236" s="73">
        <v>39150</v>
      </c>
      <c r="B3236" s="130">
        <v>1402.839966</v>
      </c>
      <c r="C3236" s="125">
        <f t="shared" si="206"/>
        <v>-3.3317468398852523E-2</v>
      </c>
      <c r="D3236" s="128">
        <f t="shared" si="207"/>
        <v>-33317.468398852521</v>
      </c>
      <c r="E3236" s="128" t="e">
        <f t="shared" ca="1" si="208"/>
        <v>#DIV/0!</v>
      </c>
      <c r="F3236" s="124"/>
      <c r="G3236" s="128"/>
      <c r="H3236" s="128"/>
      <c r="I3236" s="124"/>
      <c r="J3236" s="125"/>
      <c r="K3236" s="128"/>
    </row>
    <row r="3237" spans="1:11" x14ac:dyDescent="0.3">
      <c r="A3237" s="73">
        <v>39149</v>
      </c>
      <c r="B3237" s="130">
        <v>1401.8900149999999</v>
      </c>
      <c r="C3237" s="125">
        <f t="shared" si="206"/>
        <v>-3.7414678732835327E-2</v>
      </c>
      <c r="D3237" s="128">
        <f t="shared" si="207"/>
        <v>-37414.678732835324</v>
      </c>
      <c r="E3237" s="128" t="e">
        <f t="shared" ca="1" si="208"/>
        <v>#DIV/0!</v>
      </c>
      <c r="F3237" s="124"/>
      <c r="G3237" s="128"/>
      <c r="H3237" s="128"/>
      <c r="I3237" s="124"/>
      <c r="J3237" s="125"/>
      <c r="K3237" s="128"/>
    </row>
    <row r="3238" spans="1:11" x14ac:dyDescent="0.3">
      <c r="A3238" s="73">
        <v>39148</v>
      </c>
      <c r="B3238" s="130">
        <v>1391.969971</v>
      </c>
      <c r="C3238" s="125">
        <f t="shared" si="206"/>
        <v>-4.5045748080631776E-2</v>
      </c>
      <c r="D3238" s="128">
        <f t="shared" si="207"/>
        <v>-45045.748080631776</v>
      </c>
      <c r="E3238" s="128" t="e">
        <f t="shared" ca="1" si="208"/>
        <v>#DIV/0!</v>
      </c>
      <c r="F3238" s="124"/>
      <c r="G3238" s="128"/>
      <c r="H3238" s="128"/>
      <c r="I3238" s="124"/>
      <c r="J3238" s="125"/>
      <c r="K3238" s="128"/>
    </row>
    <row r="3239" spans="1:11" x14ac:dyDescent="0.3">
      <c r="A3239" s="73">
        <v>39147</v>
      </c>
      <c r="B3239" s="130">
        <v>1395.410034</v>
      </c>
      <c r="C3239" s="125">
        <f t="shared" si="206"/>
        <v>-4.4030210472410736E-2</v>
      </c>
      <c r="D3239" s="128">
        <f t="shared" si="207"/>
        <v>-44030.210472410734</v>
      </c>
      <c r="E3239" s="128" t="e">
        <f t="shared" ca="1" si="208"/>
        <v>#DIV/0!</v>
      </c>
      <c r="F3239" s="124"/>
      <c r="G3239" s="128"/>
      <c r="H3239" s="128"/>
      <c r="I3239" s="124"/>
      <c r="J3239" s="125"/>
      <c r="K3239" s="128"/>
    </row>
    <row r="3240" spans="1:11" x14ac:dyDescent="0.3">
      <c r="A3240" s="73">
        <v>39146</v>
      </c>
      <c r="B3240" s="130">
        <v>1374.119995</v>
      </c>
      <c r="C3240" s="125">
        <f t="shared" si="206"/>
        <v>-5.5938031121382292E-2</v>
      </c>
      <c r="D3240" s="128">
        <f t="shared" si="207"/>
        <v>-55938.031121382293</v>
      </c>
      <c r="E3240" s="128" t="e">
        <f t="shared" ca="1" si="208"/>
        <v>#DIV/0!</v>
      </c>
      <c r="F3240" s="124"/>
      <c r="G3240" s="128"/>
      <c r="H3240" s="128"/>
      <c r="I3240" s="124"/>
      <c r="J3240" s="125"/>
      <c r="K3240" s="128"/>
    </row>
    <row r="3241" spans="1:11" x14ac:dyDescent="0.3">
      <c r="A3241" s="73">
        <v>39143</v>
      </c>
      <c r="B3241" s="130">
        <v>1387.170044</v>
      </c>
      <c r="C3241" s="125">
        <f t="shared" si="206"/>
        <v>-4.7803084945612584E-2</v>
      </c>
      <c r="D3241" s="128">
        <f t="shared" si="207"/>
        <v>-47803.084945612587</v>
      </c>
      <c r="E3241" s="128" t="e">
        <f t="shared" ca="1" si="208"/>
        <v>#DIV/0!</v>
      </c>
      <c r="F3241" s="124"/>
      <c r="G3241" s="128"/>
      <c r="H3241" s="128"/>
      <c r="I3241" s="124"/>
      <c r="J3241" s="125"/>
      <c r="K3241" s="128"/>
    </row>
    <row r="3242" spans="1:11" x14ac:dyDescent="0.3">
      <c r="A3242" s="73">
        <v>39142</v>
      </c>
      <c r="B3242" s="130">
        <v>1403.170044</v>
      </c>
      <c r="C3242" s="125">
        <f t="shared" si="206"/>
        <v>-3.5820795193280408E-2</v>
      </c>
      <c r="D3242" s="128">
        <f t="shared" si="207"/>
        <v>-35820.795193280406</v>
      </c>
      <c r="E3242" s="128" t="e">
        <f t="shared" ca="1" si="208"/>
        <v>#DIV/0!</v>
      </c>
      <c r="F3242" s="124"/>
      <c r="G3242" s="128"/>
      <c r="H3242" s="128"/>
      <c r="I3242" s="124"/>
      <c r="J3242" s="125"/>
      <c r="K3242" s="128"/>
    </row>
    <row r="3243" spans="1:11" x14ac:dyDescent="0.3">
      <c r="A3243" s="73">
        <v>39141</v>
      </c>
      <c r="B3243" s="130">
        <v>1406.8199460000001</v>
      </c>
      <c r="C3243" s="125">
        <f t="shared" si="206"/>
        <v>-2.5923354341161775E-2</v>
      </c>
      <c r="D3243" s="128">
        <f t="shared" si="207"/>
        <v>-25923.354341161776</v>
      </c>
      <c r="E3243" s="128" t="e">
        <f t="shared" ca="1" si="208"/>
        <v>#DIV/0!</v>
      </c>
      <c r="F3243" s="124"/>
      <c r="G3243" s="128"/>
      <c r="H3243" s="128"/>
      <c r="I3243" s="124"/>
      <c r="J3243" s="125"/>
      <c r="K3243" s="128"/>
    </row>
    <row r="3244" spans="1:11" x14ac:dyDescent="0.3">
      <c r="A3244" s="73">
        <v>39140</v>
      </c>
      <c r="B3244" s="130">
        <v>1399.040039</v>
      </c>
      <c r="C3244" s="125">
        <f t="shared" si="206"/>
        <v>-2.3950519488863731E-2</v>
      </c>
      <c r="D3244" s="128">
        <f t="shared" si="207"/>
        <v>-23950.519488863731</v>
      </c>
      <c r="E3244" s="128" t="e">
        <f t="shared" ca="1" si="208"/>
        <v>#DIV/0!</v>
      </c>
      <c r="F3244" s="124"/>
      <c r="G3244" s="128"/>
      <c r="H3244" s="128"/>
      <c r="I3244" s="124"/>
      <c r="J3244" s="125"/>
      <c r="K3244" s="128"/>
    </row>
    <row r="3245" spans="1:11" x14ac:dyDescent="0.3">
      <c r="A3245" s="73">
        <v>39139</v>
      </c>
      <c r="B3245" s="130">
        <v>1449.369995</v>
      </c>
      <c r="C3245" s="125">
        <f t="shared" si="206"/>
        <v>7.8647174220698446E-3</v>
      </c>
      <c r="D3245" s="128">
        <f t="shared" si="207"/>
        <v>7864.7174220698444</v>
      </c>
      <c r="E3245" s="128" t="e">
        <f t="shared" ca="1" si="208"/>
        <v>#DIV/0!</v>
      </c>
      <c r="F3245" s="124"/>
      <c r="G3245" s="128"/>
      <c r="H3245" s="128"/>
      <c r="I3245" s="124"/>
      <c r="J3245" s="125"/>
      <c r="K3245" s="128"/>
    </row>
    <row r="3246" spans="1:11" x14ac:dyDescent="0.3">
      <c r="A3246" s="73">
        <v>39136</v>
      </c>
      <c r="B3246" s="130">
        <v>1451.1899410000001</v>
      </c>
      <c r="C3246" s="125">
        <f t="shared" si="206"/>
        <v>1.9884430009335929E-3</v>
      </c>
      <c r="D3246" s="128">
        <f t="shared" si="207"/>
        <v>1988.4430009335929</v>
      </c>
      <c r="E3246" s="128" t="e">
        <f t="shared" ca="1" si="208"/>
        <v>#DIV/0!</v>
      </c>
      <c r="F3246" s="124"/>
      <c r="G3246" s="128"/>
      <c r="H3246" s="128"/>
      <c r="I3246" s="124"/>
      <c r="J3246" s="125"/>
      <c r="K3246" s="128"/>
    </row>
    <row r="3247" spans="1:11" x14ac:dyDescent="0.3">
      <c r="A3247" s="73">
        <v>39135</v>
      </c>
      <c r="B3247" s="130">
        <v>1456.380005</v>
      </c>
      <c r="C3247" s="125">
        <f t="shared" si="206"/>
        <v>4.3861359927983568E-3</v>
      </c>
      <c r="D3247" s="128">
        <f t="shared" si="207"/>
        <v>4386.1359927983567</v>
      </c>
      <c r="E3247" s="128" t="e">
        <f t="shared" ca="1" si="208"/>
        <v>#DIV/0!</v>
      </c>
      <c r="F3247" s="124"/>
      <c r="G3247" s="128"/>
      <c r="H3247" s="128"/>
      <c r="I3247" s="124"/>
      <c r="J3247" s="125"/>
      <c r="K3247" s="128"/>
    </row>
    <row r="3248" spans="1:11" x14ac:dyDescent="0.3">
      <c r="A3248" s="73">
        <v>39134</v>
      </c>
      <c r="B3248" s="130">
        <v>1457.630005</v>
      </c>
      <c r="C3248" s="125">
        <f t="shared" si="206"/>
        <v>6.6505559392264768E-3</v>
      </c>
      <c r="D3248" s="128">
        <f t="shared" si="207"/>
        <v>6650.5559392264768</v>
      </c>
      <c r="E3248" s="128" t="e">
        <f t="shared" ca="1" si="208"/>
        <v>#DIV/0!</v>
      </c>
      <c r="F3248" s="124"/>
      <c r="G3248" s="128"/>
      <c r="H3248" s="128"/>
      <c r="I3248" s="124"/>
      <c r="J3248" s="125"/>
      <c r="K3248" s="128"/>
    </row>
    <row r="3249" spans="1:11" x14ac:dyDescent="0.3">
      <c r="A3249" s="73">
        <v>39133</v>
      </c>
      <c r="B3249" s="130">
        <v>1459.6800539999999</v>
      </c>
      <c r="C3249" s="125">
        <f t="shared" si="206"/>
        <v>8.7699735918698174E-3</v>
      </c>
      <c r="D3249" s="128">
        <f t="shared" si="207"/>
        <v>8769.973591869817</v>
      </c>
      <c r="E3249" s="128" t="e">
        <f t="shared" ca="1" si="208"/>
        <v>#DIV/0!</v>
      </c>
      <c r="F3249" s="124"/>
      <c r="G3249" s="128"/>
      <c r="H3249" s="128"/>
      <c r="I3249" s="124"/>
      <c r="J3249" s="125"/>
      <c r="K3249" s="128"/>
    </row>
    <row r="3250" spans="1:11" x14ac:dyDescent="0.3">
      <c r="A3250" s="73">
        <v>39129</v>
      </c>
      <c r="B3250" s="130">
        <v>1455.540039</v>
      </c>
      <c r="C3250" s="125">
        <f t="shared" si="206"/>
        <v>4.9365322364500752E-3</v>
      </c>
      <c r="D3250" s="128">
        <f t="shared" si="207"/>
        <v>4936.5322364500753</v>
      </c>
      <c r="E3250" s="128" t="e">
        <f t="shared" ca="1" si="208"/>
        <v>#DIV/0!</v>
      </c>
      <c r="F3250" s="124"/>
      <c r="G3250" s="128"/>
      <c r="H3250" s="128"/>
      <c r="I3250" s="124"/>
      <c r="J3250" s="125"/>
      <c r="K3250" s="128"/>
    </row>
    <row r="3251" spans="1:11" x14ac:dyDescent="0.3">
      <c r="A3251" s="73">
        <v>39128</v>
      </c>
      <c r="B3251" s="130">
        <v>1456.8100589999999</v>
      </c>
      <c r="C3251" s="125">
        <f t="shared" si="206"/>
        <v>7.517682921520441E-3</v>
      </c>
      <c r="D3251" s="128">
        <f t="shared" si="207"/>
        <v>7517.6829215204407</v>
      </c>
      <c r="E3251" s="128" t="e">
        <f t="shared" ca="1" si="208"/>
        <v>#DIV/0!</v>
      </c>
      <c r="F3251" s="124"/>
      <c r="G3251" s="128"/>
      <c r="H3251" s="128"/>
      <c r="I3251" s="124"/>
      <c r="J3251" s="125"/>
      <c r="K3251" s="128"/>
    </row>
    <row r="3252" spans="1:11" x14ac:dyDescent="0.3">
      <c r="A3252" s="73">
        <v>39127</v>
      </c>
      <c r="B3252" s="130">
        <v>1455.3000489999999</v>
      </c>
      <c r="C3252" s="125">
        <f t="shared" si="206"/>
        <v>1.186176098468783E-2</v>
      </c>
      <c r="D3252" s="128">
        <f t="shared" si="207"/>
        <v>11861.760984687829</v>
      </c>
      <c r="E3252" s="128" t="e">
        <f t="shared" ca="1" si="208"/>
        <v>#DIV/0!</v>
      </c>
      <c r="F3252" s="124"/>
      <c r="G3252" s="128"/>
      <c r="H3252" s="128"/>
      <c r="I3252" s="124"/>
      <c r="J3252" s="125"/>
      <c r="K3252" s="128"/>
    </row>
    <row r="3253" spans="1:11" x14ac:dyDescent="0.3">
      <c r="A3253" s="73">
        <v>39126</v>
      </c>
      <c r="B3253" s="130">
        <v>1444.26001</v>
      </c>
      <c r="C3253" s="125">
        <f t="shared" si="206"/>
        <v>1.0806164935774243E-2</v>
      </c>
      <c r="D3253" s="128">
        <f t="shared" si="207"/>
        <v>10806.164935774243</v>
      </c>
      <c r="E3253" s="128" t="e">
        <f t="shared" ca="1" si="208"/>
        <v>#DIV/0!</v>
      </c>
      <c r="F3253" s="124"/>
      <c r="G3253" s="128"/>
      <c r="H3253" s="128"/>
      <c r="I3253" s="124"/>
      <c r="J3253" s="125"/>
      <c r="K3253" s="128"/>
    </row>
    <row r="3254" spans="1:11" x14ac:dyDescent="0.3">
      <c r="A3254" s="73">
        <v>39125</v>
      </c>
      <c r="B3254" s="130">
        <v>1433.369995</v>
      </c>
      <c r="C3254" s="125">
        <f t="shared" si="206"/>
        <v>8.9749546288766524E-3</v>
      </c>
      <c r="D3254" s="128">
        <f t="shared" si="207"/>
        <v>8974.9546288766524</v>
      </c>
      <c r="E3254" s="128" t="e">
        <f t="shared" ca="1" si="208"/>
        <v>#DIV/0!</v>
      </c>
      <c r="F3254" s="124"/>
      <c r="G3254" s="128"/>
      <c r="H3254" s="128"/>
      <c r="I3254" s="124"/>
      <c r="J3254" s="125"/>
      <c r="K3254" s="128"/>
    </row>
    <row r="3255" spans="1:11" x14ac:dyDescent="0.3">
      <c r="A3255" s="73">
        <v>39122</v>
      </c>
      <c r="B3255" s="130">
        <v>1438.0600589999999</v>
      </c>
      <c r="C3255" s="125">
        <f t="shared" si="206"/>
        <v>1.1165959581092455E-2</v>
      </c>
      <c r="D3255" s="128">
        <f t="shared" si="207"/>
        <v>11165.959581092455</v>
      </c>
      <c r="E3255" s="128" t="e">
        <f t="shared" ca="1" si="208"/>
        <v>#DIV/0!</v>
      </c>
      <c r="F3255" s="124"/>
      <c r="G3255" s="128"/>
      <c r="H3255" s="128"/>
      <c r="I3255" s="124"/>
      <c r="J3255" s="125"/>
      <c r="K3255" s="128"/>
    </row>
    <row r="3256" spans="1:11" x14ac:dyDescent="0.3">
      <c r="A3256" s="73">
        <v>39121</v>
      </c>
      <c r="B3256" s="130">
        <v>1448.3100589999999</v>
      </c>
      <c r="C3256" s="125">
        <f t="shared" si="206"/>
        <v>1.7143082090431916E-2</v>
      </c>
      <c r="D3256" s="128">
        <f t="shared" si="207"/>
        <v>17143.082090431915</v>
      </c>
      <c r="E3256" s="128" t="e">
        <f t="shared" ca="1" si="208"/>
        <v>#DIV/0!</v>
      </c>
      <c r="F3256" s="124"/>
      <c r="G3256" s="128"/>
      <c r="H3256" s="128"/>
      <c r="I3256" s="124"/>
      <c r="J3256" s="125"/>
      <c r="K3256" s="128"/>
    </row>
    <row r="3257" spans="1:11" x14ac:dyDescent="0.3">
      <c r="A3257" s="73">
        <v>39120</v>
      </c>
      <c r="B3257" s="130">
        <v>1450.0200199999999</v>
      </c>
      <c r="C3257" s="125">
        <f t="shared" si="206"/>
        <v>6.8674459706157265E-3</v>
      </c>
      <c r="D3257" s="128">
        <f t="shared" si="207"/>
        <v>6867.4459706157268</v>
      </c>
      <c r="E3257" s="128" t="e">
        <f t="shared" ca="1" si="208"/>
        <v>#DIV/0!</v>
      </c>
      <c r="F3257" s="124"/>
      <c r="G3257" s="128"/>
      <c r="H3257" s="128"/>
      <c r="I3257" s="124"/>
      <c r="J3257" s="125"/>
      <c r="K3257" s="128"/>
    </row>
    <row r="3258" spans="1:11" x14ac:dyDescent="0.3">
      <c r="A3258" s="73">
        <v>39119</v>
      </c>
      <c r="B3258" s="130">
        <v>1448</v>
      </c>
      <c r="C3258" s="125">
        <f t="shared" si="206"/>
        <v>1.4012710271169349E-2</v>
      </c>
      <c r="D3258" s="128">
        <f t="shared" si="207"/>
        <v>14012.710271169348</v>
      </c>
      <c r="E3258" s="128" t="e">
        <f t="shared" ca="1" si="208"/>
        <v>#DIV/0!</v>
      </c>
      <c r="F3258" s="124"/>
      <c r="G3258" s="128"/>
      <c r="H3258" s="128"/>
      <c r="I3258" s="124"/>
      <c r="J3258" s="125"/>
      <c r="K3258" s="128"/>
    </row>
    <row r="3259" spans="1:11" x14ac:dyDescent="0.3">
      <c r="A3259" s="73">
        <v>39118</v>
      </c>
      <c r="B3259" s="130">
        <v>1446.98999</v>
      </c>
      <c r="C3259" s="125">
        <f t="shared" si="206"/>
        <v>1.6894507767546862E-2</v>
      </c>
      <c r="D3259" s="128">
        <f t="shared" si="207"/>
        <v>16894.507767546864</v>
      </c>
      <c r="E3259" s="128" t="e">
        <f t="shared" ca="1" si="208"/>
        <v>#DIV/0!</v>
      </c>
      <c r="F3259" s="124"/>
      <c r="G3259" s="128"/>
      <c r="H3259" s="128"/>
      <c r="I3259" s="124"/>
      <c r="J3259" s="125"/>
      <c r="K3259" s="128"/>
    </row>
    <row r="3260" spans="1:11" x14ac:dyDescent="0.3">
      <c r="A3260" s="73">
        <v>39115</v>
      </c>
      <c r="B3260" s="130">
        <v>1448.3900149999999</v>
      </c>
      <c r="C3260" s="125">
        <f t="shared" si="206"/>
        <v>1.2506127228241848E-2</v>
      </c>
      <c r="D3260" s="128">
        <f t="shared" si="207"/>
        <v>12506.127228241849</v>
      </c>
      <c r="E3260" s="128" t="e">
        <f t="shared" ca="1" si="208"/>
        <v>#DIV/0!</v>
      </c>
      <c r="F3260" s="124"/>
      <c r="G3260" s="128"/>
      <c r="H3260" s="128"/>
      <c r="I3260" s="124"/>
      <c r="J3260" s="125"/>
      <c r="K3260" s="128"/>
    </row>
    <row r="3261" spans="1:11" x14ac:dyDescent="0.3">
      <c r="A3261" s="73">
        <v>39114</v>
      </c>
      <c r="B3261" s="130">
        <v>1445.9399410000001</v>
      </c>
      <c r="C3261" s="125">
        <f t="shared" si="206"/>
        <v>1.3720104929717092E-2</v>
      </c>
      <c r="D3261" s="128">
        <f t="shared" si="207"/>
        <v>13720.104929717092</v>
      </c>
      <c r="E3261" s="128" t="e">
        <f t="shared" ca="1" si="208"/>
        <v>#DIV/0!</v>
      </c>
      <c r="F3261" s="124"/>
      <c r="G3261" s="128"/>
      <c r="H3261" s="128"/>
      <c r="I3261" s="124"/>
      <c r="J3261" s="125"/>
      <c r="K3261" s="128"/>
    </row>
    <row r="3262" spans="1:11" x14ac:dyDescent="0.3">
      <c r="A3262" s="73">
        <v>39113</v>
      </c>
      <c r="B3262" s="130">
        <v>1438.23999</v>
      </c>
      <c r="C3262" s="125">
        <f t="shared" si="206"/>
        <v>5.3263585205238773E-3</v>
      </c>
      <c r="D3262" s="128">
        <f t="shared" si="207"/>
        <v>5326.3585205238769</v>
      </c>
      <c r="E3262" s="128" t="e">
        <f t="shared" ca="1" si="208"/>
        <v>#DIV/0!</v>
      </c>
      <c r="F3262" s="124"/>
      <c r="G3262" s="128"/>
      <c r="H3262" s="128"/>
      <c r="I3262" s="124"/>
      <c r="J3262" s="125"/>
      <c r="K3262" s="128"/>
    </row>
    <row r="3263" spans="1:11" x14ac:dyDescent="0.3">
      <c r="A3263" s="73">
        <v>39112</v>
      </c>
      <c r="B3263" s="130">
        <v>1428.8199460000001</v>
      </c>
      <c r="C3263" s="125">
        <f t="shared" si="206"/>
        <v>-2.1510426345240363E-3</v>
      </c>
      <c r="D3263" s="128">
        <f t="shared" si="207"/>
        <v>-2151.0426345240362</v>
      </c>
      <c r="E3263" s="128" t="e">
        <f t="shared" ca="1" si="208"/>
        <v>#DIV/0!</v>
      </c>
      <c r="F3263" s="124"/>
      <c r="G3263" s="128"/>
      <c r="H3263" s="128"/>
      <c r="I3263" s="124"/>
      <c r="J3263" s="125"/>
      <c r="K3263" s="128"/>
    </row>
    <row r="3264" spans="1:11" x14ac:dyDescent="0.3">
      <c r="A3264" s="73">
        <v>39111</v>
      </c>
      <c r="B3264" s="130">
        <v>1420.619995</v>
      </c>
      <c r="C3264" s="125">
        <f t="shared" si="206"/>
        <v>-7.0663124008906175E-3</v>
      </c>
      <c r="D3264" s="128">
        <f t="shared" si="207"/>
        <v>-7066.3124008906179</v>
      </c>
      <c r="E3264" s="128" t="e">
        <f t="shared" ca="1" si="208"/>
        <v>#DIV/0!</v>
      </c>
      <c r="F3264" s="124"/>
      <c r="G3264" s="128"/>
      <c r="H3264" s="128"/>
      <c r="I3264" s="124"/>
      <c r="J3264" s="125"/>
      <c r="K3264" s="128"/>
    </row>
    <row r="3265" spans="1:11" x14ac:dyDescent="0.3">
      <c r="A3265" s="73">
        <v>39108</v>
      </c>
      <c r="B3265" s="130">
        <v>1422.1800539999999</v>
      </c>
      <c r="C3265" s="125">
        <f t="shared" si="206"/>
        <v>-1.1517551812693094E-3</v>
      </c>
      <c r="D3265" s="128">
        <f t="shared" si="207"/>
        <v>-1151.7551812693093</v>
      </c>
      <c r="E3265" s="128" t="e">
        <f t="shared" ca="1" si="208"/>
        <v>#DIV/0!</v>
      </c>
      <c r="F3265" s="124"/>
      <c r="G3265" s="128"/>
      <c r="H3265" s="128"/>
      <c r="I3265" s="124"/>
      <c r="J3265" s="125"/>
      <c r="K3265" s="128"/>
    </row>
    <row r="3266" spans="1:11" x14ac:dyDescent="0.3">
      <c r="A3266" s="73">
        <v>39107</v>
      </c>
      <c r="B3266" s="130">
        <v>1423.900024</v>
      </c>
      <c r="C3266" s="125">
        <f t="shared" si="206"/>
        <v>6.3964718192850434E-3</v>
      </c>
      <c r="D3266" s="128">
        <f t="shared" si="207"/>
        <v>6396.4718192850432</v>
      </c>
      <c r="E3266" s="128" t="e">
        <f t="shared" ca="1" si="208"/>
        <v>#DIV/0!</v>
      </c>
      <c r="F3266" s="124"/>
      <c r="G3266" s="128"/>
      <c r="H3266" s="128"/>
      <c r="I3266" s="124"/>
      <c r="J3266" s="125"/>
      <c r="K3266" s="128"/>
    </row>
    <row r="3267" spans="1:11" x14ac:dyDescent="0.3">
      <c r="A3267" s="73">
        <v>39106</v>
      </c>
      <c r="B3267" s="130">
        <v>1440.130005</v>
      </c>
      <c r="C3267" s="125">
        <f t="shared" si="206"/>
        <v>1.9842661193278044E-2</v>
      </c>
      <c r="D3267" s="128">
        <f t="shared" si="207"/>
        <v>19842.661193278043</v>
      </c>
      <c r="E3267" s="128" t="e">
        <f t="shared" ca="1" si="208"/>
        <v>#DIV/0!</v>
      </c>
      <c r="F3267" s="124"/>
      <c r="G3267" s="128"/>
      <c r="H3267" s="128"/>
      <c r="I3267" s="124"/>
      <c r="J3267" s="125"/>
      <c r="K3267" s="128"/>
    </row>
    <row r="3268" spans="1:11" x14ac:dyDescent="0.3">
      <c r="A3268" s="73">
        <v>39105</v>
      </c>
      <c r="B3268" s="130">
        <v>1427.98999</v>
      </c>
      <c r="C3268" s="125">
        <f t="shared" si="206"/>
        <v>1.0723099830543648E-2</v>
      </c>
      <c r="D3268" s="128">
        <f t="shared" si="207"/>
        <v>10723.099830543648</v>
      </c>
      <c r="E3268" s="128" t="e">
        <f t="shared" ca="1" si="208"/>
        <v>#DIV/0!</v>
      </c>
      <c r="F3268" s="124"/>
      <c r="G3268" s="128"/>
      <c r="H3268" s="128"/>
      <c r="I3268" s="124"/>
      <c r="J3268" s="125"/>
      <c r="K3268" s="128"/>
    </row>
    <row r="3269" spans="1:11" x14ac:dyDescent="0.3">
      <c r="A3269" s="73">
        <v>39104</v>
      </c>
      <c r="B3269" s="130">
        <v>1422.9499510000001</v>
      </c>
      <c r="C3269" s="125">
        <f t="shared" si="206"/>
        <v>9.391995776640405E-3</v>
      </c>
      <c r="D3269" s="128">
        <f t="shared" si="207"/>
        <v>9391.9957766404041</v>
      </c>
      <c r="E3269" s="128" t="e">
        <f t="shared" ca="1" si="208"/>
        <v>#DIV/0!</v>
      </c>
      <c r="F3269" s="124"/>
      <c r="G3269" s="128"/>
      <c r="H3269" s="128"/>
      <c r="I3269" s="124"/>
      <c r="J3269" s="125"/>
      <c r="K3269" s="128"/>
    </row>
    <row r="3270" spans="1:11" x14ac:dyDescent="0.3">
      <c r="A3270" s="73">
        <v>39101</v>
      </c>
      <c r="B3270" s="130">
        <v>1430.5</v>
      </c>
      <c r="C3270" s="125">
        <f t="shared" si="206"/>
        <v>8.5734268874151365E-3</v>
      </c>
      <c r="D3270" s="128">
        <f t="shared" si="207"/>
        <v>8573.4268874151367</v>
      </c>
      <c r="E3270" s="128" t="e">
        <f t="shared" ca="1" si="208"/>
        <v>#DIV/0!</v>
      </c>
      <c r="F3270" s="124"/>
      <c r="G3270" s="128"/>
      <c r="H3270" s="128"/>
      <c r="I3270" s="124"/>
      <c r="J3270" s="125"/>
      <c r="K3270" s="128"/>
    </row>
    <row r="3271" spans="1:11" x14ac:dyDescent="0.3">
      <c r="A3271" s="73">
        <v>39100</v>
      </c>
      <c r="B3271" s="130">
        <v>1426.369995</v>
      </c>
      <c r="C3271" s="125">
        <f t="shared" si="206"/>
        <v>6.8968086725422761E-3</v>
      </c>
      <c r="D3271" s="128">
        <f t="shared" si="207"/>
        <v>6896.8086725422763</v>
      </c>
      <c r="E3271" s="128" t="e">
        <f t="shared" ca="1" si="208"/>
        <v>#DIV/0!</v>
      </c>
      <c r="F3271" s="124"/>
      <c r="G3271" s="128"/>
      <c r="H3271" s="128"/>
      <c r="I3271" s="124"/>
      <c r="J3271" s="125"/>
      <c r="K3271" s="128"/>
    </row>
    <row r="3272" spans="1:11" x14ac:dyDescent="0.3">
      <c r="A3272" s="73">
        <v>39099</v>
      </c>
      <c r="B3272" s="130">
        <v>1430.619995</v>
      </c>
      <c r="C3272" s="125" t="e">
        <f t="shared" ref="C3272:C3281" si="209">B3272/B3282-1</f>
        <v>#DIV/0!</v>
      </c>
      <c r="D3272" s="128" t="e">
        <f t="shared" ref="D3272:D3281" si="210">C3272*$B$5</f>
        <v>#DIV/0!</v>
      </c>
      <c r="E3272" s="128" t="e">
        <f t="shared" ref="E3272:E3281" ca="1" si="211">ABS(_xlfn.PERCENTILE.INC(OFFSET(D3272,0,0,Window),1-VaRLevel))</f>
        <v>#DIV/0!</v>
      </c>
      <c r="F3272" s="124"/>
      <c r="G3272" s="128"/>
      <c r="H3272" s="128"/>
      <c r="I3272" s="124"/>
      <c r="J3272" s="125"/>
      <c r="K3272" s="128"/>
    </row>
    <row r="3273" spans="1:11" x14ac:dyDescent="0.3">
      <c r="A3273" s="73">
        <v>39098</v>
      </c>
      <c r="B3273" s="130">
        <v>1431.900024</v>
      </c>
      <c r="C3273" s="125" t="e">
        <f t="shared" si="209"/>
        <v>#DIV/0!</v>
      </c>
      <c r="D3273" s="128" t="e">
        <f t="shared" si="210"/>
        <v>#DIV/0!</v>
      </c>
      <c r="E3273" s="128" t="e">
        <f t="shared" ca="1" si="211"/>
        <v>#DIV/0!</v>
      </c>
      <c r="F3273" s="124"/>
      <c r="G3273" s="128"/>
      <c r="H3273" s="128"/>
      <c r="I3273" s="124"/>
      <c r="J3273" s="125"/>
      <c r="K3273" s="128"/>
    </row>
    <row r="3274" spans="1:11" x14ac:dyDescent="0.3">
      <c r="A3274" s="73">
        <v>39094</v>
      </c>
      <c r="B3274" s="130">
        <v>1430.7299800000001</v>
      </c>
      <c r="C3274" s="125" t="e">
        <f t="shared" si="209"/>
        <v>#DIV/0!</v>
      </c>
      <c r="D3274" s="128" t="e">
        <f t="shared" si="210"/>
        <v>#DIV/0!</v>
      </c>
      <c r="E3274" s="128" t="e">
        <f t="shared" ca="1" si="211"/>
        <v>#DIV/0!</v>
      </c>
      <c r="F3274" s="124"/>
      <c r="G3274" s="128"/>
      <c r="H3274" s="128"/>
      <c r="I3274" s="124"/>
      <c r="J3274" s="125"/>
      <c r="K3274" s="128"/>
    </row>
    <row r="3275" spans="1:11" x14ac:dyDescent="0.3">
      <c r="A3275" s="73">
        <v>39093</v>
      </c>
      <c r="B3275" s="130">
        <v>1423.8199460000001</v>
      </c>
      <c r="C3275" s="125" t="e">
        <f t="shared" si="209"/>
        <v>#DIV/0!</v>
      </c>
      <c r="D3275" s="128" t="e">
        <f t="shared" si="210"/>
        <v>#DIV/0!</v>
      </c>
      <c r="E3275" s="128" t="e">
        <f t="shared" ca="1" si="211"/>
        <v>#DIV/0!</v>
      </c>
      <c r="F3275" s="124"/>
      <c r="G3275" s="128"/>
      <c r="H3275" s="128"/>
      <c r="I3275" s="124"/>
      <c r="J3275" s="125"/>
      <c r="K3275" s="128"/>
    </row>
    <row r="3276" spans="1:11" x14ac:dyDescent="0.3">
      <c r="A3276" s="73">
        <v>39092</v>
      </c>
      <c r="B3276" s="130">
        <v>1414.849976</v>
      </c>
      <c r="C3276" s="125" t="e">
        <f t="shared" si="209"/>
        <v>#DIV/0!</v>
      </c>
      <c r="D3276" s="128" t="e">
        <f t="shared" si="210"/>
        <v>#DIV/0!</v>
      </c>
      <c r="E3276" s="128" t="e">
        <f t="shared" ca="1" si="211"/>
        <v>#DIV/0!</v>
      </c>
      <c r="F3276" s="124"/>
      <c r="G3276" s="128"/>
      <c r="H3276" s="128"/>
      <c r="I3276" s="124"/>
      <c r="J3276" s="125"/>
      <c r="K3276" s="128"/>
    </row>
    <row r="3277" spans="1:11" x14ac:dyDescent="0.3">
      <c r="A3277" s="73">
        <v>39091</v>
      </c>
      <c r="B3277" s="130">
        <v>1412.1099850000001</v>
      </c>
      <c r="C3277" s="125" t="e">
        <f t="shared" si="209"/>
        <v>#DIV/0!</v>
      </c>
      <c r="D3277" s="128" t="e">
        <f t="shared" si="210"/>
        <v>#DIV/0!</v>
      </c>
      <c r="E3277" s="128" t="e">
        <f t="shared" ca="1" si="211"/>
        <v>#DIV/0!</v>
      </c>
      <c r="F3277" s="124"/>
      <c r="G3277" s="128"/>
      <c r="H3277" s="128"/>
      <c r="I3277" s="124"/>
      <c r="J3277" s="125"/>
      <c r="K3277" s="128"/>
    </row>
    <row r="3278" spans="1:11" x14ac:dyDescent="0.3">
      <c r="A3278" s="73">
        <v>39090</v>
      </c>
      <c r="B3278" s="130">
        <v>1412.839966</v>
      </c>
      <c r="C3278" s="125" t="e">
        <f t="shared" si="209"/>
        <v>#DIV/0!</v>
      </c>
      <c r="D3278" s="128" t="e">
        <f t="shared" si="210"/>
        <v>#DIV/0!</v>
      </c>
      <c r="E3278" s="128" t="e">
        <f t="shared" ca="1" si="211"/>
        <v>#DIV/0!</v>
      </c>
      <c r="F3278" s="124"/>
      <c r="G3278" s="128"/>
      <c r="H3278" s="128"/>
      <c r="I3278" s="124"/>
      <c r="J3278" s="125"/>
      <c r="K3278" s="128"/>
    </row>
    <row r="3279" spans="1:11" x14ac:dyDescent="0.3">
      <c r="A3279" s="73">
        <v>39087</v>
      </c>
      <c r="B3279" s="130">
        <v>1409.709961</v>
      </c>
      <c r="C3279" s="125" t="e">
        <f t="shared" si="209"/>
        <v>#DIV/0!</v>
      </c>
      <c r="D3279" s="128" t="e">
        <f t="shared" si="210"/>
        <v>#DIV/0!</v>
      </c>
      <c r="E3279" s="128" t="e">
        <f t="shared" ca="1" si="211"/>
        <v>#DIV/0!</v>
      </c>
      <c r="F3279" s="124"/>
      <c r="G3279" s="128"/>
      <c r="H3279" s="128"/>
      <c r="I3279" s="124"/>
      <c r="J3279" s="125"/>
      <c r="K3279" s="128"/>
    </row>
    <row r="3280" spans="1:11" x14ac:dyDescent="0.3">
      <c r="A3280" s="73">
        <v>39086</v>
      </c>
      <c r="B3280" s="130">
        <v>1418.339966</v>
      </c>
      <c r="C3280" s="125" t="e">
        <f t="shared" si="209"/>
        <v>#DIV/0!</v>
      </c>
      <c r="D3280" s="128" t="e">
        <f t="shared" si="210"/>
        <v>#DIV/0!</v>
      </c>
      <c r="E3280" s="128" t="e">
        <f t="shared" ca="1" si="211"/>
        <v>#DIV/0!</v>
      </c>
      <c r="F3280" s="124"/>
      <c r="G3280" s="128"/>
      <c r="H3280" s="128"/>
      <c r="I3280" s="124"/>
      <c r="J3280" s="125"/>
      <c r="K3280" s="128"/>
    </row>
    <row r="3281" spans="1:11" x14ac:dyDescent="0.3">
      <c r="A3281" s="73">
        <v>39085</v>
      </c>
      <c r="B3281" s="130">
        <v>1416.599976</v>
      </c>
      <c r="C3281" s="125" t="e">
        <f t="shared" si="209"/>
        <v>#DIV/0!</v>
      </c>
      <c r="D3281" s="128" t="e">
        <f t="shared" si="210"/>
        <v>#DIV/0!</v>
      </c>
      <c r="E3281" s="128" t="e">
        <f t="shared" ca="1" si="211"/>
        <v>#DIV/0!</v>
      </c>
      <c r="F3281" s="124"/>
      <c r="G3281" s="128"/>
      <c r="H3281" s="128"/>
      <c r="I3281" s="124"/>
      <c r="J3281" s="125"/>
      <c r="K3281" s="128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288</v>
      </c>
    </row>
    <row r="2" spans="1:6" x14ac:dyDescent="0.3">
      <c r="E2" s="112">
        <v>250</v>
      </c>
    </row>
    <row r="3" spans="1:6" x14ac:dyDescent="0.3">
      <c r="B3" s="70"/>
    </row>
    <row r="4" spans="1:6" x14ac:dyDescent="0.3">
      <c r="A4" s="1" t="s">
        <v>285</v>
      </c>
      <c r="B4" s="105" t="s">
        <v>184</v>
      </c>
      <c r="E4" s="1" t="s">
        <v>287</v>
      </c>
    </row>
    <row r="5" spans="1:6" x14ac:dyDescent="0.3">
      <c r="A5" s="1" t="s">
        <v>284</v>
      </c>
      <c r="B5" s="70">
        <v>1000000</v>
      </c>
      <c r="E5" s="131">
        <v>0.99</v>
      </c>
    </row>
    <row r="7" spans="1:6" s="105" customFormat="1" x14ac:dyDescent="0.3">
      <c r="A7" s="105" t="s">
        <v>24</v>
      </c>
      <c r="B7" s="105" t="s">
        <v>284</v>
      </c>
      <c r="C7" s="105" t="s">
        <v>276</v>
      </c>
      <c r="D7" s="105" t="s">
        <v>283</v>
      </c>
      <c r="E7" s="105" t="s">
        <v>413</v>
      </c>
      <c r="F7" s="105" t="s">
        <v>290</v>
      </c>
    </row>
    <row r="8" spans="1:6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_xlfn.PERCENTILE.INC(OFFSET(D8,0,0,Window),1-VaRLevel)</f>
        <v>-45344.035233093877</v>
      </c>
      <c r="F8" s="128">
        <f t="shared" ref="F8:F71" ca="1" si="3">ABS(AVERAGEIF(OFFSET(D8,0,0,Window),"&lt;=" &amp;E8))</f>
        <v>46555.976314314001</v>
      </c>
    </row>
    <row r="9" spans="1:6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-45344.035233093877</v>
      </c>
      <c r="F9" s="128">
        <f t="shared" ca="1" si="3"/>
        <v>46555.976314314001</v>
      </c>
    </row>
    <row r="10" spans="1:6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-45344.035233093877</v>
      </c>
      <c r="F10" s="128">
        <f t="shared" ca="1" si="3"/>
        <v>46555.976314314001</v>
      </c>
    </row>
    <row r="11" spans="1:6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-45344.035233093877</v>
      </c>
      <c r="F11" s="128">
        <f t="shared" ca="1" si="3"/>
        <v>46555.976314314001</v>
      </c>
    </row>
    <row r="12" spans="1:6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-45344.035233093877</v>
      </c>
      <c r="F12" s="128">
        <f t="shared" ca="1" si="3"/>
        <v>46555.976314314001</v>
      </c>
    </row>
    <row r="13" spans="1:6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-45344.035233093877</v>
      </c>
      <c r="F13" s="128">
        <f t="shared" ca="1" si="3"/>
        <v>46555.976314314001</v>
      </c>
    </row>
    <row r="14" spans="1:6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-45344.035233093877</v>
      </c>
      <c r="F14" s="128">
        <f t="shared" ca="1" si="3"/>
        <v>46555.976314314001</v>
      </c>
    </row>
    <row r="15" spans="1:6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-46346.331009588495</v>
      </c>
      <c r="F15" s="128">
        <f t="shared" ca="1" si="3"/>
        <v>50794.539391292703</v>
      </c>
    </row>
    <row r="16" spans="1:6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-46949.906084557435</v>
      </c>
      <c r="F16" s="128">
        <f t="shared" ca="1" si="3"/>
        <v>52831.823612333777</v>
      </c>
    </row>
    <row r="17" spans="1:6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-50064.99342675256</v>
      </c>
      <c r="F17" s="128">
        <f t="shared" ca="1" si="3"/>
        <v>57953.710648292908</v>
      </c>
    </row>
    <row r="18" spans="1:6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-54591.9458669171</v>
      </c>
      <c r="F18" s="128">
        <f t="shared" ca="1" si="3"/>
        <v>58986.45821507564</v>
      </c>
    </row>
    <row r="19" spans="1:6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-57321.680942731065</v>
      </c>
      <c r="F19" s="128">
        <f t="shared" ca="1" si="3"/>
        <v>61768.826954839322</v>
      </c>
    </row>
    <row r="20" spans="1:6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-60463.422555705765</v>
      </c>
      <c r="F20" s="128">
        <f t="shared" ca="1" si="3"/>
        <v>69676.202901960714</v>
      </c>
    </row>
    <row r="21" spans="1:6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-63431.295318628501</v>
      </c>
      <c r="F21" s="128">
        <f t="shared" ca="1" si="3"/>
        <v>77144.329082893892</v>
      </c>
    </row>
    <row r="22" spans="1:6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-68057.675227542451</v>
      </c>
      <c r="F22" s="128">
        <f t="shared" ca="1" si="3"/>
        <v>79497.586741824416</v>
      </c>
    </row>
    <row r="23" spans="1:6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-76969.336947907272</v>
      </c>
      <c r="F23" s="128">
        <f t="shared" ca="1" si="3"/>
        <v>84831.575180895816</v>
      </c>
    </row>
    <row r="24" spans="1:6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-79957.266748767404</v>
      </c>
      <c r="F24" s="128">
        <f t="shared" ca="1" si="3"/>
        <v>84831.575180895816</v>
      </c>
    </row>
    <row r="25" spans="1:6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-79957.266748767404</v>
      </c>
      <c r="F25" s="128">
        <f t="shared" ca="1" si="3"/>
        <v>84831.575180895816</v>
      </c>
    </row>
    <row r="26" spans="1:6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-79957.266748767404</v>
      </c>
      <c r="F26" s="128">
        <f t="shared" ca="1" si="3"/>
        <v>84831.575180895816</v>
      </c>
    </row>
    <row r="27" spans="1:6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-79957.266748767404</v>
      </c>
      <c r="F27" s="128">
        <f t="shared" ca="1" si="3"/>
        <v>84831.575180895816</v>
      </c>
    </row>
    <row r="28" spans="1:6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-79957.266748767404</v>
      </c>
      <c r="F28" s="128">
        <f t="shared" ca="1" si="3"/>
        <v>84831.575180895816</v>
      </c>
    </row>
    <row r="29" spans="1:6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-79957.266748767404</v>
      </c>
      <c r="F29" s="128">
        <f t="shared" ca="1" si="3"/>
        <v>84831.575180895816</v>
      </c>
    </row>
    <row r="30" spans="1:6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-79957.266748767404</v>
      </c>
      <c r="F30" s="128">
        <f t="shared" ca="1" si="3"/>
        <v>84831.575180895816</v>
      </c>
    </row>
    <row r="31" spans="1:6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-79957.266748767404</v>
      </c>
      <c r="F31" s="128">
        <f t="shared" ca="1" si="3"/>
        <v>84831.575180895816</v>
      </c>
    </row>
    <row r="32" spans="1:6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-79957.266748767404</v>
      </c>
      <c r="F32" s="128">
        <f t="shared" ca="1" si="3"/>
        <v>84831.575180895816</v>
      </c>
    </row>
    <row r="33" spans="1:6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-79957.266748767404</v>
      </c>
      <c r="F33" s="128">
        <f t="shared" ca="1" si="3"/>
        <v>84831.575180895816</v>
      </c>
    </row>
    <row r="34" spans="1:6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-79957.266748767404</v>
      </c>
      <c r="F34" s="128">
        <f t="shared" ca="1" si="3"/>
        <v>84831.575180895816</v>
      </c>
    </row>
    <row r="35" spans="1:6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-79957.266748767404</v>
      </c>
      <c r="F35" s="128">
        <f t="shared" ca="1" si="3"/>
        <v>84831.575180895816</v>
      </c>
    </row>
    <row r="36" spans="1:6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-79957.266748767404</v>
      </c>
      <c r="F36" s="128">
        <f t="shared" ca="1" si="3"/>
        <v>84831.575180895816</v>
      </c>
    </row>
    <row r="37" spans="1:6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-79957.266748767404</v>
      </c>
      <c r="F37" s="128">
        <f t="shared" ca="1" si="3"/>
        <v>84831.575180895816</v>
      </c>
    </row>
    <row r="38" spans="1:6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-79957.266748767404</v>
      </c>
      <c r="F38" s="128">
        <f t="shared" ca="1" si="3"/>
        <v>84831.575180895816</v>
      </c>
    </row>
    <row r="39" spans="1:6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-79957.266748767404</v>
      </c>
      <c r="F39" s="128">
        <f t="shared" ca="1" si="3"/>
        <v>84831.575180895816</v>
      </c>
    </row>
    <row r="40" spans="1:6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-79957.266748767404</v>
      </c>
      <c r="F40" s="128">
        <f t="shared" ca="1" si="3"/>
        <v>84831.575180895816</v>
      </c>
    </row>
    <row r="41" spans="1:6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-79957.266748767404</v>
      </c>
      <c r="F41" s="128">
        <f t="shared" ca="1" si="3"/>
        <v>84831.575180895816</v>
      </c>
    </row>
    <row r="42" spans="1:6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-79957.266748767404</v>
      </c>
      <c r="F42" s="128">
        <f t="shared" ca="1" si="3"/>
        <v>84831.575180895816</v>
      </c>
    </row>
    <row r="43" spans="1:6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-79957.266748767404</v>
      </c>
      <c r="F43" s="128">
        <f t="shared" ca="1" si="3"/>
        <v>84831.575180895816</v>
      </c>
    </row>
    <row r="44" spans="1:6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-79957.266748767404</v>
      </c>
      <c r="F44" s="128">
        <f t="shared" ca="1" si="3"/>
        <v>84831.575180895816</v>
      </c>
    </row>
    <row r="45" spans="1:6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-79957.266748767404</v>
      </c>
      <c r="F45" s="128">
        <f t="shared" ca="1" si="3"/>
        <v>84831.575180895816</v>
      </c>
    </row>
    <row r="46" spans="1:6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-79957.266748767404</v>
      </c>
      <c r="F46" s="128">
        <f t="shared" ca="1" si="3"/>
        <v>84831.575180895816</v>
      </c>
    </row>
    <row r="47" spans="1:6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-79957.266748767404</v>
      </c>
      <c r="F47" s="128">
        <f t="shared" ca="1" si="3"/>
        <v>84831.575180895816</v>
      </c>
    </row>
    <row r="48" spans="1:6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-79957.266748767404</v>
      </c>
      <c r="F48" s="128">
        <f t="shared" ca="1" si="3"/>
        <v>84831.575180895816</v>
      </c>
    </row>
    <row r="49" spans="1:6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-79957.266748767404</v>
      </c>
      <c r="F49" s="128">
        <f t="shared" ca="1" si="3"/>
        <v>84831.575180895816</v>
      </c>
    </row>
    <row r="50" spans="1:6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-79957.266748767404</v>
      </c>
      <c r="F50" s="128">
        <f t="shared" ca="1" si="3"/>
        <v>84831.575180895816</v>
      </c>
    </row>
    <row r="51" spans="1:6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-79957.266748767404</v>
      </c>
      <c r="F51" s="128">
        <f t="shared" ca="1" si="3"/>
        <v>84831.575180895816</v>
      </c>
    </row>
    <row r="52" spans="1:6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-79957.266748767404</v>
      </c>
      <c r="F52" s="128">
        <f t="shared" ca="1" si="3"/>
        <v>84831.575180895816</v>
      </c>
    </row>
    <row r="53" spans="1:6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-79957.266748767404</v>
      </c>
      <c r="F53" s="128">
        <f t="shared" ca="1" si="3"/>
        <v>84831.575180895816</v>
      </c>
    </row>
    <row r="54" spans="1:6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-79957.266748767404</v>
      </c>
      <c r="F54" s="128">
        <f t="shared" ca="1" si="3"/>
        <v>84831.575180895816</v>
      </c>
    </row>
    <row r="55" spans="1:6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-79957.266748767404</v>
      </c>
      <c r="F55" s="128">
        <f t="shared" ca="1" si="3"/>
        <v>84831.575180895816</v>
      </c>
    </row>
    <row r="56" spans="1:6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-79957.266748767404</v>
      </c>
      <c r="F56" s="128">
        <f t="shared" ca="1" si="3"/>
        <v>84831.575180895816</v>
      </c>
    </row>
    <row r="57" spans="1:6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-79957.266748767404</v>
      </c>
      <c r="F57" s="128">
        <f t="shared" ca="1" si="3"/>
        <v>84831.575180895816</v>
      </c>
    </row>
    <row r="58" spans="1:6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-79957.266748767404</v>
      </c>
      <c r="F58" s="128">
        <f t="shared" ca="1" si="3"/>
        <v>84831.575180895816</v>
      </c>
    </row>
    <row r="59" spans="1:6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-79957.266748767404</v>
      </c>
      <c r="F59" s="128">
        <f t="shared" ca="1" si="3"/>
        <v>84831.575180895816</v>
      </c>
    </row>
    <row r="60" spans="1:6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-79957.266748767404</v>
      </c>
      <c r="F60" s="128">
        <f t="shared" ca="1" si="3"/>
        <v>84831.575180895816</v>
      </c>
    </row>
    <row r="61" spans="1:6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-79957.266748767404</v>
      </c>
      <c r="F61" s="128">
        <f t="shared" ca="1" si="3"/>
        <v>84831.575180895816</v>
      </c>
    </row>
    <row r="62" spans="1:6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-79957.266748767404</v>
      </c>
      <c r="F62" s="128">
        <f t="shared" ca="1" si="3"/>
        <v>84831.575180895816</v>
      </c>
    </row>
    <row r="63" spans="1:6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-79957.266748767404</v>
      </c>
      <c r="F63" s="128">
        <f t="shared" ca="1" si="3"/>
        <v>84831.575180895816</v>
      </c>
    </row>
    <row r="64" spans="1:6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-79957.266748767404</v>
      </c>
      <c r="F64" s="128">
        <f t="shared" ca="1" si="3"/>
        <v>84831.575180895816</v>
      </c>
    </row>
    <row r="65" spans="1:6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-79957.266748767404</v>
      </c>
      <c r="F65" s="128">
        <f t="shared" ca="1" si="3"/>
        <v>84831.575180895816</v>
      </c>
    </row>
    <row r="66" spans="1:6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-79957.266748767404</v>
      </c>
      <c r="F66" s="128">
        <f t="shared" ca="1" si="3"/>
        <v>84831.575180895816</v>
      </c>
    </row>
    <row r="67" spans="1:6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-79957.266748767404</v>
      </c>
      <c r="F67" s="128">
        <f t="shared" ca="1" si="3"/>
        <v>84831.575180895816</v>
      </c>
    </row>
    <row r="68" spans="1:6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-79957.266748767404</v>
      </c>
      <c r="F68" s="128">
        <f t="shared" ca="1" si="3"/>
        <v>84831.575180895816</v>
      </c>
    </row>
    <row r="69" spans="1:6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-79957.266748767404</v>
      </c>
      <c r="F69" s="128">
        <f t="shared" ca="1" si="3"/>
        <v>84831.575180895816</v>
      </c>
    </row>
    <row r="70" spans="1:6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-79957.266748767404</v>
      </c>
      <c r="F70" s="128">
        <f t="shared" ca="1" si="3"/>
        <v>84831.575180895816</v>
      </c>
    </row>
    <row r="71" spans="1:6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-79957.266748767404</v>
      </c>
      <c r="F71" s="128">
        <f t="shared" ca="1" si="3"/>
        <v>84831.575180895816</v>
      </c>
    </row>
    <row r="72" spans="1:6" x14ac:dyDescent="0.3">
      <c r="A72" s="73">
        <v>43747</v>
      </c>
      <c r="B72" s="130">
        <v>2919.3999020000001</v>
      </c>
      <c r="C72" s="125">
        <f t="shared" ref="C72:C135" si="4">B72/B82-1</f>
        <v>-2.1934024742691904E-2</v>
      </c>
      <c r="D72" s="128">
        <f t="shared" ref="D72:D135" si="5">C72*$B$5</f>
        <v>-21934.024742691905</v>
      </c>
      <c r="E72" s="128">
        <f t="shared" ref="E72:E135" ca="1" si="6">_xlfn.PERCENTILE.INC(OFFSET(D72,0,0,Window),1-VaRLevel)</f>
        <v>-79957.266748767404</v>
      </c>
      <c r="F72" s="128">
        <f t="shared" ref="F72:F135" ca="1" si="7">ABS(AVERAGEIF(OFFSET(D72,0,0,Window),"&lt;=" &amp;E72))</f>
        <v>84831.575180895816</v>
      </c>
    </row>
    <row r="73" spans="1:6" x14ac:dyDescent="0.3">
      <c r="A73" s="73">
        <v>43746</v>
      </c>
      <c r="B73" s="130">
        <v>2893.0600589999999</v>
      </c>
      <c r="C73" s="125">
        <f t="shared" si="4"/>
        <v>-2.4789333435800365E-2</v>
      </c>
      <c r="D73" s="128">
        <f t="shared" si="5"/>
        <v>-24789.333435800363</v>
      </c>
      <c r="E73" s="128">
        <f t="shared" ca="1" si="6"/>
        <v>-79957.266748767404</v>
      </c>
      <c r="F73" s="128">
        <f t="shared" ca="1" si="7"/>
        <v>84831.575180895816</v>
      </c>
    </row>
    <row r="74" spans="1:6" x14ac:dyDescent="0.3">
      <c r="A74" s="73">
        <v>43745</v>
      </c>
      <c r="B74" s="130">
        <v>2938.790039</v>
      </c>
      <c r="C74" s="125">
        <f t="shared" si="4"/>
        <v>-1.7711860326078854E-2</v>
      </c>
      <c r="D74" s="128">
        <f t="shared" si="5"/>
        <v>-17711.860326078855</v>
      </c>
      <c r="E74" s="128">
        <f t="shared" ca="1" si="6"/>
        <v>-79957.266748767404</v>
      </c>
      <c r="F74" s="128">
        <f t="shared" ca="1" si="7"/>
        <v>84831.575180895816</v>
      </c>
    </row>
    <row r="75" spans="1:6" x14ac:dyDescent="0.3">
      <c r="A75" s="73">
        <v>43742</v>
      </c>
      <c r="B75" s="130">
        <v>2952.01001</v>
      </c>
      <c r="C75" s="125">
        <f t="shared" si="4"/>
        <v>-1.3388743274577619E-2</v>
      </c>
      <c r="D75" s="128">
        <f t="shared" si="5"/>
        <v>-13388.743274577619</v>
      </c>
      <c r="E75" s="128">
        <f t="shared" ca="1" si="6"/>
        <v>-79957.266748767404</v>
      </c>
      <c r="F75" s="128">
        <f t="shared" ca="1" si="7"/>
        <v>84831.575180895816</v>
      </c>
    </row>
    <row r="76" spans="1:6" x14ac:dyDescent="0.3">
      <c r="A76" s="73">
        <v>43741</v>
      </c>
      <c r="B76" s="130">
        <v>2910.6298830000001</v>
      </c>
      <c r="C76" s="125">
        <f t="shared" si="4"/>
        <v>-3.1981001251414565E-2</v>
      </c>
      <c r="D76" s="128">
        <f t="shared" si="5"/>
        <v>-31981.001251414564</v>
      </c>
      <c r="E76" s="128">
        <f t="shared" ca="1" si="6"/>
        <v>-79957.266748767404</v>
      </c>
      <c r="F76" s="128">
        <f t="shared" ca="1" si="7"/>
        <v>84831.575180895816</v>
      </c>
    </row>
    <row r="77" spans="1:6" x14ac:dyDescent="0.3">
      <c r="A77" s="73">
        <v>43740</v>
      </c>
      <c r="B77" s="130">
        <v>2887.610107</v>
      </c>
      <c r="C77" s="125">
        <f t="shared" si="4"/>
        <v>-3.9617748781019646E-2</v>
      </c>
      <c r="D77" s="128">
        <f t="shared" si="5"/>
        <v>-39617.748781019647</v>
      </c>
      <c r="E77" s="128">
        <f t="shared" ca="1" si="6"/>
        <v>-79957.266748767404</v>
      </c>
      <c r="F77" s="128">
        <f t="shared" ca="1" si="7"/>
        <v>84831.575180895816</v>
      </c>
    </row>
    <row r="78" spans="1:6" x14ac:dyDescent="0.3">
      <c r="A78" s="73">
        <v>43739</v>
      </c>
      <c r="B78" s="130">
        <v>2940.25</v>
      </c>
      <c r="C78" s="125">
        <f t="shared" si="4"/>
        <v>-2.1775277661439496E-2</v>
      </c>
      <c r="D78" s="128">
        <f t="shared" si="5"/>
        <v>-21775.277661439497</v>
      </c>
      <c r="E78" s="128">
        <f t="shared" ca="1" si="6"/>
        <v>-79957.266748767404</v>
      </c>
      <c r="F78" s="128">
        <f t="shared" ca="1" si="7"/>
        <v>84831.575180895816</v>
      </c>
    </row>
    <row r="79" spans="1:6" x14ac:dyDescent="0.3">
      <c r="A79" s="73">
        <v>43738</v>
      </c>
      <c r="B79" s="130">
        <v>2976.73999</v>
      </c>
      <c r="C79" s="125">
        <f t="shared" si="4"/>
        <v>-7.0781368917688381E-3</v>
      </c>
      <c r="D79" s="128">
        <f t="shared" si="5"/>
        <v>-7078.1368917688378</v>
      </c>
      <c r="E79" s="128">
        <f t="shared" ca="1" si="6"/>
        <v>-79957.266748767404</v>
      </c>
      <c r="F79" s="128">
        <f t="shared" ca="1" si="7"/>
        <v>84831.575180895816</v>
      </c>
    </row>
    <row r="80" spans="1:6" x14ac:dyDescent="0.3">
      <c r="A80" s="73">
        <v>43735</v>
      </c>
      <c r="B80" s="130">
        <v>2961.790039</v>
      </c>
      <c r="C80" s="125">
        <f t="shared" si="4"/>
        <v>-1.5162601332849523E-2</v>
      </c>
      <c r="D80" s="128">
        <f t="shared" si="5"/>
        <v>-15162.601332849523</v>
      </c>
      <c r="E80" s="128">
        <f t="shared" ca="1" si="6"/>
        <v>-79957.266748767404</v>
      </c>
      <c r="F80" s="128">
        <f t="shared" ca="1" si="7"/>
        <v>84831.575180895816</v>
      </c>
    </row>
    <row r="81" spans="1:6" x14ac:dyDescent="0.3">
      <c r="A81" s="73">
        <v>43734</v>
      </c>
      <c r="B81" s="130">
        <v>2977.6201169999999</v>
      </c>
      <c r="C81" s="125">
        <f t="shared" si="4"/>
        <v>-1.0616118009584063E-2</v>
      </c>
      <c r="D81" s="128">
        <f t="shared" si="5"/>
        <v>-10616.118009584063</v>
      </c>
      <c r="E81" s="128">
        <f t="shared" ca="1" si="6"/>
        <v>-79957.266748767404</v>
      </c>
      <c r="F81" s="128">
        <f t="shared" ca="1" si="7"/>
        <v>84831.575180895816</v>
      </c>
    </row>
    <row r="82" spans="1:6" x14ac:dyDescent="0.3">
      <c r="A82" s="73">
        <v>43733</v>
      </c>
      <c r="B82" s="130">
        <v>2984.8701169999999</v>
      </c>
      <c r="C82" s="125">
        <f t="shared" si="4"/>
        <v>-5.3516127880056663E-3</v>
      </c>
      <c r="D82" s="128">
        <f t="shared" si="5"/>
        <v>-5351.6127880056665</v>
      </c>
      <c r="E82" s="128">
        <f t="shared" ca="1" si="6"/>
        <v>-79957.266748767404</v>
      </c>
      <c r="F82" s="128">
        <f t="shared" ca="1" si="7"/>
        <v>84831.575180895816</v>
      </c>
    </row>
    <row r="83" spans="1:6" x14ac:dyDescent="0.3">
      <c r="A83" s="73">
        <v>43732</v>
      </c>
      <c r="B83" s="130">
        <v>2966.6000979999999</v>
      </c>
      <c r="C83" s="125">
        <f t="shared" si="4"/>
        <v>-4.2927563895042153E-3</v>
      </c>
      <c r="D83" s="128">
        <f t="shared" si="5"/>
        <v>-4292.7563895042149</v>
      </c>
      <c r="E83" s="128">
        <f t="shared" ca="1" si="6"/>
        <v>-79957.266748767404</v>
      </c>
      <c r="F83" s="128">
        <f t="shared" ca="1" si="7"/>
        <v>84831.575180895816</v>
      </c>
    </row>
    <row r="84" spans="1:6" x14ac:dyDescent="0.3">
      <c r="A84" s="73">
        <v>43731</v>
      </c>
      <c r="B84" s="130">
        <v>2991.780029</v>
      </c>
      <c r="C84" s="125">
        <f t="shared" si="4"/>
        <v>4.482259883493489E-3</v>
      </c>
      <c r="D84" s="128">
        <f t="shared" si="5"/>
        <v>4482.2598834934888</v>
      </c>
      <c r="E84" s="128">
        <f t="shared" ca="1" si="6"/>
        <v>-79957.266748767404</v>
      </c>
      <c r="F84" s="128">
        <f t="shared" ca="1" si="7"/>
        <v>84831.575180895816</v>
      </c>
    </row>
    <row r="85" spans="1:6" x14ac:dyDescent="0.3">
      <c r="A85" s="73">
        <v>43728</v>
      </c>
      <c r="B85" s="130">
        <v>2992.070068</v>
      </c>
      <c r="C85" s="125">
        <f t="shared" si="4"/>
        <v>4.4851990206911108E-3</v>
      </c>
      <c r="D85" s="128">
        <f t="shared" si="5"/>
        <v>4485.1990206911105</v>
      </c>
      <c r="E85" s="128">
        <f t="shared" ca="1" si="6"/>
        <v>-79957.266748767404</v>
      </c>
      <c r="F85" s="128">
        <f t="shared" ca="1" si="7"/>
        <v>84831.575180895816</v>
      </c>
    </row>
    <row r="86" spans="1:6" x14ac:dyDescent="0.3">
      <c r="A86" s="73">
        <v>43727</v>
      </c>
      <c r="B86" s="130">
        <v>3006.790039</v>
      </c>
      <c r="C86" s="125">
        <f t="shared" si="4"/>
        <v>1.034611525537632E-2</v>
      </c>
      <c r="D86" s="128">
        <f t="shared" si="5"/>
        <v>10346.11525537632</v>
      </c>
      <c r="E86" s="128">
        <f t="shared" ca="1" si="6"/>
        <v>-79957.266748767404</v>
      </c>
      <c r="F86" s="128">
        <f t="shared" ca="1" si="7"/>
        <v>84831.575180895816</v>
      </c>
    </row>
    <row r="87" spans="1:6" x14ac:dyDescent="0.3">
      <c r="A87" s="73">
        <v>43726</v>
      </c>
      <c r="B87" s="130">
        <v>3006.7299800000001</v>
      </c>
      <c r="C87" s="125">
        <f t="shared" si="4"/>
        <v>2.3470086364318465E-2</v>
      </c>
      <c r="D87" s="128">
        <f t="shared" si="5"/>
        <v>23470.086364318464</v>
      </c>
      <c r="E87" s="128">
        <f t="shared" ca="1" si="6"/>
        <v>-79957.266748767404</v>
      </c>
      <c r="F87" s="128">
        <f t="shared" ca="1" si="7"/>
        <v>84831.575180895816</v>
      </c>
    </row>
    <row r="88" spans="1:6" x14ac:dyDescent="0.3">
      <c r="A88" s="73">
        <v>43725</v>
      </c>
      <c r="B88" s="130">
        <v>3005.6999510000001</v>
      </c>
      <c r="C88" s="125">
        <f t="shared" si="4"/>
        <v>3.4212213702015326E-2</v>
      </c>
      <c r="D88" s="128">
        <f t="shared" si="5"/>
        <v>34212.213702015324</v>
      </c>
      <c r="E88" s="128">
        <f t="shared" ca="1" si="6"/>
        <v>-79957.266748767404</v>
      </c>
      <c r="F88" s="128">
        <f t="shared" ca="1" si="7"/>
        <v>84831.575180895816</v>
      </c>
    </row>
    <row r="89" spans="1:6" x14ac:dyDescent="0.3">
      <c r="A89" s="73">
        <v>43724</v>
      </c>
      <c r="B89" s="130">
        <v>2997.959961</v>
      </c>
      <c r="C89" s="125">
        <f t="shared" si="4"/>
        <v>2.4432249527708505E-2</v>
      </c>
      <c r="D89" s="128">
        <f t="shared" si="5"/>
        <v>24432.249527708504</v>
      </c>
      <c r="E89" s="128">
        <f t="shared" ca="1" si="6"/>
        <v>-79957.266748767404</v>
      </c>
      <c r="F89" s="128">
        <f t="shared" ca="1" si="7"/>
        <v>84831.575180895816</v>
      </c>
    </row>
    <row r="90" spans="1:6" x14ac:dyDescent="0.3">
      <c r="A90" s="73">
        <v>43721</v>
      </c>
      <c r="B90" s="130">
        <v>3007.389893</v>
      </c>
      <c r="C90" s="125">
        <f t="shared" si="4"/>
        <v>2.8315112867974612E-2</v>
      </c>
      <c r="D90" s="128">
        <f t="shared" si="5"/>
        <v>28315.112867974611</v>
      </c>
      <c r="E90" s="128">
        <f t="shared" ca="1" si="6"/>
        <v>-79957.266748767404</v>
      </c>
      <c r="F90" s="128">
        <f t="shared" ca="1" si="7"/>
        <v>84831.575180895816</v>
      </c>
    </row>
    <row r="91" spans="1:6" x14ac:dyDescent="0.3">
      <c r="A91" s="73">
        <v>43720</v>
      </c>
      <c r="B91" s="130">
        <v>3009.570068</v>
      </c>
      <c r="C91" s="125">
        <f t="shared" si="4"/>
        <v>4.2116570803021336E-2</v>
      </c>
      <c r="D91" s="128">
        <f t="shared" si="5"/>
        <v>42116.570803021335</v>
      </c>
      <c r="E91" s="128">
        <f t="shared" ca="1" si="6"/>
        <v>-79957.266748767404</v>
      </c>
      <c r="F91" s="128">
        <f t="shared" ca="1" si="7"/>
        <v>84831.575180895816</v>
      </c>
    </row>
    <row r="92" spans="1:6" x14ac:dyDescent="0.3">
      <c r="A92" s="73">
        <v>43719</v>
      </c>
      <c r="B92" s="130">
        <v>3000.929932</v>
      </c>
      <c r="C92" s="125">
        <f t="shared" si="4"/>
        <v>4.592634221915759E-2</v>
      </c>
      <c r="D92" s="128">
        <f t="shared" si="5"/>
        <v>45926.342219157588</v>
      </c>
      <c r="E92" s="128">
        <f t="shared" ca="1" si="6"/>
        <v>-79957.266748767404</v>
      </c>
      <c r="F92" s="128">
        <f t="shared" ca="1" si="7"/>
        <v>84831.575180895816</v>
      </c>
    </row>
    <row r="93" spans="1:6" x14ac:dyDescent="0.3">
      <c r="A93" s="73">
        <v>43718</v>
      </c>
      <c r="B93" s="130">
        <v>2979.389893</v>
      </c>
      <c r="C93" s="125">
        <f t="shared" si="4"/>
        <v>3.5092661186445717E-2</v>
      </c>
      <c r="D93" s="128">
        <f t="shared" si="5"/>
        <v>35092.661186445715</v>
      </c>
      <c r="E93" s="128">
        <f t="shared" ca="1" si="6"/>
        <v>-79957.266748767404</v>
      </c>
      <c r="F93" s="128">
        <f t="shared" ca="1" si="7"/>
        <v>84831.575180895816</v>
      </c>
    </row>
    <row r="94" spans="1:6" x14ac:dyDescent="0.3">
      <c r="A94" s="73">
        <v>43717</v>
      </c>
      <c r="B94" s="130">
        <v>2978.429932</v>
      </c>
      <c r="C94" s="125">
        <f t="shared" si="4"/>
        <v>4.6123901101377429E-2</v>
      </c>
      <c r="D94" s="128">
        <f t="shared" si="5"/>
        <v>46123.901101377429</v>
      </c>
      <c r="E94" s="128">
        <f t="shared" ca="1" si="6"/>
        <v>-79957.266748767404</v>
      </c>
      <c r="F94" s="128">
        <f t="shared" ca="1" si="7"/>
        <v>84831.575180895816</v>
      </c>
    </row>
    <row r="95" spans="1:6" x14ac:dyDescent="0.3">
      <c r="A95" s="73">
        <v>43714</v>
      </c>
      <c r="B95" s="130">
        <v>2978.709961</v>
      </c>
      <c r="C95" s="125">
        <f t="shared" si="4"/>
        <v>1.9076621541509242E-2</v>
      </c>
      <c r="D95" s="128">
        <f t="shared" si="5"/>
        <v>19076.621541509241</v>
      </c>
      <c r="E95" s="128">
        <f t="shared" ca="1" si="6"/>
        <v>-79957.266748767404</v>
      </c>
      <c r="F95" s="128">
        <f t="shared" ca="1" si="7"/>
        <v>84831.575180895816</v>
      </c>
    </row>
    <row r="96" spans="1:6" x14ac:dyDescent="0.3">
      <c r="A96" s="73">
        <v>43713</v>
      </c>
      <c r="B96" s="130">
        <v>2976</v>
      </c>
      <c r="C96" s="125">
        <f t="shared" si="4"/>
        <v>1.7634229302506021E-2</v>
      </c>
      <c r="D96" s="128">
        <f t="shared" si="5"/>
        <v>17634.229302506021</v>
      </c>
      <c r="E96" s="128">
        <f t="shared" ca="1" si="6"/>
        <v>-79957.266748767404</v>
      </c>
      <c r="F96" s="128">
        <f t="shared" ca="1" si="7"/>
        <v>84831.575180895816</v>
      </c>
    </row>
    <row r="97" spans="1:6" x14ac:dyDescent="0.3">
      <c r="A97" s="73">
        <v>43712</v>
      </c>
      <c r="B97" s="130">
        <v>2937.780029</v>
      </c>
      <c r="C97" s="125">
        <f t="shared" si="4"/>
        <v>1.2849470910807126E-2</v>
      </c>
      <c r="D97" s="128">
        <f t="shared" si="5"/>
        <v>12849.470910807126</v>
      </c>
      <c r="E97" s="128">
        <f t="shared" ca="1" si="6"/>
        <v>-79957.266748767404</v>
      </c>
      <c r="F97" s="128">
        <f t="shared" ca="1" si="7"/>
        <v>84831.575180895816</v>
      </c>
    </row>
    <row r="98" spans="1:6" x14ac:dyDescent="0.3">
      <c r="A98" s="73">
        <v>43711</v>
      </c>
      <c r="B98" s="130">
        <v>2906.2700199999999</v>
      </c>
      <c r="C98" s="125">
        <f t="shared" si="4"/>
        <v>-5.9445838532551365E-3</v>
      </c>
      <c r="D98" s="128">
        <f t="shared" si="5"/>
        <v>-5944.5838532551361</v>
      </c>
      <c r="E98" s="128">
        <f t="shared" ca="1" si="6"/>
        <v>-79957.266748767404</v>
      </c>
      <c r="F98" s="128">
        <f t="shared" ca="1" si="7"/>
        <v>84831.575180895816</v>
      </c>
    </row>
    <row r="99" spans="1:6" x14ac:dyDescent="0.3">
      <c r="A99" s="73">
        <v>43707</v>
      </c>
      <c r="B99" s="130">
        <v>2926.459961</v>
      </c>
      <c r="C99" s="125">
        <f t="shared" si="4"/>
        <v>1.3078648340885124E-2</v>
      </c>
      <c r="D99" s="128">
        <f t="shared" si="5"/>
        <v>13078.648340885124</v>
      </c>
      <c r="E99" s="128">
        <f t="shared" ca="1" si="6"/>
        <v>-79957.266748767404</v>
      </c>
      <c r="F99" s="128">
        <f t="shared" ca="1" si="7"/>
        <v>84831.575180895816</v>
      </c>
    </row>
    <row r="100" spans="1:6" x14ac:dyDescent="0.3">
      <c r="A100" s="73">
        <v>43706</v>
      </c>
      <c r="B100" s="130">
        <v>2924.580078</v>
      </c>
      <c r="C100" s="125">
        <f t="shared" si="4"/>
        <v>2.7033283238775851E-2</v>
      </c>
      <c r="D100" s="128">
        <f t="shared" si="5"/>
        <v>27033.28323877585</v>
      </c>
      <c r="E100" s="128">
        <f t="shared" ca="1" si="6"/>
        <v>-79957.266748767404</v>
      </c>
      <c r="F100" s="128">
        <f t="shared" ca="1" si="7"/>
        <v>84831.575180895816</v>
      </c>
    </row>
    <row r="101" spans="1:6" x14ac:dyDescent="0.3">
      <c r="A101" s="73">
        <v>43705</v>
      </c>
      <c r="B101" s="130">
        <v>2887.9399410000001</v>
      </c>
      <c r="C101" s="125">
        <f t="shared" si="4"/>
        <v>1.6665437360694035E-2</v>
      </c>
      <c r="D101" s="128">
        <f t="shared" si="5"/>
        <v>16665.437360694035</v>
      </c>
      <c r="E101" s="128">
        <f t="shared" ca="1" si="6"/>
        <v>-79957.266748767404</v>
      </c>
      <c r="F101" s="128">
        <f t="shared" ca="1" si="7"/>
        <v>84831.575180895816</v>
      </c>
    </row>
    <row r="102" spans="1:6" x14ac:dyDescent="0.3">
      <c r="A102" s="73">
        <v>43704</v>
      </c>
      <c r="B102" s="130">
        <v>2869.1599120000001</v>
      </c>
      <c r="C102" s="125">
        <f t="shared" si="4"/>
        <v>-1.9533118275427142E-2</v>
      </c>
      <c r="D102" s="128">
        <f t="shared" si="5"/>
        <v>-19533.118275427143</v>
      </c>
      <c r="E102" s="128">
        <f t="shared" ca="1" si="6"/>
        <v>-79957.266748767404</v>
      </c>
      <c r="F102" s="128">
        <f t="shared" ca="1" si="7"/>
        <v>84831.575180895816</v>
      </c>
    </row>
    <row r="103" spans="1:6" x14ac:dyDescent="0.3">
      <c r="A103" s="73">
        <v>43703</v>
      </c>
      <c r="B103" s="130">
        <v>2878.3798830000001</v>
      </c>
      <c r="C103" s="125">
        <f t="shared" si="4"/>
        <v>-1.4986186815943991E-3</v>
      </c>
      <c r="D103" s="128">
        <f t="shared" si="5"/>
        <v>-1498.618681594399</v>
      </c>
      <c r="E103" s="128">
        <f t="shared" ca="1" si="6"/>
        <v>-79957.266748767404</v>
      </c>
      <c r="F103" s="128">
        <f t="shared" ca="1" si="7"/>
        <v>84831.575180895816</v>
      </c>
    </row>
    <row r="104" spans="1:6" x14ac:dyDescent="0.3">
      <c r="A104" s="73">
        <v>43700</v>
      </c>
      <c r="B104" s="130">
        <v>2847.110107</v>
      </c>
      <c r="C104" s="125">
        <f t="shared" si="4"/>
        <v>-2.4511262879106432E-2</v>
      </c>
      <c r="D104" s="128">
        <f t="shared" si="5"/>
        <v>-24511.262879106431</v>
      </c>
      <c r="E104" s="128">
        <f t="shared" ca="1" si="6"/>
        <v>-79957.266748767404</v>
      </c>
      <c r="F104" s="128">
        <f t="shared" ca="1" si="7"/>
        <v>84831.575180895816</v>
      </c>
    </row>
    <row r="105" spans="1:6" x14ac:dyDescent="0.3">
      <c r="A105" s="73">
        <v>43699</v>
      </c>
      <c r="B105" s="130">
        <v>2922.9499510000001</v>
      </c>
      <c r="C105" s="125">
        <f t="shared" si="4"/>
        <v>-5.1530540407309644E-3</v>
      </c>
      <c r="D105" s="128">
        <f t="shared" si="5"/>
        <v>-5153.0540407309645</v>
      </c>
      <c r="E105" s="128">
        <f t="shared" ca="1" si="6"/>
        <v>-79957.266748767404</v>
      </c>
      <c r="F105" s="128">
        <f t="shared" ca="1" si="7"/>
        <v>84831.575180895816</v>
      </c>
    </row>
    <row r="106" spans="1:6" x14ac:dyDescent="0.3">
      <c r="A106" s="73">
        <v>43698</v>
      </c>
      <c r="B106" s="130">
        <v>2924.429932</v>
      </c>
      <c r="C106" s="125">
        <f t="shared" si="4"/>
        <v>1.4025739526804859E-2</v>
      </c>
      <c r="D106" s="128">
        <f t="shared" si="5"/>
        <v>14025.739526804859</v>
      </c>
      <c r="E106" s="128">
        <f t="shared" ca="1" si="6"/>
        <v>-79957.266748767404</v>
      </c>
      <c r="F106" s="128">
        <f t="shared" ca="1" si="7"/>
        <v>84831.575180895816</v>
      </c>
    </row>
    <row r="107" spans="1:6" x14ac:dyDescent="0.3">
      <c r="A107" s="73">
        <v>43697</v>
      </c>
      <c r="B107" s="130">
        <v>2900.51001</v>
      </c>
      <c r="C107" s="125">
        <f t="shared" si="4"/>
        <v>6.5029443258626252E-3</v>
      </c>
      <c r="D107" s="128">
        <f t="shared" si="5"/>
        <v>6502.9443258626252</v>
      </c>
      <c r="E107" s="128">
        <f t="shared" ca="1" si="6"/>
        <v>-79957.266748767404</v>
      </c>
      <c r="F107" s="128">
        <f t="shared" ca="1" si="7"/>
        <v>84831.575180895816</v>
      </c>
    </row>
    <row r="108" spans="1:6" x14ac:dyDescent="0.3">
      <c r="A108" s="73">
        <v>43696</v>
      </c>
      <c r="B108" s="130">
        <v>2923.6499020000001</v>
      </c>
      <c r="C108" s="125">
        <f t="shared" si="4"/>
        <v>2.7738883791625479E-2</v>
      </c>
      <c r="D108" s="128">
        <f t="shared" si="5"/>
        <v>27738.883791625478</v>
      </c>
      <c r="E108" s="128">
        <f t="shared" ca="1" si="6"/>
        <v>-79957.266748767404</v>
      </c>
      <c r="F108" s="128">
        <f t="shared" ca="1" si="7"/>
        <v>84831.575180895816</v>
      </c>
    </row>
    <row r="109" spans="1:6" x14ac:dyDescent="0.3">
      <c r="A109" s="73">
        <v>43693</v>
      </c>
      <c r="B109" s="130">
        <v>2888.679932</v>
      </c>
      <c r="C109" s="125">
        <f t="shared" si="4"/>
        <v>-1.4791738297506796E-2</v>
      </c>
      <c r="D109" s="128">
        <f t="shared" si="5"/>
        <v>-14791.738297506796</v>
      </c>
      <c r="E109" s="128">
        <f t="shared" ca="1" si="6"/>
        <v>-79957.266748767404</v>
      </c>
      <c r="F109" s="128">
        <f t="shared" ca="1" si="7"/>
        <v>84831.575180895816</v>
      </c>
    </row>
    <row r="110" spans="1:6" x14ac:dyDescent="0.3">
      <c r="A110" s="73">
        <v>43692</v>
      </c>
      <c r="B110" s="130">
        <v>2847.6000979999999</v>
      </c>
      <c r="C110" s="125">
        <f t="shared" si="4"/>
        <v>-3.5875336503526256E-2</v>
      </c>
      <c r="D110" s="128">
        <f t="shared" si="5"/>
        <v>-35875.336503526254</v>
      </c>
      <c r="E110" s="128">
        <f t="shared" ca="1" si="6"/>
        <v>-79957.266748767404</v>
      </c>
      <c r="F110" s="128">
        <f t="shared" ca="1" si="7"/>
        <v>84831.575180895816</v>
      </c>
    </row>
    <row r="111" spans="1:6" x14ac:dyDescent="0.3">
      <c r="A111" s="73">
        <v>43691</v>
      </c>
      <c r="B111" s="130">
        <v>2840.6000979999999</v>
      </c>
      <c r="C111" s="125">
        <f t="shared" si="4"/>
        <v>-4.6899989426616329E-2</v>
      </c>
      <c r="D111" s="128">
        <f t="shared" si="5"/>
        <v>-46899.989426616332</v>
      </c>
      <c r="E111" s="128">
        <f t="shared" ca="1" si="6"/>
        <v>-79957.266748767404</v>
      </c>
      <c r="F111" s="128">
        <f t="shared" ca="1" si="7"/>
        <v>84831.575180895816</v>
      </c>
    </row>
    <row r="112" spans="1:6" x14ac:dyDescent="0.3">
      <c r="A112" s="73">
        <v>43690</v>
      </c>
      <c r="B112" s="130">
        <v>2926.320068</v>
      </c>
      <c r="C112" s="125">
        <f t="shared" si="4"/>
        <v>-2.8826643599191515E-2</v>
      </c>
      <c r="D112" s="128">
        <f t="shared" si="5"/>
        <v>-28826.643599191513</v>
      </c>
      <c r="E112" s="128">
        <f t="shared" ca="1" si="6"/>
        <v>-79957.266748767404</v>
      </c>
      <c r="F112" s="128">
        <f t="shared" ca="1" si="7"/>
        <v>84831.575180895816</v>
      </c>
    </row>
    <row r="113" spans="1:6" x14ac:dyDescent="0.3">
      <c r="A113" s="73">
        <v>43689</v>
      </c>
      <c r="B113" s="130">
        <v>2882.6999510000001</v>
      </c>
      <c r="C113" s="125">
        <f t="shared" si="4"/>
        <v>-4.5770074289824825E-2</v>
      </c>
      <c r="D113" s="128">
        <f t="shared" si="5"/>
        <v>-45770.074289824828</v>
      </c>
      <c r="E113" s="128">
        <f t="shared" ca="1" si="6"/>
        <v>-79957.266748767404</v>
      </c>
      <c r="F113" s="128">
        <f t="shared" ca="1" si="7"/>
        <v>84831.575180895816</v>
      </c>
    </row>
    <row r="114" spans="1:6" x14ac:dyDescent="0.3">
      <c r="A114" s="73">
        <v>43686</v>
      </c>
      <c r="B114" s="130">
        <v>2918.6499020000001</v>
      </c>
      <c r="C114" s="125">
        <f t="shared" si="4"/>
        <v>-3.5431315794137608E-2</v>
      </c>
      <c r="D114" s="128">
        <f t="shared" si="5"/>
        <v>-35431.315794137605</v>
      </c>
      <c r="E114" s="128">
        <f t="shared" ca="1" si="6"/>
        <v>-79957.266748767404</v>
      </c>
      <c r="F114" s="128">
        <f t="shared" ca="1" si="7"/>
        <v>84831.575180895816</v>
      </c>
    </row>
    <row r="115" spans="1:6" x14ac:dyDescent="0.3">
      <c r="A115" s="73">
        <v>43685</v>
      </c>
      <c r="B115" s="130">
        <v>2938.0900879999999</v>
      </c>
      <c r="C115" s="125">
        <f t="shared" si="4"/>
        <v>-2.1833235909068716E-2</v>
      </c>
      <c r="D115" s="128">
        <f t="shared" si="5"/>
        <v>-21833.235909068717</v>
      </c>
      <c r="E115" s="128">
        <f t="shared" ca="1" si="6"/>
        <v>-79957.266748767404</v>
      </c>
      <c r="F115" s="128">
        <f t="shared" ca="1" si="7"/>
        <v>84831.575180895816</v>
      </c>
    </row>
    <row r="116" spans="1:6" x14ac:dyDescent="0.3">
      <c r="A116" s="73">
        <v>43684</v>
      </c>
      <c r="B116" s="130">
        <v>2883.9799800000001</v>
      </c>
      <c r="C116" s="125">
        <f t="shared" si="4"/>
        <v>-4.4900606827108613E-2</v>
      </c>
      <c r="D116" s="128">
        <f t="shared" si="5"/>
        <v>-44900.606827108611</v>
      </c>
      <c r="E116" s="128">
        <f t="shared" ca="1" si="6"/>
        <v>-79957.266748767404</v>
      </c>
      <c r="F116" s="128">
        <f t="shared" ca="1" si="7"/>
        <v>84831.575180895816</v>
      </c>
    </row>
    <row r="117" spans="1:6" x14ac:dyDescent="0.3">
      <c r="A117" s="73">
        <v>43683</v>
      </c>
      <c r="B117" s="130">
        <v>2881.7700199999999</v>
      </c>
      <c r="C117" s="125">
        <f t="shared" si="4"/>
        <v>-4.1158272148312913E-2</v>
      </c>
      <c r="D117" s="128">
        <f t="shared" si="5"/>
        <v>-41158.272148312913</v>
      </c>
      <c r="E117" s="128">
        <f t="shared" ca="1" si="6"/>
        <v>-79957.266748767404</v>
      </c>
      <c r="F117" s="128">
        <f t="shared" ca="1" si="7"/>
        <v>84831.575180895816</v>
      </c>
    </row>
    <row r="118" spans="1:6" x14ac:dyDescent="0.3">
      <c r="A118" s="73">
        <v>43682</v>
      </c>
      <c r="B118" s="130">
        <v>2844.73999</v>
      </c>
      <c r="C118" s="125">
        <f t="shared" si="4"/>
        <v>-4.6997865226500846E-2</v>
      </c>
      <c r="D118" s="128">
        <f t="shared" si="5"/>
        <v>-46997.865226500842</v>
      </c>
      <c r="E118" s="128">
        <f t="shared" ca="1" si="6"/>
        <v>-79957.266748767404</v>
      </c>
      <c r="F118" s="128">
        <f t="shared" ca="1" si="7"/>
        <v>84831.575180895816</v>
      </c>
    </row>
    <row r="119" spans="1:6" x14ac:dyDescent="0.3">
      <c r="A119" s="73">
        <v>43679</v>
      </c>
      <c r="B119" s="130">
        <v>2932.0500489999999</v>
      </c>
      <c r="C119" s="125">
        <f t="shared" si="4"/>
        <v>-1.4970068768902389E-2</v>
      </c>
      <c r="D119" s="128">
        <f t="shared" si="5"/>
        <v>-14970.068768902389</v>
      </c>
      <c r="E119" s="128">
        <f t="shared" ca="1" si="6"/>
        <v>-79957.266748767404</v>
      </c>
      <c r="F119" s="128">
        <f t="shared" ca="1" si="7"/>
        <v>84831.575180895816</v>
      </c>
    </row>
    <row r="120" spans="1:6" x14ac:dyDescent="0.3">
      <c r="A120" s="73">
        <v>43678</v>
      </c>
      <c r="B120" s="130">
        <v>2953.5600589999999</v>
      </c>
      <c r="C120" s="125">
        <f t="shared" si="4"/>
        <v>-1.3872627888668165E-2</v>
      </c>
      <c r="D120" s="128">
        <f t="shared" si="5"/>
        <v>-13872.627888668165</v>
      </c>
      <c r="E120" s="128">
        <f t="shared" ca="1" si="6"/>
        <v>-79957.266748767404</v>
      </c>
      <c r="F120" s="128">
        <f t="shared" ca="1" si="7"/>
        <v>84831.575180895816</v>
      </c>
    </row>
    <row r="121" spans="1:6" x14ac:dyDescent="0.3">
      <c r="A121" s="73">
        <v>43677</v>
      </c>
      <c r="B121" s="130">
        <v>2980.3798830000001</v>
      </c>
      <c r="C121" s="125">
        <f t="shared" si="4"/>
        <v>-1.3537099689686638E-3</v>
      </c>
      <c r="D121" s="128">
        <f t="shared" si="5"/>
        <v>-1353.7099689686638</v>
      </c>
      <c r="E121" s="128">
        <f t="shared" ca="1" si="6"/>
        <v>-79957.266748767404</v>
      </c>
      <c r="F121" s="128">
        <f t="shared" ca="1" si="7"/>
        <v>84831.575180895816</v>
      </c>
    </row>
    <row r="122" spans="1:6" x14ac:dyDescent="0.3">
      <c r="A122" s="73">
        <v>43676</v>
      </c>
      <c r="B122" s="130">
        <v>3013.179932</v>
      </c>
      <c r="C122" s="125">
        <f t="shared" si="4"/>
        <v>3.0425336817556659E-3</v>
      </c>
      <c r="D122" s="128">
        <f t="shared" si="5"/>
        <v>3042.5336817556658</v>
      </c>
      <c r="E122" s="128">
        <f t="shared" ca="1" si="6"/>
        <v>-79957.266748767404</v>
      </c>
      <c r="F122" s="128">
        <f t="shared" ca="1" si="7"/>
        <v>84831.575180895816</v>
      </c>
    </row>
    <row r="123" spans="1:6" x14ac:dyDescent="0.3">
      <c r="A123" s="73">
        <v>43675</v>
      </c>
      <c r="B123" s="130">
        <v>3020.969971</v>
      </c>
      <c r="C123" s="125">
        <f t="shared" si="4"/>
        <v>2.212759808769782E-3</v>
      </c>
      <c r="D123" s="128">
        <f t="shared" si="5"/>
        <v>2212.759808769782</v>
      </c>
      <c r="E123" s="128">
        <f t="shared" ca="1" si="6"/>
        <v>-79957.266748767404</v>
      </c>
      <c r="F123" s="128">
        <f t="shared" ca="1" si="7"/>
        <v>84831.575180895816</v>
      </c>
    </row>
    <row r="124" spans="1:6" x14ac:dyDescent="0.3">
      <c r="A124" s="73">
        <v>43672</v>
      </c>
      <c r="B124" s="130">
        <v>3025.860107</v>
      </c>
      <c r="C124" s="125">
        <f t="shared" si="4"/>
        <v>4.0116156573883899E-3</v>
      </c>
      <c r="D124" s="128">
        <f t="shared" si="5"/>
        <v>4011.61565738839</v>
      </c>
      <c r="E124" s="128">
        <f t="shared" ca="1" si="6"/>
        <v>-79957.266748767404</v>
      </c>
      <c r="F124" s="128">
        <f t="shared" ca="1" si="7"/>
        <v>84831.575180895816</v>
      </c>
    </row>
    <row r="125" spans="1:6" x14ac:dyDescent="0.3">
      <c r="A125" s="73">
        <v>43671</v>
      </c>
      <c r="B125" s="130">
        <v>3003.669922</v>
      </c>
      <c r="C125" s="125">
        <f t="shared" si="4"/>
        <v>1.2533743046614365E-3</v>
      </c>
      <c r="D125" s="128">
        <f t="shared" si="5"/>
        <v>1253.3743046614366</v>
      </c>
      <c r="E125" s="128">
        <f t="shared" ca="1" si="6"/>
        <v>-79957.266748767404</v>
      </c>
      <c r="F125" s="128">
        <f t="shared" ca="1" si="7"/>
        <v>84831.575180895816</v>
      </c>
    </row>
    <row r="126" spans="1:6" x14ac:dyDescent="0.3">
      <c r="A126" s="73">
        <v>43670</v>
      </c>
      <c r="B126" s="130">
        <v>3019.5600589999999</v>
      </c>
      <c r="C126" s="125">
        <f t="shared" si="4"/>
        <v>8.8504413188363884E-3</v>
      </c>
      <c r="D126" s="128">
        <f t="shared" si="5"/>
        <v>8850.4413188363887</v>
      </c>
      <c r="E126" s="128">
        <f t="shared" ca="1" si="6"/>
        <v>-79957.266748767404</v>
      </c>
      <c r="F126" s="128">
        <f t="shared" ca="1" si="7"/>
        <v>84831.575180895816</v>
      </c>
    </row>
    <row r="127" spans="1:6" x14ac:dyDescent="0.3">
      <c r="A127" s="73">
        <v>43669</v>
      </c>
      <c r="B127" s="130">
        <v>3005.469971</v>
      </c>
      <c r="C127" s="125">
        <f t="shared" si="4"/>
        <v>8.6722475658564946E-3</v>
      </c>
      <c r="D127" s="128">
        <f t="shared" si="5"/>
        <v>8672.2475658564945</v>
      </c>
      <c r="E127" s="128">
        <f t="shared" ca="1" si="6"/>
        <v>-79957.266748767404</v>
      </c>
      <c r="F127" s="128">
        <f t="shared" ca="1" si="7"/>
        <v>84831.575180895816</v>
      </c>
    </row>
    <row r="128" spans="1:6" x14ac:dyDescent="0.3">
      <c r="A128" s="73">
        <v>43668</v>
      </c>
      <c r="B128" s="130">
        <v>2985.030029</v>
      </c>
      <c r="C128" s="125">
        <f t="shared" si="4"/>
        <v>3.0511527913796854E-3</v>
      </c>
      <c r="D128" s="128">
        <f t="shared" si="5"/>
        <v>3051.1527913796854</v>
      </c>
      <c r="E128" s="128">
        <f t="shared" ca="1" si="6"/>
        <v>-79957.266748767404</v>
      </c>
      <c r="F128" s="128">
        <f t="shared" ca="1" si="7"/>
        <v>84831.575180895816</v>
      </c>
    </row>
    <row r="129" spans="1:6" x14ac:dyDescent="0.3">
      <c r="A129" s="73">
        <v>43665</v>
      </c>
      <c r="B129" s="130">
        <v>2976.610107</v>
      </c>
      <c r="C129" s="125">
        <f t="shared" si="4"/>
        <v>-6.4122545960594302E-3</v>
      </c>
      <c r="D129" s="128">
        <f t="shared" si="5"/>
        <v>-6412.2545960594298</v>
      </c>
      <c r="E129" s="128">
        <f t="shared" ca="1" si="6"/>
        <v>-79957.266748767404</v>
      </c>
      <c r="F129" s="128">
        <f t="shared" ca="1" si="7"/>
        <v>84831.575180895816</v>
      </c>
    </row>
    <row r="130" spans="1:6" x14ac:dyDescent="0.3">
      <c r="A130" s="73">
        <v>43664</v>
      </c>
      <c r="B130" s="130">
        <v>2995.110107</v>
      </c>
      <c r="C130" s="125">
        <f t="shared" si="4"/>
        <v>7.4335763840902569E-3</v>
      </c>
      <c r="D130" s="128">
        <f t="shared" si="5"/>
        <v>7433.5763840902573</v>
      </c>
      <c r="E130" s="128">
        <f t="shared" ca="1" si="6"/>
        <v>-79957.266748767404</v>
      </c>
      <c r="F130" s="128">
        <f t="shared" ca="1" si="7"/>
        <v>84831.575180895816</v>
      </c>
    </row>
    <row r="131" spans="1:6" x14ac:dyDescent="0.3">
      <c r="A131" s="73">
        <v>43663</v>
      </c>
      <c r="B131" s="130">
        <v>2984.419922</v>
      </c>
      <c r="C131" s="125">
        <f t="shared" si="4"/>
        <v>6.7771953430888487E-3</v>
      </c>
      <c r="D131" s="128">
        <f t="shared" si="5"/>
        <v>6777.1953430888489</v>
      </c>
      <c r="E131" s="128">
        <f t="shared" ca="1" si="6"/>
        <v>-79957.266748767404</v>
      </c>
      <c r="F131" s="128">
        <f t="shared" ca="1" si="7"/>
        <v>84831.575180895816</v>
      </c>
    </row>
    <row r="132" spans="1:6" x14ac:dyDescent="0.3">
      <c r="A132" s="73">
        <v>43662</v>
      </c>
      <c r="B132" s="130">
        <v>3004.040039</v>
      </c>
      <c r="C132" s="125">
        <f t="shared" si="4"/>
        <v>2.1171009459741708E-2</v>
      </c>
      <c r="D132" s="128">
        <f t="shared" si="5"/>
        <v>21171.009459741708</v>
      </c>
      <c r="E132" s="128">
        <f t="shared" ca="1" si="6"/>
        <v>-79957.266748767404</v>
      </c>
      <c r="F132" s="128">
        <f t="shared" ca="1" si="7"/>
        <v>84831.575180895816</v>
      </c>
    </row>
    <row r="133" spans="1:6" x14ac:dyDescent="0.3">
      <c r="A133" s="73">
        <v>43661</v>
      </c>
      <c r="B133" s="130">
        <v>3014.3000489999999</v>
      </c>
      <c r="C133" s="125">
        <f t="shared" si="4"/>
        <v>3.0558144969276224E-2</v>
      </c>
      <c r="D133" s="128">
        <f t="shared" si="5"/>
        <v>30558.144969276225</v>
      </c>
      <c r="E133" s="128">
        <f t="shared" ca="1" si="6"/>
        <v>-79957.266748767404</v>
      </c>
      <c r="F133" s="128">
        <f t="shared" ca="1" si="7"/>
        <v>84831.575180895816</v>
      </c>
    </row>
    <row r="134" spans="1:6" x14ac:dyDescent="0.3">
      <c r="A134" s="73">
        <v>43658</v>
      </c>
      <c r="B134" s="130">
        <v>3013.7700199999999</v>
      </c>
      <c r="C134" s="125">
        <f t="shared" si="4"/>
        <v>3.4316245565838566E-2</v>
      </c>
      <c r="D134" s="128">
        <f t="shared" si="5"/>
        <v>34316.245565838566</v>
      </c>
      <c r="E134" s="128">
        <f t="shared" ca="1" si="6"/>
        <v>-79957.266748767404</v>
      </c>
      <c r="F134" s="128">
        <f t="shared" ca="1" si="7"/>
        <v>84831.575180895816</v>
      </c>
    </row>
    <row r="135" spans="1:6" x14ac:dyDescent="0.3">
      <c r="A135" s="73">
        <v>43657</v>
      </c>
      <c r="B135" s="130">
        <v>2999.9099120000001</v>
      </c>
      <c r="C135" s="125">
        <f t="shared" si="4"/>
        <v>2.8289092373918967E-2</v>
      </c>
      <c r="D135" s="128">
        <f t="shared" si="5"/>
        <v>28289.092373918967</v>
      </c>
      <c r="E135" s="128">
        <f t="shared" ca="1" si="6"/>
        <v>-79957.266748767404</v>
      </c>
      <c r="F135" s="128">
        <f t="shared" ca="1" si="7"/>
        <v>84831.575180895816</v>
      </c>
    </row>
    <row r="136" spans="1:6" x14ac:dyDescent="0.3">
      <c r="A136" s="73">
        <v>43656</v>
      </c>
      <c r="B136" s="130">
        <v>2993.070068</v>
      </c>
      <c r="C136" s="125">
        <f t="shared" ref="C136:C199" si="8">B136/B146-1</f>
        <v>1.6201798907506282E-2</v>
      </c>
      <c r="D136" s="128">
        <f t="shared" ref="D136:D199" si="9">C136*$B$5</f>
        <v>16201.798907506281</v>
      </c>
      <c r="E136" s="128">
        <f t="shared" ref="E136:E199" ca="1" si="10">_xlfn.PERCENTILE.INC(OFFSET(D136,0,0,Window),1-VaRLevel)</f>
        <v>-79957.266748767404</v>
      </c>
      <c r="F136" s="128">
        <f t="shared" ref="F136:F199" ca="1" si="11">ABS(AVERAGEIF(OFFSET(D136,0,0,Window),"&lt;=" &amp;E136))</f>
        <v>84831.575180895816</v>
      </c>
    </row>
    <row r="137" spans="1:6" x14ac:dyDescent="0.3">
      <c r="A137" s="73">
        <v>43655</v>
      </c>
      <c r="B137" s="130">
        <v>2979.6298830000001</v>
      </c>
      <c r="C137" s="125">
        <f t="shared" si="8"/>
        <v>9.8865676489687804E-3</v>
      </c>
      <c r="D137" s="128">
        <f t="shared" si="9"/>
        <v>9886.5676489687812</v>
      </c>
      <c r="E137" s="128">
        <f t="shared" ca="1" si="10"/>
        <v>-79957.266748767404</v>
      </c>
      <c r="F137" s="128">
        <f t="shared" ca="1" si="11"/>
        <v>84831.575180895816</v>
      </c>
    </row>
    <row r="138" spans="1:6" x14ac:dyDescent="0.3">
      <c r="A138" s="73">
        <v>43654</v>
      </c>
      <c r="B138" s="130">
        <v>2975.9499510000001</v>
      </c>
      <c r="C138" s="125">
        <f t="shared" si="8"/>
        <v>7.3692258092288299E-3</v>
      </c>
      <c r="D138" s="128">
        <f t="shared" si="9"/>
        <v>7369.2258092288303</v>
      </c>
      <c r="E138" s="128">
        <f t="shared" ca="1" si="10"/>
        <v>-79957.266748767404</v>
      </c>
      <c r="F138" s="128">
        <f t="shared" ca="1" si="11"/>
        <v>84831.575180895816</v>
      </c>
    </row>
    <row r="139" spans="1:6" x14ac:dyDescent="0.3">
      <c r="A139" s="73">
        <v>43649</v>
      </c>
      <c r="B139" s="130">
        <v>2995.820068</v>
      </c>
      <c r="C139" s="125">
        <f t="shared" si="8"/>
        <v>2.3701027153742116E-2</v>
      </c>
      <c r="D139" s="128">
        <f t="shared" si="9"/>
        <v>23701.027153742114</v>
      </c>
      <c r="E139" s="128">
        <f t="shared" ca="1" si="10"/>
        <v>-79957.266748767404</v>
      </c>
      <c r="F139" s="128">
        <f t="shared" ca="1" si="11"/>
        <v>84831.575180895816</v>
      </c>
    </row>
    <row r="140" spans="1:6" x14ac:dyDescent="0.3">
      <c r="A140" s="73">
        <v>43648</v>
      </c>
      <c r="B140" s="130">
        <v>2973.01001</v>
      </c>
      <c r="C140" s="125">
        <f t="shared" si="8"/>
        <v>1.8939254562591046E-2</v>
      </c>
      <c r="D140" s="128">
        <f t="shared" si="9"/>
        <v>18939.254562591046</v>
      </c>
      <c r="E140" s="128">
        <f t="shared" ca="1" si="10"/>
        <v>-79957.266748767404</v>
      </c>
      <c r="F140" s="128">
        <f t="shared" ca="1" si="11"/>
        <v>84831.575180895816</v>
      </c>
    </row>
    <row r="141" spans="1:6" x14ac:dyDescent="0.3">
      <c r="A141" s="73">
        <v>43647</v>
      </c>
      <c r="B141" s="130">
        <v>2964.330078</v>
      </c>
      <c r="C141" s="125">
        <f t="shared" si="8"/>
        <v>2.5836914947132028E-2</v>
      </c>
      <c r="D141" s="128">
        <f t="shared" si="9"/>
        <v>25836.914947132027</v>
      </c>
      <c r="E141" s="128">
        <f t="shared" ca="1" si="10"/>
        <v>-79957.266748767404</v>
      </c>
      <c r="F141" s="128">
        <f t="shared" ca="1" si="11"/>
        <v>84831.575180895816</v>
      </c>
    </row>
    <row r="142" spans="1:6" x14ac:dyDescent="0.3">
      <c r="A142" s="73">
        <v>43644</v>
      </c>
      <c r="B142" s="130">
        <v>2941.76001</v>
      </c>
      <c r="C142" s="125">
        <f t="shared" si="8"/>
        <v>1.8974856209428959E-2</v>
      </c>
      <c r="D142" s="128">
        <f t="shared" si="9"/>
        <v>18974.856209428959</v>
      </c>
      <c r="E142" s="128">
        <f t="shared" ca="1" si="10"/>
        <v>-79957.266748767404</v>
      </c>
      <c r="F142" s="128">
        <f t="shared" ca="1" si="11"/>
        <v>84831.575180895816</v>
      </c>
    </row>
    <row r="143" spans="1:6" x14ac:dyDescent="0.3">
      <c r="A143" s="73">
        <v>43643</v>
      </c>
      <c r="B143" s="130">
        <v>2924.919922</v>
      </c>
      <c r="C143" s="125">
        <f t="shared" si="8"/>
        <v>1.1509050307600077E-2</v>
      </c>
      <c r="D143" s="128">
        <f t="shared" si="9"/>
        <v>11509.050307600077</v>
      </c>
      <c r="E143" s="128">
        <f t="shared" ca="1" si="10"/>
        <v>-79957.266748767404</v>
      </c>
      <c r="F143" s="128">
        <f t="shared" ca="1" si="11"/>
        <v>84831.575180895816</v>
      </c>
    </row>
    <row r="144" spans="1:6" x14ac:dyDescent="0.3">
      <c r="A144" s="73">
        <v>43642</v>
      </c>
      <c r="B144" s="130">
        <v>2913.780029</v>
      </c>
      <c r="C144" s="125">
        <f t="shared" si="8"/>
        <v>1.1785356118009682E-2</v>
      </c>
      <c r="D144" s="128">
        <f t="shared" si="9"/>
        <v>11785.356118009682</v>
      </c>
      <c r="E144" s="128">
        <f t="shared" ca="1" si="10"/>
        <v>-79957.266748767404</v>
      </c>
      <c r="F144" s="128">
        <f t="shared" ca="1" si="11"/>
        <v>84831.575180895816</v>
      </c>
    </row>
    <row r="145" spans="1:6" x14ac:dyDescent="0.3">
      <c r="A145" s="73">
        <v>43641</v>
      </c>
      <c r="B145" s="130">
        <v>2917.3798830000001</v>
      </c>
      <c r="C145" s="125">
        <f t="shared" si="8"/>
        <v>1.0971235018701009E-2</v>
      </c>
      <c r="D145" s="128">
        <f t="shared" si="9"/>
        <v>10971.235018701009</v>
      </c>
      <c r="E145" s="128">
        <f t="shared" ca="1" si="10"/>
        <v>-79957.266748767404</v>
      </c>
      <c r="F145" s="128">
        <f t="shared" ca="1" si="11"/>
        <v>84831.575180895816</v>
      </c>
    </row>
    <row r="146" spans="1:6" x14ac:dyDescent="0.3">
      <c r="A146" s="73">
        <v>43640</v>
      </c>
      <c r="B146" s="130">
        <v>2945.3500979999999</v>
      </c>
      <c r="C146" s="125">
        <f t="shared" si="8"/>
        <v>2.0306754842376984E-2</v>
      </c>
      <c r="D146" s="128">
        <f t="shared" si="9"/>
        <v>20306.754842376984</v>
      </c>
      <c r="E146" s="128">
        <f t="shared" ca="1" si="10"/>
        <v>-79957.266748767404</v>
      </c>
      <c r="F146" s="128">
        <f t="shared" ca="1" si="11"/>
        <v>84831.575180895816</v>
      </c>
    </row>
    <row r="147" spans="1:6" x14ac:dyDescent="0.3">
      <c r="A147" s="73">
        <v>43637</v>
      </c>
      <c r="B147" s="130">
        <v>2950.459961</v>
      </c>
      <c r="C147" s="125">
        <f t="shared" si="8"/>
        <v>2.6839799897714123E-2</v>
      </c>
      <c r="D147" s="128">
        <f t="shared" si="9"/>
        <v>26839.799897714121</v>
      </c>
      <c r="E147" s="128">
        <f t="shared" ca="1" si="10"/>
        <v>-79957.266748767404</v>
      </c>
      <c r="F147" s="128">
        <f t="shared" ca="1" si="11"/>
        <v>84831.575180895816</v>
      </c>
    </row>
    <row r="148" spans="1:6" x14ac:dyDescent="0.3">
      <c r="A148" s="73">
        <v>43636</v>
      </c>
      <c r="B148" s="130">
        <v>2954.179932</v>
      </c>
      <c r="C148" s="125">
        <f t="shared" si="8"/>
        <v>3.8927494870484747E-2</v>
      </c>
      <c r="D148" s="128">
        <f t="shared" si="9"/>
        <v>38927.494870484748</v>
      </c>
      <c r="E148" s="128">
        <f t="shared" ca="1" si="10"/>
        <v>-79957.266748767404</v>
      </c>
      <c r="F148" s="128">
        <f t="shared" ca="1" si="11"/>
        <v>84831.575180895816</v>
      </c>
    </row>
    <row r="149" spans="1:6" x14ac:dyDescent="0.3">
      <c r="A149" s="73">
        <v>43635</v>
      </c>
      <c r="B149" s="130">
        <v>2926.459961</v>
      </c>
      <c r="C149" s="125">
        <f t="shared" si="8"/>
        <v>3.5493538021112325E-2</v>
      </c>
      <c r="D149" s="128">
        <f t="shared" si="9"/>
        <v>35493.538021112327</v>
      </c>
      <c r="E149" s="128">
        <f t="shared" ca="1" si="10"/>
        <v>-79957.266748767404</v>
      </c>
      <c r="F149" s="128">
        <f t="shared" ca="1" si="11"/>
        <v>84831.575180895816</v>
      </c>
    </row>
    <row r="150" spans="1:6" x14ac:dyDescent="0.3">
      <c r="A150" s="73">
        <v>43634</v>
      </c>
      <c r="B150" s="130">
        <v>2917.75</v>
      </c>
      <c r="C150" s="125">
        <f t="shared" si="8"/>
        <v>4.0838013884941349E-2</v>
      </c>
      <c r="D150" s="128">
        <f t="shared" si="9"/>
        <v>40838.013884941349</v>
      </c>
      <c r="E150" s="128">
        <f t="shared" ca="1" si="10"/>
        <v>-79957.266748767404</v>
      </c>
      <c r="F150" s="128">
        <f t="shared" ca="1" si="11"/>
        <v>84831.575180895816</v>
      </c>
    </row>
    <row r="151" spans="1:6" x14ac:dyDescent="0.3">
      <c r="A151" s="73">
        <v>43633</v>
      </c>
      <c r="B151" s="130">
        <v>2889.669922</v>
      </c>
      <c r="C151" s="125">
        <f t="shared" si="8"/>
        <v>5.2914053304956798E-2</v>
      </c>
      <c r="D151" s="128">
        <f t="shared" si="9"/>
        <v>52914.053304956797</v>
      </c>
      <c r="E151" s="128">
        <f t="shared" ca="1" si="10"/>
        <v>-79957.266748767404</v>
      </c>
      <c r="F151" s="128">
        <f t="shared" ca="1" si="11"/>
        <v>84831.575180895816</v>
      </c>
    </row>
    <row r="152" spans="1:6" x14ac:dyDescent="0.3">
      <c r="A152" s="73">
        <v>43630</v>
      </c>
      <c r="B152" s="130">
        <v>2886.9799800000001</v>
      </c>
      <c r="C152" s="125">
        <f t="shared" si="8"/>
        <v>4.9025064172845578E-2</v>
      </c>
      <c r="D152" s="128">
        <f t="shared" si="9"/>
        <v>49025.064172845581</v>
      </c>
      <c r="E152" s="128">
        <f t="shared" ca="1" si="10"/>
        <v>-79957.266748767404</v>
      </c>
      <c r="F152" s="128">
        <f t="shared" ca="1" si="11"/>
        <v>84831.575180895816</v>
      </c>
    </row>
    <row r="153" spans="1:6" x14ac:dyDescent="0.3">
      <c r="A153" s="73">
        <v>43629</v>
      </c>
      <c r="B153" s="130">
        <v>2891.639893</v>
      </c>
      <c r="C153" s="125">
        <f t="shared" si="8"/>
        <v>3.6853690058538335E-2</v>
      </c>
      <c r="D153" s="128">
        <f t="shared" si="9"/>
        <v>36853.690058538334</v>
      </c>
      <c r="E153" s="128">
        <f t="shared" ca="1" si="10"/>
        <v>-79957.266748767404</v>
      </c>
      <c r="F153" s="128">
        <f t="shared" ca="1" si="11"/>
        <v>84831.575180895816</v>
      </c>
    </row>
    <row r="154" spans="1:6" x14ac:dyDescent="0.3">
      <c r="A154" s="73">
        <v>43628</v>
      </c>
      <c r="B154" s="130">
        <v>2879.8400879999999</v>
      </c>
      <c r="C154" s="125">
        <f t="shared" si="8"/>
        <v>3.4789569354229721E-2</v>
      </c>
      <c r="D154" s="128">
        <f t="shared" si="9"/>
        <v>34789.569354229723</v>
      </c>
      <c r="E154" s="128">
        <f t="shared" ca="1" si="10"/>
        <v>-79957.266748767404</v>
      </c>
      <c r="F154" s="128">
        <f t="shared" ca="1" si="11"/>
        <v>84831.575180895816</v>
      </c>
    </row>
    <row r="155" spans="1:6" x14ac:dyDescent="0.3">
      <c r="A155" s="73">
        <v>43627</v>
      </c>
      <c r="B155" s="130">
        <v>2885.719971</v>
      </c>
      <c r="C155" s="125">
        <f t="shared" si="8"/>
        <v>2.973536202373106E-2</v>
      </c>
      <c r="D155" s="128">
        <f t="shared" si="9"/>
        <v>29735.362023731061</v>
      </c>
      <c r="E155" s="128">
        <f t="shared" ca="1" si="10"/>
        <v>-79957.266748767404</v>
      </c>
      <c r="F155" s="128">
        <f t="shared" ca="1" si="11"/>
        <v>84831.575180895816</v>
      </c>
    </row>
    <row r="156" spans="1:6" x14ac:dyDescent="0.3">
      <c r="A156" s="73">
        <v>43626</v>
      </c>
      <c r="B156" s="130">
        <v>2886.7299800000001</v>
      </c>
      <c r="C156" s="125">
        <f t="shared" si="8"/>
        <v>2.1468022523720931E-2</v>
      </c>
      <c r="D156" s="128">
        <f t="shared" si="9"/>
        <v>21468.022523720931</v>
      </c>
      <c r="E156" s="128">
        <f t="shared" ca="1" si="10"/>
        <v>-79957.266748767404</v>
      </c>
      <c r="F156" s="128">
        <f t="shared" ca="1" si="11"/>
        <v>84831.575180895816</v>
      </c>
    </row>
    <row r="157" spans="1:6" x14ac:dyDescent="0.3">
      <c r="A157" s="73">
        <v>43623</v>
      </c>
      <c r="B157" s="130">
        <v>2873.3400879999999</v>
      </c>
      <c r="C157" s="125">
        <f t="shared" si="8"/>
        <v>1.8106219946234958E-2</v>
      </c>
      <c r="D157" s="128">
        <f t="shared" si="9"/>
        <v>18106.21994623496</v>
      </c>
      <c r="E157" s="128">
        <f t="shared" ca="1" si="10"/>
        <v>-79957.266748767404</v>
      </c>
      <c r="F157" s="128">
        <f t="shared" ca="1" si="11"/>
        <v>84831.575180895816</v>
      </c>
    </row>
    <row r="158" spans="1:6" x14ac:dyDescent="0.3">
      <c r="A158" s="73">
        <v>43622</v>
      </c>
      <c r="B158" s="130">
        <v>2843.48999</v>
      </c>
      <c r="C158" s="125">
        <f t="shared" si="8"/>
        <v>-4.4743773909722284E-3</v>
      </c>
      <c r="D158" s="128">
        <f t="shared" si="9"/>
        <v>-4474.3773909722286</v>
      </c>
      <c r="E158" s="128">
        <f t="shared" ca="1" si="10"/>
        <v>-79957.266748767404</v>
      </c>
      <c r="F158" s="128">
        <f t="shared" ca="1" si="11"/>
        <v>84831.575180895816</v>
      </c>
    </row>
    <row r="159" spans="1:6" x14ac:dyDescent="0.3">
      <c r="A159" s="73">
        <v>43621</v>
      </c>
      <c r="B159" s="130">
        <v>2826.1499020000001</v>
      </c>
      <c r="C159" s="125">
        <f t="shared" si="8"/>
        <v>-1.33398747268616E-2</v>
      </c>
      <c r="D159" s="128">
        <f t="shared" si="9"/>
        <v>-13339.874726861601</v>
      </c>
      <c r="E159" s="128">
        <f t="shared" ca="1" si="10"/>
        <v>-79957.266748767404</v>
      </c>
      <c r="F159" s="128">
        <f t="shared" ca="1" si="11"/>
        <v>84831.575180895816</v>
      </c>
    </row>
    <row r="160" spans="1:6" x14ac:dyDescent="0.3">
      <c r="A160" s="73">
        <v>43620</v>
      </c>
      <c r="B160" s="130">
        <v>2803.2700199999999</v>
      </c>
      <c r="C160" s="125">
        <f t="shared" si="8"/>
        <v>-1.3013016643110054E-2</v>
      </c>
      <c r="D160" s="128">
        <f t="shared" si="9"/>
        <v>-13013.016643110053</v>
      </c>
      <c r="E160" s="128">
        <f t="shared" ca="1" si="10"/>
        <v>-79957.266748767404</v>
      </c>
      <c r="F160" s="128">
        <f t="shared" ca="1" si="11"/>
        <v>84831.575180895816</v>
      </c>
    </row>
    <row r="161" spans="1:6" x14ac:dyDescent="0.3">
      <c r="A161" s="73">
        <v>43619</v>
      </c>
      <c r="B161" s="130">
        <v>2744.4499510000001</v>
      </c>
      <c r="C161" s="125">
        <f t="shared" si="8"/>
        <v>-4.0244402693069281E-2</v>
      </c>
      <c r="D161" s="128">
        <f t="shared" si="9"/>
        <v>-40244.402693069278</v>
      </c>
      <c r="E161" s="128">
        <f t="shared" ca="1" si="10"/>
        <v>-79957.266748767404</v>
      </c>
      <c r="F161" s="128">
        <f t="shared" ca="1" si="11"/>
        <v>84831.575180895816</v>
      </c>
    </row>
    <row r="162" spans="1:6" x14ac:dyDescent="0.3">
      <c r="A162" s="73">
        <v>43616</v>
      </c>
      <c r="B162" s="130">
        <v>2752.0600589999999</v>
      </c>
      <c r="C162" s="125">
        <f t="shared" si="8"/>
        <v>-4.320103676306164E-2</v>
      </c>
      <c r="D162" s="128">
        <f t="shared" si="9"/>
        <v>-43201.036763061638</v>
      </c>
      <c r="E162" s="128">
        <f t="shared" ca="1" si="10"/>
        <v>-79957.266748767404</v>
      </c>
      <c r="F162" s="128">
        <f t="shared" ca="1" si="11"/>
        <v>84831.575180895816</v>
      </c>
    </row>
    <row r="163" spans="1:6" x14ac:dyDescent="0.3">
      <c r="A163" s="73">
        <v>43615</v>
      </c>
      <c r="B163" s="130">
        <v>2788.860107</v>
      </c>
      <c r="C163" s="125">
        <f t="shared" si="8"/>
        <v>-2.1782085630630221E-2</v>
      </c>
      <c r="D163" s="128">
        <f t="shared" si="9"/>
        <v>-21782.085630630223</v>
      </c>
      <c r="E163" s="128">
        <f t="shared" ca="1" si="10"/>
        <v>-79957.266748767404</v>
      </c>
      <c r="F163" s="128">
        <f t="shared" ca="1" si="11"/>
        <v>84831.575180895816</v>
      </c>
    </row>
    <row r="164" spans="1:6" x14ac:dyDescent="0.3">
      <c r="A164" s="73">
        <v>43614</v>
      </c>
      <c r="B164" s="130">
        <v>2783.0200199999999</v>
      </c>
      <c r="C164" s="125">
        <f t="shared" si="8"/>
        <v>-1.8130719830759645E-2</v>
      </c>
      <c r="D164" s="128">
        <f t="shared" si="9"/>
        <v>-18130.719830759645</v>
      </c>
      <c r="E164" s="128">
        <f t="shared" ca="1" si="10"/>
        <v>-79957.266748767404</v>
      </c>
      <c r="F164" s="128">
        <f t="shared" ca="1" si="11"/>
        <v>84831.575180895816</v>
      </c>
    </row>
    <row r="165" spans="1:6" x14ac:dyDescent="0.3">
      <c r="A165" s="73">
        <v>43613</v>
      </c>
      <c r="B165" s="130">
        <v>2802.389893</v>
      </c>
      <c r="C165" s="125">
        <f t="shared" si="8"/>
        <v>-3.3715013871673527E-3</v>
      </c>
      <c r="D165" s="128">
        <f t="shared" si="9"/>
        <v>-3371.5013871673527</v>
      </c>
      <c r="E165" s="128">
        <f t="shared" ca="1" si="10"/>
        <v>-79957.266748767404</v>
      </c>
      <c r="F165" s="128">
        <f t="shared" ca="1" si="11"/>
        <v>84831.575180895816</v>
      </c>
    </row>
    <row r="166" spans="1:6" x14ac:dyDescent="0.3">
      <c r="A166" s="73">
        <v>43609</v>
      </c>
      <c r="B166" s="130">
        <v>2826.0600589999999</v>
      </c>
      <c r="C166" s="125">
        <f t="shared" si="8"/>
        <v>-1.9205887722002268E-2</v>
      </c>
      <c r="D166" s="128">
        <f t="shared" si="9"/>
        <v>-19205.88772200227</v>
      </c>
      <c r="E166" s="128">
        <f t="shared" ca="1" si="10"/>
        <v>-79957.266748767404</v>
      </c>
      <c r="F166" s="128">
        <f t="shared" ca="1" si="11"/>
        <v>84831.575180895816</v>
      </c>
    </row>
    <row r="167" spans="1:6" x14ac:dyDescent="0.3">
      <c r="A167" s="73">
        <v>43608</v>
      </c>
      <c r="B167" s="130">
        <v>2822.23999</v>
      </c>
      <c r="C167" s="125">
        <f t="shared" si="8"/>
        <v>-1.6887742966832153E-2</v>
      </c>
      <c r="D167" s="128">
        <f t="shared" si="9"/>
        <v>-16887.742966832153</v>
      </c>
      <c r="E167" s="128">
        <f t="shared" ca="1" si="10"/>
        <v>-79957.266748767404</v>
      </c>
      <c r="F167" s="128">
        <f t="shared" ca="1" si="11"/>
        <v>84831.575180895816</v>
      </c>
    </row>
    <row r="168" spans="1:6" x14ac:dyDescent="0.3">
      <c r="A168" s="73">
        <v>43607</v>
      </c>
      <c r="B168" s="130">
        <v>2856.2700199999999</v>
      </c>
      <c r="C168" s="125">
        <f t="shared" si="8"/>
        <v>-8.0397797567228757E-3</v>
      </c>
      <c r="D168" s="128">
        <f t="shared" si="9"/>
        <v>-8039.7797567228754</v>
      </c>
      <c r="E168" s="128">
        <f t="shared" ca="1" si="10"/>
        <v>-79957.266748767404</v>
      </c>
      <c r="F168" s="128">
        <f t="shared" ca="1" si="11"/>
        <v>84831.575180895816</v>
      </c>
    </row>
    <row r="169" spans="1:6" x14ac:dyDescent="0.3">
      <c r="A169" s="73">
        <v>43606</v>
      </c>
      <c r="B169" s="130">
        <v>2864.360107</v>
      </c>
      <c r="C169" s="125">
        <f t="shared" si="8"/>
        <v>-6.8271845722049918E-3</v>
      </c>
      <c r="D169" s="128">
        <f t="shared" si="9"/>
        <v>-6827.184572204992</v>
      </c>
      <c r="E169" s="128">
        <f t="shared" ca="1" si="10"/>
        <v>-79957.266748767404</v>
      </c>
      <c r="F169" s="128">
        <f t="shared" ca="1" si="11"/>
        <v>84831.575180895816</v>
      </c>
    </row>
    <row r="170" spans="1:6" x14ac:dyDescent="0.3">
      <c r="A170" s="73">
        <v>43605</v>
      </c>
      <c r="B170" s="130">
        <v>2840.2299800000001</v>
      </c>
      <c r="C170" s="125">
        <f t="shared" si="8"/>
        <v>-3.1454709481149479E-2</v>
      </c>
      <c r="D170" s="128">
        <f t="shared" si="9"/>
        <v>-31454.709481149479</v>
      </c>
      <c r="E170" s="128">
        <f t="shared" ca="1" si="10"/>
        <v>-79957.266748767404</v>
      </c>
      <c r="F170" s="128">
        <f t="shared" ca="1" si="11"/>
        <v>84831.575180895816</v>
      </c>
    </row>
    <row r="171" spans="1:6" x14ac:dyDescent="0.3">
      <c r="A171" s="73">
        <v>43602</v>
      </c>
      <c r="B171" s="130">
        <v>2859.530029</v>
      </c>
      <c r="C171" s="125">
        <f t="shared" si="8"/>
        <v>-2.9232990836602579E-2</v>
      </c>
      <c r="D171" s="128">
        <f t="shared" si="9"/>
        <v>-29232.990836602577</v>
      </c>
      <c r="E171" s="128">
        <f t="shared" ca="1" si="10"/>
        <v>-79957.266748767404</v>
      </c>
      <c r="F171" s="128">
        <f t="shared" ca="1" si="11"/>
        <v>84831.575180895816</v>
      </c>
    </row>
    <row r="172" spans="1:6" x14ac:dyDescent="0.3">
      <c r="A172" s="73">
        <v>43601</v>
      </c>
      <c r="B172" s="130">
        <v>2876.320068</v>
      </c>
      <c r="C172" s="125">
        <f t="shared" si="8"/>
        <v>-1.4121566164951305E-2</v>
      </c>
      <c r="D172" s="128">
        <f t="shared" si="9"/>
        <v>-14121.566164951304</v>
      </c>
      <c r="E172" s="128">
        <f t="shared" ca="1" si="10"/>
        <v>-79957.266748767404</v>
      </c>
      <c r="F172" s="128">
        <f t="shared" ca="1" si="11"/>
        <v>84831.575180895816</v>
      </c>
    </row>
    <row r="173" spans="1:6" x14ac:dyDescent="0.3">
      <c r="A173" s="73">
        <v>43600</v>
      </c>
      <c r="B173" s="130">
        <v>2850.959961</v>
      </c>
      <c r="C173" s="125">
        <f t="shared" si="8"/>
        <v>-2.488944584410635E-2</v>
      </c>
      <c r="D173" s="128">
        <f t="shared" si="9"/>
        <v>-24889.445844106351</v>
      </c>
      <c r="E173" s="128">
        <f t="shared" ca="1" si="10"/>
        <v>-79957.266748767404</v>
      </c>
      <c r="F173" s="128">
        <f t="shared" ca="1" si="11"/>
        <v>84831.575180895816</v>
      </c>
    </row>
    <row r="174" spans="1:6" x14ac:dyDescent="0.3">
      <c r="A174" s="73">
        <v>43599</v>
      </c>
      <c r="B174" s="130">
        <v>2834.4099120000001</v>
      </c>
      <c r="C174" s="125">
        <f t="shared" si="8"/>
        <v>-3.7823011867556877E-2</v>
      </c>
      <c r="D174" s="128">
        <f t="shared" si="9"/>
        <v>-37823.011867556874</v>
      </c>
      <c r="E174" s="128">
        <f t="shared" ca="1" si="10"/>
        <v>-79957.266748767404</v>
      </c>
      <c r="F174" s="128">
        <f t="shared" ca="1" si="11"/>
        <v>84831.575180895816</v>
      </c>
    </row>
    <row r="175" spans="1:6" x14ac:dyDescent="0.3">
      <c r="A175" s="73">
        <v>43598</v>
      </c>
      <c r="B175" s="130">
        <v>2811.8701169999999</v>
      </c>
      <c r="C175" s="125">
        <f t="shared" si="8"/>
        <v>-4.4566283968419551E-2</v>
      </c>
      <c r="D175" s="128">
        <f t="shared" si="9"/>
        <v>-44566.28396841955</v>
      </c>
      <c r="E175" s="128">
        <f t="shared" ca="1" si="10"/>
        <v>-79957.266748767404</v>
      </c>
      <c r="F175" s="128">
        <f t="shared" ca="1" si="11"/>
        <v>84831.575180895816</v>
      </c>
    </row>
    <row r="176" spans="1:6" x14ac:dyDescent="0.3">
      <c r="A176" s="73">
        <v>43595</v>
      </c>
      <c r="B176" s="130">
        <v>2881.3999020000001</v>
      </c>
      <c r="C176" s="125">
        <f t="shared" si="8"/>
        <v>-1.9891962708464161E-2</v>
      </c>
      <c r="D176" s="128">
        <f t="shared" si="9"/>
        <v>-19891.962708464162</v>
      </c>
      <c r="E176" s="128">
        <f t="shared" ca="1" si="10"/>
        <v>-79957.266748767404</v>
      </c>
      <c r="F176" s="128">
        <f t="shared" ca="1" si="11"/>
        <v>84831.575180895816</v>
      </c>
    </row>
    <row r="177" spans="1:6" x14ac:dyDescent="0.3">
      <c r="A177" s="73">
        <v>43594</v>
      </c>
      <c r="B177" s="130">
        <v>2870.719971</v>
      </c>
      <c r="C177" s="125">
        <f t="shared" si="8"/>
        <v>-1.8949668842915601E-2</v>
      </c>
      <c r="D177" s="128">
        <f t="shared" si="9"/>
        <v>-18949.668842915602</v>
      </c>
      <c r="E177" s="128">
        <f t="shared" ca="1" si="10"/>
        <v>-79957.266748767404</v>
      </c>
      <c r="F177" s="128">
        <f t="shared" ca="1" si="11"/>
        <v>84831.575180895816</v>
      </c>
    </row>
    <row r="178" spans="1:6" x14ac:dyDescent="0.3">
      <c r="A178" s="73">
        <v>43593</v>
      </c>
      <c r="B178" s="130">
        <v>2879.419922</v>
      </c>
      <c r="C178" s="125">
        <f t="shared" si="8"/>
        <v>-1.6339594499957255E-2</v>
      </c>
      <c r="D178" s="128">
        <f t="shared" si="9"/>
        <v>-16339.594499957255</v>
      </c>
      <c r="E178" s="128">
        <f t="shared" ca="1" si="10"/>
        <v>-79957.266748767404</v>
      </c>
      <c r="F178" s="128">
        <f t="shared" ca="1" si="11"/>
        <v>84831.575180895816</v>
      </c>
    </row>
    <row r="179" spans="1:6" x14ac:dyDescent="0.3">
      <c r="A179" s="73">
        <v>43592</v>
      </c>
      <c r="B179" s="130">
        <v>2884.0500489999999</v>
      </c>
      <c r="C179" s="125">
        <f t="shared" si="8"/>
        <v>-1.6917279372792859E-2</v>
      </c>
      <c r="D179" s="128">
        <f t="shared" si="9"/>
        <v>-16917.279372792858</v>
      </c>
      <c r="E179" s="128">
        <f t="shared" ca="1" si="10"/>
        <v>-79957.266748767404</v>
      </c>
      <c r="F179" s="128">
        <f t="shared" ca="1" si="11"/>
        <v>84831.575180895816</v>
      </c>
    </row>
    <row r="180" spans="1:6" x14ac:dyDescent="0.3">
      <c r="A180" s="73">
        <v>43591</v>
      </c>
      <c r="B180" s="130">
        <v>2932.469971</v>
      </c>
      <c r="C180" s="125">
        <f t="shared" si="8"/>
        <v>8.425121388572876E-3</v>
      </c>
      <c r="D180" s="128">
        <f t="shared" si="9"/>
        <v>8425.1213885728757</v>
      </c>
      <c r="E180" s="128">
        <f t="shared" ca="1" si="10"/>
        <v>-79957.266748767404</v>
      </c>
      <c r="F180" s="128">
        <f t="shared" ca="1" si="11"/>
        <v>84831.575180895816</v>
      </c>
    </row>
    <row r="181" spans="1:6" x14ac:dyDescent="0.3">
      <c r="A181" s="73">
        <v>43588</v>
      </c>
      <c r="B181" s="130">
        <v>2945.639893</v>
      </c>
      <c r="C181" s="125">
        <f t="shared" si="8"/>
        <v>1.3979154636821089E-2</v>
      </c>
      <c r="D181" s="128">
        <f t="shared" si="9"/>
        <v>13979.154636821089</v>
      </c>
      <c r="E181" s="128">
        <f t="shared" ca="1" si="10"/>
        <v>-79957.266748767404</v>
      </c>
      <c r="F181" s="128">
        <f t="shared" ca="1" si="11"/>
        <v>84831.575180895816</v>
      </c>
    </row>
    <row r="182" spans="1:6" x14ac:dyDescent="0.3">
      <c r="A182" s="73">
        <v>43587</v>
      </c>
      <c r="B182" s="130">
        <v>2917.5200199999999</v>
      </c>
      <c r="C182" s="125">
        <f t="shared" si="8"/>
        <v>5.8853175501665245E-3</v>
      </c>
      <c r="D182" s="128">
        <f t="shared" si="9"/>
        <v>5885.3175501665246</v>
      </c>
      <c r="E182" s="128">
        <f t="shared" ca="1" si="10"/>
        <v>-79957.266748767404</v>
      </c>
      <c r="F182" s="128">
        <f t="shared" ca="1" si="11"/>
        <v>84831.575180895816</v>
      </c>
    </row>
    <row r="183" spans="1:6" x14ac:dyDescent="0.3">
      <c r="A183" s="73">
        <v>43586</v>
      </c>
      <c r="B183" s="130">
        <v>2923.7299800000001</v>
      </c>
      <c r="C183" s="125">
        <f t="shared" si="8"/>
        <v>5.7342884775948288E-3</v>
      </c>
      <c r="D183" s="128">
        <f t="shared" si="9"/>
        <v>5734.2884775948287</v>
      </c>
      <c r="E183" s="128">
        <f t="shared" ca="1" si="10"/>
        <v>-79957.266748767404</v>
      </c>
      <c r="F183" s="128">
        <f t="shared" ca="1" si="11"/>
        <v>84831.575180895816</v>
      </c>
    </row>
    <row r="184" spans="1:6" x14ac:dyDescent="0.3">
      <c r="A184" s="73">
        <v>43585</v>
      </c>
      <c r="B184" s="130">
        <v>2945.830078</v>
      </c>
      <c r="C184" s="125">
        <f t="shared" si="8"/>
        <v>1.3852655552245352E-2</v>
      </c>
      <c r="D184" s="128">
        <f t="shared" si="9"/>
        <v>13852.655552245353</v>
      </c>
      <c r="E184" s="128">
        <f t="shared" ca="1" si="10"/>
        <v>-79957.266748767404</v>
      </c>
      <c r="F184" s="128">
        <f t="shared" ca="1" si="11"/>
        <v>84831.575180895816</v>
      </c>
    </row>
    <row r="185" spans="1:6" x14ac:dyDescent="0.3">
      <c r="A185" s="73">
        <v>43584</v>
      </c>
      <c r="B185" s="130">
        <v>2943.030029</v>
      </c>
      <c r="C185" s="125">
        <f t="shared" si="8"/>
        <v>1.2251494656113637E-2</v>
      </c>
      <c r="D185" s="128">
        <f t="shared" si="9"/>
        <v>12251.494656113637</v>
      </c>
      <c r="E185" s="128">
        <f t="shared" ca="1" si="10"/>
        <v>-79957.266748767404</v>
      </c>
      <c r="F185" s="128">
        <f t="shared" ca="1" si="11"/>
        <v>84831.575180895816</v>
      </c>
    </row>
    <row r="186" spans="1:6" x14ac:dyDescent="0.3">
      <c r="A186" s="73">
        <v>43581</v>
      </c>
      <c r="B186" s="130">
        <v>2939.8798830000001</v>
      </c>
      <c r="C186" s="125">
        <f t="shared" si="8"/>
        <v>1.7851143151078164E-2</v>
      </c>
      <c r="D186" s="128">
        <f t="shared" si="9"/>
        <v>17851.143151078162</v>
      </c>
      <c r="E186" s="128">
        <f t="shared" ca="1" si="10"/>
        <v>-79957.266748767404</v>
      </c>
      <c r="F186" s="128">
        <f t="shared" ca="1" si="11"/>
        <v>84831.575180895816</v>
      </c>
    </row>
    <row r="187" spans="1:6" x14ac:dyDescent="0.3">
      <c r="A187" s="73">
        <v>43580</v>
      </c>
      <c r="B187" s="130">
        <v>2926.169922</v>
      </c>
      <c r="C187" s="125">
        <f t="shared" si="8"/>
        <v>1.3143075300127149E-2</v>
      </c>
      <c r="D187" s="128">
        <f t="shared" si="9"/>
        <v>13143.07530012715</v>
      </c>
      <c r="E187" s="128">
        <f t="shared" ca="1" si="10"/>
        <v>-79957.266748767404</v>
      </c>
      <c r="F187" s="128">
        <f t="shared" ca="1" si="11"/>
        <v>84831.575180895816</v>
      </c>
    </row>
    <row r="188" spans="1:6" x14ac:dyDescent="0.3">
      <c r="A188" s="73">
        <v>43579</v>
      </c>
      <c r="B188" s="130">
        <v>2927.25</v>
      </c>
      <c r="C188" s="125">
        <f t="shared" si="8"/>
        <v>1.7041918502902487E-2</v>
      </c>
      <c r="D188" s="128">
        <f t="shared" si="9"/>
        <v>17041.918502902488</v>
      </c>
      <c r="E188" s="128">
        <f t="shared" ca="1" si="10"/>
        <v>-79957.266748767404</v>
      </c>
      <c r="F188" s="128">
        <f t="shared" ca="1" si="11"/>
        <v>84831.575180895816</v>
      </c>
    </row>
    <row r="189" spans="1:6" x14ac:dyDescent="0.3">
      <c r="A189" s="73">
        <v>43578</v>
      </c>
      <c r="B189" s="130">
        <v>2933.679932</v>
      </c>
      <c r="C189" s="125">
        <f t="shared" si="8"/>
        <v>1.3091478859913019E-2</v>
      </c>
      <c r="D189" s="128">
        <f t="shared" si="9"/>
        <v>13091.478859913019</v>
      </c>
      <c r="E189" s="128">
        <f t="shared" ca="1" si="10"/>
        <v>-79957.266748767404</v>
      </c>
      <c r="F189" s="128">
        <f t="shared" ca="1" si="11"/>
        <v>84831.575180895816</v>
      </c>
    </row>
    <row r="190" spans="1:6" x14ac:dyDescent="0.3">
      <c r="A190" s="73">
        <v>43577</v>
      </c>
      <c r="B190" s="130">
        <v>2907.969971</v>
      </c>
      <c r="C190" s="125">
        <f t="shared" si="8"/>
        <v>5.2648980041929416E-3</v>
      </c>
      <c r="D190" s="128">
        <f t="shared" si="9"/>
        <v>5264.8980041929417</v>
      </c>
      <c r="E190" s="128">
        <f t="shared" ca="1" si="10"/>
        <v>-79957.266748767404</v>
      </c>
      <c r="F190" s="128">
        <f t="shared" ca="1" si="11"/>
        <v>84831.575180895816</v>
      </c>
    </row>
    <row r="191" spans="1:6" x14ac:dyDescent="0.3">
      <c r="A191" s="73">
        <v>43573</v>
      </c>
      <c r="B191" s="130">
        <v>2905.030029</v>
      </c>
      <c r="C191" s="125">
        <f t="shared" si="8"/>
        <v>8.904711398179499E-3</v>
      </c>
      <c r="D191" s="128">
        <f t="shared" si="9"/>
        <v>8904.7113981794992</v>
      </c>
      <c r="E191" s="128">
        <f t="shared" ca="1" si="10"/>
        <v>-79957.266748767404</v>
      </c>
      <c r="F191" s="128">
        <f t="shared" ca="1" si="11"/>
        <v>84831.575180895816</v>
      </c>
    </row>
    <row r="192" spans="1:6" x14ac:dyDescent="0.3">
      <c r="A192" s="73">
        <v>43572</v>
      </c>
      <c r="B192" s="130">
        <v>2900.4499510000001</v>
      </c>
      <c r="C192" s="125">
        <f t="shared" si="8"/>
        <v>9.4139520855318626E-3</v>
      </c>
      <c r="D192" s="128">
        <f t="shared" si="9"/>
        <v>9413.9520855318624</v>
      </c>
      <c r="E192" s="128">
        <f t="shared" ca="1" si="10"/>
        <v>-79957.266748767404</v>
      </c>
      <c r="F192" s="128">
        <f t="shared" ca="1" si="11"/>
        <v>84831.575180895816</v>
      </c>
    </row>
    <row r="193" spans="1:6" x14ac:dyDescent="0.3">
      <c r="A193" s="73">
        <v>43571</v>
      </c>
      <c r="B193" s="130">
        <v>2907.0600589999999</v>
      </c>
      <c r="C193" s="125">
        <f t="shared" si="8"/>
        <v>1.388794420379158E-2</v>
      </c>
      <c r="D193" s="128">
        <f t="shared" si="9"/>
        <v>13887.94420379158</v>
      </c>
      <c r="E193" s="128">
        <f t="shared" ca="1" si="10"/>
        <v>-79957.266748767404</v>
      </c>
      <c r="F193" s="128">
        <f t="shared" ca="1" si="11"/>
        <v>84831.575180895816</v>
      </c>
    </row>
    <row r="194" spans="1:6" x14ac:dyDescent="0.3">
      <c r="A194" s="73">
        <v>43570</v>
      </c>
      <c r="B194" s="130">
        <v>2905.580078</v>
      </c>
      <c r="C194" s="125">
        <f t="shared" si="8"/>
        <v>1.3389464175718402E-2</v>
      </c>
      <c r="D194" s="128">
        <f t="shared" si="9"/>
        <v>13389.464175718402</v>
      </c>
      <c r="E194" s="128">
        <f t="shared" ca="1" si="10"/>
        <v>-79957.266748767404</v>
      </c>
      <c r="F194" s="128">
        <f t="shared" ca="1" si="11"/>
        <v>84831.575180895816</v>
      </c>
    </row>
    <row r="195" spans="1:6" x14ac:dyDescent="0.3">
      <c r="A195" s="73">
        <v>43567</v>
      </c>
      <c r="B195" s="130">
        <v>2907.4099120000001</v>
      </c>
      <c r="C195" s="125">
        <f t="shared" si="8"/>
        <v>2.575854238086972E-2</v>
      </c>
      <c r="D195" s="128">
        <f t="shared" si="9"/>
        <v>25758.54238086972</v>
      </c>
      <c r="E195" s="128">
        <f t="shared" ca="1" si="10"/>
        <v>-79957.266748767404</v>
      </c>
      <c r="F195" s="128">
        <f t="shared" ca="1" si="11"/>
        <v>84831.575180895816</v>
      </c>
    </row>
    <row r="196" spans="1:6" x14ac:dyDescent="0.3">
      <c r="A196" s="73">
        <v>43566</v>
      </c>
      <c r="B196" s="130">
        <v>2888.320068</v>
      </c>
      <c r="C196" s="125">
        <f t="shared" si="8"/>
        <v>2.5885875219243459E-2</v>
      </c>
      <c r="D196" s="128">
        <f t="shared" si="9"/>
        <v>25885.875219243459</v>
      </c>
      <c r="E196" s="128">
        <f t="shared" ca="1" si="10"/>
        <v>-79957.266748767404</v>
      </c>
      <c r="F196" s="128">
        <f t="shared" ca="1" si="11"/>
        <v>84831.575180895816</v>
      </c>
    </row>
    <row r="197" spans="1:6" x14ac:dyDescent="0.3">
      <c r="A197" s="73">
        <v>43565</v>
      </c>
      <c r="B197" s="130">
        <v>2888.209961</v>
      </c>
      <c r="C197" s="125">
        <f t="shared" si="8"/>
        <v>2.9529024886237432E-2</v>
      </c>
      <c r="D197" s="128">
        <f t="shared" si="9"/>
        <v>29529.024886237432</v>
      </c>
      <c r="E197" s="128">
        <f t="shared" ca="1" si="10"/>
        <v>-79957.266748767404</v>
      </c>
      <c r="F197" s="128">
        <f t="shared" ca="1" si="11"/>
        <v>84831.575180895816</v>
      </c>
    </row>
    <row r="198" spans="1:6" x14ac:dyDescent="0.3">
      <c r="A198" s="73">
        <v>43564</v>
      </c>
      <c r="B198" s="130">
        <v>2878.1999510000001</v>
      </c>
      <c r="C198" s="125">
        <f t="shared" si="8"/>
        <v>2.1195969013802829E-2</v>
      </c>
      <c r="D198" s="128">
        <f t="shared" si="9"/>
        <v>21195.969013802827</v>
      </c>
      <c r="E198" s="128">
        <f t="shared" ca="1" si="10"/>
        <v>-79957.266748767404</v>
      </c>
      <c r="F198" s="128">
        <f t="shared" ca="1" si="11"/>
        <v>84831.575180895816</v>
      </c>
    </row>
    <row r="199" spans="1:6" x14ac:dyDescent="0.3">
      <c r="A199" s="73">
        <v>43563</v>
      </c>
      <c r="B199" s="130">
        <v>2895.7700199999999</v>
      </c>
      <c r="C199" s="125">
        <f t="shared" si="8"/>
        <v>3.4809641817124426E-2</v>
      </c>
      <c r="D199" s="128">
        <f t="shared" si="9"/>
        <v>34809.64181712443</v>
      </c>
      <c r="E199" s="128">
        <f t="shared" ca="1" si="10"/>
        <v>-79957.266748767404</v>
      </c>
      <c r="F199" s="128">
        <f t="shared" ca="1" si="11"/>
        <v>84831.575180895816</v>
      </c>
    </row>
    <row r="200" spans="1:6" x14ac:dyDescent="0.3">
      <c r="A200" s="73">
        <v>43560</v>
      </c>
      <c r="B200" s="130">
        <v>2892.73999</v>
      </c>
      <c r="C200" s="125">
        <f t="shared" ref="C200:C263" si="12">B200/B210-1</f>
        <v>3.2859535718272159E-2</v>
      </c>
      <c r="D200" s="128">
        <f t="shared" ref="D200:D263" si="13">C200*$B$5</f>
        <v>32859.535718272156</v>
      </c>
      <c r="E200" s="128">
        <f t="shared" ref="E200:E263" ca="1" si="14">_xlfn.PERCENTILE.INC(OFFSET(D200,0,0,Window),1-VaRLevel)</f>
        <v>-79957.266748767404</v>
      </c>
      <c r="F200" s="128">
        <f t="shared" ref="F200:F263" ca="1" si="15">ABS(AVERAGEIF(OFFSET(D200,0,0,Window),"&lt;=" &amp;E200))</f>
        <v>84831.575180895816</v>
      </c>
    </row>
    <row r="201" spans="1:6" x14ac:dyDescent="0.3">
      <c r="A201" s="73">
        <v>43559</v>
      </c>
      <c r="B201" s="130">
        <v>2879.389893</v>
      </c>
      <c r="C201" s="125">
        <f t="shared" si="12"/>
        <v>8.5853034118703597E-3</v>
      </c>
      <c r="D201" s="128">
        <f t="shared" si="13"/>
        <v>8585.3034118703599</v>
      </c>
      <c r="E201" s="128">
        <f t="shared" ca="1" si="14"/>
        <v>-79957.266748767404</v>
      </c>
      <c r="F201" s="128">
        <f t="shared" ca="1" si="15"/>
        <v>84831.575180895816</v>
      </c>
    </row>
    <row r="202" spans="1:6" x14ac:dyDescent="0.3">
      <c r="A202" s="73">
        <v>43558</v>
      </c>
      <c r="B202" s="130">
        <v>2873.3999020000001</v>
      </c>
      <c r="C202" s="125">
        <f t="shared" si="12"/>
        <v>1.7410027635214043E-2</v>
      </c>
      <c r="D202" s="128">
        <f t="shared" si="13"/>
        <v>17410.027635214043</v>
      </c>
      <c r="E202" s="128">
        <f t="shared" ca="1" si="14"/>
        <v>-79957.266748767404</v>
      </c>
      <c r="F202" s="128">
        <f t="shared" ca="1" si="15"/>
        <v>84831.575180895816</v>
      </c>
    </row>
    <row r="203" spans="1:6" x14ac:dyDescent="0.3">
      <c r="A203" s="73">
        <v>43557</v>
      </c>
      <c r="B203" s="130">
        <v>2867.23999</v>
      </c>
      <c r="C203" s="125">
        <f t="shared" si="12"/>
        <v>1.2239740295102219E-2</v>
      </c>
      <c r="D203" s="128">
        <f t="shared" si="13"/>
        <v>12239.74029510222</v>
      </c>
      <c r="E203" s="128">
        <f t="shared" ca="1" si="14"/>
        <v>-79957.266748767404</v>
      </c>
      <c r="F203" s="128">
        <f t="shared" ca="1" si="15"/>
        <v>84831.575180895816</v>
      </c>
    </row>
    <row r="204" spans="1:6" x14ac:dyDescent="0.3">
      <c r="A204" s="73">
        <v>43556</v>
      </c>
      <c r="B204" s="130">
        <v>2867.1899410000001</v>
      </c>
      <c r="C204" s="125">
        <f t="shared" si="12"/>
        <v>1.2089913910391603E-2</v>
      </c>
      <c r="D204" s="128">
        <f t="shared" si="13"/>
        <v>12089.913910391602</v>
      </c>
      <c r="E204" s="128">
        <f t="shared" ca="1" si="14"/>
        <v>-79957.266748767404</v>
      </c>
      <c r="F204" s="128">
        <f t="shared" ca="1" si="15"/>
        <v>84831.575180895816</v>
      </c>
    </row>
    <row r="205" spans="1:6" x14ac:dyDescent="0.3">
      <c r="A205" s="73">
        <v>43553</v>
      </c>
      <c r="B205" s="130">
        <v>2834.3999020000001</v>
      </c>
      <c r="C205" s="125">
        <f t="shared" si="12"/>
        <v>4.2232086974802741E-3</v>
      </c>
      <c r="D205" s="128">
        <f t="shared" si="13"/>
        <v>4223.2086974802742</v>
      </c>
      <c r="E205" s="128">
        <f t="shared" ca="1" si="14"/>
        <v>-79957.266748767404</v>
      </c>
      <c r="F205" s="128">
        <f t="shared" ca="1" si="15"/>
        <v>84831.575180895816</v>
      </c>
    </row>
    <row r="206" spans="1:6" x14ac:dyDescent="0.3">
      <c r="A206" s="73">
        <v>43552</v>
      </c>
      <c r="B206" s="130">
        <v>2815.4399410000001</v>
      </c>
      <c r="C206" s="125">
        <f t="shared" si="12"/>
        <v>2.4781949843202256E-3</v>
      </c>
      <c r="D206" s="128">
        <f t="shared" si="13"/>
        <v>2478.1949843202256</v>
      </c>
      <c r="E206" s="128">
        <f t="shared" ca="1" si="14"/>
        <v>-79957.266748767404</v>
      </c>
      <c r="F206" s="128">
        <f t="shared" ca="1" si="15"/>
        <v>84831.575180895816</v>
      </c>
    </row>
    <row r="207" spans="1:6" x14ac:dyDescent="0.3">
      <c r="A207" s="73">
        <v>43551</v>
      </c>
      <c r="B207" s="130">
        <v>2805.3701169999999</v>
      </c>
      <c r="C207" s="125">
        <f t="shared" si="12"/>
        <v>-1.9743732137524894E-3</v>
      </c>
      <c r="D207" s="128">
        <f t="shared" si="13"/>
        <v>-1974.3732137524894</v>
      </c>
      <c r="E207" s="128">
        <f t="shared" ca="1" si="14"/>
        <v>-79957.266748767404</v>
      </c>
      <c r="F207" s="128">
        <f t="shared" ca="1" si="15"/>
        <v>84831.575180895816</v>
      </c>
    </row>
    <row r="208" spans="1:6" x14ac:dyDescent="0.3">
      <c r="A208" s="73">
        <v>43550</v>
      </c>
      <c r="B208" s="130">
        <v>2818.459961</v>
      </c>
      <c r="C208" s="125">
        <f t="shared" si="12"/>
        <v>9.6506350687035614E-3</v>
      </c>
      <c r="D208" s="128">
        <f t="shared" si="13"/>
        <v>9650.635068703561</v>
      </c>
      <c r="E208" s="128">
        <f t="shared" ca="1" si="14"/>
        <v>-79957.266748767404</v>
      </c>
      <c r="F208" s="128">
        <f t="shared" ca="1" si="15"/>
        <v>84831.575180895816</v>
      </c>
    </row>
    <row r="209" spans="1:6" x14ac:dyDescent="0.3">
      <c r="A209" s="73">
        <v>43549</v>
      </c>
      <c r="B209" s="130">
        <v>2798.360107</v>
      </c>
      <c r="C209" s="125">
        <f t="shared" si="12"/>
        <v>5.410863986946346E-3</v>
      </c>
      <c r="D209" s="128">
        <f t="shared" si="13"/>
        <v>5410.8639869463459</v>
      </c>
      <c r="E209" s="128">
        <f t="shared" ca="1" si="14"/>
        <v>-79957.266748767404</v>
      </c>
      <c r="F209" s="128">
        <f t="shared" ca="1" si="15"/>
        <v>84831.575180895816</v>
      </c>
    </row>
    <row r="210" spans="1:6" x14ac:dyDescent="0.3">
      <c r="A210" s="73">
        <v>43546</v>
      </c>
      <c r="B210" s="130">
        <v>2800.709961</v>
      </c>
      <c r="C210" s="125">
        <f t="shared" si="12"/>
        <v>2.1012913112360199E-2</v>
      </c>
      <c r="D210" s="128">
        <f t="shared" si="13"/>
        <v>21012.913112360198</v>
      </c>
      <c r="E210" s="128">
        <f t="shared" ca="1" si="14"/>
        <v>-79957.266748767404</v>
      </c>
      <c r="F210" s="128">
        <f t="shared" ca="1" si="15"/>
        <v>84831.575180895816</v>
      </c>
    </row>
    <row r="211" spans="1:6" x14ac:dyDescent="0.3">
      <c r="A211" s="73">
        <v>43545</v>
      </c>
      <c r="B211" s="130">
        <v>2854.8798830000001</v>
      </c>
      <c r="C211" s="125">
        <f t="shared" si="12"/>
        <v>3.8542252302122382E-2</v>
      </c>
      <c r="D211" s="128">
        <f t="shared" si="13"/>
        <v>38542.252302122382</v>
      </c>
      <c r="E211" s="128">
        <f t="shared" ca="1" si="14"/>
        <v>-79957.266748767404</v>
      </c>
      <c r="F211" s="128">
        <f t="shared" ca="1" si="15"/>
        <v>84831.575180895816</v>
      </c>
    </row>
    <row r="212" spans="1:6" x14ac:dyDescent="0.3">
      <c r="A212" s="73">
        <v>43544</v>
      </c>
      <c r="B212" s="130">
        <v>2824.2299800000001</v>
      </c>
      <c r="C212" s="125">
        <f t="shared" si="12"/>
        <v>1.9044193448615632E-2</v>
      </c>
      <c r="D212" s="128">
        <f t="shared" si="13"/>
        <v>19044.193448615631</v>
      </c>
      <c r="E212" s="128">
        <f t="shared" ca="1" si="14"/>
        <v>-79957.266748767404</v>
      </c>
      <c r="F212" s="128">
        <f t="shared" ca="1" si="15"/>
        <v>84831.575180895816</v>
      </c>
    </row>
    <row r="213" spans="1:6" x14ac:dyDescent="0.3">
      <c r="A213" s="73">
        <v>43543</v>
      </c>
      <c r="B213" s="130">
        <v>2832.570068</v>
      </c>
      <c r="C213" s="125">
        <f t="shared" si="12"/>
        <v>1.5385502664412742E-2</v>
      </c>
      <c r="D213" s="128">
        <f t="shared" si="13"/>
        <v>15385.502664412743</v>
      </c>
      <c r="E213" s="128">
        <f t="shared" ca="1" si="14"/>
        <v>-79957.266748767404</v>
      </c>
      <c r="F213" s="128">
        <f t="shared" ca="1" si="15"/>
        <v>84831.575180895816</v>
      </c>
    </row>
    <row r="214" spans="1:6" x14ac:dyDescent="0.3">
      <c r="A214" s="73">
        <v>43542</v>
      </c>
      <c r="B214" s="130">
        <v>2832.9399410000001</v>
      </c>
      <c r="C214" s="125">
        <f t="shared" si="12"/>
        <v>1.4368997945520601E-2</v>
      </c>
      <c r="D214" s="128">
        <f t="shared" si="13"/>
        <v>14368.997945520601</v>
      </c>
      <c r="E214" s="128">
        <f t="shared" ca="1" si="14"/>
        <v>-79957.266748767404</v>
      </c>
      <c r="F214" s="128">
        <f t="shared" ca="1" si="15"/>
        <v>84831.575180895816</v>
      </c>
    </row>
    <row r="215" spans="1:6" x14ac:dyDescent="0.3">
      <c r="A215" s="73">
        <v>43539</v>
      </c>
      <c r="B215" s="130">
        <v>2822.4799800000001</v>
      </c>
      <c r="C215" s="125">
        <f t="shared" si="12"/>
        <v>6.7018962137082028E-3</v>
      </c>
      <c r="D215" s="128">
        <f t="shared" si="13"/>
        <v>6701.8962137082026</v>
      </c>
      <c r="E215" s="128">
        <f t="shared" ca="1" si="14"/>
        <v>-79957.266748767404</v>
      </c>
      <c r="F215" s="128">
        <f t="shared" ca="1" si="15"/>
        <v>84831.575180895816</v>
      </c>
    </row>
    <row r="216" spans="1:6" x14ac:dyDescent="0.3">
      <c r="A216" s="73">
        <v>43538</v>
      </c>
      <c r="B216" s="130">
        <v>2808.4799800000001</v>
      </c>
      <c r="C216" s="125">
        <f t="shared" si="12"/>
        <v>8.6155777489436147E-3</v>
      </c>
      <c r="D216" s="128">
        <f t="shared" si="13"/>
        <v>8615.577748943615</v>
      </c>
      <c r="E216" s="128">
        <f t="shared" ca="1" si="14"/>
        <v>-79957.266748767404</v>
      </c>
      <c r="F216" s="128">
        <f t="shared" ca="1" si="15"/>
        <v>84831.575180895816</v>
      </c>
    </row>
    <row r="217" spans="1:6" x14ac:dyDescent="0.3">
      <c r="A217" s="73">
        <v>43537</v>
      </c>
      <c r="B217" s="130">
        <v>2810.919922</v>
      </c>
      <c r="C217" s="125">
        <f t="shared" si="12"/>
        <v>6.6395117343709398E-3</v>
      </c>
      <c r="D217" s="128">
        <f t="shared" si="13"/>
        <v>6639.5117343709398</v>
      </c>
      <c r="E217" s="128">
        <f t="shared" ca="1" si="14"/>
        <v>-79957.266748767404</v>
      </c>
      <c r="F217" s="128">
        <f t="shared" ca="1" si="15"/>
        <v>84831.575180895816</v>
      </c>
    </row>
    <row r="218" spans="1:6" x14ac:dyDescent="0.3">
      <c r="A218" s="73">
        <v>43536</v>
      </c>
      <c r="B218" s="130">
        <v>2791.5200199999999</v>
      </c>
      <c r="C218" s="125">
        <f t="shared" si="12"/>
        <v>-8.5181362377961811E-4</v>
      </c>
      <c r="D218" s="128">
        <f t="shared" si="13"/>
        <v>-851.81362377961807</v>
      </c>
      <c r="E218" s="128">
        <f t="shared" ca="1" si="14"/>
        <v>-79957.266748767404</v>
      </c>
      <c r="F218" s="128">
        <f t="shared" ca="1" si="15"/>
        <v>84831.575180895816</v>
      </c>
    </row>
    <row r="219" spans="1:6" x14ac:dyDescent="0.3">
      <c r="A219" s="73">
        <v>43535</v>
      </c>
      <c r="B219" s="130">
        <v>2783.3000489999999</v>
      </c>
      <c r="C219" s="125">
        <f t="shared" si="12"/>
        <v>-4.5813853924887571E-3</v>
      </c>
      <c r="D219" s="128">
        <f t="shared" si="13"/>
        <v>-4581.3853924887571</v>
      </c>
      <c r="E219" s="128">
        <f t="shared" ca="1" si="14"/>
        <v>-79957.266748767404</v>
      </c>
      <c r="F219" s="128">
        <f t="shared" ca="1" si="15"/>
        <v>84831.575180895816</v>
      </c>
    </row>
    <row r="220" spans="1:6" x14ac:dyDescent="0.3">
      <c r="A220" s="73">
        <v>43532</v>
      </c>
      <c r="B220" s="130">
        <v>2743.070068</v>
      </c>
      <c r="C220" s="125">
        <f t="shared" si="12"/>
        <v>-1.7760729117775043E-2</v>
      </c>
      <c r="D220" s="128">
        <f t="shared" si="13"/>
        <v>-17760.729117775041</v>
      </c>
      <c r="E220" s="128">
        <f t="shared" ca="1" si="14"/>
        <v>-79957.266748767404</v>
      </c>
      <c r="F220" s="128">
        <f t="shared" ca="1" si="15"/>
        <v>84831.575180895816</v>
      </c>
    </row>
    <row r="221" spans="1:6" x14ac:dyDescent="0.3">
      <c r="A221" s="73">
        <v>43531</v>
      </c>
      <c r="B221" s="130">
        <v>2748.929932</v>
      </c>
      <c r="C221" s="125">
        <f t="shared" si="12"/>
        <v>-9.3517384874853837E-3</v>
      </c>
      <c r="D221" s="128">
        <f t="shared" si="13"/>
        <v>-9351.7384874853833</v>
      </c>
      <c r="E221" s="128">
        <f t="shared" ca="1" si="14"/>
        <v>-79957.266748767404</v>
      </c>
      <c r="F221" s="128">
        <f t="shared" ca="1" si="15"/>
        <v>84831.575180895816</v>
      </c>
    </row>
    <row r="222" spans="1:6" x14ac:dyDescent="0.3">
      <c r="A222" s="73">
        <v>43530</v>
      </c>
      <c r="B222" s="130">
        <v>2771.4499510000001</v>
      </c>
      <c r="C222" s="125">
        <f t="shared" si="12"/>
        <v>-4.7581427920957431E-3</v>
      </c>
      <c r="D222" s="128">
        <f t="shared" si="13"/>
        <v>-4758.1427920957431</v>
      </c>
      <c r="E222" s="128">
        <f t="shared" ca="1" si="14"/>
        <v>-79957.266748767404</v>
      </c>
      <c r="F222" s="128">
        <f t="shared" ca="1" si="15"/>
        <v>84831.575180895816</v>
      </c>
    </row>
    <row r="223" spans="1:6" x14ac:dyDescent="0.3">
      <c r="A223" s="73">
        <v>43529</v>
      </c>
      <c r="B223" s="130">
        <v>2789.6499020000001</v>
      </c>
      <c r="C223" s="125">
        <f t="shared" si="12"/>
        <v>3.5578222452377073E-3</v>
      </c>
      <c r="D223" s="128">
        <f t="shared" si="13"/>
        <v>3557.8222452377072</v>
      </c>
      <c r="E223" s="128">
        <f t="shared" ca="1" si="14"/>
        <v>-79957.266748767404</v>
      </c>
      <c r="F223" s="128">
        <f t="shared" ca="1" si="15"/>
        <v>84831.575180895816</v>
      </c>
    </row>
    <row r="224" spans="1:6" x14ac:dyDescent="0.3">
      <c r="A224" s="73">
        <v>43528</v>
      </c>
      <c r="B224" s="130">
        <v>2792.8100589999999</v>
      </c>
      <c r="C224" s="125">
        <f t="shared" si="12"/>
        <v>6.2004468916112554E-3</v>
      </c>
      <c r="D224" s="128">
        <f t="shared" si="13"/>
        <v>6200.4468916112555</v>
      </c>
      <c r="E224" s="128">
        <f t="shared" ca="1" si="14"/>
        <v>-79957.266748767404</v>
      </c>
      <c r="F224" s="128">
        <f t="shared" ca="1" si="15"/>
        <v>84831.575180895816</v>
      </c>
    </row>
    <row r="225" spans="1:6" x14ac:dyDescent="0.3">
      <c r="A225" s="73">
        <v>43525</v>
      </c>
      <c r="B225" s="130">
        <v>2803.6899410000001</v>
      </c>
      <c r="C225" s="125">
        <f t="shared" si="12"/>
        <v>2.1109126324213356E-2</v>
      </c>
      <c r="D225" s="128">
        <f t="shared" si="13"/>
        <v>21109.126324213357</v>
      </c>
      <c r="E225" s="128">
        <f t="shared" ca="1" si="14"/>
        <v>-79957.266748767404</v>
      </c>
      <c r="F225" s="128">
        <f t="shared" ca="1" si="15"/>
        <v>84831.575180895816</v>
      </c>
    </row>
    <row r="226" spans="1:6" x14ac:dyDescent="0.3">
      <c r="A226" s="73">
        <v>43524</v>
      </c>
      <c r="B226" s="130">
        <v>2784.48999</v>
      </c>
      <c r="C226" s="125">
        <f t="shared" si="12"/>
        <v>1.1427394786328371E-2</v>
      </c>
      <c r="D226" s="128">
        <f t="shared" si="13"/>
        <v>11427.39478632837</v>
      </c>
      <c r="E226" s="128">
        <f t="shared" ca="1" si="14"/>
        <v>-79957.266748767404</v>
      </c>
      <c r="F226" s="128">
        <f t="shared" ca="1" si="15"/>
        <v>84831.575180895816</v>
      </c>
    </row>
    <row r="227" spans="1:6" x14ac:dyDescent="0.3">
      <c r="A227" s="73">
        <v>43523</v>
      </c>
      <c r="B227" s="130">
        <v>2792.3798830000001</v>
      </c>
      <c r="C227" s="125">
        <f t="shared" si="12"/>
        <v>1.7360506624407579E-2</v>
      </c>
      <c r="D227" s="128">
        <f t="shared" si="13"/>
        <v>17360.506624407579</v>
      </c>
      <c r="E227" s="128">
        <f t="shared" ca="1" si="14"/>
        <v>-79957.266748767404</v>
      </c>
      <c r="F227" s="128">
        <f t="shared" ca="1" si="15"/>
        <v>84831.575180895816</v>
      </c>
    </row>
    <row r="228" spans="1:6" x14ac:dyDescent="0.3">
      <c r="A228" s="73">
        <v>43522</v>
      </c>
      <c r="B228" s="130">
        <v>2793.8999020000001</v>
      </c>
      <c r="C228" s="125">
        <f t="shared" si="12"/>
        <v>3.1035445966220099E-2</v>
      </c>
      <c r="D228" s="128">
        <f t="shared" si="13"/>
        <v>31035.445966220097</v>
      </c>
      <c r="E228" s="128">
        <f t="shared" ca="1" si="14"/>
        <v>-79957.266748767404</v>
      </c>
      <c r="F228" s="128">
        <f t="shared" ca="1" si="15"/>
        <v>84831.575180895816</v>
      </c>
    </row>
    <row r="229" spans="1:6" x14ac:dyDescent="0.3">
      <c r="A229" s="73">
        <v>43521</v>
      </c>
      <c r="B229" s="130">
        <v>2796.110107</v>
      </c>
      <c r="C229" s="125">
        <f t="shared" si="12"/>
        <v>3.2582768738712131E-2</v>
      </c>
      <c r="D229" s="128">
        <f t="shared" si="13"/>
        <v>32582.76873871213</v>
      </c>
      <c r="E229" s="128">
        <f t="shared" ca="1" si="14"/>
        <v>-79957.266748767404</v>
      </c>
      <c r="F229" s="128">
        <f t="shared" ca="1" si="15"/>
        <v>84831.575180895816</v>
      </c>
    </row>
    <row r="230" spans="1:6" x14ac:dyDescent="0.3">
      <c r="A230" s="73">
        <v>43518</v>
      </c>
      <c r="B230" s="130">
        <v>2792.669922</v>
      </c>
      <c r="C230" s="125">
        <f t="shared" si="12"/>
        <v>3.2009708405803527E-2</v>
      </c>
      <c r="D230" s="128">
        <f t="shared" si="13"/>
        <v>32009.708405803529</v>
      </c>
      <c r="E230" s="128">
        <f t="shared" ca="1" si="14"/>
        <v>-79957.266748767404</v>
      </c>
      <c r="F230" s="128">
        <f t="shared" ca="1" si="15"/>
        <v>84831.575180895816</v>
      </c>
    </row>
    <row r="231" spans="1:6" x14ac:dyDescent="0.3">
      <c r="A231" s="73">
        <v>43517</v>
      </c>
      <c r="B231" s="130">
        <v>2774.8798830000001</v>
      </c>
      <c r="C231" s="125">
        <f t="shared" si="12"/>
        <v>1.5840392407802772E-2</v>
      </c>
      <c r="D231" s="128">
        <f t="shared" si="13"/>
        <v>15840.392407802772</v>
      </c>
      <c r="E231" s="128">
        <f t="shared" ca="1" si="14"/>
        <v>-79957.266748767404</v>
      </c>
      <c r="F231" s="128">
        <f t="shared" ca="1" si="15"/>
        <v>84831.575180895816</v>
      </c>
    </row>
    <row r="232" spans="1:6" x14ac:dyDescent="0.3">
      <c r="A232" s="73">
        <v>43516</v>
      </c>
      <c r="B232" s="130">
        <v>2784.6999510000001</v>
      </c>
      <c r="C232" s="125">
        <f t="shared" si="12"/>
        <v>1.7167695818101736E-2</v>
      </c>
      <c r="D232" s="128">
        <f t="shared" si="13"/>
        <v>17167.695818101736</v>
      </c>
      <c r="E232" s="128">
        <f t="shared" ca="1" si="14"/>
        <v>-79957.266748767404</v>
      </c>
      <c r="F232" s="128">
        <f t="shared" ca="1" si="15"/>
        <v>84831.575180895816</v>
      </c>
    </row>
    <row r="233" spans="1:6" x14ac:dyDescent="0.3">
      <c r="A233" s="73">
        <v>43515</v>
      </c>
      <c r="B233" s="130">
        <v>2779.76001</v>
      </c>
      <c r="C233" s="125">
        <f t="shared" si="12"/>
        <v>2.0144040135179786E-2</v>
      </c>
      <c r="D233" s="128">
        <f t="shared" si="13"/>
        <v>20144.040135179785</v>
      </c>
      <c r="E233" s="128">
        <f t="shared" ca="1" si="14"/>
        <v>-79957.266748767404</v>
      </c>
      <c r="F233" s="128">
        <f t="shared" ca="1" si="15"/>
        <v>84831.575180895816</v>
      </c>
    </row>
    <row r="234" spans="1:6" x14ac:dyDescent="0.3">
      <c r="A234" s="73">
        <v>43511</v>
      </c>
      <c r="B234" s="130">
        <v>2775.6000979999999</v>
      </c>
      <c r="C234" s="125">
        <f t="shared" si="12"/>
        <v>2.5519786686246215E-2</v>
      </c>
      <c r="D234" s="128">
        <f t="shared" si="13"/>
        <v>25519.786686246214</v>
      </c>
      <c r="E234" s="128">
        <f t="shared" ca="1" si="14"/>
        <v>-79957.266748767404</v>
      </c>
      <c r="F234" s="128">
        <f t="shared" ca="1" si="15"/>
        <v>84831.575180895816</v>
      </c>
    </row>
    <row r="235" spans="1:6" x14ac:dyDescent="0.3">
      <c r="A235" s="73">
        <v>43510</v>
      </c>
      <c r="B235" s="130">
        <v>2745.7299800000001</v>
      </c>
      <c r="C235" s="125">
        <f t="shared" si="12"/>
        <v>1.539509651687454E-2</v>
      </c>
      <c r="D235" s="128">
        <f t="shared" si="13"/>
        <v>15395.096516874541</v>
      </c>
      <c r="E235" s="128">
        <f t="shared" ca="1" si="14"/>
        <v>-79957.266748767404</v>
      </c>
      <c r="F235" s="128">
        <f t="shared" ca="1" si="15"/>
        <v>84831.575180895816</v>
      </c>
    </row>
    <row r="236" spans="1:6" x14ac:dyDescent="0.3">
      <c r="A236" s="73">
        <v>43509</v>
      </c>
      <c r="B236" s="130">
        <v>2753.030029</v>
      </c>
      <c r="C236" s="125">
        <f t="shared" si="12"/>
        <v>2.6847682320159549E-2</v>
      </c>
      <c r="D236" s="128">
        <f t="shared" si="13"/>
        <v>26847.682320159551</v>
      </c>
      <c r="E236" s="128">
        <f t="shared" ca="1" si="14"/>
        <v>-79957.266748767404</v>
      </c>
      <c r="F236" s="128">
        <f t="shared" ca="1" si="15"/>
        <v>84831.575180895816</v>
      </c>
    </row>
    <row r="237" spans="1:6" x14ac:dyDescent="0.3">
      <c r="A237" s="73">
        <v>43508</v>
      </c>
      <c r="B237" s="130">
        <v>2744.7299800000001</v>
      </c>
      <c r="C237" s="125">
        <f t="shared" si="12"/>
        <v>3.9670446969696904E-2</v>
      </c>
      <c r="D237" s="128">
        <f t="shared" si="13"/>
        <v>39670.446969696903</v>
      </c>
      <c r="E237" s="128">
        <f t="shared" ca="1" si="14"/>
        <v>-83513.498254801976</v>
      </c>
      <c r="F237" s="128">
        <f t="shared" ca="1" si="15"/>
        <v>86821.161996614755</v>
      </c>
    </row>
    <row r="238" spans="1:6" x14ac:dyDescent="0.3">
      <c r="A238" s="73">
        <v>43507</v>
      </c>
      <c r="B238" s="130">
        <v>2709.8000489999999</v>
      </c>
      <c r="C238" s="125">
        <f t="shared" si="12"/>
        <v>2.4944663485229057E-2</v>
      </c>
      <c r="D238" s="128">
        <f t="shared" si="13"/>
        <v>24944.663485229059</v>
      </c>
      <c r="E238" s="128">
        <f t="shared" ca="1" si="14"/>
        <v>-86170.92733454323</v>
      </c>
      <c r="F238" s="128">
        <f t="shared" ca="1" si="15"/>
        <v>88884.233356712546</v>
      </c>
    </row>
    <row r="239" spans="1:6" x14ac:dyDescent="0.3">
      <c r="A239" s="73">
        <v>43504</v>
      </c>
      <c r="B239" s="130">
        <v>2707.8798830000001</v>
      </c>
      <c r="C239" s="125">
        <f t="shared" si="12"/>
        <v>1.6181522102622692E-2</v>
      </c>
      <c r="D239" s="128">
        <f t="shared" si="13"/>
        <v>16181.522102622692</v>
      </c>
      <c r="E239" s="128">
        <f t="shared" ca="1" si="14"/>
        <v>-86170.92733454323</v>
      </c>
      <c r="F239" s="128">
        <f t="shared" ca="1" si="15"/>
        <v>88884.233356712546</v>
      </c>
    </row>
    <row r="240" spans="1:6" x14ac:dyDescent="0.3">
      <c r="A240" s="73">
        <v>43503</v>
      </c>
      <c r="B240" s="130">
        <v>2706.0500489999999</v>
      </c>
      <c r="C240" s="125">
        <f t="shared" si="12"/>
        <v>2.4115068564117603E-2</v>
      </c>
      <c r="D240" s="128">
        <f t="shared" si="13"/>
        <v>24115.068564117602</v>
      </c>
      <c r="E240" s="128">
        <f t="shared" ca="1" si="14"/>
        <v>-86170.92733454323</v>
      </c>
      <c r="F240" s="128">
        <f t="shared" ca="1" si="15"/>
        <v>88884.233356712546</v>
      </c>
    </row>
    <row r="241" spans="1:6" x14ac:dyDescent="0.3">
      <c r="A241" s="73">
        <v>43502</v>
      </c>
      <c r="B241" s="130">
        <v>2731.610107</v>
      </c>
      <c r="C241" s="125">
        <f t="shared" si="12"/>
        <v>3.5210580105854428E-2</v>
      </c>
      <c r="D241" s="128">
        <f t="shared" si="13"/>
        <v>35210.580105854431</v>
      </c>
      <c r="E241" s="128">
        <f t="shared" ca="1" si="14"/>
        <v>-86170.92733454323</v>
      </c>
      <c r="F241" s="128">
        <f t="shared" ca="1" si="15"/>
        <v>88884.233356712546</v>
      </c>
    </row>
    <row r="242" spans="1:6" x14ac:dyDescent="0.3">
      <c r="A242" s="73">
        <v>43501</v>
      </c>
      <c r="B242" s="130">
        <v>2737.6999510000001</v>
      </c>
      <c r="C242" s="125">
        <f t="shared" si="12"/>
        <v>3.9804038474988035E-2</v>
      </c>
      <c r="D242" s="128">
        <f t="shared" si="13"/>
        <v>39804.038474988032</v>
      </c>
      <c r="E242" s="128">
        <f t="shared" ca="1" si="14"/>
        <v>-86170.92733454323</v>
      </c>
      <c r="F242" s="128">
        <f t="shared" ca="1" si="15"/>
        <v>88884.233356712546</v>
      </c>
    </row>
    <row r="243" spans="1:6" x14ac:dyDescent="0.3">
      <c r="A243" s="73">
        <v>43500</v>
      </c>
      <c r="B243" s="130">
        <v>2724.8701169999999</v>
      </c>
      <c r="C243" s="125">
        <f t="shared" si="12"/>
        <v>2.0279310292354191E-2</v>
      </c>
      <c r="D243" s="128">
        <f t="shared" si="13"/>
        <v>20279.310292354192</v>
      </c>
      <c r="E243" s="128">
        <f t="shared" ca="1" si="14"/>
        <v>-86170.92733454323</v>
      </c>
      <c r="F243" s="128">
        <f t="shared" ca="1" si="15"/>
        <v>88884.233356712546</v>
      </c>
    </row>
    <row r="244" spans="1:6" x14ac:dyDescent="0.3">
      <c r="A244" s="73">
        <v>43497</v>
      </c>
      <c r="B244" s="130">
        <v>2706.530029</v>
      </c>
      <c r="C244" s="125">
        <f t="shared" si="12"/>
        <v>2.6772056117737142E-2</v>
      </c>
      <c r="D244" s="128">
        <f t="shared" si="13"/>
        <v>26772.056117737142</v>
      </c>
      <c r="E244" s="128">
        <f t="shared" ca="1" si="14"/>
        <v>-86170.92733454323</v>
      </c>
      <c r="F244" s="128">
        <f t="shared" ca="1" si="15"/>
        <v>88884.233356712546</v>
      </c>
    </row>
    <row r="245" spans="1:6" x14ac:dyDescent="0.3">
      <c r="A245" s="73">
        <v>43496</v>
      </c>
      <c r="B245" s="130">
        <v>2704.1000979999999</v>
      </c>
      <c r="C245" s="125">
        <f t="shared" si="12"/>
        <v>3.3637856619964879E-2</v>
      </c>
      <c r="D245" s="128">
        <f t="shared" si="13"/>
        <v>33637.856619964878</v>
      </c>
      <c r="E245" s="128">
        <f t="shared" ca="1" si="14"/>
        <v>-86170.92733454323</v>
      </c>
      <c r="F245" s="128">
        <f t="shared" ca="1" si="15"/>
        <v>88884.233356712546</v>
      </c>
    </row>
    <row r="246" spans="1:6" x14ac:dyDescent="0.3">
      <c r="A246" s="73">
        <v>43495</v>
      </c>
      <c r="B246" s="130">
        <v>2681.0500489999999</v>
      </c>
      <c r="C246" s="125">
        <f t="shared" si="12"/>
        <v>2.7104163763512323E-2</v>
      </c>
      <c r="D246" s="128">
        <f t="shared" si="13"/>
        <v>27104.163763512322</v>
      </c>
      <c r="E246" s="128">
        <f t="shared" ca="1" si="14"/>
        <v>-86170.92733454323</v>
      </c>
      <c r="F246" s="128">
        <f t="shared" ca="1" si="15"/>
        <v>88884.233356712546</v>
      </c>
    </row>
    <row r="247" spans="1:6" x14ac:dyDescent="0.3">
      <c r="A247" s="73">
        <v>43494</v>
      </c>
      <c r="B247" s="130">
        <v>2640</v>
      </c>
      <c r="C247" s="125">
        <f t="shared" si="12"/>
        <v>2.2221663597013164E-2</v>
      </c>
      <c r="D247" s="128">
        <f t="shared" si="13"/>
        <v>22221.663597013165</v>
      </c>
      <c r="E247" s="128">
        <f t="shared" ca="1" si="14"/>
        <v>-86170.92733454323</v>
      </c>
      <c r="F247" s="128">
        <f t="shared" ca="1" si="15"/>
        <v>88884.233356712546</v>
      </c>
    </row>
    <row r="248" spans="1:6" x14ac:dyDescent="0.3">
      <c r="A248" s="73">
        <v>43493</v>
      </c>
      <c r="B248" s="130">
        <v>2643.8500979999999</v>
      </c>
      <c r="C248" s="125">
        <f t="shared" si="12"/>
        <v>1.8330247285209378E-2</v>
      </c>
      <c r="D248" s="128">
        <f t="shared" si="13"/>
        <v>18330.247285209378</v>
      </c>
      <c r="E248" s="128">
        <f t="shared" ca="1" si="14"/>
        <v>-86170.92733454323</v>
      </c>
      <c r="F248" s="128">
        <f t="shared" ca="1" si="15"/>
        <v>88884.233356712546</v>
      </c>
    </row>
    <row r="249" spans="1:6" x14ac:dyDescent="0.3">
      <c r="A249" s="73">
        <v>43490</v>
      </c>
      <c r="B249" s="130">
        <v>2664.76001</v>
      </c>
      <c r="C249" s="125">
        <f t="shared" si="12"/>
        <v>2.623394841296145E-2</v>
      </c>
      <c r="D249" s="128">
        <f t="shared" si="13"/>
        <v>26233.94841296145</v>
      </c>
      <c r="E249" s="128">
        <f t="shared" ca="1" si="14"/>
        <v>-86170.92733454323</v>
      </c>
      <c r="F249" s="128">
        <f t="shared" ca="1" si="15"/>
        <v>88884.233356712546</v>
      </c>
    </row>
    <row r="250" spans="1:6" x14ac:dyDescent="0.3">
      <c r="A250" s="73">
        <v>43489</v>
      </c>
      <c r="B250" s="130">
        <v>2642.330078</v>
      </c>
      <c r="C250" s="125">
        <f t="shared" si="12"/>
        <v>2.219381261820641E-2</v>
      </c>
      <c r="D250" s="128">
        <f t="shared" si="13"/>
        <v>22193.812618206412</v>
      </c>
      <c r="E250" s="128">
        <f t="shared" ca="1" si="14"/>
        <v>-86170.92733454323</v>
      </c>
      <c r="F250" s="128">
        <f t="shared" ca="1" si="15"/>
        <v>88884.233356712546</v>
      </c>
    </row>
    <row r="251" spans="1:6" x14ac:dyDescent="0.3">
      <c r="A251" s="73">
        <v>43488</v>
      </c>
      <c r="B251" s="130">
        <v>2638.6999510000001</v>
      </c>
      <c r="C251" s="125">
        <f t="shared" si="12"/>
        <v>2.4972728196984928E-2</v>
      </c>
      <c r="D251" s="128">
        <f t="shared" si="13"/>
        <v>24972.728196984928</v>
      </c>
      <c r="E251" s="128">
        <f t="shared" ca="1" si="14"/>
        <v>-86170.92733454323</v>
      </c>
      <c r="F251" s="128">
        <f t="shared" ca="1" si="15"/>
        <v>88884.233356712546</v>
      </c>
    </row>
    <row r="252" spans="1:6" x14ac:dyDescent="0.3">
      <c r="A252" s="73">
        <v>43487</v>
      </c>
      <c r="B252" s="130">
        <v>2632.8999020000001</v>
      </c>
      <c r="C252" s="125">
        <f t="shared" si="12"/>
        <v>3.2635325441714214E-2</v>
      </c>
      <c r="D252" s="128">
        <f t="shared" si="13"/>
        <v>32635.325441714213</v>
      </c>
      <c r="E252" s="128">
        <f t="shared" ca="1" si="14"/>
        <v>-86170.92733454323</v>
      </c>
      <c r="F252" s="128">
        <f t="shared" ca="1" si="15"/>
        <v>88884.233356712546</v>
      </c>
    </row>
    <row r="253" spans="1:6" x14ac:dyDescent="0.3">
      <c r="A253" s="73">
        <v>43483</v>
      </c>
      <c r="B253" s="130">
        <v>2670.709961</v>
      </c>
      <c r="C253" s="125">
        <f t="shared" si="12"/>
        <v>5.4807785031896206E-2</v>
      </c>
      <c r="D253" s="128">
        <f t="shared" si="13"/>
        <v>54807.785031896208</v>
      </c>
      <c r="E253" s="128">
        <f t="shared" ca="1" si="14"/>
        <v>-86170.92733454323</v>
      </c>
      <c r="F253" s="128">
        <f t="shared" ca="1" si="15"/>
        <v>88884.233356712546</v>
      </c>
    </row>
    <row r="254" spans="1:6" x14ac:dyDescent="0.3">
      <c r="A254" s="73">
        <v>43482</v>
      </c>
      <c r="B254" s="130">
        <v>2635.959961</v>
      </c>
      <c r="C254" s="125">
        <f t="shared" si="12"/>
        <v>7.6829463832424061E-2</v>
      </c>
      <c r="D254" s="128">
        <f t="shared" si="13"/>
        <v>76829.463832424066</v>
      </c>
      <c r="E254" s="128">
        <f t="shared" ca="1" si="14"/>
        <v>-86170.92733454323</v>
      </c>
      <c r="F254" s="128">
        <f t="shared" ca="1" si="15"/>
        <v>88884.233356712546</v>
      </c>
    </row>
    <row r="255" spans="1:6" x14ac:dyDescent="0.3">
      <c r="A255" s="73">
        <v>43481</v>
      </c>
      <c r="B255" s="130">
        <v>2616.1000979999999</v>
      </c>
      <c r="C255" s="125">
        <f t="shared" si="12"/>
        <v>4.2258486063713852E-2</v>
      </c>
      <c r="D255" s="128">
        <f t="shared" si="13"/>
        <v>42258.486063713848</v>
      </c>
      <c r="E255" s="128">
        <f t="shared" ca="1" si="14"/>
        <v>-86170.92733454323</v>
      </c>
      <c r="F255" s="128">
        <f t="shared" ca="1" si="15"/>
        <v>88884.233356712546</v>
      </c>
    </row>
    <row r="256" spans="1:6" x14ac:dyDescent="0.3">
      <c r="A256" s="73">
        <v>43480</v>
      </c>
      <c r="B256" s="130">
        <v>2610.3000489999999</v>
      </c>
      <c r="C256" s="125">
        <f t="shared" si="12"/>
        <v>5.0109850387047183E-2</v>
      </c>
      <c r="D256" s="128">
        <f t="shared" si="13"/>
        <v>50109.850387047183</v>
      </c>
      <c r="E256" s="128">
        <f t="shared" ca="1" si="14"/>
        <v>-86170.92733454323</v>
      </c>
      <c r="F256" s="128">
        <f t="shared" ca="1" si="15"/>
        <v>88884.233356712546</v>
      </c>
    </row>
    <row r="257" spans="1:6" x14ac:dyDescent="0.3">
      <c r="A257" s="73">
        <v>43479</v>
      </c>
      <c r="B257" s="130">
        <v>2582.610107</v>
      </c>
      <c r="C257" s="125">
        <f t="shared" si="12"/>
        <v>3.7680366301005463E-2</v>
      </c>
      <c r="D257" s="128">
        <f t="shared" si="13"/>
        <v>37680.366301005466</v>
      </c>
      <c r="E257" s="128">
        <f t="shared" ca="1" si="14"/>
        <v>-86170.92733454323</v>
      </c>
      <c r="F257" s="128">
        <f t="shared" ca="1" si="15"/>
        <v>88884.233356712546</v>
      </c>
    </row>
    <row r="258" spans="1:6" x14ac:dyDescent="0.3">
      <c r="A258" s="73">
        <v>43476</v>
      </c>
      <c r="B258" s="130">
        <v>2596.26001</v>
      </c>
      <c r="C258" s="125">
        <f t="shared" si="12"/>
        <v>5.2097119403800685E-2</v>
      </c>
      <c r="D258" s="128">
        <f t="shared" si="13"/>
        <v>52097.119403800687</v>
      </c>
      <c r="E258" s="128">
        <f t="shared" ca="1" si="14"/>
        <v>-86170.92733454323</v>
      </c>
      <c r="F258" s="128">
        <f t="shared" ca="1" si="15"/>
        <v>88884.233356712546</v>
      </c>
    </row>
    <row r="259" spans="1:6" x14ac:dyDescent="0.3">
      <c r="A259" s="73">
        <v>43475</v>
      </c>
      <c r="B259" s="130">
        <v>2596.639893</v>
      </c>
      <c r="C259" s="125">
        <f t="shared" si="12"/>
        <v>7.4492376660125315E-2</v>
      </c>
      <c r="D259" s="128">
        <f t="shared" si="13"/>
        <v>74492.376660125316</v>
      </c>
      <c r="E259" s="128">
        <f t="shared" ca="1" si="14"/>
        <v>-86170.92733454323</v>
      </c>
      <c r="F259" s="128">
        <f t="shared" ca="1" si="15"/>
        <v>88884.233356712546</v>
      </c>
    </row>
    <row r="260" spans="1:6" x14ac:dyDescent="0.3">
      <c r="A260" s="73">
        <v>43474</v>
      </c>
      <c r="B260" s="130">
        <v>2584.959961</v>
      </c>
      <c r="C260" s="125">
        <f t="shared" si="12"/>
        <v>4.7636820126152779E-2</v>
      </c>
      <c r="D260" s="128">
        <f t="shared" si="13"/>
        <v>47636.820126152779</v>
      </c>
      <c r="E260" s="128">
        <f t="shared" ca="1" si="14"/>
        <v>-86170.92733454323</v>
      </c>
      <c r="F260" s="128">
        <f t="shared" ca="1" si="15"/>
        <v>88884.233356712546</v>
      </c>
    </row>
    <row r="261" spans="1:6" x14ac:dyDescent="0.3">
      <c r="A261" s="73">
        <v>43473</v>
      </c>
      <c r="B261" s="130">
        <v>2574.4099120000001</v>
      </c>
      <c r="C261" s="125">
        <f t="shared" si="12"/>
        <v>2.6905077085114248E-2</v>
      </c>
      <c r="D261" s="128">
        <f t="shared" si="13"/>
        <v>26905.077085114248</v>
      </c>
      <c r="E261" s="128">
        <f t="shared" ca="1" si="14"/>
        <v>-86170.92733454323</v>
      </c>
      <c r="F261" s="128">
        <f t="shared" ca="1" si="15"/>
        <v>88884.233356712546</v>
      </c>
    </row>
    <row r="262" spans="1:6" x14ac:dyDescent="0.3">
      <c r="A262" s="73">
        <v>43472</v>
      </c>
      <c r="B262" s="130">
        <v>2549.6899410000001</v>
      </c>
      <c r="C262" s="125">
        <f t="shared" si="12"/>
        <v>1.3864129206351272E-3</v>
      </c>
      <c r="D262" s="128">
        <f t="shared" si="13"/>
        <v>1386.4129206351272</v>
      </c>
      <c r="E262" s="128">
        <f t="shared" ca="1" si="14"/>
        <v>-86170.92733454323</v>
      </c>
      <c r="F262" s="128">
        <f t="shared" ca="1" si="15"/>
        <v>88884.233356712546</v>
      </c>
    </row>
    <row r="263" spans="1:6" x14ac:dyDescent="0.3">
      <c r="A263" s="73">
        <v>43469</v>
      </c>
      <c r="B263" s="130">
        <v>2531.9399410000001</v>
      </c>
      <c r="C263" s="125">
        <f t="shared" si="12"/>
        <v>-5.4989513988695782E-3</v>
      </c>
      <c r="D263" s="128">
        <f t="shared" si="13"/>
        <v>-5498.951398869578</v>
      </c>
      <c r="E263" s="128">
        <f t="shared" ca="1" si="14"/>
        <v>-86170.92733454323</v>
      </c>
      <c r="F263" s="128">
        <f t="shared" ca="1" si="15"/>
        <v>88884.233356712546</v>
      </c>
    </row>
    <row r="264" spans="1:6" x14ac:dyDescent="0.3">
      <c r="A264" s="73">
        <v>43468</v>
      </c>
      <c r="B264" s="130">
        <v>2447.889893</v>
      </c>
      <c r="C264" s="125">
        <f t="shared" ref="C264:C327" si="16">B264/B274-1</f>
        <v>-5.8485763520760958E-2</v>
      </c>
      <c r="D264" s="128">
        <f t="shared" ref="D264:D327" si="17">C264*$B$5</f>
        <v>-58485.763520760956</v>
      </c>
      <c r="E264" s="128">
        <f t="shared" ref="E264:E327" ca="1" si="18">_xlfn.PERCENTILE.INC(OFFSET(D264,0,0,Window),1-VaRLevel)</f>
        <v>-86170.92733454323</v>
      </c>
      <c r="F264" s="128">
        <f t="shared" ref="F264:F327" ca="1" si="19">ABS(AVERAGEIF(OFFSET(D264,0,0,Window),"&lt;=" &amp;E264))</f>
        <v>88884.233356712546</v>
      </c>
    </row>
    <row r="265" spans="1:6" x14ac:dyDescent="0.3">
      <c r="A265" s="73">
        <v>43467</v>
      </c>
      <c r="B265" s="130">
        <v>2510.030029</v>
      </c>
      <c r="C265" s="125">
        <f t="shared" si="16"/>
        <v>-5.3011842089739525E-2</v>
      </c>
      <c r="D265" s="128">
        <f t="shared" si="17"/>
        <v>-53011.842089739526</v>
      </c>
      <c r="E265" s="128">
        <f t="shared" ca="1" si="18"/>
        <v>-86170.92733454323</v>
      </c>
      <c r="F265" s="128">
        <f t="shared" ca="1" si="19"/>
        <v>88884.233356712546</v>
      </c>
    </row>
    <row r="266" spans="1:6" x14ac:dyDescent="0.3">
      <c r="A266" s="73">
        <v>43462</v>
      </c>
      <c r="B266" s="130">
        <v>2485.73999</v>
      </c>
      <c r="C266" s="125">
        <f t="shared" si="16"/>
        <v>-6.236352633437825E-2</v>
      </c>
      <c r="D266" s="128">
        <f t="shared" si="17"/>
        <v>-62363.52633437825</v>
      </c>
      <c r="E266" s="128">
        <f t="shared" ca="1" si="18"/>
        <v>-86170.92733454323</v>
      </c>
      <c r="F266" s="128">
        <f t="shared" ca="1" si="19"/>
        <v>88884.233356712546</v>
      </c>
    </row>
    <row r="267" spans="1:6" x14ac:dyDescent="0.3">
      <c r="A267" s="73">
        <v>43461</v>
      </c>
      <c r="B267" s="130">
        <v>2488.830078</v>
      </c>
      <c r="C267" s="125">
        <f t="shared" si="16"/>
        <v>-5.6110084790087722E-2</v>
      </c>
      <c r="D267" s="128">
        <f t="shared" si="17"/>
        <v>-56110.08479008772</v>
      </c>
      <c r="E267" s="128">
        <f t="shared" ca="1" si="18"/>
        <v>-86170.92733454323</v>
      </c>
      <c r="F267" s="128">
        <f t="shared" ca="1" si="19"/>
        <v>88884.233356712546</v>
      </c>
    </row>
    <row r="268" spans="1:6" x14ac:dyDescent="0.3">
      <c r="A268" s="73">
        <v>43460</v>
      </c>
      <c r="B268" s="130">
        <v>2467.6999510000001</v>
      </c>
      <c r="C268" s="125">
        <f t="shared" si="16"/>
        <v>-6.4457191009378745E-2</v>
      </c>
      <c r="D268" s="128">
        <f t="shared" si="17"/>
        <v>-64457.191009378745</v>
      </c>
      <c r="E268" s="128">
        <f t="shared" ca="1" si="18"/>
        <v>-86170.92733454323</v>
      </c>
      <c r="F268" s="128">
        <f t="shared" ca="1" si="19"/>
        <v>88884.233356712546</v>
      </c>
    </row>
    <row r="269" spans="1:6" x14ac:dyDescent="0.3">
      <c r="A269" s="73">
        <v>43455</v>
      </c>
      <c r="B269" s="130">
        <v>2416.6201169999999</v>
      </c>
      <c r="C269" s="125">
        <f t="shared" si="16"/>
        <v>-8.2207891362125141E-2</v>
      </c>
      <c r="D269" s="128">
        <f t="shared" si="17"/>
        <v>-82207.891362125141</v>
      </c>
      <c r="E269" s="128">
        <f t="shared" ca="1" si="18"/>
        <v>-86170.92733454323</v>
      </c>
      <c r="F269" s="128">
        <f t="shared" ca="1" si="19"/>
        <v>88884.233356712546</v>
      </c>
    </row>
    <row r="270" spans="1:6" x14ac:dyDescent="0.3">
      <c r="A270" s="73">
        <v>43454</v>
      </c>
      <c r="B270" s="130">
        <v>2467.419922</v>
      </c>
      <c r="C270" s="125">
        <f t="shared" si="16"/>
        <v>-8.476790487717778E-2</v>
      </c>
      <c r="D270" s="128">
        <f t="shared" si="17"/>
        <v>-84767.904877177774</v>
      </c>
      <c r="E270" s="128">
        <f t="shared" ca="1" si="18"/>
        <v>-86170.92733454323</v>
      </c>
      <c r="F270" s="128">
        <f t="shared" ca="1" si="19"/>
        <v>88884.233356712546</v>
      </c>
    </row>
    <row r="271" spans="1:6" x14ac:dyDescent="0.3">
      <c r="A271" s="73">
        <v>43453</v>
      </c>
      <c r="B271" s="130">
        <v>2506.959961</v>
      </c>
      <c r="C271" s="125">
        <f t="shared" si="16"/>
        <v>-7.1516963986170357E-2</v>
      </c>
      <c r="D271" s="128">
        <f t="shared" si="17"/>
        <v>-71516.963986170362</v>
      </c>
      <c r="E271" s="128">
        <f t="shared" ca="1" si="18"/>
        <v>-82665.89609880971</v>
      </c>
      <c r="F271" s="128">
        <f t="shared" ca="1" si="19"/>
        <v>88884.233356712546</v>
      </c>
    </row>
    <row r="272" spans="1:6" x14ac:dyDescent="0.3">
      <c r="A272" s="73">
        <v>43452</v>
      </c>
      <c r="B272" s="130">
        <v>2546.1599120000001</v>
      </c>
      <c r="C272" s="125">
        <f t="shared" si="16"/>
        <v>-8.7518929303384563E-2</v>
      </c>
      <c r="D272" s="128">
        <f t="shared" si="17"/>
        <v>-87518.929303384561</v>
      </c>
      <c r="E272" s="128">
        <f t="shared" ca="1" si="18"/>
        <v>-82665.89609880971</v>
      </c>
      <c r="F272" s="128">
        <f t="shared" ca="1" si="19"/>
        <v>88884.233356712546</v>
      </c>
    </row>
    <row r="273" spans="1:6" x14ac:dyDescent="0.3">
      <c r="A273" s="73">
        <v>43451</v>
      </c>
      <c r="B273" s="130">
        <v>2545.9399410000001</v>
      </c>
      <c r="C273" s="125">
        <f t="shared" si="16"/>
        <v>-7.7614779906293063E-2</v>
      </c>
      <c r="D273" s="128">
        <f t="shared" si="17"/>
        <v>-77614.779906293057</v>
      </c>
      <c r="E273" s="128">
        <f t="shared" ca="1" si="18"/>
        <v>-74455.055800827235</v>
      </c>
      <c r="F273" s="128">
        <f t="shared" ca="1" si="19"/>
        <v>85582.850224348716</v>
      </c>
    </row>
    <row r="274" spans="1:6" x14ac:dyDescent="0.3">
      <c r="A274" s="73">
        <v>43448</v>
      </c>
      <c r="B274" s="130">
        <v>2599.9499510000001</v>
      </c>
      <c r="C274" s="125">
        <f t="shared" si="16"/>
        <v>-5.0350681398501185E-2</v>
      </c>
      <c r="D274" s="128">
        <f t="shared" si="17"/>
        <v>-50350.681398501183</v>
      </c>
      <c r="E274" s="128">
        <f t="shared" ca="1" si="18"/>
        <v>-70214.135888056</v>
      </c>
      <c r="F274" s="128">
        <f t="shared" ca="1" si="19"/>
        <v>83433.378043759716</v>
      </c>
    </row>
    <row r="275" spans="1:6" x14ac:dyDescent="0.3">
      <c r="A275" s="73">
        <v>43447</v>
      </c>
      <c r="B275" s="130">
        <v>2650.540039</v>
      </c>
      <c r="C275" s="125">
        <f t="shared" si="16"/>
        <v>-3.3985836625453292E-2</v>
      </c>
      <c r="D275" s="128">
        <f t="shared" si="17"/>
        <v>-33985.836625453288</v>
      </c>
      <c r="E275" s="128">
        <f t="shared" ca="1" si="18"/>
        <v>-70214.135888056</v>
      </c>
      <c r="F275" s="128">
        <f t="shared" ca="1" si="19"/>
        <v>83433.378043759716</v>
      </c>
    </row>
    <row r="276" spans="1:6" x14ac:dyDescent="0.3">
      <c r="A276" s="73">
        <v>43446</v>
      </c>
      <c r="B276" s="130">
        <v>2651.070068</v>
      </c>
      <c r="C276" s="125">
        <f t="shared" si="16"/>
        <v>-1.1595034954686945E-2</v>
      </c>
      <c r="D276" s="128">
        <f t="shared" si="17"/>
        <v>-11595.034954686944</v>
      </c>
      <c r="E276" s="128">
        <f t="shared" ca="1" si="18"/>
        <v>-70214.135888056</v>
      </c>
      <c r="F276" s="128">
        <f t="shared" ca="1" si="19"/>
        <v>83433.378043759716</v>
      </c>
    </row>
    <row r="277" spans="1:6" x14ac:dyDescent="0.3">
      <c r="A277" s="73">
        <v>43445</v>
      </c>
      <c r="B277" s="130">
        <v>2636.780029</v>
      </c>
      <c r="C277" s="125">
        <f t="shared" si="16"/>
        <v>-1.3716330087377826E-2</v>
      </c>
      <c r="D277" s="128">
        <f t="shared" si="17"/>
        <v>-13716.330087377826</v>
      </c>
      <c r="E277" s="128">
        <f t="shared" ca="1" si="18"/>
        <v>-70214.135888056</v>
      </c>
      <c r="F277" s="128">
        <f t="shared" ca="1" si="19"/>
        <v>83433.378043759716</v>
      </c>
    </row>
    <row r="278" spans="1:6" x14ac:dyDescent="0.3">
      <c r="A278" s="73">
        <v>43444</v>
      </c>
      <c r="B278" s="130">
        <v>2637.719971</v>
      </c>
      <c r="C278" s="125">
        <f t="shared" si="16"/>
        <v>-4.607654282686946E-3</v>
      </c>
      <c r="D278" s="128">
        <f t="shared" si="17"/>
        <v>-4607.6542826869463</v>
      </c>
      <c r="E278" s="128">
        <f t="shared" ca="1" si="18"/>
        <v>-70214.135888056</v>
      </c>
      <c r="F278" s="128">
        <f t="shared" ca="1" si="19"/>
        <v>83433.378043759716</v>
      </c>
    </row>
    <row r="279" spans="1:6" x14ac:dyDescent="0.3">
      <c r="A279" s="73">
        <v>43441</v>
      </c>
      <c r="B279" s="130">
        <v>2633.080078</v>
      </c>
      <c r="C279" s="125">
        <f t="shared" si="16"/>
        <v>-3.3346639552779278E-3</v>
      </c>
      <c r="D279" s="128">
        <f t="shared" si="17"/>
        <v>-3334.6639552779279</v>
      </c>
      <c r="E279" s="128">
        <f t="shared" ca="1" si="18"/>
        <v>-70214.135888056</v>
      </c>
      <c r="F279" s="128">
        <f t="shared" ca="1" si="19"/>
        <v>83433.378043759716</v>
      </c>
    </row>
    <row r="280" spans="1:6" x14ac:dyDescent="0.3">
      <c r="A280" s="73">
        <v>43440</v>
      </c>
      <c r="B280" s="130">
        <v>2695.9499510000001</v>
      </c>
      <c r="C280" s="125">
        <f t="shared" si="16"/>
        <v>1.9399832160045261E-3</v>
      </c>
      <c r="D280" s="128">
        <f t="shared" si="17"/>
        <v>1939.983216004526</v>
      </c>
      <c r="E280" s="128">
        <f t="shared" ca="1" si="18"/>
        <v>-70214.135888056</v>
      </c>
      <c r="F280" s="128">
        <f t="shared" ca="1" si="19"/>
        <v>83433.378043759716</v>
      </c>
    </row>
    <row r="281" spans="1:6" x14ac:dyDescent="0.3">
      <c r="A281" s="73">
        <v>43438</v>
      </c>
      <c r="B281" s="130">
        <v>2700.0600589999999</v>
      </c>
      <c r="C281" s="125">
        <f t="shared" si="16"/>
        <v>-1.3233328851075865E-2</v>
      </c>
      <c r="D281" s="128">
        <f t="shared" si="17"/>
        <v>-13233.328851075865</v>
      </c>
      <c r="E281" s="128">
        <f t="shared" ca="1" si="18"/>
        <v>-70214.135888056</v>
      </c>
      <c r="F281" s="128">
        <f t="shared" ca="1" si="19"/>
        <v>83433.378043759716</v>
      </c>
    </row>
    <row r="282" spans="1:6" x14ac:dyDescent="0.3">
      <c r="A282" s="73">
        <v>43437</v>
      </c>
      <c r="B282" s="130">
        <v>2790.3701169999999</v>
      </c>
      <c r="C282" s="125">
        <f t="shared" si="16"/>
        <v>2.2038739682037178E-2</v>
      </c>
      <c r="D282" s="128">
        <f t="shared" si="17"/>
        <v>22038.73968203718</v>
      </c>
      <c r="E282" s="128">
        <f t="shared" ca="1" si="18"/>
        <v>-70214.135888056</v>
      </c>
      <c r="F282" s="128">
        <f t="shared" ca="1" si="19"/>
        <v>83433.378043759716</v>
      </c>
    </row>
    <row r="283" spans="1:6" x14ac:dyDescent="0.3">
      <c r="A283" s="73">
        <v>43434</v>
      </c>
      <c r="B283" s="130">
        <v>2760.169922</v>
      </c>
      <c r="C283" s="125">
        <f t="shared" si="16"/>
        <v>2.1687250537979486E-2</v>
      </c>
      <c r="D283" s="128">
        <f t="shared" si="17"/>
        <v>21687.250537979486</v>
      </c>
      <c r="E283" s="128">
        <f t="shared" ca="1" si="18"/>
        <v>-70214.135888056</v>
      </c>
      <c r="F283" s="128">
        <f t="shared" ca="1" si="19"/>
        <v>83433.378043759716</v>
      </c>
    </row>
    <row r="284" spans="1:6" x14ac:dyDescent="0.3">
      <c r="A284" s="73">
        <v>43433</v>
      </c>
      <c r="B284" s="130">
        <v>2737.8000489999999</v>
      </c>
      <c r="C284" s="125">
        <f t="shared" si="16"/>
        <v>5.738091305567572E-3</v>
      </c>
      <c r="D284" s="128">
        <f t="shared" si="17"/>
        <v>5738.0913055675719</v>
      </c>
      <c r="E284" s="128">
        <f t="shared" ca="1" si="18"/>
        <v>-70214.135888056</v>
      </c>
      <c r="F284" s="128">
        <f t="shared" ca="1" si="19"/>
        <v>83433.378043759716</v>
      </c>
    </row>
    <row r="285" spans="1:6" x14ac:dyDescent="0.3">
      <c r="A285" s="73">
        <v>43432</v>
      </c>
      <c r="B285" s="130">
        <v>2743.790039</v>
      </c>
      <c r="C285" s="125">
        <f t="shared" si="16"/>
        <v>6.4448460457704471E-3</v>
      </c>
      <c r="D285" s="128">
        <f t="shared" si="17"/>
        <v>6444.8460457704468</v>
      </c>
      <c r="E285" s="128">
        <f t="shared" ca="1" si="18"/>
        <v>-70214.135888056</v>
      </c>
      <c r="F285" s="128">
        <f t="shared" ca="1" si="19"/>
        <v>83433.378043759716</v>
      </c>
    </row>
    <row r="286" spans="1:6" x14ac:dyDescent="0.3">
      <c r="A286" s="73">
        <v>43431</v>
      </c>
      <c r="B286" s="130">
        <v>2682.169922</v>
      </c>
      <c r="C286" s="125">
        <f t="shared" si="16"/>
        <v>-3.554107595606959E-2</v>
      </c>
      <c r="D286" s="128">
        <f t="shared" si="17"/>
        <v>-35541.075956069588</v>
      </c>
      <c r="E286" s="128">
        <f t="shared" ca="1" si="18"/>
        <v>-70214.135888056</v>
      </c>
      <c r="F286" s="128">
        <f t="shared" ca="1" si="19"/>
        <v>83433.378043759716</v>
      </c>
    </row>
    <row r="287" spans="1:6" x14ac:dyDescent="0.3">
      <c r="A287" s="73">
        <v>43430</v>
      </c>
      <c r="B287" s="130">
        <v>2673.4499510000001</v>
      </c>
      <c r="C287" s="125">
        <f t="shared" si="16"/>
        <v>-4.7519843842859011E-2</v>
      </c>
      <c r="D287" s="128">
        <f t="shared" si="17"/>
        <v>-47519.843842859009</v>
      </c>
      <c r="E287" s="128">
        <f t="shared" ca="1" si="18"/>
        <v>-70214.135888056</v>
      </c>
      <c r="F287" s="128">
        <f t="shared" ca="1" si="19"/>
        <v>83433.378043759716</v>
      </c>
    </row>
    <row r="288" spans="1:6" x14ac:dyDescent="0.3">
      <c r="A288" s="73">
        <v>43425</v>
      </c>
      <c r="B288" s="130">
        <v>2649.929932</v>
      </c>
      <c r="C288" s="125">
        <f t="shared" si="16"/>
        <v>-5.826807985908633E-2</v>
      </c>
      <c r="D288" s="128">
        <f t="shared" si="17"/>
        <v>-58268.079859086327</v>
      </c>
      <c r="E288" s="128">
        <f t="shared" ca="1" si="18"/>
        <v>-70214.135888056</v>
      </c>
      <c r="F288" s="128">
        <f t="shared" ca="1" si="19"/>
        <v>83433.378043759716</v>
      </c>
    </row>
    <row r="289" spans="1:6" x14ac:dyDescent="0.3">
      <c r="A289" s="73">
        <v>43424</v>
      </c>
      <c r="B289" s="130">
        <v>2641.889893</v>
      </c>
      <c r="C289" s="125">
        <f t="shared" si="16"/>
        <v>-4.1212890823434156E-2</v>
      </c>
      <c r="D289" s="128">
        <f t="shared" si="17"/>
        <v>-41212.890823434158</v>
      </c>
      <c r="E289" s="128">
        <f t="shared" ca="1" si="18"/>
        <v>-70214.135888056</v>
      </c>
      <c r="F289" s="128">
        <f t="shared" ca="1" si="19"/>
        <v>83433.378043759716</v>
      </c>
    </row>
    <row r="290" spans="1:6" x14ac:dyDescent="0.3">
      <c r="A290" s="73">
        <v>43423</v>
      </c>
      <c r="B290" s="130">
        <v>2690.7299800000001</v>
      </c>
      <c r="C290" s="125">
        <f t="shared" si="16"/>
        <v>-1.7375709096060343E-2</v>
      </c>
      <c r="D290" s="128">
        <f t="shared" si="17"/>
        <v>-17375.709096060342</v>
      </c>
      <c r="E290" s="128">
        <f t="shared" ca="1" si="18"/>
        <v>-70214.135888056</v>
      </c>
      <c r="F290" s="128">
        <f t="shared" ca="1" si="19"/>
        <v>83433.378043759716</v>
      </c>
    </row>
    <row r="291" spans="1:6" x14ac:dyDescent="0.3">
      <c r="A291" s="73">
        <v>43420</v>
      </c>
      <c r="B291" s="130">
        <v>2736.2700199999999</v>
      </c>
      <c r="C291" s="125">
        <f t="shared" si="16"/>
        <v>4.8511456647237772E-3</v>
      </c>
      <c r="D291" s="128">
        <f t="shared" si="17"/>
        <v>4851.1456647237774</v>
      </c>
      <c r="E291" s="128">
        <f t="shared" ca="1" si="18"/>
        <v>-70214.135888056</v>
      </c>
      <c r="F291" s="128">
        <f t="shared" ca="1" si="19"/>
        <v>83433.378043759716</v>
      </c>
    </row>
    <row r="292" spans="1:6" x14ac:dyDescent="0.3">
      <c r="A292" s="73">
        <v>43419</v>
      </c>
      <c r="B292" s="130">
        <v>2730.1999510000001</v>
      </c>
      <c r="C292" s="125">
        <f t="shared" si="16"/>
        <v>-3.7112381049949628E-3</v>
      </c>
      <c r="D292" s="128">
        <f t="shared" si="17"/>
        <v>-3711.2381049949627</v>
      </c>
      <c r="E292" s="128">
        <f t="shared" ca="1" si="18"/>
        <v>-70214.135888056</v>
      </c>
      <c r="F292" s="128">
        <f t="shared" ca="1" si="19"/>
        <v>83433.378043759716</v>
      </c>
    </row>
    <row r="293" spans="1:6" x14ac:dyDescent="0.3">
      <c r="A293" s="73">
        <v>43418</v>
      </c>
      <c r="B293" s="130">
        <v>2701.580078</v>
      </c>
      <c r="C293" s="125">
        <f t="shared" si="16"/>
        <v>-3.7466394409001458E-3</v>
      </c>
      <c r="D293" s="128">
        <f t="shared" si="17"/>
        <v>-3746.6394409001459</v>
      </c>
      <c r="E293" s="128">
        <f t="shared" ca="1" si="18"/>
        <v>-70214.135888056</v>
      </c>
      <c r="F293" s="128">
        <f t="shared" ca="1" si="19"/>
        <v>83433.378043759716</v>
      </c>
    </row>
    <row r="294" spans="1:6" x14ac:dyDescent="0.3">
      <c r="A294" s="73">
        <v>43417</v>
      </c>
      <c r="B294" s="130">
        <v>2722.179932</v>
      </c>
      <c r="C294" s="125">
        <f t="shared" si="16"/>
        <v>1.4743013656349335E-2</v>
      </c>
      <c r="D294" s="128">
        <f t="shared" si="17"/>
        <v>14743.013656349336</v>
      </c>
      <c r="E294" s="128">
        <f t="shared" ca="1" si="18"/>
        <v>-70214.135888056</v>
      </c>
      <c r="F294" s="128">
        <f t="shared" ca="1" si="19"/>
        <v>83433.378043759716</v>
      </c>
    </row>
    <row r="295" spans="1:6" x14ac:dyDescent="0.3">
      <c r="A295" s="73">
        <v>43416</v>
      </c>
      <c r="B295" s="130">
        <v>2726.219971</v>
      </c>
      <c r="C295" s="125">
        <f t="shared" si="16"/>
        <v>3.2170362896355886E-2</v>
      </c>
      <c r="D295" s="128">
        <f t="shared" si="17"/>
        <v>32170.362896355888</v>
      </c>
      <c r="E295" s="128">
        <f t="shared" ca="1" si="18"/>
        <v>-70214.135888056</v>
      </c>
      <c r="F295" s="128">
        <f t="shared" ca="1" si="19"/>
        <v>83433.378043759716</v>
      </c>
    </row>
    <row r="296" spans="1:6" x14ac:dyDescent="0.3">
      <c r="A296" s="73">
        <v>43413</v>
      </c>
      <c r="B296" s="130">
        <v>2781.01001</v>
      </c>
      <c r="C296" s="125">
        <f t="shared" si="16"/>
        <v>4.6007647267809038E-2</v>
      </c>
      <c r="D296" s="128">
        <f t="shared" si="17"/>
        <v>46007.647267809036</v>
      </c>
      <c r="E296" s="128">
        <f t="shared" ca="1" si="18"/>
        <v>-70214.135888056</v>
      </c>
      <c r="F296" s="128">
        <f t="shared" ca="1" si="19"/>
        <v>83433.378043759716</v>
      </c>
    </row>
    <row r="297" spans="1:6" x14ac:dyDescent="0.3">
      <c r="A297" s="73">
        <v>43412</v>
      </c>
      <c r="B297" s="130">
        <v>2806.830078</v>
      </c>
      <c r="C297" s="125">
        <f t="shared" si="16"/>
        <v>3.7426496987695179E-2</v>
      </c>
      <c r="D297" s="128">
        <f t="shared" si="17"/>
        <v>37426.49698769518</v>
      </c>
      <c r="E297" s="128">
        <f t="shared" ca="1" si="18"/>
        <v>-70214.135888056</v>
      </c>
      <c r="F297" s="128">
        <f t="shared" ca="1" si="19"/>
        <v>83433.378043759716</v>
      </c>
    </row>
    <row r="298" spans="1:6" x14ac:dyDescent="0.3">
      <c r="A298" s="73">
        <v>43411</v>
      </c>
      <c r="B298" s="130">
        <v>2813.889893</v>
      </c>
      <c r="C298" s="125">
        <f t="shared" si="16"/>
        <v>5.9406569473346771E-2</v>
      </c>
      <c r="D298" s="128">
        <f t="shared" si="17"/>
        <v>59406.569473346768</v>
      </c>
      <c r="E298" s="128">
        <f t="shared" ca="1" si="18"/>
        <v>-70214.135888056</v>
      </c>
      <c r="F298" s="128">
        <f t="shared" ca="1" si="19"/>
        <v>83433.378043759716</v>
      </c>
    </row>
    <row r="299" spans="1:6" x14ac:dyDescent="0.3">
      <c r="A299" s="73">
        <v>43410</v>
      </c>
      <c r="B299" s="130">
        <v>2755.4499510000001</v>
      </c>
      <c r="C299" s="125">
        <f t="shared" si="16"/>
        <v>5.3855088746792568E-3</v>
      </c>
      <c r="D299" s="128">
        <f t="shared" si="17"/>
        <v>5385.5088746792571</v>
      </c>
      <c r="E299" s="128">
        <f t="shared" ca="1" si="18"/>
        <v>-70214.135888056</v>
      </c>
      <c r="F299" s="128">
        <f t="shared" ca="1" si="19"/>
        <v>83433.378043759716</v>
      </c>
    </row>
    <row r="300" spans="1:6" x14ac:dyDescent="0.3">
      <c r="A300" s="73">
        <v>43409</v>
      </c>
      <c r="B300" s="130">
        <v>2738.3100589999999</v>
      </c>
      <c r="C300" s="125">
        <f t="shared" si="16"/>
        <v>-6.3753954257520506E-3</v>
      </c>
      <c r="D300" s="128">
        <f t="shared" si="17"/>
        <v>-6375.3954257520509</v>
      </c>
      <c r="E300" s="128">
        <f t="shared" ca="1" si="18"/>
        <v>-70214.135888056</v>
      </c>
      <c r="F300" s="128">
        <f t="shared" ca="1" si="19"/>
        <v>83433.378043759716</v>
      </c>
    </row>
    <row r="301" spans="1:6" x14ac:dyDescent="0.3">
      <c r="A301" s="73">
        <v>43406</v>
      </c>
      <c r="B301" s="130">
        <v>2723.0600589999999</v>
      </c>
      <c r="C301" s="125">
        <f t="shared" si="16"/>
        <v>-1.6157342538582253E-2</v>
      </c>
      <c r="D301" s="128">
        <f t="shared" si="17"/>
        <v>-16157.342538582254</v>
      </c>
      <c r="E301" s="128">
        <f t="shared" ca="1" si="18"/>
        <v>-70214.135888056</v>
      </c>
      <c r="F301" s="128">
        <f t="shared" ca="1" si="19"/>
        <v>83433.378043759716</v>
      </c>
    </row>
    <row r="302" spans="1:6" x14ac:dyDescent="0.3">
      <c r="A302" s="73">
        <v>43405</v>
      </c>
      <c r="B302" s="130">
        <v>2740.3701169999999</v>
      </c>
      <c r="C302" s="125">
        <f t="shared" si="16"/>
        <v>-1.0260805012473617E-2</v>
      </c>
      <c r="D302" s="128">
        <f t="shared" si="17"/>
        <v>-10260.805012473616</v>
      </c>
      <c r="E302" s="128">
        <f t="shared" ca="1" si="18"/>
        <v>-70214.135888056</v>
      </c>
      <c r="F302" s="128">
        <f t="shared" ca="1" si="19"/>
        <v>83433.378043759716</v>
      </c>
    </row>
    <row r="303" spans="1:6" x14ac:dyDescent="0.3">
      <c r="A303" s="73">
        <v>43404</v>
      </c>
      <c r="B303" s="130">
        <v>2711.73999</v>
      </c>
      <c r="C303" s="125">
        <f t="shared" si="16"/>
        <v>-3.469657745528687E-2</v>
      </c>
      <c r="D303" s="128">
        <f t="shared" si="17"/>
        <v>-34696.577455286868</v>
      </c>
      <c r="E303" s="128">
        <f t="shared" ca="1" si="18"/>
        <v>-70214.135888056</v>
      </c>
      <c r="F303" s="128">
        <f t="shared" ca="1" si="19"/>
        <v>83433.378043759716</v>
      </c>
    </row>
    <row r="304" spans="1:6" x14ac:dyDescent="0.3">
      <c r="A304" s="73">
        <v>43403</v>
      </c>
      <c r="B304" s="130">
        <v>2682.6298830000001</v>
      </c>
      <c r="C304" s="125">
        <f t="shared" si="16"/>
        <v>-4.5300237207258065E-2</v>
      </c>
      <c r="D304" s="128">
        <f t="shared" si="17"/>
        <v>-45300.237207258062</v>
      </c>
      <c r="E304" s="128">
        <f t="shared" ca="1" si="18"/>
        <v>-70214.135888056</v>
      </c>
      <c r="F304" s="128">
        <f t="shared" ca="1" si="19"/>
        <v>83433.378043759716</v>
      </c>
    </row>
    <row r="305" spans="1:6" x14ac:dyDescent="0.3">
      <c r="A305" s="73">
        <v>43402</v>
      </c>
      <c r="B305" s="130">
        <v>2641.25</v>
      </c>
      <c r="C305" s="125">
        <f t="shared" si="16"/>
        <v>-3.9821301315974389E-2</v>
      </c>
      <c r="D305" s="128">
        <f t="shared" si="17"/>
        <v>-39821.301315974386</v>
      </c>
      <c r="E305" s="128">
        <f t="shared" ca="1" si="18"/>
        <v>-70214.135888056</v>
      </c>
      <c r="F305" s="128">
        <f t="shared" ca="1" si="19"/>
        <v>83433.378043759716</v>
      </c>
    </row>
    <row r="306" spans="1:6" x14ac:dyDescent="0.3">
      <c r="A306" s="73">
        <v>43399</v>
      </c>
      <c r="B306" s="130">
        <v>2658.6899410000001</v>
      </c>
      <c r="C306" s="125">
        <f t="shared" si="16"/>
        <v>-3.9188598506418537E-2</v>
      </c>
      <c r="D306" s="128">
        <f t="shared" si="17"/>
        <v>-39188.598506418537</v>
      </c>
      <c r="E306" s="128">
        <f t="shared" ca="1" si="18"/>
        <v>-70214.135888056</v>
      </c>
      <c r="F306" s="128">
        <f t="shared" ca="1" si="19"/>
        <v>83433.378043759716</v>
      </c>
    </row>
    <row r="307" spans="1:6" x14ac:dyDescent="0.3">
      <c r="A307" s="73">
        <v>43398</v>
      </c>
      <c r="B307" s="130">
        <v>2705.570068</v>
      </c>
      <c r="C307" s="125">
        <f t="shared" si="16"/>
        <v>-8.3566554471246057E-3</v>
      </c>
      <c r="D307" s="128">
        <f t="shared" si="17"/>
        <v>-8356.6554471246054</v>
      </c>
      <c r="E307" s="128">
        <f t="shared" ca="1" si="18"/>
        <v>-70214.135888056</v>
      </c>
      <c r="F307" s="128">
        <f t="shared" ca="1" si="19"/>
        <v>83433.378043759716</v>
      </c>
    </row>
    <row r="308" spans="1:6" x14ac:dyDescent="0.3">
      <c r="A308" s="73">
        <v>43397</v>
      </c>
      <c r="B308" s="130">
        <v>2656.1000979999999</v>
      </c>
      <c r="C308" s="125">
        <f t="shared" si="16"/>
        <v>-4.651641149131136E-2</v>
      </c>
      <c r="D308" s="128">
        <f t="shared" si="17"/>
        <v>-46516.411491311359</v>
      </c>
      <c r="E308" s="128">
        <f t="shared" ca="1" si="18"/>
        <v>-70214.135888056</v>
      </c>
      <c r="F308" s="128">
        <f t="shared" ca="1" si="19"/>
        <v>83433.378043759716</v>
      </c>
    </row>
    <row r="309" spans="1:6" x14ac:dyDescent="0.3">
      <c r="A309" s="73">
        <v>43396</v>
      </c>
      <c r="B309" s="130">
        <v>2740.6899410000001</v>
      </c>
      <c r="C309" s="125">
        <f t="shared" si="16"/>
        <v>-4.8483909098723021E-2</v>
      </c>
      <c r="D309" s="128">
        <f t="shared" si="17"/>
        <v>-48483.909098723023</v>
      </c>
      <c r="E309" s="128">
        <f t="shared" ca="1" si="18"/>
        <v>-70214.135888056</v>
      </c>
      <c r="F309" s="128">
        <f t="shared" ca="1" si="19"/>
        <v>83433.378043759716</v>
      </c>
    </row>
    <row r="310" spans="1:6" x14ac:dyDescent="0.3">
      <c r="A310" s="73">
        <v>43395</v>
      </c>
      <c r="B310" s="130">
        <v>2755.8798830000001</v>
      </c>
      <c r="C310" s="125">
        <f t="shared" si="16"/>
        <v>-4.4566882202219493E-2</v>
      </c>
      <c r="D310" s="128">
        <f t="shared" si="17"/>
        <v>-44566.882202219495</v>
      </c>
      <c r="E310" s="128">
        <f t="shared" ca="1" si="18"/>
        <v>-70214.135888056</v>
      </c>
      <c r="F310" s="128">
        <f t="shared" ca="1" si="19"/>
        <v>83433.378043759716</v>
      </c>
    </row>
    <row r="311" spans="1:6" x14ac:dyDescent="0.3">
      <c r="A311" s="73">
        <v>43392</v>
      </c>
      <c r="B311" s="130">
        <v>2767.780029</v>
      </c>
      <c r="C311" s="125">
        <f t="shared" si="16"/>
        <v>-4.0820370403149009E-2</v>
      </c>
      <c r="D311" s="128">
        <f t="shared" si="17"/>
        <v>-40820.370403149012</v>
      </c>
      <c r="E311" s="128">
        <f t="shared" ca="1" si="18"/>
        <v>-70214.135888056</v>
      </c>
      <c r="F311" s="128">
        <f t="shared" ca="1" si="19"/>
        <v>83433.378043759716</v>
      </c>
    </row>
    <row r="312" spans="1:6" x14ac:dyDescent="0.3">
      <c r="A312" s="73">
        <v>43391</v>
      </c>
      <c r="B312" s="130">
        <v>2768.780029</v>
      </c>
      <c r="C312" s="125">
        <f t="shared" si="16"/>
        <v>-4.5778058767976249E-2</v>
      </c>
      <c r="D312" s="128">
        <f t="shared" si="17"/>
        <v>-45778.058767976247</v>
      </c>
      <c r="E312" s="128">
        <f t="shared" ca="1" si="18"/>
        <v>-70214.135888056</v>
      </c>
      <c r="F312" s="128">
        <f t="shared" ca="1" si="19"/>
        <v>83433.378043759716</v>
      </c>
    </row>
    <row r="313" spans="1:6" x14ac:dyDescent="0.3">
      <c r="A313" s="73">
        <v>43390</v>
      </c>
      <c r="B313" s="130">
        <v>2809.209961</v>
      </c>
      <c r="C313" s="125">
        <f t="shared" si="16"/>
        <v>-3.9753768950529067E-2</v>
      </c>
      <c r="D313" s="128">
        <f t="shared" si="17"/>
        <v>-39753.768950529069</v>
      </c>
      <c r="E313" s="128">
        <f t="shared" ca="1" si="18"/>
        <v>-70214.135888056</v>
      </c>
      <c r="F313" s="128">
        <f t="shared" ca="1" si="19"/>
        <v>83433.378043759716</v>
      </c>
    </row>
    <row r="314" spans="1:6" x14ac:dyDescent="0.3">
      <c r="A314" s="73">
        <v>43389</v>
      </c>
      <c r="B314" s="130">
        <v>2809.919922</v>
      </c>
      <c r="C314" s="125">
        <f t="shared" si="16"/>
        <v>-3.8827682769993599E-2</v>
      </c>
      <c r="D314" s="128">
        <f t="shared" si="17"/>
        <v>-38827.682769993597</v>
      </c>
      <c r="E314" s="128">
        <f t="shared" ca="1" si="18"/>
        <v>-70214.135888056</v>
      </c>
      <c r="F314" s="128">
        <f t="shared" ca="1" si="19"/>
        <v>83433.378043759716</v>
      </c>
    </row>
    <row r="315" spans="1:6" x14ac:dyDescent="0.3">
      <c r="A315" s="73">
        <v>43388</v>
      </c>
      <c r="B315" s="130">
        <v>2750.790039</v>
      </c>
      <c r="C315" s="125">
        <f t="shared" si="16"/>
        <v>-5.9427148342301228E-2</v>
      </c>
      <c r="D315" s="128">
        <f t="shared" si="17"/>
        <v>-59427.148342301225</v>
      </c>
      <c r="E315" s="128">
        <f t="shared" ca="1" si="18"/>
        <v>-70214.135888056</v>
      </c>
      <c r="F315" s="128">
        <f t="shared" ca="1" si="19"/>
        <v>83433.378043759716</v>
      </c>
    </row>
    <row r="316" spans="1:6" x14ac:dyDescent="0.3">
      <c r="A316" s="73">
        <v>43385</v>
      </c>
      <c r="B316" s="130">
        <v>2767.1298830000001</v>
      </c>
      <c r="C316" s="125">
        <f t="shared" si="16"/>
        <v>-5.0395026049561253E-2</v>
      </c>
      <c r="D316" s="128">
        <f t="shared" si="17"/>
        <v>-50395.026049561253</v>
      </c>
      <c r="E316" s="128">
        <f t="shared" ca="1" si="18"/>
        <v>-70214.135888056</v>
      </c>
      <c r="F316" s="128">
        <f t="shared" ca="1" si="19"/>
        <v>83433.378043759716</v>
      </c>
    </row>
    <row r="317" spans="1:6" x14ac:dyDescent="0.3">
      <c r="A317" s="73">
        <v>43384</v>
      </c>
      <c r="B317" s="130">
        <v>2728.3701169999999</v>
      </c>
      <c r="C317" s="125">
        <f t="shared" si="16"/>
        <v>-6.3702773850377481E-2</v>
      </c>
      <c r="D317" s="128">
        <f t="shared" si="17"/>
        <v>-63702.773850377482</v>
      </c>
      <c r="E317" s="128">
        <f t="shared" ca="1" si="18"/>
        <v>-70214.135888056</v>
      </c>
      <c r="F317" s="128">
        <f t="shared" ca="1" si="19"/>
        <v>83433.378043759716</v>
      </c>
    </row>
    <row r="318" spans="1:6" x14ac:dyDescent="0.3">
      <c r="A318" s="73">
        <v>43383</v>
      </c>
      <c r="B318" s="130">
        <v>2785.679932</v>
      </c>
      <c r="C318" s="125">
        <f t="shared" si="16"/>
        <v>-4.1394109436927784E-2</v>
      </c>
      <c r="D318" s="128">
        <f t="shared" si="17"/>
        <v>-41394.109436927785</v>
      </c>
      <c r="E318" s="128">
        <f t="shared" ca="1" si="18"/>
        <v>-70214.135888056</v>
      </c>
      <c r="F318" s="128">
        <f t="shared" ca="1" si="19"/>
        <v>83433.378043759716</v>
      </c>
    </row>
    <row r="319" spans="1:6" x14ac:dyDescent="0.3">
      <c r="A319" s="73">
        <v>43382</v>
      </c>
      <c r="B319" s="130">
        <v>2880.3400879999999</v>
      </c>
      <c r="C319" s="125">
        <f t="shared" si="16"/>
        <v>-1.2080001882067259E-2</v>
      </c>
      <c r="D319" s="128">
        <f t="shared" si="17"/>
        <v>-12080.001882067259</v>
      </c>
      <c r="E319" s="128">
        <f t="shared" ca="1" si="18"/>
        <v>-70214.135888056</v>
      </c>
      <c r="F319" s="128">
        <f t="shared" ca="1" si="19"/>
        <v>83433.378043759716</v>
      </c>
    </row>
    <row r="320" spans="1:6" x14ac:dyDescent="0.3">
      <c r="A320" s="73">
        <v>43381</v>
      </c>
      <c r="B320" s="130">
        <v>2884.429932</v>
      </c>
      <c r="C320" s="125">
        <f t="shared" si="16"/>
        <v>-1.196839852423548E-2</v>
      </c>
      <c r="D320" s="128">
        <f t="shared" si="17"/>
        <v>-11968.398524235479</v>
      </c>
      <c r="E320" s="128">
        <f t="shared" ca="1" si="18"/>
        <v>-70214.135888056</v>
      </c>
      <c r="F320" s="128">
        <f t="shared" ca="1" si="19"/>
        <v>83433.378043759716</v>
      </c>
    </row>
    <row r="321" spans="1:6" x14ac:dyDescent="0.3">
      <c r="A321" s="73">
        <v>43378</v>
      </c>
      <c r="B321" s="130">
        <v>2885.570068</v>
      </c>
      <c r="C321" s="125">
        <f t="shared" si="16"/>
        <v>-1.5052840481733942E-2</v>
      </c>
      <c r="D321" s="128">
        <f t="shared" si="17"/>
        <v>-15052.840481733941</v>
      </c>
      <c r="E321" s="128">
        <f t="shared" ca="1" si="18"/>
        <v>-70214.135888056</v>
      </c>
      <c r="F321" s="128">
        <f t="shared" ca="1" si="19"/>
        <v>83433.378043759716</v>
      </c>
    </row>
    <row r="322" spans="1:6" x14ac:dyDescent="0.3">
      <c r="A322" s="73">
        <v>43377</v>
      </c>
      <c r="B322" s="130">
        <v>2901.610107</v>
      </c>
      <c r="C322" s="125">
        <f t="shared" si="16"/>
        <v>-9.9428108845858176E-3</v>
      </c>
      <c r="D322" s="128">
        <f t="shared" si="17"/>
        <v>-9942.8108845858169</v>
      </c>
      <c r="E322" s="128">
        <f t="shared" ca="1" si="18"/>
        <v>-70214.135888056</v>
      </c>
      <c r="F322" s="128">
        <f t="shared" ca="1" si="19"/>
        <v>83433.378043759716</v>
      </c>
    </row>
    <row r="323" spans="1:6" x14ac:dyDescent="0.3">
      <c r="A323" s="73">
        <v>43376</v>
      </c>
      <c r="B323" s="130">
        <v>2925.51001</v>
      </c>
      <c r="C323" s="125">
        <f t="shared" si="16"/>
        <v>6.0386386615634002E-3</v>
      </c>
      <c r="D323" s="128">
        <f t="shared" si="17"/>
        <v>6038.6386615634001</v>
      </c>
      <c r="E323" s="128">
        <f t="shared" ca="1" si="18"/>
        <v>-70214.135888056</v>
      </c>
      <c r="F323" s="128">
        <f t="shared" ca="1" si="19"/>
        <v>83433.378043759716</v>
      </c>
    </row>
    <row r="324" spans="1:6" x14ac:dyDescent="0.3">
      <c r="A324" s="73">
        <v>43375</v>
      </c>
      <c r="B324" s="130">
        <v>2923.429932</v>
      </c>
      <c r="C324" s="125">
        <f t="shared" si="16"/>
        <v>6.5832754119177217E-3</v>
      </c>
      <c r="D324" s="128">
        <f t="shared" si="17"/>
        <v>6583.2754119177216</v>
      </c>
      <c r="E324" s="128">
        <f t="shared" ca="1" si="18"/>
        <v>-70214.135888056</v>
      </c>
      <c r="F324" s="128">
        <f t="shared" ca="1" si="19"/>
        <v>83433.378043759716</v>
      </c>
    </row>
    <row r="325" spans="1:6" x14ac:dyDescent="0.3">
      <c r="A325" s="73">
        <v>43374</v>
      </c>
      <c r="B325" s="130">
        <v>2924.5900879999999</v>
      </c>
      <c r="C325" s="125">
        <f t="shared" si="16"/>
        <v>1.2389240651110134E-2</v>
      </c>
      <c r="D325" s="128">
        <f t="shared" si="17"/>
        <v>12389.240651110134</v>
      </c>
      <c r="E325" s="128">
        <f t="shared" ca="1" si="18"/>
        <v>-70214.135888056</v>
      </c>
      <c r="F325" s="128">
        <f t="shared" ca="1" si="19"/>
        <v>83433.378043759716</v>
      </c>
    </row>
    <row r="326" spans="1:6" x14ac:dyDescent="0.3">
      <c r="A326" s="73">
        <v>43371</v>
      </c>
      <c r="B326" s="130">
        <v>2913.9799800000001</v>
      </c>
      <c r="C326" s="125">
        <f t="shared" si="16"/>
        <v>3.0981280635193897E-3</v>
      </c>
      <c r="D326" s="128">
        <f t="shared" si="17"/>
        <v>3098.1280635193898</v>
      </c>
      <c r="E326" s="128">
        <f t="shared" ca="1" si="18"/>
        <v>-70214.135888056</v>
      </c>
      <c r="F326" s="128">
        <f t="shared" ca="1" si="19"/>
        <v>83433.378043759716</v>
      </c>
    </row>
    <row r="327" spans="1:6" x14ac:dyDescent="0.3">
      <c r="A327" s="73">
        <v>43370</v>
      </c>
      <c r="B327" s="130">
        <v>2914</v>
      </c>
      <c r="C327" s="125">
        <f t="shared" si="16"/>
        <v>3.3813566066607237E-3</v>
      </c>
      <c r="D327" s="128">
        <f t="shared" si="17"/>
        <v>3381.3566066607236</v>
      </c>
      <c r="E327" s="128">
        <f t="shared" ca="1" si="18"/>
        <v>-70214.135888056</v>
      </c>
      <c r="F327" s="128">
        <f t="shared" ca="1" si="19"/>
        <v>83433.378043759716</v>
      </c>
    </row>
    <row r="328" spans="1:6" x14ac:dyDescent="0.3">
      <c r="A328" s="73">
        <v>43369</v>
      </c>
      <c r="B328" s="130">
        <v>2905.969971</v>
      </c>
      <c r="C328" s="125">
        <f t="shared" ref="C328:C391" si="20">B328/B338-1</f>
        <v>5.9018766391407684E-3</v>
      </c>
      <c r="D328" s="128">
        <f t="shared" ref="D328:D391" si="21">C328*$B$5</f>
        <v>5901.876639140768</v>
      </c>
      <c r="E328" s="128">
        <f t="shared" ref="E328:E391" ca="1" si="22">_xlfn.PERCENTILE.INC(OFFSET(D328,0,0,Window),1-VaRLevel)</f>
        <v>-70214.135888056</v>
      </c>
      <c r="F328" s="128">
        <f t="shared" ref="F328:F391" ca="1" si="23">ABS(AVERAGEIF(OFFSET(D328,0,0,Window),"&lt;=" &amp;E328))</f>
        <v>83433.378043759716</v>
      </c>
    </row>
    <row r="329" spans="1:6" x14ac:dyDescent="0.3">
      <c r="A329" s="73">
        <v>43368</v>
      </c>
      <c r="B329" s="130">
        <v>2915.5600589999999</v>
      </c>
      <c r="C329" s="125">
        <f t="shared" si="20"/>
        <v>9.5814477093014716E-3</v>
      </c>
      <c r="D329" s="128">
        <f t="shared" si="21"/>
        <v>9581.4477093014721</v>
      </c>
      <c r="E329" s="128">
        <f t="shared" ca="1" si="22"/>
        <v>-70214.135888056</v>
      </c>
      <c r="F329" s="128">
        <f t="shared" ca="1" si="23"/>
        <v>83433.378043759716</v>
      </c>
    </row>
    <row r="330" spans="1:6" x14ac:dyDescent="0.3">
      <c r="A330" s="73">
        <v>43367</v>
      </c>
      <c r="B330" s="130">
        <v>2919.3701169999999</v>
      </c>
      <c r="C330" s="125">
        <f t="shared" si="20"/>
        <v>1.468137891500243E-2</v>
      </c>
      <c r="D330" s="128">
        <f t="shared" si="21"/>
        <v>14681.378915002429</v>
      </c>
      <c r="E330" s="128">
        <f t="shared" ca="1" si="22"/>
        <v>-70214.135888056</v>
      </c>
      <c r="F330" s="128">
        <f t="shared" ca="1" si="23"/>
        <v>83433.378043759716</v>
      </c>
    </row>
    <row r="331" spans="1:6" x14ac:dyDescent="0.3">
      <c r="A331" s="73">
        <v>43364</v>
      </c>
      <c r="B331" s="130">
        <v>2929.669922</v>
      </c>
      <c r="C331" s="125">
        <f t="shared" si="20"/>
        <v>2.0193751174634844E-2</v>
      </c>
      <c r="D331" s="128">
        <f t="shared" si="21"/>
        <v>20193.751174634843</v>
      </c>
      <c r="E331" s="128">
        <f t="shared" ca="1" si="22"/>
        <v>-70214.135888056</v>
      </c>
      <c r="F331" s="128">
        <f t="shared" ca="1" si="23"/>
        <v>83433.378043759716</v>
      </c>
    </row>
    <row r="332" spans="1:6" x14ac:dyDescent="0.3">
      <c r="A332" s="73">
        <v>43363</v>
      </c>
      <c r="B332" s="130">
        <v>2930.75</v>
      </c>
      <c r="C332" s="125">
        <f t="shared" si="20"/>
        <v>1.8310991853081493E-2</v>
      </c>
      <c r="D332" s="128">
        <f t="shared" si="21"/>
        <v>18310.991853081494</v>
      </c>
      <c r="E332" s="128">
        <f t="shared" ca="1" si="22"/>
        <v>-70214.135888056</v>
      </c>
      <c r="F332" s="128">
        <f t="shared" ca="1" si="23"/>
        <v>83433.378043759716</v>
      </c>
    </row>
    <row r="333" spans="1:6" x14ac:dyDescent="0.3">
      <c r="A333" s="73">
        <v>43362</v>
      </c>
      <c r="B333" s="130">
        <v>2907.9499510000001</v>
      </c>
      <c r="C333" s="125">
        <f t="shared" si="20"/>
        <v>6.6986956807892906E-3</v>
      </c>
      <c r="D333" s="128">
        <f t="shared" si="21"/>
        <v>6698.6956807892902</v>
      </c>
      <c r="E333" s="128">
        <f t="shared" ca="1" si="22"/>
        <v>-70214.135888056</v>
      </c>
      <c r="F333" s="128">
        <f t="shared" ca="1" si="23"/>
        <v>83433.378043759716</v>
      </c>
    </row>
    <row r="334" spans="1:6" x14ac:dyDescent="0.3">
      <c r="A334" s="73">
        <v>43361</v>
      </c>
      <c r="B334" s="130">
        <v>2904.3100589999999</v>
      </c>
      <c r="C334" s="125">
        <f t="shared" si="20"/>
        <v>2.6202353268478529E-3</v>
      </c>
      <c r="D334" s="128">
        <f t="shared" si="21"/>
        <v>2620.2353268478528</v>
      </c>
      <c r="E334" s="128">
        <f t="shared" ca="1" si="22"/>
        <v>-70214.135888056</v>
      </c>
      <c r="F334" s="128">
        <f t="shared" ca="1" si="23"/>
        <v>83433.378043759716</v>
      </c>
    </row>
    <row r="335" spans="1:6" x14ac:dyDescent="0.3">
      <c r="A335" s="73">
        <v>43360</v>
      </c>
      <c r="B335" s="130">
        <v>2888.8000489999999</v>
      </c>
      <c r="C335" s="125">
        <f t="shared" si="20"/>
        <v>-4.3838990985145543E-3</v>
      </c>
      <c r="D335" s="128">
        <f t="shared" si="21"/>
        <v>-4383.8990985145547</v>
      </c>
      <c r="E335" s="128">
        <f t="shared" ca="1" si="22"/>
        <v>-70214.135888056</v>
      </c>
      <c r="F335" s="128">
        <f t="shared" ca="1" si="23"/>
        <v>83433.378043759716</v>
      </c>
    </row>
    <row r="336" spans="1:6" x14ac:dyDescent="0.3">
      <c r="A336" s="73">
        <v>43357</v>
      </c>
      <c r="B336" s="130">
        <v>2904.9799800000001</v>
      </c>
      <c r="C336" s="125">
        <f t="shared" si="20"/>
        <v>1.3271025963230709E-3</v>
      </c>
      <c r="D336" s="128">
        <f t="shared" si="21"/>
        <v>1327.1025963230709</v>
      </c>
      <c r="E336" s="128">
        <f t="shared" ca="1" si="22"/>
        <v>-70214.135888056</v>
      </c>
      <c r="F336" s="128">
        <f t="shared" ca="1" si="23"/>
        <v>83433.378043759716</v>
      </c>
    </row>
    <row r="337" spans="1:6" x14ac:dyDescent="0.3">
      <c r="A337" s="73">
        <v>43356</v>
      </c>
      <c r="B337" s="130">
        <v>2904.179932</v>
      </c>
      <c r="C337" s="125">
        <f t="shared" si="20"/>
        <v>-3.3836552923217633E-3</v>
      </c>
      <c r="D337" s="128">
        <f t="shared" si="21"/>
        <v>-3383.6552923217632</v>
      </c>
      <c r="E337" s="128">
        <f t="shared" ca="1" si="22"/>
        <v>-70214.135888056</v>
      </c>
      <c r="F337" s="128">
        <f t="shared" ca="1" si="23"/>
        <v>83433.378043759716</v>
      </c>
    </row>
    <row r="338" spans="1:6" x14ac:dyDescent="0.3">
      <c r="A338" s="73">
        <v>43355</v>
      </c>
      <c r="B338" s="130">
        <v>2888.919922</v>
      </c>
      <c r="C338" s="125">
        <f t="shared" si="20"/>
        <v>-2.9680892420546057E-3</v>
      </c>
      <c r="D338" s="128">
        <f t="shared" si="21"/>
        <v>-2968.0892420546056</v>
      </c>
      <c r="E338" s="128">
        <f t="shared" ca="1" si="22"/>
        <v>-70214.135888056</v>
      </c>
      <c r="F338" s="128">
        <f t="shared" ca="1" si="23"/>
        <v>83433.378043759716</v>
      </c>
    </row>
    <row r="339" spans="1:6" x14ac:dyDescent="0.3">
      <c r="A339" s="73">
        <v>43354</v>
      </c>
      <c r="B339" s="130">
        <v>2887.889893</v>
      </c>
      <c r="C339" s="125">
        <f t="shared" si="20"/>
        <v>-3.0551920540166089E-3</v>
      </c>
      <c r="D339" s="128">
        <f t="shared" si="21"/>
        <v>-3055.1920540166088</v>
      </c>
      <c r="E339" s="128">
        <f t="shared" ca="1" si="22"/>
        <v>-70214.135888056</v>
      </c>
      <c r="F339" s="128">
        <f t="shared" ca="1" si="23"/>
        <v>83433.378043759716</v>
      </c>
    </row>
    <row r="340" spans="1:6" x14ac:dyDescent="0.3">
      <c r="A340" s="73">
        <v>43353</v>
      </c>
      <c r="B340" s="130">
        <v>2877.1298830000001</v>
      </c>
      <c r="C340" s="125">
        <f t="shared" si="20"/>
        <v>8.4876701490488315E-4</v>
      </c>
      <c r="D340" s="128">
        <f t="shared" si="21"/>
        <v>848.76701490488313</v>
      </c>
      <c r="E340" s="128">
        <f t="shared" ca="1" si="22"/>
        <v>-70214.135888056</v>
      </c>
      <c r="F340" s="128">
        <f t="shared" ca="1" si="23"/>
        <v>83433.378043759716</v>
      </c>
    </row>
    <row r="341" spans="1:6" x14ac:dyDescent="0.3">
      <c r="A341" s="73">
        <v>43350</v>
      </c>
      <c r="B341" s="130">
        <v>2871.679932</v>
      </c>
      <c r="C341" s="125">
        <f t="shared" si="20"/>
        <v>5.1452765167783188E-3</v>
      </c>
      <c r="D341" s="128">
        <f t="shared" si="21"/>
        <v>5145.2765167783191</v>
      </c>
      <c r="E341" s="128">
        <f t="shared" ca="1" si="22"/>
        <v>-70214.135888056</v>
      </c>
      <c r="F341" s="128">
        <f t="shared" ca="1" si="23"/>
        <v>83433.378043759716</v>
      </c>
    </row>
    <row r="342" spans="1:6" x14ac:dyDescent="0.3">
      <c r="A342" s="73">
        <v>43349</v>
      </c>
      <c r="B342" s="130">
        <v>2878.0500489999999</v>
      </c>
      <c r="C342" s="125">
        <f t="shared" si="20"/>
        <v>5.6712094451634165E-3</v>
      </c>
      <c r="D342" s="128">
        <f t="shared" si="21"/>
        <v>5671.2094451634166</v>
      </c>
      <c r="E342" s="128">
        <f t="shared" ca="1" si="22"/>
        <v>-70214.135888056</v>
      </c>
      <c r="F342" s="128">
        <f t="shared" ca="1" si="23"/>
        <v>83433.378043759716</v>
      </c>
    </row>
    <row r="343" spans="1:6" x14ac:dyDescent="0.3">
      <c r="A343" s="73">
        <v>43348</v>
      </c>
      <c r="B343" s="130">
        <v>2888.6000979999999</v>
      </c>
      <c r="C343" s="125">
        <f t="shared" si="20"/>
        <v>8.9558140348717785E-3</v>
      </c>
      <c r="D343" s="128">
        <f t="shared" si="21"/>
        <v>8955.8140348717789</v>
      </c>
      <c r="E343" s="128">
        <f t="shared" ca="1" si="22"/>
        <v>-70214.135888056</v>
      </c>
      <c r="F343" s="128">
        <f t="shared" ca="1" si="23"/>
        <v>83433.378043759716</v>
      </c>
    </row>
    <row r="344" spans="1:6" x14ac:dyDescent="0.3">
      <c r="A344" s="73">
        <v>43347</v>
      </c>
      <c r="B344" s="130">
        <v>2896.719971</v>
      </c>
      <c r="C344" s="125">
        <f t="shared" si="20"/>
        <v>1.3884923721894538E-2</v>
      </c>
      <c r="D344" s="128">
        <f t="shared" si="21"/>
        <v>13884.923721894538</v>
      </c>
      <c r="E344" s="128">
        <f t="shared" ca="1" si="22"/>
        <v>-70214.135888056</v>
      </c>
      <c r="F344" s="128">
        <f t="shared" ca="1" si="23"/>
        <v>83433.378043759716</v>
      </c>
    </row>
    <row r="345" spans="1:6" x14ac:dyDescent="0.3">
      <c r="A345" s="73">
        <v>43343</v>
      </c>
      <c r="B345" s="130">
        <v>2901.5200199999999</v>
      </c>
      <c r="C345" s="125">
        <f t="shared" si="20"/>
        <v>1.8030805299970254E-2</v>
      </c>
      <c r="D345" s="128">
        <f t="shared" si="21"/>
        <v>18030.805299970252</v>
      </c>
      <c r="E345" s="128">
        <f t="shared" ca="1" si="22"/>
        <v>-70214.135888056</v>
      </c>
      <c r="F345" s="128">
        <f t="shared" ca="1" si="23"/>
        <v>83433.378043759716</v>
      </c>
    </row>
    <row r="346" spans="1:6" x14ac:dyDescent="0.3">
      <c r="A346" s="73">
        <v>43342</v>
      </c>
      <c r="B346" s="130">
        <v>2901.1298830000001</v>
      </c>
      <c r="C346" s="125">
        <f t="shared" si="20"/>
        <v>2.127650086961741E-2</v>
      </c>
      <c r="D346" s="128">
        <f t="shared" si="21"/>
        <v>21276.500869617408</v>
      </c>
      <c r="E346" s="128">
        <f t="shared" ca="1" si="22"/>
        <v>-70214.135888056</v>
      </c>
      <c r="F346" s="128">
        <f t="shared" ca="1" si="23"/>
        <v>83433.378043759716</v>
      </c>
    </row>
    <row r="347" spans="1:6" x14ac:dyDescent="0.3">
      <c r="A347" s="73">
        <v>43341</v>
      </c>
      <c r="B347" s="130">
        <v>2914.040039</v>
      </c>
      <c r="C347" s="125">
        <f t="shared" si="20"/>
        <v>3.3945123609895322E-2</v>
      </c>
      <c r="D347" s="128">
        <f t="shared" si="21"/>
        <v>33945.123609895323</v>
      </c>
      <c r="E347" s="128">
        <f t="shared" ca="1" si="22"/>
        <v>-70214.135888056</v>
      </c>
      <c r="F347" s="128">
        <f t="shared" ca="1" si="23"/>
        <v>83433.378043759716</v>
      </c>
    </row>
    <row r="348" spans="1:6" x14ac:dyDescent="0.3">
      <c r="A348" s="73">
        <v>43340</v>
      </c>
      <c r="B348" s="130">
        <v>2897.5200199999999</v>
      </c>
      <c r="C348" s="125">
        <f t="shared" si="20"/>
        <v>2.0267912150329082E-2</v>
      </c>
      <c r="D348" s="128">
        <f t="shared" si="21"/>
        <v>20267.912150329081</v>
      </c>
      <c r="E348" s="128">
        <f t="shared" ca="1" si="22"/>
        <v>-70214.135888056</v>
      </c>
      <c r="F348" s="128">
        <f t="shared" ca="1" si="23"/>
        <v>83433.378043759716</v>
      </c>
    </row>
    <row r="349" spans="1:6" x14ac:dyDescent="0.3">
      <c r="A349" s="73">
        <v>43339</v>
      </c>
      <c r="B349" s="130">
        <v>2896.73999</v>
      </c>
      <c r="C349" s="125">
        <f t="shared" si="20"/>
        <v>2.6510246463482989E-2</v>
      </c>
      <c r="D349" s="128">
        <f t="shared" si="21"/>
        <v>26510.246463482988</v>
      </c>
      <c r="E349" s="128">
        <f t="shared" ca="1" si="22"/>
        <v>-70214.135888056</v>
      </c>
      <c r="F349" s="128">
        <f t="shared" ca="1" si="23"/>
        <v>83433.378043759716</v>
      </c>
    </row>
    <row r="350" spans="1:6" x14ac:dyDescent="0.3">
      <c r="A350" s="73">
        <v>43336</v>
      </c>
      <c r="B350" s="130">
        <v>2874.6899410000001</v>
      </c>
      <c r="C350" s="125">
        <f t="shared" si="20"/>
        <v>1.4615538025239072E-2</v>
      </c>
      <c r="D350" s="128">
        <f t="shared" si="21"/>
        <v>14615.538025239071</v>
      </c>
      <c r="E350" s="128">
        <f t="shared" ca="1" si="22"/>
        <v>-70214.135888056</v>
      </c>
      <c r="F350" s="128">
        <f t="shared" ca="1" si="23"/>
        <v>83433.378043759716</v>
      </c>
    </row>
    <row r="351" spans="1:6" x14ac:dyDescent="0.3">
      <c r="A351" s="73">
        <v>43335</v>
      </c>
      <c r="B351" s="130">
        <v>2856.9799800000001</v>
      </c>
      <c r="C351" s="125">
        <f t="shared" si="20"/>
        <v>1.1914514073783078E-3</v>
      </c>
      <c r="D351" s="128">
        <f t="shared" si="21"/>
        <v>1191.4514073783077</v>
      </c>
      <c r="E351" s="128">
        <f t="shared" ca="1" si="22"/>
        <v>-70214.135888056</v>
      </c>
      <c r="F351" s="128">
        <f t="shared" ca="1" si="23"/>
        <v>83433.378043759716</v>
      </c>
    </row>
    <row r="352" spans="1:6" x14ac:dyDescent="0.3">
      <c r="A352" s="73">
        <v>43334</v>
      </c>
      <c r="B352" s="130">
        <v>2861.820068</v>
      </c>
      <c r="C352" s="125">
        <f t="shared" si="20"/>
        <v>1.4417598315590308E-3</v>
      </c>
      <c r="D352" s="128">
        <f t="shared" si="21"/>
        <v>1441.7598315590308</v>
      </c>
      <c r="E352" s="128">
        <f t="shared" ca="1" si="22"/>
        <v>-70214.135888056</v>
      </c>
      <c r="F352" s="128">
        <f t="shared" ca="1" si="23"/>
        <v>83433.378043759716</v>
      </c>
    </row>
    <row r="353" spans="1:6" x14ac:dyDescent="0.3">
      <c r="A353" s="73">
        <v>43333</v>
      </c>
      <c r="B353" s="130">
        <v>2862.959961</v>
      </c>
      <c r="C353" s="125">
        <f t="shared" si="20"/>
        <v>1.5777816919348986E-3</v>
      </c>
      <c r="D353" s="128">
        <f t="shared" si="21"/>
        <v>1577.7816919348986</v>
      </c>
      <c r="E353" s="128">
        <f t="shared" ca="1" si="22"/>
        <v>-70214.135888056</v>
      </c>
      <c r="F353" s="128">
        <f t="shared" ca="1" si="23"/>
        <v>83433.378043759716</v>
      </c>
    </row>
    <row r="354" spans="1:6" x14ac:dyDescent="0.3">
      <c r="A354" s="73">
        <v>43332</v>
      </c>
      <c r="B354" s="130">
        <v>2857.0500489999999</v>
      </c>
      <c r="C354" s="125">
        <f t="shared" si="20"/>
        <v>2.333057545832018E-3</v>
      </c>
      <c r="D354" s="128">
        <f t="shared" si="21"/>
        <v>2333.0575458320181</v>
      </c>
      <c r="E354" s="128">
        <f t="shared" ca="1" si="22"/>
        <v>-70214.135888056</v>
      </c>
      <c r="F354" s="128">
        <f t="shared" ca="1" si="23"/>
        <v>83433.378043759716</v>
      </c>
    </row>
    <row r="355" spans="1:6" x14ac:dyDescent="0.3">
      <c r="A355" s="73">
        <v>43329</v>
      </c>
      <c r="B355" s="130">
        <v>2850.1298830000001</v>
      </c>
      <c r="C355" s="125">
        <f t="shared" si="20"/>
        <v>3.4431618154699972E-3</v>
      </c>
      <c r="D355" s="128">
        <f t="shared" si="21"/>
        <v>3443.1618154699972</v>
      </c>
      <c r="E355" s="128">
        <f t="shared" ca="1" si="22"/>
        <v>-70214.135888056</v>
      </c>
      <c r="F355" s="128">
        <f t="shared" ca="1" si="23"/>
        <v>83433.378043759716</v>
      </c>
    </row>
    <row r="356" spans="1:6" x14ac:dyDescent="0.3">
      <c r="A356" s="73">
        <v>43328</v>
      </c>
      <c r="B356" s="130">
        <v>2840.6899410000001</v>
      </c>
      <c r="C356" s="125">
        <f t="shared" si="20"/>
        <v>4.7643869731281985E-3</v>
      </c>
      <c r="D356" s="128">
        <f t="shared" si="21"/>
        <v>4764.3869731281984</v>
      </c>
      <c r="E356" s="128">
        <f t="shared" ca="1" si="22"/>
        <v>-70214.135888056</v>
      </c>
      <c r="F356" s="128">
        <f t="shared" ca="1" si="23"/>
        <v>83433.378043759716</v>
      </c>
    </row>
    <row r="357" spans="1:6" x14ac:dyDescent="0.3">
      <c r="A357" s="73">
        <v>43327</v>
      </c>
      <c r="B357" s="130">
        <v>2818.3701169999999</v>
      </c>
      <c r="C357" s="125">
        <f t="shared" si="20"/>
        <v>1.7807922944290677E-3</v>
      </c>
      <c r="D357" s="128">
        <f t="shared" si="21"/>
        <v>1780.7922944290676</v>
      </c>
      <c r="E357" s="128">
        <f t="shared" ca="1" si="22"/>
        <v>-70214.135888056</v>
      </c>
      <c r="F357" s="128">
        <f t="shared" ca="1" si="23"/>
        <v>83433.378043759716</v>
      </c>
    </row>
    <row r="358" spans="1:6" x14ac:dyDescent="0.3">
      <c r="A358" s="73">
        <v>43326</v>
      </c>
      <c r="B358" s="130">
        <v>2839.959961</v>
      </c>
      <c r="C358" s="125">
        <f t="shared" si="20"/>
        <v>8.404646422143669E-3</v>
      </c>
      <c r="D358" s="128">
        <f t="shared" si="21"/>
        <v>8404.646422143669</v>
      </c>
      <c r="E358" s="128">
        <f t="shared" ca="1" si="22"/>
        <v>-70214.135888056</v>
      </c>
      <c r="F358" s="128">
        <f t="shared" ca="1" si="23"/>
        <v>83433.378043759716</v>
      </c>
    </row>
    <row r="359" spans="1:6" x14ac:dyDescent="0.3">
      <c r="A359" s="73">
        <v>43325</v>
      </c>
      <c r="B359" s="130">
        <v>2821.929932</v>
      </c>
      <c r="C359" s="125">
        <f t="shared" si="20"/>
        <v>6.897107444545636E-3</v>
      </c>
      <c r="D359" s="128">
        <f t="shared" si="21"/>
        <v>6897.1074445456361</v>
      </c>
      <c r="E359" s="128">
        <f t="shared" ca="1" si="22"/>
        <v>-70214.135888056</v>
      </c>
      <c r="F359" s="128">
        <f t="shared" ca="1" si="23"/>
        <v>83433.378043759716</v>
      </c>
    </row>
    <row r="360" spans="1:6" x14ac:dyDescent="0.3">
      <c r="A360" s="73">
        <v>43322</v>
      </c>
      <c r="B360" s="130">
        <v>2833.280029</v>
      </c>
      <c r="C360" s="125">
        <f t="shared" si="20"/>
        <v>5.1297921297472904E-3</v>
      </c>
      <c r="D360" s="128">
        <f t="shared" si="21"/>
        <v>5129.7921297472903</v>
      </c>
      <c r="E360" s="128">
        <f t="shared" ca="1" si="22"/>
        <v>-70214.135888056</v>
      </c>
      <c r="F360" s="128">
        <f t="shared" ca="1" si="23"/>
        <v>83433.378043759716</v>
      </c>
    </row>
    <row r="361" spans="1:6" x14ac:dyDescent="0.3">
      <c r="A361" s="73">
        <v>43321</v>
      </c>
      <c r="B361" s="130">
        <v>2853.580078</v>
      </c>
      <c r="C361" s="125">
        <f t="shared" si="20"/>
        <v>5.6882744077788594E-3</v>
      </c>
      <c r="D361" s="128">
        <f t="shared" si="21"/>
        <v>5688.2744077788593</v>
      </c>
      <c r="E361" s="128">
        <f t="shared" ca="1" si="22"/>
        <v>-70214.135888056</v>
      </c>
      <c r="F361" s="128">
        <f t="shared" ca="1" si="23"/>
        <v>83433.378043759716</v>
      </c>
    </row>
    <row r="362" spans="1:6" x14ac:dyDescent="0.3">
      <c r="A362" s="73">
        <v>43320</v>
      </c>
      <c r="B362" s="130">
        <v>2857.6999510000001</v>
      </c>
      <c r="C362" s="125">
        <f t="shared" si="20"/>
        <v>4.0862953905322907E-3</v>
      </c>
      <c r="D362" s="128">
        <f t="shared" si="21"/>
        <v>4086.2953905322906</v>
      </c>
      <c r="E362" s="128">
        <f t="shared" ca="1" si="22"/>
        <v>-70214.135888056</v>
      </c>
      <c r="F362" s="128">
        <f t="shared" ca="1" si="23"/>
        <v>83433.378043759716</v>
      </c>
    </row>
    <row r="363" spans="1:6" x14ac:dyDescent="0.3">
      <c r="A363" s="73">
        <v>43319</v>
      </c>
      <c r="B363" s="130">
        <v>2858.4499510000001</v>
      </c>
      <c r="C363" s="125">
        <f t="shared" si="20"/>
        <v>1.3491012027414317E-2</v>
      </c>
      <c r="D363" s="128">
        <f t="shared" si="21"/>
        <v>13491.012027414317</v>
      </c>
      <c r="E363" s="128">
        <f t="shared" ca="1" si="22"/>
        <v>-70214.135888056</v>
      </c>
      <c r="F363" s="128">
        <f t="shared" ca="1" si="23"/>
        <v>83433.378043759716</v>
      </c>
    </row>
    <row r="364" spans="1:6" x14ac:dyDescent="0.3">
      <c r="A364" s="73">
        <v>43318</v>
      </c>
      <c r="B364" s="130">
        <v>2850.3999020000001</v>
      </c>
      <c r="C364" s="125">
        <f t="shared" si="20"/>
        <v>1.5468554214626007E-2</v>
      </c>
      <c r="D364" s="128">
        <f t="shared" si="21"/>
        <v>15468.554214626007</v>
      </c>
      <c r="E364" s="128">
        <f t="shared" ca="1" si="22"/>
        <v>-70214.135888056</v>
      </c>
      <c r="F364" s="128">
        <f t="shared" ca="1" si="23"/>
        <v>83433.378043759716</v>
      </c>
    </row>
    <row r="365" spans="1:6" x14ac:dyDescent="0.3">
      <c r="A365" s="73">
        <v>43315</v>
      </c>
      <c r="B365" s="130">
        <v>2840.3500979999999</v>
      </c>
      <c r="C365" s="125">
        <f t="shared" si="20"/>
        <v>1.3748164209692604E-2</v>
      </c>
      <c r="D365" s="128">
        <f t="shared" si="21"/>
        <v>13748.164209692604</v>
      </c>
      <c r="E365" s="128">
        <f t="shared" ca="1" si="22"/>
        <v>-70214.135888056</v>
      </c>
      <c r="F365" s="128">
        <f t="shared" ca="1" si="23"/>
        <v>83433.378043759716</v>
      </c>
    </row>
    <row r="366" spans="1:6" x14ac:dyDescent="0.3">
      <c r="A366" s="73">
        <v>43314</v>
      </c>
      <c r="B366" s="130">
        <v>2827.219971</v>
      </c>
      <c r="C366" s="125">
        <f t="shared" si="20"/>
        <v>8.1048536743038024E-3</v>
      </c>
      <c r="D366" s="128">
        <f t="shared" si="21"/>
        <v>8104.8536743038021</v>
      </c>
      <c r="E366" s="128">
        <f t="shared" ca="1" si="22"/>
        <v>-70214.135888056</v>
      </c>
      <c r="F366" s="128">
        <f t="shared" ca="1" si="23"/>
        <v>83433.378043759716</v>
      </c>
    </row>
    <row r="367" spans="1:6" x14ac:dyDescent="0.3">
      <c r="A367" s="73">
        <v>43313</v>
      </c>
      <c r="B367" s="130">
        <v>2813.360107</v>
      </c>
      <c r="C367" s="125">
        <f t="shared" si="20"/>
        <v>-8.0266865063027826E-4</v>
      </c>
      <c r="D367" s="128">
        <f t="shared" si="21"/>
        <v>-802.66865063027831</v>
      </c>
      <c r="E367" s="128">
        <f t="shared" ca="1" si="22"/>
        <v>-70214.135888056</v>
      </c>
      <c r="F367" s="128">
        <f t="shared" ca="1" si="23"/>
        <v>83433.378043759716</v>
      </c>
    </row>
    <row r="368" spans="1:6" x14ac:dyDescent="0.3">
      <c r="A368" s="73">
        <v>43312</v>
      </c>
      <c r="B368" s="130">
        <v>2816.290039</v>
      </c>
      <c r="C368" s="125">
        <f t="shared" si="20"/>
        <v>2.3989570865268206E-3</v>
      </c>
      <c r="D368" s="128">
        <f t="shared" si="21"/>
        <v>2398.9570865268206</v>
      </c>
      <c r="E368" s="128">
        <f t="shared" ca="1" si="22"/>
        <v>-70214.135888056</v>
      </c>
      <c r="F368" s="128">
        <f t="shared" ca="1" si="23"/>
        <v>83433.378043759716</v>
      </c>
    </row>
    <row r="369" spans="1:6" x14ac:dyDescent="0.3">
      <c r="A369" s="73">
        <v>43311</v>
      </c>
      <c r="B369" s="130">
        <v>2802.6000979999999</v>
      </c>
      <c r="C369" s="125">
        <f t="shared" si="20"/>
        <v>1.4901806017417751E-3</v>
      </c>
      <c r="D369" s="128">
        <f t="shared" si="21"/>
        <v>1490.180601741775</v>
      </c>
      <c r="E369" s="128">
        <f t="shared" ca="1" si="22"/>
        <v>-70214.135888056</v>
      </c>
      <c r="F369" s="128">
        <f t="shared" ca="1" si="23"/>
        <v>83433.378043759716</v>
      </c>
    </row>
    <row r="370" spans="1:6" x14ac:dyDescent="0.3">
      <c r="A370" s="73">
        <v>43308</v>
      </c>
      <c r="B370" s="130">
        <v>2818.820068</v>
      </c>
      <c r="C370" s="125">
        <f t="shared" si="20"/>
        <v>6.2506500998502634E-3</v>
      </c>
      <c r="D370" s="128">
        <f t="shared" si="21"/>
        <v>6250.6500998502634</v>
      </c>
      <c r="E370" s="128">
        <f t="shared" ca="1" si="22"/>
        <v>-70214.135888056</v>
      </c>
      <c r="F370" s="128">
        <f t="shared" ca="1" si="23"/>
        <v>83433.378043759716</v>
      </c>
    </row>
    <row r="371" spans="1:6" x14ac:dyDescent="0.3">
      <c r="A371" s="73">
        <v>43307</v>
      </c>
      <c r="B371" s="130">
        <v>2837.4399410000001</v>
      </c>
      <c r="C371" s="125">
        <f t="shared" si="20"/>
        <v>1.3990651953287525E-2</v>
      </c>
      <c r="D371" s="128">
        <f t="shared" si="21"/>
        <v>13990.651953287525</v>
      </c>
      <c r="E371" s="128">
        <f t="shared" ca="1" si="22"/>
        <v>-70214.135888056</v>
      </c>
      <c r="F371" s="128">
        <f t="shared" ca="1" si="23"/>
        <v>83433.378043759716</v>
      </c>
    </row>
    <row r="372" spans="1:6" x14ac:dyDescent="0.3">
      <c r="A372" s="73">
        <v>43306</v>
      </c>
      <c r="B372" s="130">
        <v>2846.070068</v>
      </c>
      <c r="C372" s="125">
        <f t="shared" si="20"/>
        <v>2.5973153575149732E-2</v>
      </c>
      <c r="D372" s="128">
        <f t="shared" si="21"/>
        <v>25973.153575149732</v>
      </c>
      <c r="E372" s="128">
        <f t="shared" ca="1" si="22"/>
        <v>-70214.135888056</v>
      </c>
      <c r="F372" s="128">
        <f t="shared" ca="1" si="23"/>
        <v>83433.378043759716</v>
      </c>
    </row>
    <row r="373" spans="1:6" x14ac:dyDescent="0.3">
      <c r="A373" s="73">
        <v>43305</v>
      </c>
      <c r="B373" s="130">
        <v>2820.3999020000001</v>
      </c>
      <c r="C373" s="125">
        <f t="shared" si="20"/>
        <v>9.5065619947536373E-3</v>
      </c>
      <c r="D373" s="128">
        <f t="shared" si="21"/>
        <v>9506.5619947536379</v>
      </c>
      <c r="E373" s="128">
        <f t="shared" ca="1" si="22"/>
        <v>-70214.135888056</v>
      </c>
      <c r="F373" s="128">
        <f t="shared" ca="1" si="23"/>
        <v>83433.378043759716</v>
      </c>
    </row>
    <row r="374" spans="1:6" x14ac:dyDescent="0.3">
      <c r="A374" s="73">
        <v>43304</v>
      </c>
      <c r="B374" s="130">
        <v>2806.9799800000001</v>
      </c>
      <c r="C374" s="125">
        <f t="shared" si="20"/>
        <v>8.1927679125326502E-3</v>
      </c>
      <c r="D374" s="128">
        <f t="shared" si="21"/>
        <v>8192.7679125326504</v>
      </c>
      <c r="E374" s="128">
        <f t="shared" ca="1" si="22"/>
        <v>-70214.135888056</v>
      </c>
      <c r="F374" s="128">
        <f t="shared" ca="1" si="23"/>
        <v>83433.378043759716</v>
      </c>
    </row>
    <row r="375" spans="1:6" x14ac:dyDescent="0.3">
      <c r="A375" s="73">
        <v>43301</v>
      </c>
      <c r="B375" s="130">
        <v>2801.830078</v>
      </c>
      <c r="C375" s="125">
        <f t="shared" si="20"/>
        <v>1.5222010480721027E-2</v>
      </c>
      <c r="D375" s="128">
        <f t="shared" si="21"/>
        <v>15222.010480721026</v>
      </c>
      <c r="E375" s="128">
        <f t="shared" ca="1" si="22"/>
        <v>-70214.135888056</v>
      </c>
      <c r="F375" s="128">
        <f t="shared" ca="1" si="23"/>
        <v>83433.378043759716</v>
      </c>
    </row>
    <row r="376" spans="1:6" x14ac:dyDescent="0.3">
      <c r="A376" s="73">
        <v>43300</v>
      </c>
      <c r="B376" s="130">
        <v>2804.48999</v>
      </c>
      <c r="C376" s="125">
        <f t="shared" si="20"/>
        <v>2.4804367573725505E-2</v>
      </c>
      <c r="D376" s="128">
        <f t="shared" si="21"/>
        <v>24804.367573725507</v>
      </c>
      <c r="E376" s="128">
        <f t="shared" ca="1" si="22"/>
        <v>-70214.135888056</v>
      </c>
      <c r="F376" s="128">
        <f t="shared" ca="1" si="23"/>
        <v>83433.378043759716</v>
      </c>
    </row>
    <row r="377" spans="1:6" x14ac:dyDescent="0.3">
      <c r="A377" s="73">
        <v>43299</v>
      </c>
      <c r="B377" s="130">
        <v>2815.6201169999999</v>
      </c>
      <c r="C377" s="125">
        <f t="shared" si="20"/>
        <v>3.7741188364561085E-2</v>
      </c>
      <c r="D377" s="128">
        <f t="shared" si="21"/>
        <v>37741.188364561087</v>
      </c>
      <c r="E377" s="128">
        <f t="shared" ca="1" si="22"/>
        <v>-70214.135888056</v>
      </c>
      <c r="F377" s="128">
        <f t="shared" ca="1" si="23"/>
        <v>83433.378043759716</v>
      </c>
    </row>
    <row r="378" spans="1:6" x14ac:dyDescent="0.3">
      <c r="A378" s="73">
        <v>43298</v>
      </c>
      <c r="B378" s="130">
        <v>2809.5500489999999</v>
      </c>
      <c r="C378" s="125">
        <f t="shared" si="20"/>
        <v>3.0380967974173112E-2</v>
      </c>
      <c r="D378" s="128">
        <f t="shared" si="21"/>
        <v>30380.967974173112</v>
      </c>
      <c r="E378" s="128">
        <f t="shared" ca="1" si="22"/>
        <v>-70214.135888056</v>
      </c>
      <c r="F378" s="128">
        <f t="shared" ca="1" si="23"/>
        <v>83433.378043759716</v>
      </c>
    </row>
    <row r="379" spans="1:6" x14ac:dyDescent="0.3">
      <c r="A379" s="73">
        <v>43297</v>
      </c>
      <c r="B379" s="130">
        <v>2798.429932</v>
      </c>
      <c r="C379" s="125">
        <f t="shared" si="20"/>
        <v>2.9451403434479495E-2</v>
      </c>
      <c r="D379" s="128">
        <f t="shared" si="21"/>
        <v>29451.403434479496</v>
      </c>
      <c r="E379" s="128">
        <f t="shared" ca="1" si="22"/>
        <v>-70214.135888056</v>
      </c>
      <c r="F379" s="128">
        <f t="shared" ca="1" si="23"/>
        <v>83433.378043759716</v>
      </c>
    </row>
    <row r="380" spans="1:6" x14ac:dyDescent="0.3">
      <c r="A380" s="73">
        <v>43294</v>
      </c>
      <c r="B380" s="130">
        <v>2801.3100589999999</v>
      </c>
      <c r="C380" s="125">
        <f t="shared" si="20"/>
        <v>3.1292451212764805E-2</v>
      </c>
      <c r="D380" s="128">
        <f t="shared" si="21"/>
        <v>31292.451212764805</v>
      </c>
      <c r="E380" s="128">
        <f t="shared" ca="1" si="22"/>
        <v>-70214.135888056</v>
      </c>
      <c r="F380" s="128">
        <f t="shared" ca="1" si="23"/>
        <v>83433.378043759716</v>
      </c>
    </row>
    <row r="381" spans="1:6" x14ac:dyDescent="0.3">
      <c r="A381" s="73">
        <v>43293</v>
      </c>
      <c r="B381" s="130">
        <v>2798.290039</v>
      </c>
      <c r="C381" s="125">
        <f t="shared" si="20"/>
        <v>3.6545808231446264E-2</v>
      </c>
      <c r="D381" s="128">
        <f t="shared" si="21"/>
        <v>36545.808231446266</v>
      </c>
      <c r="E381" s="128">
        <f t="shared" ca="1" si="22"/>
        <v>-70214.135888056</v>
      </c>
      <c r="F381" s="128">
        <f t="shared" ca="1" si="23"/>
        <v>83433.378043759716</v>
      </c>
    </row>
    <row r="382" spans="1:6" x14ac:dyDescent="0.3">
      <c r="A382" s="73">
        <v>43292</v>
      </c>
      <c r="B382" s="130">
        <v>2774.0200199999999</v>
      </c>
      <c r="C382" s="125">
        <f t="shared" si="20"/>
        <v>1.8714225869375101E-2</v>
      </c>
      <c r="D382" s="128">
        <f t="shared" si="21"/>
        <v>18714.225869375099</v>
      </c>
      <c r="E382" s="128">
        <f t="shared" ca="1" si="22"/>
        <v>-70214.135888056</v>
      </c>
      <c r="F382" s="128">
        <f t="shared" ca="1" si="23"/>
        <v>83433.378043759716</v>
      </c>
    </row>
    <row r="383" spans="1:6" x14ac:dyDescent="0.3">
      <c r="A383" s="73">
        <v>43291</v>
      </c>
      <c r="B383" s="130">
        <v>2793.8400879999999</v>
      </c>
      <c r="C383" s="125">
        <f t="shared" si="20"/>
        <v>2.8254707489567821E-2</v>
      </c>
      <c r="D383" s="128">
        <f t="shared" si="21"/>
        <v>28254.70748956782</v>
      </c>
      <c r="E383" s="128">
        <f t="shared" ca="1" si="22"/>
        <v>-70214.135888056</v>
      </c>
      <c r="F383" s="128">
        <f t="shared" ca="1" si="23"/>
        <v>83433.378043759716</v>
      </c>
    </row>
    <row r="384" spans="1:6" x14ac:dyDescent="0.3">
      <c r="A384" s="73">
        <v>43290</v>
      </c>
      <c r="B384" s="130">
        <v>2784.169922</v>
      </c>
      <c r="C384" s="125">
        <f t="shared" si="20"/>
        <v>1.0632056657259303E-2</v>
      </c>
      <c r="D384" s="128">
        <f t="shared" si="21"/>
        <v>10632.056657259303</v>
      </c>
      <c r="E384" s="128">
        <f t="shared" ca="1" si="22"/>
        <v>-70214.135888056</v>
      </c>
      <c r="F384" s="128">
        <f t="shared" ca="1" si="23"/>
        <v>83433.378043759716</v>
      </c>
    </row>
    <row r="385" spans="1:6" x14ac:dyDescent="0.3">
      <c r="A385" s="73">
        <v>43287</v>
      </c>
      <c r="B385" s="130">
        <v>2759.820068</v>
      </c>
      <c r="C385" s="125">
        <f t="shared" si="20"/>
        <v>3.6585221849960714E-3</v>
      </c>
      <c r="D385" s="128">
        <f t="shared" si="21"/>
        <v>3658.5221849960712</v>
      </c>
      <c r="E385" s="128">
        <f t="shared" ca="1" si="22"/>
        <v>-70214.135888056</v>
      </c>
      <c r="F385" s="128">
        <f t="shared" ca="1" si="23"/>
        <v>83433.378043759716</v>
      </c>
    </row>
    <row r="386" spans="1:6" x14ac:dyDescent="0.3">
      <c r="A386" s="73">
        <v>43286</v>
      </c>
      <c r="B386" s="130">
        <v>2736.610107</v>
      </c>
      <c r="C386" s="125">
        <f t="shared" si="20"/>
        <v>-1.1097365048270191E-2</v>
      </c>
      <c r="D386" s="128">
        <f t="shared" si="21"/>
        <v>-11097.365048270191</v>
      </c>
      <c r="E386" s="128">
        <f t="shared" ca="1" si="22"/>
        <v>-70214.135888056</v>
      </c>
      <c r="F386" s="128">
        <f t="shared" ca="1" si="23"/>
        <v>83433.378043759716</v>
      </c>
    </row>
    <row r="387" spans="1:6" x14ac:dyDescent="0.3">
      <c r="A387" s="73">
        <v>43284</v>
      </c>
      <c r="B387" s="130">
        <v>2713.219971</v>
      </c>
      <c r="C387" s="125">
        <f t="shared" si="20"/>
        <v>-1.7870952775242088E-2</v>
      </c>
      <c r="D387" s="128">
        <f t="shared" si="21"/>
        <v>-17870.952775242087</v>
      </c>
      <c r="E387" s="128">
        <f t="shared" ca="1" si="22"/>
        <v>-70214.135888056</v>
      </c>
      <c r="F387" s="128">
        <f t="shared" ca="1" si="23"/>
        <v>83433.378043759716</v>
      </c>
    </row>
    <row r="388" spans="1:6" x14ac:dyDescent="0.3">
      <c r="A388" s="73">
        <v>43283</v>
      </c>
      <c r="B388" s="130">
        <v>2726.709961</v>
      </c>
      <c r="C388" s="125">
        <f t="shared" si="20"/>
        <v>-1.6959004596665106E-2</v>
      </c>
      <c r="D388" s="128">
        <f t="shared" si="21"/>
        <v>-16959.004596665105</v>
      </c>
      <c r="E388" s="128">
        <f t="shared" ca="1" si="22"/>
        <v>-70214.135888056</v>
      </c>
      <c r="F388" s="128">
        <f t="shared" ca="1" si="23"/>
        <v>83433.378043759716</v>
      </c>
    </row>
    <row r="389" spans="1:6" x14ac:dyDescent="0.3">
      <c r="A389" s="73">
        <v>43280</v>
      </c>
      <c r="B389" s="130">
        <v>2718.3701169999999</v>
      </c>
      <c r="C389" s="125">
        <f t="shared" si="20"/>
        <v>-2.2049386234412216E-2</v>
      </c>
      <c r="D389" s="128">
        <f t="shared" si="21"/>
        <v>-22049.386234412217</v>
      </c>
      <c r="E389" s="128">
        <f t="shared" ca="1" si="22"/>
        <v>-70214.135888056</v>
      </c>
      <c r="F389" s="128">
        <f t="shared" ca="1" si="23"/>
        <v>83433.378043759716</v>
      </c>
    </row>
    <row r="390" spans="1:6" x14ac:dyDescent="0.3">
      <c r="A390" s="73">
        <v>43279</v>
      </c>
      <c r="B390" s="130">
        <v>2716.3100589999999</v>
      </c>
      <c r="C390" s="125">
        <f t="shared" si="20"/>
        <v>-2.3784427343079173E-2</v>
      </c>
      <c r="D390" s="128">
        <f t="shared" si="21"/>
        <v>-23784.427343079173</v>
      </c>
      <c r="E390" s="128">
        <f t="shared" ca="1" si="22"/>
        <v>-70214.135888056</v>
      </c>
      <c r="F390" s="128">
        <f t="shared" ca="1" si="23"/>
        <v>83433.378043759716</v>
      </c>
    </row>
    <row r="391" spans="1:6" x14ac:dyDescent="0.3">
      <c r="A391" s="73">
        <v>43278</v>
      </c>
      <c r="B391" s="130">
        <v>2699.6298830000001</v>
      </c>
      <c r="C391" s="125">
        <f t="shared" si="20"/>
        <v>-2.7381172275698584E-2</v>
      </c>
      <c r="D391" s="128">
        <f t="shared" si="21"/>
        <v>-27381.172275698584</v>
      </c>
      <c r="E391" s="128">
        <f t="shared" ca="1" si="22"/>
        <v>-70214.135888056</v>
      </c>
      <c r="F391" s="128">
        <f t="shared" ca="1" si="23"/>
        <v>83433.378043759716</v>
      </c>
    </row>
    <row r="392" spans="1:6" x14ac:dyDescent="0.3">
      <c r="A392" s="73">
        <v>43277</v>
      </c>
      <c r="B392" s="130">
        <v>2723.0600589999999</v>
      </c>
      <c r="C392" s="125">
        <f t="shared" ref="C392:C455" si="24">B392/B402-1</f>
        <v>-2.2889655617207127E-2</v>
      </c>
      <c r="D392" s="128">
        <f t="shared" ref="D392:D455" si="25">C392*$B$5</f>
        <v>-22889.655617207129</v>
      </c>
      <c r="E392" s="128">
        <f t="shared" ref="E392:E455" ca="1" si="26">_xlfn.PERCENTILE.INC(OFFSET(D392,0,0,Window),1-VaRLevel)</f>
        <v>-70214.135888056</v>
      </c>
      <c r="F392" s="128">
        <f t="shared" ref="F392:F455" ca="1" si="27">ABS(AVERAGEIF(OFFSET(D392,0,0,Window),"&lt;=" &amp;E392))</f>
        <v>83433.378043759716</v>
      </c>
    </row>
    <row r="393" spans="1:6" x14ac:dyDescent="0.3">
      <c r="A393" s="73">
        <v>43276</v>
      </c>
      <c r="B393" s="130">
        <v>2717.070068</v>
      </c>
      <c r="C393" s="125">
        <f t="shared" si="24"/>
        <v>-2.3339299784327805E-2</v>
      </c>
      <c r="D393" s="128">
        <f t="shared" si="25"/>
        <v>-23339.299784327806</v>
      </c>
      <c r="E393" s="128">
        <f t="shared" ca="1" si="26"/>
        <v>-70214.135888056</v>
      </c>
      <c r="F393" s="128">
        <f t="shared" ca="1" si="27"/>
        <v>83433.378043759716</v>
      </c>
    </row>
    <row r="394" spans="1:6" x14ac:dyDescent="0.3">
      <c r="A394" s="73">
        <v>43273</v>
      </c>
      <c r="B394" s="130">
        <v>2754.8798830000001</v>
      </c>
      <c r="C394" s="125">
        <f t="shared" si="24"/>
        <v>-8.6901349564365571E-3</v>
      </c>
      <c r="D394" s="128">
        <f t="shared" si="25"/>
        <v>-8690.1349564365573</v>
      </c>
      <c r="E394" s="128">
        <f t="shared" ca="1" si="26"/>
        <v>-70214.135888056</v>
      </c>
      <c r="F394" s="128">
        <f t="shared" ca="1" si="27"/>
        <v>83433.378043759716</v>
      </c>
    </row>
    <row r="395" spans="1:6" x14ac:dyDescent="0.3">
      <c r="A395" s="73">
        <v>43272</v>
      </c>
      <c r="B395" s="130">
        <v>2749.76001</v>
      </c>
      <c r="C395" s="125">
        <f t="shared" si="24"/>
        <v>-7.4394778060623556E-3</v>
      </c>
      <c r="D395" s="128">
        <f t="shared" si="25"/>
        <v>-7439.4778060623557</v>
      </c>
      <c r="E395" s="128">
        <f t="shared" ca="1" si="26"/>
        <v>-70214.135888056</v>
      </c>
      <c r="F395" s="128">
        <f t="shared" ca="1" si="27"/>
        <v>83433.378043759716</v>
      </c>
    </row>
    <row r="396" spans="1:6" x14ac:dyDescent="0.3">
      <c r="A396" s="73">
        <v>43271</v>
      </c>
      <c r="B396" s="130">
        <v>2767.320068</v>
      </c>
      <c r="C396" s="125">
        <f t="shared" si="24"/>
        <v>-1.8143559875892779E-3</v>
      </c>
      <c r="D396" s="128">
        <f t="shared" si="25"/>
        <v>-1814.3559875892779</v>
      </c>
      <c r="E396" s="128">
        <f t="shared" ca="1" si="26"/>
        <v>-70214.135888056</v>
      </c>
      <c r="F396" s="128">
        <f t="shared" ca="1" si="27"/>
        <v>83433.378043759716</v>
      </c>
    </row>
    <row r="397" spans="1:6" x14ac:dyDescent="0.3">
      <c r="A397" s="73">
        <v>43270</v>
      </c>
      <c r="B397" s="130">
        <v>2762.5900879999999</v>
      </c>
      <c r="C397" s="125">
        <f t="shared" si="24"/>
        <v>5.0167486736683031E-3</v>
      </c>
      <c r="D397" s="128">
        <f t="shared" si="25"/>
        <v>5016.7486736683031</v>
      </c>
      <c r="E397" s="128">
        <f t="shared" ca="1" si="26"/>
        <v>-70214.135888056</v>
      </c>
      <c r="F397" s="128">
        <f t="shared" ca="1" si="27"/>
        <v>83433.378043759716</v>
      </c>
    </row>
    <row r="398" spans="1:6" x14ac:dyDescent="0.3">
      <c r="A398" s="73">
        <v>43269</v>
      </c>
      <c r="B398" s="130">
        <v>2773.75</v>
      </c>
      <c r="C398" s="125">
        <f t="shared" si="24"/>
        <v>9.7856403306599837E-3</v>
      </c>
      <c r="D398" s="128">
        <f t="shared" si="25"/>
        <v>9785.6403306599841</v>
      </c>
      <c r="E398" s="128">
        <f t="shared" ca="1" si="26"/>
        <v>-70214.135888056</v>
      </c>
      <c r="F398" s="128">
        <f t="shared" ca="1" si="27"/>
        <v>83433.378043759716</v>
      </c>
    </row>
    <row r="399" spans="1:6" x14ac:dyDescent="0.3">
      <c r="A399" s="73">
        <v>43266</v>
      </c>
      <c r="B399" s="130">
        <v>2779.6599120000001</v>
      </c>
      <c r="C399" s="125">
        <f t="shared" si="24"/>
        <v>1.6470220020691873E-2</v>
      </c>
      <c r="D399" s="128">
        <f t="shared" si="25"/>
        <v>16470.220020691871</v>
      </c>
      <c r="E399" s="128">
        <f t="shared" ca="1" si="26"/>
        <v>-70214.135888056</v>
      </c>
      <c r="F399" s="128">
        <f t="shared" ca="1" si="27"/>
        <v>83433.378043759716</v>
      </c>
    </row>
    <row r="400" spans="1:6" x14ac:dyDescent="0.3">
      <c r="A400" s="73">
        <v>43265</v>
      </c>
      <c r="B400" s="130">
        <v>2782.48999</v>
      </c>
      <c r="C400" s="125">
        <f t="shared" si="24"/>
        <v>2.8544274482441567E-2</v>
      </c>
      <c r="D400" s="128">
        <f t="shared" si="25"/>
        <v>28544.274482441568</v>
      </c>
      <c r="E400" s="128">
        <f t="shared" ca="1" si="26"/>
        <v>-70214.135888056</v>
      </c>
      <c r="F400" s="128">
        <f t="shared" ca="1" si="27"/>
        <v>83433.378043759716</v>
      </c>
    </row>
    <row r="401" spans="1:6" x14ac:dyDescent="0.3">
      <c r="A401" s="73">
        <v>43264</v>
      </c>
      <c r="B401" s="130">
        <v>2775.6298830000001</v>
      </c>
      <c r="C401" s="125">
        <f t="shared" si="24"/>
        <v>1.8949957162602393E-2</v>
      </c>
      <c r="D401" s="128">
        <f t="shared" si="25"/>
        <v>18949.957162602394</v>
      </c>
      <c r="E401" s="128">
        <f t="shared" ca="1" si="26"/>
        <v>-70214.135888056</v>
      </c>
      <c r="F401" s="128">
        <f t="shared" ca="1" si="27"/>
        <v>83433.378043759716</v>
      </c>
    </row>
    <row r="402" spans="1:6" x14ac:dyDescent="0.3">
      <c r="A402" s="73">
        <v>43263</v>
      </c>
      <c r="B402" s="130">
        <v>2786.8500979999999</v>
      </c>
      <c r="C402" s="125">
        <f t="shared" si="24"/>
        <v>3.6057633907278897E-2</v>
      </c>
      <c r="D402" s="128">
        <f t="shared" si="25"/>
        <v>36057.633907278898</v>
      </c>
      <c r="E402" s="128">
        <f t="shared" ca="1" si="26"/>
        <v>-70214.135888056</v>
      </c>
      <c r="F402" s="128">
        <f t="shared" ca="1" si="27"/>
        <v>83433.378043759716</v>
      </c>
    </row>
    <row r="403" spans="1:6" x14ac:dyDescent="0.3">
      <c r="A403" s="73">
        <v>43262</v>
      </c>
      <c r="B403" s="130">
        <v>2782</v>
      </c>
      <c r="C403" s="125">
        <f t="shared" si="24"/>
        <v>2.229421652686403E-2</v>
      </c>
      <c r="D403" s="128">
        <f t="shared" si="25"/>
        <v>22294.216526864031</v>
      </c>
      <c r="E403" s="128">
        <f t="shared" ca="1" si="26"/>
        <v>-70214.135888056</v>
      </c>
      <c r="F403" s="128">
        <f t="shared" ca="1" si="27"/>
        <v>83433.378043759716</v>
      </c>
    </row>
    <row r="404" spans="1:6" x14ac:dyDescent="0.3">
      <c r="A404" s="73">
        <v>43259</v>
      </c>
      <c r="B404" s="130">
        <v>2779.030029</v>
      </c>
      <c r="C404" s="125">
        <f t="shared" si="24"/>
        <v>1.8795648741840809E-2</v>
      </c>
      <c r="D404" s="128">
        <f t="shared" si="25"/>
        <v>18795.648741840811</v>
      </c>
      <c r="E404" s="128">
        <f t="shared" ca="1" si="26"/>
        <v>-70214.135888056</v>
      </c>
      <c r="F404" s="128">
        <f t="shared" ca="1" si="27"/>
        <v>83433.378043759716</v>
      </c>
    </row>
    <row r="405" spans="1:6" x14ac:dyDescent="0.3">
      <c r="A405" s="73">
        <v>43258</v>
      </c>
      <c r="B405" s="130">
        <v>2770.3701169999999</v>
      </c>
      <c r="C405" s="125">
        <f t="shared" si="24"/>
        <v>1.356609707382761E-2</v>
      </c>
      <c r="D405" s="128">
        <f t="shared" si="25"/>
        <v>13566.09707382761</v>
      </c>
      <c r="E405" s="128">
        <f t="shared" ca="1" si="26"/>
        <v>-70214.135888056</v>
      </c>
      <c r="F405" s="128">
        <f t="shared" ca="1" si="27"/>
        <v>83433.378043759716</v>
      </c>
    </row>
    <row r="406" spans="1:6" x14ac:dyDescent="0.3">
      <c r="A406" s="73">
        <v>43257</v>
      </c>
      <c r="B406" s="130">
        <v>2772.3500979999999</v>
      </c>
      <c r="C406" s="125">
        <f t="shared" si="24"/>
        <v>1.7585323236163797E-2</v>
      </c>
      <c r="D406" s="128">
        <f t="shared" si="25"/>
        <v>17585.323236163797</v>
      </c>
      <c r="E406" s="128">
        <f t="shared" ca="1" si="26"/>
        <v>-70214.135888056</v>
      </c>
      <c r="F406" s="128">
        <f t="shared" ca="1" si="27"/>
        <v>83433.378043759716</v>
      </c>
    </row>
    <row r="407" spans="1:6" x14ac:dyDescent="0.3">
      <c r="A407" s="73">
        <v>43256</v>
      </c>
      <c r="B407" s="130">
        <v>2748.8000489999999</v>
      </c>
      <c r="C407" s="125">
        <f t="shared" si="24"/>
        <v>5.7775269546123109E-3</v>
      </c>
      <c r="D407" s="128">
        <f t="shared" si="25"/>
        <v>5777.5269546123109</v>
      </c>
      <c r="E407" s="128">
        <f t="shared" ca="1" si="26"/>
        <v>-70214.135888056</v>
      </c>
      <c r="F407" s="128">
        <f t="shared" ca="1" si="27"/>
        <v>83433.378043759716</v>
      </c>
    </row>
    <row r="408" spans="1:6" x14ac:dyDescent="0.3">
      <c r="A408" s="73">
        <v>43255</v>
      </c>
      <c r="B408" s="130">
        <v>2746.8701169999999</v>
      </c>
      <c r="C408" s="125">
        <f t="shared" si="24"/>
        <v>1.2495584677446381E-2</v>
      </c>
      <c r="D408" s="128">
        <f t="shared" si="25"/>
        <v>12495.584677446381</v>
      </c>
      <c r="E408" s="128">
        <f t="shared" ca="1" si="26"/>
        <v>-70214.135888056</v>
      </c>
      <c r="F408" s="128">
        <f t="shared" ca="1" si="27"/>
        <v>83433.378043759716</v>
      </c>
    </row>
    <row r="409" spans="1:6" x14ac:dyDescent="0.3">
      <c r="A409" s="73">
        <v>43252</v>
      </c>
      <c r="B409" s="130">
        <v>2734.6201169999999</v>
      </c>
      <c r="C409" s="125">
        <f t="shared" si="24"/>
        <v>5.3270375398466463E-3</v>
      </c>
      <c r="D409" s="128">
        <f t="shared" si="25"/>
        <v>5327.0375398466467</v>
      </c>
      <c r="E409" s="128">
        <f t="shared" ca="1" si="26"/>
        <v>-70214.135888056</v>
      </c>
      <c r="F409" s="128">
        <f t="shared" ca="1" si="27"/>
        <v>83433.378043759716</v>
      </c>
    </row>
    <row r="410" spans="1:6" x14ac:dyDescent="0.3">
      <c r="A410" s="73">
        <v>43251</v>
      </c>
      <c r="B410" s="130">
        <v>2705.2700199999999</v>
      </c>
      <c r="C410" s="125">
        <f t="shared" si="24"/>
        <v>-6.3141207754203732E-3</v>
      </c>
      <c r="D410" s="128">
        <f t="shared" si="25"/>
        <v>-6314.1207754203733</v>
      </c>
      <c r="E410" s="128">
        <f t="shared" ca="1" si="26"/>
        <v>-70214.135888056</v>
      </c>
      <c r="F410" s="128">
        <f t="shared" ca="1" si="27"/>
        <v>83433.378043759716</v>
      </c>
    </row>
    <row r="411" spans="1:6" x14ac:dyDescent="0.3">
      <c r="A411" s="73">
        <v>43250</v>
      </c>
      <c r="B411" s="130">
        <v>2724.01001</v>
      </c>
      <c r="C411" s="125">
        <f t="shared" si="24"/>
        <v>4.6322297025500614E-3</v>
      </c>
      <c r="D411" s="128">
        <f t="shared" si="25"/>
        <v>4632.2297025500611</v>
      </c>
      <c r="E411" s="128">
        <f t="shared" ca="1" si="26"/>
        <v>-70214.135888056</v>
      </c>
      <c r="F411" s="128">
        <f t="shared" ca="1" si="27"/>
        <v>83433.378043759716</v>
      </c>
    </row>
    <row r="412" spans="1:6" x14ac:dyDescent="0.3">
      <c r="A412" s="73">
        <v>43249</v>
      </c>
      <c r="B412" s="130">
        <v>2689.860107</v>
      </c>
      <c r="C412" s="125">
        <f t="shared" si="24"/>
        <v>-1.4750131944546774E-2</v>
      </c>
      <c r="D412" s="128">
        <f t="shared" si="25"/>
        <v>-14750.131944546774</v>
      </c>
      <c r="E412" s="128">
        <f t="shared" ca="1" si="26"/>
        <v>-70214.135888056</v>
      </c>
      <c r="F412" s="128">
        <f t="shared" ca="1" si="27"/>
        <v>83433.378043759716</v>
      </c>
    </row>
    <row r="413" spans="1:6" x14ac:dyDescent="0.3">
      <c r="A413" s="73">
        <v>43245</v>
      </c>
      <c r="B413" s="130">
        <v>2721.330078</v>
      </c>
      <c r="C413" s="125">
        <f t="shared" si="24"/>
        <v>-2.3425766090121591E-3</v>
      </c>
      <c r="D413" s="128">
        <f t="shared" si="25"/>
        <v>-2342.5766090121592</v>
      </c>
      <c r="E413" s="128">
        <f t="shared" ca="1" si="26"/>
        <v>-70214.135888056</v>
      </c>
      <c r="F413" s="128">
        <f t="shared" ca="1" si="27"/>
        <v>83433.378043759716</v>
      </c>
    </row>
    <row r="414" spans="1:6" x14ac:dyDescent="0.3">
      <c r="A414" s="73">
        <v>43244</v>
      </c>
      <c r="B414" s="130">
        <v>2727.76001</v>
      </c>
      <c r="C414" s="125">
        <f t="shared" si="24"/>
        <v>1.7222994204642017E-3</v>
      </c>
      <c r="D414" s="128">
        <f t="shared" si="25"/>
        <v>1722.2994204642016</v>
      </c>
      <c r="E414" s="128">
        <f t="shared" ca="1" si="26"/>
        <v>-70214.135888056</v>
      </c>
      <c r="F414" s="128">
        <f t="shared" ca="1" si="27"/>
        <v>83433.378043759716</v>
      </c>
    </row>
    <row r="415" spans="1:6" x14ac:dyDescent="0.3">
      <c r="A415" s="73">
        <v>43243</v>
      </c>
      <c r="B415" s="130">
        <v>2733.290039</v>
      </c>
      <c r="C415" s="125">
        <f t="shared" si="24"/>
        <v>1.3158918776777329E-2</v>
      </c>
      <c r="D415" s="128">
        <f t="shared" si="25"/>
        <v>13158.918776777329</v>
      </c>
      <c r="E415" s="128">
        <f t="shared" ca="1" si="26"/>
        <v>-70214.135888056</v>
      </c>
      <c r="F415" s="128">
        <f t="shared" ca="1" si="27"/>
        <v>83433.378043759716</v>
      </c>
    </row>
    <row r="416" spans="1:6" x14ac:dyDescent="0.3">
      <c r="A416" s="73">
        <v>43242</v>
      </c>
      <c r="B416" s="130">
        <v>2724.4399410000001</v>
      </c>
      <c r="C416" s="125">
        <f t="shared" si="24"/>
        <v>1.9656284818853287E-2</v>
      </c>
      <c r="D416" s="128">
        <f t="shared" si="25"/>
        <v>19656.284818853288</v>
      </c>
      <c r="E416" s="128">
        <f t="shared" ca="1" si="26"/>
        <v>-70214.135888056</v>
      </c>
      <c r="F416" s="128">
        <f t="shared" ca="1" si="27"/>
        <v>83433.378043759716</v>
      </c>
    </row>
    <row r="417" spans="1:6" x14ac:dyDescent="0.3">
      <c r="A417" s="73">
        <v>43241</v>
      </c>
      <c r="B417" s="130">
        <v>2733.01001</v>
      </c>
      <c r="C417" s="125">
        <f t="shared" si="24"/>
        <v>2.2592027195409425E-2</v>
      </c>
      <c r="D417" s="128">
        <f t="shared" si="25"/>
        <v>22592.027195409424</v>
      </c>
      <c r="E417" s="128">
        <f t="shared" ca="1" si="26"/>
        <v>-70214.135888056</v>
      </c>
      <c r="F417" s="128">
        <f t="shared" ca="1" si="27"/>
        <v>83433.378043759716</v>
      </c>
    </row>
    <row r="418" spans="1:6" x14ac:dyDescent="0.3">
      <c r="A418" s="73">
        <v>43238</v>
      </c>
      <c r="B418" s="130">
        <v>2712.969971</v>
      </c>
      <c r="C418" s="125">
        <f t="shared" si="24"/>
        <v>1.8603919190779417E-2</v>
      </c>
      <c r="D418" s="128">
        <f t="shared" si="25"/>
        <v>18603.919190779416</v>
      </c>
      <c r="E418" s="128">
        <f t="shared" ca="1" si="26"/>
        <v>-70214.135888056</v>
      </c>
      <c r="F418" s="128">
        <f t="shared" ca="1" si="27"/>
        <v>83433.378043759716</v>
      </c>
    </row>
    <row r="419" spans="1:6" x14ac:dyDescent="0.3">
      <c r="A419" s="73">
        <v>43237</v>
      </c>
      <c r="B419" s="130">
        <v>2720.1298830000001</v>
      </c>
      <c r="C419" s="125">
        <f t="shared" si="24"/>
        <v>3.4376116060402584E-2</v>
      </c>
      <c r="D419" s="128">
        <f t="shared" si="25"/>
        <v>34376.116060402586</v>
      </c>
      <c r="E419" s="128">
        <f t="shared" ca="1" si="26"/>
        <v>-70214.135888056</v>
      </c>
      <c r="F419" s="128">
        <f t="shared" ca="1" si="27"/>
        <v>83433.378043759716</v>
      </c>
    </row>
    <row r="420" spans="1:6" x14ac:dyDescent="0.3">
      <c r="A420" s="73">
        <v>43236</v>
      </c>
      <c r="B420" s="130">
        <v>2722.459961</v>
      </c>
      <c r="C420" s="125">
        <f t="shared" si="24"/>
        <v>3.2929024334785506E-2</v>
      </c>
      <c r="D420" s="128">
        <f t="shared" si="25"/>
        <v>32929.024334785507</v>
      </c>
      <c r="E420" s="128">
        <f t="shared" ca="1" si="26"/>
        <v>-70214.135888056</v>
      </c>
      <c r="F420" s="128">
        <f t="shared" ca="1" si="27"/>
        <v>83433.378043759716</v>
      </c>
    </row>
    <row r="421" spans="1:6" x14ac:dyDescent="0.3">
      <c r="A421" s="73">
        <v>43235</v>
      </c>
      <c r="B421" s="130">
        <v>2711.4499510000001</v>
      </c>
      <c r="C421" s="125">
        <f t="shared" si="24"/>
        <v>2.1338669939131139E-2</v>
      </c>
      <c r="D421" s="128">
        <f t="shared" si="25"/>
        <v>21338.669939131138</v>
      </c>
      <c r="E421" s="128">
        <f t="shared" ca="1" si="26"/>
        <v>-70214.135888056</v>
      </c>
      <c r="F421" s="128">
        <f t="shared" ca="1" si="27"/>
        <v>83433.378043759716</v>
      </c>
    </row>
    <row r="422" spans="1:6" x14ac:dyDescent="0.3">
      <c r="A422" s="73">
        <v>43234</v>
      </c>
      <c r="B422" s="130">
        <v>2730.1298830000001</v>
      </c>
      <c r="C422" s="125">
        <f t="shared" si="24"/>
        <v>3.0996330311429121E-2</v>
      </c>
      <c r="D422" s="128">
        <f t="shared" si="25"/>
        <v>30996.330311429119</v>
      </c>
      <c r="E422" s="128">
        <f t="shared" ca="1" si="26"/>
        <v>-70214.135888056</v>
      </c>
      <c r="F422" s="128">
        <f t="shared" ca="1" si="27"/>
        <v>83433.378043759716</v>
      </c>
    </row>
    <row r="423" spans="1:6" x14ac:dyDescent="0.3">
      <c r="A423" s="73">
        <v>43231</v>
      </c>
      <c r="B423" s="130">
        <v>2727.719971</v>
      </c>
      <c r="C423" s="125">
        <f t="shared" si="24"/>
        <v>2.1652438061737778E-2</v>
      </c>
      <c r="D423" s="128">
        <f t="shared" si="25"/>
        <v>21652.438061737779</v>
      </c>
      <c r="E423" s="128">
        <f t="shared" ca="1" si="26"/>
        <v>-70214.135888056</v>
      </c>
      <c r="F423" s="128">
        <f t="shared" ca="1" si="27"/>
        <v>83433.378043759716</v>
      </c>
    </row>
    <row r="424" spans="1:6" x14ac:dyDescent="0.3">
      <c r="A424" s="73">
        <v>43230</v>
      </c>
      <c r="B424" s="130">
        <v>2723.070068</v>
      </c>
      <c r="C424" s="125">
        <f t="shared" si="24"/>
        <v>2.1046640809973871E-2</v>
      </c>
      <c r="D424" s="128">
        <f t="shared" si="25"/>
        <v>21046.640809973873</v>
      </c>
      <c r="E424" s="128">
        <f t="shared" ca="1" si="26"/>
        <v>-70214.135888056</v>
      </c>
      <c r="F424" s="128">
        <f t="shared" ca="1" si="27"/>
        <v>83433.378043759716</v>
      </c>
    </row>
    <row r="425" spans="1:6" x14ac:dyDescent="0.3">
      <c r="A425" s="73">
        <v>43229</v>
      </c>
      <c r="B425" s="130">
        <v>2697.790039</v>
      </c>
      <c r="C425" s="125">
        <f t="shared" si="24"/>
        <v>2.2122504799577669E-2</v>
      </c>
      <c r="D425" s="128">
        <f t="shared" si="25"/>
        <v>22122.504799577669</v>
      </c>
      <c r="E425" s="128">
        <f t="shared" ca="1" si="26"/>
        <v>-70214.135888056</v>
      </c>
      <c r="F425" s="128">
        <f t="shared" ca="1" si="27"/>
        <v>83433.378043759716</v>
      </c>
    </row>
    <row r="426" spans="1:6" x14ac:dyDescent="0.3">
      <c r="A426" s="73">
        <v>43228</v>
      </c>
      <c r="B426" s="130">
        <v>2671.919922</v>
      </c>
      <c r="C426" s="125">
        <f t="shared" si="24"/>
        <v>1.4180683743524547E-2</v>
      </c>
      <c r="D426" s="128">
        <f t="shared" si="25"/>
        <v>14180.683743524547</v>
      </c>
      <c r="E426" s="128">
        <f t="shared" ca="1" si="26"/>
        <v>-70214.135888056</v>
      </c>
      <c r="F426" s="128">
        <f t="shared" ca="1" si="27"/>
        <v>83433.378043759716</v>
      </c>
    </row>
    <row r="427" spans="1:6" x14ac:dyDescent="0.3">
      <c r="A427" s="73">
        <v>43227</v>
      </c>
      <c r="B427" s="130">
        <v>2672.6298830000001</v>
      </c>
      <c r="C427" s="125">
        <f t="shared" si="24"/>
        <v>8.7625088129983375E-4</v>
      </c>
      <c r="D427" s="128">
        <f t="shared" si="25"/>
        <v>876.25088129983374</v>
      </c>
      <c r="E427" s="128">
        <f t="shared" ca="1" si="26"/>
        <v>-70214.135888056</v>
      </c>
      <c r="F427" s="128">
        <f t="shared" ca="1" si="27"/>
        <v>83433.378043759716</v>
      </c>
    </row>
    <row r="428" spans="1:6" x14ac:dyDescent="0.3">
      <c r="A428" s="73">
        <v>43224</v>
      </c>
      <c r="B428" s="130">
        <v>2663.419922</v>
      </c>
      <c r="C428" s="125">
        <f t="shared" si="24"/>
        <v>-2.5167112096324828E-3</v>
      </c>
      <c r="D428" s="128">
        <f t="shared" si="25"/>
        <v>-2516.7112096324827</v>
      </c>
      <c r="E428" s="128">
        <f t="shared" ca="1" si="26"/>
        <v>-70214.135888056</v>
      </c>
      <c r="F428" s="128">
        <f t="shared" ca="1" si="27"/>
        <v>83433.378043759716</v>
      </c>
    </row>
    <row r="429" spans="1:6" x14ac:dyDescent="0.3">
      <c r="A429" s="73">
        <v>43223</v>
      </c>
      <c r="B429" s="130">
        <v>2629.7299800000001</v>
      </c>
      <c r="C429" s="125">
        <f t="shared" si="24"/>
        <v>-2.354134622329318E-2</v>
      </c>
      <c r="D429" s="128">
        <f t="shared" si="25"/>
        <v>-23541.346223293182</v>
      </c>
      <c r="E429" s="128">
        <f t="shared" ca="1" si="26"/>
        <v>-70214.135888056</v>
      </c>
      <c r="F429" s="128">
        <f t="shared" ca="1" si="27"/>
        <v>83433.378043759716</v>
      </c>
    </row>
    <row r="430" spans="1:6" x14ac:dyDescent="0.3">
      <c r="A430" s="73">
        <v>43222</v>
      </c>
      <c r="B430" s="130">
        <v>2635.669922</v>
      </c>
      <c r="C430" s="125">
        <f t="shared" si="24"/>
        <v>-2.6939709183408933E-2</v>
      </c>
      <c r="D430" s="128">
        <f t="shared" si="25"/>
        <v>-26939.709183408933</v>
      </c>
      <c r="E430" s="128">
        <f t="shared" ca="1" si="26"/>
        <v>-70214.135888056</v>
      </c>
      <c r="F430" s="128">
        <f t="shared" ca="1" si="27"/>
        <v>83433.378043759716</v>
      </c>
    </row>
    <row r="431" spans="1:6" x14ac:dyDescent="0.3">
      <c r="A431" s="73">
        <v>43221</v>
      </c>
      <c r="B431" s="130">
        <v>2654.8000489999999</v>
      </c>
      <c r="C431" s="125">
        <f t="shared" si="24"/>
        <v>-1.9062236425518631E-2</v>
      </c>
      <c r="D431" s="128">
        <f t="shared" si="25"/>
        <v>-19062.236425518629</v>
      </c>
      <c r="E431" s="128">
        <f t="shared" ca="1" si="26"/>
        <v>-70214.135888056</v>
      </c>
      <c r="F431" s="128">
        <f t="shared" ca="1" si="27"/>
        <v>83433.378043759716</v>
      </c>
    </row>
    <row r="432" spans="1:6" x14ac:dyDescent="0.3">
      <c r="A432" s="73">
        <v>43220</v>
      </c>
      <c r="B432" s="130">
        <v>2648.0500489999999</v>
      </c>
      <c r="C432" s="125">
        <f t="shared" si="24"/>
        <v>-1.1124651966148313E-2</v>
      </c>
      <c r="D432" s="128">
        <f t="shared" si="25"/>
        <v>-11124.651966148313</v>
      </c>
      <c r="E432" s="128">
        <f t="shared" ca="1" si="26"/>
        <v>-70214.135888056</v>
      </c>
      <c r="F432" s="128">
        <f t="shared" ca="1" si="27"/>
        <v>83433.378043759716</v>
      </c>
    </row>
    <row r="433" spans="1:6" x14ac:dyDescent="0.3">
      <c r="A433" s="73">
        <v>43217</v>
      </c>
      <c r="B433" s="130">
        <v>2669.9099120000001</v>
      </c>
      <c r="C433" s="125">
        <f t="shared" si="24"/>
        <v>5.1236165903485453E-3</v>
      </c>
      <c r="D433" s="128">
        <f t="shared" si="25"/>
        <v>5123.6165903485453</v>
      </c>
      <c r="E433" s="128">
        <f t="shared" ca="1" si="26"/>
        <v>-70214.135888056</v>
      </c>
      <c r="F433" s="128">
        <f t="shared" ca="1" si="27"/>
        <v>83433.378043759716</v>
      </c>
    </row>
    <row r="434" spans="1:6" x14ac:dyDescent="0.3">
      <c r="A434" s="73">
        <v>43216</v>
      </c>
      <c r="B434" s="130">
        <v>2666.9399410000001</v>
      </c>
      <c r="C434" s="125">
        <f t="shared" si="24"/>
        <v>1.1073431248140864E-3</v>
      </c>
      <c r="D434" s="128">
        <f t="shared" si="25"/>
        <v>1107.3431248140864</v>
      </c>
      <c r="E434" s="128">
        <f t="shared" ca="1" si="26"/>
        <v>-70214.135888056</v>
      </c>
      <c r="F434" s="128">
        <f t="shared" ca="1" si="27"/>
        <v>83433.378043759716</v>
      </c>
    </row>
    <row r="435" spans="1:6" x14ac:dyDescent="0.3">
      <c r="A435" s="73">
        <v>43215</v>
      </c>
      <c r="B435" s="130">
        <v>2639.3999020000001</v>
      </c>
      <c r="C435" s="125">
        <f t="shared" si="24"/>
        <v>-1.0559570138034546E-3</v>
      </c>
      <c r="D435" s="128">
        <f t="shared" si="25"/>
        <v>-1055.9570138034546</v>
      </c>
      <c r="E435" s="128">
        <f t="shared" ca="1" si="26"/>
        <v>-70214.135888056</v>
      </c>
      <c r="F435" s="128">
        <f t="shared" ca="1" si="27"/>
        <v>83433.378043759716</v>
      </c>
    </row>
    <row r="436" spans="1:6" x14ac:dyDescent="0.3">
      <c r="A436" s="73">
        <v>43214</v>
      </c>
      <c r="B436" s="130">
        <v>2634.5600589999999</v>
      </c>
      <c r="C436" s="125">
        <f t="shared" si="24"/>
        <v>-8.3971203022868979E-3</v>
      </c>
      <c r="D436" s="128">
        <f t="shared" si="25"/>
        <v>-8397.1203022868976</v>
      </c>
      <c r="E436" s="128">
        <f t="shared" ca="1" si="26"/>
        <v>-70214.135888056</v>
      </c>
      <c r="F436" s="128">
        <f t="shared" ca="1" si="27"/>
        <v>83433.378043759716</v>
      </c>
    </row>
    <row r="437" spans="1:6" x14ac:dyDescent="0.3">
      <c r="A437" s="73">
        <v>43213</v>
      </c>
      <c r="B437" s="130">
        <v>2670.290039</v>
      </c>
      <c r="C437" s="125">
        <f t="shared" si="24"/>
        <v>2.186246878258391E-2</v>
      </c>
      <c r="D437" s="128">
        <f t="shared" si="25"/>
        <v>21862.46878258391</v>
      </c>
      <c r="E437" s="128">
        <f t="shared" ca="1" si="26"/>
        <v>-70214.135888056</v>
      </c>
      <c r="F437" s="128">
        <f t="shared" ca="1" si="27"/>
        <v>83433.378043759716</v>
      </c>
    </row>
    <row r="438" spans="1:6" x14ac:dyDescent="0.3">
      <c r="A438" s="73">
        <v>43210</v>
      </c>
      <c r="B438" s="130">
        <v>2670.139893</v>
      </c>
      <c r="C438" s="125">
        <f t="shared" si="24"/>
        <v>2.5214313365565788E-2</v>
      </c>
      <c r="D438" s="128">
        <f t="shared" si="25"/>
        <v>25214.313365565788</v>
      </c>
      <c r="E438" s="128">
        <f t="shared" ca="1" si="26"/>
        <v>-70214.135888056</v>
      </c>
      <c r="F438" s="128">
        <f t="shared" ca="1" si="27"/>
        <v>83433.378043759716</v>
      </c>
    </row>
    <row r="439" spans="1:6" x14ac:dyDescent="0.3">
      <c r="A439" s="73">
        <v>43209</v>
      </c>
      <c r="B439" s="130">
        <v>2693.1298830000001</v>
      </c>
      <c r="C439" s="125">
        <f t="shared" si="24"/>
        <v>1.1374995868696836E-2</v>
      </c>
      <c r="D439" s="128">
        <f t="shared" si="25"/>
        <v>11374.995868696835</v>
      </c>
      <c r="E439" s="128">
        <f t="shared" ca="1" si="26"/>
        <v>-70214.135888056</v>
      </c>
      <c r="F439" s="128">
        <f t="shared" ca="1" si="27"/>
        <v>83433.378043759716</v>
      </c>
    </row>
    <row r="440" spans="1:6" x14ac:dyDescent="0.3">
      <c r="A440" s="73">
        <v>43208</v>
      </c>
      <c r="B440" s="130">
        <v>2708.639893</v>
      </c>
      <c r="C440" s="125">
        <f t="shared" si="24"/>
        <v>2.4180510164385938E-2</v>
      </c>
      <c r="D440" s="128">
        <f t="shared" si="25"/>
        <v>24180.510164385938</v>
      </c>
      <c r="E440" s="128">
        <f t="shared" ca="1" si="26"/>
        <v>-70214.135888056</v>
      </c>
      <c r="F440" s="128">
        <f t="shared" ca="1" si="27"/>
        <v>83433.378043759716</v>
      </c>
    </row>
    <row r="441" spans="1:6" x14ac:dyDescent="0.3">
      <c r="A441" s="73">
        <v>43207</v>
      </c>
      <c r="B441" s="130">
        <v>2706.389893</v>
      </c>
      <c r="C441" s="125">
        <f t="shared" si="24"/>
        <v>3.5166074594326746E-2</v>
      </c>
      <c r="D441" s="128">
        <f t="shared" si="25"/>
        <v>35166.074594326747</v>
      </c>
      <c r="E441" s="128">
        <f t="shared" ca="1" si="26"/>
        <v>-70214.135888056</v>
      </c>
      <c r="F441" s="128">
        <f t="shared" ca="1" si="27"/>
        <v>83433.378043759716</v>
      </c>
    </row>
    <row r="442" spans="1:6" x14ac:dyDescent="0.3">
      <c r="A442" s="73">
        <v>43206</v>
      </c>
      <c r="B442" s="130">
        <v>2677.8400879999999</v>
      </c>
      <c r="C442" s="125">
        <f t="shared" si="24"/>
        <v>3.7166796810275793E-2</v>
      </c>
      <c r="D442" s="128">
        <f t="shared" si="25"/>
        <v>37166.796810275795</v>
      </c>
      <c r="E442" s="128">
        <f t="shared" ca="1" si="26"/>
        <v>-70214.135888056</v>
      </c>
      <c r="F442" s="128">
        <f t="shared" ca="1" si="27"/>
        <v>83433.378043759716</v>
      </c>
    </row>
    <row r="443" spans="1:6" x14ac:dyDescent="0.3">
      <c r="A443" s="73">
        <v>43203</v>
      </c>
      <c r="B443" s="130">
        <v>2656.3000489999999</v>
      </c>
      <c r="C443" s="125">
        <f t="shared" si="24"/>
        <v>5.8427455029588238E-3</v>
      </c>
      <c r="D443" s="128">
        <f t="shared" si="25"/>
        <v>5842.7455029588236</v>
      </c>
      <c r="E443" s="128">
        <f t="shared" ca="1" si="26"/>
        <v>-70214.135888056</v>
      </c>
      <c r="F443" s="128">
        <f t="shared" ca="1" si="27"/>
        <v>83433.378043759716</v>
      </c>
    </row>
    <row r="444" spans="1:6" x14ac:dyDescent="0.3">
      <c r="A444" s="73">
        <v>43202</v>
      </c>
      <c r="B444" s="130">
        <v>2663.98999</v>
      </c>
      <c r="C444" s="125">
        <f t="shared" si="24"/>
        <v>2.2644909788867684E-2</v>
      </c>
      <c r="D444" s="128">
        <f t="shared" si="25"/>
        <v>22644.909788867684</v>
      </c>
      <c r="E444" s="128">
        <f t="shared" ca="1" si="26"/>
        <v>-70214.135888056</v>
      </c>
      <c r="F444" s="128">
        <f t="shared" ca="1" si="27"/>
        <v>83433.378043759716</v>
      </c>
    </row>
    <row r="445" spans="1:6" x14ac:dyDescent="0.3">
      <c r="A445" s="73">
        <v>43201</v>
      </c>
      <c r="B445" s="130">
        <v>2642.1899410000001</v>
      </c>
      <c r="C445" s="125">
        <f t="shared" si="24"/>
        <v>1.1318072538595514E-2</v>
      </c>
      <c r="D445" s="128">
        <f t="shared" si="25"/>
        <v>11318.072538595514</v>
      </c>
      <c r="E445" s="128">
        <f t="shared" ca="1" si="26"/>
        <v>-70214.135888056</v>
      </c>
      <c r="F445" s="128">
        <f t="shared" ca="1" si="27"/>
        <v>83433.378043759716</v>
      </c>
    </row>
    <row r="446" spans="1:6" x14ac:dyDescent="0.3">
      <c r="A446" s="73">
        <v>43200</v>
      </c>
      <c r="B446" s="130">
        <v>2656.8701169999999</v>
      </c>
      <c r="C446" s="125">
        <f t="shared" si="24"/>
        <v>-6.3189782740102896E-4</v>
      </c>
      <c r="D446" s="128">
        <f t="shared" si="25"/>
        <v>-631.89782740102896</v>
      </c>
      <c r="E446" s="128">
        <f t="shared" ca="1" si="26"/>
        <v>-70214.135888056</v>
      </c>
      <c r="F446" s="128">
        <f t="shared" ca="1" si="27"/>
        <v>83433.378043759716</v>
      </c>
    </row>
    <row r="447" spans="1:6" x14ac:dyDescent="0.3">
      <c r="A447" s="73">
        <v>43199</v>
      </c>
      <c r="B447" s="130">
        <v>2613.1599120000001</v>
      </c>
      <c r="C447" s="125">
        <f t="shared" si="24"/>
        <v>9.6203248142756603E-3</v>
      </c>
      <c r="D447" s="128">
        <f t="shared" si="25"/>
        <v>9620.3248142756602</v>
      </c>
      <c r="E447" s="128">
        <f t="shared" ca="1" si="26"/>
        <v>-70214.135888056</v>
      </c>
      <c r="F447" s="128">
        <f t="shared" ca="1" si="27"/>
        <v>83433.378043759716</v>
      </c>
    </row>
    <row r="448" spans="1:6" x14ac:dyDescent="0.3">
      <c r="A448" s="73">
        <v>43196</v>
      </c>
      <c r="B448" s="130">
        <v>2604.469971</v>
      </c>
      <c r="C448" s="125">
        <f t="shared" si="24"/>
        <v>-1.4835313851201737E-2</v>
      </c>
      <c r="D448" s="128">
        <f t="shared" si="25"/>
        <v>-14835.313851201738</v>
      </c>
      <c r="E448" s="128">
        <f t="shared" ca="1" si="26"/>
        <v>-70214.135888056</v>
      </c>
      <c r="F448" s="128">
        <f t="shared" ca="1" si="27"/>
        <v>83433.378043759716</v>
      </c>
    </row>
    <row r="449" spans="1:6" x14ac:dyDescent="0.3">
      <c r="A449" s="73">
        <v>43195</v>
      </c>
      <c r="B449" s="130">
        <v>2662.8400879999999</v>
      </c>
      <c r="C449" s="125">
        <f t="shared" si="24"/>
        <v>-1.8101442600250817E-2</v>
      </c>
      <c r="D449" s="128">
        <f t="shared" si="25"/>
        <v>-18101.442600250815</v>
      </c>
      <c r="E449" s="128">
        <f t="shared" ca="1" si="26"/>
        <v>-70214.135888056</v>
      </c>
      <c r="F449" s="128">
        <f t="shared" ca="1" si="27"/>
        <v>83433.378043759716</v>
      </c>
    </row>
    <row r="450" spans="1:6" x14ac:dyDescent="0.3">
      <c r="A450" s="73">
        <v>43194</v>
      </c>
      <c r="B450" s="130">
        <v>2644.6899410000001</v>
      </c>
      <c r="C450" s="125">
        <f t="shared" si="24"/>
        <v>-2.6592417045997574E-2</v>
      </c>
      <c r="D450" s="128">
        <f t="shared" si="25"/>
        <v>-26592.417045997572</v>
      </c>
      <c r="E450" s="128">
        <f t="shared" ca="1" si="26"/>
        <v>-70214.135888056</v>
      </c>
      <c r="F450" s="128">
        <f t="shared" ca="1" si="27"/>
        <v>83433.378043759716</v>
      </c>
    </row>
    <row r="451" spans="1:6" x14ac:dyDescent="0.3">
      <c r="A451" s="73">
        <v>43193</v>
      </c>
      <c r="B451" s="130">
        <v>2614.4499510000001</v>
      </c>
      <c r="C451" s="125">
        <f t="shared" si="24"/>
        <v>-3.6296674369734716E-2</v>
      </c>
      <c r="D451" s="128">
        <f t="shared" si="25"/>
        <v>-36296.674369734719</v>
      </c>
      <c r="E451" s="128">
        <f t="shared" ca="1" si="26"/>
        <v>-70214.135888056</v>
      </c>
      <c r="F451" s="128">
        <f t="shared" ca="1" si="27"/>
        <v>83433.378043759716</v>
      </c>
    </row>
    <row r="452" spans="1:6" x14ac:dyDescent="0.3">
      <c r="A452" s="73">
        <v>43192</v>
      </c>
      <c r="B452" s="130">
        <v>2581.8798830000001</v>
      </c>
      <c r="C452" s="125">
        <f t="shared" si="24"/>
        <v>-6.1820315471890264E-2</v>
      </c>
      <c r="D452" s="128">
        <f t="shared" si="25"/>
        <v>-61820.315471890266</v>
      </c>
      <c r="E452" s="128">
        <f t="shared" ca="1" si="26"/>
        <v>-70214.135888056</v>
      </c>
      <c r="F452" s="128">
        <f t="shared" ca="1" si="27"/>
        <v>83433.378043759716</v>
      </c>
    </row>
    <row r="453" spans="1:6" x14ac:dyDescent="0.3">
      <c r="A453" s="73">
        <v>43188</v>
      </c>
      <c r="B453" s="130">
        <v>2640.8701169999999</v>
      </c>
      <c r="C453" s="125">
        <f t="shared" si="24"/>
        <v>-3.8750335044379081E-2</v>
      </c>
      <c r="D453" s="128">
        <f t="shared" si="25"/>
        <v>-38750.335044379084</v>
      </c>
      <c r="E453" s="128">
        <f t="shared" ca="1" si="26"/>
        <v>-70214.135888056</v>
      </c>
      <c r="F453" s="128">
        <f t="shared" ca="1" si="27"/>
        <v>83433.378043759716</v>
      </c>
    </row>
    <row r="454" spans="1:6" x14ac:dyDescent="0.3">
      <c r="A454" s="73">
        <v>43187</v>
      </c>
      <c r="B454" s="130">
        <v>2605</v>
      </c>
      <c r="C454" s="125">
        <f t="shared" si="24"/>
        <v>-5.2548111297758937E-2</v>
      </c>
      <c r="D454" s="128">
        <f t="shared" si="25"/>
        <v>-52548.111297758936</v>
      </c>
      <c r="E454" s="128">
        <f t="shared" ca="1" si="26"/>
        <v>-70214.135888056</v>
      </c>
      <c r="F454" s="128">
        <f t="shared" ca="1" si="27"/>
        <v>83433.378043759716</v>
      </c>
    </row>
    <row r="455" spans="1:6" x14ac:dyDescent="0.3">
      <c r="A455" s="73">
        <v>43186</v>
      </c>
      <c r="B455" s="130">
        <v>2612.6201169999999</v>
      </c>
      <c r="C455" s="125">
        <f t="shared" si="24"/>
        <v>-5.5216210385903741E-2</v>
      </c>
      <c r="D455" s="128">
        <f t="shared" si="25"/>
        <v>-55216.210385903738</v>
      </c>
      <c r="E455" s="128">
        <f t="shared" ca="1" si="26"/>
        <v>-70214.135888056</v>
      </c>
      <c r="F455" s="128">
        <f t="shared" ca="1" si="27"/>
        <v>83433.378043759716</v>
      </c>
    </row>
    <row r="456" spans="1:6" x14ac:dyDescent="0.3">
      <c r="A456" s="73">
        <v>43185</v>
      </c>
      <c r="B456" s="130">
        <v>2658.5500489999999</v>
      </c>
      <c r="C456" s="125">
        <f t="shared" ref="C456:C519" si="28">B456/B466-1</f>
        <v>-4.4724784624438296E-2</v>
      </c>
      <c r="D456" s="128">
        <f t="shared" ref="D456:D519" si="29">C456*$B$5</f>
        <v>-44724.784624438296</v>
      </c>
      <c r="E456" s="128">
        <f t="shared" ref="E456:E519" ca="1" si="30">_xlfn.PERCENTILE.INC(OFFSET(D456,0,0,Window),1-VaRLevel)</f>
        <v>-70214.135888056</v>
      </c>
      <c r="F456" s="128">
        <f t="shared" ref="F456:F519" ca="1" si="31">ABS(AVERAGEIF(OFFSET(D456,0,0,Window),"&lt;=" &amp;E456))</f>
        <v>83433.378043759716</v>
      </c>
    </row>
    <row r="457" spans="1:6" x14ac:dyDescent="0.3">
      <c r="A457" s="73">
        <v>43182</v>
      </c>
      <c r="B457" s="130">
        <v>2588.26001</v>
      </c>
      <c r="C457" s="125">
        <f t="shared" si="28"/>
        <v>-7.1166363364526086E-2</v>
      </c>
      <c r="D457" s="128">
        <f t="shared" si="29"/>
        <v>-71166.363364526085</v>
      </c>
      <c r="E457" s="128">
        <f t="shared" ca="1" si="30"/>
        <v>-70214.135888056</v>
      </c>
      <c r="F457" s="128">
        <f t="shared" ca="1" si="31"/>
        <v>83433.378043759716</v>
      </c>
    </row>
    <row r="458" spans="1:6" x14ac:dyDescent="0.3">
      <c r="A458" s="73">
        <v>43181</v>
      </c>
      <c r="B458" s="130">
        <v>2643.6899410000001</v>
      </c>
      <c r="C458" s="125">
        <f t="shared" si="28"/>
        <v>-3.4786810738641649E-2</v>
      </c>
      <c r="D458" s="128">
        <f t="shared" si="29"/>
        <v>-34786.810738641652</v>
      </c>
      <c r="E458" s="128">
        <f t="shared" ca="1" si="30"/>
        <v>-67134.20341911391</v>
      </c>
      <c r="F458" s="128">
        <f t="shared" ca="1" si="31"/>
        <v>82785.604250242657</v>
      </c>
    </row>
    <row r="459" spans="1:6" x14ac:dyDescent="0.3">
      <c r="A459" s="73">
        <v>43180</v>
      </c>
      <c r="B459" s="130">
        <v>2711.929932</v>
      </c>
      <c r="C459" s="125">
        <f t="shared" si="28"/>
        <v>-5.4533213777274714E-3</v>
      </c>
      <c r="D459" s="128">
        <f t="shared" si="29"/>
        <v>-5453.3213777274714</v>
      </c>
      <c r="E459" s="128">
        <f t="shared" ca="1" si="30"/>
        <v>-67134.20341911391</v>
      </c>
      <c r="F459" s="128">
        <f t="shared" ca="1" si="31"/>
        <v>82785.604250242657</v>
      </c>
    </row>
    <row r="460" spans="1:6" x14ac:dyDescent="0.3">
      <c r="A460" s="73">
        <v>43179</v>
      </c>
      <c r="B460" s="130">
        <v>2716.9399410000001</v>
      </c>
      <c r="C460" s="125">
        <f t="shared" si="28"/>
        <v>-4.0981245401665589E-3</v>
      </c>
      <c r="D460" s="128">
        <f t="shared" si="29"/>
        <v>-4098.1245401665592</v>
      </c>
      <c r="E460" s="128">
        <f t="shared" ca="1" si="30"/>
        <v>-67134.20341911391</v>
      </c>
      <c r="F460" s="128">
        <f t="shared" ca="1" si="31"/>
        <v>82785.604250242657</v>
      </c>
    </row>
    <row r="461" spans="1:6" x14ac:dyDescent="0.3">
      <c r="A461" s="73">
        <v>43178</v>
      </c>
      <c r="B461" s="130">
        <v>2712.919922</v>
      </c>
      <c r="C461" s="125">
        <f t="shared" si="28"/>
        <v>-2.9475178335074403E-3</v>
      </c>
      <c r="D461" s="128">
        <f t="shared" si="29"/>
        <v>-2947.5178335074402</v>
      </c>
      <c r="E461" s="128">
        <f t="shared" ca="1" si="30"/>
        <v>-67134.20341911391</v>
      </c>
      <c r="F461" s="128">
        <f t="shared" ca="1" si="31"/>
        <v>82785.604250242657</v>
      </c>
    </row>
    <row r="462" spans="1:6" x14ac:dyDescent="0.3">
      <c r="A462" s="73">
        <v>43175</v>
      </c>
      <c r="B462" s="130">
        <v>2752.01001</v>
      </c>
      <c r="C462" s="125">
        <f t="shared" si="28"/>
        <v>2.2576873200185865E-2</v>
      </c>
      <c r="D462" s="128">
        <f t="shared" si="29"/>
        <v>22576.873200185866</v>
      </c>
      <c r="E462" s="128">
        <f t="shared" ca="1" si="30"/>
        <v>-67134.20341911391</v>
      </c>
      <c r="F462" s="128">
        <f t="shared" ca="1" si="31"/>
        <v>82785.604250242657</v>
      </c>
    </row>
    <row r="463" spans="1:6" x14ac:dyDescent="0.3">
      <c r="A463" s="73">
        <v>43174</v>
      </c>
      <c r="B463" s="130">
        <v>2747.330078</v>
      </c>
      <c r="C463" s="125">
        <f t="shared" si="28"/>
        <v>2.6015213984242447E-2</v>
      </c>
      <c r="D463" s="128">
        <f t="shared" si="29"/>
        <v>26015.213984242448</v>
      </c>
      <c r="E463" s="128">
        <f t="shared" ca="1" si="30"/>
        <v>-67134.20341911391</v>
      </c>
      <c r="F463" s="128">
        <f t="shared" ca="1" si="31"/>
        <v>82785.604250242657</v>
      </c>
    </row>
    <row r="464" spans="1:6" x14ac:dyDescent="0.3">
      <c r="A464" s="73">
        <v>43173</v>
      </c>
      <c r="B464" s="130">
        <v>2749.4799800000001</v>
      </c>
      <c r="C464" s="125">
        <f t="shared" si="28"/>
        <v>1.3136379572546097E-2</v>
      </c>
      <c r="D464" s="128">
        <f t="shared" si="29"/>
        <v>13136.379572546097</v>
      </c>
      <c r="E464" s="128">
        <f t="shared" ca="1" si="30"/>
        <v>-67134.20341911391</v>
      </c>
      <c r="F464" s="128">
        <f t="shared" ca="1" si="31"/>
        <v>82785.604250242657</v>
      </c>
    </row>
    <row r="465" spans="1:6" x14ac:dyDescent="0.3">
      <c r="A465" s="73">
        <v>43172</v>
      </c>
      <c r="B465" s="130">
        <v>2765.3100589999999</v>
      </c>
      <c r="C465" s="125">
        <f t="shared" si="28"/>
        <v>7.6632230595152784E-3</v>
      </c>
      <c r="D465" s="128">
        <f t="shared" si="29"/>
        <v>7663.2230595152787</v>
      </c>
      <c r="E465" s="128">
        <f t="shared" ca="1" si="30"/>
        <v>-67134.20341911391</v>
      </c>
      <c r="F465" s="128">
        <f t="shared" ca="1" si="31"/>
        <v>82785.604250242657</v>
      </c>
    </row>
    <row r="466" spans="1:6" x14ac:dyDescent="0.3">
      <c r="A466" s="73">
        <v>43171</v>
      </c>
      <c r="B466" s="130">
        <v>2783.0200199999999</v>
      </c>
      <c r="C466" s="125">
        <f t="shared" si="28"/>
        <v>1.2303647573119747E-3</v>
      </c>
      <c r="D466" s="128">
        <f t="shared" si="29"/>
        <v>1230.3647573119747</v>
      </c>
      <c r="E466" s="128">
        <f t="shared" ca="1" si="30"/>
        <v>-67134.20341911391</v>
      </c>
      <c r="F466" s="128">
        <f t="shared" ca="1" si="31"/>
        <v>82785.604250242657</v>
      </c>
    </row>
    <row r="467" spans="1:6" x14ac:dyDescent="0.3">
      <c r="A467" s="73">
        <v>43168</v>
      </c>
      <c r="B467" s="130">
        <v>2786.570068</v>
      </c>
      <c r="C467" s="125">
        <f t="shared" si="28"/>
        <v>1.4294040803549679E-2</v>
      </c>
      <c r="D467" s="128">
        <f t="shared" si="29"/>
        <v>14294.040803549678</v>
      </c>
      <c r="E467" s="128">
        <f t="shared" ca="1" si="30"/>
        <v>-67134.20341911391</v>
      </c>
      <c r="F467" s="128">
        <f t="shared" ca="1" si="31"/>
        <v>82785.604250242657</v>
      </c>
    </row>
    <row r="468" spans="1:6" x14ac:dyDescent="0.3">
      <c r="A468" s="73">
        <v>43167</v>
      </c>
      <c r="B468" s="130">
        <v>2738.969971</v>
      </c>
      <c r="C468" s="125">
        <f t="shared" si="28"/>
        <v>1.2947680625807978E-2</v>
      </c>
      <c r="D468" s="128">
        <f t="shared" si="29"/>
        <v>12947.680625807978</v>
      </c>
      <c r="E468" s="128">
        <f t="shared" ca="1" si="30"/>
        <v>-67134.20341911391</v>
      </c>
      <c r="F468" s="128">
        <f t="shared" ca="1" si="31"/>
        <v>82785.604250242657</v>
      </c>
    </row>
    <row r="469" spans="1:6" x14ac:dyDescent="0.3">
      <c r="A469" s="73">
        <v>43166</v>
      </c>
      <c r="B469" s="130">
        <v>2726.8000489999999</v>
      </c>
      <c r="C469" s="125">
        <f t="shared" si="28"/>
        <v>9.4286778233547697E-3</v>
      </c>
      <c r="D469" s="128">
        <f t="shared" si="29"/>
        <v>9428.6778233547702</v>
      </c>
      <c r="E469" s="128">
        <f t="shared" ca="1" si="30"/>
        <v>-67134.20341911391</v>
      </c>
      <c r="F469" s="128">
        <f t="shared" ca="1" si="31"/>
        <v>82785.604250242657</v>
      </c>
    </row>
    <row r="470" spans="1:6" x14ac:dyDescent="0.3">
      <c r="A470" s="73">
        <v>43165</v>
      </c>
      <c r="B470" s="130">
        <v>2728.1201169999999</v>
      </c>
      <c r="C470" s="125">
        <f t="shared" si="28"/>
        <v>4.3663371534155004E-3</v>
      </c>
      <c r="D470" s="128">
        <f t="shared" si="29"/>
        <v>4366.3371534155003</v>
      </c>
      <c r="E470" s="128">
        <f t="shared" ca="1" si="30"/>
        <v>-67134.20341911391</v>
      </c>
      <c r="F470" s="128">
        <f t="shared" ca="1" si="31"/>
        <v>82785.604250242657</v>
      </c>
    </row>
    <row r="471" spans="1:6" x14ac:dyDescent="0.3">
      <c r="A471" s="73">
        <v>43164</v>
      </c>
      <c r="B471" s="130">
        <v>2720.9399410000001</v>
      </c>
      <c r="C471" s="125">
        <f t="shared" si="28"/>
        <v>-4.1285219051639954E-3</v>
      </c>
      <c r="D471" s="128">
        <f t="shared" si="29"/>
        <v>-4128.5219051639951</v>
      </c>
      <c r="E471" s="128">
        <f t="shared" ca="1" si="30"/>
        <v>-67134.20341911391</v>
      </c>
      <c r="F471" s="128">
        <f t="shared" ca="1" si="31"/>
        <v>82785.604250242657</v>
      </c>
    </row>
    <row r="472" spans="1:6" x14ac:dyDescent="0.3">
      <c r="A472" s="73">
        <v>43161</v>
      </c>
      <c r="B472" s="130">
        <v>2691.25</v>
      </c>
      <c r="C472" s="125">
        <f t="shared" si="28"/>
        <v>-1.4627252386033796E-2</v>
      </c>
      <c r="D472" s="128">
        <f t="shared" si="29"/>
        <v>-14627.252386033795</v>
      </c>
      <c r="E472" s="128">
        <f t="shared" ca="1" si="30"/>
        <v>-67134.20341911391</v>
      </c>
      <c r="F472" s="128">
        <f t="shared" ca="1" si="31"/>
        <v>82785.604250242657</v>
      </c>
    </row>
    <row r="473" spans="1:6" x14ac:dyDescent="0.3">
      <c r="A473" s="73">
        <v>43160</v>
      </c>
      <c r="B473" s="130">
        <v>2677.669922</v>
      </c>
      <c r="C473" s="125">
        <f t="shared" si="28"/>
        <v>-7.7668898325172764E-3</v>
      </c>
      <c r="D473" s="128">
        <f t="shared" si="29"/>
        <v>-7766.8898325172768</v>
      </c>
      <c r="E473" s="128">
        <f t="shared" ca="1" si="30"/>
        <v>-67134.20341911391</v>
      </c>
      <c r="F473" s="128">
        <f t="shared" ca="1" si="31"/>
        <v>82785.604250242657</v>
      </c>
    </row>
    <row r="474" spans="1:6" x14ac:dyDescent="0.3">
      <c r="A474" s="73">
        <v>43159</v>
      </c>
      <c r="B474" s="130">
        <v>2713.830078</v>
      </c>
      <c r="C474" s="125">
        <f t="shared" si="28"/>
        <v>1.9110508733775511E-2</v>
      </c>
      <c r="D474" s="128">
        <f t="shared" si="29"/>
        <v>19110.50873377551</v>
      </c>
      <c r="E474" s="128">
        <f t="shared" ca="1" si="30"/>
        <v>-67134.20341911391</v>
      </c>
      <c r="F474" s="128">
        <f t="shared" ca="1" si="31"/>
        <v>82785.604250242657</v>
      </c>
    </row>
    <row r="475" spans="1:6" x14ac:dyDescent="0.3">
      <c r="A475" s="73">
        <v>43158</v>
      </c>
      <c r="B475" s="130">
        <v>2744.280029</v>
      </c>
      <c r="C475" s="125">
        <f t="shared" si="28"/>
        <v>3.3237962725903625E-2</v>
      </c>
      <c r="D475" s="128">
        <f t="shared" si="29"/>
        <v>33237.962725903628</v>
      </c>
      <c r="E475" s="128">
        <f t="shared" ca="1" si="30"/>
        <v>-67134.20341911391</v>
      </c>
      <c r="F475" s="128">
        <f t="shared" ca="1" si="31"/>
        <v>82785.604250242657</v>
      </c>
    </row>
    <row r="476" spans="1:6" x14ac:dyDescent="0.3">
      <c r="A476" s="73">
        <v>43157</v>
      </c>
      <c r="B476" s="130">
        <v>2779.6000979999999</v>
      </c>
      <c r="C476" s="125">
        <f t="shared" si="28"/>
        <v>6.1098297801600809E-2</v>
      </c>
      <c r="D476" s="128">
        <f t="shared" si="29"/>
        <v>61098.297801600813</v>
      </c>
      <c r="E476" s="128">
        <f t="shared" ca="1" si="30"/>
        <v>-67134.20341911391</v>
      </c>
      <c r="F476" s="128">
        <f t="shared" ca="1" si="31"/>
        <v>82785.604250242657</v>
      </c>
    </row>
    <row r="477" spans="1:6" x14ac:dyDescent="0.3">
      <c r="A477" s="73">
        <v>43154</v>
      </c>
      <c r="B477" s="130">
        <v>2747.3000489999999</v>
      </c>
      <c r="C477" s="125">
        <f t="shared" si="28"/>
        <v>6.443240953118945E-2</v>
      </c>
      <c r="D477" s="128">
        <f t="shared" si="29"/>
        <v>64432.409531189449</v>
      </c>
      <c r="E477" s="128">
        <f t="shared" ca="1" si="30"/>
        <v>-67134.20341911391</v>
      </c>
      <c r="F477" s="128">
        <f t="shared" ca="1" si="31"/>
        <v>82785.604250242657</v>
      </c>
    </row>
    <row r="478" spans="1:6" x14ac:dyDescent="0.3">
      <c r="A478" s="73">
        <v>43153</v>
      </c>
      <c r="B478" s="130">
        <v>2703.959961</v>
      </c>
      <c r="C478" s="125">
        <f t="shared" si="28"/>
        <v>8.3157632704322637E-3</v>
      </c>
      <c r="D478" s="128">
        <f t="shared" si="29"/>
        <v>8315.7632704322641</v>
      </c>
      <c r="E478" s="128">
        <f t="shared" ca="1" si="30"/>
        <v>-67134.20341911391</v>
      </c>
      <c r="F478" s="128">
        <f t="shared" ca="1" si="31"/>
        <v>82785.604250242657</v>
      </c>
    </row>
    <row r="479" spans="1:6" x14ac:dyDescent="0.3">
      <c r="A479" s="73">
        <v>43152</v>
      </c>
      <c r="B479" s="130">
        <v>2701.330078</v>
      </c>
      <c r="C479" s="125">
        <f t="shared" si="28"/>
        <v>2.2967954339132568E-3</v>
      </c>
      <c r="D479" s="128">
        <f t="shared" si="29"/>
        <v>2296.7954339132566</v>
      </c>
      <c r="E479" s="128">
        <f t="shared" ca="1" si="30"/>
        <v>-67134.20341911391</v>
      </c>
      <c r="F479" s="128">
        <f t="shared" ca="1" si="31"/>
        <v>82785.604250242657</v>
      </c>
    </row>
    <row r="480" spans="1:6" x14ac:dyDescent="0.3">
      <c r="A480" s="73">
        <v>43151</v>
      </c>
      <c r="B480" s="130">
        <v>2716.26001</v>
      </c>
      <c r="C480" s="125">
        <f t="shared" si="28"/>
        <v>2.5413965774771841E-2</v>
      </c>
      <c r="D480" s="128">
        <f t="shared" si="29"/>
        <v>25413.965774771841</v>
      </c>
      <c r="E480" s="128">
        <f t="shared" ca="1" si="30"/>
        <v>-67134.20341911391</v>
      </c>
      <c r="F480" s="128">
        <f t="shared" ca="1" si="31"/>
        <v>82785.604250242657</v>
      </c>
    </row>
    <row r="481" spans="1:6" x14ac:dyDescent="0.3">
      <c r="A481" s="73">
        <v>43147</v>
      </c>
      <c r="B481" s="130">
        <v>2732.219971</v>
      </c>
      <c r="C481" s="125">
        <f t="shared" si="28"/>
        <v>-1.0828568266860183E-2</v>
      </c>
      <c r="D481" s="128">
        <f t="shared" si="29"/>
        <v>-10828.568266860184</v>
      </c>
      <c r="E481" s="128">
        <f t="shared" ca="1" si="30"/>
        <v>-67134.20341911391</v>
      </c>
      <c r="F481" s="128">
        <f t="shared" ca="1" si="31"/>
        <v>82785.604250242657</v>
      </c>
    </row>
    <row r="482" spans="1:6" x14ac:dyDescent="0.3">
      <c r="A482" s="73">
        <v>43146</v>
      </c>
      <c r="B482" s="130">
        <v>2731.1999510000001</v>
      </c>
      <c r="C482" s="125">
        <f t="shared" si="28"/>
        <v>-3.2168913189809412E-2</v>
      </c>
      <c r="D482" s="128">
        <f t="shared" si="29"/>
        <v>-32168.913189809413</v>
      </c>
      <c r="E482" s="128">
        <f t="shared" ca="1" si="30"/>
        <v>-67134.20341911391</v>
      </c>
      <c r="F482" s="128">
        <f t="shared" ca="1" si="31"/>
        <v>82785.604250242657</v>
      </c>
    </row>
    <row r="483" spans="1:6" x14ac:dyDescent="0.3">
      <c r="A483" s="73">
        <v>43145</v>
      </c>
      <c r="B483" s="130">
        <v>2698.6298830000001</v>
      </c>
      <c r="C483" s="125">
        <f t="shared" si="28"/>
        <v>-4.4330239422806672E-2</v>
      </c>
      <c r="D483" s="128">
        <f t="shared" si="29"/>
        <v>-44330.23942280667</v>
      </c>
      <c r="E483" s="128">
        <f t="shared" ca="1" si="30"/>
        <v>-67134.20341911391</v>
      </c>
      <c r="F483" s="128">
        <f t="shared" ca="1" si="31"/>
        <v>82785.604250242657</v>
      </c>
    </row>
    <row r="484" spans="1:6" x14ac:dyDescent="0.3">
      <c r="A484" s="73">
        <v>43144</v>
      </c>
      <c r="B484" s="130">
        <v>2662.9399410000001</v>
      </c>
      <c r="C484" s="125">
        <f t="shared" si="28"/>
        <v>-5.6508042659179081E-2</v>
      </c>
      <c r="D484" s="128">
        <f t="shared" si="29"/>
        <v>-56508.042659179082</v>
      </c>
      <c r="E484" s="128">
        <f t="shared" ca="1" si="30"/>
        <v>-67134.20341911391</v>
      </c>
      <c r="F484" s="128">
        <f t="shared" ca="1" si="31"/>
        <v>82785.604250242657</v>
      </c>
    </row>
    <row r="485" spans="1:6" x14ac:dyDescent="0.3">
      <c r="A485" s="73">
        <v>43143</v>
      </c>
      <c r="B485" s="130">
        <v>2656</v>
      </c>
      <c r="C485" s="125">
        <f t="shared" si="28"/>
        <v>-6.9223041983974887E-2</v>
      </c>
      <c r="D485" s="128">
        <f t="shared" si="29"/>
        <v>-69223.041983974894</v>
      </c>
      <c r="E485" s="128">
        <f t="shared" ca="1" si="30"/>
        <v>-67134.20341911391</v>
      </c>
      <c r="F485" s="128">
        <f t="shared" ca="1" si="31"/>
        <v>82785.604250242657</v>
      </c>
    </row>
    <row r="486" spans="1:6" x14ac:dyDescent="0.3">
      <c r="A486" s="73">
        <v>43140</v>
      </c>
      <c r="B486" s="130">
        <v>2619.5500489999999</v>
      </c>
      <c r="C486" s="125">
        <f t="shared" si="28"/>
        <v>-8.8176651809281914E-2</v>
      </c>
      <c r="D486" s="128">
        <f t="shared" si="29"/>
        <v>-88176.651809281917</v>
      </c>
      <c r="E486" s="128">
        <f t="shared" ca="1" si="30"/>
        <v>-60047.780810253636</v>
      </c>
      <c r="F486" s="128">
        <f t="shared" ca="1" si="31"/>
        <v>81364.625634690965</v>
      </c>
    </row>
    <row r="487" spans="1:6" x14ac:dyDescent="0.3">
      <c r="A487" s="73">
        <v>43139</v>
      </c>
      <c r="B487" s="130">
        <v>2581</v>
      </c>
      <c r="C487" s="125">
        <f t="shared" si="28"/>
        <v>-9.0957118957471161E-2</v>
      </c>
      <c r="D487" s="128">
        <f t="shared" si="29"/>
        <v>-90957.118957471161</v>
      </c>
      <c r="E487" s="128">
        <f t="shared" ca="1" si="30"/>
        <v>-52867.782890467817</v>
      </c>
      <c r="F487" s="128">
        <f t="shared" ca="1" si="31"/>
        <v>70284.059167801446</v>
      </c>
    </row>
    <row r="488" spans="1:6" x14ac:dyDescent="0.3">
      <c r="A488" s="73">
        <v>43138</v>
      </c>
      <c r="B488" s="130">
        <v>2681.6599120000001</v>
      </c>
      <c r="C488" s="125">
        <f t="shared" si="28"/>
        <v>-5.4934952408613347E-2</v>
      </c>
      <c r="D488" s="128">
        <f t="shared" si="29"/>
        <v>-54934.952408613346</v>
      </c>
      <c r="E488" s="128">
        <f t="shared" ca="1" si="30"/>
        <v>-36242.321201239014</v>
      </c>
      <c r="F488" s="128">
        <f t="shared" ca="1" si="31"/>
        <v>56870.432550736245</v>
      </c>
    </row>
    <row r="489" spans="1:6" x14ac:dyDescent="0.3">
      <c r="A489" s="73">
        <v>43137</v>
      </c>
      <c r="B489" s="130">
        <v>2695.139893</v>
      </c>
      <c r="C489" s="125">
        <f t="shared" si="28"/>
        <v>-5.071623910627554E-2</v>
      </c>
      <c r="D489" s="128">
        <f t="shared" si="29"/>
        <v>-50716.239106275541</v>
      </c>
      <c r="E489" s="128">
        <f t="shared" ca="1" si="30"/>
        <v>-20945.50025810405</v>
      </c>
      <c r="F489" s="128">
        <f t="shared" ca="1" si="31"/>
        <v>45617.992126802914</v>
      </c>
    </row>
    <row r="490" spans="1:6" x14ac:dyDescent="0.3">
      <c r="A490" s="73">
        <v>43136</v>
      </c>
      <c r="B490" s="130">
        <v>2648.9399410000001</v>
      </c>
      <c r="C490" s="125">
        <f t="shared" si="28"/>
        <v>-6.496010613731984E-2</v>
      </c>
      <c r="D490" s="128">
        <f t="shared" si="29"/>
        <v>-64960.106137319839</v>
      </c>
      <c r="E490" s="128">
        <f t="shared" ca="1" si="30"/>
        <v>-18957.86928326216</v>
      </c>
      <c r="F490" s="128">
        <f t="shared" ca="1" si="31"/>
        <v>35613.877307928233</v>
      </c>
    </row>
    <row r="491" spans="1:6" x14ac:dyDescent="0.3">
      <c r="A491" s="73">
        <v>43133</v>
      </c>
      <c r="B491" s="130">
        <v>2762.1298830000001</v>
      </c>
      <c r="C491" s="125">
        <f t="shared" si="28"/>
        <v>-1.7140577575387561E-2</v>
      </c>
      <c r="D491" s="128">
        <f t="shared" si="29"/>
        <v>-17140.577575387561</v>
      </c>
      <c r="E491" s="128">
        <f t="shared" ca="1" si="30"/>
        <v>-17096.110424552397</v>
      </c>
      <c r="F491" s="128">
        <f t="shared" ca="1" si="31"/>
        <v>19674.034453950808</v>
      </c>
    </row>
    <row r="492" spans="1:6" x14ac:dyDescent="0.3">
      <c r="A492" s="73">
        <v>43132</v>
      </c>
      <c r="B492" s="130">
        <v>2821.9799800000001</v>
      </c>
      <c r="C492" s="125">
        <f t="shared" si="28"/>
        <v>8.5595761131125325E-3</v>
      </c>
      <c r="D492" s="128">
        <f t="shared" si="29"/>
        <v>8559.5761131125328</v>
      </c>
      <c r="E492" s="128">
        <f t="shared" ca="1" si="30"/>
        <v>-16788.092697858861</v>
      </c>
      <c r="F492" s="128">
        <f t="shared" ca="1" si="31"/>
        <v>19643.784691477907</v>
      </c>
    </row>
    <row r="493" spans="1:6" x14ac:dyDescent="0.3">
      <c r="A493" s="73">
        <v>43131</v>
      </c>
      <c r="B493" s="130">
        <v>2823.8100589999999</v>
      </c>
      <c r="C493" s="125">
        <f t="shared" si="28"/>
        <v>7.5823531173788705E-3</v>
      </c>
      <c r="D493" s="128">
        <f t="shared" si="29"/>
        <v>7582.3531173788706</v>
      </c>
      <c r="E493" s="128">
        <f t="shared" ca="1" si="30"/>
        <v>-16788.092697858861</v>
      </c>
      <c r="F493" s="128">
        <f t="shared" ca="1" si="31"/>
        <v>19643.784691477907</v>
      </c>
    </row>
    <row r="494" spans="1:6" x14ac:dyDescent="0.3">
      <c r="A494" s="73">
        <v>43130</v>
      </c>
      <c r="B494" s="130">
        <v>2822.429932</v>
      </c>
      <c r="C494" s="125">
        <f t="shared" si="28"/>
        <v>1.6571704314402247E-2</v>
      </c>
      <c r="D494" s="128">
        <f t="shared" si="29"/>
        <v>16571.704314402246</v>
      </c>
      <c r="E494" s="128">
        <f t="shared" ca="1" si="30"/>
        <v>-16788.092697858861</v>
      </c>
      <c r="F494" s="128">
        <f t="shared" ca="1" si="31"/>
        <v>19643.784691477907</v>
      </c>
    </row>
    <row r="495" spans="1:6" x14ac:dyDescent="0.3">
      <c r="A495" s="73">
        <v>43129</v>
      </c>
      <c r="B495" s="130">
        <v>2853.530029</v>
      </c>
      <c r="C495" s="125">
        <f t="shared" si="28"/>
        <v>2.415084100490561E-2</v>
      </c>
      <c r="D495" s="128">
        <f t="shared" si="29"/>
        <v>24150.841004905611</v>
      </c>
      <c r="E495" s="128">
        <f t="shared" ca="1" si="30"/>
        <v>-16788.092697858861</v>
      </c>
      <c r="F495" s="128">
        <f t="shared" ca="1" si="31"/>
        <v>19643.784691477907</v>
      </c>
    </row>
    <row r="496" spans="1:6" x14ac:dyDescent="0.3">
      <c r="A496" s="73">
        <v>43126</v>
      </c>
      <c r="B496" s="130">
        <v>2872.8701169999999</v>
      </c>
      <c r="C496" s="125">
        <f t="shared" si="28"/>
        <v>3.8051589036897537E-2</v>
      </c>
      <c r="D496" s="128">
        <f t="shared" si="29"/>
        <v>38051.589036897538</v>
      </c>
      <c r="E496" s="128">
        <f t="shared" ca="1" si="30"/>
        <v>-16788.092697858861</v>
      </c>
      <c r="F496" s="128">
        <f t="shared" ca="1" si="31"/>
        <v>19643.784691477907</v>
      </c>
    </row>
    <row r="497" spans="1:6" x14ac:dyDescent="0.3">
      <c r="A497" s="73">
        <v>43125</v>
      </c>
      <c r="B497" s="130">
        <v>2839.25</v>
      </c>
      <c r="C497" s="125">
        <f t="shared" si="28"/>
        <v>3.3119506250346653E-2</v>
      </c>
      <c r="D497" s="128">
        <f t="shared" si="29"/>
        <v>33119.506250346654</v>
      </c>
      <c r="E497" s="128">
        <f t="shared" ca="1" si="30"/>
        <v>-16788.092697858861</v>
      </c>
      <c r="F497" s="128">
        <f t="shared" ca="1" si="31"/>
        <v>19643.784691477907</v>
      </c>
    </row>
    <row r="498" spans="1:6" x14ac:dyDescent="0.3">
      <c r="A498" s="73">
        <v>43124</v>
      </c>
      <c r="B498" s="130">
        <v>2837.540039</v>
      </c>
      <c r="C498" s="125">
        <f t="shared" si="28"/>
        <v>3.1348930420781462E-2</v>
      </c>
      <c r="D498" s="128">
        <f t="shared" si="29"/>
        <v>31348.930420781464</v>
      </c>
      <c r="E498" s="128">
        <f t="shared" ca="1" si="30"/>
        <v>-16788.092697858861</v>
      </c>
      <c r="F498" s="128">
        <f t="shared" ca="1" si="31"/>
        <v>19643.784691477907</v>
      </c>
    </row>
    <row r="499" spans="1:6" x14ac:dyDescent="0.3">
      <c r="A499" s="73">
        <v>43123</v>
      </c>
      <c r="B499" s="130">
        <v>2839.1298830000001</v>
      </c>
      <c r="C499" s="125">
        <f t="shared" si="28"/>
        <v>3.3271314402750329E-2</v>
      </c>
      <c r="D499" s="128">
        <f t="shared" si="29"/>
        <v>33271.314402750329</v>
      </c>
      <c r="E499" s="128">
        <f t="shared" ca="1" si="30"/>
        <v>-16788.092697858861</v>
      </c>
      <c r="F499" s="128">
        <f t="shared" ca="1" si="31"/>
        <v>19643.784691477907</v>
      </c>
    </row>
    <row r="500" spans="1:6" x14ac:dyDescent="0.3">
      <c r="A500" s="73">
        <v>43122</v>
      </c>
      <c r="B500" s="130">
        <v>2832.969971</v>
      </c>
      <c r="C500" s="125">
        <f t="shared" si="28"/>
        <v>3.2743405285476035E-2</v>
      </c>
      <c r="D500" s="128">
        <f t="shared" si="29"/>
        <v>32743.405285476034</v>
      </c>
      <c r="E500" s="128">
        <f t="shared" ca="1" si="30"/>
        <v>-16788.092697858861</v>
      </c>
      <c r="F500" s="128">
        <f t="shared" ca="1" si="31"/>
        <v>19643.784691477907</v>
      </c>
    </row>
    <row r="501" spans="1:6" x14ac:dyDescent="0.3">
      <c r="A501" s="73">
        <v>43119</v>
      </c>
      <c r="B501" s="130">
        <v>2810.3000489999999</v>
      </c>
      <c r="C501" s="125">
        <f t="shared" si="28"/>
        <v>3.1685160120577427E-2</v>
      </c>
      <c r="D501" s="128">
        <f t="shared" si="29"/>
        <v>31685.160120577428</v>
      </c>
      <c r="E501" s="128">
        <f t="shared" ca="1" si="30"/>
        <v>-16788.092697858861</v>
      </c>
      <c r="F501" s="128">
        <f t="shared" ca="1" si="31"/>
        <v>19643.784691477907</v>
      </c>
    </row>
    <row r="502" spans="1:6" x14ac:dyDescent="0.3">
      <c r="A502" s="73">
        <v>43118</v>
      </c>
      <c r="B502" s="130">
        <v>2798.030029</v>
      </c>
      <c r="C502" s="125">
        <f t="shared" si="28"/>
        <v>3.1318868050167259E-2</v>
      </c>
      <c r="D502" s="128">
        <f t="shared" si="29"/>
        <v>31318.868050167261</v>
      </c>
      <c r="E502" s="128">
        <f t="shared" ca="1" si="30"/>
        <v>-16788.092697858861</v>
      </c>
      <c r="F502" s="128">
        <f t="shared" ca="1" si="31"/>
        <v>19643.784691477907</v>
      </c>
    </row>
    <row r="503" spans="1:6" x14ac:dyDescent="0.3">
      <c r="A503" s="73">
        <v>43117</v>
      </c>
      <c r="B503" s="130">
        <v>2802.5600589999999</v>
      </c>
      <c r="C503" s="125">
        <f t="shared" si="28"/>
        <v>3.9598487157362472E-2</v>
      </c>
      <c r="D503" s="128">
        <f t="shared" si="29"/>
        <v>39598.48715736247</v>
      </c>
      <c r="E503" s="128">
        <f t="shared" ca="1" si="30"/>
        <v>-16788.092697858861</v>
      </c>
      <c r="F503" s="128">
        <f t="shared" ca="1" si="31"/>
        <v>19643.784691477907</v>
      </c>
    </row>
    <row r="504" spans="1:6" x14ac:dyDescent="0.3">
      <c r="A504" s="73">
        <v>43116</v>
      </c>
      <c r="B504" s="130">
        <v>2776.419922</v>
      </c>
      <c r="C504" s="125">
        <f t="shared" si="28"/>
        <v>3.8453555636562387E-2</v>
      </c>
      <c r="D504" s="128">
        <f t="shared" si="29"/>
        <v>38453.555636562385</v>
      </c>
      <c r="E504" s="128">
        <f t="shared" ca="1" si="30"/>
        <v>-16788.092697858861</v>
      </c>
      <c r="F504" s="128">
        <f t="shared" ca="1" si="31"/>
        <v>19643.784691477907</v>
      </c>
    </row>
    <row r="505" spans="1:6" x14ac:dyDescent="0.3">
      <c r="A505" s="73">
        <v>43112</v>
      </c>
      <c r="B505" s="130">
        <v>2786.23999</v>
      </c>
      <c r="C505" s="125">
        <f t="shared" si="28"/>
        <v>3.6725016024961255E-2</v>
      </c>
      <c r="D505" s="128">
        <f t="shared" si="29"/>
        <v>36725.016024961253</v>
      </c>
      <c r="E505" s="128">
        <f t="shared" ca="1" si="30"/>
        <v>-16788.092697858861</v>
      </c>
      <c r="F505" s="128">
        <f t="shared" ca="1" si="31"/>
        <v>19643.784691477907</v>
      </c>
    </row>
    <row r="506" spans="1:6" x14ac:dyDescent="0.3">
      <c r="A506" s="73">
        <v>43111</v>
      </c>
      <c r="B506" s="130">
        <v>2767.5600589999999</v>
      </c>
      <c r="C506" s="125">
        <f t="shared" si="28"/>
        <v>3.1663052648315038E-2</v>
      </c>
      <c r="D506" s="128">
        <f t="shared" si="29"/>
        <v>31663.052648315039</v>
      </c>
      <c r="E506" s="128">
        <f t="shared" ca="1" si="30"/>
        <v>-16788.092697858861</v>
      </c>
      <c r="F506" s="128">
        <f t="shared" ca="1" si="31"/>
        <v>19643.784691477907</v>
      </c>
    </row>
    <row r="507" spans="1:6" x14ac:dyDescent="0.3">
      <c r="A507" s="73">
        <v>43110</v>
      </c>
      <c r="B507" s="130">
        <v>2748.2299800000001</v>
      </c>
      <c r="C507" s="125">
        <f t="shared" si="28"/>
        <v>2.5267666480134343E-2</v>
      </c>
      <c r="D507" s="128">
        <f t="shared" si="29"/>
        <v>25267.666480134343</v>
      </c>
      <c r="E507" s="128">
        <f t="shared" ca="1" si="30"/>
        <v>-16788.092697858861</v>
      </c>
      <c r="F507" s="128">
        <f t="shared" ca="1" si="31"/>
        <v>19643.784691477907</v>
      </c>
    </row>
    <row r="508" spans="1:6" x14ac:dyDescent="0.3">
      <c r="A508" s="73">
        <v>43109</v>
      </c>
      <c r="B508" s="130">
        <v>2751.290039</v>
      </c>
      <c r="C508" s="125">
        <f t="shared" si="28"/>
        <v>2.5322899361089224E-2</v>
      </c>
      <c r="D508" s="128">
        <f t="shared" si="29"/>
        <v>25322.899361089225</v>
      </c>
      <c r="E508" s="128">
        <f t="shared" ca="1" si="30"/>
        <v>-16788.092697858861</v>
      </c>
      <c r="F508" s="128">
        <f t="shared" ca="1" si="31"/>
        <v>19643.784691477907</v>
      </c>
    </row>
    <row r="509" spans="1:6" x14ac:dyDescent="0.3">
      <c r="A509" s="73">
        <v>43108</v>
      </c>
      <c r="B509" s="130">
        <v>2747.709961</v>
      </c>
      <c r="C509" s="125">
        <f t="shared" si="28"/>
        <v>2.3519554863784542E-2</v>
      </c>
      <c r="D509" s="128">
        <f t="shared" si="29"/>
        <v>23519.554863784542</v>
      </c>
      <c r="E509" s="128">
        <f t="shared" ca="1" si="30"/>
        <v>-16788.092697858861</v>
      </c>
      <c r="F509" s="128">
        <f t="shared" ca="1" si="31"/>
        <v>19643.784691477907</v>
      </c>
    </row>
    <row r="510" spans="1:6" x14ac:dyDescent="0.3">
      <c r="A510" s="73">
        <v>43105</v>
      </c>
      <c r="B510" s="130">
        <v>2743.1499020000001</v>
      </c>
      <c r="C510" s="125">
        <f t="shared" si="28"/>
        <v>2.3849921433237053E-2</v>
      </c>
      <c r="D510" s="128">
        <f t="shared" si="29"/>
        <v>23849.921433237054</v>
      </c>
      <c r="E510" s="128">
        <f t="shared" ca="1" si="30"/>
        <v>-16788.092697858861</v>
      </c>
      <c r="F510" s="128">
        <f t="shared" ca="1" si="31"/>
        <v>19643.784691477907</v>
      </c>
    </row>
    <row r="511" spans="1:6" x14ac:dyDescent="0.3">
      <c r="A511" s="73">
        <v>43104</v>
      </c>
      <c r="B511" s="130">
        <v>2723.98999</v>
      </c>
      <c r="C511" s="125">
        <f t="shared" si="28"/>
        <v>1.5856981230389477E-2</v>
      </c>
      <c r="D511" s="128">
        <f t="shared" si="29"/>
        <v>15856.981230389478</v>
      </c>
      <c r="E511" s="128">
        <f t="shared" ca="1" si="30"/>
        <v>-16788.092697858861</v>
      </c>
      <c r="F511" s="128">
        <f t="shared" ca="1" si="31"/>
        <v>19643.784691477907</v>
      </c>
    </row>
    <row r="512" spans="1:6" x14ac:dyDescent="0.3">
      <c r="A512" s="73">
        <v>43103</v>
      </c>
      <c r="B512" s="130">
        <v>2713.0600589999999</v>
      </c>
      <c r="C512" s="125">
        <f t="shared" si="28"/>
        <v>8.5125597544775111E-3</v>
      </c>
      <c r="D512" s="128">
        <f t="shared" si="29"/>
        <v>8512.5597544775119</v>
      </c>
      <c r="E512" s="128">
        <f t="shared" ca="1" si="30"/>
        <v>-16788.092697858861</v>
      </c>
      <c r="F512" s="128">
        <f t="shared" ca="1" si="31"/>
        <v>19643.784691477907</v>
      </c>
    </row>
    <row r="513" spans="1:6" x14ac:dyDescent="0.3">
      <c r="A513" s="73">
        <v>43102</v>
      </c>
      <c r="B513" s="130">
        <v>2695.8100589999999</v>
      </c>
      <c r="C513" s="125">
        <f t="shared" si="28"/>
        <v>7.4743720813554848E-3</v>
      </c>
      <c r="D513" s="128">
        <f t="shared" si="29"/>
        <v>7474.3720813554846</v>
      </c>
      <c r="E513" s="128">
        <f t="shared" ca="1" si="30"/>
        <v>-16788.092697858861</v>
      </c>
      <c r="F513" s="128">
        <f t="shared" ca="1" si="31"/>
        <v>19643.784691477907</v>
      </c>
    </row>
    <row r="514" spans="1:6" x14ac:dyDescent="0.3">
      <c r="A514" s="73">
        <v>43098</v>
      </c>
      <c r="B514" s="130">
        <v>2673.610107</v>
      </c>
      <c r="C514" s="125">
        <f t="shared" si="28"/>
        <v>8.1448022136236808E-3</v>
      </c>
      <c r="D514" s="128">
        <f t="shared" si="29"/>
        <v>8144.8022136236805</v>
      </c>
      <c r="E514" s="128">
        <f t="shared" ca="1" si="30"/>
        <v>-16788.092697858861</v>
      </c>
      <c r="F514" s="128">
        <f t="shared" ca="1" si="31"/>
        <v>19643.784691477907</v>
      </c>
    </row>
    <row r="515" spans="1:6" x14ac:dyDescent="0.3">
      <c r="A515" s="73">
        <v>43097</v>
      </c>
      <c r="B515" s="130">
        <v>2687.540039</v>
      </c>
      <c r="C515" s="125">
        <f t="shared" si="28"/>
        <v>9.2719980815083591E-3</v>
      </c>
      <c r="D515" s="128">
        <f t="shared" si="29"/>
        <v>9271.99808150836</v>
      </c>
      <c r="E515" s="128">
        <f t="shared" ca="1" si="30"/>
        <v>-16788.092697858861</v>
      </c>
      <c r="F515" s="128">
        <f t="shared" ca="1" si="31"/>
        <v>19643.784691477907</v>
      </c>
    </row>
    <row r="516" spans="1:6" x14ac:dyDescent="0.3">
      <c r="A516" s="73">
        <v>43096</v>
      </c>
      <c r="B516" s="130">
        <v>2682.6201169999999</v>
      </c>
      <c r="C516" s="125">
        <f t="shared" si="28"/>
        <v>6.9479147845146194E-3</v>
      </c>
      <c r="D516" s="128">
        <f t="shared" si="29"/>
        <v>6947.914784514619</v>
      </c>
      <c r="E516" s="128">
        <f t="shared" ca="1" si="30"/>
        <v>-16788.092697858861</v>
      </c>
      <c r="F516" s="128">
        <f t="shared" ca="1" si="31"/>
        <v>19643.784691477907</v>
      </c>
    </row>
    <row r="517" spans="1:6" x14ac:dyDescent="0.3">
      <c r="A517" s="73">
        <v>43095</v>
      </c>
      <c r="B517" s="130">
        <v>2680.5</v>
      </c>
      <c r="C517" s="125">
        <f t="shared" si="28"/>
        <v>7.7105590912391886E-3</v>
      </c>
      <c r="D517" s="128">
        <f t="shared" si="29"/>
        <v>7710.559091239189</v>
      </c>
      <c r="E517" s="128">
        <f t="shared" ca="1" si="30"/>
        <v>-16788.092697858861</v>
      </c>
      <c r="F517" s="128">
        <f t="shared" ca="1" si="31"/>
        <v>19643.784691477907</v>
      </c>
    </row>
    <row r="518" spans="1:6" x14ac:dyDescent="0.3">
      <c r="A518" s="73">
        <v>43091</v>
      </c>
      <c r="B518" s="130">
        <v>2683.3400879999999</v>
      </c>
      <c r="C518" s="125">
        <f t="shared" si="28"/>
        <v>1.2008330379030818E-2</v>
      </c>
      <c r="D518" s="128">
        <f t="shared" si="29"/>
        <v>12008.330379030818</v>
      </c>
      <c r="E518" s="128">
        <f t="shared" ca="1" si="30"/>
        <v>-16788.092697858861</v>
      </c>
      <c r="F518" s="128">
        <f t="shared" ca="1" si="31"/>
        <v>19643.784691477907</v>
      </c>
    </row>
    <row r="519" spans="1:6" x14ac:dyDescent="0.3">
      <c r="A519" s="73">
        <v>43090</v>
      </c>
      <c r="B519" s="130">
        <v>2684.570068</v>
      </c>
      <c r="C519" s="125">
        <f t="shared" si="28"/>
        <v>1.8047193517183979E-2</v>
      </c>
      <c r="D519" s="128">
        <f t="shared" si="29"/>
        <v>18047.19351718398</v>
      </c>
      <c r="E519" s="128">
        <f t="shared" ca="1" si="30"/>
        <v>-16788.092697858861</v>
      </c>
      <c r="F519" s="128">
        <f t="shared" ca="1" si="31"/>
        <v>19643.784691477907</v>
      </c>
    </row>
    <row r="520" spans="1:6" x14ac:dyDescent="0.3">
      <c r="A520" s="73">
        <v>43089</v>
      </c>
      <c r="B520" s="130">
        <v>2679.25</v>
      </c>
      <c r="C520" s="125">
        <f t="shared" ref="C520:C583" si="32">B520/B530-1</f>
        <v>1.9009070814263618E-2</v>
      </c>
      <c r="D520" s="128">
        <f t="shared" ref="D520:D583" si="33">C520*$B$5</f>
        <v>19009.070814263618</v>
      </c>
      <c r="E520" s="128">
        <f t="shared" ref="E520:E583" ca="1" si="34">_xlfn.PERCENTILE.INC(OFFSET(D520,0,0,Window),1-VaRLevel)</f>
        <v>-16788.092697858861</v>
      </c>
      <c r="F520" s="128">
        <f t="shared" ref="F520:F583" ca="1" si="35">ABS(AVERAGEIF(OFFSET(D520,0,0,Window),"&lt;=" &amp;E520))</f>
        <v>19643.784691477907</v>
      </c>
    </row>
    <row r="521" spans="1:6" x14ac:dyDescent="0.3">
      <c r="A521" s="73">
        <v>43088</v>
      </c>
      <c r="B521" s="130">
        <v>2681.469971</v>
      </c>
      <c r="C521" s="125">
        <f t="shared" si="32"/>
        <v>1.9737029878604373E-2</v>
      </c>
      <c r="D521" s="128">
        <f t="shared" si="33"/>
        <v>19737.029878604371</v>
      </c>
      <c r="E521" s="128">
        <f t="shared" ca="1" si="34"/>
        <v>-16788.092697858861</v>
      </c>
      <c r="F521" s="128">
        <f t="shared" ca="1" si="35"/>
        <v>19643.784691477907</v>
      </c>
    </row>
    <row r="522" spans="1:6" x14ac:dyDescent="0.3">
      <c r="A522" s="73">
        <v>43087</v>
      </c>
      <c r="B522" s="130">
        <v>2690.1599120000001</v>
      </c>
      <c r="C522" s="125">
        <f t="shared" si="32"/>
        <v>1.9216186817565539E-2</v>
      </c>
      <c r="D522" s="128">
        <f t="shared" si="33"/>
        <v>19216.18681756554</v>
      </c>
      <c r="E522" s="128">
        <f t="shared" ca="1" si="34"/>
        <v>-16788.092697858861</v>
      </c>
      <c r="F522" s="128">
        <f t="shared" ca="1" si="35"/>
        <v>19643.784691477907</v>
      </c>
    </row>
    <row r="523" spans="1:6" x14ac:dyDescent="0.3">
      <c r="A523" s="73">
        <v>43084</v>
      </c>
      <c r="B523" s="130">
        <v>2675.8100589999999</v>
      </c>
      <c r="C523" s="125">
        <f t="shared" si="32"/>
        <v>1.271282798883977E-2</v>
      </c>
      <c r="D523" s="128">
        <f t="shared" si="33"/>
        <v>12712.82798883977</v>
      </c>
      <c r="E523" s="128">
        <f t="shared" ca="1" si="34"/>
        <v>-16788.092697858861</v>
      </c>
      <c r="F523" s="128">
        <f t="shared" ca="1" si="35"/>
        <v>19643.784691477907</v>
      </c>
    </row>
    <row r="524" spans="1:6" x14ac:dyDescent="0.3">
      <c r="A524" s="73">
        <v>43083</v>
      </c>
      <c r="B524" s="130">
        <v>2652.01001</v>
      </c>
      <c r="C524" s="125">
        <f t="shared" si="32"/>
        <v>1.673200382798834E-3</v>
      </c>
      <c r="D524" s="128">
        <f t="shared" si="33"/>
        <v>1673.200382798834</v>
      </c>
      <c r="E524" s="128">
        <f t="shared" ca="1" si="34"/>
        <v>-16788.092697858861</v>
      </c>
      <c r="F524" s="128">
        <f t="shared" ca="1" si="35"/>
        <v>19643.784691477907</v>
      </c>
    </row>
    <row r="525" spans="1:6" x14ac:dyDescent="0.3">
      <c r="A525" s="73">
        <v>43082</v>
      </c>
      <c r="B525" s="130">
        <v>2662.8500979999999</v>
      </c>
      <c r="C525" s="125">
        <f t="shared" si="32"/>
        <v>1.400573063460242E-2</v>
      </c>
      <c r="D525" s="128">
        <f t="shared" si="33"/>
        <v>14005.73063460242</v>
      </c>
      <c r="E525" s="128">
        <f t="shared" ca="1" si="34"/>
        <v>-16788.092697858861</v>
      </c>
      <c r="F525" s="128">
        <f t="shared" ca="1" si="35"/>
        <v>19643.784691477907</v>
      </c>
    </row>
    <row r="526" spans="1:6" x14ac:dyDescent="0.3">
      <c r="A526" s="73">
        <v>43081</v>
      </c>
      <c r="B526" s="130">
        <v>2664.110107</v>
      </c>
      <c r="C526" s="125">
        <f t="shared" si="32"/>
        <v>1.411096422196545E-2</v>
      </c>
      <c r="D526" s="128">
        <f t="shared" si="33"/>
        <v>14110.964221965449</v>
      </c>
      <c r="E526" s="128">
        <f t="shared" ca="1" si="34"/>
        <v>-16788.092697858861</v>
      </c>
      <c r="F526" s="128">
        <f t="shared" ca="1" si="35"/>
        <v>19643.784691477907</v>
      </c>
    </row>
    <row r="527" spans="1:6" x14ac:dyDescent="0.3">
      <c r="A527" s="73">
        <v>43080</v>
      </c>
      <c r="B527" s="130">
        <v>2659.98999</v>
      </c>
      <c r="C527" s="125">
        <f t="shared" si="32"/>
        <v>2.2514653441636945E-2</v>
      </c>
      <c r="D527" s="128">
        <f t="shared" si="33"/>
        <v>22514.653441636943</v>
      </c>
      <c r="E527" s="128">
        <f t="shared" ca="1" si="34"/>
        <v>-16788.092697858861</v>
      </c>
      <c r="F527" s="128">
        <f t="shared" ca="1" si="35"/>
        <v>19643.784691477907</v>
      </c>
    </row>
    <row r="528" spans="1:6" x14ac:dyDescent="0.3">
      <c r="A528" s="73">
        <v>43077</v>
      </c>
      <c r="B528" s="130">
        <v>2651.5</v>
      </c>
      <c r="C528" s="125">
        <f t="shared" si="32"/>
        <v>1.8859399893573325E-2</v>
      </c>
      <c r="D528" s="128">
        <f t="shared" si="33"/>
        <v>18859.399893573325</v>
      </c>
      <c r="E528" s="128">
        <f t="shared" ca="1" si="34"/>
        <v>-16788.092697858861</v>
      </c>
      <c r="F528" s="128">
        <f t="shared" ca="1" si="35"/>
        <v>19643.784691477907</v>
      </c>
    </row>
    <row r="529" spans="1:6" x14ac:dyDescent="0.3">
      <c r="A529" s="73">
        <v>43076</v>
      </c>
      <c r="B529" s="130">
        <v>2636.9799800000001</v>
      </c>
      <c r="C529" s="125">
        <f t="shared" si="32"/>
        <v>1.5363369939184413E-2</v>
      </c>
      <c r="D529" s="128">
        <f t="shared" si="33"/>
        <v>15363.369939184413</v>
      </c>
      <c r="E529" s="128">
        <f t="shared" ca="1" si="34"/>
        <v>-16788.092697858861</v>
      </c>
      <c r="F529" s="128">
        <f t="shared" ca="1" si="35"/>
        <v>19643.784691477907</v>
      </c>
    </row>
    <row r="530" spans="1:6" x14ac:dyDescent="0.3">
      <c r="A530" s="73">
        <v>43075</v>
      </c>
      <c r="B530" s="130">
        <v>2629.2700199999999</v>
      </c>
      <c r="C530" s="125">
        <f t="shared" si="32"/>
        <v>1.163510642916088E-2</v>
      </c>
      <c r="D530" s="128">
        <f t="shared" si="33"/>
        <v>11635.10642916088</v>
      </c>
      <c r="E530" s="128">
        <f t="shared" ca="1" si="34"/>
        <v>-16788.092697858861</v>
      </c>
      <c r="F530" s="128">
        <f t="shared" ca="1" si="35"/>
        <v>19643.784691477907</v>
      </c>
    </row>
    <row r="531" spans="1:6" x14ac:dyDescent="0.3">
      <c r="A531" s="73">
        <v>43074</v>
      </c>
      <c r="B531" s="130">
        <v>2629.570068</v>
      </c>
      <c r="C531" s="125">
        <f t="shared" si="32"/>
        <v>1.8368553589439562E-2</v>
      </c>
      <c r="D531" s="128">
        <f t="shared" si="33"/>
        <v>18368.553589439562</v>
      </c>
      <c r="E531" s="128">
        <f t="shared" ca="1" si="34"/>
        <v>-16788.092697858861</v>
      </c>
      <c r="F531" s="128">
        <f t="shared" ca="1" si="35"/>
        <v>19643.784691477907</v>
      </c>
    </row>
    <row r="532" spans="1:6" x14ac:dyDescent="0.3">
      <c r="A532" s="73">
        <v>43073</v>
      </c>
      <c r="B532" s="130">
        <v>2639.4399410000001</v>
      </c>
      <c r="C532" s="125">
        <f t="shared" si="32"/>
        <v>2.3494906914903746E-2</v>
      </c>
      <c r="D532" s="128">
        <f t="shared" si="33"/>
        <v>23494.906914903746</v>
      </c>
      <c r="E532" s="128">
        <f t="shared" ca="1" si="34"/>
        <v>-16788.092697858861</v>
      </c>
      <c r="F532" s="128">
        <f t="shared" ca="1" si="35"/>
        <v>19643.784691477907</v>
      </c>
    </row>
    <row r="533" spans="1:6" x14ac:dyDescent="0.3">
      <c r="A533" s="73">
        <v>43070</v>
      </c>
      <c r="B533" s="130">
        <v>2642.219971</v>
      </c>
      <c r="C533" s="125">
        <f t="shared" si="32"/>
        <v>2.1882427693499462E-2</v>
      </c>
      <c r="D533" s="128">
        <f t="shared" si="33"/>
        <v>21882.427693499463</v>
      </c>
      <c r="E533" s="128">
        <f t="shared" ca="1" si="34"/>
        <v>-16788.092697858861</v>
      </c>
      <c r="F533" s="128">
        <f t="shared" ca="1" si="35"/>
        <v>19643.784691477907</v>
      </c>
    </row>
    <row r="534" spans="1:6" x14ac:dyDescent="0.3">
      <c r="A534" s="73">
        <v>43069</v>
      </c>
      <c r="B534" s="130">
        <v>2647.580078</v>
      </c>
      <c r="C534" s="125">
        <f t="shared" si="32"/>
        <v>3.2347855516724033E-2</v>
      </c>
      <c r="D534" s="128">
        <f t="shared" si="33"/>
        <v>32347.855516724034</v>
      </c>
      <c r="E534" s="128">
        <f t="shared" ca="1" si="34"/>
        <v>-16788.092697858861</v>
      </c>
      <c r="F534" s="128">
        <f t="shared" ca="1" si="35"/>
        <v>19643.784691477907</v>
      </c>
    </row>
    <row r="535" spans="1:6" x14ac:dyDescent="0.3">
      <c r="A535" s="73">
        <v>43068</v>
      </c>
      <c r="B535" s="130">
        <v>2626.070068</v>
      </c>
      <c r="C535" s="125">
        <f t="shared" si="32"/>
        <v>1.8302570063089441E-2</v>
      </c>
      <c r="D535" s="128">
        <f t="shared" si="33"/>
        <v>18302.570063089439</v>
      </c>
      <c r="E535" s="128">
        <f t="shared" ca="1" si="34"/>
        <v>-16788.092697858861</v>
      </c>
      <c r="F535" s="128">
        <f t="shared" ca="1" si="35"/>
        <v>19643.784691477907</v>
      </c>
    </row>
    <row r="536" spans="1:6" x14ac:dyDescent="0.3">
      <c r="A536" s="73">
        <v>43067</v>
      </c>
      <c r="B536" s="130">
        <v>2627.040039</v>
      </c>
      <c r="C536" s="125">
        <f t="shared" si="32"/>
        <v>1.6325942636030488E-2</v>
      </c>
      <c r="D536" s="128">
        <f t="shared" si="33"/>
        <v>16325.942636030488</v>
      </c>
      <c r="E536" s="128">
        <f t="shared" ca="1" si="34"/>
        <v>-16788.092697858861</v>
      </c>
      <c r="F536" s="128">
        <f t="shared" ca="1" si="35"/>
        <v>19643.784691477907</v>
      </c>
    </row>
    <row r="537" spans="1:6" x14ac:dyDescent="0.3">
      <c r="A537" s="73">
        <v>43066</v>
      </c>
      <c r="B537" s="130">
        <v>2601.419922</v>
      </c>
      <c r="C537" s="125">
        <f t="shared" si="32"/>
        <v>7.404202701930096E-3</v>
      </c>
      <c r="D537" s="128">
        <f t="shared" si="33"/>
        <v>7404.2027019300958</v>
      </c>
      <c r="E537" s="128">
        <f t="shared" ca="1" si="34"/>
        <v>-16788.092697858861</v>
      </c>
      <c r="F537" s="128">
        <f t="shared" ca="1" si="35"/>
        <v>19643.784691477907</v>
      </c>
    </row>
    <row r="538" spans="1:6" x14ac:dyDescent="0.3">
      <c r="A538" s="73">
        <v>43063</v>
      </c>
      <c r="B538" s="130">
        <v>2602.419922</v>
      </c>
      <c r="C538" s="125">
        <f t="shared" si="32"/>
        <v>6.8868167058377949E-3</v>
      </c>
      <c r="D538" s="128">
        <f t="shared" si="33"/>
        <v>6886.8167058377949</v>
      </c>
      <c r="E538" s="128">
        <f t="shared" ca="1" si="34"/>
        <v>-16788.092697858861</v>
      </c>
      <c r="F538" s="128">
        <f t="shared" ca="1" si="35"/>
        <v>19643.784691477907</v>
      </c>
    </row>
    <row r="539" spans="1:6" x14ac:dyDescent="0.3">
      <c r="A539" s="73">
        <v>43061</v>
      </c>
      <c r="B539" s="130">
        <v>2597.080078</v>
      </c>
      <c r="C539" s="125">
        <f t="shared" si="32"/>
        <v>1.0407862848818006E-3</v>
      </c>
      <c r="D539" s="128">
        <f t="shared" si="33"/>
        <v>1040.7862848818006</v>
      </c>
      <c r="E539" s="128">
        <f t="shared" ca="1" si="34"/>
        <v>-16788.092697858861</v>
      </c>
      <c r="F539" s="128">
        <f t="shared" ca="1" si="35"/>
        <v>19643.784691477907</v>
      </c>
    </row>
    <row r="540" spans="1:6" x14ac:dyDescent="0.3">
      <c r="A540" s="73">
        <v>43060</v>
      </c>
      <c r="B540" s="130">
        <v>2599.030029</v>
      </c>
      <c r="C540" s="125">
        <f t="shared" si="32"/>
        <v>3.2386346024664281E-3</v>
      </c>
      <c r="D540" s="128">
        <f t="shared" si="33"/>
        <v>3238.6346024664281</v>
      </c>
      <c r="E540" s="128">
        <f t="shared" ca="1" si="34"/>
        <v>-16788.092697858861</v>
      </c>
      <c r="F540" s="128">
        <f t="shared" ca="1" si="35"/>
        <v>19643.784691477907</v>
      </c>
    </row>
    <row r="541" spans="1:6" x14ac:dyDescent="0.3">
      <c r="A541" s="73">
        <v>43059</v>
      </c>
      <c r="B541" s="130">
        <v>2582.139893</v>
      </c>
      <c r="C541" s="125">
        <f t="shared" si="32"/>
        <v>-3.4695250357699159E-3</v>
      </c>
      <c r="D541" s="128">
        <f t="shared" si="33"/>
        <v>-3469.525035769916</v>
      </c>
      <c r="E541" s="128">
        <f t="shared" ca="1" si="34"/>
        <v>-16788.092697858861</v>
      </c>
      <c r="F541" s="128">
        <f t="shared" ca="1" si="35"/>
        <v>19643.784691477907</v>
      </c>
    </row>
    <row r="542" spans="1:6" x14ac:dyDescent="0.3">
      <c r="A542" s="73">
        <v>43056</v>
      </c>
      <c r="B542" s="130">
        <v>2578.8500979999999</v>
      </c>
      <c r="C542" s="125">
        <f t="shared" si="32"/>
        <v>-3.4739356738799909E-3</v>
      </c>
      <c r="D542" s="128">
        <f t="shared" si="33"/>
        <v>-3473.9356738799911</v>
      </c>
      <c r="E542" s="128">
        <f t="shared" ca="1" si="34"/>
        <v>-16788.092697858861</v>
      </c>
      <c r="F542" s="128">
        <f t="shared" ca="1" si="35"/>
        <v>19643.784691477907</v>
      </c>
    </row>
    <row r="543" spans="1:6" x14ac:dyDescent="0.3">
      <c r="A543" s="73">
        <v>43055</v>
      </c>
      <c r="B543" s="130">
        <v>2585.639893</v>
      </c>
      <c r="C543" s="125">
        <f t="shared" si="32"/>
        <v>2.2442369827955222E-3</v>
      </c>
      <c r="D543" s="128">
        <f t="shared" si="33"/>
        <v>2244.2369827955222</v>
      </c>
      <c r="E543" s="128">
        <f t="shared" ca="1" si="34"/>
        <v>-16788.092697858861</v>
      </c>
      <c r="F543" s="128">
        <f t="shared" ca="1" si="35"/>
        <v>19643.784691477907</v>
      </c>
    </row>
    <row r="544" spans="1:6" x14ac:dyDescent="0.3">
      <c r="A544" s="73">
        <v>43054</v>
      </c>
      <c r="B544" s="130">
        <v>2564.6201169999999</v>
      </c>
      <c r="C544" s="125">
        <f t="shared" si="32"/>
        <v>-5.7145917547526404E-3</v>
      </c>
      <c r="D544" s="128">
        <f t="shared" si="33"/>
        <v>-5714.5917547526406</v>
      </c>
      <c r="E544" s="128">
        <f t="shared" ca="1" si="34"/>
        <v>-16788.092697858861</v>
      </c>
      <c r="F544" s="128">
        <f t="shared" ca="1" si="35"/>
        <v>19643.784691477907</v>
      </c>
    </row>
    <row r="545" spans="1:6" x14ac:dyDescent="0.3">
      <c r="A545" s="73">
        <v>43053</v>
      </c>
      <c r="B545" s="130">
        <v>2578.8701169999999</v>
      </c>
      <c r="C545" s="125">
        <f t="shared" si="32"/>
        <v>1.4018417503403047E-3</v>
      </c>
      <c r="D545" s="128">
        <f t="shared" si="33"/>
        <v>1401.8417503403048</v>
      </c>
      <c r="E545" s="128">
        <f t="shared" ca="1" si="34"/>
        <v>-16788.092697858861</v>
      </c>
      <c r="F545" s="128">
        <f t="shared" ca="1" si="35"/>
        <v>19643.784691477907</v>
      </c>
    </row>
    <row r="546" spans="1:6" x14ac:dyDescent="0.3">
      <c r="A546" s="73">
        <v>43052</v>
      </c>
      <c r="B546" s="130">
        <v>2584.8400879999999</v>
      </c>
      <c r="C546" s="125">
        <f t="shared" si="32"/>
        <v>4.6680152345450754E-3</v>
      </c>
      <c r="D546" s="128">
        <f t="shared" si="33"/>
        <v>4668.0152345450751</v>
      </c>
      <c r="E546" s="128">
        <f t="shared" ca="1" si="34"/>
        <v>-16788.092697858861</v>
      </c>
      <c r="F546" s="128">
        <f t="shared" ca="1" si="35"/>
        <v>19643.784691477907</v>
      </c>
    </row>
    <row r="547" spans="1:6" x14ac:dyDescent="0.3">
      <c r="A547" s="73">
        <v>43049</v>
      </c>
      <c r="B547" s="130">
        <v>2582.3000489999999</v>
      </c>
      <c r="C547" s="125">
        <f t="shared" si="32"/>
        <v>4.7653917468148954E-4</v>
      </c>
      <c r="D547" s="128">
        <f t="shared" si="33"/>
        <v>476.53917468148956</v>
      </c>
      <c r="E547" s="128">
        <f t="shared" ca="1" si="34"/>
        <v>-16788.092697858861</v>
      </c>
      <c r="F547" s="128">
        <f t="shared" ca="1" si="35"/>
        <v>19643.784691477907</v>
      </c>
    </row>
    <row r="548" spans="1:6" x14ac:dyDescent="0.3">
      <c r="A548" s="73">
        <v>43048</v>
      </c>
      <c r="B548" s="130">
        <v>2584.6201169999999</v>
      </c>
      <c r="C548" s="125">
        <f t="shared" si="32"/>
        <v>9.4595437927804671E-3</v>
      </c>
      <c r="D548" s="128">
        <f t="shared" si="33"/>
        <v>9459.5437927804669</v>
      </c>
      <c r="E548" s="128">
        <f t="shared" ca="1" si="34"/>
        <v>-16788.092697858861</v>
      </c>
      <c r="F548" s="128">
        <f t="shared" ca="1" si="35"/>
        <v>19643.784691477907</v>
      </c>
    </row>
    <row r="549" spans="1:6" x14ac:dyDescent="0.3">
      <c r="A549" s="73">
        <v>43047</v>
      </c>
      <c r="B549" s="130">
        <v>2594.3798830000001</v>
      </c>
      <c r="C549" s="125">
        <f t="shared" si="32"/>
        <v>1.4559170336819749E-2</v>
      </c>
      <c r="D549" s="128">
        <f t="shared" si="33"/>
        <v>14559.170336819749</v>
      </c>
      <c r="E549" s="128">
        <f t="shared" ca="1" si="34"/>
        <v>-16788.092697858861</v>
      </c>
      <c r="F549" s="128">
        <f t="shared" ca="1" si="35"/>
        <v>19643.784691477907</v>
      </c>
    </row>
    <row r="550" spans="1:6" x14ac:dyDescent="0.3">
      <c r="A550" s="73">
        <v>43046</v>
      </c>
      <c r="B550" s="130">
        <v>2590.639893</v>
      </c>
      <c r="C550" s="125">
        <f t="shared" si="32"/>
        <v>8.3724883441402831E-3</v>
      </c>
      <c r="D550" s="128">
        <f t="shared" si="33"/>
        <v>8372.4883441402835</v>
      </c>
      <c r="E550" s="128">
        <f t="shared" ca="1" si="34"/>
        <v>-16788.092697858861</v>
      </c>
      <c r="F550" s="128">
        <f t="shared" ca="1" si="35"/>
        <v>19643.784691477907</v>
      </c>
    </row>
    <row r="551" spans="1:6" x14ac:dyDescent="0.3">
      <c r="A551" s="73">
        <v>43045</v>
      </c>
      <c r="B551" s="130">
        <v>2591.1298830000001</v>
      </c>
      <c r="C551" s="125">
        <f t="shared" si="32"/>
        <v>1.0194973529578988E-2</v>
      </c>
      <c r="D551" s="128">
        <f t="shared" si="33"/>
        <v>10194.973529578987</v>
      </c>
      <c r="E551" s="128">
        <f t="shared" ca="1" si="34"/>
        <v>-16788.092697858861</v>
      </c>
      <c r="F551" s="128">
        <f t="shared" ca="1" si="35"/>
        <v>19643.784691477907</v>
      </c>
    </row>
    <row r="552" spans="1:6" x14ac:dyDescent="0.3">
      <c r="A552" s="73">
        <v>43042</v>
      </c>
      <c r="B552" s="130">
        <v>2587.8400879999999</v>
      </c>
      <c r="C552" s="125">
        <f t="shared" si="32"/>
        <v>4.9045037846526807E-3</v>
      </c>
      <c r="D552" s="128">
        <f t="shared" si="33"/>
        <v>4904.5037846526802</v>
      </c>
      <c r="E552" s="128">
        <f t="shared" ca="1" si="34"/>
        <v>-16788.092697858861</v>
      </c>
      <c r="F552" s="128">
        <f t="shared" ca="1" si="35"/>
        <v>19643.784691477907</v>
      </c>
    </row>
    <row r="553" spans="1:6" x14ac:dyDescent="0.3">
      <c r="A553" s="73">
        <v>43041</v>
      </c>
      <c r="B553" s="130">
        <v>2579.8500979999999</v>
      </c>
      <c r="C553" s="125">
        <f t="shared" si="32"/>
        <v>6.9279104332635733E-3</v>
      </c>
      <c r="D553" s="128">
        <f t="shared" si="33"/>
        <v>6927.9104332635734</v>
      </c>
      <c r="E553" s="128">
        <f t="shared" ca="1" si="34"/>
        <v>-18913.402132427</v>
      </c>
      <c r="F553" s="128">
        <f t="shared" ca="1" si="35"/>
        <v>22675.408042631199</v>
      </c>
    </row>
    <row r="554" spans="1:6" x14ac:dyDescent="0.3">
      <c r="A554" s="73">
        <v>43040</v>
      </c>
      <c r="B554" s="130">
        <v>2579.360107</v>
      </c>
      <c r="C554" s="125">
        <f t="shared" si="32"/>
        <v>7.0668721368900567E-3</v>
      </c>
      <c r="D554" s="128">
        <f t="shared" si="33"/>
        <v>7066.8721368900569</v>
      </c>
      <c r="E554" s="128">
        <f t="shared" ca="1" si="34"/>
        <v>-20945.50025810405</v>
      </c>
      <c r="F554" s="128">
        <f t="shared" ca="1" si="35"/>
        <v>23974.609487518246</v>
      </c>
    </row>
    <row r="555" spans="1:6" x14ac:dyDescent="0.3">
      <c r="A555" s="73">
        <v>43039</v>
      </c>
      <c r="B555" s="130">
        <v>2575.26001</v>
      </c>
      <c r="C555" s="125">
        <f t="shared" si="32"/>
        <v>6.2124524628295319E-3</v>
      </c>
      <c r="D555" s="128">
        <f t="shared" si="33"/>
        <v>6212.4524628295321</v>
      </c>
      <c r="E555" s="128">
        <f t="shared" ca="1" si="34"/>
        <v>-21400.991031316178</v>
      </c>
      <c r="F555" s="128">
        <f t="shared" ca="1" si="35"/>
        <v>24120.596346670409</v>
      </c>
    </row>
    <row r="556" spans="1:6" x14ac:dyDescent="0.3">
      <c r="A556" s="73">
        <v>43038</v>
      </c>
      <c r="B556" s="130">
        <v>2572.830078</v>
      </c>
      <c r="C556" s="125">
        <f t="shared" si="32"/>
        <v>5.9391414098497464E-3</v>
      </c>
      <c r="D556" s="128">
        <f t="shared" si="33"/>
        <v>5939.1414098497462</v>
      </c>
      <c r="E556" s="128">
        <f t="shared" ca="1" si="34"/>
        <v>-21400.991031316178</v>
      </c>
      <c r="F556" s="128">
        <f t="shared" ca="1" si="35"/>
        <v>24120.596346670409</v>
      </c>
    </row>
    <row r="557" spans="1:6" x14ac:dyDescent="0.3">
      <c r="A557" s="73">
        <v>43035</v>
      </c>
      <c r="B557" s="130">
        <v>2581.070068</v>
      </c>
      <c r="C557" s="125">
        <f t="shared" si="32"/>
        <v>1.0927649491556224E-2</v>
      </c>
      <c r="D557" s="128">
        <f t="shared" si="33"/>
        <v>10927.649491556223</v>
      </c>
      <c r="E557" s="128">
        <f t="shared" ca="1" si="34"/>
        <v>-21400.991031316178</v>
      </c>
      <c r="F557" s="128">
        <f t="shared" ca="1" si="35"/>
        <v>24120.596346670409</v>
      </c>
    </row>
    <row r="558" spans="1:6" x14ac:dyDescent="0.3">
      <c r="A558" s="73">
        <v>43034</v>
      </c>
      <c r="B558" s="130">
        <v>2560.3999020000001</v>
      </c>
      <c r="C558" s="125">
        <f t="shared" si="32"/>
        <v>3.7123599049917466E-3</v>
      </c>
      <c r="D558" s="128">
        <f t="shared" si="33"/>
        <v>3712.3599049917466</v>
      </c>
      <c r="E558" s="128">
        <f t="shared" ca="1" si="34"/>
        <v>-21400.991031316178</v>
      </c>
      <c r="F558" s="128">
        <f t="shared" ca="1" si="35"/>
        <v>24120.596346670409</v>
      </c>
    </row>
    <row r="559" spans="1:6" x14ac:dyDescent="0.3">
      <c r="A559" s="73">
        <v>43033</v>
      </c>
      <c r="B559" s="130">
        <v>2557.1499020000001</v>
      </c>
      <c r="C559" s="125">
        <f t="shared" si="32"/>
        <v>7.4744916621316548E-4</v>
      </c>
      <c r="D559" s="128">
        <f t="shared" si="33"/>
        <v>747.44916621316543</v>
      </c>
      <c r="E559" s="128">
        <f t="shared" ca="1" si="34"/>
        <v>-21400.991031316178</v>
      </c>
      <c r="F559" s="128">
        <f t="shared" ca="1" si="35"/>
        <v>24120.596346670409</v>
      </c>
    </row>
    <row r="560" spans="1:6" x14ac:dyDescent="0.3">
      <c r="A560" s="73">
        <v>43032</v>
      </c>
      <c r="B560" s="130">
        <v>2569.1298830000001</v>
      </c>
      <c r="C560" s="125">
        <f t="shared" si="32"/>
        <v>7.249157378407034E-3</v>
      </c>
      <c r="D560" s="128">
        <f t="shared" si="33"/>
        <v>7249.1573784070342</v>
      </c>
      <c r="E560" s="128">
        <f t="shared" ca="1" si="34"/>
        <v>-21400.991031316178</v>
      </c>
      <c r="F560" s="128">
        <f t="shared" ca="1" si="35"/>
        <v>24120.596346670409</v>
      </c>
    </row>
    <row r="561" spans="1:6" x14ac:dyDescent="0.3">
      <c r="A561" s="73">
        <v>43031</v>
      </c>
      <c r="B561" s="130">
        <v>2564.9799800000001</v>
      </c>
      <c r="C561" s="125">
        <f t="shared" si="32"/>
        <v>7.9576222857247192E-3</v>
      </c>
      <c r="D561" s="128">
        <f t="shared" si="33"/>
        <v>7957.6222857247194</v>
      </c>
      <c r="E561" s="128">
        <f t="shared" ca="1" si="34"/>
        <v>-21400.991031316178</v>
      </c>
      <c r="F561" s="128">
        <f t="shared" ca="1" si="35"/>
        <v>24120.596346670409</v>
      </c>
    </row>
    <row r="562" spans="1:6" x14ac:dyDescent="0.3">
      <c r="A562" s="73">
        <v>43028</v>
      </c>
      <c r="B562" s="130">
        <v>2575.209961</v>
      </c>
      <c r="C562" s="125">
        <f t="shared" si="32"/>
        <v>1.0151640708802701E-2</v>
      </c>
      <c r="D562" s="128">
        <f t="shared" si="33"/>
        <v>10151.640708802701</v>
      </c>
      <c r="E562" s="128">
        <f t="shared" ca="1" si="34"/>
        <v>-21400.991031316178</v>
      </c>
      <c r="F562" s="128">
        <f t="shared" ca="1" si="35"/>
        <v>24120.596346670409</v>
      </c>
    </row>
    <row r="563" spans="1:6" x14ac:dyDescent="0.3">
      <c r="A563" s="73">
        <v>43027</v>
      </c>
      <c r="B563" s="130">
        <v>2562.1000979999999</v>
      </c>
      <c r="C563" s="125">
        <f t="shared" si="32"/>
        <v>3.9301546324157499E-3</v>
      </c>
      <c r="D563" s="128">
        <f t="shared" si="33"/>
        <v>3930.1546324157498</v>
      </c>
      <c r="E563" s="128">
        <f t="shared" ca="1" si="34"/>
        <v>-21400.991031316178</v>
      </c>
      <c r="F563" s="128">
        <f t="shared" ca="1" si="35"/>
        <v>24120.596346670409</v>
      </c>
    </row>
    <row r="564" spans="1:6" x14ac:dyDescent="0.3">
      <c r="A564" s="73">
        <v>43026</v>
      </c>
      <c r="B564" s="130">
        <v>2561.26001</v>
      </c>
      <c r="C564" s="125">
        <f t="shared" si="32"/>
        <v>9.268096847069085E-3</v>
      </c>
      <c r="D564" s="128">
        <f t="shared" si="33"/>
        <v>9268.0968470690841</v>
      </c>
      <c r="E564" s="128">
        <f t="shared" ca="1" si="34"/>
        <v>-21400.991031316178</v>
      </c>
      <c r="F564" s="128">
        <f t="shared" ca="1" si="35"/>
        <v>24120.596346670409</v>
      </c>
    </row>
    <row r="565" spans="1:6" x14ac:dyDescent="0.3">
      <c r="A565" s="73">
        <v>43025</v>
      </c>
      <c r="B565" s="130">
        <v>2559.360107</v>
      </c>
      <c r="C565" s="125">
        <f t="shared" si="32"/>
        <v>9.7767788893667884E-3</v>
      </c>
      <c r="D565" s="128">
        <f t="shared" si="33"/>
        <v>9776.7788893667876</v>
      </c>
      <c r="E565" s="128">
        <f t="shared" ca="1" si="34"/>
        <v>-21400.991031316178</v>
      </c>
      <c r="F565" s="128">
        <f t="shared" ca="1" si="35"/>
        <v>24120.596346670409</v>
      </c>
    </row>
    <row r="566" spans="1:6" x14ac:dyDescent="0.3">
      <c r="A566" s="73">
        <v>43024</v>
      </c>
      <c r="B566" s="130">
        <v>2557.639893</v>
      </c>
      <c r="C566" s="125">
        <f t="shared" si="32"/>
        <v>1.1276560495604215E-2</v>
      </c>
      <c r="D566" s="128">
        <f t="shared" si="33"/>
        <v>11276.560495604215</v>
      </c>
      <c r="E566" s="128">
        <f t="shared" ca="1" si="34"/>
        <v>-21400.991031316178</v>
      </c>
      <c r="F566" s="128">
        <f t="shared" ca="1" si="35"/>
        <v>24120.596346670409</v>
      </c>
    </row>
    <row r="567" spans="1:6" x14ac:dyDescent="0.3">
      <c r="A567" s="73">
        <v>43021</v>
      </c>
      <c r="B567" s="130">
        <v>2553.169922</v>
      </c>
      <c r="C567" s="125">
        <f t="shared" si="32"/>
        <v>1.3420000938357379E-2</v>
      </c>
      <c r="D567" s="128">
        <f t="shared" si="33"/>
        <v>13420.00093835738</v>
      </c>
      <c r="E567" s="128">
        <f t="shared" ca="1" si="34"/>
        <v>-21400.991031316178</v>
      </c>
      <c r="F567" s="128">
        <f t="shared" ca="1" si="35"/>
        <v>24120.596346670409</v>
      </c>
    </row>
    <row r="568" spans="1:6" x14ac:dyDescent="0.3">
      <c r="A568" s="73">
        <v>43020</v>
      </c>
      <c r="B568" s="130">
        <v>2550.929932</v>
      </c>
      <c r="C568" s="125">
        <f t="shared" si="32"/>
        <v>1.6282428324158271E-2</v>
      </c>
      <c r="D568" s="128">
        <f t="shared" si="33"/>
        <v>16282.428324158271</v>
      </c>
      <c r="E568" s="128">
        <f t="shared" ca="1" si="34"/>
        <v>-21400.991031316178</v>
      </c>
      <c r="F568" s="128">
        <f t="shared" ca="1" si="35"/>
        <v>24120.596346670409</v>
      </c>
    </row>
    <row r="569" spans="1:6" x14ac:dyDescent="0.3">
      <c r="A569" s="73">
        <v>43019</v>
      </c>
      <c r="B569" s="130">
        <v>2555.23999</v>
      </c>
      <c r="C569" s="125">
        <f t="shared" si="32"/>
        <v>1.9225840134258876E-2</v>
      </c>
      <c r="D569" s="128">
        <f t="shared" si="33"/>
        <v>19225.840134258877</v>
      </c>
      <c r="E569" s="128">
        <f t="shared" ca="1" si="34"/>
        <v>-21400.991031316178</v>
      </c>
      <c r="F569" s="128">
        <f t="shared" ca="1" si="35"/>
        <v>24120.596346670409</v>
      </c>
    </row>
    <row r="570" spans="1:6" x14ac:dyDescent="0.3">
      <c r="A570" s="73">
        <v>43018</v>
      </c>
      <c r="B570" s="130">
        <v>2550.639893</v>
      </c>
      <c r="C570" s="125">
        <f t="shared" si="32"/>
        <v>2.1547156847795845E-2</v>
      </c>
      <c r="D570" s="128">
        <f t="shared" si="33"/>
        <v>21547.156847795846</v>
      </c>
      <c r="E570" s="128">
        <f t="shared" ca="1" si="34"/>
        <v>-21400.991031316178</v>
      </c>
      <c r="F570" s="128">
        <f t="shared" ca="1" si="35"/>
        <v>24120.596346670409</v>
      </c>
    </row>
    <row r="571" spans="1:6" x14ac:dyDescent="0.3">
      <c r="A571" s="73">
        <v>43017</v>
      </c>
      <c r="B571" s="130">
        <v>2544.7299800000001</v>
      </c>
      <c r="C571" s="125">
        <f t="shared" si="32"/>
        <v>1.9253750888919674E-2</v>
      </c>
      <c r="D571" s="128">
        <f t="shared" si="33"/>
        <v>19253.750888919672</v>
      </c>
      <c r="E571" s="128">
        <f t="shared" ca="1" si="34"/>
        <v>-21400.991031316178</v>
      </c>
      <c r="F571" s="128">
        <f t="shared" ca="1" si="35"/>
        <v>24120.596346670409</v>
      </c>
    </row>
    <row r="572" spans="1:6" x14ac:dyDescent="0.3">
      <c r="A572" s="73">
        <v>43014</v>
      </c>
      <c r="B572" s="130">
        <v>2549.330078</v>
      </c>
      <c r="C572" s="125">
        <f t="shared" si="32"/>
        <v>1.8827324354370178E-2</v>
      </c>
      <c r="D572" s="128">
        <f t="shared" si="33"/>
        <v>18827.324354370179</v>
      </c>
      <c r="E572" s="128">
        <f t="shared" ca="1" si="34"/>
        <v>-21400.991031316178</v>
      </c>
      <c r="F572" s="128">
        <f t="shared" ca="1" si="35"/>
        <v>24120.596346670409</v>
      </c>
    </row>
    <row r="573" spans="1:6" x14ac:dyDescent="0.3">
      <c r="A573" s="73">
        <v>43013</v>
      </c>
      <c r="B573" s="130">
        <v>2552.070068</v>
      </c>
      <c r="C573" s="125">
        <f t="shared" si="32"/>
        <v>2.0583047261801823E-2</v>
      </c>
      <c r="D573" s="128">
        <f t="shared" si="33"/>
        <v>20583.047261801825</v>
      </c>
      <c r="E573" s="128">
        <f t="shared" ca="1" si="34"/>
        <v>-21400.991031316178</v>
      </c>
      <c r="F573" s="128">
        <f t="shared" ca="1" si="35"/>
        <v>24120.596346670409</v>
      </c>
    </row>
    <row r="574" spans="1:6" x14ac:dyDescent="0.3">
      <c r="A574" s="73">
        <v>43012</v>
      </c>
      <c r="B574" s="130">
        <v>2537.73999</v>
      </c>
      <c r="C574" s="125">
        <f t="shared" si="32"/>
        <v>1.1761235016430893E-2</v>
      </c>
      <c r="D574" s="128">
        <f t="shared" si="33"/>
        <v>11761.235016430894</v>
      </c>
      <c r="E574" s="128">
        <f t="shared" ca="1" si="34"/>
        <v>-21400.991031316178</v>
      </c>
      <c r="F574" s="128">
        <f t="shared" ca="1" si="35"/>
        <v>24120.596346670409</v>
      </c>
    </row>
    <row r="575" spans="1:6" x14ac:dyDescent="0.3">
      <c r="A575" s="73">
        <v>43011</v>
      </c>
      <c r="B575" s="130">
        <v>2534.580078</v>
      </c>
      <c r="C575" s="125">
        <f t="shared" si="32"/>
        <v>1.1142431967749111E-2</v>
      </c>
      <c r="D575" s="128">
        <f t="shared" si="33"/>
        <v>11142.431967749111</v>
      </c>
      <c r="E575" s="128">
        <f t="shared" ca="1" si="34"/>
        <v>-21400.991031316178</v>
      </c>
      <c r="F575" s="128">
        <f t="shared" ca="1" si="35"/>
        <v>24120.596346670409</v>
      </c>
    </row>
    <row r="576" spans="1:6" x14ac:dyDescent="0.3">
      <c r="A576" s="73">
        <v>43010</v>
      </c>
      <c r="B576" s="130">
        <v>2529.1201169999999</v>
      </c>
      <c r="C576" s="125">
        <f t="shared" si="32"/>
        <v>1.0084388894042728E-2</v>
      </c>
      <c r="D576" s="128">
        <f t="shared" si="33"/>
        <v>10084.388894042728</v>
      </c>
      <c r="E576" s="128">
        <f t="shared" ca="1" si="34"/>
        <v>-21400.991031316178</v>
      </c>
      <c r="F576" s="128">
        <f t="shared" ca="1" si="35"/>
        <v>24120.596346670409</v>
      </c>
    </row>
    <row r="577" spans="1:6" x14ac:dyDescent="0.3">
      <c r="A577" s="73">
        <v>43007</v>
      </c>
      <c r="B577" s="130">
        <v>2519.360107</v>
      </c>
      <c r="C577" s="125">
        <f t="shared" si="32"/>
        <v>7.6513469372925247E-3</v>
      </c>
      <c r="D577" s="128">
        <f t="shared" si="33"/>
        <v>7651.3469372925247</v>
      </c>
      <c r="E577" s="128">
        <f t="shared" ca="1" si="34"/>
        <v>-21400.991031316178</v>
      </c>
      <c r="F577" s="128">
        <f t="shared" ca="1" si="35"/>
        <v>24120.596346670409</v>
      </c>
    </row>
    <row r="578" spans="1:6" x14ac:dyDescent="0.3">
      <c r="A578" s="73">
        <v>43006</v>
      </c>
      <c r="B578" s="130">
        <v>2510.0600589999999</v>
      </c>
      <c r="C578" s="125">
        <f t="shared" si="32"/>
        <v>5.786113800588577E-3</v>
      </c>
      <c r="D578" s="128">
        <f t="shared" si="33"/>
        <v>5786.1138005885769</v>
      </c>
      <c r="E578" s="128">
        <f t="shared" ca="1" si="34"/>
        <v>-21400.991031316178</v>
      </c>
      <c r="F578" s="128">
        <f t="shared" ca="1" si="35"/>
        <v>24120.596346670409</v>
      </c>
    </row>
    <row r="579" spans="1:6" x14ac:dyDescent="0.3">
      <c r="A579" s="73">
        <v>43005</v>
      </c>
      <c r="B579" s="130">
        <v>2507.040039</v>
      </c>
      <c r="C579" s="125">
        <f t="shared" si="32"/>
        <v>3.4702312283541037E-3</v>
      </c>
      <c r="D579" s="128">
        <f t="shared" si="33"/>
        <v>3470.2312283541037</v>
      </c>
      <c r="E579" s="128">
        <f t="shared" ca="1" si="34"/>
        <v>-21400.991031316178</v>
      </c>
      <c r="F579" s="128">
        <f t="shared" ca="1" si="35"/>
        <v>24120.596346670409</v>
      </c>
    </row>
    <row r="580" spans="1:6" x14ac:dyDescent="0.3">
      <c r="A580" s="73">
        <v>43004</v>
      </c>
      <c r="B580" s="130">
        <v>2496.8400879999999</v>
      </c>
      <c r="C580" s="125">
        <f t="shared" si="32"/>
        <v>1.4424629994413962E-4</v>
      </c>
      <c r="D580" s="128">
        <f t="shared" si="33"/>
        <v>144.24629994413962</v>
      </c>
      <c r="E580" s="128">
        <f t="shared" ca="1" si="34"/>
        <v>-21400.991031316178</v>
      </c>
      <c r="F580" s="128">
        <f t="shared" ca="1" si="35"/>
        <v>24120.596346670409</v>
      </c>
    </row>
    <row r="581" spans="1:6" x14ac:dyDescent="0.3">
      <c r="A581" s="73">
        <v>43003</v>
      </c>
      <c r="B581" s="130">
        <v>2496.6599120000001</v>
      </c>
      <c r="C581" s="125">
        <f t="shared" si="32"/>
        <v>3.4362647279742031E-3</v>
      </c>
      <c r="D581" s="128">
        <f t="shared" si="33"/>
        <v>3436.2647279742032</v>
      </c>
      <c r="E581" s="128">
        <f t="shared" ca="1" si="34"/>
        <v>-21400.991031316178</v>
      </c>
      <c r="F581" s="128">
        <f t="shared" ca="1" si="35"/>
        <v>24120.596346670409</v>
      </c>
    </row>
    <row r="582" spans="1:6" x14ac:dyDescent="0.3">
      <c r="A582" s="73">
        <v>43000</v>
      </c>
      <c r="B582" s="130">
        <v>2502.219971</v>
      </c>
      <c r="C582" s="125">
        <f t="shared" si="32"/>
        <v>1.6571683991368547E-2</v>
      </c>
      <c r="D582" s="128">
        <f t="shared" si="33"/>
        <v>16571.683991368547</v>
      </c>
      <c r="E582" s="128">
        <f t="shared" ca="1" si="34"/>
        <v>-21400.991031316178</v>
      </c>
      <c r="F582" s="128">
        <f t="shared" ca="1" si="35"/>
        <v>24120.596346670409</v>
      </c>
    </row>
    <row r="583" spans="1:6" x14ac:dyDescent="0.3">
      <c r="A583" s="73">
        <v>42999</v>
      </c>
      <c r="B583" s="130">
        <v>2500.6000979999999</v>
      </c>
      <c r="C583" s="125">
        <f t="shared" si="32"/>
        <v>1.4401037924911098E-2</v>
      </c>
      <c r="D583" s="128">
        <f t="shared" si="33"/>
        <v>14401.037924911097</v>
      </c>
      <c r="E583" s="128">
        <f t="shared" ca="1" si="34"/>
        <v>-21400.991031316178</v>
      </c>
      <c r="F583" s="128">
        <f t="shared" ca="1" si="35"/>
        <v>24120.596346670409</v>
      </c>
    </row>
    <row r="584" spans="1:6" x14ac:dyDescent="0.3">
      <c r="A584" s="73">
        <v>42998</v>
      </c>
      <c r="B584" s="130">
        <v>2508.23999</v>
      </c>
      <c r="C584" s="125">
        <f t="shared" ref="C584:C647" si="36">B584/B594-1</f>
        <v>1.7318701105871526E-2</v>
      </c>
      <c r="D584" s="128">
        <f t="shared" ref="D584:D647" si="37">C584*$B$5</f>
        <v>17318.701105871525</v>
      </c>
      <c r="E584" s="128">
        <f t="shared" ref="E584:E647" ca="1" si="38">_xlfn.PERCENTILE.INC(OFFSET(D584,0,0,Window),1-VaRLevel)</f>
        <v>-21400.991031316178</v>
      </c>
      <c r="F584" s="128">
        <f t="shared" ref="F584:F647" ca="1" si="39">ABS(AVERAGEIF(OFFSET(D584,0,0,Window),"&lt;=" &amp;E584))</f>
        <v>24120.596346670409</v>
      </c>
    </row>
    <row r="585" spans="1:6" x14ac:dyDescent="0.3">
      <c r="A585" s="73">
        <v>42997</v>
      </c>
      <c r="B585" s="130">
        <v>2506.6499020000001</v>
      </c>
      <c r="C585" s="125">
        <f t="shared" si="36"/>
        <v>1.9854670567464483E-2</v>
      </c>
      <c r="D585" s="128">
        <f t="shared" si="37"/>
        <v>19854.670567464484</v>
      </c>
      <c r="E585" s="128">
        <f t="shared" ca="1" si="38"/>
        <v>-21400.991031316178</v>
      </c>
      <c r="F585" s="128">
        <f t="shared" ca="1" si="39"/>
        <v>24120.596346670409</v>
      </c>
    </row>
    <row r="586" spans="1:6" x14ac:dyDescent="0.3">
      <c r="A586" s="73">
        <v>42996</v>
      </c>
      <c r="B586" s="130">
        <v>2503.8701169999999</v>
      </c>
      <c r="C586" s="125">
        <f t="shared" si="36"/>
        <v>1.1031502477016897E-2</v>
      </c>
      <c r="D586" s="128">
        <f t="shared" si="37"/>
        <v>11031.502477016897</v>
      </c>
      <c r="E586" s="128">
        <f t="shared" ca="1" si="38"/>
        <v>-21494.107233921961</v>
      </c>
      <c r="F586" s="128">
        <f t="shared" ca="1" si="39"/>
        <v>24120.596346670409</v>
      </c>
    </row>
    <row r="587" spans="1:6" x14ac:dyDescent="0.3">
      <c r="A587" s="73">
        <v>42993</v>
      </c>
      <c r="B587" s="130">
        <v>2500.2299800000001</v>
      </c>
      <c r="C587" s="125">
        <f t="shared" si="36"/>
        <v>1.1563157863447193E-2</v>
      </c>
      <c r="D587" s="128">
        <f t="shared" si="37"/>
        <v>11563.157863447193</v>
      </c>
      <c r="E587" s="128">
        <f t="shared" ca="1" si="38"/>
        <v>-21494.107233921961</v>
      </c>
      <c r="F587" s="128">
        <f t="shared" ca="1" si="39"/>
        <v>24120.596346670409</v>
      </c>
    </row>
    <row r="588" spans="1:6" x14ac:dyDescent="0.3">
      <c r="A588" s="73">
        <v>42992</v>
      </c>
      <c r="B588" s="130">
        <v>2495.6201169999999</v>
      </c>
      <c r="C588" s="125">
        <f t="shared" si="36"/>
        <v>1.5474520826599392E-2</v>
      </c>
      <c r="D588" s="128">
        <f t="shared" si="37"/>
        <v>15474.520826599392</v>
      </c>
      <c r="E588" s="128">
        <f t="shared" ca="1" si="38"/>
        <v>-21494.107233921961</v>
      </c>
      <c r="F588" s="128">
        <f t="shared" ca="1" si="39"/>
        <v>24120.596346670409</v>
      </c>
    </row>
    <row r="589" spans="1:6" x14ac:dyDescent="0.3">
      <c r="A589" s="73">
        <v>42991</v>
      </c>
      <c r="B589" s="130">
        <v>2498.3701169999999</v>
      </c>
      <c r="C589" s="125">
        <f t="shared" si="36"/>
        <v>2.1285233600549125E-2</v>
      </c>
      <c r="D589" s="128">
        <f t="shared" si="37"/>
        <v>21285.233600549123</v>
      </c>
      <c r="E589" s="128">
        <f t="shared" ca="1" si="38"/>
        <v>-21494.107233921961</v>
      </c>
      <c r="F589" s="128">
        <f t="shared" ca="1" si="39"/>
        <v>24120.596346670409</v>
      </c>
    </row>
    <row r="590" spans="1:6" x14ac:dyDescent="0.3">
      <c r="A590" s="73">
        <v>42990</v>
      </c>
      <c r="B590" s="130">
        <v>2496.4799800000001</v>
      </c>
      <c r="C590" s="125">
        <f t="shared" si="36"/>
        <v>2.1372692621725697E-2</v>
      </c>
      <c r="D590" s="128">
        <f t="shared" si="37"/>
        <v>21372.692621725699</v>
      </c>
      <c r="E590" s="128">
        <f t="shared" ca="1" si="38"/>
        <v>-22391.792546182191</v>
      </c>
      <c r="F590" s="128">
        <f t="shared" ca="1" si="39"/>
        <v>24627.91715184187</v>
      </c>
    </row>
    <row r="591" spans="1:6" x14ac:dyDescent="0.3">
      <c r="A591" s="73">
        <v>42989</v>
      </c>
      <c r="B591" s="130">
        <v>2488.110107</v>
      </c>
      <c r="C591" s="125">
        <f t="shared" si="36"/>
        <v>1.8444181288240102E-2</v>
      </c>
      <c r="D591" s="128">
        <f t="shared" si="37"/>
        <v>18444.181288240103</v>
      </c>
      <c r="E591" s="128">
        <f t="shared" ca="1" si="38"/>
        <v>-23818.497291436732</v>
      </c>
      <c r="F591" s="128">
        <f t="shared" ca="1" si="39"/>
        <v>25072.978041810817</v>
      </c>
    </row>
    <row r="592" spans="1:6" x14ac:dyDescent="0.3">
      <c r="A592" s="73">
        <v>42986</v>
      </c>
      <c r="B592" s="130">
        <v>2461.429932</v>
      </c>
      <c r="C592" s="125">
        <f t="shared" si="36"/>
        <v>9.2087894754977473E-3</v>
      </c>
      <c r="D592" s="128">
        <f t="shared" si="37"/>
        <v>9208.7894754977478</v>
      </c>
      <c r="E592" s="128">
        <f t="shared" ca="1" si="38"/>
        <v>-23818.497291436732</v>
      </c>
      <c r="F592" s="128">
        <f t="shared" ca="1" si="39"/>
        <v>25072.978041810817</v>
      </c>
    </row>
    <row r="593" spans="1:6" x14ac:dyDescent="0.3">
      <c r="A593" s="73">
        <v>42985</v>
      </c>
      <c r="B593" s="130">
        <v>2465.1000979999999</v>
      </c>
      <c r="C593" s="125">
        <f t="shared" si="36"/>
        <v>8.6169042503152493E-3</v>
      </c>
      <c r="D593" s="128">
        <f t="shared" si="37"/>
        <v>8616.9042503152486</v>
      </c>
      <c r="E593" s="128">
        <f t="shared" ca="1" si="38"/>
        <v>-23818.497291436732</v>
      </c>
      <c r="F593" s="128">
        <f t="shared" ca="1" si="39"/>
        <v>25072.978041810817</v>
      </c>
    </row>
    <row r="594" spans="1:6" x14ac:dyDescent="0.3">
      <c r="A594" s="73">
        <v>42984</v>
      </c>
      <c r="B594" s="130">
        <v>2465.540039</v>
      </c>
      <c r="C594" s="125">
        <f t="shared" si="36"/>
        <v>5.3129361131536434E-3</v>
      </c>
      <c r="D594" s="128">
        <f t="shared" si="37"/>
        <v>5312.9361131536434</v>
      </c>
      <c r="E594" s="128">
        <f t="shared" ca="1" si="38"/>
        <v>-23818.497291436732</v>
      </c>
      <c r="F594" s="128">
        <f t="shared" ca="1" si="39"/>
        <v>25072.978041810817</v>
      </c>
    </row>
    <row r="595" spans="1:6" x14ac:dyDescent="0.3">
      <c r="A595" s="73">
        <v>42983</v>
      </c>
      <c r="B595" s="130">
        <v>2457.8500979999999</v>
      </c>
      <c r="C595" s="125">
        <f t="shared" si="36"/>
        <v>1.2139822012148471E-2</v>
      </c>
      <c r="D595" s="128">
        <f t="shared" si="37"/>
        <v>12139.822012148472</v>
      </c>
      <c r="E595" s="128">
        <f t="shared" ca="1" si="38"/>
        <v>-23818.497291436732</v>
      </c>
      <c r="F595" s="128">
        <f t="shared" ca="1" si="39"/>
        <v>25072.978041810817</v>
      </c>
    </row>
    <row r="596" spans="1:6" x14ac:dyDescent="0.3">
      <c r="A596" s="73">
        <v>42979</v>
      </c>
      <c r="B596" s="130">
        <v>2476.5500489999999</v>
      </c>
      <c r="C596" s="125">
        <f t="shared" si="36"/>
        <v>2.1026158590718991E-2</v>
      </c>
      <c r="D596" s="128">
        <f t="shared" si="37"/>
        <v>21026.158590718991</v>
      </c>
      <c r="E596" s="128">
        <f t="shared" ca="1" si="38"/>
        <v>-23818.497291436732</v>
      </c>
      <c r="F596" s="128">
        <f t="shared" ca="1" si="39"/>
        <v>25072.978041810817</v>
      </c>
    </row>
    <row r="597" spans="1:6" x14ac:dyDescent="0.3">
      <c r="A597" s="73">
        <v>42978</v>
      </c>
      <c r="B597" s="130">
        <v>2471.6499020000001</v>
      </c>
      <c r="C597" s="125">
        <f t="shared" si="36"/>
        <v>1.7135687436941938E-2</v>
      </c>
      <c r="D597" s="128">
        <f t="shared" si="37"/>
        <v>17135.687436941938</v>
      </c>
      <c r="E597" s="128">
        <f t="shared" ca="1" si="38"/>
        <v>-23818.497291436732</v>
      </c>
      <c r="F597" s="128">
        <f t="shared" ca="1" si="39"/>
        <v>25072.978041810817</v>
      </c>
    </row>
    <row r="598" spans="1:6" x14ac:dyDescent="0.3">
      <c r="A598" s="73">
        <v>42977</v>
      </c>
      <c r="B598" s="130">
        <v>2457.5900879999999</v>
      </c>
      <c r="C598" s="125">
        <f t="shared" si="36"/>
        <v>-4.2623783153610262E-3</v>
      </c>
      <c r="D598" s="128">
        <f t="shared" si="37"/>
        <v>-4262.3783153610266</v>
      </c>
      <c r="E598" s="128">
        <f t="shared" ca="1" si="38"/>
        <v>-23818.497291436732</v>
      </c>
      <c r="F598" s="128">
        <f t="shared" ca="1" si="39"/>
        <v>25072.978041810817</v>
      </c>
    </row>
    <row r="599" spans="1:6" x14ac:dyDescent="0.3">
      <c r="A599" s="73">
        <v>42976</v>
      </c>
      <c r="B599" s="130">
        <v>2446.3000489999999</v>
      </c>
      <c r="C599" s="125">
        <f t="shared" si="36"/>
        <v>-7.4291905027881189E-3</v>
      </c>
      <c r="D599" s="128">
        <f t="shared" si="37"/>
        <v>-7429.1905027881185</v>
      </c>
      <c r="E599" s="128">
        <f t="shared" ca="1" si="38"/>
        <v>-23818.497291436732</v>
      </c>
      <c r="F599" s="128">
        <f t="shared" ca="1" si="39"/>
        <v>25072.978041810817</v>
      </c>
    </row>
    <row r="600" spans="1:6" x14ac:dyDescent="0.3">
      <c r="A600" s="73">
        <v>42975</v>
      </c>
      <c r="B600" s="130">
        <v>2444.23999</v>
      </c>
      <c r="C600" s="125">
        <f t="shared" si="36"/>
        <v>-8.7597318679003555E-3</v>
      </c>
      <c r="D600" s="128">
        <f t="shared" si="37"/>
        <v>-8759.7318679003547</v>
      </c>
      <c r="E600" s="128">
        <f t="shared" ca="1" si="38"/>
        <v>-23818.497291436732</v>
      </c>
      <c r="F600" s="128">
        <f t="shared" ca="1" si="39"/>
        <v>25072.978041810817</v>
      </c>
    </row>
    <row r="601" spans="1:6" x14ac:dyDescent="0.3">
      <c r="A601" s="73">
        <v>42972</v>
      </c>
      <c r="B601" s="130">
        <v>2443.0500489999999</v>
      </c>
      <c r="C601" s="125">
        <f t="shared" si="36"/>
        <v>7.0862523217507523E-4</v>
      </c>
      <c r="D601" s="128">
        <f t="shared" si="37"/>
        <v>708.62523217507521</v>
      </c>
      <c r="E601" s="128">
        <f t="shared" ca="1" si="38"/>
        <v>-23818.497291436732</v>
      </c>
      <c r="F601" s="128">
        <f t="shared" ca="1" si="39"/>
        <v>25072.978041810817</v>
      </c>
    </row>
    <row r="602" spans="1:6" x14ac:dyDescent="0.3">
      <c r="A602" s="73">
        <v>42971</v>
      </c>
      <c r="B602" s="130">
        <v>2438.969971</v>
      </c>
      <c r="C602" s="125">
        <f t="shared" si="36"/>
        <v>3.1170818434689274E-4</v>
      </c>
      <c r="D602" s="128">
        <f t="shared" si="37"/>
        <v>311.70818434689272</v>
      </c>
      <c r="E602" s="128">
        <f t="shared" ca="1" si="38"/>
        <v>-23818.497291436732</v>
      </c>
      <c r="F602" s="128">
        <f t="shared" ca="1" si="39"/>
        <v>25072.978041810817</v>
      </c>
    </row>
    <row r="603" spans="1:6" x14ac:dyDescent="0.3">
      <c r="A603" s="73">
        <v>42970</v>
      </c>
      <c r="B603" s="130">
        <v>2444.040039</v>
      </c>
      <c r="C603" s="125">
        <f t="shared" si="36"/>
        <v>-1.2117921745839366E-2</v>
      </c>
      <c r="D603" s="128">
        <f t="shared" si="37"/>
        <v>-12117.921745839367</v>
      </c>
      <c r="E603" s="128">
        <f t="shared" ca="1" si="38"/>
        <v>-23818.497291436732</v>
      </c>
      <c r="F603" s="128">
        <f t="shared" ca="1" si="39"/>
        <v>25072.978041810817</v>
      </c>
    </row>
    <row r="604" spans="1:6" x14ac:dyDescent="0.3">
      <c r="A604" s="73">
        <v>42969</v>
      </c>
      <c r="B604" s="130">
        <v>2452.51001</v>
      </c>
      <c r="C604" s="125">
        <f t="shared" si="36"/>
        <v>-9.0548028648500534E-3</v>
      </c>
      <c r="D604" s="128">
        <f t="shared" si="37"/>
        <v>-9054.8028648500531</v>
      </c>
      <c r="E604" s="128">
        <f t="shared" ca="1" si="38"/>
        <v>-23818.497291436732</v>
      </c>
      <c r="F604" s="128">
        <f t="shared" ca="1" si="39"/>
        <v>25072.978041810817</v>
      </c>
    </row>
    <row r="605" spans="1:6" x14ac:dyDescent="0.3">
      <c r="A605" s="73">
        <v>42968</v>
      </c>
      <c r="B605" s="130">
        <v>2428.3701169999999</v>
      </c>
      <c r="C605" s="125">
        <f t="shared" si="36"/>
        <v>-2.1177631136813369E-2</v>
      </c>
      <c r="D605" s="128">
        <f t="shared" si="37"/>
        <v>-21177.631136813368</v>
      </c>
      <c r="E605" s="128">
        <f t="shared" ca="1" si="38"/>
        <v>-23818.497291436732</v>
      </c>
      <c r="F605" s="128">
        <f t="shared" ca="1" si="39"/>
        <v>25072.978041810817</v>
      </c>
    </row>
    <row r="606" spans="1:6" x14ac:dyDescent="0.3">
      <c r="A606" s="73">
        <v>42965</v>
      </c>
      <c r="B606" s="130">
        <v>2425.5500489999999</v>
      </c>
      <c r="C606" s="125">
        <f t="shared" si="36"/>
        <v>-2.07038946496515E-2</v>
      </c>
      <c r="D606" s="128">
        <f t="shared" si="37"/>
        <v>-20703.894649651498</v>
      </c>
      <c r="E606" s="128">
        <f t="shared" ca="1" si="38"/>
        <v>-23818.497291436732</v>
      </c>
      <c r="F606" s="128">
        <f t="shared" ca="1" si="39"/>
        <v>25072.978041810817</v>
      </c>
    </row>
    <row r="607" spans="1:6" x14ac:dyDescent="0.3">
      <c r="A607" s="73">
        <v>42964</v>
      </c>
      <c r="B607" s="130">
        <v>2430.01001</v>
      </c>
      <c r="C607" s="125">
        <f t="shared" si="36"/>
        <v>-1.704982828796886E-2</v>
      </c>
      <c r="D607" s="128">
        <f t="shared" si="37"/>
        <v>-17049.82828796886</v>
      </c>
      <c r="E607" s="128">
        <f t="shared" ca="1" si="38"/>
        <v>-23818.497291436732</v>
      </c>
      <c r="F607" s="128">
        <f t="shared" ca="1" si="39"/>
        <v>25072.978041810817</v>
      </c>
    </row>
    <row r="608" spans="1:6" x14ac:dyDescent="0.3">
      <c r="A608" s="73">
        <v>42963</v>
      </c>
      <c r="B608" s="130">
        <v>2468.110107</v>
      </c>
      <c r="C608" s="125">
        <f t="shared" si="36"/>
        <v>-3.8182415594149033E-3</v>
      </c>
      <c r="D608" s="128">
        <f t="shared" si="37"/>
        <v>-3818.2415594149033</v>
      </c>
      <c r="E608" s="128">
        <f t="shared" ca="1" si="38"/>
        <v>-23818.497291436732</v>
      </c>
      <c r="F608" s="128">
        <f t="shared" ca="1" si="39"/>
        <v>25072.978041810817</v>
      </c>
    </row>
    <row r="609" spans="1:6" x14ac:dyDescent="0.3">
      <c r="A609" s="73">
        <v>42962</v>
      </c>
      <c r="B609" s="130">
        <v>2464.610107</v>
      </c>
      <c r="C609" s="125">
        <f t="shared" si="36"/>
        <v>-4.7408446041137253E-3</v>
      </c>
      <c r="D609" s="128">
        <f t="shared" si="37"/>
        <v>-4740.8446041137249</v>
      </c>
      <c r="E609" s="128">
        <f t="shared" ca="1" si="38"/>
        <v>-23818.497291436732</v>
      </c>
      <c r="F609" s="128">
        <f t="shared" ca="1" si="39"/>
        <v>25072.978041810817</v>
      </c>
    </row>
    <row r="610" spans="1:6" x14ac:dyDescent="0.3">
      <c r="A610" s="73">
        <v>42961</v>
      </c>
      <c r="B610" s="130">
        <v>2465.8400879999999</v>
      </c>
      <c r="C610" s="125">
        <f t="shared" si="36"/>
        <v>-1.8054329075553044E-3</v>
      </c>
      <c r="D610" s="128">
        <f t="shared" si="37"/>
        <v>-1805.4329075553044</v>
      </c>
      <c r="E610" s="128">
        <f t="shared" ca="1" si="38"/>
        <v>-23818.497291436732</v>
      </c>
      <c r="F610" s="128">
        <f t="shared" ca="1" si="39"/>
        <v>25072.978041810817</v>
      </c>
    </row>
    <row r="611" spans="1:6" x14ac:dyDescent="0.3">
      <c r="A611" s="73">
        <v>42958</v>
      </c>
      <c r="B611" s="130">
        <v>2441.320068</v>
      </c>
      <c r="C611" s="125">
        <f t="shared" si="36"/>
        <v>-1.245096427321124E-2</v>
      </c>
      <c r="D611" s="128">
        <f t="shared" si="37"/>
        <v>-12450.964273211241</v>
      </c>
      <c r="E611" s="128">
        <f t="shared" ca="1" si="38"/>
        <v>-23818.497291436732</v>
      </c>
      <c r="F611" s="128">
        <f t="shared" ca="1" si="39"/>
        <v>25072.978041810817</v>
      </c>
    </row>
    <row r="612" spans="1:6" x14ac:dyDescent="0.3">
      <c r="A612" s="73">
        <v>42957</v>
      </c>
      <c r="B612" s="130">
        <v>2438.209961</v>
      </c>
      <c r="C612" s="125">
        <f t="shared" si="36"/>
        <v>-1.5031777303438854E-2</v>
      </c>
      <c r="D612" s="128">
        <f t="shared" si="37"/>
        <v>-15031.777303438854</v>
      </c>
      <c r="E612" s="128">
        <f t="shared" ca="1" si="38"/>
        <v>-23818.497291436732</v>
      </c>
      <c r="F612" s="128">
        <f t="shared" ca="1" si="39"/>
        <v>25072.978041810817</v>
      </c>
    </row>
    <row r="613" spans="1:6" x14ac:dyDescent="0.3">
      <c r="A613" s="73">
        <v>42956</v>
      </c>
      <c r="B613" s="130">
        <v>2474.0200199999999</v>
      </c>
      <c r="C613" s="125">
        <f t="shared" si="36"/>
        <v>-1.5376591130394912E-3</v>
      </c>
      <c r="D613" s="128">
        <f t="shared" si="37"/>
        <v>-1537.6591130394911</v>
      </c>
      <c r="E613" s="128">
        <f t="shared" ca="1" si="38"/>
        <v>-23818.497291436732</v>
      </c>
      <c r="F613" s="128">
        <f t="shared" ca="1" si="39"/>
        <v>25072.978041810817</v>
      </c>
    </row>
    <row r="614" spans="1:6" x14ac:dyDescent="0.3">
      <c r="A614" s="73">
        <v>42955</v>
      </c>
      <c r="B614" s="130">
        <v>2474.919922</v>
      </c>
      <c r="C614" s="125">
        <f t="shared" si="36"/>
        <v>-8.9214579145269202E-4</v>
      </c>
      <c r="D614" s="128">
        <f t="shared" si="37"/>
        <v>-892.14579145269204</v>
      </c>
      <c r="E614" s="128">
        <f t="shared" ca="1" si="38"/>
        <v>-23818.497291436732</v>
      </c>
      <c r="F614" s="128">
        <f t="shared" ca="1" si="39"/>
        <v>25072.978041810817</v>
      </c>
    </row>
    <row r="615" spans="1:6" x14ac:dyDescent="0.3">
      <c r="A615" s="73">
        <v>42954</v>
      </c>
      <c r="B615" s="130">
        <v>2480.9099120000001</v>
      </c>
      <c r="C615" s="125">
        <f t="shared" si="36"/>
        <v>4.4536037312765675E-3</v>
      </c>
      <c r="D615" s="128">
        <f t="shared" si="37"/>
        <v>4453.6037312765675</v>
      </c>
      <c r="E615" s="128">
        <f t="shared" ca="1" si="38"/>
        <v>-23818.497291436732</v>
      </c>
      <c r="F615" s="128">
        <f t="shared" ca="1" si="39"/>
        <v>25072.978041810817</v>
      </c>
    </row>
    <row r="616" spans="1:6" x14ac:dyDescent="0.3">
      <c r="A616" s="73">
        <v>42951</v>
      </c>
      <c r="B616" s="130">
        <v>2476.830078</v>
      </c>
      <c r="C616" s="125">
        <f t="shared" si="36"/>
        <v>1.7350736215924201E-3</v>
      </c>
      <c r="D616" s="128">
        <f t="shared" si="37"/>
        <v>1735.0736215924201</v>
      </c>
      <c r="E616" s="128">
        <f t="shared" ca="1" si="38"/>
        <v>-23818.497291436732</v>
      </c>
      <c r="F616" s="128">
        <f t="shared" ca="1" si="39"/>
        <v>25072.978041810817</v>
      </c>
    </row>
    <row r="617" spans="1:6" x14ac:dyDescent="0.3">
      <c r="A617" s="73">
        <v>42950</v>
      </c>
      <c r="B617" s="130">
        <v>2472.1599120000001</v>
      </c>
      <c r="C617" s="125">
        <f t="shared" si="36"/>
        <v>-5.2155451921653828E-4</v>
      </c>
      <c r="D617" s="128">
        <f t="shared" si="37"/>
        <v>-521.55451921653832</v>
      </c>
      <c r="E617" s="128">
        <f t="shared" ca="1" si="38"/>
        <v>-23818.497291436732</v>
      </c>
      <c r="F617" s="128">
        <f t="shared" ca="1" si="39"/>
        <v>25072.978041810817</v>
      </c>
    </row>
    <row r="618" spans="1:6" x14ac:dyDescent="0.3">
      <c r="A618" s="73">
        <v>42949</v>
      </c>
      <c r="B618" s="130">
        <v>2477.570068</v>
      </c>
      <c r="C618" s="125">
        <f t="shared" si="36"/>
        <v>1.5118217024119307E-3</v>
      </c>
      <c r="D618" s="128">
        <f t="shared" si="37"/>
        <v>1511.8217024119308</v>
      </c>
      <c r="E618" s="128">
        <f t="shared" ca="1" si="38"/>
        <v>-23818.497291436732</v>
      </c>
      <c r="F618" s="128">
        <f t="shared" ca="1" si="39"/>
        <v>25072.978041810817</v>
      </c>
    </row>
    <row r="619" spans="1:6" x14ac:dyDescent="0.3">
      <c r="A619" s="73">
        <v>42948</v>
      </c>
      <c r="B619" s="130">
        <v>2476.3500979999999</v>
      </c>
      <c r="C619" s="125">
        <f t="shared" si="36"/>
        <v>6.3967838525991194E-3</v>
      </c>
      <c r="D619" s="128">
        <f t="shared" si="37"/>
        <v>6396.7838525991192</v>
      </c>
      <c r="E619" s="128">
        <f t="shared" ca="1" si="38"/>
        <v>-23818.497291436732</v>
      </c>
      <c r="F619" s="128">
        <f t="shared" ca="1" si="39"/>
        <v>25072.978041810817</v>
      </c>
    </row>
    <row r="620" spans="1:6" x14ac:dyDescent="0.3">
      <c r="A620" s="73">
        <v>42947</v>
      </c>
      <c r="B620" s="130">
        <v>2470.3000489999999</v>
      </c>
      <c r="C620" s="125">
        <f t="shared" si="36"/>
        <v>4.5382355155016985E-3</v>
      </c>
      <c r="D620" s="128">
        <f t="shared" si="37"/>
        <v>4538.2355155016985</v>
      </c>
      <c r="E620" s="128">
        <f t="shared" ca="1" si="38"/>
        <v>-23818.497291436732</v>
      </c>
      <c r="F620" s="128">
        <f t="shared" ca="1" si="39"/>
        <v>25072.978041810817</v>
      </c>
    </row>
    <row r="621" spans="1:6" x14ac:dyDescent="0.3">
      <c r="A621" s="73">
        <v>42944</v>
      </c>
      <c r="B621" s="130">
        <v>2472.1000979999999</v>
      </c>
      <c r="C621" s="125">
        <f t="shared" si="36"/>
        <v>5.2170269615208209E-3</v>
      </c>
      <c r="D621" s="128">
        <f t="shared" si="37"/>
        <v>5217.0269615208208</v>
      </c>
      <c r="E621" s="128">
        <f t="shared" ca="1" si="38"/>
        <v>-23818.497291436732</v>
      </c>
      <c r="F621" s="128">
        <f t="shared" ca="1" si="39"/>
        <v>25072.978041810817</v>
      </c>
    </row>
    <row r="622" spans="1:6" x14ac:dyDescent="0.3">
      <c r="A622" s="73">
        <v>42943</v>
      </c>
      <c r="B622" s="130">
        <v>2475.419922</v>
      </c>
      <c r="C622" s="125">
        <f t="shared" si="36"/>
        <v>1.1271143470278133E-2</v>
      </c>
      <c r="D622" s="128">
        <f t="shared" si="37"/>
        <v>11271.143470278133</v>
      </c>
      <c r="E622" s="128">
        <f t="shared" ca="1" si="38"/>
        <v>-23818.497291436732</v>
      </c>
      <c r="F622" s="128">
        <f t="shared" ca="1" si="39"/>
        <v>25072.978041810817</v>
      </c>
    </row>
    <row r="623" spans="1:6" x14ac:dyDescent="0.3">
      <c r="A623" s="73">
        <v>42942</v>
      </c>
      <c r="B623" s="130">
        <v>2477.830078</v>
      </c>
      <c r="C623" s="125">
        <f t="shared" si="36"/>
        <v>1.4153311368054755E-2</v>
      </c>
      <c r="D623" s="128">
        <f t="shared" si="37"/>
        <v>14153.311368054756</v>
      </c>
      <c r="E623" s="128">
        <f t="shared" ca="1" si="38"/>
        <v>-23818.497291436732</v>
      </c>
      <c r="F623" s="128">
        <f t="shared" ca="1" si="39"/>
        <v>25072.978041810817</v>
      </c>
    </row>
    <row r="624" spans="1:6" x14ac:dyDescent="0.3">
      <c r="A624" s="73">
        <v>42941</v>
      </c>
      <c r="B624" s="130">
        <v>2477.1298830000001</v>
      </c>
      <c r="C624" s="125">
        <f t="shared" si="36"/>
        <v>2.1273640558172602E-2</v>
      </c>
      <c r="D624" s="128">
        <f t="shared" si="37"/>
        <v>21273.640558172603</v>
      </c>
      <c r="E624" s="128">
        <f t="shared" ca="1" si="38"/>
        <v>-23818.497291436732</v>
      </c>
      <c r="F624" s="128">
        <f t="shared" ca="1" si="39"/>
        <v>25072.978041810817</v>
      </c>
    </row>
    <row r="625" spans="1:6" x14ac:dyDescent="0.3">
      <c r="A625" s="73">
        <v>42940</v>
      </c>
      <c r="B625" s="130">
        <v>2469.9099120000001</v>
      </c>
      <c r="C625" s="125">
        <f t="shared" si="36"/>
        <v>1.7499981952105337E-2</v>
      </c>
      <c r="D625" s="128">
        <f t="shared" si="37"/>
        <v>17499.981952105336</v>
      </c>
      <c r="E625" s="128">
        <f t="shared" ca="1" si="38"/>
        <v>-23818.497291436732</v>
      </c>
      <c r="F625" s="128">
        <f t="shared" ca="1" si="39"/>
        <v>25072.978041810817</v>
      </c>
    </row>
    <row r="626" spans="1:6" x14ac:dyDescent="0.3">
      <c r="A626" s="73">
        <v>42937</v>
      </c>
      <c r="B626" s="130">
        <v>2472.540039</v>
      </c>
      <c r="C626" s="125">
        <f t="shared" si="36"/>
        <v>1.9528492040977286E-2</v>
      </c>
      <c r="D626" s="128">
        <f t="shared" si="37"/>
        <v>19528.492040977286</v>
      </c>
      <c r="E626" s="128">
        <f t="shared" ca="1" si="38"/>
        <v>-23818.497291436732</v>
      </c>
      <c r="F626" s="128">
        <f t="shared" ca="1" si="39"/>
        <v>25072.978041810817</v>
      </c>
    </row>
    <row r="627" spans="1:6" x14ac:dyDescent="0.3">
      <c r="A627" s="73">
        <v>42936</v>
      </c>
      <c r="B627" s="130">
        <v>2473.4499510000001</v>
      </c>
      <c r="C627" s="125">
        <f t="shared" si="36"/>
        <v>2.643425708060998E-2</v>
      </c>
      <c r="D627" s="128">
        <f t="shared" si="37"/>
        <v>26434.257080609979</v>
      </c>
      <c r="E627" s="128">
        <f t="shared" ca="1" si="38"/>
        <v>-23818.497291436732</v>
      </c>
      <c r="F627" s="128">
        <f t="shared" ca="1" si="39"/>
        <v>25072.978041810817</v>
      </c>
    </row>
    <row r="628" spans="1:6" x14ac:dyDescent="0.3">
      <c r="A628" s="73">
        <v>42935</v>
      </c>
      <c r="B628" s="130">
        <v>2473.830078</v>
      </c>
      <c r="C628" s="125">
        <f t="shared" si="36"/>
        <v>1.6974042909063014E-2</v>
      </c>
      <c r="D628" s="128">
        <f t="shared" si="37"/>
        <v>16974.042909063013</v>
      </c>
      <c r="E628" s="128">
        <f t="shared" ca="1" si="38"/>
        <v>-23818.497291436732</v>
      </c>
      <c r="F628" s="128">
        <f t="shared" ca="1" si="39"/>
        <v>25072.978041810817</v>
      </c>
    </row>
    <row r="629" spans="1:6" x14ac:dyDescent="0.3">
      <c r="A629" s="73">
        <v>42934</v>
      </c>
      <c r="B629" s="130">
        <v>2460.610107</v>
      </c>
      <c r="C629" s="125">
        <f t="shared" si="36"/>
        <v>1.535035192180878E-2</v>
      </c>
      <c r="D629" s="128">
        <f t="shared" si="37"/>
        <v>15350.35192180878</v>
      </c>
      <c r="E629" s="128">
        <f t="shared" ca="1" si="38"/>
        <v>-23818.497291436732</v>
      </c>
      <c r="F629" s="128">
        <f t="shared" ca="1" si="39"/>
        <v>25072.978041810817</v>
      </c>
    </row>
    <row r="630" spans="1:6" x14ac:dyDescent="0.3">
      <c r="A630" s="73">
        <v>42933</v>
      </c>
      <c r="B630" s="130">
        <v>2459.139893</v>
      </c>
      <c r="C630" s="125">
        <f t="shared" si="36"/>
        <v>1.6299517625604887E-2</v>
      </c>
      <c r="D630" s="128">
        <f t="shared" si="37"/>
        <v>16299.517625604887</v>
      </c>
      <c r="E630" s="128">
        <f t="shared" ca="1" si="38"/>
        <v>-23818.497291436732</v>
      </c>
      <c r="F630" s="128">
        <f t="shared" ca="1" si="39"/>
        <v>25072.978041810817</v>
      </c>
    </row>
    <row r="631" spans="1:6" x14ac:dyDescent="0.3">
      <c r="A631" s="73">
        <v>42930</v>
      </c>
      <c r="B631" s="130">
        <v>2459.2700199999999</v>
      </c>
      <c r="C631" s="125">
        <f t="shared" si="36"/>
        <v>7.6126339064548354E-3</v>
      </c>
      <c r="D631" s="128">
        <f t="shared" si="37"/>
        <v>7612.6339064548356</v>
      </c>
      <c r="E631" s="128">
        <f t="shared" ca="1" si="38"/>
        <v>-23818.497291436732</v>
      </c>
      <c r="F631" s="128">
        <f t="shared" ca="1" si="39"/>
        <v>25072.978041810817</v>
      </c>
    </row>
    <row r="632" spans="1:6" x14ac:dyDescent="0.3">
      <c r="A632" s="73">
        <v>42929</v>
      </c>
      <c r="B632" s="130">
        <v>2447.830078</v>
      </c>
      <c r="C632" s="125">
        <f t="shared" si="36"/>
        <v>1.175929220537375E-2</v>
      </c>
      <c r="D632" s="128">
        <f t="shared" si="37"/>
        <v>11759.292205373751</v>
      </c>
      <c r="E632" s="128">
        <f t="shared" ca="1" si="38"/>
        <v>-23818.497291436732</v>
      </c>
      <c r="F632" s="128">
        <f t="shared" ca="1" si="39"/>
        <v>25072.978041810817</v>
      </c>
    </row>
    <row r="633" spans="1:6" x14ac:dyDescent="0.3">
      <c r="A633" s="73">
        <v>42928</v>
      </c>
      <c r="B633" s="130">
        <v>2443.25</v>
      </c>
      <c r="C633" s="125">
        <f t="shared" si="36"/>
        <v>1.7137400252824619E-3</v>
      </c>
      <c r="D633" s="128">
        <f t="shared" si="37"/>
        <v>1713.7400252824618</v>
      </c>
      <c r="E633" s="128">
        <f t="shared" ca="1" si="38"/>
        <v>-23818.497291436732</v>
      </c>
      <c r="F633" s="128">
        <f t="shared" ca="1" si="39"/>
        <v>25072.978041810817</v>
      </c>
    </row>
    <row r="634" spans="1:6" x14ac:dyDescent="0.3">
      <c r="A634" s="73">
        <v>42927</v>
      </c>
      <c r="B634" s="130">
        <v>2425.530029</v>
      </c>
      <c r="C634" s="125">
        <f t="shared" si="36"/>
        <v>-5.2372635620613339E-3</v>
      </c>
      <c r="D634" s="128">
        <f t="shared" si="37"/>
        <v>-5237.2635620613337</v>
      </c>
      <c r="E634" s="128">
        <f t="shared" ca="1" si="38"/>
        <v>-23818.497291436732</v>
      </c>
      <c r="F634" s="128">
        <f t="shared" ca="1" si="39"/>
        <v>25072.978041810817</v>
      </c>
    </row>
    <row r="635" spans="1:6" x14ac:dyDescent="0.3">
      <c r="A635" s="73">
        <v>42926</v>
      </c>
      <c r="B635" s="130">
        <v>2427.429932</v>
      </c>
      <c r="C635" s="125">
        <f t="shared" si="36"/>
        <v>-2.9041150133497506E-3</v>
      </c>
      <c r="D635" s="128">
        <f t="shared" si="37"/>
        <v>-2904.1150133497508</v>
      </c>
      <c r="E635" s="128">
        <f t="shared" ca="1" si="38"/>
        <v>-23818.497291436732</v>
      </c>
      <c r="F635" s="128">
        <f t="shared" ca="1" si="39"/>
        <v>25072.978041810817</v>
      </c>
    </row>
    <row r="636" spans="1:6" x14ac:dyDescent="0.3">
      <c r="A636" s="73">
        <v>42923</v>
      </c>
      <c r="B636" s="130">
        <v>2425.179932</v>
      </c>
      <c r="C636" s="125">
        <f t="shared" si="36"/>
        <v>-4.2823664469215927E-3</v>
      </c>
      <c r="D636" s="128">
        <f t="shared" si="37"/>
        <v>-4282.3664469215928</v>
      </c>
      <c r="E636" s="128">
        <f t="shared" ca="1" si="38"/>
        <v>-23818.497291436732</v>
      </c>
      <c r="F636" s="128">
        <f t="shared" ca="1" si="39"/>
        <v>25072.978041810817</v>
      </c>
    </row>
    <row r="637" spans="1:6" x14ac:dyDescent="0.3">
      <c r="A637" s="73">
        <v>42922</v>
      </c>
      <c r="B637" s="130">
        <v>2409.75</v>
      </c>
      <c r="C637" s="125">
        <f t="shared" si="36"/>
        <v>-1.1193965062135103E-2</v>
      </c>
      <c r="D637" s="128">
        <f t="shared" si="37"/>
        <v>-11193.965062135103</v>
      </c>
      <c r="E637" s="128">
        <f t="shared" ca="1" si="38"/>
        <v>-23818.497291436732</v>
      </c>
      <c r="F637" s="128">
        <f t="shared" ca="1" si="39"/>
        <v>25072.978041810817</v>
      </c>
    </row>
    <row r="638" spans="1:6" x14ac:dyDescent="0.3">
      <c r="A638" s="73">
        <v>42921</v>
      </c>
      <c r="B638" s="130">
        <v>2432.540039</v>
      </c>
      <c r="C638" s="125">
        <f t="shared" si="36"/>
        <v>-8.5267020177794972E-3</v>
      </c>
      <c r="D638" s="128">
        <f t="shared" si="37"/>
        <v>-8526.7020177794966</v>
      </c>
      <c r="E638" s="128">
        <f t="shared" ca="1" si="38"/>
        <v>-23818.497291436732</v>
      </c>
      <c r="F638" s="128">
        <f t="shared" ca="1" si="39"/>
        <v>25072.978041810817</v>
      </c>
    </row>
    <row r="639" spans="1:6" x14ac:dyDescent="0.3">
      <c r="A639" s="73">
        <v>42916</v>
      </c>
      <c r="B639" s="130">
        <v>2423.4099120000001</v>
      </c>
      <c r="C639" s="125">
        <f t="shared" si="36"/>
        <v>-4.0030373763629834E-3</v>
      </c>
      <c r="D639" s="128">
        <f t="shared" si="37"/>
        <v>-4003.0373763629832</v>
      </c>
      <c r="E639" s="128">
        <f t="shared" ca="1" si="38"/>
        <v>-23818.497291436732</v>
      </c>
      <c r="F639" s="128">
        <f t="shared" ca="1" si="39"/>
        <v>25072.978041810817</v>
      </c>
    </row>
    <row r="640" spans="1:6" x14ac:dyDescent="0.3">
      <c r="A640" s="73">
        <v>42915</v>
      </c>
      <c r="B640" s="130">
        <v>2419.6999510000001</v>
      </c>
      <c r="C640" s="125">
        <f t="shared" si="36"/>
        <v>-5.2457225214733727E-3</v>
      </c>
      <c r="D640" s="128">
        <f t="shared" si="37"/>
        <v>-5245.7225214733726</v>
      </c>
      <c r="E640" s="128">
        <f t="shared" ca="1" si="38"/>
        <v>-23818.497291436732</v>
      </c>
      <c r="F640" s="128">
        <f t="shared" ca="1" si="39"/>
        <v>25072.978041810817</v>
      </c>
    </row>
    <row r="641" spans="1:6" x14ac:dyDescent="0.3">
      <c r="A641" s="73">
        <v>42914</v>
      </c>
      <c r="B641" s="130">
        <v>2440.6899410000001</v>
      </c>
      <c r="C641" s="125">
        <f t="shared" si="36"/>
        <v>1.1362223077973077E-3</v>
      </c>
      <c r="D641" s="128">
        <f t="shared" si="37"/>
        <v>1136.2223077973076</v>
      </c>
      <c r="E641" s="128">
        <f t="shared" ca="1" si="38"/>
        <v>-23818.497291436732</v>
      </c>
      <c r="F641" s="128">
        <f t="shared" ca="1" si="39"/>
        <v>25072.978041810817</v>
      </c>
    </row>
    <row r="642" spans="1:6" x14ac:dyDescent="0.3">
      <c r="A642" s="73">
        <v>42913</v>
      </c>
      <c r="B642" s="130">
        <v>2419.3798830000001</v>
      </c>
      <c r="C642" s="125">
        <f t="shared" si="36"/>
        <v>-8.593117445396925E-3</v>
      </c>
      <c r="D642" s="128">
        <f t="shared" si="37"/>
        <v>-8593.1174453969252</v>
      </c>
      <c r="E642" s="128">
        <f t="shared" ca="1" si="38"/>
        <v>-23818.497291436732</v>
      </c>
      <c r="F642" s="128">
        <f t="shared" ca="1" si="39"/>
        <v>25072.978041810817</v>
      </c>
    </row>
    <row r="643" spans="1:6" x14ac:dyDescent="0.3">
      <c r="A643" s="73">
        <v>42912</v>
      </c>
      <c r="B643" s="130">
        <v>2439.070068</v>
      </c>
      <c r="C643" s="125">
        <f t="shared" si="36"/>
        <v>3.9846115388444403E-3</v>
      </c>
      <c r="D643" s="128">
        <f t="shared" si="37"/>
        <v>3984.6115388444405</v>
      </c>
      <c r="E643" s="128">
        <f t="shared" ca="1" si="38"/>
        <v>-23818.497291436732</v>
      </c>
      <c r="F643" s="128">
        <f t="shared" ca="1" si="39"/>
        <v>25072.978041810817</v>
      </c>
    </row>
    <row r="644" spans="1:6" x14ac:dyDescent="0.3">
      <c r="A644" s="73">
        <v>42909</v>
      </c>
      <c r="B644" s="130">
        <v>2438.3000489999999</v>
      </c>
      <c r="C644" s="125">
        <f t="shared" si="36"/>
        <v>2.6852987520586957E-3</v>
      </c>
      <c r="D644" s="128">
        <f t="shared" si="37"/>
        <v>2685.2987520586958</v>
      </c>
      <c r="E644" s="128">
        <f t="shared" ca="1" si="38"/>
        <v>-23818.497291436732</v>
      </c>
      <c r="F644" s="128">
        <f t="shared" ca="1" si="39"/>
        <v>25072.978041810817</v>
      </c>
    </row>
    <row r="645" spans="1:6" x14ac:dyDescent="0.3">
      <c r="A645" s="73">
        <v>42908</v>
      </c>
      <c r="B645" s="130">
        <v>2434.5</v>
      </c>
      <c r="C645" s="125">
        <f t="shared" si="36"/>
        <v>2.9171004426165048E-4</v>
      </c>
      <c r="D645" s="128">
        <f t="shared" si="37"/>
        <v>291.71004426165047</v>
      </c>
      <c r="E645" s="128">
        <f t="shared" ca="1" si="38"/>
        <v>-24538.405513848076</v>
      </c>
      <c r="F645" s="128">
        <f t="shared" ca="1" si="39"/>
        <v>29504.424561067386</v>
      </c>
    </row>
    <row r="646" spans="1:6" x14ac:dyDescent="0.3">
      <c r="A646" s="73">
        <v>42907</v>
      </c>
      <c r="B646" s="130">
        <v>2435.610107</v>
      </c>
      <c r="C646" s="125">
        <f t="shared" si="36"/>
        <v>1.0152371456761955E-3</v>
      </c>
      <c r="D646" s="128">
        <f t="shared" si="37"/>
        <v>1015.2371456761955</v>
      </c>
      <c r="E646" s="128">
        <f t="shared" ca="1" si="38"/>
        <v>-25388.530656441842</v>
      </c>
      <c r="F646" s="128">
        <f t="shared" ca="1" si="39"/>
        <v>30632.498865348356</v>
      </c>
    </row>
    <row r="647" spans="1:6" x14ac:dyDescent="0.3">
      <c r="A647" s="73">
        <v>42906</v>
      </c>
      <c r="B647" s="130">
        <v>2437.030029</v>
      </c>
      <c r="C647" s="125">
        <f t="shared" si="36"/>
        <v>3.169577930035361E-3</v>
      </c>
      <c r="D647" s="128">
        <f t="shared" si="37"/>
        <v>3169.5779300353611</v>
      </c>
      <c r="E647" s="128">
        <f t="shared" ca="1" si="38"/>
        <v>-25388.530656441842</v>
      </c>
      <c r="F647" s="128">
        <f t="shared" ca="1" si="39"/>
        <v>30632.498865348356</v>
      </c>
    </row>
    <row r="648" spans="1:6" x14ac:dyDescent="0.3">
      <c r="A648" s="73">
        <v>42905</v>
      </c>
      <c r="B648" s="130">
        <v>2453.459961</v>
      </c>
      <c r="C648" s="125">
        <f t="shared" ref="C648:C711" si="40">B648/B658-1</f>
        <v>7.1260877228536135E-3</v>
      </c>
      <c r="D648" s="128">
        <f t="shared" ref="D648:D711" si="41">C648*$B$5</f>
        <v>7126.0877228536137</v>
      </c>
      <c r="E648" s="128">
        <f t="shared" ref="E648:E711" ca="1" si="42">_xlfn.PERCENTILE.INC(OFFSET(D648,0,0,Window),1-VaRLevel)</f>
        <v>-25388.530656441842</v>
      </c>
      <c r="F648" s="128">
        <f t="shared" ref="F648:F711" ca="1" si="43">ABS(AVERAGEIF(OFFSET(D648,0,0,Window),"&lt;=" &amp;E648))</f>
        <v>30632.498865348356</v>
      </c>
    </row>
    <row r="649" spans="1:6" x14ac:dyDescent="0.3">
      <c r="A649" s="73">
        <v>42902</v>
      </c>
      <c r="B649" s="130">
        <v>2433.1499020000001</v>
      </c>
      <c r="C649" s="125">
        <f t="shared" si="40"/>
        <v>-2.4272226032663324E-3</v>
      </c>
      <c r="D649" s="128">
        <f t="shared" si="41"/>
        <v>-2427.2226032663325</v>
      </c>
      <c r="E649" s="128">
        <f t="shared" ca="1" si="42"/>
        <v>-25388.530656441842</v>
      </c>
      <c r="F649" s="128">
        <f t="shared" ca="1" si="43"/>
        <v>30632.498865348356</v>
      </c>
    </row>
    <row r="650" spans="1:6" x14ac:dyDescent="0.3">
      <c r="A650" s="73">
        <v>42901</v>
      </c>
      <c r="B650" s="130">
        <v>2432.459961</v>
      </c>
      <c r="C650" s="125">
        <f t="shared" si="40"/>
        <v>9.8758958286304654E-4</v>
      </c>
      <c r="D650" s="128">
        <f t="shared" si="41"/>
        <v>987.58958286304653</v>
      </c>
      <c r="E650" s="128">
        <f t="shared" ca="1" si="42"/>
        <v>-25388.530656441842</v>
      </c>
      <c r="F650" s="128">
        <f t="shared" ca="1" si="43"/>
        <v>30632.498865348356</v>
      </c>
    </row>
    <row r="651" spans="1:6" x14ac:dyDescent="0.3">
      <c r="A651" s="73">
        <v>42900</v>
      </c>
      <c r="B651" s="130">
        <v>2437.919922</v>
      </c>
      <c r="C651" s="125">
        <f t="shared" si="40"/>
        <v>1.0830032535587009E-2</v>
      </c>
      <c r="D651" s="128">
        <f t="shared" si="41"/>
        <v>10830.032535587008</v>
      </c>
      <c r="E651" s="128">
        <f t="shared" ca="1" si="42"/>
        <v>-25388.530656441842</v>
      </c>
      <c r="F651" s="128">
        <f t="shared" ca="1" si="43"/>
        <v>30632.498865348356</v>
      </c>
    </row>
    <row r="652" spans="1:6" x14ac:dyDescent="0.3">
      <c r="A652" s="73">
        <v>42899</v>
      </c>
      <c r="B652" s="130">
        <v>2440.3500979999999</v>
      </c>
      <c r="C652" s="125">
        <f t="shared" si="40"/>
        <v>1.1372238086276187E-2</v>
      </c>
      <c r="D652" s="128">
        <f t="shared" si="41"/>
        <v>11372.238086276187</v>
      </c>
      <c r="E652" s="128">
        <f t="shared" ca="1" si="42"/>
        <v>-25388.530656441842</v>
      </c>
      <c r="F652" s="128">
        <f t="shared" ca="1" si="43"/>
        <v>30632.498865348356</v>
      </c>
    </row>
    <row r="653" spans="1:6" x14ac:dyDescent="0.3">
      <c r="A653" s="73">
        <v>42898</v>
      </c>
      <c r="B653" s="130">
        <v>2429.389893</v>
      </c>
      <c r="C653" s="125">
        <f t="shared" si="40"/>
        <v>5.6170677525806401E-3</v>
      </c>
      <c r="D653" s="128">
        <f t="shared" si="41"/>
        <v>5617.0677525806404</v>
      </c>
      <c r="E653" s="128">
        <f t="shared" ca="1" si="42"/>
        <v>-25388.530656441842</v>
      </c>
      <c r="F653" s="128">
        <f t="shared" ca="1" si="43"/>
        <v>30632.498865348356</v>
      </c>
    </row>
    <row r="654" spans="1:6" x14ac:dyDescent="0.3">
      <c r="A654" s="73">
        <v>42895</v>
      </c>
      <c r="B654" s="130">
        <v>2431.7700199999999</v>
      </c>
      <c r="C654" s="125">
        <f t="shared" si="40"/>
        <v>6.9148933694622716E-3</v>
      </c>
      <c r="D654" s="128">
        <f t="shared" si="41"/>
        <v>6914.8933694622719</v>
      </c>
      <c r="E654" s="128">
        <f t="shared" ca="1" si="42"/>
        <v>-25388.530656441842</v>
      </c>
      <c r="F654" s="128">
        <f t="shared" ca="1" si="43"/>
        <v>30632.498865348356</v>
      </c>
    </row>
    <row r="655" spans="1:6" x14ac:dyDescent="0.3">
      <c r="A655" s="73">
        <v>42894</v>
      </c>
      <c r="B655" s="130">
        <v>2433.790039</v>
      </c>
      <c r="C655" s="125">
        <f t="shared" si="40"/>
        <v>1.2227694886588036E-2</v>
      </c>
      <c r="D655" s="128">
        <f t="shared" si="41"/>
        <v>12227.694886588037</v>
      </c>
      <c r="E655" s="128">
        <f t="shared" ca="1" si="42"/>
        <v>-25388.530656441842</v>
      </c>
      <c r="F655" s="128">
        <f t="shared" ca="1" si="43"/>
        <v>30632.498865348356</v>
      </c>
    </row>
    <row r="656" spans="1:6" x14ac:dyDescent="0.3">
      <c r="A656" s="73">
        <v>42893</v>
      </c>
      <c r="B656" s="130">
        <v>2433.139893</v>
      </c>
      <c r="C656" s="125">
        <f t="shared" si="40"/>
        <v>1.4476185209072012E-2</v>
      </c>
      <c r="D656" s="128">
        <f t="shared" si="41"/>
        <v>14476.185209072013</v>
      </c>
      <c r="E656" s="128">
        <f t="shared" ca="1" si="42"/>
        <v>-25388.530656441842</v>
      </c>
      <c r="F656" s="128">
        <f t="shared" ca="1" si="43"/>
        <v>30632.498865348356</v>
      </c>
    </row>
    <row r="657" spans="1:6" x14ac:dyDescent="0.3">
      <c r="A657" s="73">
        <v>42892</v>
      </c>
      <c r="B657" s="130">
        <v>2429.330078</v>
      </c>
      <c r="C657" s="125">
        <f t="shared" si="40"/>
        <v>1.4749274318934136E-2</v>
      </c>
      <c r="D657" s="128">
        <f t="shared" si="41"/>
        <v>14749.274318934136</v>
      </c>
      <c r="E657" s="128">
        <f t="shared" ca="1" si="42"/>
        <v>-25388.530656441842</v>
      </c>
      <c r="F657" s="128">
        <f t="shared" ca="1" si="43"/>
        <v>30632.498865348356</v>
      </c>
    </row>
    <row r="658" spans="1:6" x14ac:dyDescent="0.3">
      <c r="A658" s="73">
        <v>42891</v>
      </c>
      <c r="B658" s="130">
        <v>2436.1000979999999</v>
      </c>
      <c r="C658" s="125">
        <f t="shared" si="40"/>
        <v>2.2827994128872486E-2</v>
      </c>
      <c r="D658" s="128">
        <f t="shared" si="41"/>
        <v>22827.994128872488</v>
      </c>
      <c r="E658" s="128">
        <f t="shared" ca="1" si="42"/>
        <v>-25388.530656441842</v>
      </c>
      <c r="F658" s="128">
        <f t="shared" ca="1" si="43"/>
        <v>30632.498865348356</v>
      </c>
    </row>
    <row r="659" spans="1:6" x14ac:dyDescent="0.3">
      <c r="A659" s="73">
        <v>42888</v>
      </c>
      <c r="B659" s="130">
        <v>2439.070068</v>
      </c>
      <c r="C659" s="125">
        <f t="shared" si="40"/>
        <v>3.1005401272828914E-2</v>
      </c>
      <c r="D659" s="128">
        <f t="shared" si="41"/>
        <v>31005.401272828913</v>
      </c>
      <c r="E659" s="128">
        <f t="shared" ca="1" si="42"/>
        <v>-25388.530656441842</v>
      </c>
      <c r="F659" s="128">
        <f t="shared" ca="1" si="43"/>
        <v>30632.498865348356</v>
      </c>
    </row>
    <row r="660" spans="1:6" x14ac:dyDescent="0.3">
      <c r="A660" s="73">
        <v>42887</v>
      </c>
      <c r="B660" s="130">
        <v>2430.0600589999999</v>
      </c>
      <c r="C660" s="125">
        <f t="shared" si="40"/>
        <v>3.0983920061037118E-2</v>
      </c>
      <c r="D660" s="128">
        <f t="shared" si="41"/>
        <v>30983.920061037119</v>
      </c>
      <c r="E660" s="128">
        <f t="shared" ca="1" si="42"/>
        <v>-25388.530656441842</v>
      </c>
      <c r="F660" s="128">
        <f t="shared" ca="1" si="43"/>
        <v>30632.498865348356</v>
      </c>
    </row>
    <row r="661" spans="1:6" x14ac:dyDescent="0.3">
      <c r="A661" s="73">
        <v>42886</v>
      </c>
      <c r="B661" s="130">
        <v>2411.8000489999999</v>
      </c>
      <c r="C661" s="125">
        <f t="shared" si="40"/>
        <v>4.6362587784360976E-3</v>
      </c>
      <c r="D661" s="128">
        <f t="shared" si="41"/>
        <v>4636.2587784360976</v>
      </c>
      <c r="E661" s="128">
        <f t="shared" ca="1" si="42"/>
        <v>-25388.530656441842</v>
      </c>
      <c r="F661" s="128">
        <f t="shared" ca="1" si="43"/>
        <v>30632.498865348356</v>
      </c>
    </row>
    <row r="662" spans="1:6" x14ac:dyDescent="0.3">
      <c r="A662" s="73">
        <v>42885</v>
      </c>
      <c r="B662" s="130">
        <v>2412.9099120000001</v>
      </c>
      <c r="C662" s="125">
        <f t="shared" si="40"/>
        <v>4.4081736405825467E-3</v>
      </c>
      <c r="D662" s="128">
        <f t="shared" si="41"/>
        <v>4408.1736405825468</v>
      </c>
      <c r="E662" s="128">
        <f t="shared" ca="1" si="42"/>
        <v>-25388.530656441842</v>
      </c>
      <c r="F662" s="128">
        <f t="shared" ca="1" si="43"/>
        <v>30632.498865348356</v>
      </c>
    </row>
    <row r="663" spans="1:6" x14ac:dyDescent="0.3">
      <c r="A663" s="73">
        <v>42881</v>
      </c>
      <c r="B663" s="130">
        <v>2415.820068</v>
      </c>
      <c r="C663" s="125">
        <f t="shared" si="40"/>
        <v>1.042292317597826E-2</v>
      </c>
      <c r="D663" s="128">
        <f t="shared" si="41"/>
        <v>10422.92317597826</v>
      </c>
      <c r="E663" s="128">
        <f t="shared" ca="1" si="42"/>
        <v>-25388.530656441842</v>
      </c>
      <c r="F663" s="128">
        <f t="shared" ca="1" si="43"/>
        <v>30632.498865348356</v>
      </c>
    </row>
    <row r="664" spans="1:6" x14ac:dyDescent="0.3">
      <c r="A664" s="73">
        <v>42880</v>
      </c>
      <c r="B664" s="130">
        <v>2415.070068</v>
      </c>
      <c r="C664" s="125">
        <f t="shared" si="40"/>
        <v>8.6158465062122769E-3</v>
      </c>
      <c r="D664" s="128">
        <f t="shared" si="41"/>
        <v>8615.8465062122777</v>
      </c>
      <c r="E664" s="128">
        <f t="shared" ca="1" si="42"/>
        <v>-25388.530656441842</v>
      </c>
      <c r="F664" s="128">
        <f t="shared" ca="1" si="43"/>
        <v>30632.498865348356</v>
      </c>
    </row>
    <row r="665" spans="1:6" x14ac:dyDescent="0.3">
      <c r="A665" s="73">
        <v>42879</v>
      </c>
      <c r="B665" s="130">
        <v>2404.389893</v>
      </c>
      <c r="C665" s="125">
        <f t="shared" si="40"/>
        <v>1.9836434083946308E-3</v>
      </c>
      <c r="D665" s="128">
        <f t="shared" si="41"/>
        <v>1983.6434083946308</v>
      </c>
      <c r="E665" s="128">
        <f t="shared" ca="1" si="42"/>
        <v>-25388.530656441842</v>
      </c>
      <c r="F665" s="128">
        <f t="shared" ca="1" si="43"/>
        <v>30632.498865348356</v>
      </c>
    </row>
    <row r="666" spans="1:6" x14ac:dyDescent="0.3">
      <c r="A666" s="73">
        <v>42878</v>
      </c>
      <c r="B666" s="130">
        <v>2398.419922</v>
      </c>
      <c r="C666" s="125">
        <f t="shared" si="40"/>
        <v>6.2580313436111368E-4</v>
      </c>
      <c r="D666" s="128">
        <f t="shared" si="41"/>
        <v>625.80313436111373</v>
      </c>
      <c r="E666" s="128">
        <f t="shared" ca="1" si="42"/>
        <v>-25388.530656441842</v>
      </c>
      <c r="F666" s="128">
        <f t="shared" ca="1" si="43"/>
        <v>30632.498865348356</v>
      </c>
    </row>
    <row r="667" spans="1:6" x14ac:dyDescent="0.3">
      <c r="A667" s="73">
        <v>42877</v>
      </c>
      <c r="B667" s="130">
        <v>2394.0200199999999</v>
      </c>
      <c r="C667" s="125">
        <f t="shared" si="40"/>
        <v>-2.2338534377051023E-3</v>
      </c>
      <c r="D667" s="128">
        <f t="shared" si="41"/>
        <v>-2233.8534377051024</v>
      </c>
      <c r="E667" s="128">
        <f t="shared" ca="1" si="42"/>
        <v>-25388.530656441842</v>
      </c>
      <c r="F667" s="128">
        <f t="shared" ca="1" si="43"/>
        <v>30632.498865348356</v>
      </c>
    </row>
    <row r="668" spans="1:6" x14ac:dyDescent="0.3">
      <c r="A668" s="73">
        <v>42874</v>
      </c>
      <c r="B668" s="130">
        <v>2381.7299800000001</v>
      </c>
      <c r="C668" s="125">
        <f t="shared" si="40"/>
        <v>-7.318856292721776E-3</v>
      </c>
      <c r="D668" s="128">
        <f t="shared" si="41"/>
        <v>-7318.8562927217763</v>
      </c>
      <c r="E668" s="128">
        <f t="shared" ca="1" si="42"/>
        <v>-25388.530656441842</v>
      </c>
      <c r="F668" s="128">
        <f t="shared" ca="1" si="43"/>
        <v>30632.498865348356</v>
      </c>
    </row>
    <row r="669" spans="1:6" x14ac:dyDescent="0.3">
      <c r="A669" s="73">
        <v>42873</v>
      </c>
      <c r="B669" s="130">
        <v>2365.719971</v>
      </c>
      <c r="C669" s="125">
        <f t="shared" si="40"/>
        <v>-9.9601797853946517E-3</v>
      </c>
      <c r="D669" s="128">
        <f t="shared" si="41"/>
        <v>-9960.1797853946518</v>
      </c>
      <c r="E669" s="128">
        <f t="shared" ca="1" si="42"/>
        <v>-25388.530656441842</v>
      </c>
      <c r="F669" s="128">
        <f t="shared" ca="1" si="43"/>
        <v>30632.498865348356</v>
      </c>
    </row>
    <row r="670" spans="1:6" x14ac:dyDescent="0.3">
      <c r="A670" s="73">
        <v>42872</v>
      </c>
      <c r="B670" s="130">
        <v>2357.030029</v>
      </c>
      <c r="C670" s="125">
        <f t="shared" si="40"/>
        <v>-1.3022681145353765E-2</v>
      </c>
      <c r="D670" s="128">
        <f t="shared" si="41"/>
        <v>-13022.681145353765</v>
      </c>
      <c r="E670" s="128">
        <f t="shared" ca="1" si="42"/>
        <v>-25388.530656441842</v>
      </c>
      <c r="F670" s="128">
        <f t="shared" ca="1" si="43"/>
        <v>30632.498865348356</v>
      </c>
    </row>
    <row r="671" spans="1:6" x14ac:dyDescent="0.3">
      <c r="A671" s="73">
        <v>42871</v>
      </c>
      <c r="B671" s="130">
        <v>2400.669922</v>
      </c>
      <c r="C671" s="125">
        <f t="shared" si="40"/>
        <v>3.9729506099064338E-3</v>
      </c>
      <c r="D671" s="128">
        <f t="shared" si="41"/>
        <v>3972.9506099064338</v>
      </c>
      <c r="E671" s="128">
        <f t="shared" ca="1" si="42"/>
        <v>-25388.530656441842</v>
      </c>
      <c r="F671" s="128">
        <f t="shared" ca="1" si="43"/>
        <v>30632.498865348356</v>
      </c>
    </row>
    <row r="672" spans="1:6" x14ac:dyDescent="0.3">
      <c r="A672" s="73">
        <v>42870</v>
      </c>
      <c r="B672" s="130">
        <v>2402.320068</v>
      </c>
      <c r="C672" s="125">
        <f t="shared" si="40"/>
        <v>5.8576451089689119E-3</v>
      </c>
      <c r="D672" s="128">
        <f t="shared" si="41"/>
        <v>5857.6451089689117</v>
      </c>
      <c r="E672" s="128">
        <f t="shared" ca="1" si="42"/>
        <v>-25388.530656441842</v>
      </c>
      <c r="F672" s="128">
        <f t="shared" ca="1" si="43"/>
        <v>30632.498865348356</v>
      </c>
    </row>
    <row r="673" spans="1:6" x14ac:dyDescent="0.3">
      <c r="A673" s="73">
        <v>42867</v>
      </c>
      <c r="B673" s="130">
        <v>2390.8999020000001</v>
      </c>
      <c r="C673" s="125">
        <f t="shared" si="40"/>
        <v>2.8101464380911878E-3</v>
      </c>
      <c r="D673" s="128">
        <f t="shared" si="41"/>
        <v>2810.146438091188</v>
      </c>
      <c r="E673" s="128">
        <f t="shared" ca="1" si="42"/>
        <v>-25388.530656441842</v>
      </c>
      <c r="F673" s="128">
        <f t="shared" ca="1" si="43"/>
        <v>30632.498865348356</v>
      </c>
    </row>
    <row r="674" spans="1:6" x14ac:dyDescent="0.3">
      <c r="A674" s="73">
        <v>42866</v>
      </c>
      <c r="B674" s="130">
        <v>2394.4399410000001</v>
      </c>
      <c r="C674" s="125">
        <f t="shared" si="40"/>
        <v>2.3735734091305805E-3</v>
      </c>
      <c r="D674" s="128">
        <f t="shared" si="41"/>
        <v>2373.5734091305803</v>
      </c>
      <c r="E674" s="128">
        <f t="shared" ca="1" si="42"/>
        <v>-25388.530656441842</v>
      </c>
      <c r="F674" s="128">
        <f t="shared" ca="1" si="43"/>
        <v>30632.498865348356</v>
      </c>
    </row>
    <row r="675" spans="1:6" x14ac:dyDescent="0.3">
      <c r="A675" s="73">
        <v>42865</v>
      </c>
      <c r="B675" s="130">
        <v>2399.6298830000001</v>
      </c>
      <c r="C675" s="125">
        <f t="shared" si="40"/>
        <v>5.1016491444766388E-3</v>
      </c>
      <c r="D675" s="128">
        <f t="shared" si="41"/>
        <v>5101.6491444766389</v>
      </c>
      <c r="E675" s="128">
        <f t="shared" ca="1" si="42"/>
        <v>-25388.530656441842</v>
      </c>
      <c r="F675" s="128">
        <f t="shared" ca="1" si="43"/>
        <v>30632.498865348356</v>
      </c>
    </row>
    <row r="676" spans="1:6" x14ac:dyDescent="0.3">
      <c r="A676" s="73">
        <v>42864</v>
      </c>
      <c r="B676" s="130">
        <v>2396.919922</v>
      </c>
      <c r="C676" s="125">
        <f t="shared" si="40"/>
        <v>3.4789331987030714E-3</v>
      </c>
      <c r="D676" s="128">
        <f t="shared" si="41"/>
        <v>3478.9331987030714</v>
      </c>
      <c r="E676" s="128">
        <f t="shared" ca="1" si="42"/>
        <v>-25388.530656441842</v>
      </c>
      <c r="F676" s="128">
        <f t="shared" ca="1" si="43"/>
        <v>30632.498865348356</v>
      </c>
    </row>
    <row r="677" spans="1:6" x14ac:dyDescent="0.3">
      <c r="A677" s="73">
        <v>42863</v>
      </c>
      <c r="B677" s="130">
        <v>2399.3798830000001</v>
      </c>
      <c r="C677" s="125">
        <f t="shared" si="40"/>
        <v>1.0626953664023553E-2</v>
      </c>
      <c r="D677" s="128">
        <f t="shared" si="41"/>
        <v>10626.953664023553</v>
      </c>
      <c r="E677" s="128">
        <f t="shared" ca="1" si="42"/>
        <v>-25388.530656441842</v>
      </c>
      <c r="F677" s="128">
        <f t="shared" ca="1" si="43"/>
        <v>30632.498865348356</v>
      </c>
    </row>
    <row r="678" spans="1:6" x14ac:dyDescent="0.3">
      <c r="A678" s="73">
        <v>42860</v>
      </c>
      <c r="B678" s="130">
        <v>2399.290039</v>
      </c>
      <c r="C678" s="125">
        <f t="shared" si="40"/>
        <v>2.1543966752144428E-2</v>
      </c>
      <c r="D678" s="128">
        <f t="shared" si="41"/>
        <v>21543.966752144428</v>
      </c>
      <c r="E678" s="128">
        <f t="shared" ca="1" si="42"/>
        <v>-25388.530656441842</v>
      </c>
      <c r="F678" s="128">
        <f t="shared" ca="1" si="43"/>
        <v>30632.498865348356</v>
      </c>
    </row>
    <row r="679" spans="1:6" x14ac:dyDescent="0.3">
      <c r="A679" s="73">
        <v>42859</v>
      </c>
      <c r="B679" s="130">
        <v>2389.5200199999999</v>
      </c>
      <c r="C679" s="125">
        <f t="shared" si="40"/>
        <v>1.4296357452934227E-2</v>
      </c>
      <c r="D679" s="128">
        <f t="shared" si="41"/>
        <v>14296.357452934228</v>
      </c>
      <c r="E679" s="128">
        <f t="shared" ca="1" si="42"/>
        <v>-25388.530656441842</v>
      </c>
      <c r="F679" s="128">
        <f t="shared" ca="1" si="43"/>
        <v>30632.498865348356</v>
      </c>
    </row>
    <row r="680" spans="1:6" x14ac:dyDescent="0.3">
      <c r="A680" s="73">
        <v>42858</v>
      </c>
      <c r="B680" s="130">
        <v>2388.1298830000001</v>
      </c>
      <c r="C680" s="125">
        <f t="shared" si="40"/>
        <v>2.1367121580824211E-2</v>
      </c>
      <c r="D680" s="128">
        <f t="shared" si="41"/>
        <v>21367.121580824212</v>
      </c>
      <c r="E680" s="128">
        <f t="shared" ca="1" si="42"/>
        <v>-25388.530656441842</v>
      </c>
      <c r="F680" s="128">
        <f t="shared" ca="1" si="43"/>
        <v>30632.498865348356</v>
      </c>
    </row>
    <row r="681" spans="1:6" x14ac:dyDescent="0.3">
      <c r="A681" s="73">
        <v>42857</v>
      </c>
      <c r="B681" s="130">
        <v>2391.169922</v>
      </c>
      <c r="C681" s="125">
        <f t="shared" si="40"/>
        <v>2.0912044810118102E-2</v>
      </c>
      <c r="D681" s="128">
        <f t="shared" si="41"/>
        <v>20912.044810118103</v>
      </c>
      <c r="E681" s="128">
        <f t="shared" ca="1" si="42"/>
        <v>-25388.530656441842</v>
      </c>
      <c r="F681" s="128">
        <f t="shared" ca="1" si="43"/>
        <v>30632.498865348356</v>
      </c>
    </row>
    <row r="682" spans="1:6" x14ac:dyDescent="0.3">
      <c r="A682" s="73">
        <v>42856</v>
      </c>
      <c r="B682" s="130">
        <v>2388.330078</v>
      </c>
      <c r="C682" s="125">
        <f t="shared" si="40"/>
        <v>1.6738995505600318E-2</v>
      </c>
      <c r="D682" s="128">
        <f t="shared" si="41"/>
        <v>16738.995505600316</v>
      </c>
      <c r="E682" s="128">
        <f t="shared" ca="1" si="42"/>
        <v>-25388.530656441842</v>
      </c>
      <c r="F682" s="128">
        <f t="shared" ca="1" si="43"/>
        <v>30632.498865348356</v>
      </c>
    </row>
    <row r="683" spans="1:6" x14ac:dyDescent="0.3">
      <c r="A683" s="73">
        <v>42853</v>
      </c>
      <c r="B683" s="130">
        <v>2384.1999510000001</v>
      </c>
      <c r="C683" s="125">
        <f t="shared" si="40"/>
        <v>2.3723137535126781E-2</v>
      </c>
      <c r="D683" s="128">
        <f t="shared" si="41"/>
        <v>23723.137535126782</v>
      </c>
      <c r="E683" s="128">
        <f t="shared" ca="1" si="42"/>
        <v>-25388.530656441842</v>
      </c>
      <c r="F683" s="128">
        <f t="shared" ca="1" si="43"/>
        <v>30632.498865348356</v>
      </c>
    </row>
    <row r="684" spans="1:6" x14ac:dyDescent="0.3">
      <c r="A684" s="73">
        <v>42852</v>
      </c>
      <c r="B684" s="130">
        <v>2388.7700199999999</v>
      </c>
      <c r="C684" s="125">
        <f t="shared" si="40"/>
        <v>1.8695692097975947E-2</v>
      </c>
      <c r="D684" s="128">
        <f t="shared" si="41"/>
        <v>18695.692097975945</v>
      </c>
      <c r="E684" s="128">
        <f t="shared" ca="1" si="42"/>
        <v>-25388.530656441842</v>
      </c>
      <c r="F684" s="128">
        <f t="shared" ca="1" si="43"/>
        <v>30632.498865348356</v>
      </c>
    </row>
    <row r="685" spans="1:6" x14ac:dyDescent="0.3">
      <c r="A685" s="73">
        <v>42851</v>
      </c>
      <c r="B685" s="130">
        <v>2387.4499510000001</v>
      </c>
      <c r="C685" s="125">
        <f t="shared" si="40"/>
        <v>1.4304617077707471E-2</v>
      </c>
      <c r="D685" s="128">
        <f t="shared" si="41"/>
        <v>14304.617077707471</v>
      </c>
      <c r="E685" s="128">
        <f t="shared" ca="1" si="42"/>
        <v>-25388.530656441842</v>
      </c>
      <c r="F685" s="128">
        <f t="shared" ca="1" si="43"/>
        <v>30632.498865348356</v>
      </c>
    </row>
    <row r="686" spans="1:6" x14ac:dyDescent="0.3">
      <c r="A686" s="73">
        <v>42850</v>
      </c>
      <c r="B686" s="130">
        <v>2388.610107</v>
      </c>
      <c r="C686" s="125">
        <f t="shared" si="40"/>
        <v>1.3342410432101381E-2</v>
      </c>
      <c r="D686" s="128">
        <f t="shared" si="41"/>
        <v>13342.410432101382</v>
      </c>
      <c r="E686" s="128">
        <f t="shared" ca="1" si="42"/>
        <v>-25388.530656441842</v>
      </c>
      <c r="F686" s="128">
        <f t="shared" ca="1" si="43"/>
        <v>30632.498865348356</v>
      </c>
    </row>
    <row r="687" spans="1:6" x14ac:dyDescent="0.3">
      <c r="A687" s="73">
        <v>42849</v>
      </c>
      <c r="B687" s="130">
        <v>2374.1499020000001</v>
      </c>
      <c r="C687" s="125">
        <f t="shared" si="40"/>
        <v>7.9004655798169399E-3</v>
      </c>
      <c r="D687" s="128">
        <f t="shared" si="41"/>
        <v>7900.4655798169397</v>
      </c>
      <c r="E687" s="128">
        <f t="shared" ca="1" si="42"/>
        <v>-25388.530656441842</v>
      </c>
      <c r="F687" s="128">
        <f t="shared" ca="1" si="43"/>
        <v>30632.498865348356</v>
      </c>
    </row>
    <row r="688" spans="1:6" x14ac:dyDescent="0.3">
      <c r="A688" s="73">
        <v>42846</v>
      </c>
      <c r="B688" s="130">
        <v>2348.6899410000001</v>
      </c>
      <c r="C688" s="125">
        <f t="shared" si="40"/>
        <v>-3.7328043967643776E-3</v>
      </c>
      <c r="D688" s="128">
        <f t="shared" si="41"/>
        <v>-3732.8043967643775</v>
      </c>
      <c r="E688" s="128">
        <f t="shared" ca="1" si="42"/>
        <v>-25388.530656441842</v>
      </c>
      <c r="F688" s="128">
        <f t="shared" ca="1" si="43"/>
        <v>30632.498865348356</v>
      </c>
    </row>
    <row r="689" spans="1:6" x14ac:dyDescent="0.3">
      <c r="A689" s="73">
        <v>42845</v>
      </c>
      <c r="B689" s="130">
        <v>2355.8400879999999</v>
      </c>
      <c r="C689" s="125">
        <f t="shared" si="40"/>
        <v>1.2283036444407092E-3</v>
      </c>
      <c r="D689" s="128">
        <f t="shared" si="41"/>
        <v>1228.3036444407091</v>
      </c>
      <c r="E689" s="128">
        <f t="shared" ca="1" si="42"/>
        <v>-25388.530656441842</v>
      </c>
      <c r="F689" s="128">
        <f t="shared" ca="1" si="43"/>
        <v>30632.498865348356</v>
      </c>
    </row>
    <row r="690" spans="1:6" x14ac:dyDescent="0.3">
      <c r="A690" s="73">
        <v>42844</v>
      </c>
      <c r="B690" s="130">
        <v>2338.169922</v>
      </c>
      <c r="C690" s="125">
        <f t="shared" si="40"/>
        <v>-9.317161048365441E-3</v>
      </c>
      <c r="D690" s="128">
        <f t="shared" si="41"/>
        <v>-9317.1610483654404</v>
      </c>
      <c r="E690" s="128">
        <f t="shared" ca="1" si="42"/>
        <v>-25388.530656441842</v>
      </c>
      <c r="F690" s="128">
        <f t="shared" ca="1" si="43"/>
        <v>30632.498865348356</v>
      </c>
    </row>
    <row r="691" spans="1:6" x14ac:dyDescent="0.3">
      <c r="A691" s="73">
        <v>42843</v>
      </c>
      <c r="B691" s="130">
        <v>2342.1899410000001</v>
      </c>
      <c r="C691" s="125">
        <f t="shared" si="40"/>
        <v>-7.0586162600437818E-3</v>
      </c>
      <c r="D691" s="128">
        <f t="shared" si="41"/>
        <v>-7058.6162600437819</v>
      </c>
      <c r="E691" s="128">
        <f t="shared" ca="1" si="42"/>
        <v>-25388.530656441842</v>
      </c>
      <c r="F691" s="128">
        <f t="shared" ca="1" si="43"/>
        <v>30632.498865348356</v>
      </c>
    </row>
    <row r="692" spans="1:6" x14ac:dyDescent="0.3">
      <c r="A692" s="73">
        <v>42842</v>
      </c>
      <c r="B692" s="130">
        <v>2349.01001</v>
      </c>
      <c r="C692" s="125">
        <f t="shared" si="40"/>
        <v>-5.8026178168704146E-3</v>
      </c>
      <c r="D692" s="128">
        <f t="shared" si="41"/>
        <v>-5802.6178168704146</v>
      </c>
      <c r="E692" s="128">
        <f t="shared" ca="1" si="42"/>
        <v>-25388.530656441842</v>
      </c>
      <c r="F692" s="128">
        <f t="shared" ca="1" si="43"/>
        <v>30632.498865348356</v>
      </c>
    </row>
    <row r="693" spans="1:6" x14ac:dyDescent="0.3">
      <c r="A693" s="73">
        <v>42838</v>
      </c>
      <c r="B693" s="130">
        <v>2328.9499510000001</v>
      </c>
      <c r="C693" s="125">
        <f t="shared" si="40"/>
        <v>-1.6515674022438254E-2</v>
      </c>
      <c r="D693" s="128">
        <f t="shared" si="41"/>
        <v>-16515.674022438252</v>
      </c>
      <c r="E693" s="128">
        <f t="shared" ca="1" si="42"/>
        <v>-25388.530656441842</v>
      </c>
      <c r="F693" s="128">
        <f t="shared" ca="1" si="43"/>
        <v>30632.498865348356</v>
      </c>
    </row>
    <row r="694" spans="1:6" x14ac:dyDescent="0.3">
      <c r="A694" s="73">
        <v>42837</v>
      </c>
      <c r="B694" s="130">
        <v>2344.929932</v>
      </c>
      <c r="C694" s="125">
        <f t="shared" si="40"/>
        <v>-6.8611011688254342E-3</v>
      </c>
      <c r="D694" s="128">
        <f t="shared" si="41"/>
        <v>-6861.1011688254339</v>
      </c>
      <c r="E694" s="128">
        <f t="shared" ca="1" si="42"/>
        <v>-25388.530656441842</v>
      </c>
      <c r="F694" s="128">
        <f t="shared" ca="1" si="43"/>
        <v>30632.498865348356</v>
      </c>
    </row>
    <row r="695" spans="1:6" x14ac:dyDescent="0.3">
      <c r="A695" s="73">
        <v>42836</v>
      </c>
      <c r="B695" s="130">
        <v>2353.780029</v>
      </c>
      <c r="C695" s="125">
        <f t="shared" si="40"/>
        <v>-2.0309080764607801E-3</v>
      </c>
      <c r="D695" s="128">
        <f t="shared" si="41"/>
        <v>-2030.9080764607802</v>
      </c>
      <c r="E695" s="128">
        <f t="shared" ca="1" si="42"/>
        <v>-25388.530656441842</v>
      </c>
      <c r="F695" s="128">
        <f t="shared" ca="1" si="43"/>
        <v>30632.498865348356</v>
      </c>
    </row>
    <row r="696" spans="1:6" x14ac:dyDescent="0.3">
      <c r="A696" s="73">
        <v>42835</v>
      </c>
      <c r="B696" s="130">
        <v>2357.1599120000001</v>
      </c>
      <c r="C696" s="125">
        <f t="shared" si="40"/>
        <v>6.6492526082131409E-3</v>
      </c>
      <c r="D696" s="128">
        <f t="shared" si="41"/>
        <v>6649.2526082131408</v>
      </c>
      <c r="E696" s="128">
        <f t="shared" ca="1" si="42"/>
        <v>-25388.530656441842</v>
      </c>
      <c r="F696" s="128">
        <f t="shared" ca="1" si="43"/>
        <v>30632.498865348356</v>
      </c>
    </row>
    <row r="697" spans="1:6" x14ac:dyDescent="0.3">
      <c r="A697" s="73">
        <v>42832</v>
      </c>
      <c r="B697" s="130">
        <v>2355.540039</v>
      </c>
      <c r="C697" s="125">
        <f t="shared" si="40"/>
        <v>4.9318079073354948E-3</v>
      </c>
      <c r="D697" s="128">
        <f t="shared" si="41"/>
        <v>4931.8079073354947</v>
      </c>
      <c r="E697" s="128">
        <f t="shared" ca="1" si="42"/>
        <v>-25388.530656441842</v>
      </c>
      <c r="F697" s="128">
        <f t="shared" ca="1" si="43"/>
        <v>30632.498865348356</v>
      </c>
    </row>
    <row r="698" spans="1:6" x14ac:dyDescent="0.3">
      <c r="A698" s="73">
        <v>42831</v>
      </c>
      <c r="B698" s="130">
        <v>2357.48999</v>
      </c>
      <c r="C698" s="125">
        <f t="shared" si="40"/>
        <v>4.9148447508393645E-3</v>
      </c>
      <c r="D698" s="128">
        <f t="shared" si="41"/>
        <v>4914.8447508393647</v>
      </c>
      <c r="E698" s="128">
        <f t="shared" ca="1" si="42"/>
        <v>-25388.530656441842</v>
      </c>
      <c r="F698" s="128">
        <f t="shared" ca="1" si="43"/>
        <v>30632.498865348356</v>
      </c>
    </row>
    <row r="699" spans="1:6" x14ac:dyDescent="0.3">
      <c r="A699" s="73">
        <v>42830</v>
      </c>
      <c r="B699" s="130">
        <v>2352.9499510000001</v>
      </c>
      <c r="C699" s="125">
        <f t="shared" si="40"/>
        <v>1.9161575055426372E-3</v>
      </c>
      <c r="D699" s="128">
        <f t="shared" si="41"/>
        <v>1916.1575055426372</v>
      </c>
      <c r="E699" s="128">
        <f t="shared" ca="1" si="42"/>
        <v>-25388.530656441842</v>
      </c>
      <c r="F699" s="128">
        <f t="shared" ca="1" si="43"/>
        <v>30632.498865348356</v>
      </c>
    </row>
    <row r="700" spans="1:6" x14ac:dyDescent="0.3">
      <c r="A700" s="73">
        <v>42829</v>
      </c>
      <c r="B700" s="130">
        <v>2360.1599120000001</v>
      </c>
      <c r="C700" s="125">
        <f t="shared" si="40"/>
        <v>6.8855606446569517E-3</v>
      </c>
      <c r="D700" s="128">
        <f t="shared" si="41"/>
        <v>6885.5606446569518</v>
      </c>
      <c r="E700" s="128">
        <f t="shared" ca="1" si="42"/>
        <v>-25388.530656441842</v>
      </c>
      <c r="F700" s="128">
        <f t="shared" ca="1" si="43"/>
        <v>30632.498865348356</v>
      </c>
    </row>
    <row r="701" spans="1:6" x14ac:dyDescent="0.3">
      <c r="A701" s="73">
        <v>42828</v>
      </c>
      <c r="B701" s="130">
        <v>2358.8400879999999</v>
      </c>
      <c r="C701" s="125">
        <f t="shared" si="40"/>
        <v>-6.163921675333528E-3</v>
      </c>
      <c r="D701" s="128">
        <f t="shared" si="41"/>
        <v>-6163.9216753335277</v>
      </c>
      <c r="E701" s="128">
        <f t="shared" ca="1" si="42"/>
        <v>-25388.530656441842</v>
      </c>
      <c r="F701" s="128">
        <f t="shared" ca="1" si="43"/>
        <v>30632.498865348356</v>
      </c>
    </row>
    <row r="702" spans="1:6" x14ac:dyDescent="0.3">
      <c r="A702" s="73">
        <v>42825</v>
      </c>
      <c r="B702" s="130">
        <v>2362.719971</v>
      </c>
      <c r="C702" s="125">
        <f t="shared" si="40"/>
        <v>-6.5300237569642094E-3</v>
      </c>
      <c r="D702" s="128">
        <f t="shared" si="41"/>
        <v>-6530.0237569642095</v>
      </c>
      <c r="E702" s="128">
        <f t="shared" ca="1" si="42"/>
        <v>-25388.530656441842</v>
      </c>
      <c r="F702" s="128">
        <f t="shared" ca="1" si="43"/>
        <v>30632.498865348356</v>
      </c>
    </row>
    <row r="703" spans="1:6" x14ac:dyDescent="0.3">
      <c r="A703" s="73">
        <v>42824</v>
      </c>
      <c r="B703" s="130">
        <v>2368.0600589999999</v>
      </c>
      <c r="C703" s="125">
        <f t="shared" si="40"/>
        <v>-5.5933217942616409E-3</v>
      </c>
      <c r="D703" s="128">
        <f t="shared" si="41"/>
        <v>-5593.3217942616411</v>
      </c>
      <c r="E703" s="128">
        <f t="shared" ca="1" si="42"/>
        <v>-25388.530656441842</v>
      </c>
      <c r="F703" s="128">
        <f t="shared" ca="1" si="43"/>
        <v>30632.498865348356</v>
      </c>
    </row>
    <row r="704" spans="1:6" x14ac:dyDescent="0.3">
      <c r="A704" s="73">
        <v>42823</v>
      </c>
      <c r="B704" s="130">
        <v>2361.1298830000001</v>
      </c>
      <c r="C704" s="125">
        <f t="shared" si="40"/>
        <v>-1.0116350795651763E-2</v>
      </c>
      <c r="D704" s="128">
        <f t="shared" si="41"/>
        <v>-10116.350795651762</v>
      </c>
      <c r="E704" s="128">
        <f t="shared" ca="1" si="42"/>
        <v>-25388.530656441842</v>
      </c>
      <c r="F704" s="128">
        <f t="shared" ca="1" si="43"/>
        <v>30632.498865348356</v>
      </c>
    </row>
    <row r="705" spans="1:6" x14ac:dyDescent="0.3">
      <c r="A705" s="73">
        <v>42822</v>
      </c>
      <c r="B705" s="130">
        <v>2358.570068</v>
      </c>
      <c r="C705" s="125">
        <f t="shared" si="40"/>
        <v>-2.9084880857832562E-3</v>
      </c>
      <c r="D705" s="128">
        <f t="shared" si="41"/>
        <v>-2908.4880857832563</v>
      </c>
      <c r="E705" s="128">
        <f t="shared" ca="1" si="42"/>
        <v>-25388.530656441842</v>
      </c>
      <c r="F705" s="128">
        <f t="shared" ca="1" si="43"/>
        <v>30632.498865348356</v>
      </c>
    </row>
    <row r="706" spans="1:6" x14ac:dyDescent="0.3">
      <c r="A706" s="73">
        <v>42821</v>
      </c>
      <c r="B706" s="130">
        <v>2341.5900879999999</v>
      </c>
      <c r="C706" s="125">
        <f t="shared" si="40"/>
        <v>-1.3431761677847653E-2</v>
      </c>
      <c r="D706" s="128">
        <f t="shared" si="41"/>
        <v>-13431.761677847653</v>
      </c>
      <c r="E706" s="128">
        <f t="shared" ca="1" si="42"/>
        <v>-25388.530656441842</v>
      </c>
      <c r="F706" s="128">
        <f t="shared" ca="1" si="43"/>
        <v>30632.498865348356</v>
      </c>
    </row>
    <row r="707" spans="1:6" x14ac:dyDescent="0.3">
      <c r="A707" s="73">
        <v>42818</v>
      </c>
      <c r="B707" s="130">
        <v>2343.9799800000001</v>
      </c>
      <c r="C707" s="125">
        <f t="shared" si="40"/>
        <v>-1.2062765243972318E-2</v>
      </c>
      <c r="D707" s="128">
        <f t="shared" si="41"/>
        <v>-12062.765243972317</v>
      </c>
      <c r="E707" s="128">
        <f t="shared" ca="1" si="42"/>
        <v>-25388.530656441842</v>
      </c>
      <c r="F707" s="128">
        <f t="shared" ca="1" si="43"/>
        <v>30632.498865348356</v>
      </c>
    </row>
    <row r="708" spans="1:6" x14ac:dyDescent="0.3">
      <c r="A708" s="73">
        <v>42817</v>
      </c>
      <c r="B708" s="130">
        <v>2345.959961</v>
      </c>
      <c r="C708" s="125">
        <f t="shared" si="40"/>
        <v>-7.9962767781889266E-3</v>
      </c>
      <c r="D708" s="128">
        <f t="shared" si="41"/>
        <v>-7996.276778188927</v>
      </c>
      <c r="E708" s="128">
        <f t="shared" ca="1" si="42"/>
        <v>-25388.530656441842</v>
      </c>
      <c r="F708" s="128">
        <f t="shared" ca="1" si="43"/>
        <v>30632.498865348356</v>
      </c>
    </row>
    <row r="709" spans="1:6" x14ac:dyDescent="0.3">
      <c r="A709" s="73">
        <v>42816</v>
      </c>
      <c r="B709" s="130">
        <v>2348.4499510000001</v>
      </c>
      <c r="C709" s="125">
        <f t="shared" si="40"/>
        <v>-6.1490275512194881E-3</v>
      </c>
      <c r="D709" s="128">
        <f t="shared" si="41"/>
        <v>-6149.0275512194885</v>
      </c>
      <c r="E709" s="128">
        <f t="shared" ca="1" si="42"/>
        <v>-25388.530656441842</v>
      </c>
      <c r="F709" s="128">
        <f t="shared" ca="1" si="43"/>
        <v>30632.498865348356</v>
      </c>
    </row>
    <row r="710" spans="1:6" x14ac:dyDescent="0.3">
      <c r="A710" s="73">
        <v>42815</v>
      </c>
      <c r="B710" s="130">
        <v>2344.0200199999999</v>
      </c>
      <c r="C710" s="125">
        <f t="shared" si="40"/>
        <v>-1.0289637306774346E-2</v>
      </c>
      <c r="D710" s="128">
        <f t="shared" si="41"/>
        <v>-10289.637306774346</v>
      </c>
      <c r="E710" s="128">
        <f t="shared" ca="1" si="42"/>
        <v>-25388.530656441842</v>
      </c>
      <c r="F710" s="128">
        <f t="shared" ca="1" si="43"/>
        <v>30632.498865348356</v>
      </c>
    </row>
    <row r="711" spans="1:6" x14ac:dyDescent="0.3">
      <c r="A711" s="73">
        <v>42814</v>
      </c>
      <c r="B711" s="130">
        <v>2373.469971</v>
      </c>
      <c r="C711" s="125">
        <f t="shared" si="40"/>
        <v>-7.7467276031095711E-4</v>
      </c>
      <c r="D711" s="128">
        <f t="shared" si="41"/>
        <v>-774.67276031095707</v>
      </c>
      <c r="E711" s="128">
        <f t="shared" ca="1" si="42"/>
        <v>-25388.530656441842</v>
      </c>
      <c r="F711" s="128">
        <f t="shared" ca="1" si="43"/>
        <v>30632.498865348356</v>
      </c>
    </row>
    <row r="712" spans="1:6" x14ac:dyDescent="0.3">
      <c r="A712" s="73">
        <v>42811</v>
      </c>
      <c r="B712" s="130">
        <v>2378.25</v>
      </c>
      <c r="C712" s="125">
        <f t="shared" ref="C712:C775" si="44">B712/B722-1</f>
        <v>-2.0435885565561751E-3</v>
      </c>
      <c r="D712" s="128">
        <f t="shared" ref="D712:D775" si="45">C712*$B$5</f>
        <v>-2043.588556556175</v>
      </c>
      <c r="E712" s="128">
        <f t="shared" ref="E712:E775" ca="1" si="46">_xlfn.PERCENTILE.INC(OFFSET(D712,0,0,Window),1-VaRLevel)</f>
        <v>-25388.530656441842</v>
      </c>
      <c r="F712" s="128">
        <f t="shared" ref="F712:F775" ca="1" si="47">ABS(AVERAGEIF(OFFSET(D712,0,0,Window),"&lt;=" &amp;E712))</f>
        <v>30632.498865348356</v>
      </c>
    </row>
    <row r="713" spans="1:6" x14ac:dyDescent="0.3">
      <c r="A713" s="73">
        <v>42810</v>
      </c>
      <c r="B713" s="130">
        <v>2381.3798830000001</v>
      </c>
      <c r="C713" s="125">
        <f t="shared" si="44"/>
        <v>-2.2672424669356595E-4</v>
      </c>
      <c r="D713" s="128">
        <f t="shared" si="45"/>
        <v>-226.72424669356593</v>
      </c>
      <c r="E713" s="128">
        <f t="shared" ca="1" si="46"/>
        <v>-25388.530656441842</v>
      </c>
      <c r="F713" s="128">
        <f t="shared" ca="1" si="47"/>
        <v>30632.498865348356</v>
      </c>
    </row>
    <row r="714" spans="1:6" x14ac:dyDescent="0.3">
      <c r="A714" s="73">
        <v>42809</v>
      </c>
      <c r="B714" s="130">
        <v>2385.26001</v>
      </c>
      <c r="C714" s="125">
        <f t="shared" si="44"/>
        <v>-4.465830470528509E-3</v>
      </c>
      <c r="D714" s="128">
        <f t="shared" si="45"/>
        <v>-4465.8304705285091</v>
      </c>
      <c r="E714" s="128">
        <f t="shared" ca="1" si="46"/>
        <v>-25388.530656441842</v>
      </c>
      <c r="F714" s="128">
        <f t="shared" ca="1" si="47"/>
        <v>30632.498865348356</v>
      </c>
    </row>
    <row r="715" spans="1:6" x14ac:dyDescent="0.3">
      <c r="A715" s="73">
        <v>42808</v>
      </c>
      <c r="B715" s="130">
        <v>2365.4499510000001</v>
      </c>
      <c r="C715" s="125">
        <f t="shared" si="44"/>
        <v>7.6579262575515727E-4</v>
      </c>
      <c r="D715" s="128">
        <f t="shared" si="45"/>
        <v>765.79262575515725</v>
      </c>
      <c r="E715" s="128">
        <f t="shared" ca="1" si="46"/>
        <v>-25388.530656441842</v>
      </c>
      <c r="F715" s="128">
        <f t="shared" ca="1" si="47"/>
        <v>30632.498865348356</v>
      </c>
    </row>
    <row r="716" spans="1:6" x14ac:dyDescent="0.3">
      <c r="A716" s="73">
        <v>42807</v>
      </c>
      <c r="B716" s="130">
        <v>2373.469971</v>
      </c>
      <c r="C716" s="125">
        <f t="shared" si="44"/>
        <v>1.569773604810587E-3</v>
      </c>
      <c r="D716" s="128">
        <f t="shared" si="45"/>
        <v>1569.7736048105871</v>
      </c>
      <c r="E716" s="128">
        <f t="shared" ca="1" si="46"/>
        <v>-25388.530656441842</v>
      </c>
      <c r="F716" s="128">
        <f t="shared" ca="1" si="47"/>
        <v>30632.498865348356</v>
      </c>
    </row>
    <row r="717" spans="1:6" x14ac:dyDescent="0.3">
      <c r="A717" s="73">
        <v>42804</v>
      </c>
      <c r="B717" s="130">
        <v>2372.6000979999999</v>
      </c>
      <c r="C717" s="125">
        <f t="shared" si="44"/>
        <v>2.2219072057549916E-3</v>
      </c>
      <c r="D717" s="128">
        <f t="shared" si="45"/>
        <v>2221.9072057549915</v>
      </c>
      <c r="E717" s="128">
        <f t="shared" ca="1" si="46"/>
        <v>-25388.530656441842</v>
      </c>
      <c r="F717" s="128">
        <f t="shared" ca="1" si="47"/>
        <v>30632.498865348356</v>
      </c>
    </row>
    <row r="718" spans="1:6" x14ac:dyDescent="0.3">
      <c r="A718" s="73">
        <v>42803</v>
      </c>
      <c r="B718" s="130">
        <v>2364.8701169999999</v>
      </c>
      <c r="C718" s="125">
        <f t="shared" si="44"/>
        <v>4.4845312167285378E-4</v>
      </c>
      <c r="D718" s="128">
        <f t="shared" si="45"/>
        <v>448.4531216728538</v>
      </c>
      <c r="E718" s="128">
        <f t="shared" ca="1" si="46"/>
        <v>-25388.530656441842</v>
      </c>
      <c r="F718" s="128">
        <f t="shared" ca="1" si="47"/>
        <v>30632.498865348356</v>
      </c>
    </row>
    <row r="719" spans="1:6" x14ac:dyDescent="0.3">
      <c r="A719" s="73">
        <v>42802</v>
      </c>
      <c r="B719" s="130">
        <v>2362.9799800000001</v>
      </c>
      <c r="C719" s="125">
        <f t="shared" si="44"/>
        <v>6.7678450071495533E-5</v>
      </c>
      <c r="D719" s="128">
        <f t="shared" si="45"/>
        <v>67.678450071495533</v>
      </c>
      <c r="E719" s="128">
        <f t="shared" ca="1" si="46"/>
        <v>-25388.530656441842</v>
      </c>
      <c r="F719" s="128">
        <f t="shared" ca="1" si="47"/>
        <v>30632.498865348356</v>
      </c>
    </row>
    <row r="720" spans="1:6" x14ac:dyDescent="0.3">
      <c r="A720" s="73">
        <v>42801</v>
      </c>
      <c r="B720" s="130">
        <v>2368.389893</v>
      </c>
      <c r="C720" s="125">
        <f t="shared" si="44"/>
        <v>1.2725270987687942E-3</v>
      </c>
      <c r="D720" s="128">
        <f t="shared" si="45"/>
        <v>1272.5270987687943</v>
      </c>
      <c r="E720" s="128">
        <f t="shared" ca="1" si="46"/>
        <v>-25388.530656441842</v>
      </c>
      <c r="F720" s="128">
        <f t="shared" ca="1" si="47"/>
        <v>30632.498865348356</v>
      </c>
    </row>
    <row r="721" spans="1:6" x14ac:dyDescent="0.3">
      <c r="A721" s="73">
        <v>42800</v>
      </c>
      <c r="B721" s="130">
        <v>2375.3100589999999</v>
      </c>
      <c r="C721" s="125">
        <f t="shared" si="44"/>
        <v>1.0271588451615132E-2</v>
      </c>
      <c r="D721" s="128">
        <f t="shared" si="45"/>
        <v>10271.588451615133</v>
      </c>
      <c r="E721" s="128">
        <f t="shared" ca="1" si="46"/>
        <v>-25388.530656441842</v>
      </c>
      <c r="F721" s="128">
        <f t="shared" ca="1" si="47"/>
        <v>30632.498865348356</v>
      </c>
    </row>
    <row r="722" spans="1:6" x14ac:dyDescent="0.3">
      <c r="A722" s="73">
        <v>42797</v>
      </c>
      <c r="B722" s="130">
        <v>2383.1201169999999</v>
      </c>
      <c r="C722" s="125">
        <f t="shared" si="44"/>
        <v>1.5294751426601527E-2</v>
      </c>
      <c r="D722" s="128">
        <f t="shared" si="45"/>
        <v>15294.751426601528</v>
      </c>
      <c r="E722" s="128">
        <f t="shared" ca="1" si="46"/>
        <v>-25388.530656441842</v>
      </c>
      <c r="F722" s="128">
        <f t="shared" ca="1" si="47"/>
        <v>30632.498865348356</v>
      </c>
    </row>
    <row r="723" spans="1:6" x14ac:dyDescent="0.3">
      <c r="A723" s="73">
        <v>42796</v>
      </c>
      <c r="B723" s="130">
        <v>2381.919922</v>
      </c>
      <c r="C723" s="125">
        <f t="shared" si="44"/>
        <v>1.3906532723209519E-2</v>
      </c>
      <c r="D723" s="128">
        <f t="shared" si="45"/>
        <v>13906.532723209519</v>
      </c>
      <c r="E723" s="128">
        <f t="shared" ca="1" si="46"/>
        <v>-25388.530656441842</v>
      </c>
      <c r="F723" s="128">
        <f t="shared" ca="1" si="47"/>
        <v>30632.498865348356</v>
      </c>
    </row>
    <row r="724" spans="1:6" x14ac:dyDescent="0.3">
      <c r="A724" s="73">
        <v>42795</v>
      </c>
      <c r="B724" s="130">
        <v>2395.959961</v>
      </c>
      <c r="C724" s="125">
        <f t="shared" si="44"/>
        <v>2.4974495440579281E-2</v>
      </c>
      <c r="D724" s="128">
        <f t="shared" si="45"/>
        <v>24974.495440579281</v>
      </c>
      <c r="E724" s="128">
        <f t="shared" ca="1" si="46"/>
        <v>-25388.530656441842</v>
      </c>
      <c r="F724" s="128">
        <f t="shared" ca="1" si="47"/>
        <v>30632.498865348356</v>
      </c>
    </row>
    <row r="725" spans="1:6" x14ac:dyDescent="0.3">
      <c r="A725" s="73">
        <v>42794</v>
      </c>
      <c r="B725" s="130">
        <v>2363.639893</v>
      </c>
      <c r="C725" s="125">
        <f t="shared" si="44"/>
        <v>1.5200211747020242E-2</v>
      </c>
      <c r="D725" s="128">
        <f t="shared" si="45"/>
        <v>15200.211747020243</v>
      </c>
      <c r="E725" s="128">
        <f t="shared" ca="1" si="46"/>
        <v>-25388.530656441842</v>
      </c>
      <c r="F725" s="128">
        <f t="shared" ca="1" si="47"/>
        <v>30632.498865348356</v>
      </c>
    </row>
    <row r="726" spans="1:6" x14ac:dyDescent="0.3">
      <c r="A726" s="73">
        <v>42793</v>
      </c>
      <c r="B726" s="130">
        <v>2369.75</v>
      </c>
      <c r="C726" s="125">
        <f t="shared" si="44"/>
        <v>2.3163896088225222E-2</v>
      </c>
      <c r="D726" s="128">
        <f t="shared" si="45"/>
        <v>23163.896088225221</v>
      </c>
      <c r="E726" s="128">
        <f t="shared" ca="1" si="46"/>
        <v>-25388.530656441842</v>
      </c>
      <c r="F726" s="128">
        <f t="shared" ca="1" si="47"/>
        <v>30632.498865348356</v>
      </c>
    </row>
    <row r="727" spans="1:6" x14ac:dyDescent="0.3">
      <c r="A727" s="73">
        <v>42790</v>
      </c>
      <c r="B727" s="130">
        <v>2367.3400879999999</v>
      </c>
      <c r="C727" s="125">
        <f t="shared" si="44"/>
        <v>2.5768335298394174E-2</v>
      </c>
      <c r="D727" s="128">
        <f t="shared" si="45"/>
        <v>25768.335298394173</v>
      </c>
      <c r="E727" s="128">
        <f t="shared" ca="1" si="46"/>
        <v>-25388.530656441842</v>
      </c>
      <c r="F727" s="128">
        <f t="shared" ca="1" si="47"/>
        <v>30632.498865348356</v>
      </c>
    </row>
    <row r="728" spans="1:6" x14ac:dyDescent="0.3">
      <c r="A728" s="73">
        <v>42789</v>
      </c>
      <c r="B728" s="130">
        <v>2363.8100589999999</v>
      </c>
      <c r="C728" s="125">
        <f t="shared" si="44"/>
        <v>3.0130754901662948E-2</v>
      </c>
      <c r="D728" s="128">
        <f t="shared" si="45"/>
        <v>30130.754901662949</v>
      </c>
      <c r="E728" s="128">
        <f t="shared" ca="1" si="46"/>
        <v>-25388.530656441842</v>
      </c>
      <c r="F728" s="128">
        <f t="shared" ca="1" si="47"/>
        <v>30632.498865348356</v>
      </c>
    </row>
    <row r="729" spans="1:6" x14ac:dyDescent="0.3">
      <c r="A729" s="73">
        <v>42788</v>
      </c>
      <c r="B729" s="130">
        <v>2362.820068</v>
      </c>
      <c r="C729" s="125">
        <f t="shared" si="44"/>
        <v>3.0413237927925607E-2</v>
      </c>
      <c r="D729" s="128">
        <f t="shared" si="45"/>
        <v>30413.237927925606</v>
      </c>
      <c r="E729" s="128">
        <f t="shared" ca="1" si="46"/>
        <v>-25388.530656441842</v>
      </c>
      <c r="F729" s="128">
        <f t="shared" ca="1" si="47"/>
        <v>30632.498865348356</v>
      </c>
    </row>
    <row r="730" spans="1:6" x14ac:dyDescent="0.3">
      <c r="A730" s="73">
        <v>42787</v>
      </c>
      <c r="B730" s="130">
        <v>2365.3798830000001</v>
      </c>
      <c r="C730" s="125">
        <f t="shared" si="44"/>
        <v>3.1763540376675614E-2</v>
      </c>
      <c r="D730" s="128">
        <f t="shared" si="45"/>
        <v>31763.540376675614</v>
      </c>
      <c r="E730" s="128">
        <f t="shared" ca="1" si="46"/>
        <v>-25388.530656441842</v>
      </c>
      <c r="F730" s="128">
        <f t="shared" ca="1" si="47"/>
        <v>30632.498865348356</v>
      </c>
    </row>
    <row r="731" spans="1:6" x14ac:dyDescent="0.3">
      <c r="A731" s="73">
        <v>42783</v>
      </c>
      <c r="B731" s="130">
        <v>2351.1599120000001</v>
      </c>
      <c r="C731" s="125">
        <f t="shared" si="44"/>
        <v>2.3391452944839575E-2</v>
      </c>
      <c r="D731" s="128">
        <f t="shared" si="45"/>
        <v>23391.452944839573</v>
      </c>
      <c r="E731" s="128">
        <f t="shared" ca="1" si="46"/>
        <v>-25388.530656441842</v>
      </c>
      <c r="F731" s="128">
        <f t="shared" ca="1" si="47"/>
        <v>30632.498865348356</v>
      </c>
    </row>
    <row r="732" spans="1:6" x14ac:dyDescent="0.3">
      <c r="A732" s="73">
        <v>42782</v>
      </c>
      <c r="B732" s="130">
        <v>2347.219971</v>
      </c>
      <c r="C732" s="125">
        <f t="shared" si="44"/>
        <v>2.9098743954369288E-2</v>
      </c>
      <c r="D732" s="128">
        <f t="shared" si="45"/>
        <v>29098.743954369289</v>
      </c>
      <c r="E732" s="128">
        <f t="shared" ca="1" si="46"/>
        <v>-25388.530656441842</v>
      </c>
      <c r="F732" s="128">
        <f t="shared" ca="1" si="47"/>
        <v>30632.498865348356</v>
      </c>
    </row>
    <row r="733" spans="1:6" x14ac:dyDescent="0.3">
      <c r="A733" s="73">
        <v>42781</v>
      </c>
      <c r="B733" s="130">
        <v>2349.25</v>
      </c>
      <c r="C733" s="125">
        <f t="shared" si="44"/>
        <v>3.0576188064208587E-2</v>
      </c>
      <c r="D733" s="128">
        <f t="shared" si="45"/>
        <v>30576.188064208585</v>
      </c>
      <c r="E733" s="128">
        <f t="shared" ca="1" si="46"/>
        <v>-25388.530656441842</v>
      </c>
      <c r="F733" s="128">
        <f t="shared" ca="1" si="47"/>
        <v>30632.498865348356</v>
      </c>
    </row>
    <row r="734" spans="1:6" x14ac:dyDescent="0.3">
      <c r="A734" s="73">
        <v>42780</v>
      </c>
      <c r="B734" s="130">
        <v>2337.580078</v>
      </c>
      <c r="C734" s="125">
        <f t="shared" si="44"/>
        <v>2.5762749953160302E-2</v>
      </c>
      <c r="D734" s="128">
        <f t="shared" si="45"/>
        <v>25762.749953160303</v>
      </c>
      <c r="E734" s="128">
        <f t="shared" ca="1" si="46"/>
        <v>-25388.530656441842</v>
      </c>
      <c r="F734" s="128">
        <f t="shared" ca="1" si="47"/>
        <v>30632.498865348356</v>
      </c>
    </row>
    <row r="735" spans="1:6" x14ac:dyDescent="0.3">
      <c r="A735" s="73">
        <v>42779</v>
      </c>
      <c r="B735" s="130">
        <v>2328.25</v>
      </c>
      <c r="C735" s="125">
        <f t="shared" si="44"/>
        <v>2.0759393237064439E-2</v>
      </c>
      <c r="D735" s="128">
        <f t="shared" si="45"/>
        <v>20759.39323706444</v>
      </c>
      <c r="E735" s="128">
        <f t="shared" ca="1" si="46"/>
        <v>-25388.530656441842</v>
      </c>
      <c r="F735" s="128">
        <f t="shared" ca="1" si="47"/>
        <v>30632.498865348356</v>
      </c>
    </row>
    <row r="736" spans="1:6" x14ac:dyDescent="0.3">
      <c r="A736" s="73">
        <v>42776</v>
      </c>
      <c r="B736" s="130">
        <v>2316.1000979999999</v>
      </c>
      <c r="C736" s="125">
        <f t="shared" si="44"/>
        <v>9.3303049869428722E-3</v>
      </c>
      <c r="D736" s="128">
        <f t="shared" si="45"/>
        <v>9330.3049869428723</v>
      </c>
      <c r="E736" s="128">
        <f t="shared" ca="1" si="46"/>
        <v>-25388.530656441842</v>
      </c>
      <c r="F736" s="128">
        <f t="shared" ca="1" si="47"/>
        <v>30632.498865348356</v>
      </c>
    </row>
    <row r="737" spans="1:6" x14ac:dyDescent="0.3">
      <c r="A737" s="73">
        <v>42775</v>
      </c>
      <c r="B737" s="130">
        <v>2307.8701169999999</v>
      </c>
      <c r="C737" s="125">
        <f t="shared" si="44"/>
        <v>4.8723310741236592E-3</v>
      </c>
      <c r="D737" s="128">
        <f t="shared" si="45"/>
        <v>4872.3310741236592</v>
      </c>
      <c r="E737" s="128">
        <f t="shared" ca="1" si="46"/>
        <v>-25388.530656441842</v>
      </c>
      <c r="F737" s="128">
        <f t="shared" ca="1" si="47"/>
        <v>30632.498865348356</v>
      </c>
    </row>
    <row r="738" spans="1:6" x14ac:dyDescent="0.3">
      <c r="A738" s="73">
        <v>42774</v>
      </c>
      <c r="B738" s="130">
        <v>2294.669922</v>
      </c>
      <c r="C738" s="125">
        <f t="shared" si="44"/>
        <v>-1.6099212971101284E-3</v>
      </c>
      <c r="D738" s="128">
        <f t="shared" si="45"/>
        <v>-1609.9212971101285</v>
      </c>
      <c r="E738" s="128">
        <f t="shared" ca="1" si="46"/>
        <v>-27083.620354849401</v>
      </c>
      <c r="F738" s="128">
        <f t="shared" ca="1" si="47"/>
        <v>34881.62472588574</v>
      </c>
    </row>
    <row r="739" spans="1:6" x14ac:dyDescent="0.3">
      <c r="A739" s="73">
        <v>42773</v>
      </c>
      <c r="B739" s="130">
        <v>2293.080078</v>
      </c>
      <c r="C739" s="125">
        <f t="shared" si="44"/>
        <v>5.7059693833934055E-3</v>
      </c>
      <c r="D739" s="128">
        <f t="shared" si="45"/>
        <v>5705.9693833934052</v>
      </c>
      <c r="E739" s="128">
        <f t="shared" ca="1" si="46"/>
        <v>-31027.626965398336</v>
      </c>
      <c r="F739" s="128">
        <f t="shared" ca="1" si="47"/>
        <v>36869.797973103268</v>
      </c>
    </row>
    <row r="740" spans="1:6" x14ac:dyDescent="0.3">
      <c r="A740" s="73">
        <v>42772</v>
      </c>
      <c r="B740" s="130">
        <v>2292.5600589999999</v>
      </c>
      <c r="C740" s="125">
        <f t="shared" si="44"/>
        <v>1.207845161215082E-2</v>
      </c>
      <c r="D740" s="128">
        <f t="shared" si="45"/>
        <v>12078.45161215082</v>
      </c>
      <c r="E740" s="128">
        <f t="shared" ca="1" si="46"/>
        <v>-31027.626965398336</v>
      </c>
      <c r="F740" s="128">
        <f t="shared" ca="1" si="47"/>
        <v>36869.797973103268</v>
      </c>
    </row>
    <row r="741" spans="1:6" x14ac:dyDescent="0.3">
      <c r="A741" s="73">
        <v>42769</v>
      </c>
      <c r="B741" s="130">
        <v>2297.419922</v>
      </c>
      <c r="C741" s="125">
        <f t="shared" si="44"/>
        <v>1.1495508020378242E-2</v>
      </c>
      <c r="D741" s="128">
        <f t="shared" si="45"/>
        <v>11495.508020378242</v>
      </c>
      <c r="E741" s="128">
        <f t="shared" ca="1" si="46"/>
        <v>-31027.626965398336</v>
      </c>
      <c r="F741" s="128">
        <f t="shared" ca="1" si="47"/>
        <v>36869.797973103268</v>
      </c>
    </row>
    <row r="742" spans="1:6" x14ac:dyDescent="0.3">
      <c r="A742" s="73">
        <v>42768</v>
      </c>
      <c r="B742" s="130">
        <v>2280.8500979999999</v>
      </c>
      <c r="C742" s="125">
        <f t="shared" si="44"/>
        <v>7.5806128256323824E-3</v>
      </c>
      <c r="D742" s="128">
        <f t="shared" si="45"/>
        <v>7580.6128256323827</v>
      </c>
      <c r="E742" s="128">
        <f t="shared" ca="1" si="46"/>
        <v>-31027.626965398336</v>
      </c>
      <c r="F742" s="128">
        <f t="shared" ca="1" si="47"/>
        <v>36869.797973103268</v>
      </c>
    </row>
    <row r="743" spans="1:6" x14ac:dyDescent="0.3">
      <c r="A743" s="73">
        <v>42767</v>
      </c>
      <c r="B743" s="130">
        <v>2279.5500489999999</v>
      </c>
      <c r="C743" s="125">
        <f t="shared" si="44"/>
        <v>3.3717109370492437E-3</v>
      </c>
      <c r="D743" s="128">
        <f t="shared" si="45"/>
        <v>3371.7109370492435</v>
      </c>
      <c r="E743" s="128">
        <f t="shared" ca="1" si="46"/>
        <v>-31027.626965398336</v>
      </c>
      <c r="F743" s="128">
        <f t="shared" ca="1" si="47"/>
        <v>36869.797973103268</v>
      </c>
    </row>
    <row r="744" spans="1:6" x14ac:dyDescent="0.3">
      <c r="A744" s="73">
        <v>42766</v>
      </c>
      <c r="B744" s="130">
        <v>2278.8701169999999</v>
      </c>
      <c r="C744" s="125">
        <f t="shared" si="44"/>
        <v>4.841603657166571E-3</v>
      </c>
      <c r="D744" s="128">
        <f t="shared" si="45"/>
        <v>4841.6036571665709</v>
      </c>
      <c r="E744" s="128">
        <f t="shared" ca="1" si="46"/>
        <v>-31027.626965398336</v>
      </c>
      <c r="F744" s="128">
        <f t="shared" ca="1" si="47"/>
        <v>36869.797973103268</v>
      </c>
    </row>
    <row r="745" spans="1:6" x14ac:dyDescent="0.3">
      <c r="A745" s="73">
        <v>42765</v>
      </c>
      <c r="B745" s="130">
        <v>2280.8999020000001</v>
      </c>
      <c r="C745" s="125">
        <f t="shared" si="44"/>
        <v>2.7520879323643666E-3</v>
      </c>
      <c r="D745" s="128">
        <f t="shared" si="45"/>
        <v>2752.0879323643667</v>
      </c>
      <c r="E745" s="128">
        <f t="shared" ca="1" si="46"/>
        <v>-31027.626965398336</v>
      </c>
      <c r="F745" s="128">
        <f t="shared" ca="1" si="47"/>
        <v>36869.797973103268</v>
      </c>
    </row>
    <row r="746" spans="1:6" x14ac:dyDescent="0.3">
      <c r="A746" s="73">
        <v>42762</v>
      </c>
      <c r="B746" s="130">
        <v>2294.6899410000001</v>
      </c>
      <c r="C746" s="125">
        <f t="shared" si="44"/>
        <v>1.068074938345176E-2</v>
      </c>
      <c r="D746" s="128">
        <f t="shared" si="45"/>
        <v>10680.749383451759</v>
      </c>
      <c r="E746" s="128">
        <f t="shared" ca="1" si="46"/>
        <v>-31027.626965398336</v>
      </c>
      <c r="F746" s="128">
        <f t="shared" ca="1" si="47"/>
        <v>36869.797973103268</v>
      </c>
    </row>
    <row r="747" spans="1:6" x14ac:dyDescent="0.3">
      <c r="A747" s="73">
        <v>42761</v>
      </c>
      <c r="B747" s="130">
        <v>2296.679932</v>
      </c>
      <c r="C747" s="125">
        <f t="shared" si="44"/>
        <v>9.3876304702815716E-3</v>
      </c>
      <c r="D747" s="128">
        <f t="shared" si="45"/>
        <v>9387.6304702815723</v>
      </c>
      <c r="E747" s="128">
        <f t="shared" ca="1" si="46"/>
        <v>-31027.626965398336</v>
      </c>
      <c r="F747" s="128">
        <f t="shared" ca="1" si="47"/>
        <v>36869.797973103268</v>
      </c>
    </row>
    <row r="748" spans="1:6" x14ac:dyDescent="0.3">
      <c r="A748" s="73">
        <v>42760</v>
      </c>
      <c r="B748" s="130">
        <v>2298.3701169999999</v>
      </c>
      <c r="C748" s="125">
        <f t="shared" si="44"/>
        <v>1.2988768245801641E-2</v>
      </c>
      <c r="D748" s="128">
        <f t="shared" si="45"/>
        <v>12988.768245801641</v>
      </c>
      <c r="E748" s="128">
        <f t="shared" ca="1" si="46"/>
        <v>-31027.626965398336</v>
      </c>
      <c r="F748" s="128">
        <f t="shared" ca="1" si="47"/>
        <v>36869.797973103268</v>
      </c>
    </row>
    <row r="749" spans="1:6" x14ac:dyDescent="0.3">
      <c r="A749" s="73">
        <v>42759</v>
      </c>
      <c r="B749" s="130">
        <v>2280.070068</v>
      </c>
      <c r="C749" s="125">
        <f t="shared" si="44"/>
        <v>4.9231638602273975E-3</v>
      </c>
      <c r="D749" s="128">
        <f t="shared" si="45"/>
        <v>4923.1638602273979</v>
      </c>
      <c r="E749" s="128">
        <f t="shared" ca="1" si="46"/>
        <v>-31027.626965398336</v>
      </c>
      <c r="F749" s="128">
        <f t="shared" ca="1" si="47"/>
        <v>36869.797973103268</v>
      </c>
    </row>
    <row r="750" spans="1:6" x14ac:dyDescent="0.3">
      <c r="A750" s="73">
        <v>42758</v>
      </c>
      <c r="B750" s="130">
        <v>2265.1999510000001</v>
      </c>
      <c r="C750" s="125">
        <f t="shared" si="44"/>
        <v>-5.1735320922760009E-3</v>
      </c>
      <c r="D750" s="128">
        <f t="shared" si="45"/>
        <v>-5173.5320922760011</v>
      </c>
      <c r="E750" s="128">
        <f t="shared" ca="1" si="46"/>
        <v>-31400.366994106927</v>
      </c>
      <c r="F750" s="128">
        <f t="shared" ca="1" si="47"/>
        <v>36869.797973103268</v>
      </c>
    </row>
    <row r="751" spans="1:6" x14ac:dyDescent="0.3">
      <c r="A751" s="73">
        <v>42755</v>
      </c>
      <c r="B751" s="130">
        <v>2271.3100589999999</v>
      </c>
      <c r="C751" s="125">
        <f t="shared" si="44"/>
        <v>1.0180956368444072E-3</v>
      </c>
      <c r="D751" s="128">
        <f t="shared" si="45"/>
        <v>1018.0956368444072</v>
      </c>
      <c r="E751" s="128">
        <f t="shared" ca="1" si="46"/>
        <v>-31400.366994106927</v>
      </c>
      <c r="F751" s="128">
        <f t="shared" ca="1" si="47"/>
        <v>36869.797973103268</v>
      </c>
    </row>
    <row r="752" spans="1:6" x14ac:dyDescent="0.3">
      <c r="A752" s="73">
        <v>42754</v>
      </c>
      <c r="B752" s="130">
        <v>2263.6899410000001</v>
      </c>
      <c r="C752" s="125">
        <f t="shared" si="44"/>
        <v>-3.1091309038863146E-3</v>
      </c>
      <c r="D752" s="128">
        <f t="shared" si="45"/>
        <v>-3109.1309038863146</v>
      </c>
      <c r="E752" s="128">
        <f t="shared" ca="1" si="46"/>
        <v>-31400.366994106927</v>
      </c>
      <c r="F752" s="128">
        <f t="shared" ca="1" si="47"/>
        <v>36869.797973103268</v>
      </c>
    </row>
    <row r="753" spans="1:6" x14ac:dyDescent="0.3">
      <c r="A753" s="73">
        <v>42753</v>
      </c>
      <c r="B753" s="130">
        <v>2271.889893</v>
      </c>
      <c r="C753" s="125">
        <f t="shared" si="44"/>
        <v>6.2271360174519508E-3</v>
      </c>
      <c r="D753" s="128">
        <f t="shared" si="45"/>
        <v>6227.1360174519505</v>
      </c>
      <c r="E753" s="128">
        <f t="shared" ca="1" si="46"/>
        <v>-31400.366994106927</v>
      </c>
      <c r="F753" s="128">
        <f t="shared" ca="1" si="47"/>
        <v>36869.797973103268</v>
      </c>
    </row>
    <row r="754" spans="1:6" x14ac:dyDescent="0.3">
      <c r="A754" s="73">
        <v>42752</v>
      </c>
      <c r="B754" s="130">
        <v>2267.889893</v>
      </c>
      <c r="C754" s="125">
        <f t="shared" si="44"/>
        <v>1.2979910930069227E-2</v>
      </c>
      <c r="D754" s="128">
        <f t="shared" si="45"/>
        <v>12979.910930069227</v>
      </c>
      <c r="E754" s="128">
        <f t="shared" ca="1" si="46"/>
        <v>-35896.827345320969</v>
      </c>
      <c r="F754" s="128">
        <f t="shared" ca="1" si="47"/>
        <v>45863.633195072289</v>
      </c>
    </row>
    <row r="755" spans="1:6" x14ac:dyDescent="0.3">
      <c r="A755" s="73">
        <v>42748</v>
      </c>
      <c r="B755" s="130">
        <v>2274.639893</v>
      </c>
      <c r="C755" s="125">
        <f t="shared" si="44"/>
        <v>1.1283659019928116E-2</v>
      </c>
      <c r="D755" s="128">
        <f t="shared" si="45"/>
        <v>11283.659019928116</v>
      </c>
      <c r="E755" s="128">
        <f t="shared" ca="1" si="46"/>
        <v>-38340.826135906646</v>
      </c>
      <c r="F755" s="128">
        <f t="shared" ca="1" si="47"/>
        <v>59287.273262744748</v>
      </c>
    </row>
    <row r="756" spans="1:6" x14ac:dyDescent="0.3">
      <c r="A756" s="73">
        <v>42747</v>
      </c>
      <c r="B756" s="130">
        <v>2270.4399410000001</v>
      </c>
      <c r="C756" s="125">
        <f t="shared" si="44"/>
        <v>9.1203330391240733E-3</v>
      </c>
      <c r="D756" s="128">
        <f t="shared" si="45"/>
        <v>9120.3330391240725</v>
      </c>
      <c r="E756" s="128">
        <f t="shared" ca="1" si="46"/>
        <v>-50132.308327694736</v>
      </c>
      <c r="F756" s="128">
        <f t="shared" ca="1" si="47"/>
        <v>68073.912213878182</v>
      </c>
    </row>
    <row r="757" spans="1:6" x14ac:dyDescent="0.3">
      <c r="A757" s="73">
        <v>42746</v>
      </c>
      <c r="B757" s="130">
        <v>2275.320068</v>
      </c>
      <c r="C757" s="125">
        <f t="shared" si="44"/>
        <v>2.8384865361337219E-3</v>
      </c>
      <c r="D757" s="128">
        <f t="shared" si="45"/>
        <v>2838.486536133722</v>
      </c>
      <c r="E757" s="128">
        <f t="shared" ca="1" si="46"/>
        <v>-63135.072495295455</v>
      </c>
      <c r="F757" s="128">
        <f t="shared" ca="1" si="47"/>
        <v>74445.455105994493</v>
      </c>
    </row>
    <row r="758" spans="1:6" x14ac:dyDescent="0.3">
      <c r="A758" s="73">
        <v>42745</v>
      </c>
      <c r="B758" s="130">
        <v>2268.8999020000001</v>
      </c>
      <c r="C758" s="125">
        <f t="shared" si="44"/>
        <v>2.2572159572966655E-3</v>
      </c>
      <c r="D758" s="128">
        <f t="shared" si="45"/>
        <v>2257.2159572966657</v>
      </c>
      <c r="E758" s="128">
        <f t="shared" ca="1" si="46"/>
        <v>-66952.960489997917</v>
      </c>
      <c r="F758" s="128">
        <f t="shared" ca="1" si="47"/>
        <v>75557.198709626333</v>
      </c>
    </row>
    <row r="759" spans="1:6" x14ac:dyDescent="0.3">
      <c r="A759" s="73">
        <v>42744</v>
      </c>
      <c r="B759" s="130">
        <v>2268.8999020000001</v>
      </c>
      <c r="C759" s="125">
        <f t="shared" si="44"/>
        <v>3.511756571084268E-3</v>
      </c>
      <c r="D759" s="128">
        <f t="shared" si="45"/>
        <v>3511.7565710842678</v>
      </c>
      <c r="E759" s="128">
        <f t="shared" ca="1" si="46"/>
        <v>-73407.11780363883</v>
      </c>
      <c r="F759" s="128">
        <f t="shared" ca="1" si="47"/>
        <v>82859.611237150501</v>
      </c>
    </row>
    <row r="760" spans="1:6" x14ac:dyDescent="0.3">
      <c r="A760" s="73">
        <v>42741</v>
      </c>
      <c r="B760" s="130">
        <v>2276.9799800000001</v>
      </c>
      <c r="C760" s="125">
        <f t="shared" si="44"/>
        <v>5.2093203870040572E-3</v>
      </c>
      <c r="D760" s="128">
        <f t="shared" si="45"/>
        <v>5209.320387004057</v>
      </c>
      <c r="E760" s="128">
        <f t="shared" ca="1" si="46"/>
        <v>-73407.11780363883</v>
      </c>
      <c r="F760" s="128">
        <f t="shared" ca="1" si="47"/>
        <v>82859.611237150501</v>
      </c>
    </row>
    <row r="761" spans="1:6" x14ac:dyDescent="0.3">
      <c r="A761" s="73">
        <v>42740</v>
      </c>
      <c r="B761" s="130">
        <v>2269</v>
      </c>
      <c r="C761" s="125">
        <f t="shared" si="44"/>
        <v>-7.750753017709E-4</v>
      </c>
      <c r="D761" s="128">
        <f t="shared" si="45"/>
        <v>-775.07530177089996</v>
      </c>
      <c r="E761" s="128">
        <f t="shared" ca="1" si="46"/>
        <v>-73407.11780363883</v>
      </c>
      <c r="F761" s="128">
        <f t="shared" ca="1" si="47"/>
        <v>82859.611237150501</v>
      </c>
    </row>
    <row r="762" spans="1:6" x14ac:dyDescent="0.3">
      <c r="A762" s="73">
        <v>42739</v>
      </c>
      <c r="B762" s="130">
        <v>2270.75</v>
      </c>
      <c r="C762" s="125">
        <f t="shared" si="44"/>
        <v>3.6330881334791787E-3</v>
      </c>
      <c r="D762" s="128">
        <f t="shared" si="45"/>
        <v>3633.0881334791789</v>
      </c>
      <c r="E762" s="128">
        <f t="shared" ca="1" si="46"/>
        <v>-73567.600531975768</v>
      </c>
      <c r="F762" s="128">
        <f t="shared" ca="1" si="47"/>
        <v>82859.611237150501</v>
      </c>
    </row>
    <row r="763" spans="1:6" x14ac:dyDescent="0.3">
      <c r="A763" s="73">
        <v>42738</v>
      </c>
      <c r="B763" s="130">
        <v>2257.830078</v>
      </c>
      <c r="C763" s="125">
        <f t="shared" si="44"/>
        <v>-1.0628102440268794E-4</v>
      </c>
      <c r="D763" s="128">
        <f t="shared" si="45"/>
        <v>-106.28102440268793</v>
      </c>
      <c r="E763" s="128">
        <f t="shared" ca="1" si="46"/>
        <v>-73567.600531975768</v>
      </c>
      <c r="F763" s="128">
        <f t="shared" ca="1" si="47"/>
        <v>82859.611237150501</v>
      </c>
    </row>
    <row r="764" spans="1:6" x14ac:dyDescent="0.3">
      <c r="A764" s="73">
        <v>42734</v>
      </c>
      <c r="B764" s="130">
        <v>2238.830078</v>
      </c>
      <c r="C764" s="125">
        <f t="shared" si="44"/>
        <v>-1.0256252438105906E-2</v>
      </c>
      <c r="D764" s="128">
        <f t="shared" si="45"/>
        <v>-10256.252438105907</v>
      </c>
      <c r="E764" s="128">
        <f t="shared" ca="1" si="46"/>
        <v>-73567.600531975768</v>
      </c>
      <c r="F764" s="128">
        <f t="shared" ca="1" si="47"/>
        <v>82859.611237150501</v>
      </c>
    </row>
    <row r="765" spans="1:6" x14ac:dyDescent="0.3">
      <c r="A765" s="73">
        <v>42733</v>
      </c>
      <c r="B765" s="130">
        <v>2249.26001</v>
      </c>
      <c r="C765" s="125">
        <f t="shared" si="44"/>
        <v>-1.7840743042417673E-3</v>
      </c>
      <c r="D765" s="128">
        <f t="shared" si="45"/>
        <v>-1784.0743042417673</v>
      </c>
      <c r="E765" s="128">
        <f t="shared" ca="1" si="46"/>
        <v>-73567.600531975768</v>
      </c>
      <c r="F765" s="128">
        <f t="shared" ca="1" si="47"/>
        <v>82859.611237150501</v>
      </c>
    </row>
    <row r="766" spans="1:6" x14ac:dyDescent="0.3">
      <c r="A766" s="73">
        <v>42732</v>
      </c>
      <c r="B766" s="130">
        <v>2249.919922</v>
      </c>
      <c r="C766" s="125">
        <f t="shared" si="44"/>
        <v>-9.5962747514182212E-3</v>
      </c>
      <c r="D766" s="128">
        <f t="shared" si="45"/>
        <v>-9596.2747514182211</v>
      </c>
      <c r="E766" s="128">
        <f t="shared" ca="1" si="46"/>
        <v>-73567.600531975768</v>
      </c>
      <c r="F766" s="128">
        <f t="shared" ca="1" si="47"/>
        <v>82859.611237150501</v>
      </c>
    </row>
    <row r="767" spans="1:6" x14ac:dyDescent="0.3">
      <c r="A767" s="73">
        <v>42731</v>
      </c>
      <c r="B767" s="130">
        <v>2268.8798830000001</v>
      </c>
      <c r="C767" s="125">
        <f t="shared" si="44"/>
        <v>5.2814060532639928E-3</v>
      </c>
      <c r="D767" s="128">
        <f t="shared" si="45"/>
        <v>5281.4060532639924</v>
      </c>
      <c r="E767" s="128">
        <f t="shared" ca="1" si="46"/>
        <v>-73567.600531975768</v>
      </c>
      <c r="F767" s="128">
        <f t="shared" ca="1" si="47"/>
        <v>82859.611237150501</v>
      </c>
    </row>
    <row r="768" spans="1:6" x14ac:dyDescent="0.3">
      <c r="A768" s="73">
        <v>42727</v>
      </c>
      <c r="B768" s="130">
        <v>2263.790039</v>
      </c>
      <c r="C768" s="125">
        <f t="shared" si="44"/>
        <v>1.8853522393262878E-3</v>
      </c>
      <c r="D768" s="128">
        <f t="shared" si="45"/>
        <v>1885.3522393262879</v>
      </c>
      <c r="E768" s="128">
        <f t="shared" ca="1" si="46"/>
        <v>-73567.600531975768</v>
      </c>
      <c r="F768" s="128">
        <f t="shared" ca="1" si="47"/>
        <v>82859.611237150501</v>
      </c>
    </row>
    <row r="769" spans="1:6" x14ac:dyDescent="0.3">
      <c r="A769" s="73">
        <v>42726</v>
      </c>
      <c r="B769" s="130">
        <v>2260.959961</v>
      </c>
      <c r="C769" s="125">
        <f t="shared" si="44"/>
        <v>6.575588168391544E-3</v>
      </c>
      <c r="D769" s="128">
        <f t="shared" si="45"/>
        <v>6575.5881683915441</v>
      </c>
      <c r="E769" s="128">
        <f t="shared" ca="1" si="46"/>
        <v>-73567.600531975768</v>
      </c>
      <c r="F769" s="128">
        <f t="shared" ca="1" si="47"/>
        <v>82859.611237150501</v>
      </c>
    </row>
    <row r="770" spans="1:6" x14ac:dyDescent="0.3">
      <c r="A770" s="73">
        <v>42725</v>
      </c>
      <c r="B770" s="130">
        <v>2265.179932</v>
      </c>
      <c r="C770" s="125">
        <f t="shared" si="44"/>
        <v>1.063191066012581E-2</v>
      </c>
      <c r="D770" s="128">
        <f t="shared" si="45"/>
        <v>10631.91066012581</v>
      </c>
      <c r="E770" s="128">
        <f t="shared" ca="1" si="46"/>
        <v>-73567.600531975768</v>
      </c>
      <c r="F770" s="128">
        <f t="shared" ca="1" si="47"/>
        <v>82859.611237150501</v>
      </c>
    </row>
    <row r="771" spans="1:6" x14ac:dyDescent="0.3">
      <c r="A771" s="73">
        <v>42724</v>
      </c>
      <c r="B771" s="130">
        <v>2270.76001</v>
      </c>
      <c r="C771" s="125">
        <f t="shared" si="44"/>
        <v>2.6457479796019978E-2</v>
      </c>
      <c r="D771" s="128">
        <f t="shared" si="45"/>
        <v>26457.479796019979</v>
      </c>
      <c r="E771" s="128">
        <f t="shared" ca="1" si="46"/>
        <v>-73567.600531975768</v>
      </c>
      <c r="F771" s="128">
        <f t="shared" ca="1" si="47"/>
        <v>82859.611237150501</v>
      </c>
    </row>
    <row r="772" spans="1:6" x14ac:dyDescent="0.3">
      <c r="A772" s="73">
        <v>42723</v>
      </c>
      <c r="B772" s="130">
        <v>2262.530029</v>
      </c>
      <c r="C772" s="125">
        <f t="shared" si="44"/>
        <v>2.6225702710470866E-2</v>
      </c>
      <c r="D772" s="128">
        <f t="shared" si="45"/>
        <v>26225.702710470865</v>
      </c>
      <c r="E772" s="128">
        <f t="shared" ca="1" si="46"/>
        <v>-73567.600531975768</v>
      </c>
      <c r="F772" s="128">
        <f t="shared" ca="1" si="47"/>
        <v>82859.611237150501</v>
      </c>
    </row>
    <row r="773" spans="1:6" x14ac:dyDescent="0.3">
      <c r="A773" s="73">
        <v>42720</v>
      </c>
      <c r="B773" s="130">
        <v>2258.070068</v>
      </c>
      <c r="C773" s="125">
        <f t="shared" si="44"/>
        <v>3.0164975696564067E-2</v>
      </c>
      <c r="D773" s="128">
        <f t="shared" si="45"/>
        <v>30164.975696564066</v>
      </c>
      <c r="E773" s="128">
        <f t="shared" ca="1" si="46"/>
        <v>-73567.600531975768</v>
      </c>
      <c r="F773" s="128">
        <f t="shared" ca="1" si="47"/>
        <v>82859.611237150501</v>
      </c>
    </row>
    <row r="774" spans="1:6" x14ac:dyDescent="0.3">
      <c r="A774" s="73">
        <v>42719</v>
      </c>
      <c r="B774" s="130">
        <v>2262.030029</v>
      </c>
      <c r="C774" s="125">
        <f t="shared" si="44"/>
        <v>3.2381267901793187E-2</v>
      </c>
      <c r="D774" s="128">
        <f t="shared" si="45"/>
        <v>32381.267901793188</v>
      </c>
      <c r="E774" s="128">
        <f t="shared" ca="1" si="46"/>
        <v>-73567.600531975768</v>
      </c>
      <c r="F774" s="128">
        <f t="shared" ca="1" si="47"/>
        <v>82859.611237150501</v>
      </c>
    </row>
    <row r="775" spans="1:6" x14ac:dyDescent="0.3">
      <c r="A775" s="73">
        <v>42718</v>
      </c>
      <c r="B775" s="130">
        <v>2253.280029</v>
      </c>
      <c r="C775" s="125">
        <f t="shared" si="44"/>
        <v>2.4772476265991106E-2</v>
      </c>
      <c r="D775" s="128">
        <f t="shared" si="45"/>
        <v>24772.476265991107</v>
      </c>
      <c r="E775" s="128">
        <f t="shared" ca="1" si="46"/>
        <v>-73567.600531975768</v>
      </c>
      <c r="F775" s="128">
        <f t="shared" ca="1" si="47"/>
        <v>82859.611237150501</v>
      </c>
    </row>
    <row r="776" spans="1:6" x14ac:dyDescent="0.3">
      <c r="A776" s="73">
        <v>42717</v>
      </c>
      <c r="B776" s="130">
        <v>2271.719971</v>
      </c>
      <c r="C776" s="125">
        <f t="shared" ref="C776:C839" si="48">B776/B786-1</f>
        <v>3.041741659790298E-2</v>
      </c>
      <c r="D776" s="128">
        <f t="shared" ref="D776:D839" si="49">C776*$B$5</f>
        <v>30417.416597902979</v>
      </c>
      <c r="E776" s="128">
        <f t="shared" ref="E776:E839" ca="1" si="50">_xlfn.PERCENTILE.INC(OFFSET(D776,0,0,Window),1-VaRLevel)</f>
        <v>-73567.600531975768</v>
      </c>
      <c r="F776" s="128">
        <f t="shared" ref="F776:F839" ca="1" si="51">ABS(AVERAGEIF(OFFSET(D776,0,0,Window),"&lt;=" &amp;E776))</f>
        <v>82859.611237150501</v>
      </c>
    </row>
    <row r="777" spans="1:6" x14ac:dyDescent="0.3">
      <c r="A777" s="73">
        <v>42716</v>
      </c>
      <c r="B777" s="130">
        <v>2256.959961</v>
      </c>
      <c r="C777" s="125">
        <f t="shared" si="48"/>
        <v>2.508947128953487E-2</v>
      </c>
      <c r="D777" s="128">
        <f t="shared" si="49"/>
        <v>25089.471289534871</v>
      </c>
      <c r="E777" s="128">
        <f t="shared" ca="1" si="50"/>
        <v>-73567.600531975768</v>
      </c>
      <c r="F777" s="128">
        <f t="shared" ca="1" si="51"/>
        <v>82859.611237150501</v>
      </c>
    </row>
    <row r="778" spans="1:6" x14ac:dyDescent="0.3">
      <c r="A778" s="73">
        <v>42713</v>
      </c>
      <c r="B778" s="130">
        <v>2259.530029</v>
      </c>
      <c r="C778" s="125">
        <f t="shared" si="48"/>
        <v>2.0864268622360571E-2</v>
      </c>
      <c r="D778" s="128">
        <f t="shared" si="49"/>
        <v>20864.268622360571</v>
      </c>
      <c r="E778" s="128">
        <f t="shared" ca="1" si="50"/>
        <v>-73567.600531975768</v>
      </c>
      <c r="F778" s="128">
        <f t="shared" ca="1" si="51"/>
        <v>82859.611237150501</v>
      </c>
    </row>
    <row r="779" spans="1:6" x14ac:dyDescent="0.3">
      <c r="A779" s="73">
        <v>42712</v>
      </c>
      <c r="B779" s="130">
        <v>2246.1899410000001</v>
      </c>
      <c r="C779" s="125">
        <f t="shared" si="48"/>
        <v>1.8809631402390892E-2</v>
      </c>
      <c r="D779" s="128">
        <f t="shared" si="49"/>
        <v>18809.631402390893</v>
      </c>
      <c r="E779" s="128">
        <f t="shared" ca="1" si="50"/>
        <v>-73567.600531975768</v>
      </c>
      <c r="F779" s="128">
        <f t="shared" ca="1" si="51"/>
        <v>82859.611237150501</v>
      </c>
    </row>
    <row r="780" spans="1:6" x14ac:dyDescent="0.3">
      <c r="A780" s="73">
        <v>42711</v>
      </c>
      <c r="B780" s="130">
        <v>2241.3500979999999</v>
      </c>
      <c r="C780" s="125">
        <f t="shared" si="48"/>
        <v>1.7435862088261977E-2</v>
      </c>
      <c r="D780" s="128">
        <f t="shared" si="49"/>
        <v>17435.862088261976</v>
      </c>
      <c r="E780" s="128">
        <f t="shared" ca="1" si="50"/>
        <v>-73567.600531975768</v>
      </c>
      <c r="F780" s="128">
        <f t="shared" ca="1" si="51"/>
        <v>82859.611237150501</v>
      </c>
    </row>
    <row r="781" spans="1:6" x14ac:dyDescent="0.3">
      <c r="A781" s="73">
        <v>42710</v>
      </c>
      <c r="B781" s="130">
        <v>2212.2299800000001</v>
      </c>
      <c r="C781" s="125">
        <f t="shared" si="48"/>
        <v>6.3916733091164968E-3</v>
      </c>
      <c r="D781" s="128">
        <f t="shared" si="49"/>
        <v>6391.673309116497</v>
      </c>
      <c r="E781" s="128">
        <f t="shared" ca="1" si="50"/>
        <v>-73567.600531975768</v>
      </c>
      <c r="F781" s="128">
        <f t="shared" ca="1" si="51"/>
        <v>82859.611237150501</v>
      </c>
    </row>
    <row r="782" spans="1:6" x14ac:dyDescent="0.3">
      <c r="A782" s="73">
        <v>42709</v>
      </c>
      <c r="B782" s="130">
        <v>2204.709961</v>
      </c>
      <c r="C782" s="125">
        <f t="shared" si="48"/>
        <v>1.0454218811363214E-2</v>
      </c>
      <c r="D782" s="128">
        <f t="shared" si="49"/>
        <v>10454.218811363215</v>
      </c>
      <c r="E782" s="128">
        <f t="shared" ca="1" si="50"/>
        <v>-73567.600531975768</v>
      </c>
      <c r="F782" s="128">
        <f t="shared" ca="1" si="51"/>
        <v>82859.611237150501</v>
      </c>
    </row>
    <row r="783" spans="1:6" x14ac:dyDescent="0.3">
      <c r="A783" s="73">
        <v>42706</v>
      </c>
      <c r="B783" s="130">
        <v>2191.9499510000001</v>
      </c>
      <c r="C783" s="125">
        <f t="shared" si="48"/>
        <v>2.2083076107521915E-3</v>
      </c>
      <c r="D783" s="128">
        <f t="shared" si="49"/>
        <v>2208.3076107521915</v>
      </c>
      <c r="E783" s="128">
        <f t="shared" ca="1" si="50"/>
        <v>-73567.600531975768</v>
      </c>
      <c r="F783" s="128">
        <f t="shared" ca="1" si="51"/>
        <v>82859.611237150501</v>
      </c>
    </row>
    <row r="784" spans="1:6" x14ac:dyDescent="0.3">
      <c r="A784" s="73">
        <v>42705</v>
      </c>
      <c r="B784" s="130">
        <v>2191.080078</v>
      </c>
      <c r="C784" s="125">
        <f t="shared" si="48"/>
        <v>6.4954189749049096E-3</v>
      </c>
      <c r="D784" s="128">
        <f t="shared" si="49"/>
        <v>6495.4189749049092</v>
      </c>
      <c r="E784" s="128">
        <f t="shared" ca="1" si="50"/>
        <v>-73567.600531975768</v>
      </c>
      <c r="F784" s="128">
        <f t="shared" ca="1" si="51"/>
        <v>82859.611237150501</v>
      </c>
    </row>
    <row r="785" spans="1:6" x14ac:dyDescent="0.3">
      <c r="A785" s="73">
        <v>42704</v>
      </c>
      <c r="B785" s="130">
        <v>2198.8100589999999</v>
      </c>
      <c r="C785" s="125">
        <f t="shared" si="48"/>
        <v>8.4481064873473954E-3</v>
      </c>
      <c r="D785" s="128">
        <f t="shared" si="49"/>
        <v>8448.1064873473952</v>
      </c>
      <c r="E785" s="128">
        <f t="shared" ca="1" si="50"/>
        <v>-73567.600531975768</v>
      </c>
      <c r="F785" s="128">
        <f t="shared" ca="1" si="51"/>
        <v>82859.611237150501</v>
      </c>
    </row>
    <row r="786" spans="1:6" x14ac:dyDescent="0.3">
      <c r="A786" s="73">
        <v>42703</v>
      </c>
      <c r="B786" s="130">
        <v>2204.6599120000001</v>
      </c>
      <c r="C786" s="125">
        <f t="shared" si="48"/>
        <v>1.8695112242889111E-2</v>
      </c>
      <c r="D786" s="128">
        <f t="shared" si="49"/>
        <v>18695.11224288911</v>
      </c>
      <c r="E786" s="128">
        <f t="shared" ca="1" si="50"/>
        <v>-73567.600531975768</v>
      </c>
      <c r="F786" s="128">
        <f t="shared" ca="1" si="51"/>
        <v>82859.611237150501</v>
      </c>
    </row>
    <row r="787" spans="1:6" x14ac:dyDescent="0.3">
      <c r="A787" s="73">
        <v>42702</v>
      </c>
      <c r="B787" s="130">
        <v>2201.719971</v>
      </c>
      <c r="C787" s="125">
        <f t="shared" si="48"/>
        <v>1.7219164611674609E-2</v>
      </c>
      <c r="D787" s="128">
        <f t="shared" si="49"/>
        <v>17219.164611674609</v>
      </c>
      <c r="E787" s="128">
        <f t="shared" ca="1" si="50"/>
        <v>-73567.600531975768</v>
      </c>
      <c r="F787" s="128">
        <f t="shared" ca="1" si="51"/>
        <v>82859.611237150501</v>
      </c>
    </row>
    <row r="788" spans="1:6" x14ac:dyDescent="0.3">
      <c r="A788" s="73">
        <v>42699</v>
      </c>
      <c r="B788" s="130">
        <v>2213.3500979999999</v>
      </c>
      <c r="C788" s="125">
        <f t="shared" si="48"/>
        <v>2.116287966821262E-2</v>
      </c>
      <c r="D788" s="128">
        <f t="shared" si="49"/>
        <v>21162.879668212619</v>
      </c>
      <c r="E788" s="128">
        <f t="shared" ca="1" si="50"/>
        <v>-73567.600531975768</v>
      </c>
      <c r="F788" s="128">
        <f t="shared" ca="1" si="51"/>
        <v>82859.611237150501</v>
      </c>
    </row>
    <row r="789" spans="1:6" x14ac:dyDescent="0.3">
      <c r="A789" s="73">
        <v>42697</v>
      </c>
      <c r="B789" s="130">
        <v>2204.719971</v>
      </c>
      <c r="C789" s="125">
        <f t="shared" si="48"/>
        <v>1.9165500590934581E-2</v>
      </c>
      <c r="D789" s="128">
        <f t="shared" si="49"/>
        <v>19165.500590934582</v>
      </c>
      <c r="E789" s="128">
        <f t="shared" ca="1" si="50"/>
        <v>-73567.600531975768</v>
      </c>
      <c r="F789" s="128">
        <f t="shared" ca="1" si="51"/>
        <v>82859.611237150501</v>
      </c>
    </row>
    <row r="790" spans="1:6" x14ac:dyDescent="0.3">
      <c r="A790" s="73">
        <v>42696</v>
      </c>
      <c r="B790" s="130">
        <v>2202.9399410000001</v>
      </c>
      <c r="C790" s="125">
        <f t="shared" si="48"/>
        <v>2.9622857153924986E-2</v>
      </c>
      <c r="D790" s="128">
        <f t="shared" si="49"/>
        <v>29622.857153924986</v>
      </c>
      <c r="E790" s="128">
        <f t="shared" ca="1" si="50"/>
        <v>-73567.600531975768</v>
      </c>
      <c r="F790" s="128">
        <f t="shared" ca="1" si="51"/>
        <v>82859.611237150501</v>
      </c>
    </row>
    <row r="791" spans="1:6" x14ac:dyDescent="0.3">
      <c r="A791" s="73">
        <v>42695</v>
      </c>
      <c r="B791" s="130">
        <v>2198.179932</v>
      </c>
      <c r="C791" s="125">
        <f t="shared" si="48"/>
        <v>3.1273415860292975E-2</v>
      </c>
      <c r="D791" s="128">
        <f t="shared" si="49"/>
        <v>31273.415860292975</v>
      </c>
      <c r="E791" s="128">
        <f t="shared" ca="1" si="50"/>
        <v>-73567.600531975768</v>
      </c>
      <c r="F791" s="128">
        <f t="shared" ca="1" si="51"/>
        <v>82859.611237150501</v>
      </c>
    </row>
    <row r="792" spans="1:6" x14ac:dyDescent="0.3">
      <c r="A792" s="73">
        <v>42692</v>
      </c>
      <c r="B792" s="130">
        <v>2181.8999020000001</v>
      </c>
      <c r="C792" s="125">
        <f t="shared" si="48"/>
        <v>4.6384471918081038E-2</v>
      </c>
      <c r="D792" s="128">
        <f t="shared" si="49"/>
        <v>46384.471918081035</v>
      </c>
      <c r="E792" s="128">
        <f t="shared" ca="1" si="50"/>
        <v>-73567.600531975768</v>
      </c>
      <c r="F792" s="128">
        <f t="shared" ca="1" si="51"/>
        <v>82859.611237150501</v>
      </c>
    </row>
    <row r="793" spans="1:6" x14ac:dyDescent="0.3">
      <c r="A793" s="73">
        <v>42691</v>
      </c>
      <c r="B793" s="130">
        <v>2187.1201169999999</v>
      </c>
      <c r="C793" s="125">
        <f t="shared" si="48"/>
        <v>4.7140371888365173E-2</v>
      </c>
      <c r="D793" s="128">
        <f t="shared" si="49"/>
        <v>47140.371888365175</v>
      </c>
      <c r="E793" s="128">
        <f t="shared" ca="1" si="50"/>
        <v>-73567.600531975768</v>
      </c>
      <c r="F793" s="128">
        <f t="shared" ca="1" si="51"/>
        <v>82859.611237150501</v>
      </c>
    </row>
    <row r="794" spans="1:6" x14ac:dyDescent="0.3">
      <c r="A794" s="73">
        <v>42690</v>
      </c>
      <c r="B794" s="130">
        <v>2176.9399410000001</v>
      </c>
      <c r="C794" s="125">
        <f t="shared" si="48"/>
        <v>3.7655987407505975E-2</v>
      </c>
      <c r="D794" s="128">
        <f t="shared" si="49"/>
        <v>37655.987407505978</v>
      </c>
      <c r="E794" s="128">
        <f t="shared" ca="1" si="50"/>
        <v>-73567.600531975768</v>
      </c>
      <c r="F794" s="128">
        <f t="shared" ca="1" si="51"/>
        <v>82859.611237150501</v>
      </c>
    </row>
    <row r="795" spans="1:6" x14ac:dyDescent="0.3">
      <c r="A795" s="73">
        <v>42689</v>
      </c>
      <c r="B795" s="130">
        <v>2180.389893</v>
      </c>
      <c r="C795" s="125">
        <f t="shared" si="48"/>
        <v>3.2518479222167773E-2</v>
      </c>
      <c r="D795" s="128">
        <f t="shared" si="49"/>
        <v>32518.479222167774</v>
      </c>
      <c r="E795" s="128">
        <f t="shared" ca="1" si="50"/>
        <v>-73567.600531975768</v>
      </c>
      <c r="F795" s="128">
        <f t="shared" ca="1" si="51"/>
        <v>82859.611237150501</v>
      </c>
    </row>
    <row r="796" spans="1:6" x14ac:dyDescent="0.3">
      <c r="A796" s="73">
        <v>42688</v>
      </c>
      <c r="B796" s="130">
        <v>2164.1999510000001</v>
      </c>
      <c r="C796" s="125">
        <f t="shared" si="48"/>
        <v>1.7896221223257847E-2</v>
      </c>
      <c r="D796" s="128">
        <f t="shared" si="49"/>
        <v>17896.221223257846</v>
      </c>
      <c r="E796" s="128">
        <f t="shared" ca="1" si="50"/>
        <v>-73567.600531975768</v>
      </c>
      <c r="F796" s="128">
        <f t="shared" ca="1" si="51"/>
        <v>82859.611237150501</v>
      </c>
    </row>
    <row r="797" spans="1:6" x14ac:dyDescent="0.3">
      <c r="A797" s="73">
        <v>42685</v>
      </c>
      <c r="B797" s="130">
        <v>2164.4499510000001</v>
      </c>
      <c r="C797" s="125">
        <f t="shared" si="48"/>
        <v>1.7889325470751505E-2</v>
      </c>
      <c r="D797" s="128">
        <f t="shared" si="49"/>
        <v>17889.325470751504</v>
      </c>
      <c r="E797" s="128">
        <f t="shared" ca="1" si="50"/>
        <v>-73567.600531975768</v>
      </c>
      <c r="F797" s="128">
        <f t="shared" ca="1" si="51"/>
        <v>82859.611237150501</v>
      </c>
    </row>
    <row r="798" spans="1:6" x14ac:dyDescent="0.3">
      <c r="A798" s="73">
        <v>42684</v>
      </c>
      <c r="B798" s="130">
        <v>2167.4799800000001</v>
      </c>
      <c r="C798" s="125">
        <f t="shared" si="48"/>
        <v>1.6145942115622924E-2</v>
      </c>
      <c r="D798" s="128">
        <f t="shared" si="49"/>
        <v>16145.942115622924</v>
      </c>
      <c r="E798" s="128">
        <f t="shared" ca="1" si="50"/>
        <v>-73567.600531975768</v>
      </c>
      <c r="F798" s="128">
        <f t="shared" ca="1" si="51"/>
        <v>82859.611237150501</v>
      </c>
    </row>
    <row r="799" spans="1:6" x14ac:dyDescent="0.3">
      <c r="A799" s="73">
        <v>42683</v>
      </c>
      <c r="B799" s="130">
        <v>2163.26001</v>
      </c>
      <c r="C799" s="125">
        <f t="shared" si="48"/>
        <v>1.1138517622646837E-2</v>
      </c>
      <c r="D799" s="128">
        <f t="shared" si="49"/>
        <v>11138.517622646837</v>
      </c>
      <c r="E799" s="128">
        <f t="shared" ca="1" si="50"/>
        <v>-73567.600531975768</v>
      </c>
      <c r="F799" s="128">
        <f t="shared" ca="1" si="51"/>
        <v>82859.611237150501</v>
      </c>
    </row>
    <row r="800" spans="1:6" x14ac:dyDescent="0.3">
      <c r="A800" s="73">
        <v>42682</v>
      </c>
      <c r="B800" s="130">
        <v>2139.5600589999999</v>
      </c>
      <c r="C800" s="125">
        <f t="shared" si="48"/>
        <v>-1.6796940722173526E-3</v>
      </c>
      <c r="D800" s="128">
        <f t="shared" si="49"/>
        <v>-1679.6940722173526</v>
      </c>
      <c r="E800" s="128">
        <f t="shared" ca="1" si="50"/>
        <v>-73567.600531975768</v>
      </c>
      <c r="F800" s="128">
        <f t="shared" ca="1" si="51"/>
        <v>82859.611237150501</v>
      </c>
    </row>
    <row r="801" spans="1:6" x14ac:dyDescent="0.3">
      <c r="A801" s="73">
        <v>42681</v>
      </c>
      <c r="B801" s="130">
        <v>2131.5200199999999</v>
      </c>
      <c r="C801" s="125">
        <f t="shared" si="48"/>
        <v>-9.2082838438333203E-3</v>
      </c>
      <c r="D801" s="128">
        <f t="shared" si="49"/>
        <v>-9208.2838438333201</v>
      </c>
      <c r="E801" s="128">
        <f t="shared" ca="1" si="50"/>
        <v>-73567.600531975768</v>
      </c>
      <c r="F801" s="128">
        <f t="shared" ca="1" si="51"/>
        <v>82859.611237150501</v>
      </c>
    </row>
    <row r="802" spans="1:6" x14ac:dyDescent="0.3">
      <c r="A802" s="73">
        <v>42678</v>
      </c>
      <c r="B802" s="130">
        <v>2085.179932</v>
      </c>
      <c r="C802" s="125">
        <f t="shared" si="48"/>
        <v>-2.614469834142874E-2</v>
      </c>
      <c r="D802" s="128">
        <f t="shared" si="49"/>
        <v>-26144.698341428739</v>
      </c>
      <c r="E802" s="128">
        <f t="shared" ca="1" si="50"/>
        <v>-73567.600531975768</v>
      </c>
      <c r="F802" s="128">
        <f t="shared" ca="1" si="51"/>
        <v>82859.611237150501</v>
      </c>
    </row>
    <row r="803" spans="1:6" x14ac:dyDescent="0.3">
      <c r="A803" s="73">
        <v>42677</v>
      </c>
      <c r="B803" s="130">
        <v>2088.6599120000001</v>
      </c>
      <c r="C803" s="125">
        <f t="shared" si="48"/>
        <v>-2.4601498984312631E-2</v>
      </c>
      <c r="D803" s="128">
        <f t="shared" si="49"/>
        <v>-24601.498984312631</v>
      </c>
      <c r="E803" s="128">
        <f t="shared" ca="1" si="50"/>
        <v>-73567.600531975768</v>
      </c>
      <c r="F803" s="128">
        <f t="shared" ca="1" si="51"/>
        <v>82859.611237150501</v>
      </c>
    </row>
    <row r="804" spans="1:6" x14ac:dyDescent="0.3">
      <c r="A804" s="73">
        <v>42676</v>
      </c>
      <c r="B804" s="130">
        <v>2097.9399410000001</v>
      </c>
      <c r="C804" s="125">
        <f t="shared" si="48"/>
        <v>-2.1615591714269855E-2</v>
      </c>
      <c r="D804" s="128">
        <f t="shared" si="49"/>
        <v>-21615.591714269856</v>
      </c>
      <c r="E804" s="128">
        <f t="shared" ca="1" si="50"/>
        <v>-73567.600531975768</v>
      </c>
      <c r="F804" s="128">
        <f t="shared" ca="1" si="51"/>
        <v>82859.611237150501</v>
      </c>
    </row>
    <row r="805" spans="1:6" x14ac:dyDescent="0.3">
      <c r="A805" s="73">
        <v>42675</v>
      </c>
      <c r="B805" s="130">
        <v>2111.719971</v>
      </c>
      <c r="C805" s="125">
        <f t="shared" si="48"/>
        <v>-1.3030531745657048E-2</v>
      </c>
      <c r="D805" s="128">
        <f t="shared" si="49"/>
        <v>-13030.531745657048</v>
      </c>
      <c r="E805" s="128">
        <f t="shared" ca="1" si="50"/>
        <v>-73567.600531975768</v>
      </c>
      <c r="F805" s="128">
        <f t="shared" ca="1" si="51"/>
        <v>82859.611237150501</v>
      </c>
    </row>
    <row r="806" spans="1:6" x14ac:dyDescent="0.3">
      <c r="A806" s="73">
        <v>42674</v>
      </c>
      <c r="B806" s="130">
        <v>2126.1499020000001</v>
      </c>
      <c r="C806" s="125">
        <f t="shared" si="48"/>
        <v>-1.6463578650360855E-4</v>
      </c>
      <c r="D806" s="128">
        <f t="shared" si="49"/>
        <v>-164.63578650360856</v>
      </c>
      <c r="E806" s="128">
        <f t="shared" ca="1" si="50"/>
        <v>-73567.600531975768</v>
      </c>
      <c r="F806" s="128">
        <f t="shared" ca="1" si="51"/>
        <v>82859.611237150501</v>
      </c>
    </row>
    <row r="807" spans="1:6" x14ac:dyDescent="0.3">
      <c r="A807" s="73">
        <v>42671</v>
      </c>
      <c r="B807" s="130">
        <v>2126.4099120000001</v>
      </c>
      <c r="C807" s="125">
        <f t="shared" si="48"/>
        <v>-3.0802295668991286E-3</v>
      </c>
      <c r="D807" s="128">
        <f t="shared" si="49"/>
        <v>-3080.2295668991287</v>
      </c>
      <c r="E807" s="128">
        <f t="shared" ca="1" si="50"/>
        <v>-73567.600531975768</v>
      </c>
      <c r="F807" s="128">
        <f t="shared" ca="1" si="51"/>
        <v>82859.611237150501</v>
      </c>
    </row>
    <row r="808" spans="1:6" x14ac:dyDescent="0.3">
      <c r="A808" s="73">
        <v>42670</v>
      </c>
      <c r="B808" s="130">
        <v>2133.040039</v>
      </c>
      <c r="C808" s="125">
        <f t="shared" si="48"/>
        <v>2.2976717485700959E-4</v>
      </c>
      <c r="D808" s="128">
        <f t="shared" si="49"/>
        <v>229.76717485700959</v>
      </c>
      <c r="E808" s="128">
        <f t="shared" ca="1" si="50"/>
        <v>-73567.600531975768</v>
      </c>
      <c r="F808" s="128">
        <f t="shared" ca="1" si="51"/>
        <v>82859.611237150501</v>
      </c>
    </row>
    <row r="809" spans="1:6" x14ac:dyDescent="0.3">
      <c r="A809" s="73">
        <v>42669</v>
      </c>
      <c r="B809" s="130">
        <v>2139.429932</v>
      </c>
      <c r="C809" s="125">
        <f t="shared" si="48"/>
        <v>1.168672145153149E-4</v>
      </c>
      <c r="D809" s="128">
        <f t="shared" si="49"/>
        <v>116.8672145153149</v>
      </c>
      <c r="E809" s="128">
        <f t="shared" ca="1" si="50"/>
        <v>-73567.600531975768</v>
      </c>
      <c r="F809" s="128">
        <f t="shared" ca="1" si="51"/>
        <v>82859.611237150501</v>
      </c>
    </row>
    <row r="810" spans="1:6" x14ac:dyDescent="0.3">
      <c r="A810" s="73">
        <v>42668</v>
      </c>
      <c r="B810" s="130">
        <v>2143.1599120000001</v>
      </c>
      <c r="C810" s="125">
        <f t="shared" si="48"/>
        <v>3.009239379886397E-3</v>
      </c>
      <c r="D810" s="128">
        <f t="shared" si="49"/>
        <v>3009.2393798863968</v>
      </c>
      <c r="E810" s="128">
        <f t="shared" ca="1" si="50"/>
        <v>-73567.600531975768</v>
      </c>
      <c r="F810" s="128">
        <f t="shared" ca="1" si="51"/>
        <v>82859.611237150501</v>
      </c>
    </row>
    <row r="811" spans="1:6" x14ac:dyDescent="0.3">
      <c r="A811" s="73">
        <v>42667</v>
      </c>
      <c r="B811" s="130">
        <v>2151.330078</v>
      </c>
      <c r="C811" s="125">
        <f t="shared" si="48"/>
        <v>-5.6986007512627168E-3</v>
      </c>
      <c r="D811" s="128">
        <f t="shared" si="49"/>
        <v>-5698.6007512627166</v>
      </c>
      <c r="E811" s="128">
        <f t="shared" ca="1" si="50"/>
        <v>-73567.600531975768</v>
      </c>
      <c r="F811" s="128">
        <f t="shared" ca="1" si="51"/>
        <v>82859.611237150501</v>
      </c>
    </row>
    <row r="812" spans="1:6" x14ac:dyDescent="0.3">
      <c r="A812" s="73">
        <v>42664</v>
      </c>
      <c r="B812" s="130">
        <v>2141.1599120000001</v>
      </c>
      <c r="C812" s="125">
        <f t="shared" si="48"/>
        <v>-5.8410384068691146E-3</v>
      </c>
      <c r="D812" s="128">
        <f t="shared" si="49"/>
        <v>-5841.0384068691146</v>
      </c>
      <c r="E812" s="128">
        <f t="shared" ca="1" si="50"/>
        <v>-73567.600531975768</v>
      </c>
      <c r="F812" s="128">
        <f t="shared" ca="1" si="51"/>
        <v>82859.611237150501</v>
      </c>
    </row>
    <row r="813" spans="1:6" x14ac:dyDescent="0.3">
      <c r="A813" s="73">
        <v>42663</v>
      </c>
      <c r="B813" s="130">
        <v>2141.3400879999999</v>
      </c>
      <c r="C813" s="125">
        <f t="shared" si="48"/>
        <v>-8.9921332766362827E-3</v>
      </c>
      <c r="D813" s="128">
        <f t="shared" si="49"/>
        <v>-8992.133276636283</v>
      </c>
      <c r="E813" s="128">
        <f t="shared" ca="1" si="50"/>
        <v>-73567.600531975768</v>
      </c>
      <c r="F813" s="128">
        <f t="shared" ca="1" si="51"/>
        <v>82859.611237150501</v>
      </c>
    </row>
    <row r="814" spans="1:6" x14ac:dyDescent="0.3">
      <c r="A814" s="73">
        <v>42662</v>
      </c>
      <c r="B814" s="130">
        <v>2144.290039</v>
      </c>
      <c r="C814" s="125">
        <f t="shared" si="48"/>
        <v>-7.1490145263437554E-3</v>
      </c>
      <c r="D814" s="128">
        <f t="shared" si="49"/>
        <v>-7149.0145263437553</v>
      </c>
      <c r="E814" s="128">
        <f t="shared" ca="1" si="50"/>
        <v>-73567.600531975768</v>
      </c>
      <c r="F814" s="128">
        <f t="shared" ca="1" si="51"/>
        <v>82859.611237150501</v>
      </c>
    </row>
    <row r="815" spans="1:6" x14ac:dyDescent="0.3">
      <c r="A815" s="73">
        <v>42661</v>
      </c>
      <c r="B815" s="130">
        <v>2139.6000979999999</v>
      </c>
      <c r="C815" s="125">
        <f t="shared" si="48"/>
        <v>-5.063911969197421E-3</v>
      </c>
      <c r="D815" s="128">
        <f t="shared" si="49"/>
        <v>-5063.9119691974211</v>
      </c>
      <c r="E815" s="128">
        <f t="shared" ca="1" si="50"/>
        <v>-73567.600531975768</v>
      </c>
      <c r="F815" s="128">
        <f t="shared" ca="1" si="51"/>
        <v>82859.611237150501</v>
      </c>
    </row>
    <row r="816" spans="1:6" x14ac:dyDescent="0.3">
      <c r="A816" s="73">
        <v>42660</v>
      </c>
      <c r="B816" s="130">
        <v>2126.5</v>
      </c>
      <c r="C816" s="125">
        <f t="shared" si="48"/>
        <v>-1.6055872564657458E-2</v>
      </c>
      <c r="D816" s="128">
        <f t="shared" si="49"/>
        <v>-16055.872564657458</v>
      </c>
      <c r="E816" s="128">
        <f t="shared" ca="1" si="50"/>
        <v>-73567.600531975768</v>
      </c>
      <c r="F816" s="128">
        <f t="shared" ca="1" si="51"/>
        <v>82859.611237150501</v>
      </c>
    </row>
    <row r="817" spans="1:6" x14ac:dyDescent="0.3">
      <c r="A817" s="73">
        <v>42657</v>
      </c>
      <c r="B817" s="130">
        <v>2132.9799800000001</v>
      </c>
      <c r="C817" s="125">
        <f t="shared" si="48"/>
        <v>-1.6275666625690799E-2</v>
      </c>
      <c r="D817" s="128">
        <f t="shared" si="49"/>
        <v>-16275.666625690799</v>
      </c>
      <c r="E817" s="128">
        <f t="shared" ca="1" si="50"/>
        <v>-73567.600531975768</v>
      </c>
      <c r="F817" s="128">
        <f t="shared" ca="1" si="51"/>
        <v>82859.611237150501</v>
      </c>
    </row>
    <row r="818" spans="1:6" x14ac:dyDescent="0.3">
      <c r="A818" s="73">
        <v>42656</v>
      </c>
      <c r="B818" s="130">
        <v>2132.5500489999999</v>
      </c>
      <c r="C818" s="125">
        <f t="shared" si="48"/>
        <v>-8.6372441510079723E-3</v>
      </c>
      <c r="D818" s="128">
        <f t="shared" si="49"/>
        <v>-8637.2441510079716</v>
      </c>
      <c r="E818" s="128">
        <f t="shared" ca="1" si="50"/>
        <v>-73567.600531975768</v>
      </c>
      <c r="F818" s="128">
        <f t="shared" ca="1" si="51"/>
        <v>82859.611237150501</v>
      </c>
    </row>
    <row r="819" spans="1:6" x14ac:dyDescent="0.3">
      <c r="A819" s="73">
        <v>42655</v>
      </c>
      <c r="B819" s="130">
        <v>2139.179932</v>
      </c>
      <c r="C819" s="125">
        <f t="shared" si="48"/>
        <v>-1.482482638403182E-2</v>
      </c>
      <c r="D819" s="128">
        <f t="shared" si="49"/>
        <v>-14824.82638403182</v>
      </c>
      <c r="E819" s="128">
        <f t="shared" ca="1" si="50"/>
        <v>-73567.600531975768</v>
      </c>
      <c r="F819" s="128">
        <f t="shared" ca="1" si="51"/>
        <v>82859.611237150501</v>
      </c>
    </row>
    <row r="820" spans="1:6" x14ac:dyDescent="0.3">
      <c r="A820" s="73">
        <v>42654</v>
      </c>
      <c r="B820" s="130">
        <v>2136.7299800000001</v>
      </c>
      <c r="C820" s="125">
        <f t="shared" si="48"/>
        <v>-1.0741066946795774E-2</v>
      </c>
      <c r="D820" s="128">
        <f t="shared" si="49"/>
        <v>-10741.066946795774</v>
      </c>
      <c r="E820" s="128">
        <f t="shared" ca="1" si="50"/>
        <v>-73567.600531975768</v>
      </c>
      <c r="F820" s="128">
        <f t="shared" ca="1" si="51"/>
        <v>82859.611237150501</v>
      </c>
    </row>
    <row r="821" spans="1:6" x14ac:dyDescent="0.3">
      <c r="A821" s="73">
        <v>42653</v>
      </c>
      <c r="B821" s="130">
        <v>2163.6599120000001</v>
      </c>
      <c r="C821" s="125">
        <f t="shared" si="48"/>
        <v>8.1821971008548822E-3</v>
      </c>
      <c r="D821" s="128">
        <f t="shared" si="49"/>
        <v>8182.1971008548826</v>
      </c>
      <c r="E821" s="128">
        <f t="shared" ca="1" si="50"/>
        <v>-73567.600531975768</v>
      </c>
      <c r="F821" s="128">
        <f t="shared" ca="1" si="51"/>
        <v>82859.611237150501</v>
      </c>
    </row>
    <row r="822" spans="1:6" x14ac:dyDescent="0.3">
      <c r="A822" s="73">
        <v>42650</v>
      </c>
      <c r="B822" s="130">
        <v>2153.73999</v>
      </c>
      <c r="C822" s="125">
        <f t="shared" si="48"/>
        <v>-5.05843852858745E-3</v>
      </c>
      <c r="D822" s="128">
        <f t="shared" si="49"/>
        <v>-5058.4385285874496</v>
      </c>
      <c r="E822" s="128">
        <f t="shared" ca="1" si="50"/>
        <v>-73567.600531975768</v>
      </c>
      <c r="F822" s="128">
        <f t="shared" ca="1" si="51"/>
        <v>82859.611237150501</v>
      </c>
    </row>
    <row r="823" spans="1:6" x14ac:dyDescent="0.3">
      <c r="A823" s="73">
        <v>42649</v>
      </c>
      <c r="B823" s="130">
        <v>2160.7700199999999</v>
      </c>
      <c r="C823" s="125">
        <f t="shared" si="48"/>
        <v>-7.5372328023093349E-3</v>
      </c>
      <c r="D823" s="128">
        <f t="shared" si="49"/>
        <v>-7537.2328023093351</v>
      </c>
      <c r="E823" s="128">
        <f t="shared" ca="1" si="50"/>
        <v>-73567.600531975768</v>
      </c>
      <c r="F823" s="128">
        <f t="shared" ca="1" si="51"/>
        <v>82859.611237150501</v>
      </c>
    </row>
    <row r="824" spans="1:6" x14ac:dyDescent="0.3">
      <c r="A824" s="73">
        <v>42648</v>
      </c>
      <c r="B824" s="130">
        <v>2159.7299800000001</v>
      </c>
      <c r="C824" s="125">
        <f t="shared" si="48"/>
        <v>-1.5672439886055267E-3</v>
      </c>
      <c r="D824" s="128">
        <f t="shared" si="49"/>
        <v>-1567.2439886055267</v>
      </c>
      <c r="E824" s="128">
        <f t="shared" ca="1" si="50"/>
        <v>-73567.600531975768</v>
      </c>
      <c r="F824" s="128">
        <f t="shared" ca="1" si="51"/>
        <v>82859.611237150501</v>
      </c>
    </row>
    <row r="825" spans="1:6" x14ac:dyDescent="0.3">
      <c r="A825" s="73">
        <v>42647</v>
      </c>
      <c r="B825" s="130">
        <v>2150.48999</v>
      </c>
      <c r="C825" s="125">
        <f t="shared" si="48"/>
        <v>5.0145717042351379E-3</v>
      </c>
      <c r="D825" s="128">
        <f t="shared" si="49"/>
        <v>5014.571704235138</v>
      </c>
      <c r="E825" s="128">
        <f t="shared" ca="1" si="50"/>
        <v>-73567.600531975768</v>
      </c>
      <c r="F825" s="128">
        <f t="shared" ca="1" si="51"/>
        <v>82859.611237150501</v>
      </c>
    </row>
    <row r="826" spans="1:6" x14ac:dyDescent="0.3">
      <c r="A826" s="73">
        <v>42646</v>
      </c>
      <c r="B826" s="130">
        <v>2161.1999510000001</v>
      </c>
      <c r="C826" s="125">
        <f t="shared" si="48"/>
        <v>1.032192340417315E-2</v>
      </c>
      <c r="D826" s="128">
        <f t="shared" si="49"/>
        <v>10321.923404173151</v>
      </c>
      <c r="E826" s="128">
        <f t="shared" ca="1" si="50"/>
        <v>-73567.600531975768</v>
      </c>
      <c r="F826" s="128">
        <f t="shared" ca="1" si="51"/>
        <v>82859.611237150501</v>
      </c>
    </row>
    <row r="827" spans="1:6" x14ac:dyDescent="0.3">
      <c r="A827" s="73">
        <v>42643</v>
      </c>
      <c r="B827" s="130">
        <v>2168.2700199999999</v>
      </c>
      <c r="C827" s="125">
        <f t="shared" si="48"/>
        <v>1.3608196300193054E-2</v>
      </c>
      <c r="D827" s="128">
        <f t="shared" si="49"/>
        <v>13608.196300193054</v>
      </c>
      <c r="E827" s="128">
        <f t="shared" ca="1" si="50"/>
        <v>-73567.600531975768</v>
      </c>
      <c r="F827" s="128">
        <f t="shared" ca="1" si="51"/>
        <v>82859.611237150501</v>
      </c>
    </row>
    <row r="828" spans="1:6" x14ac:dyDescent="0.3">
      <c r="A828" s="73">
        <v>42642</v>
      </c>
      <c r="B828" s="130">
        <v>2151.1298830000001</v>
      </c>
      <c r="C828" s="125">
        <f t="shared" si="48"/>
        <v>1.8022377271396106E-3</v>
      </c>
      <c r="D828" s="128">
        <f t="shared" si="49"/>
        <v>1802.2377271396106</v>
      </c>
      <c r="E828" s="128">
        <f t="shared" ca="1" si="50"/>
        <v>-73567.600531975768</v>
      </c>
      <c r="F828" s="128">
        <f t="shared" ca="1" si="51"/>
        <v>82859.611237150501</v>
      </c>
    </row>
    <row r="829" spans="1:6" x14ac:dyDescent="0.3">
      <c r="A829" s="73">
        <v>42641</v>
      </c>
      <c r="B829" s="130">
        <v>2171.3701169999999</v>
      </c>
      <c r="C829" s="125">
        <f t="shared" si="48"/>
        <v>2.1451096106812173E-2</v>
      </c>
      <c r="D829" s="128">
        <f t="shared" si="49"/>
        <v>21451.096106812172</v>
      </c>
      <c r="E829" s="128">
        <f t="shared" ca="1" si="50"/>
        <v>-73567.600531975768</v>
      </c>
      <c r="F829" s="128">
        <f t="shared" ca="1" si="51"/>
        <v>82859.611237150501</v>
      </c>
    </row>
    <row r="830" spans="1:6" x14ac:dyDescent="0.3">
      <c r="A830" s="73">
        <v>42640</v>
      </c>
      <c r="B830" s="130">
        <v>2159.929932</v>
      </c>
      <c r="C830" s="125">
        <f t="shared" si="48"/>
        <v>1.5472309470787149E-2</v>
      </c>
      <c r="D830" s="128">
        <f t="shared" si="49"/>
        <v>15472.30947078715</v>
      </c>
      <c r="E830" s="128">
        <f t="shared" ca="1" si="50"/>
        <v>-73567.600531975768</v>
      </c>
      <c r="F830" s="128">
        <f t="shared" ca="1" si="51"/>
        <v>82859.611237150501</v>
      </c>
    </row>
    <row r="831" spans="1:6" x14ac:dyDescent="0.3">
      <c r="A831" s="73">
        <v>42639</v>
      </c>
      <c r="B831" s="130">
        <v>2146.1000979999999</v>
      </c>
      <c r="C831" s="125">
        <f t="shared" si="48"/>
        <v>-5.9933770408414633E-3</v>
      </c>
      <c r="D831" s="128">
        <f t="shared" si="49"/>
        <v>-5993.377040841463</v>
      </c>
      <c r="E831" s="128">
        <f t="shared" ca="1" si="50"/>
        <v>-73567.600531975768</v>
      </c>
      <c r="F831" s="128">
        <f t="shared" ca="1" si="51"/>
        <v>82859.611237150501</v>
      </c>
    </row>
    <row r="832" spans="1:6" x14ac:dyDescent="0.3">
      <c r="A832" s="73">
        <v>42636</v>
      </c>
      <c r="B832" s="130">
        <v>2164.6899410000001</v>
      </c>
      <c r="C832" s="125">
        <f t="shared" si="48"/>
        <v>1.7332318664445401E-2</v>
      </c>
      <c r="D832" s="128">
        <f t="shared" si="49"/>
        <v>17332.3186644454</v>
      </c>
      <c r="E832" s="128">
        <f t="shared" ca="1" si="50"/>
        <v>-73567.600531975768</v>
      </c>
      <c r="F832" s="128">
        <f t="shared" ca="1" si="51"/>
        <v>82859.611237150501</v>
      </c>
    </row>
    <row r="833" spans="1:6" x14ac:dyDescent="0.3">
      <c r="A833" s="73">
        <v>42635</v>
      </c>
      <c r="B833" s="130">
        <v>2177.179932</v>
      </c>
      <c r="C833" s="125">
        <f t="shared" si="48"/>
        <v>-1.8888355143478197E-3</v>
      </c>
      <c r="D833" s="128">
        <f t="shared" si="49"/>
        <v>-1888.8355143478198</v>
      </c>
      <c r="E833" s="128">
        <f t="shared" ca="1" si="50"/>
        <v>-73567.600531975768</v>
      </c>
      <c r="F833" s="128">
        <f t="shared" ca="1" si="51"/>
        <v>82859.611237150501</v>
      </c>
    </row>
    <row r="834" spans="1:6" x14ac:dyDescent="0.3">
      <c r="A834" s="73">
        <v>42634</v>
      </c>
      <c r="B834" s="130">
        <v>2163.1201169999999</v>
      </c>
      <c r="C834" s="125">
        <f t="shared" si="48"/>
        <v>-1.0538933988100796E-2</v>
      </c>
      <c r="D834" s="128">
        <f t="shared" si="49"/>
        <v>-10538.933988100796</v>
      </c>
      <c r="E834" s="128">
        <f t="shared" ca="1" si="50"/>
        <v>-73567.600531975768</v>
      </c>
      <c r="F834" s="128">
        <f t="shared" ca="1" si="51"/>
        <v>82859.611237150501</v>
      </c>
    </row>
    <row r="835" spans="1:6" x14ac:dyDescent="0.3">
      <c r="A835" s="73">
        <v>42633</v>
      </c>
      <c r="B835" s="130">
        <v>2139.76001</v>
      </c>
      <c r="C835" s="125">
        <f t="shared" si="48"/>
        <v>-2.1367664203355785E-2</v>
      </c>
      <c r="D835" s="128">
        <f t="shared" si="49"/>
        <v>-21367.664203355784</v>
      </c>
      <c r="E835" s="128">
        <f t="shared" ca="1" si="50"/>
        <v>-73567.600531975768</v>
      </c>
      <c r="F835" s="128">
        <f t="shared" ca="1" si="51"/>
        <v>82859.611237150501</v>
      </c>
    </row>
    <row r="836" spans="1:6" x14ac:dyDescent="0.3">
      <c r="A836" s="73">
        <v>42632</v>
      </c>
      <c r="B836" s="130">
        <v>2139.1201169999999</v>
      </c>
      <c r="C836" s="125">
        <f t="shared" si="48"/>
        <v>-1.8743228550199831E-2</v>
      </c>
      <c r="D836" s="128">
        <f t="shared" si="49"/>
        <v>-18743.22855019983</v>
      </c>
      <c r="E836" s="128">
        <f t="shared" ca="1" si="50"/>
        <v>-73567.600531975768</v>
      </c>
      <c r="F836" s="128">
        <f t="shared" ca="1" si="51"/>
        <v>82859.611237150501</v>
      </c>
    </row>
    <row r="837" spans="1:6" x14ac:dyDescent="0.3">
      <c r="A837" s="73">
        <v>42629</v>
      </c>
      <c r="B837" s="130">
        <v>2139.1599120000001</v>
      </c>
      <c r="C837" s="125">
        <f t="shared" si="48"/>
        <v>-1.4602596868302009E-2</v>
      </c>
      <c r="D837" s="128">
        <f t="shared" si="49"/>
        <v>-14602.596868302009</v>
      </c>
      <c r="E837" s="128">
        <f t="shared" ca="1" si="50"/>
        <v>-73567.600531975768</v>
      </c>
      <c r="F837" s="128">
        <f t="shared" ca="1" si="51"/>
        <v>82859.611237150501</v>
      </c>
    </row>
    <row r="838" spans="1:6" x14ac:dyDescent="0.3">
      <c r="A838" s="73">
        <v>42628</v>
      </c>
      <c r="B838" s="130">
        <v>2147.26001</v>
      </c>
      <c r="C838" s="125">
        <f t="shared" si="48"/>
        <v>-1.091224649793876E-2</v>
      </c>
      <c r="D838" s="128">
        <f t="shared" si="49"/>
        <v>-10912.246497938761</v>
      </c>
      <c r="E838" s="128">
        <f t="shared" ca="1" si="50"/>
        <v>-73567.600531975768</v>
      </c>
      <c r="F838" s="128">
        <f t="shared" ca="1" si="51"/>
        <v>82859.611237150501</v>
      </c>
    </row>
    <row r="839" spans="1:6" x14ac:dyDescent="0.3">
      <c r="A839" s="73">
        <v>42627</v>
      </c>
      <c r="B839" s="130">
        <v>2125.7700199999999</v>
      </c>
      <c r="C839" s="125">
        <f t="shared" si="48"/>
        <v>-2.3137554129784244E-2</v>
      </c>
      <c r="D839" s="128">
        <f t="shared" si="49"/>
        <v>-23137.554129784243</v>
      </c>
      <c r="E839" s="128">
        <f t="shared" ca="1" si="50"/>
        <v>-73567.600531975768</v>
      </c>
      <c r="F839" s="128">
        <f t="shared" ca="1" si="51"/>
        <v>82859.611237150501</v>
      </c>
    </row>
    <row r="840" spans="1:6" x14ac:dyDescent="0.3">
      <c r="A840" s="73">
        <v>42626</v>
      </c>
      <c r="B840" s="130">
        <v>2127.0200199999999</v>
      </c>
      <c r="C840" s="125">
        <f t="shared" ref="C840:C903" si="52">B840/B850-1</f>
        <v>-2.4472736799691086E-2</v>
      </c>
      <c r="D840" s="128">
        <f t="shared" ref="D840:D903" si="53">C840*$B$5</f>
        <v>-24472.736799691087</v>
      </c>
      <c r="E840" s="128">
        <f t="shared" ref="E840:E903" ca="1" si="54">_xlfn.PERCENTILE.INC(OFFSET(D840,0,0,Window),1-VaRLevel)</f>
        <v>-73567.600531975768</v>
      </c>
      <c r="F840" s="128">
        <f t="shared" ref="F840:F903" ca="1" si="55">ABS(AVERAGEIF(OFFSET(D840,0,0,Window),"&lt;=" &amp;E840))</f>
        <v>82859.611237150501</v>
      </c>
    </row>
    <row r="841" spans="1:6" x14ac:dyDescent="0.3">
      <c r="A841" s="73">
        <v>42625</v>
      </c>
      <c r="B841" s="130">
        <v>2159.040039</v>
      </c>
      <c r="C841" s="125">
        <f t="shared" si="52"/>
        <v>-4.6103344429779813E-3</v>
      </c>
      <c r="D841" s="128">
        <f t="shared" si="53"/>
        <v>-4610.3344429779818</v>
      </c>
      <c r="E841" s="128">
        <f t="shared" ca="1" si="54"/>
        <v>-73567.600531975768</v>
      </c>
      <c r="F841" s="128">
        <f t="shared" ca="1" si="55"/>
        <v>82859.611237150501</v>
      </c>
    </row>
    <row r="842" spans="1:6" x14ac:dyDescent="0.3">
      <c r="A842" s="73">
        <v>42622</v>
      </c>
      <c r="B842" s="130">
        <v>2127.8100589999999</v>
      </c>
      <c r="C842" s="125">
        <f t="shared" si="52"/>
        <v>-2.0557205667355194E-2</v>
      </c>
      <c r="D842" s="128">
        <f t="shared" si="53"/>
        <v>-20557.205667355192</v>
      </c>
      <c r="E842" s="128">
        <f t="shared" ca="1" si="54"/>
        <v>-73567.600531975768</v>
      </c>
      <c r="F842" s="128">
        <f t="shared" ca="1" si="55"/>
        <v>82859.611237150501</v>
      </c>
    </row>
    <row r="843" spans="1:6" x14ac:dyDescent="0.3">
      <c r="A843" s="73">
        <v>42621</v>
      </c>
      <c r="B843" s="130">
        <v>2181.3000489999999</v>
      </c>
      <c r="C843" s="125">
        <f t="shared" si="52"/>
        <v>2.6937576577297229E-3</v>
      </c>
      <c r="D843" s="128">
        <f t="shared" si="53"/>
        <v>2693.7576577297227</v>
      </c>
      <c r="E843" s="128">
        <f t="shared" ca="1" si="54"/>
        <v>-73567.600531975768</v>
      </c>
      <c r="F843" s="128">
        <f t="shared" ca="1" si="55"/>
        <v>82859.611237150501</v>
      </c>
    </row>
    <row r="844" spans="1:6" x14ac:dyDescent="0.3">
      <c r="A844" s="73">
        <v>42620</v>
      </c>
      <c r="B844" s="130">
        <v>2186.1599120000001</v>
      </c>
      <c r="C844" s="125">
        <f t="shared" si="52"/>
        <v>-3.3837396916214235E-4</v>
      </c>
      <c r="D844" s="128">
        <f t="shared" si="53"/>
        <v>-338.37396916214237</v>
      </c>
      <c r="E844" s="128">
        <f t="shared" ca="1" si="54"/>
        <v>-73567.600531975768</v>
      </c>
      <c r="F844" s="128">
        <f t="shared" ca="1" si="55"/>
        <v>82859.611237150501</v>
      </c>
    </row>
    <row r="845" spans="1:6" x14ac:dyDescent="0.3">
      <c r="A845" s="73">
        <v>42619</v>
      </c>
      <c r="B845" s="130">
        <v>2186.4799800000001</v>
      </c>
      <c r="C845" s="125">
        <f t="shared" si="52"/>
        <v>1.7593772625139614E-3</v>
      </c>
      <c r="D845" s="128">
        <f t="shared" si="53"/>
        <v>1759.3772625139613</v>
      </c>
      <c r="E845" s="128">
        <f t="shared" ca="1" si="54"/>
        <v>-73567.600531975768</v>
      </c>
      <c r="F845" s="128">
        <f t="shared" ca="1" si="55"/>
        <v>82859.611237150501</v>
      </c>
    </row>
    <row r="846" spans="1:6" x14ac:dyDescent="0.3">
      <c r="A846" s="73">
        <v>42615</v>
      </c>
      <c r="B846" s="130">
        <v>2179.9799800000001</v>
      </c>
      <c r="C846" s="125">
        <f t="shared" si="52"/>
        <v>-1.781304194657829E-3</v>
      </c>
      <c r="D846" s="128">
        <f t="shared" si="53"/>
        <v>-1781.3041946578289</v>
      </c>
      <c r="E846" s="128">
        <f t="shared" ca="1" si="54"/>
        <v>-73567.600531975768</v>
      </c>
      <c r="F846" s="128">
        <f t="shared" ca="1" si="55"/>
        <v>82859.611237150501</v>
      </c>
    </row>
    <row r="847" spans="1:6" x14ac:dyDescent="0.3">
      <c r="A847" s="73">
        <v>42614</v>
      </c>
      <c r="B847" s="130">
        <v>2170.860107</v>
      </c>
      <c r="C847" s="125">
        <f t="shared" si="52"/>
        <v>-7.3890100923721391E-3</v>
      </c>
      <c r="D847" s="128">
        <f t="shared" si="53"/>
        <v>-7389.0100923721393</v>
      </c>
      <c r="E847" s="128">
        <f t="shared" ca="1" si="54"/>
        <v>-73567.600531975768</v>
      </c>
      <c r="F847" s="128">
        <f t="shared" ca="1" si="55"/>
        <v>82859.611237150501</v>
      </c>
    </row>
    <row r="848" spans="1:6" x14ac:dyDescent="0.3">
      <c r="A848" s="73">
        <v>42613</v>
      </c>
      <c r="B848" s="130">
        <v>2170.9499510000001</v>
      </c>
      <c r="C848" s="125">
        <f t="shared" si="52"/>
        <v>-5.1644747778728517E-3</v>
      </c>
      <c r="D848" s="128">
        <f t="shared" si="53"/>
        <v>-5164.4747778728515</v>
      </c>
      <c r="E848" s="128">
        <f t="shared" ca="1" si="54"/>
        <v>-73567.600531975768</v>
      </c>
      <c r="F848" s="128">
        <f t="shared" ca="1" si="55"/>
        <v>82859.611237150501</v>
      </c>
    </row>
    <row r="849" spans="1:6" x14ac:dyDescent="0.3">
      <c r="A849" s="73">
        <v>42612</v>
      </c>
      <c r="B849" s="130">
        <v>2176.1201169999999</v>
      </c>
      <c r="C849" s="125">
        <f t="shared" si="52"/>
        <v>-9.3188489834261645E-4</v>
      </c>
      <c r="D849" s="128">
        <f t="shared" si="53"/>
        <v>-931.88489834261645</v>
      </c>
      <c r="E849" s="128">
        <f t="shared" ca="1" si="54"/>
        <v>-73567.600531975768</v>
      </c>
      <c r="F849" s="128">
        <f t="shared" ca="1" si="55"/>
        <v>82859.611237150501</v>
      </c>
    </row>
    <row r="850" spans="1:6" x14ac:dyDescent="0.3">
      <c r="A850" s="73">
        <v>42611</v>
      </c>
      <c r="B850" s="130">
        <v>2180.3798830000001</v>
      </c>
      <c r="C850" s="125">
        <f t="shared" si="52"/>
        <v>-4.4608905495820972E-3</v>
      </c>
      <c r="D850" s="128">
        <f t="shared" si="53"/>
        <v>-4460.8905495820973</v>
      </c>
      <c r="E850" s="128">
        <f t="shared" ca="1" si="54"/>
        <v>-73567.600531975768</v>
      </c>
      <c r="F850" s="128">
        <f t="shared" ca="1" si="55"/>
        <v>82859.611237150501</v>
      </c>
    </row>
    <row r="851" spans="1:6" x14ac:dyDescent="0.3">
      <c r="A851" s="73">
        <v>42608</v>
      </c>
      <c r="B851" s="130">
        <v>2169.040039</v>
      </c>
      <c r="C851" s="125">
        <f t="shared" si="52"/>
        <v>-6.8725577084978173E-3</v>
      </c>
      <c r="D851" s="128">
        <f t="shared" si="53"/>
        <v>-6872.5577084978177</v>
      </c>
      <c r="E851" s="128">
        <f t="shared" ca="1" si="54"/>
        <v>-79062.270064976998</v>
      </c>
      <c r="F851" s="128">
        <f t="shared" ca="1" si="55"/>
        <v>85948.350445470482</v>
      </c>
    </row>
    <row r="852" spans="1:6" x14ac:dyDescent="0.3">
      <c r="A852" s="73">
        <v>42607</v>
      </c>
      <c r="B852" s="130">
        <v>2172.469971</v>
      </c>
      <c r="C852" s="125">
        <f t="shared" si="52"/>
        <v>-6.0939375522517381E-3</v>
      </c>
      <c r="D852" s="128">
        <f t="shared" si="53"/>
        <v>-6093.9375522517385</v>
      </c>
      <c r="E852" s="128">
        <f t="shared" ca="1" si="54"/>
        <v>-79062.270064976998</v>
      </c>
      <c r="F852" s="128">
        <f t="shared" ca="1" si="55"/>
        <v>85948.350445470482</v>
      </c>
    </row>
    <row r="853" spans="1:6" x14ac:dyDescent="0.3">
      <c r="A853" s="73">
        <v>42606</v>
      </c>
      <c r="B853" s="130">
        <v>2175.4399410000001</v>
      </c>
      <c r="C853" s="125">
        <f t="shared" si="52"/>
        <v>-2.3005851661039856E-5</v>
      </c>
      <c r="D853" s="128">
        <f t="shared" si="53"/>
        <v>-23.005851661039856</v>
      </c>
      <c r="E853" s="128">
        <f t="shared" ca="1" si="54"/>
        <v>-79062.270064976998</v>
      </c>
      <c r="F853" s="128">
        <f t="shared" ca="1" si="55"/>
        <v>85948.350445470482</v>
      </c>
    </row>
    <row r="854" spans="1:6" x14ac:dyDescent="0.3">
      <c r="A854" s="73">
        <v>42605</v>
      </c>
      <c r="B854" s="130">
        <v>2186.8999020000001</v>
      </c>
      <c r="C854" s="125">
        <f t="shared" si="52"/>
        <v>2.3650444249316838E-3</v>
      </c>
      <c r="D854" s="128">
        <f t="shared" si="53"/>
        <v>2365.0444249316838</v>
      </c>
      <c r="E854" s="128">
        <f t="shared" ca="1" si="54"/>
        <v>-79062.270064976998</v>
      </c>
      <c r="F854" s="128">
        <f t="shared" ca="1" si="55"/>
        <v>85948.350445470482</v>
      </c>
    </row>
    <row r="855" spans="1:6" x14ac:dyDescent="0.3">
      <c r="A855" s="73">
        <v>42604</v>
      </c>
      <c r="B855" s="130">
        <v>2182.639893</v>
      </c>
      <c r="C855" s="125">
        <f t="shared" si="52"/>
        <v>8.0242473754266186E-4</v>
      </c>
      <c r="D855" s="128">
        <f t="shared" si="53"/>
        <v>802.42473754266189</v>
      </c>
      <c r="E855" s="128">
        <f t="shared" ca="1" si="54"/>
        <v>-79062.270064976998</v>
      </c>
      <c r="F855" s="128">
        <f t="shared" ca="1" si="55"/>
        <v>85948.350445470482</v>
      </c>
    </row>
    <row r="856" spans="1:6" x14ac:dyDescent="0.3">
      <c r="A856" s="73">
        <v>42601</v>
      </c>
      <c r="B856" s="130">
        <v>2183.8701169999999</v>
      </c>
      <c r="C856" s="125">
        <f t="shared" si="52"/>
        <v>4.5811246038507392E-4</v>
      </c>
      <c r="D856" s="128">
        <f t="shared" si="53"/>
        <v>458.11246038507392</v>
      </c>
      <c r="E856" s="128">
        <f t="shared" ca="1" si="54"/>
        <v>-83747.873465294833</v>
      </c>
      <c r="F856" s="128">
        <f t="shared" ca="1" si="55"/>
        <v>93887.595151963716</v>
      </c>
    </row>
    <row r="857" spans="1:6" x14ac:dyDescent="0.3">
      <c r="A857" s="73">
        <v>42600</v>
      </c>
      <c r="B857" s="130">
        <v>2187.0200199999999</v>
      </c>
      <c r="C857" s="125">
        <f t="shared" si="52"/>
        <v>1.052097493357973E-2</v>
      </c>
      <c r="D857" s="128">
        <f t="shared" si="53"/>
        <v>10520.97493357973</v>
      </c>
      <c r="E857" s="128">
        <f t="shared" ca="1" si="54"/>
        <v>-88931.240147518372</v>
      </c>
      <c r="F857" s="128">
        <f t="shared" ca="1" si="55"/>
        <v>98206.965233281677</v>
      </c>
    </row>
    <row r="858" spans="1:6" x14ac:dyDescent="0.3">
      <c r="A858" s="73">
        <v>42599</v>
      </c>
      <c r="B858" s="130">
        <v>2182.219971</v>
      </c>
      <c r="C858" s="125">
        <f t="shared" si="52"/>
        <v>8.5174308356263939E-3</v>
      </c>
      <c r="D858" s="128">
        <f t="shared" si="53"/>
        <v>8517.4308356263937</v>
      </c>
      <c r="E858" s="128">
        <f t="shared" ca="1" si="54"/>
        <v>-88931.240147518372</v>
      </c>
      <c r="F858" s="128">
        <f t="shared" ca="1" si="55"/>
        <v>98206.965233281677</v>
      </c>
    </row>
    <row r="859" spans="1:6" x14ac:dyDescent="0.3">
      <c r="A859" s="73">
        <v>42598</v>
      </c>
      <c r="B859" s="130">
        <v>2178.1499020000001</v>
      </c>
      <c r="C859" s="125">
        <f t="shared" si="52"/>
        <v>9.7911817248976796E-3</v>
      </c>
      <c r="D859" s="128">
        <f t="shared" si="53"/>
        <v>9791.1817248976804</v>
      </c>
      <c r="E859" s="128">
        <f t="shared" ca="1" si="54"/>
        <v>-88931.240147518372</v>
      </c>
      <c r="F859" s="128">
        <f t="shared" ca="1" si="55"/>
        <v>98206.965233281677</v>
      </c>
    </row>
    <row r="860" spans="1:6" x14ac:dyDescent="0.3">
      <c r="A860" s="73">
        <v>42597</v>
      </c>
      <c r="B860" s="130">
        <v>2190.1499020000001</v>
      </c>
      <c r="C860" s="125">
        <f t="shared" si="52"/>
        <v>8.8950881765732515E-3</v>
      </c>
      <c r="D860" s="128">
        <f t="shared" si="53"/>
        <v>8895.088176573252</v>
      </c>
      <c r="E860" s="128">
        <f t="shared" ca="1" si="54"/>
        <v>-88931.240147518372</v>
      </c>
      <c r="F860" s="128">
        <f t="shared" ca="1" si="55"/>
        <v>98206.965233281677</v>
      </c>
    </row>
    <row r="861" spans="1:6" x14ac:dyDescent="0.3">
      <c r="A861" s="73">
        <v>42594</v>
      </c>
      <c r="B861" s="130">
        <v>2184.0500489999999</v>
      </c>
      <c r="C861" s="125">
        <f t="shared" si="52"/>
        <v>4.8076695476850784E-3</v>
      </c>
      <c r="D861" s="128">
        <f t="shared" si="53"/>
        <v>4807.6695476850782</v>
      </c>
      <c r="E861" s="128">
        <f t="shared" ca="1" si="54"/>
        <v>-88931.240147518372</v>
      </c>
      <c r="F861" s="128">
        <f t="shared" ca="1" si="55"/>
        <v>98206.965233281677</v>
      </c>
    </row>
    <row r="862" spans="1:6" x14ac:dyDescent="0.3">
      <c r="A862" s="73">
        <v>42593</v>
      </c>
      <c r="B862" s="130">
        <v>2185.790039</v>
      </c>
      <c r="C862" s="125">
        <f t="shared" si="52"/>
        <v>7.2486380894216662E-3</v>
      </c>
      <c r="D862" s="128">
        <f t="shared" si="53"/>
        <v>7248.6380894216663</v>
      </c>
      <c r="E862" s="128">
        <f t="shared" ca="1" si="54"/>
        <v>-88931.240147518372</v>
      </c>
      <c r="F862" s="128">
        <f t="shared" ca="1" si="55"/>
        <v>98206.965233281677</v>
      </c>
    </row>
    <row r="863" spans="1:6" x14ac:dyDescent="0.3">
      <c r="A863" s="73">
        <v>42592</v>
      </c>
      <c r="B863" s="130">
        <v>2175.48999</v>
      </c>
      <c r="C863" s="125">
        <f t="shared" si="52"/>
        <v>4.1124314261327122E-3</v>
      </c>
      <c r="D863" s="128">
        <f t="shared" si="53"/>
        <v>4112.4314261327117</v>
      </c>
      <c r="E863" s="128">
        <f t="shared" ca="1" si="54"/>
        <v>-88931.240147518372</v>
      </c>
      <c r="F863" s="128">
        <f t="shared" ca="1" si="55"/>
        <v>98206.965233281677</v>
      </c>
    </row>
    <row r="864" spans="1:6" x14ac:dyDescent="0.3">
      <c r="A864" s="73">
        <v>42591</v>
      </c>
      <c r="B864" s="130">
        <v>2181.73999</v>
      </c>
      <c r="C864" s="125">
        <f t="shared" si="52"/>
        <v>5.7902333571837605E-3</v>
      </c>
      <c r="D864" s="128">
        <f t="shared" si="53"/>
        <v>5790.2333571837607</v>
      </c>
      <c r="E864" s="128">
        <f t="shared" ca="1" si="54"/>
        <v>-88931.240147518372</v>
      </c>
      <c r="F864" s="128">
        <f t="shared" ca="1" si="55"/>
        <v>98206.965233281677</v>
      </c>
    </row>
    <row r="865" spans="1:6" x14ac:dyDescent="0.3">
      <c r="A865" s="73">
        <v>42590</v>
      </c>
      <c r="B865" s="130">
        <v>2180.889893</v>
      </c>
      <c r="C865" s="125">
        <f t="shared" si="52"/>
        <v>5.7228626108873915E-3</v>
      </c>
      <c r="D865" s="128">
        <f t="shared" si="53"/>
        <v>5722.8626108873914</v>
      </c>
      <c r="E865" s="128">
        <f t="shared" ca="1" si="54"/>
        <v>-88931.240147518372</v>
      </c>
      <c r="F865" s="128">
        <f t="shared" ca="1" si="55"/>
        <v>98206.965233281677</v>
      </c>
    </row>
    <row r="866" spans="1:6" x14ac:dyDescent="0.3">
      <c r="A866" s="73">
        <v>42587</v>
      </c>
      <c r="B866" s="130">
        <v>2182.8701169999999</v>
      </c>
      <c r="C866" s="125">
        <f t="shared" si="52"/>
        <v>3.6045883943978119E-3</v>
      </c>
      <c r="D866" s="128">
        <f t="shared" si="53"/>
        <v>3604.588394397812</v>
      </c>
      <c r="E866" s="128">
        <f t="shared" ca="1" si="54"/>
        <v>-88931.240147518372</v>
      </c>
      <c r="F866" s="128">
        <f t="shared" ca="1" si="55"/>
        <v>98206.965233281677</v>
      </c>
    </row>
    <row r="867" spans="1:6" x14ac:dyDescent="0.3">
      <c r="A867" s="73">
        <v>42586</v>
      </c>
      <c r="B867" s="130">
        <v>2164.25</v>
      </c>
      <c r="C867" s="125">
        <f t="shared" si="52"/>
        <v>-4.2487288902959275E-4</v>
      </c>
      <c r="D867" s="128">
        <f t="shared" si="53"/>
        <v>-424.87288902959273</v>
      </c>
      <c r="E867" s="128">
        <f t="shared" ca="1" si="54"/>
        <v>-88931.240147518372</v>
      </c>
      <c r="F867" s="128">
        <f t="shared" ca="1" si="55"/>
        <v>98206.965233281677</v>
      </c>
    </row>
    <row r="868" spans="1:6" x14ac:dyDescent="0.3">
      <c r="A868" s="73">
        <v>42585</v>
      </c>
      <c r="B868" s="130">
        <v>2163.790039</v>
      </c>
      <c r="C868" s="125">
        <f t="shared" si="52"/>
        <v>-4.2475361087561669E-3</v>
      </c>
      <c r="D868" s="128">
        <f t="shared" si="53"/>
        <v>-4247.5361087561669</v>
      </c>
      <c r="E868" s="128">
        <f t="shared" ca="1" si="54"/>
        <v>-88931.240147518372</v>
      </c>
      <c r="F868" s="128">
        <f t="shared" ca="1" si="55"/>
        <v>98206.965233281677</v>
      </c>
    </row>
    <row r="869" spans="1:6" x14ac:dyDescent="0.3">
      <c r="A869" s="73">
        <v>42584</v>
      </c>
      <c r="B869" s="130">
        <v>2157.030029</v>
      </c>
      <c r="C869" s="125">
        <f t="shared" si="52"/>
        <v>-3.119540761784112E-3</v>
      </c>
      <c r="D869" s="128">
        <f t="shared" si="53"/>
        <v>-3119.540761784112</v>
      </c>
      <c r="E869" s="128">
        <f t="shared" ca="1" si="54"/>
        <v>-88931.240147518372</v>
      </c>
      <c r="F869" s="128">
        <f t="shared" ca="1" si="55"/>
        <v>98206.965233281677</v>
      </c>
    </row>
    <row r="870" spans="1:6" x14ac:dyDescent="0.3">
      <c r="A870" s="73">
        <v>42583</v>
      </c>
      <c r="B870" s="130">
        <v>2170.8400879999999</v>
      </c>
      <c r="C870" s="125">
        <f t="shared" si="52"/>
        <v>1.8229791060269118E-3</v>
      </c>
      <c r="D870" s="128">
        <f t="shared" si="53"/>
        <v>1822.9791060269117</v>
      </c>
      <c r="E870" s="128">
        <f t="shared" ca="1" si="54"/>
        <v>-88931.240147518372</v>
      </c>
      <c r="F870" s="128">
        <f t="shared" ca="1" si="55"/>
        <v>98206.965233281677</v>
      </c>
    </row>
    <row r="871" spans="1:6" x14ac:dyDescent="0.3">
      <c r="A871" s="73">
        <v>42580</v>
      </c>
      <c r="B871" s="130">
        <v>2173.6000979999999</v>
      </c>
      <c r="C871" s="125">
        <f t="shared" si="52"/>
        <v>5.4863711893491374E-3</v>
      </c>
      <c r="D871" s="128">
        <f t="shared" si="53"/>
        <v>5486.3711893491372</v>
      </c>
      <c r="E871" s="128">
        <f t="shared" ca="1" si="54"/>
        <v>-88931.240147518372</v>
      </c>
      <c r="F871" s="128">
        <f t="shared" ca="1" si="55"/>
        <v>98206.965233281677</v>
      </c>
    </row>
    <row r="872" spans="1:6" x14ac:dyDescent="0.3">
      <c r="A872" s="73">
        <v>42579</v>
      </c>
      <c r="B872" s="130">
        <v>2170.0600589999999</v>
      </c>
      <c r="C872" s="125">
        <f t="shared" si="52"/>
        <v>2.916260658578862E-3</v>
      </c>
      <c r="D872" s="128">
        <f t="shared" si="53"/>
        <v>2916.2606585788621</v>
      </c>
      <c r="E872" s="128">
        <f t="shared" ca="1" si="54"/>
        <v>-88931.240147518372</v>
      </c>
      <c r="F872" s="128">
        <f t="shared" ca="1" si="55"/>
        <v>98206.965233281677</v>
      </c>
    </row>
    <row r="873" spans="1:6" x14ac:dyDescent="0.3">
      <c r="A873" s="73">
        <v>42578</v>
      </c>
      <c r="B873" s="130">
        <v>2166.580078</v>
      </c>
      <c r="C873" s="125">
        <f t="shared" si="52"/>
        <v>6.5740332772885601E-3</v>
      </c>
      <c r="D873" s="128">
        <f t="shared" si="53"/>
        <v>6574.0332772885604</v>
      </c>
      <c r="E873" s="128">
        <f t="shared" ca="1" si="54"/>
        <v>-88931.240147518372</v>
      </c>
      <c r="F873" s="128">
        <f t="shared" ca="1" si="55"/>
        <v>98206.965233281677</v>
      </c>
    </row>
    <row r="874" spans="1:6" x14ac:dyDescent="0.3">
      <c r="A874" s="73">
        <v>42577</v>
      </c>
      <c r="B874" s="130">
        <v>2169.179932</v>
      </c>
      <c r="C874" s="125">
        <f t="shared" si="52"/>
        <v>7.9177190364920769E-3</v>
      </c>
      <c r="D874" s="128">
        <f t="shared" si="53"/>
        <v>7917.7190364920771</v>
      </c>
      <c r="E874" s="128">
        <f t="shared" ca="1" si="54"/>
        <v>-88931.240147518372</v>
      </c>
      <c r="F874" s="128">
        <f t="shared" ca="1" si="55"/>
        <v>98206.965233281677</v>
      </c>
    </row>
    <row r="875" spans="1:6" x14ac:dyDescent="0.3">
      <c r="A875" s="73">
        <v>42576</v>
      </c>
      <c r="B875" s="130">
        <v>2168.4799800000001</v>
      </c>
      <c r="C875" s="125">
        <f t="shared" si="52"/>
        <v>1.4654995082090005E-2</v>
      </c>
      <c r="D875" s="128">
        <f t="shared" si="53"/>
        <v>14654.995082090005</v>
      </c>
      <c r="E875" s="128">
        <f t="shared" ca="1" si="54"/>
        <v>-88931.240147518372</v>
      </c>
      <c r="F875" s="128">
        <f t="shared" ca="1" si="55"/>
        <v>98206.965233281677</v>
      </c>
    </row>
    <row r="876" spans="1:6" x14ac:dyDescent="0.3">
      <c r="A876" s="73">
        <v>42573</v>
      </c>
      <c r="B876" s="130">
        <v>2175.030029</v>
      </c>
      <c r="C876" s="125">
        <f t="shared" si="52"/>
        <v>2.1188848808163296E-2</v>
      </c>
      <c r="D876" s="128">
        <f t="shared" si="53"/>
        <v>21188.848808163297</v>
      </c>
      <c r="E876" s="128">
        <f t="shared" ca="1" si="54"/>
        <v>-88931.240147518372</v>
      </c>
      <c r="F876" s="128">
        <f t="shared" ca="1" si="55"/>
        <v>98206.965233281677</v>
      </c>
    </row>
    <row r="877" spans="1:6" x14ac:dyDescent="0.3">
      <c r="A877" s="73">
        <v>42572</v>
      </c>
      <c r="B877" s="130">
        <v>2165.169922</v>
      </c>
      <c r="C877" s="125">
        <f t="shared" si="52"/>
        <v>3.2065409763291974E-2</v>
      </c>
      <c r="D877" s="128">
        <f t="shared" si="53"/>
        <v>32065.409763291973</v>
      </c>
      <c r="E877" s="128">
        <f t="shared" ca="1" si="54"/>
        <v>-88931.240147518372</v>
      </c>
      <c r="F877" s="128">
        <f t="shared" ca="1" si="55"/>
        <v>98206.965233281677</v>
      </c>
    </row>
    <row r="878" spans="1:6" x14ac:dyDescent="0.3">
      <c r="A878" s="73">
        <v>42571</v>
      </c>
      <c r="B878" s="130">
        <v>2173.0200199999999</v>
      </c>
      <c r="C878" s="125">
        <f t="shared" si="52"/>
        <v>3.4904507102384574E-2</v>
      </c>
      <c r="D878" s="128">
        <f t="shared" si="53"/>
        <v>34904.507102384574</v>
      </c>
      <c r="E878" s="128">
        <f t="shared" ca="1" si="54"/>
        <v>-88931.240147518372</v>
      </c>
      <c r="F878" s="128">
        <f t="shared" ca="1" si="55"/>
        <v>98206.965233281677</v>
      </c>
    </row>
    <row r="879" spans="1:6" x14ac:dyDescent="0.3">
      <c r="A879" s="73">
        <v>42570</v>
      </c>
      <c r="B879" s="130">
        <v>2163.780029</v>
      </c>
      <c r="C879" s="125">
        <f t="shared" si="52"/>
        <v>3.6020194984563769E-2</v>
      </c>
      <c r="D879" s="128">
        <f t="shared" si="53"/>
        <v>36020.194984563772</v>
      </c>
      <c r="E879" s="128">
        <f t="shared" ca="1" si="54"/>
        <v>-88931.240147518372</v>
      </c>
      <c r="F879" s="128">
        <f t="shared" ca="1" si="55"/>
        <v>98206.965233281677</v>
      </c>
    </row>
    <row r="880" spans="1:6" x14ac:dyDescent="0.3">
      <c r="A880" s="73">
        <v>42569</v>
      </c>
      <c r="B880" s="130">
        <v>2166.889893</v>
      </c>
      <c r="C880" s="125">
        <f t="shared" si="52"/>
        <v>3.0404880520145117E-2</v>
      </c>
      <c r="D880" s="128">
        <f t="shared" si="53"/>
        <v>30404.880520145118</v>
      </c>
      <c r="E880" s="128">
        <f t="shared" ca="1" si="54"/>
        <v>-88931.240147518372</v>
      </c>
      <c r="F880" s="128">
        <f t="shared" ca="1" si="55"/>
        <v>98206.965233281677</v>
      </c>
    </row>
    <row r="881" spans="1:6" x14ac:dyDescent="0.3">
      <c r="A881" s="73">
        <v>42566</v>
      </c>
      <c r="B881" s="130">
        <v>2161.73999</v>
      </c>
      <c r="C881" s="125">
        <f t="shared" si="52"/>
        <v>2.9959063393642404E-2</v>
      </c>
      <c r="D881" s="128">
        <f t="shared" si="53"/>
        <v>29959.063393642406</v>
      </c>
      <c r="E881" s="128">
        <f t="shared" ca="1" si="54"/>
        <v>-88931.240147518372</v>
      </c>
      <c r="F881" s="128">
        <f t="shared" ca="1" si="55"/>
        <v>98206.965233281677</v>
      </c>
    </row>
    <row r="882" spans="1:6" x14ac:dyDescent="0.3">
      <c r="A882" s="73">
        <v>42565</v>
      </c>
      <c r="B882" s="130">
        <v>2163.75</v>
      </c>
      <c r="C882" s="125">
        <f t="shared" si="52"/>
        <v>4.4901161935887002E-2</v>
      </c>
      <c r="D882" s="128">
        <f t="shared" si="53"/>
        <v>44901.161935887001</v>
      </c>
      <c r="E882" s="128">
        <f t="shared" ca="1" si="54"/>
        <v>-88931.240147518372</v>
      </c>
      <c r="F882" s="128">
        <f t="shared" ca="1" si="55"/>
        <v>98206.965233281677</v>
      </c>
    </row>
    <row r="883" spans="1:6" x14ac:dyDescent="0.3">
      <c r="A883" s="73">
        <v>42564</v>
      </c>
      <c r="B883" s="130">
        <v>2152.429932</v>
      </c>
      <c r="C883" s="125">
        <f t="shared" si="52"/>
        <v>5.7138912298927425E-2</v>
      </c>
      <c r="D883" s="128">
        <f t="shared" si="53"/>
        <v>57138.912298927426</v>
      </c>
      <c r="E883" s="128">
        <f t="shared" ca="1" si="54"/>
        <v>-88931.240147518372</v>
      </c>
      <c r="F883" s="128">
        <f t="shared" ca="1" si="55"/>
        <v>98206.965233281677</v>
      </c>
    </row>
    <row r="884" spans="1:6" x14ac:dyDescent="0.3">
      <c r="A884" s="73">
        <v>42563</v>
      </c>
      <c r="B884" s="130">
        <v>2152.139893</v>
      </c>
      <c r="C884" s="125">
        <f t="shared" si="52"/>
        <v>7.5779465066732499E-2</v>
      </c>
      <c r="D884" s="128">
        <f t="shared" si="53"/>
        <v>75779.465066732504</v>
      </c>
      <c r="E884" s="128">
        <f t="shared" ca="1" si="54"/>
        <v>-88931.240147518372</v>
      </c>
      <c r="F884" s="128">
        <f t="shared" ca="1" si="55"/>
        <v>98206.965233281677</v>
      </c>
    </row>
    <row r="885" spans="1:6" x14ac:dyDescent="0.3">
      <c r="A885" s="73">
        <v>42562</v>
      </c>
      <c r="B885" s="130">
        <v>2137.1599120000001</v>
      </c>
      <c r="C885" s="125">
        <f t="shared" si="52"/>
        <v>4.8959157133511955E-2</v>
      </c>
      <c r="D885" s="128">
        <f t="shared" si="53"/>
        <v>48959.157133511952</v>
      </c>
      <c r="E885" s="128">
        <f t="shared" ca="1" si="54"/>
        <v>-88931.240147518372</v>
      </c>
      <c r="F885" s="128">
        <f t="shared" ca="1" si="55"/>
        <v>98206.965233281677</v>
      </c>
    </row>
    <row r="886" spans="1:6" x14ac:dyDescent="0.3">
      <c r="A886" s="73">
        <v>42559</v>
      </c>
      <c r="B886" s="130">
        <v>2129.8999020000001</v>
      </c>
      <c r="C886" s="125">
        <f t="shared" si="52"/>
        <v>7.845396563943563E-3</v>
      </c>
      <c r="D886" s="128">
        <f t="shared" si="53"/>
        <v>7845.3965639435628</v>
      </c>
      <c r="E886" s="128">
        <f t="shared" ca="1" si="54"/>
        <v>-88931.240147518372</v>
      </c>
      <c r="F886" s="128">
        <f t="shared" ca="1" si="55"/>
        <v>98206.965233281677</v>
      </c>
    </row>
    <row r="887" spans="1:6" x14ac:dyDescent="0.3">
      <c r="A887" s="73">
        <v>42558</v>
      </c>
      <c r="B887" s="130">
        <v>2097.8999020000001</v>
      </c>
      <c r="C887" s="125">
        <f t="shared" si="52"/>
        <v>5.9699111906426072E-3</v>
      </c>
      <c r="D887" s="128">
        <f t="shared" si="53"/>
        <v>5969.9111906426069</v>
      </c>
      <c r="E887" s="128">
        <f t="shared" ca="1" si="54"/>
        <v>-88931.240147518372</v>
      </c>
      <c r="F887" s="128">
        <f t="shared" ca="1" si="55"/>
        <v>98206.965233281677</v>
      </c>
    </row>
    <row r="888" spans="1:6" x14ac:dyDescent="0.3">
      <c r="A888" s="73">
        <v>42557</v>
      </c>
      <c r="B888" s="130">
        <v>2099.7299800000001</v>
      </c>
      <c r="C888" s="125">
        <f t="shared" si="52"/>
        <v>5.1845844741678082E-3</v>
      </c>
      <c r="D888" s="128">
        <f t="shared" si="53"/>
        <v>5184.5844741678084</v>
      </c>
      <c r="E888" s="128">
        <f t="shared" ca="1" si="54"/>
        <v>-88931.240147518372</v>
      </c>
      <c r="F888" s="128">
        <f t="shared" ca="1" si="55"/>
        <v>98206.965233281677</v>
      </c>
    </row>
    <row r="889" spans="1:6" x14ac:dyDescent="0.3">
      <c r="A889" s="73">
        <v>42556</v>
      </c>
      <c r="B889" s="130">
        <v>2088.5500489999999</v>
      </c>
      <c r="C889" s="125">
        <f t="shared" si="52"/>
        <v>2.544125285011356E-3</v>
      </c>
      <c r="D889" s="128">
        <f t="shared" si="53"/>
        <v>2544.125285011356</v>
      </c>
      <c r="E889" s="128">
        <f t="shared" ca="1" si="54"/>
        <v>-88931.240147518372</v>
      </c>
      <c r="F889" s="128">
        <f t="shared" ca="1" si="55"/>
        <v>98206.965233281677</v>
      </c>
    </row>
    <row r="890" spans="1:6" x14ac:dyDescent="0.3">
      <c r="A890" s="73">
        <v>42552</v>
      </c>
      <c r="B890" s="130">
        <v>2102.9499510000001</v>
      </c>
      <c r="C890" s="125">
        <f t="shared" si="52"/>
        <v>1.531946410534113E-2</v>
      </c>
      <c r="D890" s="128">
        <f t="shared" si="53"/>
        <v>15319.464105341129</v>
      </c>
      <c r="E890" s="128">
        <f t="shared" ca="1" si="54"/>
        <v>-88931.240147518372</v>
      </c>
      <c r="F890" s="128">
        <f t="shared" ca="1" si="55"/>
        <v>98206.965233281677</v>
      </c>
    </row>
    <row r="891" spans="1:6" x14ac:dyDescent="0.3">
      <c r="A891" s="73">
        <v>42551</v>
      </c>
      <c r="B891" s="130">
        <v>2098.860107</v>
      </c>
      <c r="C891" s="125">
        <f t="shared" si="52"/>
        <v>1.0043415560437863E-2</v>
      </c>
      <c r="D891" s="128">
        <f t="shared" si="53"/>
        <v>10043.415560437863</v>
      </c>
      <c r="E891" s="128">
        <f t="shared" ca="1" si="54"/>
        <v>-88931.240147518372</v>
      </c>
      <c r="F891" s="128">
        <f t="shared" ca="1" si="55"/>
        <v>98206.965233281677</v>
      </c>
    </row>
    <row r="892" spans="1:6" x14ac:dyDescent="0.3">
      <c r="A892" s="73">
        <v>42550</v>
      </c>
      <c r="B892" s="130">
        <v>2070.7700199999999</v>
      </c>
      <c r="C892" s="125">
        <f t="shared" si="52"/>
        <v>-3.523919864832914E-4</v>
      </c>
      <c r="D892" s="128">
        <f t="shared" si="53"/>
        <v>-352.39198648329142</v>
      </c>
      <c r="E892" s="128">
        <f t="shared" ca="1" si="54"/>
        <v>-88931.240147518372</v>
      </c>
      <c r="F892" s="128">
        <f t="shared" ca="1" si="55"/>
        <v>98206.965233281677</v>
      </c>
    </row>
    <row r="893" spans="1:6" x14ac:dyDescent="0.3">
      <c r="A893" s="73">
        <v>42549</v>
      </c>
      <c r="B893" s="130">
        <v>2036.089966</v>
      </c>
      <c r="C893" s="125">
        <f t="shared" si="52"/>
        <v>-1.8903157447808239E-2</v>
      </c>
      <c r="D893" s="128">
        <f t="shared" si="53"/>
        <v>-18903.15744780824</v>
      </c>
      <c r="E893" s="128">
        <f t="shared" ca="1" si="54"/>
        <v>-88931.240147518372</v>
      </c>
      <c r="F893" s="128">
        <f t="shared" ca="1" si="55"/>
        <v>98206.965233281677</v>
      </c>
    </row>
    <row r="894" spans="1:6" x14ac:dyDescent="0.3">
      <c r="A894" s="73">
        <v>42548</v>
      </c>
      <c r="B894" s="130">
        <v>2000.540039</v>
      </c>
      <c r="C894" s="125">
        <f t="shared" si="52"/>
        <v>-3.7767076357460794E-2</v>
      </c>
      <c r="D894" s="128">
        <f t="shared" si="53"/>
        <v>-37767.076357460792</v>
      </c>
      <c r="E894" s="128">
        <f t="shared" ca="1" si="54"/>
        <v>-88931.240147518372</v>
      </c>
      <c r="F894" s="128">
        <f t="shared" ca="1" si="55"/>
        <v>98206.965233281677</v>
      </c>
    </row>
    <row r="895" spans="1:6" x14ac:dyDescent="0.3">
      <c r="A895" s="73">
        <v>42545</v>
      </c>
      <c r="B895" s="130">
        <v>2037.410034</v>
      </c>
      <c r="C895" s="125">
        <f t="shared" si="52"/>
        <v>-2.7985721897155535E-2</v>
      </c>
      <c r="D895" s="128">
        <f t="shared" si="53"/>
        <v>-27985.721897155534</v>
      </c>
      <c r="E895" s="128">
        <f t="shared" ca="1" si="54"/>
        <v>-88931.240147518372</v>
      </c>
      <c r="F895" s="128">
        <f t="shared" ca="1" si="55"/>
        <v>98206.965233281677</v>
      </c>
    </row>
    <row r="896" spans="1:6" x14ac:dyDescent="0.3">
      <c r="A896" s="73">
        <v>42544</v>
      </c>
      <c r="B896" s="130">
        <v>2113.320068</v>
      </c>
      <c r="C896" s="125">
        <f t="shared" si="52"/>
        <v>-1.0210032807779212E-3</v>
      </c>
      <c r="D896" s="128">
        <f t="shared" si="53"/>
        <v>-1021.0032807779212</v>
      </c>
      <c r="E896" s="128">
        <f t="shared" ca="1" si="54"/>
        <v>-88931.240147518372</v>
      </c>
      <c r="F896" s="128">
        <f t="shared" ca="1" si="55"/>
        <v>98206.965233281677</v>
      </c>
    </row>
    <row r="897" spans="1:6" x14ac:dyDescent="0.3">
      <c r="A897" s="73">
        <v>42543</v>
      </c>
      <c r="B897" s="130">
        <v>2085.4499510000001</v>
      </c>
      <c r="C897" s="125">
        <f t="shared" si="52"/>
        <v>-1.5888748226158156E-2</v>
      </c>
      <c r="D897" s="128">
        <f t="shared" si="53"/>
        <v>-15888.748226158155</v>
      </c>
      <c r="E897" s="128">
        <f t="shared" ca="1" si="54"/>
        <v>-88931.240147518372</v>
      </c>
      <c r="F897" s="128">
        <f t="shared" ca="1" si="55"/>
        <v>98206.965233281677</v>
      </c>
    </row>
    <row r="898" spans="1:6" x14ac:dyDescent="0.3">
      <c r="A898" s="73">
        <v>42542</v>
      </c>
      <c r="B898" s="130">
        <v>2088.8999020000001</v>
      </c>
      <c r="C898" s="125">
        <f t="shared" si="52"/>
        <v>-1.0998367660517538E-2</v>
      </c>
      <c r="D898" s="128">
        <f t="shared" si="53"/>
        <v>-10998.367660517539</v>
      </c>
      <c r="E898" s="128">
        <f t="shared" ca="1" si="54"/>
        <v>-88931.240147518372</v>
      </c>
      <c r="F898" s="128">
        <f t="shared" ca="1" si="55"/>
        <v>98206.965233281677</v>
      </c>
    </row>
    <row r="899" spans="1:6" x14ac:dyDescent="0.3">
      <c r="A899" s="73">
        <v>42541</v>
      </c>
      <c r="B899" s="130">
        <v>2083.25</v>
      </c>
      <c r="C899" s="125">
        <f t="shared" si="52"/>
        <v>-1.2401530803084593E-2</v>
      </c>
      <c r="D899" s="128">
        <f t="shared" si="53"/>
        <v>-12401.530803084594</v>
      </c>
      <c r="E899" s="128">
        <f t="shared" ca="1" si="54"/>
        <v>-88931.240147518372</v>
      </c>
      <c r="F899" s="128">
        <f t="shared" ca="1" si="55"/>
        <v>98206.965233281677</v>
      </c>
    </row>
    <row r="900" spans="1:6" x14ac:dyDescent="0.3">
      <c r="A900" s="73">
        <v>42538</v>
      </c>
      <c r="B900" s="130">
        <v>2071.219971</v>
      </c>
      <c r="C900" s="125">
        <f t="shared" si="52"/>
        <v>-1.3295943345874472E-2</v>
      </c>
      <c r="D900" s="128">
        <f t="shared" si="53"/>
        <v>-13295.943345874472</v>
      </c>
      <c r="E900" s="128">
        <f t="shared" ca="1" si="54"/>
        <v>-88931.240147518372</v>
      </c>
      <c r="F900" s="128">
        <f t="shared" ca="1" si="55"/>
        <v>98206.965233281677</v>
      </c>
    </row>
    <row r="901" spans="1:6" x14ac:dyDescent="0.3">
      <c r="A901" s="73">
        <v>42537</v>
      </c>
      <c r="B901" s="130">
        <v>2077.98999</v>
      </c>
      <c r="C901" s="125">
        <f t="shared" si="52"/>
        <v>-1.295327886839015E-2</v>
      </c>
      <c r="D901" s="128">
        <f t="shared" si="53"/>
        <v>-12953.278868390151</v>
      </c>
      <c r="E901" s="128">
        <f t="shared" ca="1" si="54"/>
        <v>-88931.240147518372</v>
      </c>
      <c r="F901" s="128">
        <f t="shared" ca="1" si="55"/>
        <v>98206.965233281677</v>
      </c>
    </row>
    <row r="902" spans="1:6" x14ac:dyDescent="0.3">
      <c r="A902" s="73">
        <v>42536</v>
      </c>
      <c r="B902" s="130">
        <v>2071.5</v>
      </c>
      <c r="C902" s="125">
        <f t="shared" si="52"/>
        <v>-1.3256647104543551E-2</v>
      </c>
      <c r="D902" s="128">
        <f t="shared" si="53"/>
        <v>-13256.64710454355</v>
      </c>
      <c r="E902" s="128">
        <f t="shared" ca="1" si="54"/>
        <v>-88931.240147518372</v>
      </c>
      <c r="F902" s="128">
        <f t="shared" ca="1" si="55"/>
        <v>98206.965233281677</v>
      </c>
    </row>
    <row r="903" spans="1:6" x14ac:dyDescent="0.3">
      <c r="A903" s="73">
        <v>42535</v>
      </c>
      <c r="B903" s="130">
        <v>2075.320068</v>
      </c>
      <c r="C903" s="125">
        <f t="shared" si="52"/>
        <v>-1.0314925728048596E-2</v>
      </c>
      <c r="D903" s="128">
        <f t="shared" si="53"/>
        <v>-10314.925728048596</v>
      </c>
      <c r="E903" s="128">
        <f t="shared" ca="1" si="54"/>
        <v>-88931.240147518372</v>
      </c>
      <c r="F903" s="128">
        <f t="shared" ca="1" si="55"/>
        <v>98206.965233281677</v>
      </c>
    </row>
    <row r="904" spans="1:6" x14ac:dyDescent="0.3">
      <c r="A904" s="73">
        <v>42534</v>
      </c>
      <c r="B904" s="130">
        <v>2079.0600589999999</v>
      </c>
      <c r="C904" s="125">
        <f t="shared" ref="C904:C967" si="56">B904/B914-1</f>
        <v>-9.5280742036166766E-3</v>
      </c>
      <c r="D904" s="128">
        <f t="shared" ref="D904:D967" si="57">C904*$B$5</f>
        <v>-9528.0742036166757</v>
      </c>
      <c r="E904" s="128">
        <f t="shared" ref="E904:E967" ca="1" si="58">_xlfn.PERCENTILE.INC(OFFSET(D904,0,0,Window),1-VaRLevel)</f>
        <v>-88931.240147518372</v>
      </c>
      <c r="F904" s="128">
        <f t="shared" ref="F904:F967" ca="1" si="59">ABS(AVERAGEIF(OFFSET(D904,0,0,Window),"&lt;=" &amp;E904))</f>
        <v>98206.965233281677</v>
      </c>
    </row>
    <row r="905" spans="1:6" x14ac:dyDescent="0.3">
      <c r="A905" s="73">
        <v>42531</v>
      </c>
      <c r="B905" s="130">
        <v>2096.070068</v>
      </c>
      <c r="C905" s="125">
        <f t="shared" si="56"/>
        <v>2.8563081766814769E-3</v>
      </c>
      <c r="D905" s="128">
        <f t="shared" si="57"/>
        <v>2856.3081766814767</v>
      </c>
      <c r="E905" s="128">
        <f t="shared" ca="1" si="58"/>
        <v>-88931.240147518372</v>
      </c>
      <c r="F905" s="128">
        <f t="shared" ca="1" si="59"/>
        <v>98206.965233281677</v>
      </c>
    </row>
    <row r="906" spans="1:6" x14ac:dyDescent="0.3">
      <c r="A906" s="73">
        <v>42530</v>
      </c>
      <c r="B906" s="130">
        <v>2115.4799800000001</v>
      </c>
      <c r="C906" s="125">
        <f t="shared" si="56"/>
        <v>1.1929903534366071E-2</v>
      </c>
      <c r="D906" s="128">
        <f t="shared" si="57"/>
        <v>11929.903534366071</v>
      </c>
      <c r="E906" s="128">
        <f t="shared" ca="1" si="58"/>
        <v>-88931.240147518372</v>
      </c>
      <c r="F906" s="128">
        <f t="shared" ca="1" si="59"/>
        <v>98206.965233281677</v>
      </c>
    </row>
    <row r="907" spans="1:6" x14ac:dyDescent="0.3">
      <c r="A907" s="73">
        <v>42529</v>
      </c>
      <c r="B907" s="130">
        <v>2119.1201169999999</v>
      </c>
      <c r="C907" s="125">
        <f t="shared" si="56"/>
        <v>2.0741239066436767E-2</v>
      </c>
      <c r="D907" s="128">
        <f t="shared" si="57"/>
        <v>20741.239066436767</v>
      </c>
      <c r="E907" s="128">
        <f t="shared" ca="1" si="58"/>
        <v>-88931.240147518372</v>
      </c>
      <c r="F907" s="128">
        <f t="shared" ca="1" si="59"/>
        <v>98206.965233281677</v>
      </c>
    </row>
    <row r="908" spans="1:6" x14ac:dyDescent="0.3">
      <c r="A908" s="73">
        <v>42528</v>
      </c>
      <c r="B908" s="130">
        <v>2112.1298830000001</v>
      </c>
      <c r="C908" s="125">
        <f t="shared" si="56"/>
        <v>3.1293257348276038E-2</v>
      </c>
      <c r="D908" s="128">
        <f t="shared" si="57"/>
        <v>31293.257348276038</v>
      </c>
      <c r="E908" s="128">
        <f t="shared" ca="1" si="58"/>
        <v>-88931.240147518372</v>
      </c>
      <c r="F908" s="128">
        <f t="shared" ca="1" si="59"/>
        <v>98206.965233281677</v>
      </c>
    </row>
    <row r="909" spans="1:6" x14ac:dyDescent="0.3">
      <c r="A909" s="73">
        <v>42527</v>
      </c>
      <c r="B909" s="130">
        <v>2109.4099120000001</v>
      </c>
      <c r="C909" s="125">
        <f t="shared" si="56"/>
        <v>2.7817222513267348E-2</v>
      </c>
      <c r="D909" s="128">
        <f t="shared" si="57"/>
        <v>27817.222513267348</v>
      </c>
      <c r="E909" s="128">
        <f t="shared" ca="1" si="58"/>
        <v>-88931.240147518372</v>
      </c>
      <c r="F909" s="128">
        <f t="shared" ca="1" si="59"/>
        <v>98206.965233281677</v>
      </c>
    </row>
    <row r="910" spans="1:6" x14ac:dyDescent="0.3">
      <c r="A910" s="73">
        <v>42524</v>
      </c>
      <c r="B910" s="130">
        <v>2099.1298830000001</v>
      </c>
      <c r="C910" s="125">
        <f t="shared" si="56"/>
        <v>2.8965041308191664E-2</v>
      </c>
      <c r="D910" s="128">
        <f t="shared" si="57"/>
        <v>28965.041308191663</v>
      </c>
      <c r="E910" s="128">
        <f t="shared" ca="1" si="58"/>
        <v>-88931.240147518372</v>
      </c>
      <c r="F910" s="128">
        <f t="shared" ca="1" si="59"/>
        <v>98206.965233281677</v>
      </c>
    </row>
    <row r="911" spans="1:6" x14ac:dyDescent="0.3">
      <c r="A911" s="73">
        <v>42523</v>
      </c>
      <c r="B911" s="130">
        <v>2105.26001</v>
      </c>
      <c r="C911" s="125">
        <f t="shared" si="56"/>
        <v>2.8144735552456446E-2</v>
      </c>
      <c r="D911" s="128">
        <f t="shared" si="57"/>
        <v>28144.735552456445</v>
      </c>
      <c r="E911" s="128">
        <f t="shared" ca="1" si="58"/>
        <v>-88931.240147518372</v>
      </c>
      <c r="F911" s="128">
        <f t="shared" ca="1" si="59"/>
        <v>98206.965233281677</v>
      </c>
    </row>
    <row r="912" spans="1:6" x14ac:dyDescent="0.3">
      <c r="A912" s="73">
        <v>42522</v>
      </c>
      <c r="B912" s="130">
        <v>2099.330078</v>
      </c>
      <c r="C912" s="125">
        <f t="shared" si="56"/>
        <v>2.5459097011496068E-2</v>
      </c>
      <c r="D912" s="128">
        <f t="shared" si="57"/>
        <v>25459.097011496069</v>
      </c>
      <c r="E912" s="128">
        <f t="shared" ca="1" si="58"/>
        <v>-88931.240147518372</v>
      </c>
      <c r="F912" s="128">
        <f t="shared" ca="1" si="59"/>
        <v>98206.965233281677</v>
      </c>
    </row>
    <row r="913" spans="1:6" x14ac:dyDescent="0.3">
      <c r="A913" s="73">
        <v>42521</v>
      </c>
      <c r="B913" s="130">
        <v>2096.9499510000001</v>
      </c>
      <c r="C913" s="125">
        <f t="shared" si="56"/>
        <v>1.4656518387046624E-2</v>
      </c>
      <c r="D913" s="128">
        <f t="shared" si="57"/>
        <v>14656.518387046624</v>
      </c>
      <c r="E913" s="128">
        <f t="shared" ca="1" si="58"/>
        <v>-88931.240147518372</v>
      </c>
      <c r="F913" s="128">
        <f t="shared" ca="1" si="59"/>
        <v>98206.965233281677</v>
      </c>
    </row>
    <row r="914" spans="1:6" x14ac:dyDescent="0.3">
      <c r="A914" s="73">
        <v>42517</v>
      </c>
      <c r="B914" s="130">
        <v>2099.0600589999999</v>
      </c>
      <c r="C914" s="125">
        <f t="shared" si="56"/>
        <v>2.5627781738785993E-2</v>
      </c>
      <c r="D914" s="128">
        <f t="shared" si="57"/>
        <v>25627.781738785994</v>
      </c>
      <c r="E914" s="128">
        <f t="shared" ca="1" si="58"/>
        <v>-88931.240147518372</v>
      </c>
      <c r="F914" s="128">
        <f t="shared" ca="1" si="59"/>
        <v>98206.965233281677</v>
      </c>
    </row>
    <row r="915" spans="1:6" x14ac:dyDescent="0.3">
      <c r="A915" s="73">
        <v>42516</v>
      </c>
      <c r="B915" s="130">
        <v>2090.1000979999999</v>
      </c>
      <c r="C915" s="125">
        <f t="shared" si="56"/>
        <v>1.2591378198217429E-2</v>
      </c>
      <c r="D915" s="128">
        <f t="shared" si="57"/>
        <v>12591.37819821743</v>
      </c>
      <c r="E915" s="128">
        <f t="shared" ca="1" si="58"/>
        <v>-88931.240147518372</v>
      </c>
      <c r="F915" s="128">
        <f t="shared" ca="1" si="59"/>
        <v>98206.965233281677</v>
      </c>
    </row>
    <row r="916" spans="1:6" x14ac:dyDescent="0.3">
      <c r="A916" s="73">
        <v>42515</v>
      </c>
      <c r="B916" s="130">
        <v>2090.540039</v>
      </c>
      <c r="C916" s="125">
        <f t="shared" si="56"/>
        <v>1.2632881476358104E-2</v>
      </c>
      <c r="D916" s="128">
        <f t="shared" si="57"/>
        <v>12632.881476358105</v>
      </c>
      <c r="E916" s="128">
        <f t="shared" ca="1" si="58"/>
        <v>-88931.240147518372</v>
      </c>
      <c r="F916" s="128">
        <f t="shared" ca="1" si="59"/>
        <v>98206.965233281677</v>
      </c>
    </row>
    <row r="917" spans="1:6" x14ac:dyDescent="0.3">
      <c r="A917" s="73">
        <v>42514</v>
      </c>
      <c r="B917" s="130">
        <v>2076.0600589999999</v>
      </c>
      <c r="C917" s="125">
        <f t="shared" si="56"/>
        <v>-3.9962936051332054E-3</v>
      </c>
      <c r="D917" s="128">
        <f t="shared" si="57"/>
        <v>-3996.2936051332053</v>
      </c>
      <c r="E917" s="128">
        <f t="shared" ca="1" si="58"/>
        <v>-88931.240147518372</v>
      </c>
      <c r="F917" s="128">
        <f t="shared" ca="1" si="59"/>
        <v>98206.965233281677</v>
      </c>
    </row>
    <row r="918" spans="1:6" x14ac:dyDescent="0.3">
      <c r="A918" s="73">
        <v>42513</v>
      </c>
      <c r="B918" s="130">
        <v>2048.040039</v>
      </c>
      <c r="C918" s="125">
        <f t="shared" si="56"/>
        <v>-5.1731452065224559E-3</v>
      </c>
      <c r="D918" s="128">
        <f t="shared" si="57"/>
        <v>-5173.1452065224557</v>
      </c>
      <c r="E918" s="128">
        <f t="shared" ca="1" si="58"/>
        <v>-88931.240147518372</v>
      </c>
      <c r="F918" s="128">
        <f t="shared" ca="1" si="59"/>
        <v>98206.965233281677</v>
      </c>
    </row>
    <row r="919" spans="1:6" x14ac:dyDescent="0.3">
      <c r="A919" s="73">
        <v>42510</v>
      </c>
      <c r="B919" s="130">
        <v>2052.320068</v>
      </c>
      <c r="C919" s="125">
        <f t="shared" si="56"/>
        <v>-2.3429738621086882E-3</v>
      </c>
      <c r="D919" s="128">
        <f t="shared" si="57"/>
        <v>-2342.9738621086881</v>
      </c>
      <c r="E919" s="128">
        <f t="shared" ca="1" si="58"/>
        <v>-88931.240147518372</v>
      </c>
      <c r="F919" s="128">
        <f t="shared" ca="1" si="59"/>
        <v>98206.965233281677</v>
      </c>
    </row>
    <row r="920" spans="1:6" x14ac:dyDescent="0.3">
      <c r="A920" s="73">
        <v>42509</v>
      </c>
      <c r="B920" s="130">
        <v>2040.040039</v>
      </c>
      <c r="C920" s="125">
        <f t="shared" si="56"/>
        <v>-5.1641908117068258E-3</v>
      </c>
      <c r="D920" s="128">
        <f t="shared" si="57"/>
        <v>-5164.190811706826</v>
      </c>
      <c r="E920" s="128">
        <f t="shared" ca="1" si="58"/>
        <v>-88931.240147518372</v>
      </c>
      <c r="F920" s="128">
        <f t="shared" ca="1" si="59"/>
        <v>98206.965233281677</v>
      </c>
    </row>
    <row r="921" spans="1:6" x14ac:dyDescent="0.3">
      <c r="A921" s="73">
        <v>42508</v>
      </c>
      <c r="B921" s="130">
        <v>2047.630005</v>
      </c>
      <c r="C921" s="125">
        <f t="shared" si="56"/>
        <v>-1.7015639264972293E-3</v>
      </c>
      <c r="D921" s="128">
        <f t="shared" si="57"/>
        <v>-1701.5639264972292</v>
      </c>
      <c r="E921" s="128">
        <f t="shared" ca="1" si="58"/>
        <v>-88931.240147518372</v>
      </c>
      <c r="F921" s="128">
        <f t="shared" ca="1" si="59"/>
        <v>98206.965233281677</v>
      </c>
    </row>
    <row r="922" spans="1:6" x14ac:dyDescent="0.3">
      <c r="A922" s="73">
        <v>42507</v>
      </c>
      <c r="B922" s="130">
        <v>2047.209961</v>
      </c>
      <c r="C922" s="125">
        <f t="shared" si="56"/>
        <v>-7.8319230596862743E-3</v>
      </c>
      <c r="D922" s="128">
        <f t="shared" si="57"/>
        <v>-7831.9230596862744</v>
      </c>
      <c r="E922" s="128">
        <f t="shared" ca="1" si="58"/>
        <v>-88931.240147518372</v>
      </c>
      <c r="F922" s="128">
        <f t="shared" ca="1" si="59"/>
        <v>98206.965233281677</v>
      </c>
    </row>
    <row r="923" spans="1:6" x14ac:dyDescent="0.3">
      <c r="A923" s="73">
        <v>42506</v>
      </c>
      <c r="B923" s="130">
        <v>2066.6599120000001</v>
      </c>
      <c r="C923" s="125">
        <f t="shared" si="56"/>
        <v>-7.0960928220186181E-3</v>
      </c>
      <c r="D923" s="128">
        <f t="shared" si="57"/>
        <v>-7096.0928220186179</v>
      </c>
      <c r="E923" s="128">
        <f t="shared" ca="1" si="58"/>
        <v>-88931.240147518372</v>
      </c>
      <c r="F923" s="128">
        <f t="shared" ca="1" si="59"/>
        <v>98206.965233281677</v>
      </c>
    </row>
    <row r="924" spans="1:6" x14ac:dyDescent="0.3">
      <c r="A924" s="73">
        <v>42503</v>
      </c>
      <c r="B924" s="130">
        <v>2046.6099850000001</v>
      </c>
      <c r="C924" s="125">
        <f t="shared" si="56"/>
        <v>-9.0495635290617216E-3</v>
      </c>
      <c r="D924" s="128">
        <f t="shared" si="57"/>
        <v>-9049.5635290617211</v>
      </c>
      <c r="E924" s="128">
        <f t="shared" ca="1" si="58"/>
        <v>-88931.240147518372</v>
      </c>
      <c r="F924" s="128">
        <f t="shared" ca="1" si="59"/>
        <v>98206.965233281677</v>
      </c>
    </row>
    <row r="925" spans="1:6" x14ac:dyDescent="0.3">
      <c r="A925" s="73">
        <v>42502</v>
      </c>
      <c r="B925" s="130">
        <v>2064.110107</v>
      </c>
      <c r="C925" s="125">
        <f t="shared" si="56"/>
        <v>-5.6363307178673994E-3</v>
      </c>
      <c r="D925" s="128">
        <f t="shared" si="57"/>
        <v>-5636.3307178673995</v>
      </c>
      <c r="E925" s="128">
        <f t="shared" ca="1" si="58"/>
        <v>-88931.240147518372</v>
      </c>
      <c r="F925" s="128">
        <f t="shared" ca="1" si="59"/>
        <v>98206.965233281677</v>
      </c>
    </row>
    <row r="926" spans="1:6" x14ac:dyDescent="0.3">
      <c r="A926" s="73">
        <v>42501</v>
      </c>
      <c r="B926" s="130">
        <v>2064.459961</v>
      </c>
      <c r="C926" s="125">
        <f t="shared" si="56"/>
        <v>-1.464808841157561E-2</v>
      </c>
      <c r="D926" s="128">
        <f t="shared" si="57"/>
        <v>-14648.088411575611</v>
      </c>
      <c r="E926" s="128">
        <f t="shared" ca="1" si="58"/>
        <v>-88931.240147518372</v>
      </c>
      <c r="F926" s="128">
        <f t="shared" ca="1" si="59"/>
        <v>98206.965233281677</v>
      </c>
    </row>
    <row r="927" spans="1:6" x14ac:dyDescent="0.3">
      <c r="A927" s="73">
        <v>42500</v>
      </c>
      <c r="B927" s="130">
        <v>2084.389893</v>
      </c>
      <c r="C927" s="125">
        <f t="shared" si="56"/>
        <v>-3.4947928341755308E-3</v>
      </c>
      <c r="D927" s="128">
        <f t="shared" si="57"/>
        <v>-3494.792834175531</v>
      </c>
      <c r="E927" s="128">
        <f t="shared" ca="1" si="58"/>
        <v>-88931.240147518372</v>
      </c>
      <c r="F927" s="128">
        <f t="shared" ca="1" si="59"/>
        <v>98206.965233281677</v>
      </c>
    </row>
    <row r="928" spans="1:6" x14ac:dyDescent="0.3">
      <c r="A928" s="73">
        <v>42499</v>
      </c>
      <c r="B928" s="130">
        <v>2058.6899410000001</v>
      </c>
      <c r="C928" s="125">
        <f t="shared" si="56"/>
        <v>-1.3938230117209516E-2</v>
      </c>
      <c r="D928" s="128">
        <f t="shared" si="57"/>
        <v>-13938.230117209516</v>
      </c>
      <c r="E928" s="128">
        <f t="shared" ca="1" si="58"/>
        <v>-88931.240147518372</v>
      </c>
      <c r="F928" s="128">
        <f t="shared" ca="1" si="59"/>
        <v>98206.965233281677</v>
      </c>
    </row>
    <row r="929" spans="1:6" x14ac:dyDescent="0.3">
      <c r="A929" s="73">
        <v>42496</v>
      </c>
      <c r="B929" s="130">
        <v>2057.139893</v>
      </c>
      <c r="C929" s="125">
        <f t="shared" si="56"/>
        <v>-1.6466108738677709E-2</v>
      </c>
      <c r="D929" s="128">
        <f t="shared" si="57"/>
        <v>-16466.108738677711</v>
      </c>
      <c r="E929" s="128">
        <f t="shared" ca="1" si="58"/>
        <v>-88931.240147518372</v>
      </c>
      <c r="F929" s="128">
        <f t="shared" ca="1" si="59"/>
        <v>98206.965233281677</v>
      </c>
    </row>
    <row r="930" spans="1:6" x14ac:dyDescent="0.3">
      <c r="A930" s="73">
        <v>42495</v>
      </c>
      <c r="B930" s="130">
        <v>2050.6298830000001</v>
      </c>
      <c r="C930" s="125">
        <f t="shared" si="56"/>
        <v>-1.9531670104726562E-2</v>
      </c>
      <c r="D930" s="128">
        <f t="shared" si="57"/>
        <v>-19531.670104726563</v>
      </c>
      <c r="E930" s="128">
        <f t="shared" ca="1" si="58"/>
        <v>-88931.240147518372</v>
      </c>
      <c r="F930" s="128">
        <f t="shared" ca="1" si="59"/>
        <v>98206.965233281677</v>
      </c>
    </row>
    <row r="931" spans="1:6" x14ac:dyDescent="0.3">
      <c r="A931" s="73">
        <v>42494</v>
      </c>
      <c r="B931" s="130">
        <v>2051.1201169999999</v>
      </c>
      <c r="C931" s="125">
        <f t="shared" si="56"/>
        <v>-2.4391070866783271E-2</v>
      </c>
      <c r="D931" s="128">
        <f t="shared" si="57"/>
        <v>-24391.07086678327</v>
      </c>
      <c r="E931" s="128">
        <f t="shared" ca="1" si="58"/>
        <v>-88931.240147518372</v>
      </c>
      <c r="F931" s="128">
        <f t="shared" ca="1" si="59"/>
        <v>98206.965233281677</v>
      </c>
    </row>
    <row r="932" spans="1:6" x14ac:dyDescent="0.3">
      <c r="A932" s="73">
        <v>42493</v>
      </c>
      <c r="B932" s="130">
        <v>2063.3701169999999</v>
      </c>
      <c r="C932" s="125">
        <f t="shared" si="56"/>
        <v>-1.7816989302631203E-2</v>
      </c>
      <c r="D932" s="128">
        <f t="shared" si="57"/>
        <v>-17816.989302631202</v>
      </c>
      <c r="E932" s="128">
        <f t="shared" ca="1" si="58"/>
        <v>-88931.240147518372</v>
      </c>
      <c r="F932" s="128">
        <f t="shared" ca="1" si="59"/>
        <v>98206.965233281677</v>
      </c>
    </row>
    <row r="933" spans="1:6" x14ac:dyDescent="0.3">
      <c r="A933" s="73">
        <v>42492</v>
      </c>
      <c r="B933" s="130">
        <v>2081.429932</v>
      </c>
      <c r="C933" s="125">
        <f t="shared" si="56"/>
        <v>-6.1643073510226909E-3</v>
      </c>
      <c r="D933" s="128">
        <f t="shared" si="57"/>
        <v>-6164.3073510226905</v>
      </c>
      <c r="E933" s="128">
        <f t="shared" ca="1" si="58"/>
        <v>-88931.240147518372</v>
      </c>
      <c r="F933" s="128">
        <f t="shared" ca="1" si="59"/>
        <v>98206.965233281677</v>
      </c>
    </row>
    <row r="934" spans="1:6" x14ac:dyDescent="0.3">
      <c r="A934" s="73">
        <v>42489</v>
      </c>
      <c r="B934" s="130">
        <v>2065.3000489999999</v>
      </c>
      <c r="C934" s="125">
        <f t="shared" si="56"/>
        <v>-7.4156335268452667E-3</v>
      </c>
      <c r="D934" s="128">
        <f t="shared" si="57"/>
        <v>-7415.6335268452667</v>
      </c>
      <c r="E934" s="128">
        <f t="shared" ca="1" si="58"/>
        <v>-88931.240147518372</v>
      </c>
      <c r="F934" s="128">
        <f t="shared" ca="1" si="59"/>
        <v>98206.965233281677</v>
      </c>
    </row>
    <row r="935" spans="1:6" x14ac:dyDescent="0.3">
      <c r="A935" s="73">
        <v>42488</v>
      </c>
      <c r="B935" s="130">
        <v>2075.8100589999999</v>
      </c>
      <c r="C935" s="125">
        <f t="shared" si="56"/>
        <v>-3.3464743770116323E-3</v>
      </c>
      <c r="D935" s="128">
        <f t="shared" si="57"/>
        <v>-3346.4743770116324</v>
      </c>
      <c r="E935" s="128">
        <f t="shared" ca="1" si="58"/>
        <v>-88931.240147518372</v>
      </c>
      <c r="F935" s="128">
        <f t="shared" ca="1" si="59"/>
        <v>98206.965233281677</v>
      </c>
    </row>
    <row r="936" spans="1:6" x14ac:dyDescent="0.3">
      <c r="A936" s="73">
        <v>42487</v>
      </c>
      <c r="B936" s="130">
        <v>2095.1499020000001</v>
      </c>
      <c r="C936" s="125">
        <f t="shared" si="56"/>
        <v>6.1130705990239953E-3</v>
      </c>
      <c r="D936" s="128">
        <f t="shared" si="57"/>
        <v>6113.0705990239949</v>
      </c>
      <c r="E936" s="128">
        <f t="shared" ca="1" si="58"/>
        <v>-88931.240147518372</v>
      </c>
      <c r="F936" s="128">
        <f t="shared" ca="1" si="59"/>
        <v>98206.965233281677</v>
      </c>
    </row>
    <row r="937" spans="1:6" x14ac:dyDescent="0.3">
      <c r="A937" s="73">
        <v>42486</v>
      </c>
      <c r="B937" s="130">
        <v>2091.6999510000001</v>
      </c>
      <c r="C937" s="125">
        <f t="shared" si="56"/>
        <v>1.4541247318596184E-2</v>
      </c>
      <c r="D937" s="128">
        <f t="shared" si="57"/>
        <v>14541.247318596184</v>
      </c>
      <c r="E937" s="128">
        <f t="shared" ca="1" si="58"/>
        <v>-88931.240147518372</v>
      </c>
      <c r="F937" s="128">
        <f t="shared" ca="1" si="59"/>
        <v>98206.965233281677</v>
      </c>
    </row>
    <row r="938" spans="1:6" x14ac:dyDescent="0.3">
      <c r="A938" s="73">
        <v>42485</v>
      </c>
      <c r="B938" s="130">
        <v>2087.790039</v>
      </c>
      <c r="C938" s="125">
        <f t="shared" si="56"/>
        <v>2.2429125130040362E-2</v>
      </c>
      <c r="D938" s="128">
        <f t="shared" si="57"/>
        <v>22429.12513004036</v>
      </c>
      <c r="E938" s="128">
        <f t="shared" ca="1" si="58"/>
        <v>-88931.240147518372</v>
      </c>
      <c r="F938" s="128">
        <f t="shared" ca="1" si="59"/>
        <v>98206.965233281677</v>
      </c>
    </row>
    <row r="939" spans="1:6" x14ac:dyDescent="0.3">
      <c r="A939" s="73">
        <v>42482</v>
      </c>
      <c r="B939" s="130">
        <v>2091.580078</v>
      </c>
      <c r="C939" s="125">
        <f t="shared" si="56"/>
        <v>2.1478854520166291E-2</v>
      </c>
      <c r="D939" s="128">
        <f t="shared" si="57"/>
        <v>21478.854520166289</v>
      </c>
      <c r="E939" s="128">
        <f t="shared" ca="1" si="58"/>
        <v>-88931.240147518372</v>
      </c>
      <c r="F939" s="128">
        <f t="shared" ca="1" si="59"/>
        <v>98206.965233281677</v>
      </c>
    </row>
    <row r="940" spans="1:6" x14ac:dyDescent="0.3">
      <c r="A940" s="73">
        <v>42481</v>
      </c>
      <c r="B940" s="130">
        <v>2091.4799800000001</v>
      </c>
      <c r="C940" s="125">
        <f t="shared" si="56"/>
        <v>2.4276263485955463E-2</v>
      </c>
      <c r="D940" s="128">
        <f t="shared" si="57"/>
        <v>24276.263485955464</v>
      </c>
      <c r="E940" s="128">
        <f t="shared" ca="1" si="58"/>
        <v>-88931.240147518372</v>
      </c>
      <c r="F940" s="128">
        <f t="shared" ca="1" si="59"/>
        <v>98206.965233281677</v>
      </c>
    </row>
    <row r="941" spans="1:6" x14ac:dyDescent="0.3">
      <c r="A941" s="73">
        <v>42480</v>
      </c>
      <c r="B941" s="130">
        <v>2102.3999020000001</v>
      </c>
      <c r="C941" s="125">
        <f t="shared" si="56"/>
        <v>1.7293600070566351E-2</v>
      </c>
      <c r="D941" s="128">
        <f t="shared" si="57"/>
        <v>17293.60007056635</v>
      </c>
      <c r="E941" s="128">
        <f t="shared" ca="1" si="58"/>
        <v>-88931.240147518372</v>
      </c>
      <c r="F941" s="128">
        <f t="shared" ca="1" si="59"/>
        <v>98206.965233281677</v>
      </c>
    </row>
    <row r="942" spans="1:6" x14ac:dyDescent="0.3">
      <c r="A942" s="73">
        <v>42479</v>
      </c>
      <c r="B942" s="130">
        <v>2100.8000489999999</v>
      </c>
      <c r="C942" s="125">
        <f t="shared" si="56"/>
        <v>2.7200674664292102E-2</v>
      </c>
      <c r="D942" s="128">
        <f t="shared" si="57"/>
        <v>27200.674664292103</v>
      </c>
      <c r="E942" s="128">
        <f t="shared" ca="1" si="58"/>
        <v>-88931.240147518372</v>
      </c>
      <c r="F942" s="128">
        <f t="shared" ca="1" si="59"/>
        <v>98206.965233281677</v>
      </c>
    </row>
    <row r="943" spans="1:6" x14ac:dyDescent="0.3">
      <c r="A943" s="73">
        <v>42478</v>
      </c>
      <c r="B943" s="130">
        <v>2094.3400879999999</v>
      </c>
      <c r="C943" s="125">
        <f t="shared" si="56"/>
        <v>1.3653645509951629E-2</v>
      </c>
      <c r="D943" s="128">
        <f t="shared" si="57"/>
        <v>13653.645509951628</v>
      </c>
      <c r="E943" s="128">
        <f t="shared" ca="1" si="58"/>
        <v>-88931.240147518372</v>
      </c>
      <c r="F943" s="128">
        <f t="shared" ca="1" si="59"/>
        <v>98206.965233281677</v>
      </c>
    </row>
    <row r="944" spans="1:6" x14ac:dyDescent="0.3">
      <c r="A944" s="73">
        <v>42475</v>
      </c>
      <c r="B944" s="130">
        <v>2080.7299800000001</v>
      </c>
      <c r="C944" s="125">
        <f t="shared" si="56"/>
        <v>3.835405054455121E-3</v>
      </c>
      <c r="D944" s="128">
        <f t="shared" si="57"/>
        <v>3835.405054455121</v>
      </c>
      <c r="E944" s="128">
        <f t="shared" ca="1" si="58"/>
        <v>-88931.240147518372</v>
      </c>
      <c r="F944" s="128">
        <f t="shared" ca="1" si="59"/>
        <v>98206.965233281677</v>
      </c>
    </row>
    <row r="945" spans="1:6" x14ac:dyDescent="0.3">
      <c r="A945" s="73">
        <v>42474</v>
      </c>
      <c r="B945" s="130">
        <v>2082.780029</v>
      </c>
      <c r="C945" s="125">
        <f t="shared" si="56"/>
        <v>1.1185896817976548E-2</v>
      </c>
      <c r="D945" s="128">
        <f t="shared" si="57"/>
        <v>11185.896817976549</v>
      </c>
      <c r="E945" s="128">
        <f t="shared" ca="1" si="58"/>
        <v>-88931.240147518372</v>
      </c>
      <c r="F945" s="128">
        <f t="shared" ca="1" si="59"/>
        <v>98206.965233281677</v>
      </c>
    </row>
    <row r="946" spans="1:6" x14ac:dyDescent="0.3">
      <c r="A946" s="73">
        <v>42473</v>
      </c>
      <c r="B946" s="130">
        <v>2082.419922</v>
      </c>
      <c r="C946" s="125">
        <f t="shared" si="56"/>
        <v>8.9488463569822319E-3</v>
      </c>
      <c r="D946" s="128">
        <f t="shared" si="57"/>
        <v>8948.8463569822325</v>
      </c>
      <c r="E946" s="128">
        <f t="shared" ca="1" si="58"/>
        <v>-88931.240147518372</v>
      </c>
      <c r="F946" s="128">
        <f t="shared" ca="1" si="59"/>
        <v>98206.965233281677</v>
      </c>
    </row>
    <row r="947" spans="1:6" x14ac:dyDescent="0.3">
      <c r="A947" s="73">
        <v>42472</v>
      </c>
      <c r="B947" s="130">
        <v>2061.719971</v>
      </c>
      <c r="C947" s="125">
        <f t="shared" si="56"/>
        <v>3.2651719297465132E-3</v>
      </c>
      <c r="D947" s="128">
        <f t="shared" si="57"/>
        <v>3265.1719297465133</v>
      </c>
      <c r="E947" s="128">
        <f t="shared" ca="1" si="58"/>
        <v>-88931.240147518372</v>
      </c>
      <c r="F947" s="128">
        <f t="shared" ca="1" si="59"/>
        <v>98206.965233281677</v>
      </c>
    </row>
    <row r="948" spans="1:6" x14ac:dyDescent="0.3">
      <c r="A948" s="73">
        <v>42471</v>
      </c>
      <c r="B948" s="130">
        <v>2041.98999</v>
      </c>
      <c r="C948" s="125">
        <f t="shared" si="56"/>
        <v>2.4250464550072959E-3</v>
      </c>
      <c r="D948" s="128">
        <f t="shared" si="57"/>
        <v>2425.0464550072957</v>
      </c>
      <c r="E948" s="128">
        <f t="shared" ca="1" si="58"/>
        <v>-88931.240147518372</v>
      </c>
      <c r="F948" s="128">
        <f t="shared" ca="1" si="59"/>
        <v>98206.965233281677</v>
      </c>
    </row>
    <row r="949" spans="1:6" x14ac:dyDescent="0.3">
      <c r="A949" s="73">
        <v>42468</v>
      </c>
      <c r="B949" s="130">
        <v>2047.599976</v>
      </c>
      <c r="C949" s="125">
        <f t="shared" si="56"/>
        <v>5.7271016522584262E-3</v>
      </c>
      <c r="D949" s="128">
        <f t="shared" si="57"/>
        <v>5727.1016522584259</v>
      </c>
      <c r="E949" s="128">
        <f t="shared" ca="1" si="58"/>
        <v>-88931.240147518372</v>
      </c>
      <c r="F949" s="128">
        <f t="shared" ca="1" si="59"/>
        <v>98206.965233281677</v>
      </c>
    </row>
    <row r="950" spans="1:6" x14ac:dyDescent="0.3">
      <c r="A950" s="73">
        <v>42467</v>
      </c>
      <c r="B950" s="130">
        <v>2041.910034</v>
      </c>
      <c r="C950" s="125">
        <f t="shared" si="56"/>
        <v>2.5531730583017165E-3</v>
      </c>
      <c r="D950" s="128">
        <f t="shared" si="57"/>
        <v>2553.1730583017165</v>
      </c>
      <c r="E950" s="128">
        <f t="shared" ca="1" si="58"/>
        <v>-88931.240147518372</v>
      </c>
      <c r="F950" s="128">
        <f t="shared" ca="1" si="59"/>
        <v>98206.965233281677</v>
      </c>
    </row>
    <row r="951" spans="1:6" x14ac:dyDescent="0.3">
      <c r="A951" s="73">
        <v>42466</v>
      </c>
      <c r="B951" s="130">
        <v>2066.6599120000001</v>
      </c>
      <c r="C951" s="125">
        <f t="shared" si="56"/>
        <v>8.2251256693184338E-3</v>
      </c>
      <c r="D951" s="128">
        <f t="shared" si="57"/>
        <v>8225.1256693184332</v>
      </c>
      <c r="E951" s="128">
        <f t="shared" ca="1" si="58"/>
        <v>-88931.240147518372</v>
      </c>
      <c r="F951" s="128">
        <f t="shared" ca="1" si="59"/>
        <v>98206.965233281677</v>
      </c>
    </row>
    <row r="952" spans="1:6" x14ac:dyDescent="0.3">
      <c r="A952" s="73">
        <v>42465</v>
      </c>
      <c r="B952" s="130">
        <v>2045.170044</v>
      </c>
      <c r="C952" s="125">
        <f t="shared" si="56"/>
        <v>-3.134165379631404E-3</v>
      </c>
      <c r="D952" s="128">
        <f t="shared" si="57"/>
        <v>-3134.165379631404</v>
      </c>
      <c r="E952" s="128">
        <f t="shared" ca="1" si="58"/>
        <v>-88931.240147518372</v>
      </c>
      <c r="F952" s="128">
        <f t="shared" ca="1" si="59"/>
        <v>98206.965233281677</v>
      </c>
    </row>
    <row r="953" spans="1:6" x14ac:dyDescent="0.3">
      <c r="A953" s="73">
        <v>42464</v>
      </c>
      <c r="B953" s="130">
        <v>2066.1298830000001</v>
      </c>
      <c r="C953" s="125">
        <f t="shared" si="56"/>
        <v>8.0747296373750999E-3</v>
      </c>
      <c r="D953" s="128">
        <f t="shared" si="57"/>
        <v>8074.7296373750996</v>
      </c>
      <c r="E953" s="128">
        <f t="shared" ca="1" si="58"/>
        <v>-88931.240147518372</v>
      </c>
      <c r="F953" s="128">
        <f t="shared" ca="1" si="59"/>
        <v>98206.965233281677</v>
      </c>
    </row>
    <row r="954" spans="1:6" x14ac:dyDescent="0.3">
      <c r="A954" s="73">
        <v>42461</v>
      </c>
      <c r="B954" s="130">
        <v>2072.780029</v>
      </c>
      <c r="C954" s="125">
        <f t="shared" si="56"/>
        <v>1.5774880567064331E-2</v>
      </c>
      <c r="D954" s="128">
        <f t="shared" si="57"/>
        <v>15774.880567064331</v>
      </c>
      <c r="E954" s="128">
        <f t="shared" ca="1" si="58"/>
        <v>-88931.240147518372</v>
      </c>
      <c r="F954" s="128">
        <f t="shared" ca="1" si="59"/>
        <v>98206.965233281677</v>
      </c>
    </row>
    <row r="955" spans="1:6" x14ac:dyDescent="0.3">
      <c r="A955" s="73">
        <v>42460</v>
      </c>
      <c r="B955" s="130">
        <v>2059.73999</v>
      </c>
      <c r="C955" s="125">
        <f t="shared" si="56"/>
        <v>1.6041682434668525E-2</v>
      </c>
      <c r="D955" s="128">
        <f t="shared" si="57"/>
        <v>16041.682434668524</v>
      </c>
      <c r="E955" s="128">
        <f t="shared" ca="1" si="58"/>
        <v>-88931.240147518372</v>
      </c>
      <c r="F955" s="128">
        <f t="shared" ca="1" si="59"/>
        <v>98206.965233281677</v>
      </c>
    </row>
    <row r="956" spans="1:6" x14ac:dyDescent="0.3">
      <c r="A956" s="73">
        <v>42459</v>
      </c>
      <c r="B956" s="130">
        <v>2063.9499510000001</v>
      </c>
      <c r="C956" s="125">
        <f t="shared" si="56"/>
        <v>2.3820219806098608E-2</v>
      </c>
      <c r="D956" s="128">
        <f t="shared" si="57"/>
        <v>23820.219806098608</v>
      </c>
      <c r="E956" s="128">
        <f t="shared" ca="1" si="58"/>
        <v>-88931.240147518372</v>
      </c>
      <c r="F956" s="128">
        <f t="shared" ca="1" si="59"/>
        <v>98206.965233281677</v>
      </c>
    </row>
    <row r="957" spans="1:6" x14ac:dyDescent="0.3">
      <c r="A957" s="73">
        <v>42458</v>
      </c>
      <c r="B957" s="130">
        <v>2055.01001</v>
      </c>
      <c r="C957" s="125">
        <f t="shared" si="56"/>
        <v>1.7513019516995465E-2</v>
      </c>
      <c r="D957" s="128">
        <f t="shared" si="57"/>
        <v>17513.019516995464</v>
      </c>
      <c r="E957" s="128">
        <f t="shared" ca="1" si="58"/>
        <v>-88931.240147518372</v>
      </c>
      <c r="F957" s="128">
        <f t="shared" ca="1" si="59"/>
        <v>98206.965233281677</v>
      </c>
    </row>
    <row r="958" spans="1:6" x14ac:dyDescent="0.3">
      <c r="A958" s="73">
        <v>42457</v>
      </c>
      <c r="B958" s="130">
        <v>2037.0500489999999</v>
      </c>
      <c r="C958" s="125">
        <f t="shared" si="56"/>
        <v>7.3485223611839956E-3</v>
      </c>
      <c r="D958" s="128">
        <f t="shared" si="57"/>
        <v>7348.5223611839956</v>
      </c>
      <c r="E958" s="128">
        <f t="shared" ca="1" si="58"/>
        <v>-88931.240147518372</v>
      </c>
      <c r="F958" s="128">
        <f t="shared" ca="1" si="59"/>
        <v>98206.965233281677</v>
      </c>
    </row>
    <row r="959" spans="1:6" x14ac:dyDescent="0.3">
      <c r="A959" s="73">
        <v>42453</v>
      </c>
      <c r="B959" s="130">
        <v>2035.9399410000001</v>
      </c>
      <c r="C959" s="125">
        <f t="shared" si="56"/>
        <v>2.3306541744473996E-2</v>
      </c>
      <c r="D959" s="128">
        <f t="shared" si="57"/>
        <v>23306.541744473998</v>
      </c>
      <c r="E959" s="128">
        <f t="shared" ca="1" si="58"/>
        <v>-88931.240147518372</v>
      </c>
      <c r="F959" s="128">
        <f t="shared" ca="1" si="59"/>
        <v>98206.965233281677</v>
      </c>
    </row>
    <row r="960" spans="1:6" x14ac:dyDescent="0.3">
      <c r="A960" s="73">
        <v>42452</v>
      </c>
      <c r="B960" s="130">
        <v>2036.709961</v>
      </c>
      <c r="C960" s="125">
        <f t="shared" si="56"/>
        <v>2.3853066347018226E-2</v>
      </c>
      <c r="D960" s="128">
        <f t="shared" si="57"/>
        <v>23853.066347018226</v>
      </c>
      <c r="E960" s="128">
        <f t="shared" ca="1" si="58"/>
        <v>-88931.240147518372</v>
      </c>
      <c r="F960" s="128">
        <f t="shared" ca="1" si="59"/>
        <v>98206.965233281677</v>
      </c>
    </row>
    <row r="961" spans="1:6" x14ac:dyDescent="0.3">
      <c r="A961" s="73">
        <v>42451</v>
      </c>
      <c r="B961" s="130">
        <v>2049.8000489999999</v>
      </c>
      <c r="C961" s="125">
        <f t="shared" si="56"/>
        <v>3.5639601994484682E-2</v>
      </c>
      <c r="D961" s="128">
        <f t="shared" si="57"/>
        <v>35639.601994484685</v>
      </c>
      <c r="E961" s="128">
        <f t="shared" ca="1" si="58"/>
        <v>-88931.240147518372</v>
      </c>
      <c r="F961" s="128">
        <f t="shared" ca="1" si="59"/>
        <v>98206.965233281677</v>
      </c>
    </row>
    <row r="962" spans="1:6" x14ac:dyDescent="0.3">
      <c r="A962" s="73">
        <v>42450</v>
      </c>
      <c r="B962" s="130">
        <v>2051.6000979999999</v>
      </c>
      <c r="C962" s="125">
        <f t="shared" si="56"/>
        <v>2.4898133518013399E-2</v>
      </c>
      <c r="D962" s="128">
        <f t="shared" si="57"/>
        <v>24898.133518013397</v>
      </c>
      <c r="E962" s="128">
        <f t="shared" ca="1" si="58"/>
        <v>-88931.240147518372</v>
      </c>
      <c r="F962" s="128">
        <f t="shared" ca="1" si="59"/>
        <v>98206.965233281677</v>
      </c>
    </row>
    <row r="963" spans="1:6" x14ac:dyDescent="0.3">
      <c r="A963" s="73">
        <v>42447</v>
      </c>
      <c r="B963" s="130">
        <v>2049.580078</v>
      </c>
      <c r="C963" s="125">
        <f t="shared" si="56"/>
        <v>2.4795168099816411E-2</v>
      </c>
      <c r="D963" s="128">
        <f t="shared" si="57"/>
        <v>24795.168099816412</v>
      </c>
      <c r="E963" s="128">
        <f t="shared" ca="1" si="58"/>
        <v>-88931.240147518372</v>
      </c>
      <c r="F963" s="128">
        <f t="shared" ca="1" si="59"/>
        <v>98206.965233281677</v>
      </c>
    </row>
    <row r="964" spans="1:6" x14ac:dyDescent="0.3">
      <c r="A964" s="73">
        <v>42446</v>
      </c>
      <c r="B964" s="130">
        <v>2040.589966</v>
      </c>
      <c r="C964" s="125">
        <f t="shared" si="56"/>
        <v>2.3673091919256484E-2</v>
      </c>
      <c r="D964" s="128">
        <f t="shared" si="57"/>
        <v>23673.091919256483</v>
      </c>
      <c r="E964" s="128">
        <f t="shared" ca="1" si="58"/>
        <v>-88931.240147518372</v>
      </c>
      <c r="F964" s="128">
        <f t="shared" ca="1" si="59"/>
        <v>98206.965233281677</v>
      </c>
    </row>
    <row r="965" spans="1:6" x14ac:dyDescent="0.3">
      <c r="A965" s="73">
        <v>42445</v>
      </c>
      <c r="B965" s="130">
        <v>2027.219971</v>
      </c>
      <c r="C965" s="125">
        <f t="shared" si="56"/>
        <v>2.0524061016224282E-2</v>
      </c>
      <c r="D965" s="128">
        <f t="shared" si="57"/>
        <v>20524.061016224281</v>
      </c>
      <c r="E965" s="128">
        <f t="shared" ca="1" si="58"/>
        <v>-88931.240147518372</v>
      </c>
      <c r="F965" s="128">
        <f t="shared" ca="1" si="59"/>
        <v>98206.965233281677</v>
      </c>
    </row>
    <row r="966" spans="1:6" x14ac:dyDescent="0.3">
      <c r="A966" s="73">
        <v>42444</v>
      </c>
      <c r="B966" s="130">
        <v>2015.9300539999999</v>
      </c>
      <c r="C966" s="125">
        <f t="shared" si="56"/>
        <v>1.8995667326760168E-2</v>
      </c>
      <c r="D966" s="128">
        <f t="shared" si="57"/>
        <v>18995.667326760169</v>
      </c>
      <c r="E966" s="128">
        <f t="shared" ca="1" si="58"/>
        <v>-88931.240147518372</v>
      </c>
      <c r="F966" s="128">
        <f t="shared" ca="1" si="59"/>
        <v>98206.965233281677</v>
      </c>
    </row>
    <row r="967" spans="1:6" x14ac:dyDescent="0.3">
      <c r="A967" s="73">
        <v>42443</v>
      </c>
      <c r="B967" s="130">
        <v>2019.6400149999999</v>
      </c>
      <c r="C967" s="125">
        <f t="shared" si="56"/>
        <v>4.5237904340972745E-2</v>
      </c>
      <c r="D967" s="128">
        <f t="shared" si="57"/>
        <v>45237.904340972746</v>
      </c>
      <c r="E967" s="128">
        <f t="shared" ca="1" si="58"/>
        <v>-88931.240147518372</v>
      </c>
      <c r="F967" s="128">
        <f t="shared" ca="1" si="59"/>
        <v>98206.965233281677</v>
      </c>
    </row>
    <row r="968" spans="1:6" x14ac:dyDescent="0.3">
      <c r="A968" s="73">
        <v>42440</v>
      </c>
      <c r="B968" s="130">
        <v>2022.1899410000001</v>
      </c>
      <c r="C968" s="125">
        <f t="shared" ref="C968:C1031" si="60">B968/B978-1</f>
        <v>3.8058514994549819E-2</v>
      </c>
      <c r="D968" s="128">
        <f t="shared" ref="D968:D1031" si="61">C968*$B$5</f>
        <v>38058.51499454982</v>
      </c>
      <c r="E968" s="128">
        <f t="shared" ref="E968:E1031" ca="1" si="62">_xlfn.PERCENTILE.INC(OFFSET(D968,0,0,Window),1-VaRLevel)</f>
        <v>-88931.240147518372</v>
      </c>
      <c r="F968" s="128">
        <f t="shared" ref="F968:F1031" ca="1" si="63">ABS(AVERAGEIF(OFFSET(D968,0,0,Window),"&lt;=" &amp;E968))</f>
        <v>98206.965233281677</v>
      </c>
    </row>
    <row r="969" spans="1:6" x14ac:dyDescent="0.3">
      <c r="A969" s="73">
        <v>42439</v>
      </c>
      <c r="B969" s="130">
        <v>1989.5699460000001</v>
      </c>
      <c r="C969" s="125">
        <f t="shared" si="60"/>
        <v>1.9403594789555889E-2</v>
      </c>
      <c r="D969" s="128">
        <f t="shared" si="61"/>
        <v>19403.594789555889</v>
      </c>
      <c r="E969" s="128">
        <f t="shared" ca="1" si="62"/>
        <v>-88931.240147518372</v>
      </c>
      <c r="F969" s="128">
        <f t="shared" ca="1" si="63"/>
        <v>98206.965233281677</v>
      </c>
    </row>
    <row r="970" spans="1:6" x14ac:dyDescent="0.3">
      <c r="A970" s="73">
        <v>42438</v>
      </c>
      <c r="B970" s="130">
        <v>1989.26001</v>
      </c>
      <c r="C970" s="125">
        <f t="shared" si="60"/>
        <v>3.0811462063549788E-2</v>
      </c>
      <c r="D970" s="128">
        <f t="shared" si="61"/>
        <v>30811.462063549789</v>
      </c>
      <c r="E970" s="128">
        <f t="shared" ca="1" si="62"/>
        <v>-88931.240147518372</v>
      </c>
      <c r="F970" s="128">
        <f t="shared" ca="1" si="63"/>
        <v>98206.965233281677</v>
      </c>
    </row>
    <row r="971" spans="1:6" x14ac:dyDescent="0.3">
      <c r="A971" s="73">
        <v>42437</v>
      </c>
      <c r="B971" s="130">
        <v>1979.26001</v>
      </c>
      <c r="C971" s="125">
        <f t="shared" si="60"/>
        <v>3.0183154578136806E-2</v>
      </c>
      <c r="D971" s="128">
        <f t="shared" si="61"/>
        <v>30183.154578136808</v>
      </c>
      <c r="E971" s="128">
        <f t="shared" ca="1" si="62"/>
        <v>-88931.240147518372</v>
      </c>
      <c r="F971" s="128">
        <f t="shared" ca="1" si="63"/>
        <v>98206.965233281677</v>
      </c>
    </row>
    <row r="972" spans="1:6" x14ac:dyDescent="0.3">
      <c r="A972" s="73">
        <v>42436</v>
      </c>
      <c r="B972" s="130">
        <v>2001.76001</v>
      </c>
      <c r="C972" s="125">
        <f t="shared" si="60"/>
        <v>2.8918021074273881E-2</v>
      </c>
      <c r="D972" s="128">
        <f t="shared" si="61"/>
        <v>28918.021074273882</v>
      </c>
      <c r="E972" s="128">
        <f t="shared" ca="1" si="62"/>
        <v>-88931.240147518372</v>
      </c>
      <c r="F972" s="128">
        <f t="shared" ca="1" si="63"/>
        <v>98206.965233281677</v>
      </c>
    </row>
    <row r="973" spans="1:6" x14ac:dyDescent="0.3">
      <c r="A973" s="73">
        <v>42433</v>
      </c>
      <c r="B973" s="130">
        <v>1999.98999</v>
      </c>
      <c r="C973" s="125">
        <f t="shared" si="60"/>
        <v>4.2867252634217534E-2</v>
      </c>
      <c r="D973" s="128">
        <f t="shared" si="61"/>
        <v>42867.252634217533</v>
      </c>
      <c r="E973" s="128">
        <f t="shared" ca="1" si="62"/>
        <v>-88931.240147518372</v>
      </c>
      <c r="F973" s="128">
        <f t="shared" ca="1" si="63"/>
        <v>98206.965233281677</v>
      </c>
    </row>
    <row r="974" spans="1:6" x14ac:dyDescent="0.3">
      <c r="A974" s="73">
        <v>42432</v>
      </c>
      <c r="B974" s="130">
        <v>1993.400024</v>
      </c>
      <c r="C974" s="125">
        <f t="shared" si="60"/>
        <v>3.9403945987795286E-2</v>
      </c>
      <c r="D974" s="128">
        <f t="shared" si="61"/>
        <v>39403.945987795283</v>
      </c>
      <c r="E974" s="128">
        <f t="shared" ca="1" si="62"/>
        <v>-88931.240147518372</v>
      </c>
      <c r="F974" s="128">
        <f t="shared" ca="1" si="63"/>
        <v>98206.965233281677</v>
      </c>
    </row>
    <row r="975" spans="1:6" x14ac:dyDescent="0.3">
      <c r="A975" s="73">
        <v>42431</v>
      </c>
      <c r="B975" s="130">
        <v>1986.4499510000001</v>
      </c>
      <c r="C975" s="125">
        <f t="shared" si="60"/>
        <v>3.0947367512875079E-2</v>
      </c>
      <c r="D975" s="128">
        <f t="shared" si="61"/>
        <v>30947.36751287508</v>
      </c>
      <c r="E975" s="128">
        <f t="shared" ca="1" si="62"/>
        <v>-88931.240147518372</v>
      </c>
      <c r="F975" s="128">
        <f t="shared" ca="1" si="63"/>
        <v>98206.965233281677</v>
      </c>
    </row>
    <row r="976" spans="1:6" x14ac:dyDescent="0.3">
      <c r="A976" s="73">
        <v>42430</v>
      </c>
      <c r="B976" s="130">
        <v>1978.349976</v>
      </c>
      <c r="C976" s="125">
        <f t="shared" si="60"/>
        <v>4.366474742361115E-2</v>
      </c>
      <c r="D976" s="128">
        <f t="shared" si="61"/>
        <v>43664.747423611152</v>
      </c>
      <c r="E976" s="128">
        <f t="shared" ca="1" si="62"/>
        <v>-88931.240147518372</v>
      </c>
      <c r="F976" s="128">
        <f t="shared" ca="1" si="63"/>
        <v>98206.965233281677</v>
      </c>
    </row>
    <row r="977" spans="1:6" x14ac:dyDescent="0.3">
      <c r="A977" s="73">
        <v>42429</v>
      </c>
      <c r="B977" s="130">
        <v>1932.2299800000001</v>
      </c>
      <c r="C977" s="125">
        <f t="shared" si="60"/>
        <v>3.6170459759894857E-2</v>
      </c>
      <c r="D977" s="128">
        <f t="shared" si="61"/>
        <v>36170.45975989486</v>
      </c>
      <c r="E977" s="128">
        <f t="shared" ca="1" si="62"/>
        <v>-88931.240147518372</v>
      </c>
      <c r="F977" s="128">
        <f t="shared" ca="1" si="63"/>
        <v>98206.965233281677</v>
      </c>
    </row>
    <row r="978" spans="1:6" x14ac:dyDescent="0.3">
      <c r="A978" s="73">
        <v>42426</v>
      </c>
      <c r="B978" s="130">
        <v>1948.0500489999999</v>
      </c>
      <c r="C978" s="125">
        <f t="shared" si="60"/>
        <v>6.5043680900737977E-2</v>
      </c>
      <c r="D978" s="128">
        <f t="shared" si="61"/>
        <v>65043.680900737978</v>
      </c>
      <c r="E978" s="128">
        <f t="shared" ca="1" si="62"/>
        <v>-88931.240147518372</v>
      </c>
      <c r="F978" s="128">
        <f t="shared" ca="1" si="63"/>
        <v>98206.965233281677</v>
      </c>
    </row>
    <row r="979" spans="1:6" x14ac:dyDescent="0.3">
      <c r="A979" s="73">
        <v>42425</v>
      </c>
      <c r="B979" s="130">
        <v>1951.6999510000001</v>
      </c>
      <c r="C979" s="125">
        <f t="shared" si="60"/>
        <v>5.3913344857980716E-2</v>
      </c>
      <c r="D979" s="128">
        <f t="shared" si="61"/>
        <v>53913.344857980715</v>
      </c>
      <c r="E979" s="128">
        <f t="shared" ca="1" si="62"/>
        <v>-88931.240147518372</v>
      </c>
      <c r="F979" s="128">
        <f t="shared" ca="1" si="63"/>
        <v>98206.965233281677</v>
      </c>
    </row>
    <row r="980" spans="1:6" x14ac:dyDescent="0.3">
      <c r="A980" s="73">
        <v>42424</v>
      </c>
      <c r="B980" s="130">
        <v>1929.8000489999999</v>
      </c>
      <c r="C980" s="125">
        <f t="shared" si="60"/>
        <v>4.189054677046955E-2</v>
      </c>
      <c r="D980" s="128">
        <f t="shared" si="61"/>
        <v>41890.546770469547</v>
      </c>
      <c r="E980" s="128">
        <f t="shared" ca="1" si="62"/>
        <v>-88931.240147518372</v>
      </c>
      <c r="F980" s="128">
        <f t="shared" ca="1" si="63"/>
        <v>98206.965233281677</v>
      </c>
    </row>
    <row r="981" spans="1:6" x14ac:dyDescent="0.3">
      <c r="A981" s="73">
        <v>42423</v>
      </c>
      <c r="B981" s="130">
        <v>1921.2700199999999</v>
      </c>
      <c r="C981" s="125">
        <f t="shared" si="60"/>
        <v>3.6596858360246065E-2</v>
      </c>
      <c r="D981" s="128">
        <f t="shared" si="61"/>
        <v>36596.858360246064</v>
      </c>
      <c r="E981" s="128">
        <f t="shared" ca="1" si="62"/>
        <v>-88931.240147518372</v>
      </c>
      <c r="F981" s="128">
        <f t="shared" ca="1" si="63"/>
        <v>98206.965233281677</v>
      </c>
    </row>
    <row r="982" spans="1:6" x14ac:dyDescent="0.3">
      <c r="A982" s="73">
        <v>42422</v>
      </c>
      <c r="B982" s="130">
        <v>1945.5</v>
      </c>
      <c r="C982" s="125">
        <f t="shared" si="60"/>
        <v>3.4812876941660686E-2</v>
      </c>
      <c r="D982" s="128">
        <f t="shared" si="61"/>
        <v>34812.876941660688</v>
      </c>
      <c r="E982" s="128">
        <f t="shared" ca="1" si="62"/>
        <v>-88931.240147518372</v>
      </c>
      <c r="F982" s="128">
        <f t="shared" ca="1" si="63"/>
        <v>98206.965233281677</v>
      </c>
    </row>
    <row r="983" spans="1:6" x14ac:dyDescent="0.3">
      <c r="A983" s="73">
        <v>42419</v>
      </c>
      <c r="B983" s="130">
        <v>1917.780029</v>
      </c>
      <c r="C983" s="125">
        <f t="shared" si="60"/>
        <v>1.2164650915484909E-3</v>
      </c>
      <c r="D983" s="128">
        <f t="shared" si="61"/>
        <v>1216.4650915484908</v>
      </c>
      <c r="E983" s="128">
        <f t="shared" ca="1" si="62"/>
        <v>-88931.240147518372</v>
      </c>
      <c r="F983" s="128">
        <f t="shared" ca="1" si="63"/>
        <v>98206.965233281677</v>
      </c>
    </row>
    <row r="984" spans="1:6" x14ac:dyDescent="0.3">
      <c r="A984" s="73">
        <v>42418</v>
      </c>
      <c r="B984" s="130">
        <v>1917.829956</v>
      </c>
      <c r="C984" s="125">
        <f t="shared" si="60"/>
        <v>2.7711601489317506E-3</v>
      </c>
      <c r="D984" s="128">
        <f t="shared" si="61"/>
        <v>2771.1601489317504</v>
      </c>
      <c r="E984" s="128">
        <f t="shared" ca="1" si="62"/>
        <v>-88931.240147518372</v>
      </c>
      <c r="F984" s="128">
        <f t="shared" ca="1" si="63"/>
        <v>98206.965233281677</v>
      </c>
    </row>
    <row r="985" spans="1:6" x14ac:dyDescent="0.3">
      <c r="A985" s="73">
        <v>42417</v>
      </c>
      <c r="B985" s="130">
        <v>1926.8199460000001</v>
      </c>
      <c r="C985" s="125">
        <f t="shared" si="60"/>
        <v>1.2501072835146454E-2</v>
      </c>
      <c r="D985" s="128">
        <f t="shared" si="61"/>
        <v>12501.072835146453</v>
      </c>
      <c r="E985" s="128">
        <f t="shared" ca="1" si="62"/>
        <v>-88931.240147518372</v>
      </c>
      <c r="F985" s="128">
        <f t="shared" ca="1" si="63"/>
        <v>98206.965233281677</v>
      </c>
    </row>
    <row r="986" spans="1:6" x14ac:dyDescent="0.3">
      <c r="A986" s="73">
        <v>42416</v>
      </c>
      <c r="B986" s="130">
        <v>1895.579956</v>
      </c>
      <c r="C986" s="125">
        <f t="shared" si="60"/>
        <v>-2.2584562533942365E-2</v>
      </c>
      <c r="D986" s="128">
        <f t="shared" si="61"/>
        <v>-22584.562533942364</v>
      </c>
      <c r="E986" s="128">
        <f t="shared" ca="1" si="62"/>
        <v>-88931.240147518372</v>
      </c>
      <c r="F986" s="128">
        <f t="shared" ca="1" si="63"/>
        <v>98206.965233281677</v>
      </c>
    </row>
    <row r="987" spans="1:6" x14ac:dyDescent="0.3">
      <c r="A987" s="73">
        <v>42412</v>
      </c>
      <c r="B987" s="130">
        <v>1864.780029</v>
      </c>
      <c r="C987" s="125">
        <f t="shared" si="60"/>
        <v>-3.8892075923040892E-2</v>
      </c>
      <c r="D987" s="128">
        <f t="shared" si="61"/>
        <v>-38892.075923040895</v>
      </c>
      <c r="E987" s="128">
        <f t="shared" ca="1" si="62"/>
        <v>-88931.240147518372</v>
      </c>
      <c r="F987" s="128">
        <f t="shared" ca="1" si="63"/>
        <v>98206.965233281677</v>
      </c>
    </row>
    <row r="988" spans="1:6" x14ac:dyDescent="0.3">
      <c r="A988" s="73">
        <v>42411</v>
      </c>
      <c r="B988" s="130">
        <v>1829.079956</v>
      </c>
      <c r="C988" s="125">
        <f t="shared" si="60"/>
        <v>-3.395024163880811E-2</v>
      </c>
      <c r="D988" s="128">
        <f t="shared" si="61"/>
        <v>-33950.241638808111</v>
      </c>
      <c r="E988" s="128">
        <f t="shared" ca="1" si="62"/>
        <v>-88931.240147518372</v>
      </c>
      <c r="F988" s="128">
        <f t="shared" ca="1" si="63"/>
        <v>98206.965233281677</v>
      </c>
    </row>
    <row r="989" spans="1:6" x14ac:dyDescent="0.3">
      <c r="A989" s="73">
        <v>42410</v>
      </c>
      <c r="B989" s="130">
        <v>1851.8599850000001</v>
      </c>
      <c r="C989" s="125">
        <f t="shared" si="60"/>
        <v>-1.651130768690301E-2</v>
      </c>
      <c r="D989" s="128">
        <f t="shared" si="61"/>
        <v>-16511.307686903008</v>
      </c>
      <c r="E989" s="128">
        <f t="shared" ca="1" si="62"/>
        <v>-88931.240147518372</v>
      </c>
      <c r="F989" s="128">
        <f t="shared" ca="1" si="63"/>
        <v>98206.965233281677</v>
      </c>
    </row>
    <row r="990" spans="1:6" x14ac:dyDescent="0.3">
      <c r="A990" s="73">
        <v>42409</v>
      </c>
      <c r="B990" s="130">
        <v>1852.209961</v>
      </c>
      <c r="C990" s="125">
        <f t="shared" si="60"/>
        <v>-2.7011574657334725E-2</v>
      </c>
      <c r="D990" s="128">
        <f t="shared" si="61"/>
        <v>-27011.574657334724</v>
      </c>
      <c r="E990" s="128">
        <f t="shared" ca="1" si="62"/>
        <v>-88931.240147518372</v>
      </c>
      <c r="F990" s="128">
        <f t="shared" ca="1" si="63"/>
        <v>98206.965233281677</v>
      </c>
    </row>
    <row r="991" spans="1:6" x14ac:dyDescent="0.3">
      <c r="A991" s="73">
        <v>42408</v>
      </c>
      <c r="B991" s="130">
        <v>1853.4399410000001</v>
      </c>
      <c r="C991" s="125">
        <f t="shared" si="60"/>
        <v>-1.259403731015063E-2</v>
      </c>
      <c r="D991" s="128">
        <f t="shared" si="61"/>
        <v>-12594.03731015063</v>
      </c>
      <c r="E991" s="128">
        <f t="shared" ca="1" si="62"/>
        <v>-88931.240147518372</v>
      </c>
      <c r="F991" s="128">
        <f t="shared" ca="1" si="63"/>
        <v>98206.965233281677</v>
      </c>
    </row>
    <row r="992" spans="1:6" x14ac:dyDescent="0.3">
      <c r="A992" s="73">
        <v>42405</v>
      </c>
      <c r="B992" s="130">
        <v>1880.0500489999999</v>
      </c>
      <c r="C992" s="125">
        <f t="shared" si="60"/>
        <v>-1.4080431413325156E-2</v>
      </c>
      <c r="D992" s="128">
        <f t="shared" si="61"/>
        <v>-14080.431413325156</v>
      </c>
      <c r="E992" s="128">
        <f t="shared" ca="1" si="62"/>
        <v>-88931.240147518372</v>
      </c>
      <c r="F992" s="128">
        <f t="shared" ca="1" si="63"/>
        <v>98206.965233281677</v>
      </c>
    </row>
    <row r="993" spans="1:6" x14ac:dyDescent="0.3">
      <c r="A993" s="73">
        <v>42404</v>
      </c>
      <c r="B993" s="130">
        <v>1915.4499510000001</v>
      </c>
      <c r="C993" s="125">
        <f t="shared" si="60"/>
        <v>2.4858325217675503E-2</v>
      </c>
      <c r="D993" s="128">
        <f t="shared" si="61"/>
        <v>24858.325217675505</v>
      </c>
      <c r="E993" s="128">
        <f t="shared" ca="1" si="62"/>
        <v>-88931.240147518372</v>
      </c>
      <c r="F993" s="128">
        <f t="shared" ca="1" si="63"/>
        <v>98206.965233281677</v>
      </c>
    </row>
    <row r="994" spans="1:6" x14ac:dyDescent="0.3">
      <c r="A994" s="73">
        <v>42403</v>
      </c>
      <c r="B994" s="130">
        <v>1912.530029</v>
      </c>
      <c r="C994" s="125">
        <f t="shared" si="60"/>
        <v>2.8612497113987168E-2</v>
      </c>
      <c r="D994" s="128">
        <f t="shared" si="61"/>
        <v>28612.497113987167</v>
      </c>
      <c r="E994" s="128">
        <f t="shared" ca="1" si="62"/>
        <v>-88931.240147518372</v>
      </c>
      <c r="F994" s="128">
        <f t="shared" ca="1" si="63"/>
        <v>98206.965233281677</v>
      </c>
    </row>
    <row r="995" spans="1:6" x14ac:dyDescent="0.3">
      <c r="A995" s="73">
        <v>42402</v>
      </c>
      <c r="B995" s="130">
        <v>1903.030029</v>
      </c>
      <c r="C995" s="125">
        <f t="shared" si="60"/>
        <v>1.1534432293917041E-2</v>
      </c>
      <c r="D995" s="128">
        <f t="shared" si="61"/>
        <v>11534.432293917042</v>
      </c>
      <c r="E995" s="128">
        <f t="shared" ca="1" si="62"/>
        <v>-88931.240147518372</v>
      </c>
      <c r="F995" s="128">
        <f t="shared" ca="1" si="63"/>
        <v>98206.965233281677</v>
      </c>
    </row>
    <row r="996" spans="1:6" x14ac:dyDescent="0.3">
      <c r="A996" s="73">
        <v>42401</v>
      </c>
      <c r="B996" s="130">
        <v>1939.380005</v>
      </c>
      <c r="C996" s="125">
        <f t="shared" si="60"/>
        <v>3.1404088847053258E-2</v>
      </c>
      <c r="D996" s="128">
        <f t="shared" si="61"/>
        <v>31404.088847053259</v>
      </c>
      <c r="E996" s="128">
        <f t="shared" ca="1" si="62"/>
        <v>-88931.240147518372</v>
      </c>
      <c r="F996" s="128">
        <f t="shared" ca="1" si="63"/>
        <v>98206.965233281677</v>
      </c>
    </row>
    <row r="997" spans="1:6" x14ac:dyDescent="0.3">
      <c r="A997" s="73">
        <v>42398</v>
      </c>
      <c r="B997" s="130">
        <v>1940.23999</v>
      </c>
      <c r="C997" s="125">
        <f t="shared" si="60"/>
        <v>9.574170755901612E-3</v>
      </c>
      <c r="D997" s="128">
        <f t="shared" si="61"/>
        <v>9574.1707559016122</v>
      </c>
      <c r="E997" s="128">
        <f t="shared" ca="1" si="62"/>
        <v>-88931.240147518372</v>
      </c>
      <c r="F997" s="128">
        <f t="shared" ca="1" si="63"/>
        <v>98206.965233281677</v>
      </c>
    </row>
    <row r="998" spans="1:6" x14ac:dyDescent="0.3">
      <c r="A998" s="73">
        <v>42397</v>
      </c>
      <c r="B998" s="130">
        <v>1893.3599850000001</v>
      </c>
      <c r="C998" s="125">
        <f t="shared" si="60"/>
        <v>1.6293649368075425E-3</v>
      </c>
      <c r="D998" s="128">
        <f t="shared" si="61"/>
        <v>1629.3649368075426</v>
      </c>
      <c r="E998" s="128">
        <f t="shared" ca="1" si="62"/>
        <v>-88931.240147518372</v>
      </c>
      <c r="F998" s="128">
        <f t="shared" ca="1" si="63"/>
        <v>98206.965233281677</v>
      </c>
    </row>
    <row r="999" spans="1:6" x14ac:dyDescent="0.3">
      <c r="A999" s="73">
        <v>42396</v>
      </c>
      <c r="B999" s="130">
        <v>1882.9499510000001</v>
      </c>
      <c r="C999" s="125">
        <f t="shared" si="60"/>
        <v>-2.8746415833295513E-2</v>
      </c>
      <c r="D999" s="128">
        <f t="shared" si="61"/>
        <v>-28746.415833295512</v>
      </c>
      <c r="E999" s="128">
        <f t="shared" ca="1" si="62"/>
        <v>-88931.240147518372</v>
      </c>
      <c r="F999" s="128">
        <f t="shared" ca="1" si="63"/>
        <v>98206.965233281677</v>
      </c>
    </row>
    <row r="1000" spans="1:6" x14ac:dyDescent="0.3">
      <c r="A1000" s="73">
        <v>42395</v>
      </c>
      <c r="B1000" s="130">
        <v>1903.630005</v>
      </c>
      <c r="C1000" s="125">
        <f t="shared" si="60"/>
        <v>-1.0417607251568706E-2</v>
      </c>
      <c r="D1000" s="128">
        <f t="shared" si="61"/>
        <v>-10417.607251568706</v>
      </c>
      <c r="E1000" s="128">
        <f t="shared" ca="1" si="62"/>
        <v>-88931.240147518372</v>
      </c>
      <c r="F1000" s="128">
        <f t="shared" ca="1" si="63"/>
        <v>98206.965233281677</v>
      </c>
    </row>
    <row r="1001" spans="1:6" x14ac:dyDescent="0.3">
      <c r="A1001" s="73">
        <v>42394</v>
      </c>
      <c r="B1001" s="130">
        <v>1877.079956</v>
      </c>
      <c r="C1001" s="125">
        <f t="shared" si="60"/>
        <v>-2.3386769364569626E-2</v>
      </c>
      <c r="D1001" s="128">
        <f t="shared" si="61"/>
        <v>-23386.769364569627</v>
      </c>
      <c r="E1001" s="128">
        <f t="shared" ca="1" si="62"/>
        <v>-88931.240147518372</v>
      </c>
      <c r="F1001" s="128">
        <f t="shared" ca="1" si="63"/>
        <v>98206.965233281677</v>
      </c>
    </row>
    <row r="1002" spans="1:6" x14ac:dyDescent="0.3">
      <c r="A1002" s="73">
        <v>42391</v>
      </c>
      <c r="B1002" s="130">
        <v>1906.900024</v>
      </c>
      <c r="C1002" s="125">
        <f t="shared" si="60"/>
        <v>-1.8624944101018559E-2</v>
      </c>
      <c r="D1002" s="128">
        <f t="shared" si="61"/>
        <v>-18624.944101018558</v>
      </c>
      <c r="E1002" s="128">
        <f t="shared" ca="1" si="62"/>
        <v>-88931.240147518372</v>
      </c>
      <c r="F1002" s="128">
        <f t="shared" ca="1" si="63"/>
        <v>98206.965233281677</v>
      </c>
    </row>
    <row r="1003" spans="1:6" x14ac:dyDescent="0.3">
      <c r="A1003" s="73">
        <v>42390</v>
      </c>
      <c r="B1003" s="130">
        <v>1868.98999</v>
      </c>
      <c r="C1003" s="125">
        <f t="shared" si="60"/>
        <v>-6.0931747304715178E-2</v>
      </c>
      <c r="D1003" s="128">
        <f t="shared" si="61"/>
        <v>-60931.74730471518</v>
      </c>
      <c r="E1003" s="128">
        <f t="shared" ca="1" si="62"/>
        <v>-88931.240147518372</v>
      </c>
      <c r="F1003" s="128">
        <f t="shared" ca="1" si="63"/>
        <v>98206.965233281677</v>
      </c>
    </row>
    <row r="1004" spans="1:6" x14ac:dyDescent="0.3">
      <c r="A1004" s="73">
        <v>42389</v>
      </c>
      <c r="B1004" s="130">
        <v>1859.329956</v>
      </c>
      <c r="C1004" s="125">
        <f t="shared" si="60"/>
        <v>-7.8037996560478162E-2</v>
      </c>
      <c r="D1004" s="128">
        <f t="shared" si="61"/>
        <v>-78037.996560478161</v>
      </c>
      <c r="E1004" s="128">
        <f t="shared" ca="1" si="62"/>
        <v>-88931.240147518372</v>
      </c>
      <c r="F1004" s="128">
        <f t="shared" ca="1" si="63"/>
        <v>98206.965233281677</v>
      </c>
    </row>
    <row r="1005" spans="1:6" x14ac:dyDescent="0.3">
      <c r="A1005" s="73">
        <v>42388</v>
      </c>
      <c r="B1005" s="130">
        <v>1881.329956</v>
      </c>
      <c r="C1005" s="125">
        <f t="shared" si="60"/>
        <v>-6.5251992776441226E-2</v>
      </c>
      <c r="D1005" s="128">
        <f t="shared" si="61"/>
        <v>-65251.992776441228</v>
      </c>
      <c r="E1005" s="128">
        <f t="shared" ca="1" si="62"/>
        <v>-88931.240147518372</v>
      </c>
      <c r="F1005" s="128">
        <f t="shared" ca="1" si="63"/>
        <v>98206.965233281677</v>
      </c>
    </row>
    <row r="1006" spans="1:6" x14ac:dyDescent="0.3">
      <c r="A1006" s="73">
        <v>42384</v>
      </c>
      <c r="B1006" s="130">
        <v>1880.329956</v>
      </c>
      <c r="C1006" s="125">
        <f t="shared" si="60"/>
        <v>-8.0046375981064122E-2</v>
      </c>
      <c r="D1006" s="128">
        <f t="shared" si="61"/>
        <v>-80046.37598106412</v>
      </c>
      <c r="E1006" s="128">
        <f t="shared" ca="1" si="62"/>
        <v>-88931.240147518372</v>
      </c>
      <c r="F1006" s="128">
        <f t="shared" ca="1" si="63"/>
        <v>98206.965233281677</v>
      </c>
    </row>
    <row r="1007" spans="1:6" x14ac:dyDescent="0.3">
      <c r="A1007" s="73">
        <v>42383</v>
      </c>
      <c r="B1007" s="130">
        <v>1921.839966</v>
      </c>
      <c r="C1007" s="125">
        <f t="shared" si="60"/>
        <v>-6.858722358733671E-2</v>
      </c>
      <c r="D1007" s="128">
        <f t="shared" si="61"/>
        <v>-68587.223587336703</v>
      </c>
      <c r="E1007" s="128">
        <f t="shared" ca="1" si="62"/>
        <v>-88931.240147518372</v>
      </c>
      <c r="F1007" s="128">
        <f t="shared" ca="1" si="63"/>
        <v>98206.965233281677</v>
      </c>
    </row>
    <row r="1008" spans="1:6" x14ac:dyDescent="0.3">
      <c r="A1008" s="73">
        <v>42382</v>
      </c>
      <c r="B1008" s="130">
        <v>1890.280029</v>
      </c>
      <c r="C1008" s="125">
        <f t="shared" si="60"/>
        <v>-9.0494461169909224E-2</v>
      </c>
      <c r="D1008" s="128">
        <f t="shared" si="61"/>
        <v>-90494.46116990922</v>
      </c>
      <c r="E1008" s="128">
        <f t="shared" ca="1" si="62"/>
        <v>-88931.240147518372</v>
      </c>
      <c r="F1008" s="128">
        <f t="shared" ca="1" si="63"/>
        <v>98206.965233281677</v>
      </c>
    </row>
    <row r="1009" spans="1:6" x14ac:dyDescent="0.3">
      <c r="A1009" s="73">
        <v>42381</v>
      </c>
      <c r="B1009" s="130">
        <v>1938.6800539999999</v>
      </c>
      <c r="C1009" s="125">
        <f t="shared" si="60"/>
        <v>-5.7291488451252204E-2</v>
      </c>
      <c r="D1009" s="128">
        <f t="shared" si="61"/>
        <v>-57291.488451252204</v>
      </c>
      <c r="E1009" s="128">
        <f t="shared" ca="1" si="62"/>
        <v>-78711.586489128444</v>
      </c>
      <c r="F1009" s="128">
        <f t="shared" ca="1" si="63"/>
        <v>97143.549571791315</v>
      </c>
    </row>
    <row r="1010" spans="1:6" x14ac:dyDescent="0.3">
      <c r="A1010" s="73">
        <v>42380</v>
      </c>
      <c r="B1010" s="130">
        <v>1923.670044</v>
      </c>
      <c r="C1010" s="125">
        <f t="shared" si="60"/>
        <v>-6.6628147961067974E-2</v>
      </c>
      <c r="D1010" s="128">
        <f t="shared" si="61"/>
        <v>-66628.147961067967</v>
      </c>
      <c r="E1010" s="128">
        <f t="shared" ca="1" si="62"/>
        <v>-78711.586489128444</v>
      </c>
      <c r="F1010" s="128">
        <f t="shared" ca="1" si="63"/>
        <v>97143.549571791315</v>
      </c>
    </row>
    <row r="1011" spans="1:6" x14ac:dyDescent="0.3">
      <c r="A1011" s="73">
        <v>42377</v>
      </c>
      <c r="B1011" s="130">
        <v>1922.030029</v>
      </c>
      <c r="C1011" s="125">
        <f t="shared" si="60"/>
        <v>-6.8914739359452915E-2</v>
      </c>
      <c r="D1011" s="128">
        <f t="shared" si="61"/>
        <v>-68914.739359452913</v>
      </c>
      <c r="E1011" s="128">
        <f t="shared" ca="1" si="62"/>
        <v>-78711.586489128444</v>
      </c>
      <c r="F1011" s="128">
        <f t="shared" ca="1" si="63"/>
        <v>97143.549571791315</v>
      </c>
    </row>
    <row r="1012" spans="1:6" x14ac:dyDescent="0.3">
      <c r="A1012" s="73">
        <v>42376</v>
      </c>
      <c r="B1012" s="130">
        <v>1943.089966</v>
      </c>
      <c r="C1012" s="125">
        <f t="shared" si="60"/>
        <v>-4.7023745500761938E-2</v>
      </c>
      <c r="D1012" s="128">
        <f t="shared" si="61"/>
        <v>-47023.745500761936</v>
      </c>
      <c r="E1012" s="128">
        <f t="shared" ca="1" si="62"/>
        <v>-78711.586489128444</v>
      </c>
      <c r="F1012" s="128">
        <f t="shared" ca="1" si="63"/>
        <v>97143.549571791315</v>
      </c>
    </row>
    <row r="1013" spans="1:6" x14ac:dyDescent="0.3">
      <c r="A1013" s="73">
        <v>42375</v>
      </c>
      <c r="B1013" s="130">
        <v>1990.26001</v>
      </c>
      <c r="C1013" s="125">
        <f t="shared" si="60"/>
        <v>-1.5283385020012807E-2</v>
      </c>
      <c r="D1013" s="128">
        <f t="shared" si="61"/>
        <v>-15283.385020012807</v>
      </c>
      <c r="E1013" s="128">
        <f t="shared" ca="1" si="62"/>
        <v>-78711.586489128444</v>
      </c>
      <c r="F1013" s="128">
        <f t="shared" ca="1" si="63"/>
        <v>97143.549571791315</v>
      </c>
    </row>
    <row r="1014" spans="1:6" x14ac:dyDescent="0.3">
      <c r="A1014" s="73">
        <v>42374</v>
      </c>
      <c r="B1014" s="130">
        <v>2016.709961</v>
      </c>
      <c r="C1014" s="125">
        <f t="shared" si="60"/>
        <v>5.5645143363860505E-3</v>
      </c>
      <c r="D1014" s="128">
        <f t="shared" si="61"/>
        <v>5564.5143363860507</v>
      </c>
      <c r="E1014" s="128">
        <f t="shared" ca="1" si="62"/>
        <v>-78711.586489128444</v>
      </c>
      <c r="F1014" s="128">
        <f t="shared" ca="1" si="63"/>
        <v>97143.549571791315</v>
      </c>
    </row>
    <row r="1015" spans="1:6" x14ac:dyDescent="0.3">
      <c r="A1015" s="73">
        <v>42373</v>
      </c>
      <c r="B1015" s="130">
        <v>2012.660034</v>
      </c>
      <c r="C1015" s="125">
        <f t="shared" si="60"/>
        <v>-1.4315159379434061E-2</v>
      </c>
      <c r="D1015" s="128">
        <f t="shared" si="61"/>
        <v>-14315.159379434061</v>
      </c>
      <c r="E1015" s="128">
        <f t="shared" ca="1" si="62"/>
        <v>-78711.586489128444</v>
      </c>
      <c r="F1015" s="128">
        <f t="shared" ca="1" si="63"/>
        <v>97143.549571791315</v>
      </c>
    </row>
    <row r="1016" spans="1:6" x14ac:dyDescent="0.3">
      <c r="A1016" s="73">
        <v>42369</v>
      </c>
      <c r="B1016" s="130">
        <v>2043.9399410000001</v>
      </c>
      <c r="C1016" s="125">
        <f t="shared" si="60"/>
        <v>-1.4051684720962299E-2</v>
      </c>
      <c r="D1016" s="128">
        <f t="shared" si="61"/>
        <v>-14051.684720962299</v>
      </c>
      <c r="E1016" s="128">
        <f t="shared" ca="1" si="62"/>
        <v>-78711.586489128444</v>
      </c>
      <c r="F1016" s="128">
        <f t="shared" ca="1" si="63"/>
        <v>97143.549571791315</v>
      </c>
    </row>
    <row r="1017" spans="1:6" x14ac:dyDescent="0.3">
      <c r="A1017" s="73">
        <v>42368</v>
      </c>
      <c r="B1017" s="130">
        <v>2063.360107</v>
      </c>
      <c r="C1017" s="125">
        <f t="shared" si="60"/>
        <v>9.763127648417802E-3</v>
      </c>
      <c r="D1017" s="128">
        <f t="shared" si="61"/>
        <v>9763.1276484178015</v>
      </c>
      <c r="E1017" s="128">
        <f t="shared" ca="1" si="62"/>
        <v>-78711.586489128444</v>
      </c>
      <c r="F1017" s="128">
        <f t="shared" ca="1" si="63"/>
        <v>97143.549571791315</v>
      </c>
    </row>
    <row r="1018" spans="1:6" x14ac:dyDescent="0.3">
      <c r="A1018" s="73">
        <v>42367</v>
      </c>
      <c r="B1018" s="130">
        <v>2078.360107</v>
      </c>
      <c r="C1018" s="125">
        <f t="shared" si="60"/>
        <v>2.7903977193356244E-2</v>
      </c>
      <c r="D1018" s="128">
        <f t="shared" si="61"/>
        <v>27903.977193356244</v>
      </c>
      <c r="E1018" s="128">
        <f t="shared" ca="1" si="62"/>
        <v>-78711.586489128444</v>
      </c>
      <c r="F1018" s="128">
        <f t="shared" ca="1" si="63"/>
        <v>97143.549571791315</v>
      </c>
    </row>
    <row r="1019" spans="1:6" x14ac:dyDescent="0.3">
      <c r="A1019" s="73">
        <v>42366</v>
      </c>
      <c r="B1019" s="130">
        <v>2056.5</v>
      </c>
      <c r="C1019" s="125">
        <f t="shared" si="60"/>
        <v>2.1929369405053079E-2</v>
      </c>
      <c r="D1019" s="128">
        <f t="shared" si="61"/>
        <v>21929.369405053079</v>
      </c>
      <c r="E1019" s="128">
        <f t="shared" ca="1" si="62"/>
        <v>-78711.586489128444</v>
      </c>
      <c r="F1019" s="128">
        <f t="shared" ca="1" si="63"/>
        <v>97143.549571791315</v>
      </c>
    </row>
    <row r="1020" spans="1:6" x14ac:dyDescent="0.3">
      <c r="A1020" s="73">
        <v>42362</v>
      </c>
      <c r="B1020" s="130">
        <v>2060.98999</v>
      </c>
      <c r="C1020" s="125">
        <f t="shared" si="60"/>
        <v>4.2685323211193449E-3</v>
      </c>
      <c r="D1020" s="128">
        <f t="shared" si="61"/>
        <v>4268.5323211193445</v>
      </c>
      <c r="E1020" s="128">
        <f t="shared" ca="1" si="62"/>
        <v>-78711.586489128444</v>
      </c>
      <c r="F1020" s="128">
        <f t="shared" ca="1" si="63"/>
        <v>97143.549571791315</v>
      </c>
    </row>
    <row r="1021" spans="1:6" x14ac:dyDescent="0.3">
      <c r="A1021" s="73">
        <v>42361</v>
      </c>
      <c r="B1021" s="130">
        <v>2064.290039</v>
      </c>
      <c r="C1021" s="125">
        <f t="shared" si="60"/>
        <v>8.1411805123536851E-3</v>
      </c>
      <c r="D1021" s="128">
        <f t="shared" si="61"/>
        <v>8141.1805123536851</v>
      </c>
      <c r="E1021" s="128">
        <f t="shared" ca="1" si="62"/>
        <v>-78711.586489128444</v>
      </c>
      <c r="F1021" s="128">
        <f t="shared" ca="1" si="63"/>
        <v>97143.549571791315</v>
      </c>
    </row>
    <row r="1022" spans="1:6" x14ac:dyDescent="0.3">
      <c r="A1022" s="73">
        <v>42360</v>
      </c>
      <c r="B1022" s="130">
        <v>2038.969971</v>
      </c>
      <c r="C1022" s="125">
        <f t="shared" si="60"/>
        <v>-1.1930720710071507E-2</v>
      </c>
      <c r="D1022" s="128">
        <f t="shared" si="61"/>
        <v>-11930.720710071508</v>
      </c>
      <c r="E1022" s="128">
        <f t="shared" ca="1" si="62"/>
        <v>-78711.586489128444</v>
      </c>
      <c r="F1022" s="128">
        <f t="shared" ca="1" si="63"/>
        <v>97143.549571791315</v>
      </c>
    </row>
    <row r="1023" spans="1:6" x14ac:dyDescent="0.3">
      <c r="A1023" s="73">
        <v>42359</v>
      </c>
      <c r="B1023" s="130">
        <v>2021.150024</v>
      </c>
      <c r="C1023" s="125">
        <f t="shared" si="60"/>
        <v>-2.6922560226312009E-2</v>
      </c>
      <c r="D1023" s="128">
        <f t="shared" si="61"/>
        <v>-26922.560226312009</v>
      </c>
      <c r="E1023" s="128">
        <f t="shared" ca="1" si="62"/>
        <v>-78711.586489128444</v>
      </c>
      <c r="F1023" s="128">
        <f t="shared" ca="1" si="63"/>
        <v>97143.549571791315</v>
      </c>
    </row>
    <row r="1024" spans="1:6" x14ac:dyDescent="0.3">
      <c r="A1024" s="73">
        <v>42356</v>
      </c>
      <c r="B1024" s="130">
        <v>2005.5500489999999</v>
      </c>
      <c r="C1024" s="125">
        <f t="shared" si="60"/>
        <v>-4.1181960247329119E-2</v>
      </c>
      <c r="D1024" s="128">
        <f t="shared" si="61"/>
        <v>-41181.960247329116</v>
      </c>
      <c r="E1024" s="128">
        <f t="shared" ca="1" si="62"/>
        <v>-78711.586489128444</v>
      </c>
      <c r="F1024" s="128">
        <f t="shared" ca="1" si="63"/>
        <v>97143.549571791315</v>
      </c>
    </row>
    <row r="1025" spans="1:6" x14ac:dyDescent="0.3">
      <c r="A1025" s="73">
        <v>42355</v>
      </c>
      <c r="B1025" s="130">
        <v>2041.8900149999999</v>
      </c>
      <c r="C1025" s="125">
        <f t="shared" si="60"/>
        <v>-3.7714803518392737E-3</v>
      </c>
      <c r="D1025" s="128">
        <f t="shared" si="61"/>
        <v>-3771.4803518392737</v>
      </c>
      <c r="E1025" s="128">
        <f t="shared" ca="1" si="62"/>
        <v>-78711.586489128444</v>
      </c>
      <c r="F1025" s="128">
        <f t="shared" ca="1" si="63"/>
        <v>97143.549571791315</v>
      </c>
    </row>
    <row r="1026" spans="1:6" x14ac:dyDescent="0.3">
      <c r="A1026" s="73">
        <v>42354</v>
      </c>
      <c r="B1026" s="130">
        <v>2073.070068</v>
      </c>
      <c r="C1026" s="125">
        <f t="shared" si="60"/>
        <v>-3.0968554943382465E-3</v>
      </c>
      <c r="D1026" s="128">
        <f t="shared" si="61"/>
        <v>-3096.8554943382464</v>
      </c>
      <c r="E1026" s="128">
        <f t="shared" ca="1" si="62"/>
        <v>-78711.586489128444</v>
      </c>
      <c r="F1026" s="128">
        <f t="shared" ca="1" si="63"/>
        <v>97143.549571791315</v>
      </c>
    </row>
    <row r="1027" spans="1:6" x14ac:dyDescent="0.3">
      <c r="A1027" s="73">
        <v>42353</v>
      </c>
      <c r="B1027" s="130">
        <v>2043.410034</v>
      </c>
      <c r="C1027" s="125">
        <f t="shared" si="60"/>
        <v>-2.8164656784724351E-2</v>
      </c>
      <c r="D1027" s="128">
        <f t="shared" si="61"/>
        <v>-28164.65678472435</v>
      </c>
      <c r="E1027" s="128">
        <f t="shared" ca="1" si="62"/>
        <v>-78711.586489128444</v>
      </c>
      <c r="F1027" s="128">
        <f t="shared" ca="1" si="63"/>
        <v>97143.549571791315</v>
      </c>
    </row>
    <row r="1028" spans="1:6" x14ac:dyDescent="0.3">
      <c r="A1028" s="73">
        <v>42352</v>
      </c>
      <c r="B1028" s="130">
        <v>2021.9399410000001</v>
      </c>
      <c r="C1028" s="125">
        <f t="shared" si="60"/>
        <v>-2.8105024237165765E-2</v>
      </c>
      <c r="D1028" s="128">
        <f t="shared" si="61"/>
        <v>-28105.024237165766</v>
      </c>
      <c r="E1028" s="128">
        <f t="shared" ca="1" si="62"/>
        <v>-78711.586489128444</v>
      </c>
      <c r="F1028" s="128">
        <f t="shared" ca="1" si="63"/>
        <v>97143.549571791315</v>
      </c>
    </row>
    <row r="1029" spans="1:6" x14ac:dyDescent="0.3">
      <c r="A1029" s="73">
        <v>42349</v>
      </c>
      <c r="B1029" s="130">
        <v>2012.369995</v>
      </c>
      <c r="C1029" s="125">
        <f t="shared" si="60"/>
        <v>-3.7194266340151216E-2</v>
      </c>
      <c r="D1029" s="128">
        <f t="shared" si="61"/>
        <v>-37194.266340151218</v>
      </c>
      <c r="E1029" s="128">
        <f t="shared" ca="1" si="62"/>
        <v>-78711.586489128444</v>
      </c>
      <c r="F1029" s="128">
        <f t="shared" ca="1" si="63"/>
        <v>97143.549571791315</v>
      </c>
    </row>
    <row r="1030" spans="1:6" x14ac:dyDescent="0.3">
      <c r="A1030" s="73">
        <v>42348</v>
      </c>
      <c r="B1030" s="130">
        <v>2052.2299800000001</v>
      </c>
      <c r="C1030" s="125">
        <f t="shared" si="60"/>
        <v>-1.7540648746807608E-2</v>
      </c>
      <c r="D1030" s="128">
        <f t="shared" si="61"/>
        <v>-17540.648746807608</v>
      </c>
      <c r="E1030" s="128">
        <f t="shared" ca="1" si="62"/>
        <v>-78711.586489128444</v>
      </c>
      <c r="F1030" s="128">
        <f t="shared" ca="1" si="63"/>
        <v>97143.549571791315</v>
      </c>
    </row>
    <row r="1031" spans="1:6" x14ac:dyDescent="0.3">
      <c r="A1031" s="73">
        <v>42347</v>
      </c>
      <c r="B1031" s="130">
        <v>2047.619995</v>
      </c>
      <c r="C1031" s="125">
        <f t="shared" si="60"/>
        <v>-1.9874158805314623E-2</v>
      </c>
      <c r="D1031" s="128">
        <f t="shared" si="61"/>
        <v>-19874.158805314622</v>
      </c>
      <c r="E1031" s="128">
        <f t="shared" ca="1" si="62"/>
        <v>-78711.586489128444</v>
      </c>
      <c r="F1031" s="128">
        <f t="shared" ca="1" si="63"/>
        <v>97143.549571791315</v>
      </c>
    </row>
    <row r="1032" spans="1:6" x14ac:dyDescent="0.3">
      <c r="A1032" s="73">
        <v>42346</v>
      </c>
      <c r="B1032" s="130">
        <v>2063.5900879999999</v>
      </c>
      <c r="C1032" s="125">
        <f t="shared" ref="C1032:C1095" si="64">B1032/B1042-1</f>
        <v>-1.1022768742300237E-2</v>
      </c>
      <c r="D1032" s="128">
        <f t="shared" ref="D1032:D1095" si="65">C1032*$B$5</f>
        <v>-11022.768742300237</v>
      </c>
      <c r="E1032" s="128">
        <f t="shared" ref="E1032:E1095" ca="1" si="66">_xlfn.PERCENTILE.INC(OFFSET(D1032,0,0,Window),1-VaRLevel)</f>
        <v>-78711.586489128444</v>
      </c>
      <c r="F1032" s="128">
        <f t="shared" ref="F1032:F1095" ca="1" si="67">ABS(AVERAGEIF(OFFSET(D1032,0,0,Window),"&lt;=" &amp;E1032))</f>
        <v>97143.549571791315</v>
      </c>
    </row>
    <row r="1033" spans="1:6" x14ac:dyDescent="0.3">
      <c r="A1033" s="73">
        <v>42345</v>
      </c>
      <c r="B1033" s="130">
        <v>2077.070068</v>
      </c>
      <c r="C1033" s="125">
        <f t="shared" si="64"/>
        <v>-5.7917040986387169E-3</v>
      </c>
      <c r="D1033" s="128">
        <f t="shared" si="65"/>
        <v>-5791.7040986387174</v>
      </c>
      <c r="E1033" s="128">
        <f t="shared" ca="1" si="66"/>
        <v>-78711.586489128444</v>
      </c>
      <c r="F1033" s="128">
        <f t="shared" ca="1" si="67"/>
        <v>97143.549571791315</v>
      </c>
    </row>
    <row r="1034" spans="1:6" x14ac:dyDescent="0.3">
      <c r="A1034" s="73">
        <v>42342</v>
      </c>
      <c r="B1034" s="130">
        <v>2091.6899410000001</v>
      </c>
      <c r="C1034" s="125">
        <f t="shared" si="64"/>
        <v>5.0210216266313168E-3</v>
      </c>
      <c r="D1034" s="128">
        <f t="shared" si="65"/>
        <v>5021.0216266313164</v>
      </c>
      <c r="E1034" s="128">
        <f t="shared" ca="1" si="66"/>
        <v>-78711.586489128444</v>
      </c>
      <c r="F1034" s="128">
        <f t="shared" ca="1" si="67"/>
        <v>97143.549571791315</v>
      </c>
    </row>
    <row r="1035" spans="1:6" x14ac:dyDescent="0.3">
      <c r="A1035" s="73">
        <v>42341</v>
      </c>
      <c r="B1035" s="130">
        <v>2049.6201169999999</v>
      </c>
      <c r="C1035" s="125">
        <f t="shared" si="64"/>
        <v>-1.6298850885826166E-2</v>
      </c>
      <c r="D1035" s="128">
        <f t="shared" si="65"/>
        <v>-16298.850885826167</v>
      </c>
      <c r="E1035" s="128">
        <f t="shared" ca="1" si="66"/>
        <v>-78711.586489128444</v>
      </c>
      <c r="F1035" s="128">
        <f t="shared" ca="1" si="67"/>
        <v>97143.549571791315</v>
      </c>
    </row>
    <row r="1036" spans="1:6" x14ac:dyDescent="0.3">
      <c r="A1036" s="73">
        <v>42340</v>
      </c>
      <c r="B1036" s="130">
        <v>2079.51001</v>
      </c>
      <c r="C1036" s="125">
        <f t="shared" si="64"/>
        <v>1.4177478900368357E-2</v>
      </c>
      <c r="D1036" s="128">
        <f t="shared" si="65"/>
        <v>14177.478900368356</v>
      </c>
      <c r="E1036" s="128">
        <f t="shared" ca="1" si="66"/>
        <v>-78711.586489128444</v>
      </c>
      <c r="F1036" s="128">
        <f t="shared" ca="1" si="67"/>
        <v>97143.549571791315</v>
      </c>
    </row>
    <row r="1037" spans="1:6" x14ac:dyDescent="0.3">
      <c r="A1037" s="73">
        <v>42339</v>
      </c>
      <c r="B1037" s="130">
        <v>2102.6298830000001</v>
      </c>
      <c r="C1037" s="125">
        <f t="shared" si="64"/>
        <v>2.4079575402517595E-2</v>
      </c>
      <c r="D1037" s="128">
        <f t="shared" si="65"/>
        <v>24079.575402517596</v>
      </c>
      <c r="E1037" s="128">
        <f t="shared" ca="1" si="66"/>
        <v>-78711.586489128444</v>
      </c>
      <c r="F1037" s="128">
        <f t="shared" ca="1" si="67"/>
        <v>97143.549571791315</v>
      </c>
    </row>
    <row r="1038" spans="1:6" x14ac:dyDescent="0.3">
      <c r="A1038" s="73">
        <v>42338</v>
      </c>
      <c r="B1038" s="130">
        <v>2080.4099120000001</v>
      </c>
      <c r="C1038" s="125">
        <f t="shared" si="64"/>
        <v>2.8358248919462037E-2</v>
      </c>
      <c r="D1038" s="128">
        <f t="shared" si="65"/>
        <v>28358.248919462036</v>
      </c>
      <c r="E1038" s="128">
        <f t="shared" ca="1" si="66"/>
        <v>-78711.586489128444</v>
      </c>
      <c r="F1038" s="128">
        <f t="shared" ca="1" si="67"/>
        <v>97143.549571791315</v>
      </c>
    </row>
    <row r="1039" spans="1:6" x14ac:dyDescent="0.3">
      <c r="A1039" s="73">
        <v>42335</v>
      </c>
      <c r="B1039" s="130">
        <v>2090.110107</v>
      </c>
      <c r="C1039" s="125">
        <f t="shared" si="64"/>
        <v>2.1574185655533151E-2</v>
      </c>
      <c r="D1039" s="128">
        <f t="shared" si="65"/>
        <v>21574.185655533151</v>
      </c>
      <c r="E1039" s="128">
        <f t="shared" ca="1" si="66"/>
        <v>-78711.586489128444</v>
      </c>
      <c r="F1039" s="128">
        <f t="shared" ca="1" si="67"/>
        <v>97143.549571791315</v>
      </c>
    </row>
    <row r="1040" spans="1:6" x14ac:dyDescent="0.3">
      <c r="A1040" s="73">
        <v>42333</v>
      </c>
      <c r="B1040" s="130">
        <v>2088.8701169999999</v>
      </c>
      <c r="C1040" s="125">
        <f t="shared" si="64"/>
        <v>6.6843937349396754E-3</v>
      </c>
      <c r="D1040" s="128">
        <f t="shared" si="65"/>
        <v>6684.3937349396756</v>
      </c>
      <c r="E1040" s="128">
        <f t="shared" ca="1" si="66"/>
        <v>-78711.586489128444</v>
      </c>
      <c r="F1040" s="128">
        <f t="shared" ca="1" si="67"/>
        <v>97143.549571791315</v>
      </c>
    </row>
    <row r="1041" spans="1:6" x14ac:dyDescent="0.3">
      <c r="A1041" s="73">
        <v>42332</v>
      </c>
      <c r="B1041" s="130">
        <v>2089.139893</v>
      </c>
      <c r="C1041" s="125">
        <f t="shared" si="64"/>
        <v>3.5643228212081102E-3</v>
      </c>
      <c r="D1041" s="128">
        <f t="shared" si="65"/>
        <v>3564.3228212081103</v>
      </c>
      <c r="E1041" s="128">
        <f t="shared" ca="1" si="66"/>
        <v>-78711.586489128444</v>
      </c>
      <c r="F1041" s="128">
        <f t="shared" ca="1" si="67"/>
        <v>97143.549571791315</v>
      </c>
    </row>
    <row r="1042" spans="1:6" x14ac:dyDescent="0.3">
      <c r="A1042" s="73">
        <v>42331</v>
      </c>
      <c r="B1042" s="130">
        <v>2086.5900879999999</v>
      </c>
      <c r="C1042" s="125">
        <f t="shared" si="64"/>
        <v>3.8535970226882821E-3</v>
      </c>
      <c r="D1042" s="128">
        <f t="shared" si="65"/>
        <v>3853.5970226882819</v>
      </c>
      <c r="E1042" s="128">
        <f t="shared" ca="1" si="66"/>
        <v>-78711.586489128444</v>
      </c>
      <c r="F1042" s="128">
        <f t="shared" ca="1" si="67"/>
        <v>97143.549571791315</v>
      </c>
    </row>
    <row r="1043" spans="1:6" x14ac:dyDescent="0.3">
      <c r="A1043" s="73">
        <v>42328</v>
      </c>
      <c r="B1043" s="130">
        <v>2089.169922</v>
      </c>
      <c r="C1043" s="125">
        <f t="shared" si="64"/>
        <v>-4.778024597048014E-3</v>
      </c>
      <c r="D1043" s="128">
        <f t="shared" si="65"/>
        <v>-4778.0245970480137</v>
      </c>
      <c r="E1043" s="128">
        <f t="shared" ca="1" si="66"/>
        <v>-78711.586489128444</v>
      </c>
      <c r="F1043" s="128">
        <f t="shared" ca="1" si="67"/>
        <v>97143.549571791315</v>
      </c>
    </row>
    <row r="1044" spans="1:6" x14ac:dyDescent="0.3">
      <c r="A1044" s="73">
        <v>42327</v>
      </c>
      <c r="B1044" s="130">
        <v>2081.23999</v>
      </c>
      <c r="C1044" s="125">
        <f t="shared" si="64"/>
        <v>-8.9002693447963743E-3</v>
      </c>
      <c r="D1044" s="128">
        <f t="shared" si="65"/>
        <v>-8900.2693447963738</v>
      </c>
      <c r="E1044" s="128">
        <f t="shared" ca="1" si="66"/>
        <v>-78711.586489128444</v>
      </c>
      <c r="F1044" s="128">
        <f t="shared" ca="1" si="67"/>
        <v>97143.549571791315</v>
      </c>
    </row>
    <row r="1045" spans="1:6" x14ac:dyDescent="0.3">
      <c r="A1045" s="73">
        <v>42326</v>
      </c>
      <c r="B1045" s="130">
        <v>2083.580078</v>
      </c>
      <c r="C1045" s="125">
        <f t="shared" si="64"/>
        <v>-8.9092381591463488E-3</v>
      </c>
      <c r="D1045" s="128">
        <f t="shared" si="65"/>
        <v>-8909.2381591463491</v>
      </c>
      <c r="E1045" s="128">
        <f t="shared" ca="1" si="66"/>
        <v>-78711.586489128444</v>
      </c>
      <c r="F1045" s="128">
        <f t="shared" ca="1" si="67"/>
        <v>97143.549571791315</v>
      </c>
    </row>
    <row r="1046" spans="1:6" x14ac:dyDescent="0.3">
      <c r="A1046" s="73">
        <v>42325</v>
      </c>
      <c r="B1046" s="130">
        <v>2050.4399410000001</v>
      </c>
      <c r="C1046" s="125">
        <f t="shared" si="64"/>
        <v>-2.8130807759491838E-2</v>
      </c>
      <c r="D1046" s="128">
        <f t="shared" si="65"/>
        <v>-28130.80775949184</v>
      </c>
      <c r="E1046" s="128">
        <f t="shared" ca="1" si="66"/>
        <v>-78711.586489128444</v>
      </c>
      <c r="F1046" s="128">
        <f t="shared" ca="1" si="67"/>
        <v>97143.549571791315</v>
      </c>
    </row>
    <row r="1047" spans="1:6" x14ac:dyDescent="0.3">
      <c r="A1047" s="73">
        <v>42324</v>
      </c>
      <c r="B1047" s="130">
        <v>2053.1899410000001</v>
      </c>
      <c r="C1047" s="125">
        <f t="shared" si="64"/>
        <v>-2.4172480129059815E-2</v>
      </c>
      <c r="D1047" s="128">
        <f t="shared" si="65"/>
        <v>-24172.480129059815</v>
      </c>
      <c r="E1047" s="128">
        <f t="shared" ca="1" si="66"/>
        <v>-78711.586489128444</v>
      </c>
      <c r="F1047" s="128">
        <f t="shared" ca="1" si="67"/>
        <v>97143.549571791315</v>
      </c>
    </row>
    <row r="1048" spans="1:6" x14ac:dyDescent="0.3">
      <c r="A1048" s="73">
        <v>42321</v>
      </c>
      <c r="B1048" s="130">
        <v>2023.040039</v>
      </c>
      <c r="C1048" s="125">
        <f t="shared" si="64"/>
        <v>-2.7085288310765843E-2</v>
      </c>
      <c r="D1048" s="128">
        <f t="shared" si="65"/>
        <v>-27085.288310765842</v>
      </c>
      <c r="E1048" s="128">
        <f t="shared" ca="1" si="66"/>
        <v>-78711.586489128444</v>
      </c>
      <c r="F1048" s="128">
        <f t="shared" ca="1" si="67"/>
        <v>97143.549571791315</v>
      </c>
    </row>
    <row r="1049" spans="1:6" x14ac:dyDescent="0.3">
      <c r="A1049" s="73">
        <v>42320</v>
      </c>
      <c r="B1049" s="130">
        <v>2045.969971</v>
      </c>
      <c r="C1049" s="125">
        <f t="shared" si="64"/>
        <v>-2.0790530738135082E-2</v>
      </c>
      <c r="D1049" s="128">
        <f t="shared" si="65"/>
        <v>-20790.530738135083</v>
      </c>
      <c r="E1049" s="128">
        <f t="shared" ca="1" si="66"/>
        <v>-78711.586489128444</v>
      </c>
      <c r="F1049" s="128">
        <f t="shared" ca="1" si="67"/>
        <v>97143.549571791315</v>
      </c>
    </row>
    <row r="1050" spans="1:6" x14ac:dyDescent="0.3">
      <c r="A1050" s="73">
        <v>42319</v>
      </c>
      <c r="B1050" s="130">
        <v>2075</v>
      </c>
      <c r="C1050" s="125">
        <f t="shared" si="64"/>
        <v>-7.3433144116320515E-3</v>
      </c>
      <c r="D1050" s="128">
        <f t="shared" si="65"/>
        <v>-7343.3144116320518</v>
      </c>
      <c r="E1050" s="128">
        <f t="shared" ca="1" si="66"/>
        <v>-78711.586489128444</v>
      </c>
      <c r="F1050" s="128">
        <f t="shared" ca="1" si="67"/>
        <v>97143.549571791315</v>
      </c>
    </row>
    <row r="1051" spans="1:6" x14ac:dyDescent="0.3">
      <c r="A1051" s="73">
        <v>42318</v>
      </c>
      <c r="B1051" s="130">
        <v>2081.719971</v>
      </c>
      <c r="C1051" s="125">
        <f t="shared" si="64"/>
        <v>7.6625952107312045E-3</v>
      </c>
      <c r="D1051" s="128">
        <f t="shared" si="65"/>
        <v>7662.5952107312041</v>
      </c>
      <c r="E1051" s="128">
        <f t="shared" ca="1" si="66"/>
        <v>-78711.586489128444</v>
      </c>
      <c r="F1051" s="128">
        <f t="shared" ca="1" si="67"/>
        <v>97143.549571791315</v>
      </c>
    </row>
    <row r="1052" spans="1:6" x14ac:dyDescent="0.3">
      <c r="A1052" s="73">
        <v>42317</v>
      </c>
      <c r="B1052" s="130">
        <v>2078.580078</v>
      </c>
      <c r="C1052" s="125">
        <f t="shared" si="64"/>
        <v>3.5729131427293392E-3</v>
      </c>
      <c r="D1052" s="128">
        <f t="shared" si="65"/>
        <v>3572.9131427293391</v>
      </c>
      <c r="E1052" s="128">
        <f t="shared" ca="1" si="66"/>
        <v>-78711.586489128444</v>
      </c>
      <c r="F1052" s="128">
        <f t="shared" ca="1" si="67"/>
        <v>97143.549571791315</v>
      </c>
    </row>
    <row r="1053" spans="1:6" x14ac:dyDescent="0.3">
      <c r="A1053" s="73">
        <v>42314</v>
      </c>
      <c r="B1053" s="130">
        <v>2099.1999510000001</v>
      </c>
      <c r="C1053" s="125">
        <f t="shared" si="64"/>
        <v>1.1589547808965817E-2</v>
      </c>
      <c r="D1053" s="128">
        <f t="shared" si="65"/>
        <v>11589.547808965817</v>
      </c>
      <c r="E1053" s="128">
        <f t="shared" ca="1" si="66"/>
        <v>-78711.586489128444</v>
      </c>
      <c r="F1053" s="128">
        <f t="shared" ca="1" si="67"/>
        <v>97143.549571791315</v>
      </c>
    </row>
    <row r="1054" spans="1:6" x14ac:dyDescent="0.3">
      <c r="A1054" s="73">
        <v>42313</v>
      </c>
      <c r="B1054" s="130">
        <v>2099.929932</v>
      </c>
      <c r="C1054" s="125">
        <f t="shared" si="64"/>
        <v>2.3103381600560358E-2</v>
      </c>
      <c r="D1054" s="128">
        <f t="shared" si="65"/>
        <v>23103.381600560358</v>
      </c>
      <c r="E1054" s="128">
        <f t="shared" ca="1" si="66"/>
        <v>-78711.586489128444</v>
      </c>
      <c r="F1054" s="128">
        <f t="shared" ca="1" si="67"/>
        <v>97143.549571791315</v>
      </c>
    </row>
    <row r="1055" spans="1:6" x14ac:dyDescent="0.3">
      <c r="A1055" s="73">
        <v>42312</v>
      </c>
      <c r="B1055" s="130">
        <v>2102.3100589999999</v>
      </c>
      <c r="C1055" s="125">
        <f t="shared" si="64"/>
        <v>4.1294005981528104E-2</v>
      </c>
      <c r="D1055" s="128">
        <f t="shared" si="65"/>
        <v>41294.005981528106</v>
      </c>
      <c r="E1055" s="128">
        <f t="shared" ca="1" si="66"/>
        <v>-78711.586489128444</v>
      </c>
      <c r="F1055" s="128">
        <f t="shared" ca="1" si="67"/>
        <v>97143.549571791315</v>
      </c>
    </row>
    <row r="1056" spans="1:6" x14ac:dyDescent="0.3">
      <c r="A1056" s="73">
        <v>42311</v>
      </c>
      <c r="B1056" s="130">
        <v>2109.790039</v>
      </c>
      <c r="C1056" s="125">
        <f t="shared" si="64"/>
        <v>3.8911357870055729E-2</v>
      </c>
      <c r="D1056" s="128">
        <f t="shared" si="65"/>
        <v>38911.357870055726</v>
      </c>
      <c r="E1056" s="128">
        <f t="shared" ca="1" si="66"/>
        <v>-78711.586489128444</v>
      </c>
      <c r="F1056" s="128">
        <f t="shared" ca="1" si="67"/>
        <v>97143.549571791315</v>
      </c>
    </row>
    <row r="1057" spans="1:6" x14ac:dyDescent="0.3">
      <c r="A1057" s="73">
        <v>42310</v>
      </c>
      <c r="B1057" s="130">
        <v>2104.0500489999999</v>
      </c>
      <c r="C1057" s="125">
        <f t="shared" si="64"/>
        <v>3.4612478891838272E-2</v>
      </c>
      <c r="D1057" s="128">
        <f t="shared" si="65"/>
        <v>34612.478891838269</v>
      </c>
      <c r="E1057" s="128">
        <f t="shared" ca="1" si="66"/>
        <v>-78711.586489128444</v>
      </c>
      <c r="F1057" s="128">
        <f t="shared" ca="1" si="67"/>
        <v>97143.549571791315</v>
      </c>
    </row>
    <row r="1058" spans="1:6" x14ac:dyDescent="0.3">
      <c r="A1058" s="73">
        <v>42307</v>
      </c>
      <c r="B1058" s="130">
        <v>2079.360107</v>
      </c>
      <c r="C1058" s="125">
        <f t="shared" si="64"/>
        <v>2.2748460408549942E-2</v>
      </c>
      <c r="D1058" s="128">
        <f t="shared" si="65"/>
        <v>22748.460408549941</v>
      </c>
      <c r="E1058" s="128">
        <f t="shared" ca="1" si="66"/>
        <v>-78711.586489128444</v>
      </c>
      <c r="F1058" s="128">
        <f t="shared" ca="1" si="67"/>
        <v>97143.549571791315</v>
      </c>
    </row>
    <row r="1059" spans="1:6" x14ac:dyDescent="0.3">
      <c r="A1059" s="73">
        <v>42306</v>
      </c>
      <c r="B1059" s="130">
        <v>2089.4099120000001</v>
      </c>
      <c r="C1059" s="125">
        <f t="shared" si="64"/>
        <v>3.2388568125180761E-2</v>
      </c>
      <c r="D1059" s="128">
        <f t="shared" si="65"/>
        <v>32388.568125180762</v>
      </c>
      <c r="E1059" s="128">
        <f t="shared" ca="1" si="66"/>
        <v>-78711.586489128444</v>
      </c>
      <c r="F1059" s="128">
        <f t="shared" ca="1" si="67"/>
        <v>97143.549571791315</v>
      </c>
    </row>
    <row r="1060" spans="1:6" x14ac:dyDescent="0.3">
      <c r="A1060" s="73">
        <v>42305</v>
      </c>
      <c r="B1060" s="130">
        <v>2090.3500979999999</v>
      </c>
      <c r="C1060" s="125">
        <f t="shared" si="64"/>
        <v>4.8193852536273729E-2</v>
      </c>
      <c r="D1060" s="128">
        <f t="shared" si="65"/>
        <v>48193.852536273727</v>
      </c>
      <c r="E1060" s="128">
        <f t="shared" ca="1" si="66"/>
        <v>-78711.586489128444</v>
      </c>
      <c r="F1060" s="128">
        <f t="shared" ca="1" si="67"/>
        <v>97143.549571791315</v>
      </c>
    </row>
    <row r="1061" spans="1:6" x14ac:dyDescent="0.3">
      <c r="A1061" s="73">
        <v>42304</v>
      </c>
      <c r="B1061" s="130">
        <v>2065.889893</v>
      </c>
      <c r="C1061" s="125">
        <f t="shared" si="64"/>
        <v>3.104270312848767E-2</v>
      </c>
      <c r="D1061" s="128">
        <f t="shared" si="65"/>
        <v>31042.703128487668</v>
      </c>
      <c r="E1061" s="128">
        <f t="shared" ca="1" si="66"/>
        <v>-78711.586489128444</v>
      </c>
      <c r="F1061" s="128">
        <f t="shared" ca="1" si="67"/>
        <v>97143.549571791315</v>
      </c>
    </row>
    <row r="1062" spans="1:6" x14ac:dyDescent="0.3">
      <c r="A1062" s="73">
        <v>42303</v>
      </c>
      <c r="B1062" s="130">
        <v>2071.179932</v>
      </c>
      <c r="C1062" s="125">
        <f t="shared" si="64"/>
        <v>2.6627527702394849E-2</v>
      </c>
      <c r="D1062" s="128">
        <f t="shared" si="65"/>
        <v>26627.527702394847</v>
      </c>
      <c r="E1062" s="128">
        <f t="shared" ca="1" si="66"/>
        <v>-78711.586489128444</v>
      </c>
      <c r="F1062" s="128">
        <f t="shared" ca="1" si="67"/>
        <v>97143.549571791315</v>
      </c>
    </row>
    <row r="1063" spans="1:6" x14ac:dyDescent="0.3">
      <c r="A1063" s="73">
        <v>42300</v>
      </c>
      <c r="B1063" s="130">
        <v>2075.1499020000001</v>
      </c>
      <c r="C1063" s="125">
        <f t="shared" si="64"/>
        <v>2.9907283549668096E-2</v>
      </c>
      <c r="D1063" s="128">
        <f t="shared" si="65"/>
        <v>29907.283549668096</v>
      </c>
      <c r="E1063" s="128">
        <f t="shared" ca="1" si="66"/>
        <v>-78711.586489128444</v>
      </c>
      <c r="F1063" s="128">
        <f t="shared" ca="1" si="67"/>
        <v>97143.549571791315</v>
      </c>
    </row>
    <row r="1064" spans="1:6" x14ac:dyDescent="0.3">
      <c r="A1064" s="73">
        <v>42299</v>
      </c>
      <c r="B1064" s="130">
        <v>2052.51001</v>
      </c>
      <c r="C1064" s="125">
        <f t="shared" si="64"/>
        <v>1.9409641731711336E-2</v>
      </c>
      <c r="D1064" s="128">
        <f t="shared" si="65"/>
        <v>19409.641731711337</v>
      </c>
      <c r="E1064" s="128">
        <f t="shared" ca="1" si="66"/>
        <v>-78711.586489128444</v>
      </c>
      <c r="F1064" s="128">
        <f t="shared" ca="1" si="67"/>
        <v>97143.549571791315</v>
      </c>
    </row>
    <row r="1065" spans="1:6" x14ac:dyDescent="0.3">
      <c r="A1065" s="73">
        <v>42298</v>
      </c>
      <c r="B1065" s="130">
        <v>2018.9399410000001</v>
      </c>
      <c r="C1065" s="125">
        <f t="shared" si="64"/>
        <v>1.1579135251740924E-2</v>
      </c>
      <c r="D1065" s="128">
        <f t="shared" si="65"/>
        <v>11579.135251740923</v>
      </c>
      <c r="E1065" s="128">
        <f t="shared" ca="1" si="66"/>
        <v>-78711.586489128444</v>
      </c>
      <c r="F1065" s="128">
        <f t="shared" ca="1" si="67"/>
        <v>97143.549571791315</v>
      </c>
    </row>
    <row r="1066" spans="1:6" x14ac:dyDescent="0.3">
      <c r="A1066" s="73">
        <v>42297</v>
      </c>
      <c r="B1066" s="130">
        <v>2030.7700199999999</v>
      </c>
      <c r="C1066" s="125">
        <f t="shared" si="64"/>
        <v>2.568284318050984E-2</v>
      </c>
      <c r="D1066" s="128">
        <f t="shared" si="65"/>
        <v>25682.843180509841</v>
      </c>
      <c r="E1066" s="128">
        <f t="shared" ca="1" si="66"/>
        <v>-78711.586489128444</v>
      </c>
      <c r="F1066" s="128">
        <f t="shared" ca="1" si="67"/>
        <v>97143.549571791315</v>
      </c>
    </row>
    <row r="1067" spans="1:6" x14ac:dyDescent="0.3">
      <c r="A1067" s="73">
        <v>42296</v>
      </c>
      <c r="B1067" s="130">
        <v>2033.660034</v>
      </c>
      <c r="C1067" s="125">
        <f t="shared" si="64"/>
        <v>2.3456875192175985E-2</v>
      </c>
      <c r="D1067" s="128">
        <f t="shared" si="65"/>
        <v>23456.875192175987</v>
      </c>
      <c r="E1067" s="128">
        <f t="shared" ca="1" si="66"/>
        <v>-78711.586489128444</v>
      </c>
      <c r="F1067" s="128">
        <f t="shared" ca="1" si="67"/>
        <v>97143.549571791315</v>
      </c>
    </row>
    <row r="1068" spans="1:6" x14ac:dyDescent="0.3">
      <c r="A1068" s="73">
        <v>42293</v>
      </c>
      <c r="B1068" s="130">
        <v>2033.1099850000001</v>
      </c>
      <c r="C1068" s="125">
        <f t="shared" si="64"/>
        <v>4.1893858964213715E-2</v>
      </c>
      <c r="D1068" s="128">
        <f t="shared" si="65"/>
        <v>41893.858964213716</v>
      </c>
      <c r="E1068" s="128">
        <f t="shared" ca="1" si="66"/>
        <v>-78711.586489128444</v>
      </c>
      <c r="F1068" s="128">
        <f t="shared" ca="1" si="67"/>
        <v>97143.549571791315</v>
      </c>
    </row>
    <row r="1069" spans="1:6" x14ac:dyDescent="0.3">
      <c r="A1069" s="73">
        <v>42292</v>
      </c>
      <c r="B1069" s="130">
        <v>2023.8599850000001</v>
      </c>
      <c r="C1069" s="125">
        <f t="shared" si="64"/>
        <v>5.2000728658626816E-2</v>
      </c>
      <c r="D1069" s="128">
        <f t="shared" si="65"/>
        <v>52000.728658626816</v>
      </c>
      <c r="E1069" s="128">
        <f t="shared" ca="1" si="66"/>
        <v>-78711.586489128444</v>
      </c>
      <c r="F1069" s="128">
        <f t="shared" ca="1" si="67"/>
        <v>97143.549571791315</v>
      </c>
    </row>
    <row r="1070" spans="1:6" x14ac:dyDescent="0.3">
      <c r="A1070" s="73">
        <v>42291</v>
      </c>
      <c r="B1070" s="130">
        <v>1994.23999</v>
      </c>
      <c r="C1070" s="125">
        <f t="shared" si="64"/>
        <v>3.8650416857620939E-2</v>
      </c>
      <c r="D1070" s="128">
        <f t="shared" si="65"/>
        <v>38650.416857620941</v>
      </c>
      <c r="E1070" s="128">
        <f t="shared" ca="1" si="66"/>
        <v>-78711.586489128444</v>
      </c>
      <c r="F1070" s="128">
        <f t="shared" ca="1" si="67"/>
        <v>97143.549571791315</v>
      </c>
    </row>
    <row r="1071" spans="1:6" x14ac:dyDescent="0.3">
      <c r="A1071" s="73">
        <v>42290</v>
      </c>
      <c r="B1071" s="130">
        <v>2003.6899410000001</v>
      </c>
      <c r="C1071" s="125">
        <f t="shared" si="64"/>
        <v>6.3478908734870831E-2</v>
      </c>
      <c r="D1071" s="128">
        <f t="shared" si="65"/>
        <v>63478.908734870834</v>
      </c>
      <c r="E1071" s="128">
        <f t="shared" ca="1" si="66"/>
        <v>-78711.586489128444</v>
      </c>
      <c r="F1071" s="128">
        <f t="shared" ca="1" si="67"/>
        <v>97143.549571791315</v>
      </c>
    </row>
    <row r="1072" spans="1:6" x14ac:dyDescent="0.3">
      <c r="A1072" s="73">
        <v>42289</v>
      </c>
      <c r="B1072" s="130">
        <v>2017.459961</v>
      </c>
      <c r="C1072" s="125">
        <f t="shared" si="64"/>
        <v>7.2107611215955103E-2</v>
      </c>
      <c r="D1072" s="128">
        <f t="shared" si="65"/>
        <v>72107.611215955098</v>
      </c>
      <c r="E1072" s="128">
        <f t="shared" ca="1" si="66"/>
        <v>-78711.586489128444</v>
      </c>
      <c r="F1072" s="128">
        <f t="shared" ca="1" si="67"/>
        <v>97143.549571791315</v>
      </c>
    </row>
    <row r="1073" spans="1:6" x14ac:dyDescent="0.3">
      <c r="A1073" s="73">
        <v>42286</v>
      </c>
      <c r="B1073" s="130">
        <v>2014.8900149999999</v>
      </c>
      <c r="C1073" s="125">
        <f t="shared" si="64"/>
        <v>4.3260146049294734E-2</v>
      </c>
      <c r="D1073" s="128">
        <f t="shared" si="65"/>
        <v>43260.146049294737</v>
      </c>
      <c r="E1073" s="128">
        <f t="shared" ca="1" si="66"/>
        <v>-78711.586489128444</v>
      </c>
      <c r="F1073" s="128">
        <f t="shared" ca="1" si="67"/>
        <v>97143.549571791315</v>
      </c>
    </row>
    <row r="1074" spans="1:6" x14ac:dyDescent="0.3">
      <c r="A1074" s="73">
        <v>42285</v>
      </c>
      <c r="B1074" s="130">
        <v>2013.4300539999999</v>
      </c>
      <c r="C1074" s="125">
        <f t="shared" si="64"/>
        <v>4.2018623162850544E-2</v>
      </c>
      <c r="D1074" s="128">
        <f t="shared" si="65"/>
        <v>42018.623162850541</v>
      </c>
      <c r="E1074" s="128">
        <f t="shared" ca="1" si="66"/>
        <v>-78711.586489128444</v>
      </c>
      <c r="F1074" s="128">
        <f t="shared" ca="1" si="67"/>
        <v>97143.549571791315</v>
      </c>
    </row>
    <row r="1075" spans="1:6" x14ac:dyDescent="0.3">
      <c r="A1075" s="73">
        <v>42284</v>
      </c>
      <c r="B1075" s="130">
        <v>1995.829956</v>
      </c>
      <c r="C1075" s="125">
        <f t="shared" si="64"/>
        <v>2.9436312749199001E-2</v>
      </c>
      <c r="D1075" s="128">
        <f t="shared" si="65"/>
        <v>29436.312749199002</v>
      </c>
      <c r="E1075" s="128">
        <f t="shared" ca="1" si="66"/>
        <v>-78711.586489128444</v>
      </c>
      <c r="F1075" s="128">
        <f t="shared" ca="1" si="67"/>
        <v>97143.549571791315</v>
      </c>
    </row>
    <row r="1076" spans="1:6" x14ac:dyDescent="0.3">
      <c r="A1076" s="73">
        <v>42283</v>
      </c>
      <c r="B1076" s="130">
        <v>1979.920044</v>
      </c>
      <c r="C1076" s="125">
        <f t="shared" si="64"/>
        <v>1.9137946504102166E-2</v>
      </c>
      <c r="D1076" s="128">
        <f t="shared" si="65"/>
        <v>19137.946504102165</v>
      </c>
      <c r="E1076" s="128">
        <f t="shared" ca="1" si="66"/>
        <v>-78711.586489128444</v>
      </c>
      <c r="F1076" s="128">
        <f t="shared" ca="1" si="67"/>
        <v>97143.549571791315</v>
      </c>
    </row>
    <row r="1077" spans="1:6" x14ac:dyDescent="0.3">
      <c r="A1077" s="73">
        <v>42282</v>
      </c>
      <c r="B1077" s="130">
        <v>1987.0500489999999</v>
      </c>
      <c r="C1077" s="125">
        <f t="shared" si="64"/>
        <v>1.0208634750936918E-2</v>
      </c>
      <c r="D1077" s="128">
        <f t="shared" si="65"/>
        <v>10208.634750936919</v>
      </c>
      <c r="E1077" s="128">
        <f t="shared" ca="1" si="66"/>
        <v>-78711.586489128444</v>
      </c>
      <c r="F1077" s="128">
        <f t="shared" ca="1" si="67"/>
        <v>97143.549571791315</v>
      </c>
    </row>
    <row r="1078" spans="1:6" x14ac:dyDescent="0.3">
      <c r="A1078" s="73">
        <v>42279</v>
      </c>
      <c r="B1078" s="130">
        <v>1951.3599850000001</v>
      </c>
      <c r="C1078" s="125">
        <f t="shared" si="64"/>
        <v>-3.4065075107180265E-3</v>
      </c>
      <c r="D1078" s="128">
        <f t="shared" si="65"/>
        <v>-3406.5075107180264</v>
      </c>
      <c r="E1078" s="128">
        <f t="shared" ca="1" si="66"/>
        <v>-78711.586489128444</v>
      </c>
      <c r="F1078" s="128">
        <f t="shared" ca="1" si="67"/>
        <v>97143.549571791315</v>
      </c>
    </row>
    <row r="1079" spans="1:6" x14ac:dyDescent="0.3">
      <c r="A1079" s="73">
        <v>42278</v>
      </c>
      <c r="B1079" s="130">
        <v>1923.8199460000001</v>
      </c>
      <c r="C1079" s="125">
        <f t="shared" si="64"/>
        <v>-3.3353435149391153E-2</v>
      </c>
      <c r="D1079" s="128">
        <f t="shared" si="65"/>
        <v>-33353.435149391153</v>
      </c>
      <c r="E1079" s="128">
        <f t="shared" ca="1" si="66"/>
        <v>-78711.586489128444</v>
      </c>
      <c r="F1079" s="128">
        <f t="shared" ca="1" si="67"/>
        <v>97143.549571791315</v>
      </c>
    </row>
    <row r="1080" spans="1:6" x14ac:dyDescent="0.3">
      <c r="A1080" s="73">
        <v>42277</v>
      </c>
      <c r="B1080" s="130">
        <v>1920.030029</v>
      </c>
      <c r="C1080" s="125">
        <f t="shared" si="64"/>
        <v>-3.7728487189468862E-2</v>
      </c>
      <c r="D1080" s="128">
        <f t="shared" si="65"/>
        <v>-37728.487189468862</v>
      </c>
      <c r="E1080" s="128">
        <f t="shared" ca="1" si="66"/>
        <v>-78711.586489128444</v>
      </c>
      <c r="F1080" s="128">
        <f t="shared" ca="1" si="67"/>
        <v>97143.549571791315</v>
      </c>
    </row>
    <row r="1081" spans="1:6" x14ac:dyDescent="0.3">
      <c r="A1081" s="73">
        <v>42276</v>
      </c>
      <c r="B1081" s="130">
        <v>1884.089966</v>
      </c>
      <c r="C1081" s="125">
        <f t="shared" si="64"/>
        <v>-4.7520588858798174E-2</v>
      </c>
      <c r="D1081" s="128">
        <f t="shared" si="65"/>
        <v>-47520.588858798175</v>
      </c>
      <c r="E1081" s="128">
        <f t="shared" ca="1" si="66"/>
        <v>-78711.586489128444</v>
      </c>
      <c r="F1081" s="128">
        <f t="shared" ca="1" si="67"/>
        <v>97143.549571791315</v>
      </c>
    </row>
    <row r="1082" spans="1:6" x14ac:dyDescent="0.3">
      <c r="A1082" s="73">
        <v>42275</v>
      </c>
      <c r="B1082" s="130">
        <v>1881.7700199999999</v>
      </c>
      <c r="C1082" s="125">
        <f t="shared" si="64"/>
        <v>-3.6486898788999689E-2</v>
      </c>
      <c r="D1082" s="128">
        <f t="shared" si="65"/>
        <v>-36486.898788999686</v>
      </c>
      <c r="E1082" s="128">
        <f t="shared" ca="1" si="66"/>
        <v>-78711.586489128444</v>
      </c>
      <c r="F1082" s="128">
        <f t="shared" ca="1" si="67"/>
        <v>97143.549571791315</v>
      </c>
    </row>
    <row r="1083" spans="1:6" x14ac:dyDescent="0.3">
      <c r="A1083" s="73">
        <v>42272</v>
      </c>
      <c r="B1083" s="130">
        <v>1931.339966</v>
      </c>
      <c r="C1083" s="125">
        <f t="shared" si="64"/>
        <v>-1.515008911432425E-2</v>
      </c>
      <c r="D1083" s="128">
        <f t="shared" si="65"/>
        <v>-15150.08911432425</v>
      </c>
      <c r="E1083" s="128">
        <f t="shared" ca="1" si="66"/>
        <v>-78711.586489128444</v>
      </c>
      <c r="F1083" s="128">
        <f t="shared" ca="1" si="67"/>
        <v>97143.549571791315</v>
      </c>
    </row>
    <row r="1084" spans="1:6" x14ac:dyDescent="0.3">
      <c r="A1084" s="73">
        <v>42271</v>
      </c>
      <c r="B1084" s="130">
        <v>1932.23999</v>
      </c>
      <c r="C1084" s="125">
        <f t="shared" si="64"/>
        <v>-1.0270015519963427E-2</v>
      </c>
      <c r="D1084" s="128">
        <f t="shared" si="65"/>
        <v>-10270.015519963426</v>
      </c>
      <c r="E1084" s="128">
        <f t="shared" ca="1" si="66"/>
        <v>-78711.586489128444</v>
      </c>
      <c r="F1084" s="128">
        <f t="shared" ca="1" si="67"/>
        <v>97143.549571791315</v>
      </c>
    </row>
    <row r="1085" spans="1:6" x14ac:dyDescent="0.3">
      <c r="A1085" s="73">
        <v>42270</v>
      </c>
      <c r="B1085" s="130">
        <v>1938.76001</v>
      </c>
      <c r="C1085" s="125">
        <f t="shared" si="64"/>
        <v>-1.6889605436193333E-3</v>
      </c>
      <c r="D1085" s="128">
        <f t="shared" si="65"/>
        <v>-1688.9605436193333</v>
      </c>
      <c r="E1085" s="128">
        <f t="shared" ca="1" si="66"/>
        <v>-78711.586489128444</v>
      </c>
      <c r="F1085" s="128">
        <f t="shared" ca="1" si="67"/>
        <v>97143.549571791315</v>
      </c>
    </row>
    <row r="1086" spans="1:6" x14ac:dyDescent="0.3">
      <c r="A1086" s="73">
        <v>42269</v>
      </c>
      <c r="B1086" s="130">
        <v>1942.73999</v>
      </c>
      <c r="C1086" s="125">
        <f t="shared" si="64"/>
        <v>-1.3542148937786935E-2</v>
      </c>
      <c r="D1086" s="128">
        <f t="shared" si="65"/>
        <v>-13542.148937786935</v>
      </c>
      <c r="E1086" s="128">
        <f t="shared" ca="1" si="66"/>
        <v>-78711.586489128444</v>
      </c>
      <c r="F1086" s="128">
        <f t="shared" ca="1" si="67"/>
        <v>97143.549571791315</v>
      </c>
    </row>
    <row r="1087" spans="1:6" x14ac:dyDescent="0.3">
      <c r="A1087" s="73">
        <v>42268</v>
      </c>
      <c r="B1087" s="130">
        <v>1966.969971</v>
      </c>
      <c r="C1087" s="125">
        <f t="shared" si="64"/>
        <v>2.3812994186286129E-2</v>
      </c>
      <c r="D1087" s="128">
        <f t="shared" si="65"/>
        <v>23812.994186286131</v>
      </c>
      <c r="E1087" s="128">
        <f t="shared" ca="1" si="66"/>
        <v>-78711.586489128444</v>
      </c>
      <c r="F1087" s="128">
        <f t="shared" ca="1" si="67"/>
        <v>97143.549571791315</v>
      </c>
    </row>
    <row r="1088" spans="1:6" x14ac:dyDescent="0.3">
      <c r="A1088" s="73">
        <v>42265</v>
      </c>
      <c r="B1088" s="130">
        <v>1958.030029</v>
      </c>
      <c r="C1088" s="125">
        <f t="shared" si="64"/>
        <v>3.53642452441294E-3</v>
      </c>
      <c r="D1088" s="128">
        <f t="shared" si="65"/>
        <v>3536.4245244129402</v>
      </c>
      <c r="E1088" s="128">
        <f t="shared" ca="1" si="66"/>
        <v>-78711.586489128444</v>
      </c>
      <c r="F1088" s="128">
        <f t="shared" ca="1" si="67"/>
        <v>97143.549571791315</v>
      </c>
    </row>
    <row r="1089" spans="1:6" x14ac:dyDescent="0.3">
      <c r="A1089" s="73">
        <v>42264</v>
      </c>
      <c r="B1089" s="130">
        <v>1990.1999510000001</v>
      </c>
      <c r="C1089" s="125">
        <f t="shared" si="64"/>
        <v>2.1212383813196345E-2</v>
      </c>
      <c r="D1089" s="128">
        <f t="shared" si="65"/>
        <v>21212.383813196346</v>
      </c>
      <c r="E1089" s="128">
        <f t="shared" ca="1" si="66"/>
        <v>-78711.586489128444</v>
      </c>
      <c r="F1089" s="128">
        <f t="shared" ca="1" si="67"/>
        <v>97143.549571791315</v>
      </c>
    </row>
    <row r="1090" spans="1:6" x14ac:dyDescent="0.3">
      <c r="A1090" s="73">
        <v>42263</v>
      </c>
      <c r="B1090" s="130">
        <v>1995.3100589999999</v>
      </c>
      <c r="C1090" s="125">
        <f t="shared" si="64"/>
        <v>4.2563463187565986E-2</v>
      </c>
      <c r="D1090" s="128">
        <f t="shared" si="65"/>
        <v>42563.463187565983</v>
      </c>
      <c r="E1090" s="128">
        <f t="shared" ca="1" si="66"/>
        <v>-78711.586489128444</v>
      </c>
      <c r="F1090" s="128">
        <f t="shared" ca="1" si="67"/>
        <v>97143.549571791315</v>
      </c>
    </row>
    <row r="1091" spans="1:6" x14ac:dyDescent="0.3">
      <c r="A1091" s="73">
        <v>42262</v>
      </c>
      <c r="B1091" s="130">
        <v>1978.089966</v>
      </c>
      <c r="C1091" s="125">
        <f t="shared" si="64"/>
        <v>2.9966391699447481E-3</v>
      </c>
      <c r="D1091" s="128">
        <f t="shared" si="65"/>
        <v>2996.6391699447481</v>
      </c>
      <c r="E1091" s="128">
        <f t="shared" ca="1" si="66"/>
        <v>-78711.586489128444</v>
      </c>
      <c r="F1091" s="128">
        <f t="shared" ca="1" si="67"/>
        <v>97143.549571791315</v>
      </c>
    </row>
    <row r="1092" spans="1:6" x14ac:dyDescent="0.3">
      <c r="A1092" s="73">
        <v>42261</v>
      </c>
      <c r="B1092" s="130">
        <v>1953.030029</v>
      </c>
      <c r="C1092" s="125">
        <f t="shared" si="64"/>
        <v>-1.8020265824363224E-2</v>
      </c>
      <c r="D1092" s="128">
        <f t="shared" si="65"/>
        <v>-18020.265824363225</v>
      </c>
      <c r="E1092" s="128">
        <f t="shared" ca="1" si="66"/>
        <v>-78711.586489128444</v>
      </c>
      <c r="F1092" s="128">
        <f t="shared" ca="1" si="67"/>
        <v>97143.549571791315</v>
      </c>
    </row>
    <row r="1093" spans="1:6" x14ac:dyDescent="0.3">
      <c r="A1093" s="73">
        <v>42258</v>
      </c>
      <c r="B1093" s="130">
        <v>1961.0500489999999</v>
      </c>
      <c r="C1093" s="125">
        <f t="shared" si="64"/>
        <v>-1.3387593725698532E-2</v>
      </c>
      <c r="D1093" s="128">
        <f t="shared" si="65"/>
        <v>-13387.593725698533</v>
      </c>
      <c r="E1093" s="128">
        <f t="shared" ca="1" si="66"/>
        <v>-78711.586489128444</v>
      </c>
      <c r="F1093" s="128">
        <f t="shared" ca="1" si="67"/>
        <v>97143.549571791315</v>
      </c>
    </row>
    <row r="1094" spans="1:6" x14ac:dyDescent="0.3">
      <c r="A1094" s="73">
        <v>42257</v>
      </c>
      <c r="B1094" s="130">
        <v>1952.290039</v>
      </c>
      <c r="C1094" s="125">
        <f t="shared" si="64"/>
        <v>6.0705839904429126E-3</v>
      </c>
      <c r="D1094" s="128">
        <f t="shared" si="65"/>
        <v>6070.5839904429122</v>
      </c>
      <c r="E1094" s="128">
        <f t="shared" ca="1" si="66"/>
        <v>-78711.586489128444</v>
      </c>
      <c r="F1094" s="128">
        <f t="shared" ca="1" si="67"/>
        <v>97143.549571791315</v>
      </c>
    </row>
    <row r="1095" spans="1:6" x14ac:dyDescent="0.3">
      <c r="A1095" s="73">
        <v>42256</v>
      </c>
      <c r="B1095" s="130">
        <v>1942.040039</v>
      </c>
      <c r="C1095" s="125">
        <f t="shared" si="64"/>
        <v>3.9853103484023045E-2</v>
      </c>
      <c r="D1095" s="128">
        <f t="shared" si="65"/>
        <v>39853.103484023042</v>
      </c>
      <c r="E1095" s="128">
        <f t="shared" ca="1" si="66"/>
        <v>-78711.586489128444</v>
      </c>
      <c r="F1095" s="128">
        <f t="shared" ca="1" si="67"/>
        <v>97143.549571791315</v>
      </c>
    </row>
    <row r="1096" spans="1:6" x14ac:dyDescent="0.3">
      <c r="A1096" s="73">
        <v>42255</v>
      </c>
      <c r="B1096" s="130">
        <v>1969.410034</v>
      </c>
      <c r="C1096" s="125">
        <f t="shared" ref="C1096:C1159" si="68">B1096/B1106-1</f>
        <v>4.0249140121654037E-2</v>
      </c>
      <c r="D1096" s="128">
        <f t="shared" ref="D1096:D1159" si="69">C1096*$B$5</f>
        <v>40249.14012165404</v>
      </c>
      <c r="E1096" s="128">
        <f t="shared" ref="E1096:E1159" ca="1" si="70">_xlfn.PERCENTILE.INC(OFFSET(D1096,0,0,Window),1-VaRLevel)</f>
        <v>-78711.586489128444</v>
      </c>
      <c r="F1096" s="128">
        <f t="shared" ref="F1096:F1159" ca="1" si="71">ABS(AVERAGEIF(OFFSET(D1096,0,0,Window),"&lt;=" &amp;E1096))</f>
        <v>97143.549571791315</v>
      </c>
    </row>
    <row r="1097" spans="1:6" x14ac:dyDescent="0.3">
      <c r="A1097" s="73">
        <v>42251</v>
      </c>
      <c r="B1097" s="130">
        <v>1921.219971</v>
      </c>
      <c r="C1097" s="125">
        <f t="shared" si="68"/>
        <v>-2.5201834512312948E-2</v>
      </c>
      <c r="D1097" s="128">
        <f t="shared" si="69"/>
        <v>-25201.834512312947</v>
      </c>
      <c r="E1097" s="128">
        <f t="shared" ca="1" si="70"/>
        <v>-78711.586489128444</v>
      </c>
      <c r="F1097" s="128">
        <f t="shared" ca="1" si="71"/>
        <v>97143.549571791315</v>
      </c>
    </row>
    <row r="1098" spans="1:6" x14ac:dyDescent="0.3">
      <c r="A1098" s="73">
        <v>42250</v>
      </c>
      <c r="B1098" s="130">
        <v>1951.130005</v>
      </c>
      <c r="C1098" s="125">
        <f t="shared" si="68"/>
        <v>-4.1557562069209242E-2</v>
      </c>
      <c r="D1098" s="128">
        <f t="shared" si="69"/>
        <v>-41557.562069209242</v>
      </c>
      <c r="E1098" s="128">
        <f t="shared" ca="1" si="70"/>
        <v>-78711.586489128444</v>
      </c>
      <c r="F1098" s="128">
        <f t="shared" ca="1" si="71"/>
        <v>97143.549571791315</v>
      </c>
    </row>
    <row r="1099" spans="1:6" x14ac:dyDescent="0.3">
      <c r="A1099" s="73">
        <v>42249</v>
      </c>
      <c r="B1099" s="130">
        <v>1948.8599850000001</v>
      </c>
      <c r="C1099" s="125">
        <f t="shared" si="68"/>
        <v>-6.2872420921543437E-2</v>
      </c>
      <c r="D1099" s="128">
        <f t="shared" si="69"/>
        <v>-62872.420921543438</v>
      </c>
      <c r="E1099" s="128">
        <f t="shared" ca="1" si="70"/>
        <v>-78711.586489128444</v>
      </c>
      <c r="F1099" s="128">
        <f t="shared" ca="1" si="71"/>
        <v>97143.549571791315</v>
      </c>
    </row>
    <row r="1100" spans="1:6" x14ac:dyDescent="0.3">
      <c r="A1100" s="73">
        <v>42248</v>
      </c>
      <c r="B1100" s="130">
        <v>1913.849976</v>
      </c>
      <c r="C1100" s="125">
        <f t="shared" si="68"/>
        <v>-8.73042141854381E-2</v>
      </c>
      <c r="D1100" s="128">
        <f t="shared" si="69"/>
        <v>-87304.214185438104</v>
      </c>
      <c r="E1100" s="128">
        <f t="shared" ca="1" si="70"/>
        <v>-78711.586489128444</v>
      </c>
      <c r="F1100" s="128">
        <f t="shared" ca="1" si="71"/>
        <v>97143.549571791315</v>
      </c>
    </row>
    <row r="1101" spans="1:6" x14ac:dyDescent="0.3">
      <c r="A1101" s="73">
        <v>42247</v>
      </c>
      <c r="B1101" s="130">
        <v>1972.1800539999999</v>
      </c>
      <c r="C1101" s="125">
        <f t="shared" si="68"/>
        <v>-6.195653177043603E-2</v>
      </c>
      <c r="D1101" s="128">
        <f t="shared" si="69"/>
        <v>-61956.531770436028</v>
      </c>
      <c r="E1101" s="128">
        <f t="shared" ca="1" si="70"/>
        <v>-65940.502607968898</v>
      </c>
      <c r="F1101" s="128">
        <f t="shared" ca="1" si="71"/>
        <v>91298.224608315388</v>
      </c>
    </row>
    <row r="1102" spans="1:6" x14ac:dyDescent="0.3">
      <c r="A1102" s="73">
        <v>42244</v>
      </c>
      <c r="B1102" s="130">
        <v>1988.869995</v>
      </c>
      <c r="C1102" s="125">
        <f t="shared" si="68"/>
        <v>-4.9088251759735968E-2</v>
      </c>
      <c r="D1102" s="128">
        <f t="shared" si="69"/>
        <v>-49088.251759735969</v>
      </c>
      <c r="E1102" s="128">
        <f t="shared" ca="1" si="70"/>
        <v>-61114.933630543455</v>
      </c>
      <c r="F1102" s="128">
        <f t="shared" ca="1" si="71"/>
        <v>91298.224608315388</v>
      </c>
    </row>
    <row r="1103" spans="1:6" x14ac:dyDescent="0.3">
      <c r="A1103" s="73">
        <v>42243</v>
      </c>
      <c r="B1103" s="130">
        <v>1987.660034</v>
      </c>
      <c r="C1103" s="125">
        <f t="shared" si="68"/>
        <v>-4.5949084864836731E-2</v>
      </c>
      <c r="D1103" s="128">
        <f t="shared" si="69"/>
        <v>-45949.084864836732</v>
      </c>
      <c r="E1103" s="128">
        <f t="shared" ca="1" si="70"/>
        <v>-61114.933630543455</v>
      </c>
      <c r="F1103" s="128">
        <f t="shared" ca="1" si="71"/>
        <v>91298.224608315388</v>
      </c>
    </row>
    <row r="1104" spans="1:6" x14ac:dyDescent="0.3">
      <c r="A1104" s="73">
        <v>42242</v>
      </c>
      <c r="B1104" s="130">
        <v>1940.51001</v>
      </c>
      <c r="C1104" s="125">
        <f t="shared" si="68"/>
        <v>-6.9768239295010304E-2</v>
      </c>
      <c r="D1104" s="128">
        <f t="shared" si="69"/>
        <v>-69768.239295010309</v>
      </c>
      <c r="E1104" s="128">
        <f t="shared" ca="1" si="70"/>
        <v>-61114.933630543455</v>
      </c>
      <c r="F1104" s="128">
        <f t="shared" ca="1" si="71"/>
        <v>91298.224608315388</v>
      </c>
    </row>
    <row r="1105" spans="1:6" x14ac:dyDescent="0.3">
      <c r="A1105" s="73">
        <v>42241</v>
      </c>
      <c r="B1105" s="130">
        <v>1867.6099850000001</v>
      </c>
      <c r="C1105" s="125">
        <f t="shared" si="68"/>
        <v>-0.10386411010054386</v>
      </c>
      <c r="D1105" s="128">
        <f t="shared" si="69"/>
        <v>-103864.11010054385</v>
      </c>
      <c r="E1105" s="128">
        <f t="shared" ca="1" si="70"/>
        <v>-51736.052576071517</v>
      </c>
      <c r="F1105" s="128">
        <f t="shared" ca="1" si="71"/>
        <v>85411.622115480815</v>
      </c>
    </row>
    <row r="1106" spans="1:6" x14ac:dyDescent="0.3">
      <c r="A1106" s="73">
        <v>42240</v>
      </c>
      <c r="B1106" s="130">
        <v>1893.209961</v>
      </c>
      <c r="C1106" s="125">
        <f t="shared" si="68"/>
        <v>-0.10026232442939198</v>
      </c>
      <c r="D1106" s="128">
        <f t="shared" si="69"/>
        <v>-100262.32442939199</v>
      </c>
      <c r="E1106" s="128">
        <f t="shared" ca="1" si="70"/>
        <v>-49687.887733607808</v>
      </c>
      <c r="F1106" s="128">
        <f t="shared" ca="1" si="71"/>
        <v>67906.41014295473</v>
      </c>
    </row>
    <row r="1107" spans="1:6" x14ac:dyDescent="0.3">
      <c r="A1107" s="73">
        <v>42237</v>
      </c>
      <c r="B1107" s="130">
        <v>1970.8900149999999</v>
      </c>
      <c r="C1107" s="125">
        <f t="shared" si="68"/>
        <v>-5.134847418296562E-2</v>
      </c>
      <c r="D1107" s="128">
        <f t="shared" si="69"/>
        <v>-51348.47418296562</v>
      </c>
      <c r="E1107" s="128">
        <f t="shared" ca="1" si="70"/>
        <v>-46702.673864780219</v>
      </c>
      <c r="F1107" s="128">
        <f t="shared" ca="1" si="71"/>
        <v>50472.14274832431</v>
      </c>
    </row>
    <row r="1108" spans="1:6" x14ac:dyDescent="0.3">
      <c r="A1108" s="73">
        <v>42236</v>
      </c>
      <c r="B1108" s="130">
        <v>2035.7299800000001</v>
      </c>
      <c r="C1108" s="125">
        <f t="shared" si="68"/>
        <v>-2.2955939663652281E-2</v>
      </c>
      <c r="D1108" s="128">
        <f t="shared" si="69"/>
        <v>-22955.93966365228</v>
      </c>
      <c r="E1108" s="128">
        <f t="shared" ca="1" si="70"/>
        <v>-44217.472286213088</v>
      </c>
      <c r="F1108" s="128">
        <f t="shared" ca="1" si="71"/>
        <v>48487.493204053353</v>
      </c>
    </row>
    <row r="1109" spans="1:6" x14ac:dyDescent="0.3">
      <c r="A1109" s="73">
        <v>42235</v>
      </c>
      <c r="B1109" s="130">
        <v>2079.610107</v>
      </c>
      <c r="C1109" s="125">
        <f t="shared" si="68"/>
        <v>-9.6340579054607911E-3</v>
      </c>
      <c r="D1109" s="128">
        <f t="shared" si="69"/>
        <v>-9634.0579054607915</v>
      </c>
      <c r="E1109" s="128">
        <f t="shared" ca="1" si="70"/>
        <v>-44217.472286213088</v>
      </c>
      <c r="F1109" s="128">
        <f t="shared" ca="1" si="71"/>
        <v>48487.493204053353</v>
      </c>
    </row>
    <row r="1110" spans="1:6" x14ac:dyDescent="0.3">
      <c r="A1110" s="73">
        <v>42234</v>
      </c>
      <c r="B1110" s="130">
        <v>2096.919922</v>
      </c>
      <c r="C1110" s="125">
        <f t="shared" si="68"/>
        <v>1.719686375261098E-3</v>
      </c>
      <c r="D1110" s="128">
        <f t="shared" si="69"/>
        <v>1719.686375261098</v>
      </c>
      <c r="E1110" s="128">
        <f t="shared" ca="1" si="70"/>
        <v>-44217.472286213088</v>
      </c>
      <c r="F1110" s="128">
        <f t="shared" ca="1" si="71"/>
        <v>48487.493204053353</v>
      </c>
    </row>
    <row r="1111" spans="1:6" x14ac:dyDescent="0.3">
      <c r="A1111" s="73">
        <v>42233</v>
      </c>
      <c r="B1111" s="130">
        <v>2102.4399410000001</v>
      </c>
      <c r="C1111" s="125">
        <f t="shared" si="68"/>
        <v>2.0971487284375812E-3</v>
      </c>
      <c r="D1111" s="128">
        <f t="shared" si="69"/>
        <v>2097.1487284375812</v>
      </c>
      <c r="E1111" s="128">
        <f t="shared" ca="1" si="70"/>
        <v>-44217.472286213088</v>
      </c>
      <c r="F1111" s="128">
        <f t="shared" ca="1" si="71"/>
        <v>48487.493204053353</v>
      </c>
    </row>
    <row r="1112" spans="1:6" x14ac:dyDescent="0.3">
      <c r="A1112" s="73">
        <v>42230</v>
      </c>
      <c r="B1112" s="130">
        <v>2091.540039</v>
      </c>
      <c r="C1112" s="125">
        <f t="shared" si="68"/>
        <v>-5.8464752478848414E-3</v>
      </c>
      <c r="D1112" s="128">
        <f t="shared" si="69"/>
        <v>-5846.4752478848413</v>
      </c>
      <c r="E1112" s="128">
        <f t="shared" ca="1" si="70"/>
        <v>-44217.472286213088</v>
      </c>
      <c r="F1112" s="128">
        <f t="shared" ca="1" si="71"/>
        <v>48487.493204053353</v>
      </c>
    </row>
    <row r="1113" spans="1:6" x14ac:dyDescent="0.3">
      <c r="A1113" s="73">
        <v>42229</v>
      </c>
      <c r="B1113" s="130">
        <v>2083.389893</v>
      </c>
      <c r="C1113" s="125">
        <f t="shared" si="68"/>
        <v>-1.196985312761023E-2</v>
      </c>
      <c r="D1113" s="128">
        <f t="shared" si="69"/>
        <v>-11969.853127610231</v>
      </c>
      <c r="E1113" s="128">
        <f t="shared" ca="1" si="70"/>
        <v>-44217.472286213088</v>
      </c>
      <c r="F1113" s="128">
        <f t="shared" ca="1" si="71"/>
        <v>48487.493204053353</v>
      </c>
    </row>
    <row r="1114" spans="1:6" x14ac:dyDescent="0.3">
      <c r="A1114" s="73">
        <v>42228</v>
      </c>
      <c r="B1114" s="130">
        <v>2086.0500489999999</v>
      </c>
      <c r="C1114" s="125">
        <f t="shared" si="68"/>
        <v>-1.0680232704507908E-2</v>
      </c>
      <c r="D1114" s="128">
        <f t="shared" si="69"/>
        <v>-10680.232704507907</v>
      </c>
      <c r="E1114" s="128">
        <f t="shared" ca="1" si="70"/>
        <v>-44217.472286213088</v>
      </c>
      <c r="F1114" s="128">
        <f t="shared" ca="1" si="71"/>
        <v>48487.493204053353</v>
      </c>
    </row>
    <row r="1115" spans="1:6" x14ac:dyDescent="0.3">
      <c r="A1115" s="73">
        <v>42227</v>
      </c>
      <c r="B1115" s="130">
        <v>2084.070068</v>
      </c>
      <c r="C1115" s="125">
        <f t="shared" si="68"/>
        <v>-4.3854924160994235E-3</v>
      </c>
      <c r="D1115" s="128">
        <f t="shared" si="69"/>
        <v>-4385.4924160994233</v>
      </c>
      <c r="E1115" s="128">
        <f t="shared" ca="1" si="70"/>
        <v>-44217.472286213088</v>
      </c>
      <c r="F1115" s="128">
        <f t="shared" ca="1" si="71"/>
        <v>48487.493204053353</v>
      </c>
    </row>
    <row r="1116" spans="1:6" x14ac:dyDescent="0.3">
      <c r="A1116" s="73">
        <v>42226</v>
      </c>
      <c r="B1116" s="130">
        <v>2104.179932</v>
      </c>
      <c r="C1116" s="125">
        <f t="shared" si="68"/>
        <v>1.7672341844296113E-2</v>
      </c>
      <c r="D1116" s="128">
        <f t="shared" si="69"/>
        <v>17672.341844296112</v>
      </c>
      <c r="E1116" s="128">
        <f t="shared" ca="1" si="70"/>
        <v>-44217.472286213088</v>
      </c>
      <c r="F1116" s="128">
        <f t="shared" ca="1" si="71"/>
        <v>48487.493204053353</v>
      </c>
    </row>
    <row r="1117" spans="1:6" x14ac:dyDescent="0.3">
      <c r="A1117" s="73">
        <v>42223</v>
      </c>
      <c r="B1117" s="130">
        <v>2077.570068</v>
      </c>
      <c r="C1117" s="125">
        <f t="shared" si="68"/>
        <v>-1.0000885235538215E-3</v>
      </c>
      <c r="D1117" s="128">
        <f t="shared" si="69"/>
        <v>-1000.0885235538215</v>
      </c>
      <c r="E1117" s="128">
        <f t="shared" ca="1" si="70"/>
        <v>-44217.472286213088</v>
      </c>
      <c r="F1117" s="128">
        <f t="shared" ca="1" si="71"/>
        <v>48487.493204053353</v>
      </c>
    </row>
    <row r="1118" spans="1:6" x14ac:dyDescent="0.3">
      <c r="A1118" s="73">
        <v>42222</v>
      </c>
      <c r="B1118" s="130">
        <v>2083.5600589999999</v>
      </c>
      <c r="C1118" s="125">
        <f t="shared" si="68"/>
        <v>-8.8432527967267083E-3</v>
      </c>
      <c r="D1118" s="128">
        <f t="shared" si="69"/>
        <v>-8843.2527967267088</v>
      </c>
      <c r="E1118" s="128">
        <f t="shared" ca="1" si="70"/>
        <v>-44217.472286213088</v>
      </c>
      <c r="F1118" s="128">
        <f t="shared" ca="1" si="71"/>
        <v>48487.493204053353</v>
      </c>
    </row>
    <row r="1119" spans="1:6" x14ac:dyDescent="0.3">
      <c r="A1119" s="73">
        <v>42221</v>
      </c>
      <c r="B1119" s="130">
        <v>2099.8400879999999</v>
      </c>
      <c r="C1119" s="125">
        <f t="shared" si="68"/>
        <v>-6.7685900543111854E-3</v>
      </c>
      <c r="D1119" s="128">
        <f t="shared" si="69"/>
        <v>-6768.5900543111857</v>
      </c>
      <c r="E1119" s="128">
        <f t="shared" ca="1" si="70"/>
        <v>-44217.472286213088</v>
      </c>
      <c r="F1119" s="128">
        <f t="shared" ca="1" si="71"/>
        <v>48487.493204053353</v>
      </c>
    </row>
    <row r="1120" spans="1:6" x14ac:dyDescent="0.3">
      <c r="A1120" s="73">
        <v>42220</v>
      </c>
      <c r="B1120" s="130">
        <v>2093.320068</v>
      </c>
      <c r="C1120" s="125">
        <f t="shared" si="68"/>
        <v>-1.2216766378251309E-2</v>
      </c>
      <c r="D1120" s="128">
        <f t="shared" si="69"/>
        <v>-12216.76637825131</v>
      </c>
      <c r="E1120" s="128">
        <f t="shared" ca="1" si="70"/>
        <v>-44217.472286213088</v>
      </c>
      <c r="F1120" s="128">
        <f t="shared" ca="1" si="71"/>
        <v>48487.493204053353</v>
      </c>
    </row>
    <row r="1121" spans="1:6" x14ac:dyDescent="0.3">
      <c r="A1121" s="73">
        <v>42219</v>
      </c>
      <c r="B1121" s="130">
        <v>2098.040039</v>
      </c>
      <c r="C1121" s="125">
        <f t="shared" si="68"/>
        <v>-1.4208651863452659E-2</v>
      </c>
      <c r="D1121" s="128">
        <f t="shared" si="69"/>
        <v>-14208.65186345266</v>
      </c>
      <c r="E1121" s="128">
        <f t="shared" ca="1" si="70"/>
        <v>-44217.472286213088</v>
      </c>
      <c r="F1121" s="128">
        <f t="shared" ca="1" si="71"/>
        <v>48487.493204053353</v>
      </c>
    </row>
    <row r="1122" spans="1:6" x14ac:dyDescent="0.3">
      <c r="A1122" s="73">
        <v>42216</v>
      </c>
      <c r="B1122" s="130">
        <v>2103.8400879999999</v>
      </c>
      <c r="C1122" s="125">
        <f t="shared" si="68"/>
        <v>-1.0721046414603363E-2</v>
      </c>
      <c r="D1122" s="128">
        <f t="shared" si="69"/>
        <v>-10721.046414603363</v>
      </c>
      <c r="E1122" s="128">
        <f t="shared" ca="1" si="70"/>
        <v>-44217.472286213088</v>
      </c>
      <c r="F1122" s="128">
        <f t="shared" ca="1" si="71"/>
        <v>48487.493204053353</v>
      </c>
    </row>
    <row r="1123" spans="1:6" x14ac:dyDescent="0.3">
      <c r="A1123" s="73">
        <v>42215</v>
      </c>
      <c r="B1123" s="130">
        <v>2108.6298830000001</v>
      </c>
      <c r="C1123" s="125">
        <f t="shared" si="68"/>
        <v>-7.3719481391401054E-3</v>
      </c>
      <c r="D1123" s="128">
        <f t="shared" si="69"/>
        <v>-7371.948139140105</v>
      </c>
      <c r="E1123" s="128">
        <f t="shared" ca="1" si="70"/>
        <v>-44217.472286213088</v>
      </c>
      <c r="F1123" s="128">
        <f t="shared" ca="1" si="71"/>
        <v>48487.493204053353</v>
      </c>
    </row>
    <row r="1124" spans="1:6" x14ac:dyDescent="0.3">
      <c r="A1124" s="73">
        <v>42214</v>
      </c>
      <c r="B1124" s="130">
        <v>2108.570068</v>
      </c>
      <c r="C1124" s="125">
        <f t="shared" si="68"/>
        <v>5.552652815867809E-4</v>
      </c>
      <c r="D1124" s="128">
        <f t="shared" si="69"/>
        <v>555.26528158678093</v>
      </c>
      <c r="E1124" s="128">
        <f t="shared" ca="1" si="70"/>
        <v>-44217.472286213088</v>
      </c>
      <c r="F1124" s="128">
        <f t="shared" ca="1" si="71"/>
        <v>48487.493204053353</v>
      </c>
    </row>
    <row r="1125" spans="1:6" x14ac:dyDescent="0.3">
      <c r="A1125" s="73">
        <v>42213</v>
      </c>
      <c r="B1125" s="130">
        <v>2093.25</v>
      </c>
      <c r="C1125" s="125">
        <f t="shared" si="68"/>
        <v>-7.4444398230293363E-3</v>
      </c>
      <c r="D1125" s="128">
        <f t="shared" si="69"/>
        <v>-7444.4398230293364</v>
      </c>
      <c r="E1125" s="128">
        <f t="shared" ca="1" si="70"/>
        <v>-44217.472286213088</v>
      </c>
      <c r="F1125" s="128">
        <f t="shared" ca="1" si="71"/>
        <v>48487.493204053353</v>
      </c>
    </row>
    <row r="1126" spans="1:6" x14ac:dyDescent="0.3">
      <c r="A1126" s="73">
        <v>42212</v>
      </c>
      <c r="B1126" s="130">
        <v>2067.639893</v>
      </c>
      <c r="C1126" s="125">
        <f t="shared" si="68"/>
        <v>-1.5222043964678744E-2</v>
      </c>
      <c r="D1126" s="128">
        <f t="shared" si="69"/>
        <v>-15222.043964678744</v>
      </c>
      <c r="E1126" s="128">
        <f t="shared" ca="1" si="70"/>
        <v>-44217.472286213088</v>
      </c>
      <c r="F1126" s="128">
        <f t="shared" ca="1" si="71"/>
        <v>48487.493204053353</v>
      </c>
    </row>
    <row r="1127" spans="1:6" x14ac:dyDescent="0.3">
      <c r="A1127" s="73">
        <v>42209</v>
      </c>
      <c r="B1127" s="130">
        <v>2079.6499020000001</v>
      </c>
      <c r="C1127" s="125">
        <f t="shared" si="68"/>
        <v>1.4589981938426533E-3</v>
      </c>
      <c r="D1127" s="128">
        <f t="shared" si="69"/>
        <v>1458.9981938426533</v>
      </c>
      <c r="E1127" s="128">
        <f t="shared" ca="1" si="70"/>
        <v>-44217.472286213088</v>
      </c>
      <c r="F1127" s="128">
        <f t="shared" ca="1" si="71"/>
        <v>48487.493204053353</v>
      </c>
    </row>
    <row r="1128" spans="1:6" x14ac:dyDescent="0.3">
      <c r="A1128" s="73">
        <v>42208</v>
      </c>
      <c r="B1128" s="130">
        <v>2102.1499020000001</v>
      </c>
      <c r="C1128" s="125">
        <f t="shared" si="68"/>
        <v>2.4784085066488881E-2</v>
      </c>
      <c r="D1128" s="128">
        <f t="shared" si="69"/>
        <v>24784.085066488882</v>
      </c>
      <c r="E1128" s="128">
        <f t="shared" ca="1" si="70"/>
        <v>-44217.472286213088</v>
      </c>
      <c r="F1128" s="128">
        <f t="shared" ca="1" si="71"/>
        <v>48487.493204053353</v>
      </c>
    </row>
    <row r="1129" spans="1:6" x14ac:dyDescent="0.3">
      <c r="A1129" s="73">
        <v>42207</v>
      </c>
      <c r="B1129" s="130">
        <v>2114.1499020000001</v>
      </c>
      <c r="C1129" s="125">
        <f t="shared" si="68"/>
        <v>3.2965508149716882E-2</v>
      </c>
      <c r="D1129" s="128">
        <f t="shared" si="69"/>
        <v>32965.508149716879</v>
      </c>
      <c r="E1129" s="128">
        <f t="shared" ca="1" si="70"/>
        <v>-44217.472286213088</v>
      </c>
      <c r="F1129" s="128">
        <f t="shared" ca="1" si="71"/>
        <v>48487.493204053353</v>
      </c>
    </row>
    <row r="1130" spans="1:6" x14ac:dyDescent="0.3">
      <c r="A1130" s="73">
        <v>42206</v>
      </c>
      <c r="B1130" s="130">
        <v>2119.209961</v>
      </c>
      <c r="C1130" s="125">
        <f t="shared" si="68"/>
        <v>1.8194947196923605E-2</v>
      </c>
      <c r="D1130" s="128">
        <f t="shared" si="69"/>
        <v>18194.947196923604</v>
      </c>
      <c r="E1130" s="128">
        <f t="shared" ca="1" si="70"/>
        <v>-44217.472286213088</v>
      </c>
      <c r="F1130" s="128">
        <f t="shared" ca="1" si="71"/>
        <v>48487.493204053353</v>
      </c>
    </row>
    <row r="1131" spans="1:6" x14ac:dyDescent="0.3">
      <c r="A1131" s="73">
        <v>42205</v>
      </c>
      <c r="B1131" s="130">
        <v>2128.280029</v>
      </c>
      <c r="C1131" s="125">
        <f t="shared" si="68"/>
        <v>2.8770866950391216E-2</v>
      </c>
      <c r="D1131" s="128">
        <f t="shared" si="69"/>
        <v>28770.866950391217</v>
      </c>
      <c r="E1131" s="128">
        <f t="shared" ca="1" si="70"/>
        <v>-44217.472286213088</v>
      </c>
      <c r="F1131" s="128">
        <f t="shared" ca="1" si="71"/>
        <v>48487.493204053353</v>
      </c>
    </row>
    <row r="1132" spans="1:6" x14ac:dyDescent="0.3">
      <c r="A1132" s="73">
        <v>42202</v>
      </c>
      <c r="B1132" s="130">
        <v>2126.639893</v>
      </c>
      <c r="C1132" s="125">
        <f t="shared" si="68"/>
        <v>2.4008254751952895E-2</v>
      </c>
      <c r="D1132" s="128">
        <f t="shared" si="69"/>
        <v>24008.254751952896</v>
      </c>
      <c r="E1132" s="128">
        <f t="shared" ca="1" si="70"/>
        <v>-44217.472286213088</v>
      </c>
      <c r="F1132" s="128">
        <f t="shared" ca="1" si="71"/>
        <v>48487.493204053353</v>
      </c>
    </row>
    <row r="1133" spans="1:6" x14ac:dyDescent="0.3">
      <c r="A1133" s="73">
        <v>42201</v>
      </c>
      <c r="B1133" s="130">
        <v>2124.290039</v>
      </c>
      <c r="C1133" s="125">
        <f t="shared" si="68"/>
        <v>2.2561696122985309E-2</v>
      </c>
      <c r="D1133" s="128">
        <f t="shared" si="69"/>
        <v>22561.696122985308</v>
      </c>
      <c r="E1133" s="128">
        <f t="shared" ca="1" si="70"/>
        <v>-44217.472286213088</v>
      </c>
      <c r="F1133" s="128">
        <f t="shared" ca="1" si="71"/>
        <v>48487.493204053353</v>
      </c>
    </row>
    <row r="1134" spans="1:6" x14ac:dyDescent="0.3">
      <c r="A1134" s="73">
        <v>42200</v>
      </c>
      <c r="B1134" s="130">
        <v>2107.3999020000001</v>
      </c>
      <c r="C1134" s="125">
        <f t="shared" si="68"/>
        <v>2.146748971357737E-2</v>
      </c>
      <c r="D1134" s="128">
        <f t="shared" si="69"/>
        <v>21467.489713577372</v>
      </c>
      <c r="E1134" s="128">
        <f t="shared" ca="1" si="70"/>
        <v>-44217.472286213088</v>
      </c>
      <c r="F1134" s="128">
        <f t="shared" ca="1" si="71"/>
        <v>48487.493204053353</v>
      </c>
    </row>
    <row r="1135" spans="1:6" x14ac:dyDescent="0.3">
      <c r="A1135" s="73">
        <v>42199</v>
      </c>
      <c r="B1135" s="130">
        <v>2108.9499510000001</v>
      </c>
      <c r="C1135" s="125">
        <f t="shared" si="68"/>
        <v>2.4936364314550152E-2</v>
      </c>
      <c r="D1135" s="128">
        <f t="shared" si="69"/>
        <v>24936.364314550152</v>
      </c>
      <c r="E1135" s="128">
        <f t="shared" ca="1" si="70"/>
        <v>-44217.472286213088</v>
      </c>
      <c r="F1135" s="128">
        <f t="shared" ca="1" si="71"/>
        <v>48487.493204053353</v>
      </c>
    </row>
    <row r="1136" spans="1:6" x14ac:dyDescent="0.3">
      <c r="A1136" s="73">
        <v>42198</v>
      </c>
      <c r="B1136" s="130">
        <v>2099.6000979999999</v>
      </c>
      <c r="C1136" s="125">
        <f t="shared" si="68"/>
        <v>-8.993104935037799E-4</v>
      </c>
      <c r="D1136" s="128">
        <f t="shared" si="69"/>
        <v>-899.31049350377987</v>
      </c>
      <c r="E1136" s="128">
        <f t="shared" ca="1" si="70"/>
        <v>-44217.472286213088</v>
      </c>
      <c r="F1136" s="128">
        <f t="shared" ca="1" si="71"/>
        <v>48487.493204053353</v>
      </c>
    </row>
    <row r="1137" spans="1:6" x14ac:dyDescent="0.3">
      <c r="A1137" s="73">
        <v>42195</v>
      </c>
      <c r="B1137" s="130">
        <v>2076.6201169999999</v>
      </c>
      <c r="C1137" s="125">
        <f t="shared" si="68"/>
        <v>-1.22198635210925E-2</v>
      </c>
      <c r="D1137" s="128">
        <f t="shared" si="69"/>
        <v>-12219.8635210925</v>
      </c>
      <c r="E1137" s="128">
        <f t="shared" ca="1" si="70"/>
        <v>-44217.472286213088</v>
      </c>
      <c r="F1137" s="128">
        <f t="shared" ca="1" si="71"/>
        <v>48487.493204053353</v>
      </c>
    </row>
    <row r="1138" spans="1:6" x14ac:dyDescent="0.3">
      <c r="A1138" s="73">
        <v>42194</v>
      </c>
      <c r="B1138" s="130">
        <v>2051.3100589999999</v>
      </c>
      <c r="C1138" s="125">
        <f t="shared" si="68"/>
        <v>-2.7160466703413544E-2</v>
      </c>
      <c r="D1138" s="128">
        <f t="shared" si="69"/>
        <v>-27160.466703413545</v>
      </c>
      <c r="E1138" s="128">
        <f t="shared" ca="1" si="70"/>
        <v>-44217.472286213088</v>
      </c>
      <c r="F1138" s="128">
        <f t="shared" ca="1" si="71"/>
        <v>48487.493204053353</v>
      </c>
    </row>
    <row r="1139" spans="1:6" x14ac:dyDescent="0.3">
      <c r="A1139" s="73">
        <v>42193</v>
      </c>
      <c r="B1139" s="130">
        <v>2046.6800539999999</v>
      </c>
      <c r="C1139" s="125">
        <f t="shared" si="68"/>
        <v>-3.649369117229595E-2</v>
      </c>
      <c r="D1139" s="128">
        <f t="shared" si="69"/>
        <v>-36493.691172295948</v>
      </c>
      <c r="E1139" s="128">
        <f t="shared" ca="1" si="70"/>
        <v>-44217.472286213088</v>
      </c>
      <c r="F1139" s="128">
        <f t="shared" ca="1" si="71"/>
        <v>48487.493204053353</v>
      </c>
    </row>
    <row r="1140" spans="1:6" x14ac:dyDescent="0.3">
      <c r="A1140" s="73">
        <v>42192</v>
      </c>
      <c r="B1140" s="130">
        <v>2081.3400879999999</v>
      </c>
      <c r="C1140" s="125">
        <f t="shared" si="68"/>
        <v>-1.9553905402509453E-2</v>
      </c>
      <c r="D1140" s="128">
        <f t="shared" si="69"/>
        <v>-19553.905402509452</v>
      </c>
      <c r="E1140" s="128">
        <f t="shared" ca="1" si="70"/>
        <v>-44217.472286213088</v>
      </c>
      <c r="F1140" s="128">
        <f t="shared" ca="1" si="71"/>
        <v>48487.493204053353</v>
      </c>
    </row>
    <row r="1141" spans="1:6" x14ac:dyDescent="0.3">
      <c r="A1141" s="73">
        <v>42191</v>
      </c>
      <c r="B1141" s="130">
        <v>2068.76001</v>
      </c>
      <c r="C1141" s="125">
        <f t="shared" si="68"/>
        <v>-1.9540367582502216E-2</v>
      </c>
      <c r="D1141" s="128">
        <f t="shared" si="69"/>
        <v>-19540.367582502215</v>
      </c>
      <c r="E1141" s="128">
        <f t="shared" ca="1" si="70"/>
        <v>-44217.472286213088</v>
      </c>
      <c r="F1141" s="128">
        <f t="shared" ca="1" si="71"/>
        <v>48487.493204053353</v>
      </c>
    </row>
    <row r="1142" spans="1:6" x14ac:dyDescent="0.3">
      <c r="A1142" s="73">
        <v>42187</v>
      </c>
      <c r="B1142" s="130">
        <v>2076.780029</v>
      </c>
      <c r="C1142" s="125">
        <f t="shared" si="68"/>
        <v>-2.0959420532138839E-2</v>
      </c>
      <c r="D1142" s="128">
        <f t="shared" si="69"/>
        <v>-20959.42053213884</v>
      </c>
      <c r="E1142" s="128">
        <f t="shared" ca="1" si="70"/>
        <v>-44217.472286213088</v>
      </c>
      <c r="F1142" s="128">
        <f t="shared" ca="1" si="71"/>
        <v>48487.493204053353</v>
      </c>
    </row>
    <row r="1143" spans="1:6" x14ac:dyDescent="0.3">
      <c r="A1143" s="73">
        <v>42186</v>
      </c>
      <c r="B1143" s="130">
        <v>2077.419922</v>
      </c>
      <c r="C1143" s="125">
        <f t="shared" si="68"/>
        <v>-1.0959617816561074E-2</v>
      </c>
      <c r="D1143" s="128">
        <f t="shared" si="69"/>
        <v>-10959.617816561073</v>
      </c>
      <c r="E1143" s="128">
        <f t="shared" ca="1" si="70"/>
        <v>-44217.472286213088</v>
      </c>
      <c r="F1143" s="128">
        <f t="shared" ca="1" si="71"/>
        <v>48487.493204053353</v>
      </c>
    </row>
    <row r="1144" spans="1:6" x14ac:dyDescent="0.3">
      <c r="A1144" s="73">
        <v>42185</v>
      </c>
      <c r="B1144" s="130">
        <v>2063.110107</v>
      </c>
      <c r="C1144" s="125">
        <f t="shared" si="68"/>
        <v>-1.582793000143623E-2</v>
      </c>
      <c r="D1144" s="128">
        <f t="shared" si="69"/>
        <v>-15827.930001436231</v>
      </c>
      <c r="E1144" s="128">
        <f t="shared" ca="1" si="70"/>
        <v>-44217.472286213088</v>
      </c>
      <c r="F1144" s="128">
        <f t="shared" ca="1" si="71"/>
        <v>48487.493204053353</v>
      </c>
    </row>
    <row r="1145" spans="1:6" x14ac:dyDescent="0.3">
      <c r="A1145" s="73">
        <v>42184</v>
      </c>
      <c r="B1145" s="130">
        <v>2057.639893</v>
      </c>
      <c r="C1145" s="125">
        <f t="shared" si="68"/>
        <v>-1.2852453607924863E-2</v>
      </c>
      <c r="D1145" s="128">
        <f t="shared" si="69"/>
        <v>-12852.453607924863</v>
      </c>
      <c r="E1145" s="128">
        <f t="shared" ca="1" si="70"/>
        <v>-44217.472286213088</v>
      </c>
      <c r="F1145" s="128">
        <f t="shared" ca="1" si="71"/>
        <v>48487.493204053353</v>
      </c>
    </row>
    <row r="1146" spans="1:6" x14ac:dyDescent="0.3">
      <c r="A1146" s="73">
        <v>42181</v>
      </c>
      <c r="B1146" s="130">
        <v>2101.48999</v>
      </c>
      <c r="C1146" s="125">
        <f t="shared" si="68"/>
        <v>3.5241141214739091E-3</v>
      </c>
      <c r="D1146" s="128">
        <f t="shared" si="69"/>
        <v>3524.1141214739091</v>
      </c>
      <c r="E1146" s="128">
        <f t="shared" ca="1" si="70"/>
        <v>-44217.472286213088</v>
      </c>
      <c r="F1146" s="128">
        <f t="shared" ca="1" si="71"/>
        <v>48487.493204053353</v>
      </c>
    </row>
    <row r="1147" spans="1:6" x14ac:dyDescent="0.3">
      <c r="A1147" s="73">
        <v>42180</v>
      </c>
      <c r="B1147" s="130">
        <v>2102.3100589999999</v>
      </c>
      <c r="C1147" s="125">
        <f t="shared" si="68"/>
        <v>-3.1059660990591098E-3</v>
      </c>
      <c r="D1147" s="128">
        <f t="shared" si="69"/>
        <v>-3105.9660990591096</v>
      </c>
      <c r="E1147" s="128">
        <f t="shared" ca="1" si="70"/>
        <v>-44217.472286213088</v>
      </c>
      <c r="F1147" s="128">
        <f t="shared" ca="1" si="71"/>
        <v>48487.493204053353</v>
      </c>
    </row>
    <row r="1148" spans="1:6" x14ac:dyDescent="0.3">
      <c r="A1148" s="73">
        <v>42179</v>
      </c>
      <c r="B1148" s="130">
        <v>2108.580078</v>
      </c>
      <c r="C1148" s="125">
        <f t="shared" si="68"/>
        <v>1.6056085306264123E-3</v>
      </c>
      <c r="D1148" s="128">
        <f t="shared" si="69"/>
        <v>1605.6085306264122</v>
      </c>
      <c r="E1148" s="128">
        <f t="shared" ca="1" si="70"/>
        <v>-44217.472286213088</v>
      </c>
      <c r="F1148" s="128">
        <f t="shared" ca="1" si="71"/>
        <v>48487.493204053353</v>
      </c>
    </row>
    <row r="1149" spans="1:6" x14ac:dyDescent="0.3">
      <c r="A1149" s="73">
        <v>42178</v>
      </c>
      <c r="B1149" s="130">
        <v>2124.1999510000001</v>
      </c>
      <c r="C1149" s="125">
        <f t="shared" si="68"/>
        <v>2.117638202787564E-2</v>
      </c>
      <c r="D1149" s="128">
        <f t="shared" si="69"/>
        <v>21176.382027875639</v>
      </c>
      <c r="E1149" s="128">
        <f t="shared" ca="1" si="70"/>
        <v>-44217.472286213088</v>
      </c>
      <c r="F1149" s="128">
        <f t="shared" ca="1" si="71"/>
        <v>48487.493204053353</v>
      </c>
    </row>
    <row r="1150" spans="1:6" x14ac:dyDescent="0.3">
      <c r="A1150" s="73">
        <v>42177</v>
      </c>
      <c r="B1150" s="130">
        <v>2122.8500979999999</v>
      </c>
      <c r="C1150" s="125">
        <f t="shared" si="68"/>
        <v>2.0954401712286019E-2</v>
      </c>
      <c r="D1150" s="128">
        <f t="shared" si="69"/>
        <v>20954.40171228602</v>
      </c>
      <c r="E1150" s="128">
        <f t="shared" ca="1" si="70"/>
        <v>-44217.472286213088</v>
      </c>
      <c r="F1150" s="128">
        <f t="shared" ca="1" si="71"/>
        <v>48487.493204053353</v>
      </c>
    </row>
    <row r="1151" spans="1:6" x14ac:dyDescent="0.3">
      <c r="A1151" s="73">
        <v>42174</v>
      </c>
      <c r="B1151" s="130">
        <v>2109.98999</v>
      </c>
      <c r="C1151" s="125">
        <f t="shared" si="68"/>
        <v>8.1993813928740167E-3</v>
      </c>
      <c r="D1151" s="128">
        <f t="shared" si="69"/>
        <v>8199.3813928740165</v>
      </c>
      <c r="E1151" s="128">
        <f t="shared" ca="1" si="70"/>
        <v>-44217.472286213088</v>
      </c>
      <c r="F1151" s="128">
        <f t="shared" ca="1" si="71"/>
        <v>48487.493204053353</v>
      </c>
    </row>
    <row r="1152" spans="1:6" x14ac:dyDescent="0.3">
      <c r="A1152" s="73">
        <v>42173</v>
      </c>
      <c r="B1152" s="130">
        <v>2121.23999</v>
      </c>
      <c r="C1152" s="125">
        <f t="shared" si="68"/>
        <v>1.2119198475795123E-2</v>
      </c>
      <c r="D1152" s="128">
        <f t="shared" si="69"/>
        <v>12119.198475795123</v>
      </c>
      <c r="E1152" s="128">
        <f t="shared" ca="1" si="70"/>
        <v>-44217.472286213088</v>
      </c>
      <c r="F1152" s="128">
        <f t="shared" ca="1" si="71"/>
        <v>48487.493204053353</v>
      </c>
    </row>
    <row r="1153" spans="1:6" x14ac:dyDescent="0.3">
      <c r="A1153" s="73">
        <v>42172</v>
      </c>
      <c r="B1153" s="130">
        <v>2100.4399410000001</v>
      </c>
      <c r="C1153" s="125">
        <f t="shared" si="68"/>
        <v>-6.4473392846882138E-3</v>
      </c>
      <c r="D1153" s="128">
        <f t="shared" si="69"/>
        <v>-6447.3392846882134</v>
      </c>
      <c r="E1153" s="128">
        <f t="shared" ca="1" si="70"/>
        <v>-44217.472286213088</v>
      </c>
      <c r="F1153" s="128">
        <f t="shared" ca="1" si="71"/>
        <v>48487.493204053353</v>
      </c>
    </row>
    <row r="1154" spans="1:6" x14ac:dyDescent="0.3">
      <c r="A1154" s="73">
        <v>42171</v>
      </c>
      <c r="B1154" s="130">
        <v>2096.290039</v>
      </c>
      <c r="C1154" s="125">
        <f t="shared" si="68"/>
        <v>-6.3092806132396539E-3</v>
      </c>
      <c r="D1154" s="128">
        <f t="shared" si="69"/>
        <v>-6309.2806132396536</v>
      </c>
      <c r="E1154" s="128">
        <f t="shared" ca="1" si="70"/>
        <v>-44217.472286213088</v>
      </c>
      <c r="F1154" s="128">
        <f t="shared" ca="1" si="71"/>
        <v>48487.493204053353</v>
      </c>
    </row>
    <row r="1155" spans="1:6" x14ac:dyDescent="0.3">
      <c r="A1155" s="73">
        <v>42170</v>
      </c>
      <c r="B1155" s="130">
        <v>2084.429932</v>
      </c>
      <c r="C1155" s="125">
        <f t="shared" si="68"/>
        <v>-1.2927811916559562E-2</v>
      </c>
      <c r="D1155" s="128">
        <f t="shared" si="69"/>
        <v>-12927.811916559562</v>
      </c>
      <c r="E1155" s="128">
        <f t="shared" ca="1" si="70"/>
        <v>-44217.472286213088</v>
      </c>
      <c r="F1155" s="128">
        <f t="shared" ca="1" si="71"/>
        <v>48487.493204053353</v>
      </c>
    </row>
    <row r="1156" spans="1:6" x14ac:dyDescent="0.3">
      <c r="A1156" s="73">
        <v>42167</v>
      </c>
      <c r="B1156" s="130">
        <v>2094.110107</v>
      </c>
      <c r="C1156" s="125">
        <f t="shared" si="68"/>
        <v>-6.3015325470198169E-3</v>
      </c>
      <c r="D1156" s="128">
        <f t="shared" si="69"/>
        <v>-6301.5325470198168</v>
      </c>
      <c r="E1156" s="128">
        <f t="shared" ca="1" si="70"/>
        <v>-44217.472286213088</v>
      </c>
      <c r="F1156" s="128">
        <f t="shared" ca="1" si="71"/>
        <v>48487.493204053353</v>
      </c>
    </row>
    <row r="1157" spans="1:6" x14ac:dyDescent="0.3">
      <c r="A1157" s="73">
        <v>42166</v>
      </c>
      <c r="B1157" s="130">
        <v>2108.860107</v>
      </c>
      <c r="C1157" s="125">
        <f t="shared" si="68"/>
        <v>-5.6252301173694841E-3</v>
      </c>
      <c r="D1157" s="128">
        <f t="shared" si="69"/>
        <v>-5625.2301173694841</v>
      </c>
      <c r="E1157" s="128">
        <f t="shared" ca="1" si="70"/>
        <v>-44217.472286213088</v>
      </c>
      <c r="F1157" s="128">
        <f t="shared" ca="1" si="71"/>
        <v>48487.493204053353</v>
      </c>
    </row>
    <row r="1158" spans="1:6" x14ac:dyDescent="0.3">
      <c r="A1158" s="73">
        <v>42165</v>
      </c>
      <c r="B1158" s="130">
        <v>2105.1999510000001</v>
      </c>
      <c r="C1158" s="125">
        <f t="shared" si="68"/>
        <v>-8.6085242960473041E-3</v>
      </c>
      <c r="D1158" s="128">
        <f t="shared" si="69"/>
        <v>-8608.5242960473042</v>
      </c>
      <c r="E1158" s="128">
        <f t="shared" ca="1" si="70"/>
        <v>-44217.472286213088</v>
      </c>
      <c r="F1158" s="128">
        <f t="shared" ca="1" si="71"/>
        <v>48487.493204053353</v>
      </c>
    </row>
    <row r="1159" spans="1:6" x14ac:dyDescent="0.3">
      <c r="A1159" s="73">
        <v>42164</v>
      </c>
      <c r="B1159" s="130">
        <v>2080.1499020000001</v>
      </c>
      <c r="C1159" s="125">
        <f t="shared" si="68"/>
        <v>-1.1429545461480672E-2</v>
      </c>
      <c r="D1159" s="128">
        <f t="shared" si="69"/>
        <v>-11429.545461480673</v>
      </c>
      <c r="E1159" s="128">
        <f t="shared" ca="1" si="70"/>
        <v>-44217.472286213088</v>
      </c>
      <c r="F1159" s="128">
        <f t="shared" ca="1" si="71"/>
        <v>48487.493204053353</v>
      </c>
    </row>
    <row r="1160" spans="1:6" x14ac:dyDescent="0.3">
      <c r="A1160" s="73">
        <v>42163</v>
      </c>
      <c r="B1160" s="130">
        <v>2079.280029</v>
      </c>
      <c r="C1160" s="125">
        <f t="shared" ref="C1160:C1223" si="72">B1160/B1170-1</f>
        <v>-2.2003155462128832E-2</v>
      </c>
      <c r="D1160" s="128">
        <f t="shared" ref="D1160:D1223" si="73">C1160*$B$5</f>
        <v>-22003.155462128831</v>
      </c>
      <c r="E1160" s="128">
        <f t="shared" ref="E1160:E1223" ca="1" si="74">_xlfn.PERCENTILE.INC(OFFSET(D1160,0,0,Window),1-VaRLevel)</f>
        <v>-44217.472286213088</v>
      </c>
      <c r="F1160" s="128">
        <f t="shared" ref="F1160:F1223" ca="1" si="75">ABS(AVERAGEIF(OFFSET(D1160,0,0,Window),"&lt;=" &amp;E1160))</f>
        <v>48487.493204053353</v>
      </c>
    </row>
    <row r="1161" spans="1:6" x14ac:dyDescent="0.3">
      <c r="A1161" s="73">
        <v>42160</v>
      </c>
      <c r="B1161" s="130">
        <v>2092.830078</v>
      </c>
      <c r="C1161" s="125">
        <f t="shared" si="72"/>
        <v>-1.7828811813124013E-2</v>
      </c>
      <c r="D1161" s="128">
        <f t="shared" si="73"/>
        <v>-17828.811813124012</v>
      </c>
      <c r="E1161" s="128">
        <f t="shared" ca="1" si="74"/>
        <v>-44217.472286213088</v>
      </c>
      <c r="F1161" s="128">
        <f t="shared" ca="1" si="75"/>
        <v>48487.493204053353</v>
      </c>
    </row>
    <row r="1162" spans="1:6" x14ac:dyDescent="0.3">
      <c r="A1162" s="73">
        <v>42159</v>
      </c>
      <c r="B1162" s="130">
        <v>2095.8400879999999</v>
      </c>
      <c r="C1162" s="125">
        <f t="shared" si="72"/>
        <v>-1.4116710311904535E-2</v>
      </c>
      <c r="D1162" s="128">
        <f t="shared" si="73"/>
        <v>-14116.710311904535</v>
      </c>
      <c r="E1162" s="128">
        <f t="shared" ca="1" si="74"/>
        <v>-44217.472286213088</v>
      </c>
      <c r="F1162" s="128">
        <f t="shared" ca="1" si="75"/>
        <v>48487.493204053353</v>
      </c>
    </row>
    <row r="1163" spans="1:6" x14ac:dyDescent="0.3">
      <c r="A1163" s="73">
        <v>42158</v>
      </c>
      <c r="B1163" s="130">
        <v>2114.070068</v>
      </c>
      <c r="C1163" s="125">
        <f t="shared" si="72"/>
        <v>-6.466686481344075E-3</v>
      </c>
      <c r="D1163" s="128">
        <f t="shared" si="73"/>
        <v>-6466.6864813440752</v>
      </c>
      <c r="E1163" s="128">
        <f t="shared" ca="1" si="74"/>
        <v>-44217.472286213088</v>
      </c>
      <c r="F1163" s="128">
        <f t="shared" ca="1" si="75"/>
        <v>48487.493204053353</v>
      </c>
    </row>
    <row r="1164" spans="1:6" x14ac:dyDescent="0.3">
      <c r="A1164" s="73">
        <v>42157</v>
      </c>
      <c r="B1164" s="130">
        <v>2109.6000979999999</v>
      </c>
      <c r="C1164" s="125">
        <f t="shared" si="72"/>
        <v>-9.2052665090448516E-3</v>
      </c>
      <c r="D1164" s="128">
        <f t="shared" si="73"/>
        <v>-9205.2665090448518</v>
      </c>
      <c r="E1164" s="128">
        <f t="shared" ca="1" si="74"/>
        <v>-44217.472286213088</v>
      </c>
      <c r="F1164" s="128">
        <f t="shared" ca="1" si="75"/>
        <v>48487.493204053353</v>
      </c>
    </row>
    <row r="1165" spans="1:6" x14ac:dyDescent="0.3">
      <c r="A1165" s="73">
        <v>42156</v>
      </c>
      <c r="B1165" s="130">
        <v>2111.7299800000001</v>
      </c>
      <c r="C1165" s="125">
        <f t="shared" si="72"/>
        <v>-5.1820062389659194E-3</v>
      </c>
      <c r="D1165" s="128">
        <f t="shared" si="73"/>
        <v>-5182.0062389659197</v>
      </c>
      <c r="E1165" s="128">
        <f t="shared" ca="1" si="74"/>
        <v>-44217.472286213088</v>
      </c>
      <c r="F1165" s="128">
        <f t="shared" ca="1" si="75"/>
        <v>48487.493204053353</v>
      </c>
    </row>
    <row r="1166" spans="1:6" x14ac:dyDescent="0.3">
      <c r="A1166" s="73">
        <v>42153</v>
      </c>
      <c r="B1166" s="130">
        <v>2107.389893</v>
      </c>
      <c r="C1166" s="125">
        <f t="shared" si="72"/>
        <v>-6.46372371248638E-3</v>
      </c>
      <c r="D1166" s="128">
        <f t="shared" si="73"/>
        <v>-6463.7237124863796</v>
      </c>
      <c r="E1166" s="128">
        <f t="shared" ca="1" si="74"/>
        <v>-44217.472286213088</v>
      </c>
      <c r="F1166" s="128">
        <f t="shared" ca="1" si="75"/>
        <v>48487.493204053353</v>
      </c>
    </row>
    <row r="1167" spans="1:6" x14ac:dyDescent="0.3">
      <c r="A1167" s="73">
        <v>42152</v>
      </c>
      <c r="B1167" s="130">
        <v>2120.790039</v>
      </c>
      <c r="C1167" s="125">
        <f t="shared" si="72"/>
        <v>1.063153292508412E-2</v>
      </c>
      <c r="D1167" s="128">
        <f t="shared" si="73"/>
        <v>10631.532925084119</v>
      </c>
      <c r="E1167" s="128">
        <f t="shared" ca="1" si="74"/>
        <v>-44217.472286213088</v>
      </c>
      <c r="F1167" s="128">
        <f t="shared" ca="1" si="75"/>
        <v>48487.493204053353</v>
      </c>
    </row>
    <row r="1168" spans="1:6" x14ac:dyDescent="0.3">
      <c r="A1168" s="73">
        <v>42151</v>
      </c>
      <c r="B1168" s="130">
        <v>2123.4799800000001</v>
      </c>
      <c r="C1168" s="125">
        <f t="shared" si="72"/>
        <v>1.1604797077936935E-2</v>
      </c>
      <c r="D1168" s="128">
        <f t="shared" si="73"/>
        <v>11604.797077936935</v>
      </c>
      <c r="E1168" s="128">
        <f t="shared" ca="1" si="74"/>
        <v>-44217.472286213088</v>
      </c>
      <c r="F1168" s="128">
        <f t="shared" ca="1" si="75"/>
        <v>48487.493204053353</v>
      </c>
    </row>
    <row r="1169" spans="1:6" x14ac:dyDescent="0.3">
      <c r="A1169" s="73">
        <v>42150</v>
      </c>
      <c r="B1169" s="130">
        <v>2104.1999510000001</v>
      </c>
      <c r="C1169" s="125">
        <f t="shared" si="72"/>
        <v>-5.3679326192568322E-4</v>
      </c>
      <c r="D1169" s="128">
        <f t="shared" si="73"/>
        <v>-536.79326192568317</v>
      </c>
      <c r="E1169" s="128">
        <f t="shared" ca="1" si="74"/>
        <v>-44217.472286213088</v>
      </c>
      <c r="F1169" s="128">
        <f t="shared" ca="1" si="75"/>
        <v>48487.493204053353</v>
      </c>
    </row>
    <row r="1170" spans="1:6" x14ac:dyDescent="0.3">
      <c r="A1170" s="73">
        <v>42146</v>
      </c>
      <c r="B1170" s="130">
        <v>2126.0600589999999</v>
      </c>
      <c r="C1170" s="125">
        <f t="shared" si="72"/>
        <v>4.7067532435793868E-3</v>
      </c>
      <c r="D1170" s="128">
        <f t="shared" si="73"/>
        <v>4706.7532435793864</v>
      </c>
      <c r="E1170" s="128">
        <f t="shared" ca="1" si="74"/>
        <v>-44217.472286213088</v>
      </c>
      <c r="F1170" s="128">
        <f t="shared" ca="1" si="75"/>
        <v>48487.493204053353</v>
      </c>
    </row>
    <row r="1171" spans="1:6" x14ac:dyDescent="0.3">
      <c r="A1171" s="73">
        <v>42145</v>
      </c>
      <c r="B1171" s="130">
        <v>2130.820068</v>
      </c>
      <c r="C1171" s="125">
        <f t="shared" si="72"/>
        <v>2.0507695402298909E-2</v>
      </c>
      <c r="D1171" s="128">
        <f t="shared" si="73"/>
        <v>20507.695402298908</v>
      </c>
      <c r="E1171" s="128">
        <f t="shared" ca="1" si="74"/>
        <v>-44217.472286213088</v>
      </c>
      <c r="F1171" s="128">
        <f t="shared" ca="1" si="75"/>
        <v>48487.493204053353</v>
      </c>
    </row>
    <row r="1172" spans="1:6" x14ac:dyDescent="0.3">
      <c r="A1172" s="73">
        <v>42144</v>
      </c>
      <c r="B1172" s="130">
        <v>2125.8500979999999</v>
      </c>
      <c r="C1172" s="125">
        <f t="shared" si="72"/>
        <v>2.1969664761207985E-2</v>
      </c>
      <c r="D1172" s="128">
        <f t="shared" si="73"/>
        <v>21969.664761207987</v>
      </c>
      <c r="E1172" s="128">
        <f t="shared" ca="1" si="74"/>
        <v>-44217.472286213088</v>
      </c>
      <c r="F1172" s="128">
        <f t="shared" ca="1" si="75"/>
        <v>48487.493204053353</v>
      </c>
    </row>
    <row r="1173" spans="1:6" x14ac:dyDescent="0.3">
      <c r="A1173" s="73">
        <v>42143</v>
      </c>
      <c r="B1173" s="130">
        <v>2127.830078</v>
      </c>
      <c r="C1173" s="125">
        <f t="shared" si="72"/>
        <v>1.8363652673983877E-2</v>
      </c>
      <c r="D1173" s="128">
        <f t="shared" si="73"/>
        <v>18363.652673983877</v>
      </c>
      <c r="E1173" s="128">
        <f t="shared" ca="1" si="74"/>
        <v>-44217.472286213088</v>
      </c>
      <c r="F1173" s="128">
        <f t="shared" ca="1" si="75"/>
        <v>48487.493204053353</v>
      </c>
    </row>
    <row r="1174" spans="1:6" x14ac:dyDescent="0.3">
      <c r="A1174" s="73">
        <v>42142</v>
      </c>
      <c r="B1174" s="130">
        <v>2129.1999510000001</v>
      </c>
      <c r="C1174" s="125">
        <f t="shared" si="72"/>
        <v>6.9567418477114451E-3</v>
      </c>
      <c r="D1174" s="128">
        <f t="shared" si="73"/>
        <v>6956.7418477114452</v>
      </c>
      <c r="E1174" s="128">
        <f t="shared" ca="1" si="74"/>
        <v>-44217.472286213088</v>
      </c>
      <c r="F1174" s="128">
        <f t="shared" ca="1" si="75"/>
        <v>48487.493204053353</v>
      </c>
    </row>
    <row r="1175" spans="1:6" x14ac:dyDescent="0.3">
      <c r="A1175" s="73">
        <v>42139</v>
      </c>
      <c r="B1175" s="130">
        <v>2122.7299800000001</v>
      </c>
      <c r="C1175" s="125">
        <f t="shared" si="72"/>
        <v>6.8491245193422756E-3</v>
      </c>
      <c r="D1175" s="128">
        <f t="shared" si="73"/>
        <v>6849.1245193422756</v>
      </c>
      <c r="E1175" s="128">
        <f t="shared" ca="1" si="74"/>
        <v>-44217.472286213088</v>
      </c>
      <c r="F1175" s="128">
        <f t="shared" ca="1" si="75"/>
        <v>48487.493204053353</v>
      </c>
    </row>
    <row r="1176" spans="1:6" x14ac:dyDescent="0.3">
      <c r="A1176" s="73">
        <v>42138</v>
      </c>
      <c r="B1176" s="130">
        <v>2121.1000979999999</v>
      </c>
      <c r="C1176" s="125">
        <f t="shared" si="72"/>
        <v>1.7065412215403253E-2</v>
      </c>
      <c r="D1176" s="128">
        <f t="shared" si="73"/>
        <v>17065.412215403252</v>
      </c>
      <c r="E1176" s="128">
        <f t="shared" ca="1" si="74"/>
        <v>-44217.472286213088</v>
      </c>
      <c r="F1176" s="128">
        <f t="shared" ca="1" si="75"/>
        <v>48487.493204053353</v>
      </c>
    </row>
    <row r="1177" spans="1:6" x14ac:dyDescent="0.3">
      <c r="A1177" s="73">
        <v>42137</v>
      </c>
      <c r="B1177" s="130">
        <v>2098.4799800000001</v>
      </c>
      <c r="C1177" s="125">
        <f t="shared" si="72"/>
        <v>-3.9728113585040248E-3</v>
      </c>
      <c r="D1177" s="128">
        <f t="shared" si="73"/>
        <v>-3972.8113585040246</v>
      </c>
      <c r="E1177" s="128">
        <f t="shared" ca="1" si="74"/>
        <v>-44217.472286213088</v>
      </c>
      <c r="F1177" s="128">
        <f t="shared" ca="1" si="75"/>
        <v>48487.493204053353</v>
      </c>
    </row>
    <row r="1178" spans="1:6" x14ac:dyDescent="0.3">
      <c r="A1178" s="73">
        <v>42136</v>
      </c>
      <c r="B1178" s="130">
        <v>2099.1201169999999</v>
      </c>
      <c r="C1178" s="125">
        <f t="shared" si="72"/>
        <v>-7.3955876440088275E-3</v>
      </c>
      <c r="D1178" s="128">
        <f t="shared" si="73"/>
        <v>-7395.5876440088277</v>
      </c>
      <c r="E1178" s="128">
        <f t="shared" ca="1" si="74"/>
        <v>-44217.472286213088</v>
      </c>
      <c r="F1178" s="128">
        <f t="shared" ca="1" si="75"/>
        <v>48487.493204053353</v>
      </c>
    </row>
    <row r="1179" spans="1:6" x14ac:dyDescent="0.3">
      <c r="A1179" s="73">
        <v>42135</v>
      </c>
      <c r="B1179" s="130">
        <v>2105.330078</v>
      </c>
      <c r="C1179" s="125">
        <f t="shared" si="72"/>
        <v>-1.7022192083024912E-3</v>
      </c>
      <c r="D1179" s="128">
        <f t="shared" si="73"/>
        <v>-1702.2192083024911</v>
      </c>
      <c r="E1179" s="128">
        <f t="shared" ca="1" si="74"/>
        <v>-44217.472286213088</v>
      </c>
      <c r="F1179" s="128">
        <f t="shared" ca="1" si="75"/>
        <v>48487.493204053353</v>
      </c>
    </row>
    <row r="1180" spans="1:6" x14ac:dyDescent="0.3">
      <c r="A1180" s="73">
        <v>42132</v>
      </c>
      <c r="B1180" s="130">
        <v>2116.1000979999999</v>
      </c>
      <c r="C1180" s="125">
        <f t="shared" si="72"/>
        <v>-7.5074399194130503E-4</v>
      </c>
      <c r="D1180" s="128">
        <f t="shared" si="73"/>
        <v>-750.74399194130501</v>
      </c>
      <c r="E1180" s="128">
        <f t="shared" ca="1" si="74"/>
        <v>-44217.472286213088</v>
      </c>
      <c r="F1180" s="128">
        <f t="shared" ca="1" si="75"/>
        <v>48487.493204053353</v>
      </c>
    </row>
    <row r="1181" spans="1:6" x14ac:dyDescent="0.3">
      <c r="A1181" s="73">
        <v>42131</v>
      </c>
      <c r="B1181" s="130">
        <v>2088</v>
      </c>
      <c r="C1181" s="125">
        <f t="shared" si="72"/>
        <v>-1.1798749983347734E-2</v>
      </c>
      <c r="D1181" s="128">
        <f t="shared" si="73"/>
        <v>-11798.749983347734</v>
      </c>
      <c r="E1181" s="128">
        <f t="shared" ca="1" si="74"/>
        <v>-44217.472286213088</v>
      </c>
      <c r="F1181" s="128">
        <f t="shared" ca="1" si="75"/>
        <v>48487.493204053353</v>
      </c>
    </row>
    <row r="1182" spans="1:6" x14ac:dyDescent="0.3">
      <c r="A1182" s="73">
        <v>42130</v>
      </c>
      <c r="B1182" s="130">
        <v>2080.1499020000001</v>
      </c>
      <c r="C1182" s="125">
        <f t="shared" si="72"/>
        <v>-1.3192878192433533E-2</v>
      </c>
      <c r="D1182" s="128">
        <f t="shared" si="73"/>
        <v>-13192.878192433533</v>
      </c>
      <c r="E1182" s="128">
        <f t="shared" ca="1" si="74"/>
        <v>-44217.472286213088</v>
      </c>
      <c r="F1182" s="128">
        <f t="shared" ca="1" si="75"/>
        <v>48487.493204053353</v>
      </c>
    </row>
    <row r="1183" spans="1:6" x14ac:dyDescent="0.3">
      <c r="A1183" s="73">
        <v>42129</v>
      </c>
      <c r="B1183" s="130">
        <v>2089.459961</v>
      </c>
      <c r="C1183" s="125">
        <f t="shared" si="72"/>
        <v>-3.73342639997154E-3</v>
      </c>
      <c r="D1183" s="128">
        <f t="shared" si="73"/>
        <v>-3733.4263999715399</v>
      </c>
      <c r="E1183" s="128">
        <f t="shared" ca="1" si="74"/>
        <v>-44217.472286213088</v>
      </c>
      <c r="F1183" s="128">
        <f t="shared" ca="1" si="75"/>
        <v>48487.493204053353</v>
      </c>
    </row>
    <row r="1184" spans="1:6" x14ac:dyDescent="0.3">
      <c r="A1184" s="73">
        <v>42128</v>
      </c>
      <c r="B1184" s="130">
        <v>2114.48999</v>
      </c>
      <c r="C1184" s="125">
        <f t="shared" si="72"/>
        <v>6.708288258147066E-3</v>
      </c>
      <c r="D1184" s="128">
        <f t="shared" si="73"/>
        <v>6708.2882581470658</v>
      </c>
      <c r="E1184" s="128">
        <f t="shared" ca="1" si="74"/>
        <v>-44217.472286213088</v>
      </c>
      <c r="F1184" s="128">
        <f t="shared" ca="1" si="75"/>
        <v>48487.493204053353</v>
      </c>
    </row>
    <row r="1185" spans="1:6" x14ac:dyDescent="0.3">
      <c r="A1185" s="73">
        <v>42125</v>
      </c>
      <c r="B1185" s="130">
        <v>2108.290039</v>
      </c>
      <c r="C1185" s="125">
        <f t="shared" si="72"/>
        <v>1.3026315785174436E-2</v>
      </c>
      <c r="D1185" s="128">
        <f t="shared" si="73"/>
        <v>13026.315785174436</v>
      </c>
      <c r="E1185" s="128">
        <f t="shared" ca="1" si="74"/>
        <v>-44217.472286213088</v>
      </c>
      <c r="F1185" s="128">
        <f t="shared" ca="1" si="75"/>
        <v>48487.493204053353</v>
      </c>
    </row>
    <row r="1186" spans="1:6" x14ac:dyDescent="0.3">
      <c r="A1186" s="73">
        <v>42124</v>
      </c>
      <c r="B1186" s="130">
        <v>2085.51001</v>
      </c>
      <c r="C1186" s="125">
        <f t="shared" si="72"/>
        <v>-9.2541912752753808E-3</v>
      </c>
      <c r="D1186" s="128">
        <f t="shared" si="73"/>
        <v>-9254.1912752753815</v>
      </c>
      <c r="E1186" s="128">
        <f t="shared" ca="1" si="74"/>
        <v>-44217.472286213088</v>
      </c>
      <c r="F1186" s="128">
        <f t="shared" ca="1" si="75"/>
        <v>48487.493204053353</v>
      </c>
    </row>
    <row r="1187" spans="1:6" x14ac:dyDescent="0.3">
      <c r="A1187" s="73">
        <v>42123</v>
      </c>
      <c r="B1187" s="130">
        <v>2106.8500979999999</v>
      </c>
      <c r="C1187" s="125">
        <f t="shared" si="72"/>
        <v>1.0453426193990367E-4</v>
      </c>
      <c r="D1187" s="128">
        <f t="shared" si="73"/>
        <v>104.53426193990367</v>
      </c>
      <c r="E1187" s="128">
        <f t="shared" ca="1" si="74"/>
        <v>-44217.472286213088</v>
      </c>
      <c r="F1187" s="128">
        <f t="shared" ca="1" si="75"/>
        <v>48487.493204053353</v>
      </c>
    </row>
    <row r="1188" spans="1:6" x14ac:dyDescent="0.3">
      <c r="A1188" s="73">
        <v>42122</v>
      </c>
      <c r="B1188" s="130">
        <v>2114.76001</v>
      </c>
      <c r="C1188" s="125">
        <f t="shared" si="72"/>
        <v>9.0273690766431436E-3</v>
      </c>
      <c r="D1188" s="128">
        <f t="shared" si="73"/>
        <v>9027.3690766431428</v>
      </c>
      <c r="E1188" s="128">
        <f t="shared" ca="1" si="74"/>
        <v>-44217.472286213088</v>
      </c>
      <c r="F1188" s="128">
        <f t="shared" ca="1" si="75"/>
        <v>48487.493204053353</v>
      </c>
    </row>
    <row r="1189" spans="1:6" x14ac:dyDescent="0.3">
      <c r="A1189" s="73">
        <v>42121</v>
      </c>
      <c r="B1189" s="130">
        <v>2108.919922</v>
      </c>
      <c r="C1189" s="125">
        <f t="shared" si="72"/>
        <v>7.8807847984847523E-3</v>
      </c>
      <c r="D1189" s="128">
        <f t="shared" si="73"/>
        <v>7880.7847984847522</v>
      </c>
      <c r="E1189" s="128">
        <f t="shared" ca="1" si="74"/>
        <v>-44217.472286213088</v>
      </c>
      <c r="F1189" s="128">
        <f t="shared" ca="1" si="75"/>
        <v>48487.493204053353</v>
      </c>
    </row>
    <row r="1190" spans="1:6" x14ac:dyDescent="0.3">
      <c r="A1190" s="73">
        <v>42118</v>
      </c>
      <c r="B1190" s="130">
        <v>2117.6899410000001</v>
      </c>
      <c r="C1190" s="125">
        <f t="shared" si="72"/>
        <v>7.4355068653155776E-3</v>
      </c>
      <c r="D1190" s="128">
        <f t="shared" si="73"/>
        <v>7435.5068653155777</v>
      </c>
      <c r="E1190" s="128">
        <f t="shared" ca="1" si="74"/>
        <v>-44217.472286213088</v>
      </c>
      <c r="F1190" s="128">
        <f t="shared" ca="1" si="75"/>
        <v>48487.493204053353</v>
      </c>
    </row>
    <row r="1191" spans="1:6" x14ac:dyDescent="0.3">
      <c r="A1191" s="73">
        <v>42117</v>
      </c>
      <c r="B1191" s="130">
        <v>2112.929932</v>
      </c>
      <c r="C1191" s="125">
        <f t="shared" si="72"/>
        <v>1.0400826665928342E-2</v>
      </c>
      <c r="D1191" s="128">
        <f t="shared" si="73"/>
        <v>10400.826665928342</v>
      </c>
      <c r="E1191" s="128">
        <f t="shared" ca="1" si="74"/>
        <v>-44217.472286213088</v>
      </c>
      <c r="F1191" s="128">
        <f t="shared" ca="1" si="75"/>
        <v>48487.493204053353</v>
      </c>
    </row>
    <row r="1192" spans="1:6" x14ac:dyDescent="0.3">
      <c r="A1192" s="73">
        <v>42116</v>
      </c>
      <c r="B1192" s="130">
        <v>2107.959961</v>
      </c>
      <c r="C1192" s="125">
        <f t="shared" si="72"/>
        <v>1.25174409081652E-2</v>
      </c>
      <c r="D1192" s="128">
        <f t="shared" si="73"/>
        <v>12517.440908165201</v>
      </c>
      <c r="E1192" s="128">
        <f t="shared" ca="1" si="74"/>
        <v>-44217.472286213088</v>
      </c>
      <c r="F1192" s="128">
        <f t="shared" ca="1" si="75"/>
        <v>48487.493204053353</v>
      </c>
    </row>
    <row r="1193" spans="1:6" x14ac:dyDescent="0.3">
      <c r="A1193" s="73">
        <v>42115</v>
      </c>
      <c r="B1193" s="130">
        <v>2097.290039</v>
      </c>
      <c r="C1193" s="125">
        <f t="shared" si="72"/>
        <v>1.0094715296996348E-2</v>
      </c>
      <c r="D1193" s="128">
        <f t="shared" si="73"/>
        <v>10094.715296996348</v>
      </c>
      <c r="E1193" s="128">
        <f t="shared" ca="1" si="74"/>
        <v>-44217.472286213088</v>
      </c>
      <c r="F1193" s="128">
        <f t="shared" ca="1" si="75"/>
        <v>48487.493204053353</v>
      </c>
    </row>
    <row r="1194" spans="1:6" x14ac:dyDescent="0.3">
      <c r="A1194" s="73">
        <v>42114</v>
      </c>
      <c r="B1194" s="130">
        <v>2100.3999020000001</v>
      </c>
      <c r="C1194" s="125">
        <f t="shared" si="72"/>
        <v>9.5066777632237809E-3</v>
      </c>
      <c r="D1194" s="128">
        <f t="shared" si="73"/>
        <v>9506.6777632237809</v>
      </c>
      <c r="E1194" s="128">
        <f t="shared" ca="1" si="74"/>
        <v>-44217.472286213088</v>
      </c>
      <c r="F1194" s="128">
        <f t="shared" ca="1" si="75"/>
        <v>48487.493204053353</v>
      </c>
    </row>
    <row r="1195" spans="1:6" x14ac:dyDescent="0.3">
      <c r="A1195" s="73">
        <v>42111</v>
      </c>
      <c r="B1195" s="130">
        <v>2081.179932</v>
      </c>
      <c r="C1195" s="125">
        <f t="shared" si="72"/>
        <v>6.8796547917262529E-3</v>
      </c>
      <c r="D1195" s="128">
        <f t="shared" si="73"/>
        <v>6879.6547917262533</v>
      </c>
      <c r="E1195" s="128">
        <f t="shared" ca="1" si="74"/>
        <v>-44217.472286213088</v>
      </c>
      <c r="F1195" s="128">
        <f t="shared" ca="1" si="75"/>
        <v>48487.493204053353</v>
      </c>
    </row>
    <row r="1196" spans="1:6" x14ac:dyDescent="0.3">
      <c r="A1196" s="73">
        <v>42110</v>
      </c>
      <c r="B1196" s="130">
        <v>2104.98999</v>
      </c>
      <c r="C1196" s="125">
        <f t="shared" si="72"/>
        <v>2.1993625398785133E-2</v>
      </c>
      <c r="D1196" s="128">
        <f t="shared" si="73"/>
        <v>21993.625398785134</v>
      </c>
      <c r="E1196" s="128">
        <f t="shared" ca="1" si="74"/>
        <v>-44217.472286213088</v>
      </c>
      <c r="F1196" s="128">
        <f t="shared" ca="1" si="75"/>
        <v>48487.493204053353</v>
      </c>
    </row>
    <row r="1197" spans="1:6" x14ac:dyDescent="0.3">
      <c r="A1197" s="73">
        <v>42109</v>
      </c>
      <c r="B1197" s="130">
        <v>2106.6298830000001</v>
      </c>
      <c r="C1197" s="125">
        <f t="shared" si="72"/>
        <v>1.8734068061911024E-2</v>
      </c>
      <c r="D1197" s="128">
        <f t="shared" si="73"/>
        <v>18734.068061911024</v>
      </c>
      <c r="E1197" s="128">
        <f t="shared" ca="1" si="74"/>
        <v>-44217.472286213088</v>
      </c>
      <c r="F1197" s="128">
        <f t="shared" ca="1" si="75"/>
        <v>48487.493204053353</v>
      </c>
    </row>
    <row r="1198" spans="1:6" x14ac:dyDescent="0.3">
      <c r="A1198" s="73">
        <v>42108</v>
      </c>
      <c r="B1198" s="130">
        <v>2095.8400879999999</v>
      </c>
      <c r="C1198" s="125">
        <f t="shared" si="72"/>
        <v>4.6016268722754994E-3</v>
      </c>
      <c r="D1198" s="128">
        <f t="shared" si="73"/>
        <v>4601.6268722754994</v>
      </c>
      <c r="E1198" s="128">
        <f t="shared" ca="1" si="74"/>
        <v>-44217.472286213088</v>
      </c>
      <c r="F1198" s="128">
        <f t="shared" ca="1" si="75"/>
        <v>48487.493204053353</v>
      </c>
    </row>
    <row r="1199" spans="1:6" x14ac:dyDescent="0.3">
      <c r="A1199" s="73">
        <v>42107</v>
      </c>
      <c r="B1199" s="130">
        <v>2092.429932</v>
      </c>
      <c r="C1199" s="125">
        <f t="shared" si="72"/>
        <v>1.5239983937662238E-2</v>
      </c>
      <c r="D1199" s="128">
        <f t="shared" si="73"/>
        <v>15239.983937662239</v>
      </c>
      <c r="E1199" s="128">
        <f t="shared" ca="1" si="74"/>
        <v>-44217.472286213088</v>
      </c>
      <c r="F1199" s="128">
        <f t="shared" ca="1" si="75"/>
        <v>48487.493204053353</v>
      </c>
    </row>
    <row r="1200" spans="1:6" x14ac:dyDescent="0.3">
      <c r="A1200" s="73">
        <v>42104</v>
      </c>
      <c r="B1200" s="130">
        <v>2102.0600589999999</v>
      </c>
      <c r="C1200" s="125">
        <f t="shared" si="72"/>
        <v>2.232821495910553E-2</v>
      </c>
      <c r="D1200" s="128">
        <f t="shared" si="73"/>
        <v>22328.214959105531</v>
      </c>
      <c r="E1200" s="128">
        <f t="shared" ca="1" si="74"/>
        <v>-44217.472286213088</v>
      </c>
      <c r="F1200" s="128">
        <f t="shared" ca="1" si="75"/>
        <v>48487.493204053353</v>
      </c>
    </row>
    <row r="1201" spans="1:6" x14ac:dyDescent="0.3">
      <c r="A1201" s="73">
        <v>42103</v>
      </c>
      <c r="B1201" s="130">
        <v>2091.179932</v>
      </c>
      <c r="C1201" s="125">
        <f t="shared" si="72"/>
        <v>1.4618705166630441E-2</v>
      </c>
      <c r="D1201" s="128">
        <f t="shared" si="73"/>
        <v>14618.705166630441</v>
      </c>
      <c r="E1201" s="128">
        <f t="shared" ca="1" si="74"/>
        <v>-44217.472286213088</v>
      </c>
      <c r="F1201" s="128">
        <f t="shared" ca="1" si="75"/>
        <v>48487.493204053353</v>
      </c>
    </row>
    <row r="1202" spans="1:6" x14ac:dyDescent="0.3">
      <c r="A1202" s="73">
        <v>42102</v>
      </c>
      <c r="B1202" s="130">
        <v>2081.8999020000001</v>
      </c>
      <c r="C1202" s="125">
        <f t="shared" si="72"/>
        <v>-4.5900540282093338E-3</v>
      </c>
      <c r="D1202" s="128">
        <f t="shared" si="73"/>
        <v>-4590.0540282093334</v>
      </c>
      <c r="E1202" s="128">
        <f t="shared" ca="1" si="74"/>
        <v>-44217.472286213088</v>
      </c>
      <c r="F1202" s="128">
        <f t="shared" ca="1" si="75"/>
        <v>48487.493204053353</v>
      </c>
    </row>
    <row r="1203" spans="1:6" x14ac:dyDescent="0.3">
      <c r="A1203" s="73">
        <v>42101</v>
      </c>
      <c r="B1203" s="130">
        <v>2076.330078</v>
      </c>
      <c r="C1203" s="125">
        <f t="shared" si="72"/>
        <v>-1.3348022277466343E-2</v>
      </c>
      <c r="D1203" s="128">
        <f t="shared" si="73"/>
        <v>-13348.022277466343</v>
      </c>
      <c r="E1203" s="128">
        <f t="shared" ca="1" si="74"/>
        <v>-44217.472286213088</v>
      </c>
      <c r="F1203" s="128">
        <f t="shared" ca="1" si="75"/>
        <v>48487.493204053353</v>
      </c>
    </row>
    <row r="1204" spans="1:6" x14ac:dyDescent="0.3">
      <c r="A1204" s="73">
        <v>42100</v>
      </c>
      <c r="B1204" s="130">
        <v>2080.6201169999999</v>
      </c>
      <c r="C1204" s="125">
        <f t="shared" si="72"/>
        <v>-1.30354251328344E-2</v>
      </c>
      <c r="D1204" s="128">
        <f t="shared" si="73"/>
        <v>-13035.4251328344</v>
      </c>
      <c r="E1204" s="128">
        <f t="shared" ca="1" si="74"/>
        <v>-44217.472286213088</v>
      </c>
      <c r="F1204" s="128">
        <f t="shared" ca="1" si="75"/>
        <v>48487.493204053353</v>
      </c>
    </row>
    <row r="1205" spans="1:6" x14ac:dyDescent="0.3">
      <c r="A1205" s="73">
        <v>42096</v>
      </c>
      <c r="B1205" s="130">
        <v>2066.959961</v>
      </c>
      <c r="C1205" s="125">
        <f t="shared" si="72"/>
        <v>-1.0678399051549992E-2</v>
      </c>
      <c r="D1205" s="128">
        <f t="shared" si="73"/>
        <v>-10678.399051549992</v>
      </c>
      <c r="E1205" s="128">
        <f t="shared" ca="1" si="74"/>
        <v>-44217.472286213088</v>
      </c>
      <c r="F1205" s="128">
        <f t="shared" ca="1" si="75"/>
        <v>48487.493204053353</v>
      </c>
    </row>
    <row r="1206" spans="1:6" x14ac:dyDescent="0.3">
      <c r="A1206" s="73">
        <v>42095</v>
      </c>
      <c r="B1206" s="130">
        <v>2059.6899410000001</v>
      </c>
      <c r="C1206" s="125">
        <f t="shared" si="72"/>
        <v>-1.8961685639437897E-2</v>
      </c>
      <c r="D1206" s="128">
        <f t="shared" si="73"/>
        <v>-18961.685639437899</v>
      </c>
      <c r="E1206" s="128">
        <f t="shared" ca="1" si="74"/>
        <v>-44217.472286213088</v>
      </c>
      <c r="F1206" s="128">
        <f t="shared" ca="1" si="75"/>
        <v>48487.493204053353</v>
      </c>
    </row>
    <row r="1207" spans="1:6" x14ac:dyDescent="0.3">
      <c r="A1207" s="73">
        <v>42094</v>
      </c>
      <c r="B1207" s="130">
        <v>2067.889893</v>
      </c>
      <c r="C1207" s="125">
        <f t="shared" si="72"/>
        <v>-3.0806525207113244E-3</v>
      </c>
      <c r="D1207" s="128">
        <f t="shared" si="73"/>
        <v>-3080.6525207113245</v>
      </c>
      <c r="E1207" s="128">
        <f t="shared" ca="1" si="74"/>
        <v>-44217.472286213088</v>
      </c>
      <c r="F1207" s="128">
        <f t="shared" ca="1" si="75"/>
        <v>48487.493204053353</v>
      </c>
    </row>
    <row r="1208" spans="1:6" x14ac:dyDescent="0.3">
      <c r="A1208" s="73">
        <v>42093</v>
      </c>
      <c r="B1208" s="130">
        <v>2086.23999</v>
      </c>
      <c r="C1208" s="125">
        <f t="shared" si="72"/>
        <v>2.4265199924873304E-3</v>
      </c>
      <c r="D1208" s="128">
        <f t="shared" si="73"/>
        <v>2426.5199924873305</v>
      </c>
      <c r="E1208" s="128">
        <f t="shared" ca="1" si="74"/>
        <v>-44217.472286213088</v>
      </c>
      <c r="F1208" s="128">
        <f t="shared" ca="1" si="75"/>
        <v>48487.493204053353</v>
      </c>
    </row>
    <row r="1209" spans="1:6" x14ac:dyDescent="0.3">
      <c r="A1209" s="73">
        <v>42090</v>
      </c>
      <c r="B1209" s="130">
        <v>2061.0200199999999</v>
      </c>
      <c r="C1209" s="125">
        <f t="shared" si="72"/>
        <v>3.7109761194484836E-3</v>
      </c>
      <c r="D1209" s="128">
        <f t="shared" si="73"/>
        <v>3710.9761194484836</v>
      </c>
      <c r="E1209" s="128">
        <f t="shared" ca="1" si="74"/>
        <v>-44217.472286213088</v>
      </c>
      <c r="F1209" s="128">
        <f t="shared" ca="1" si="75"/>
        <v>48487.493204053353</v>
      </c>
    </row>
    <row r="1210" spans="1:6" x14ac:dyDescent="0.3">
      <c r="A1210" s="73">
        <v>42089</v>
      </c>
      <c r="B1210" s="130">
        <v>2056.1499020000001</v>
      </c>
      <c r="C1210" s="125">
        <f t="shared" si="72"/>
        <v>-4.7436042655614186E-3</v>
      </c>
      <c r="D1210" s="128">
        <f t="shared" si="73"/>
        <v>-4743.6042655614183</v>
      </c>
      <c r="E1210" s="128">
        <f t="shared" ca="1" si="74"/>
        <v>-44217.472286213088</v>
      </c>
      <c r="F1210" s="128">
        <f t="shared" ca="1" si="75"/>
        <v>48487.493204053353</v>
      </c>
    </row>
    <row r="1211" spans="1:6" x14ac:dyDescent="0.3">
      <c r="A1211" s="73">
        <v>42088</v>
      </c>
      <c r="B1211" s="130">
        <v>2061.0500489999999</v>
      </c>
      <c r="C1211" s="125">
        <f t="shared" si="72"/>
        <v>1.0199809386149727E-2</v>
      </c>
      <c r="D1211" s="128">
        <f t="shared" si="73"/>
        <v>10199.809386149727</v>
      </c>
      <c r="E1211" s="128">
        <f t="shared" ca="1" si="74"/>
        <v>-44217.472286213088</v>
      </c>
      <c r="F1211" s="128">
        <f t="shared" ca="1" si="75"/>
        <v>48487.493204053353</v>
      </c>
    </row>
    <row r="1212" spans="1:6" x14ac:dyDescent="0.3">
      <c r="A1212" s="73">
        <v>42087</v>
      </c>
      <c r="B1212" s="130">
        <v>2091.5</v>
      </c>
      <c r="C1212" s="125">
        <f t="shared" si="72"/>
        <v>2.3158639838665396E-2</v>
      </c>
      <c r="D1212" s="128">
        <f t="shared" si="73"/>
        <v>23158.639838665396</v>
      </c>
      <c r="E1212" s="128">
        <f t="shared" ca="1" si="74"/>
        <v>-44217.472286213088</v>
      </c>
      <c r="F1212" s="128">
        <f t="shared" ca="1" si="75"/>
        <v>48487.493204053353</v>
      </c>
    </row>
    <row r="1213" spans="1:6" x14ac:dyDescent="0.3">
      <c r="A1213" s="73">
        <v>42086</v>
      </c>
      <c r="B1213" s="130">
        <v>2104.419922</v>
      </c>
      <c r="C1213" s="125">
        <f t="shared" si="72"/>
        <v>1.2017711977418966E-2</v>
      </c>
      <c r="D1213" s="128">
        <f t="shared" si="73"/>
        <v>12017.711977418965</v>
      </c>
      <c r="E1213" s="128">
        <f t="shared" ca="1" si="74"/>
        <v>-44217.472286213088</v>
      </c>
      <c r="F1213" s="128">
        <f t="shared" ca="1" si="75"/>
        <v>48487.493204053353</v>
      </c>
    </row>
    <row r="1214" spans="1:6" x14ac:dyDescent="0.3">
      <c r="A1214" s="73">
        <v>42083</v>
      </c>
      <c r="B1214" s="130">
        <v>2108.1000979999999</v>
      </c>
      <c r="C1214" s="125">
        <f t="shared" si="72"/>
        <v>1.7786317421345732E-2</v>
      </c>
      <c r="D1214" s="128">
        <f t="shared" si="73"/>
        <v>17786.317421345731</v>
      </c>
      <c r="E1214" s="128">
        <f t="shared" ca="1" si="74"/>
        <v>-44217.472286213088</v>
      </c>
      <c r="F1214" s="128">
        <f t="shared" ca="1" si="75"/>
        <v>48487.493204053353</v>
      </c>
    </row>
    <row r="1215" spans="1:6" x14ac:dyDescent="0.3">
      <c r="A1215" s="73">
        <v>42082</v>
      </c>
      <c r="B1215" s="130">
        <v>2089.2700199999999</v>
      </c>
      <c r="C1215" s="125">
        <f t="shared" si="72"/>
        <v>-5.6019965262547045E-3</v>
      </c>
      <c r="D1215" s="128">
        <f t="shared" si="73"/>
        <v>-5601.9965262547048</v>
      </c>
      <c r="E1215" s="128">
        <f t="shared" ca="1" si="74"/>
        <v>-44217.472286213088</v>
      </c>
      <c r="F1215" s="128">
        <f t="shared" ca="1" si="75"/>
        <v>48487.493204053353</v>
      </c>
    </row>
    <row r="1216" spans="1:6" x14ac:dyDescent="0.3">
      <c r="A1216" s="73">
        <v>42081</v>
      </c>
      <c r="B1216" s="130">
        <v>2099.5</v>
      </c>
      <c r="C1216" s="125">
        <f t="shared" si="72"/>
        <v>4.6221449614525234E-4</v>
      </c>
      <c r="D1216" s="128">
        <f t="shared" si="73"/>
        <v>462.21449614525233</v>
      </c>
      <c r="E1216" s="128">
        <f t="shared" ca="1" si="74"/>
        <v>-44217.472286213088</v>
      </c>
      <c r="F1216" s="128">
        <f t="shared" ca="1" si="75"/>
        <v>48487.493204053353</v>
      </c>
    </row>
    <row r="1217" spans="1:6" x14ac:dyDescent="0.3">
      <c r="A1217" s="73">
        <v>42080</v>
      </c>
      <c r="B1217" s="130">
        <v>2074.280029</v>
      </c>
      <c r="C1217" s="125">
        <f t="shared" si="72"/>
        <v>-1.5893499102889508E-2</v>
      </c>
      <c r="D1217" s="128">
        <f t="shared" si="73"/>
        <v>-15893.499102889507</v>
      </c>
      <c r="E1217" s="128">
        <f t="shared" ca="1" si="74"/>
        <v>-44217.472286213088</v>
      </c>
      <c r="F1217" s="128">
        <f t="shared" ca="1" si="75"/>
        <v>48487.493204053353</v>
      </c>
    </row>
    <row r="1218" spans="1:6" x14ac:dyDescent="0.3">
      <c r="A1218" s="73">
        <v>42079</v>
      </c>
      <c r="B1218" s="130">
        <v>2081.1899410000001</v>
      </c>
      <c r="C1218" s="125">
        <f t="shared" si="72"/>
        <v>-1.7096497966517799E-2</v>
      </c>
      <c r="D1218" s="128">
        <f t="shared" si="73"/>
        <v>-17096.4979665178</v>
      </c>
      <c r="E1218" s="128">
        <f t="shared" ca="1" si="74"/>
        <v>-44217.472286213088</v>
      </c>
      <c r="F1218" s="128">
        <f t="shared" ca="1" si="75"/>
        <v>48487.493204053353</v>
      </c>
    </row>
    <row r="1219" spans="1:6" x14ac:dyDescent="0.3">
      <c r="A1219" s="73">
        <v>42076</v>
      </c>
      <c r="B1219" s="130">
        <v>2053.3999020000001</v>
      </c>
      <c r="C1219" s="125">
        <f t="shared" si="72"/>
        <v>-2.4281348538845227E-2</v>
      </c>
      <c r="D1219" s="128">
        <f t="shared" si="73"/>
        <v>-24281.348538845228</v>
      </c>
      <c r="E1219" s="128">
        <f t="shared" ca="1" si="74"/>
        <v>-44217.472286213088</v>
      </c>
      <c r="F1219" s="128">
        <f t="shared" ca="1" si="75"/>
        <v>48487.493204053353</v>
      </c>
    </row>
    <row r="1220" spans="1:6" x14ac:dyDescent="0.3">
      <c r="A1220" s="73">
        <v>42075</v>
      </c>
      <c r="B1220" s="130">
        <v>2065.9499510000001</v>
      </c>
      <c r="C1220" s="125">
        <f t="shared" si="72"/>
        <v>-2.1220064627666457E-2</v>
      </c>
      <c r="D1220" s="128">
        <f t="shared" si="73"/>
        <v>-21220.064627666456</v>
      </c>
      <c r="E1220" s="128">
        <f t="shared" ca="1" si="74"/>
        <v>-44217.472286213088</v>
      </c>
      <c r="F1220" s="128">
        <f t="shared" ca="1" si="75"/>
        <v>48487.493204053353</v>
      </c>
    </row>
    <row r="1221" spans="1:6" x14ac:dyDescent="0.3">
      <c r="A1221" s="73">
        <v>42074</v>
      </c>
      <c r="B1221" s="130">
        <v>2040.23999</v>
      </c>
      <c r="C1221" s="125">
        <f t="shared" si="72"/>
        <v>-3.4827336376805906E-2</v>
      </c>
      <c r="D1221" s="128">
        <f t="shared" si="73"/>
        <v>-34827.336376805906</v>
      </c>
      <c r="E1221" s="128">
        <f t="shared" ca="1" si="74"/>
        <v>-44217.472286213088</v>
      </c>
      <c r="F1221" s="128">
        <f t="shared" ca="1" si="75"/>
        <v>48487.493204053353</v>
      </c>
    </row>
    <row r="1222" spans="1:6" x14ac:dyDescent="0.3">
      <c r="A1222" s="73">
        <v>42073</v>
      </c>
      <c r="B1222" s="130">
        <v>2044.160034</v>
      </c>
      <c r="C1222" s="125">
        <f t="shared" si="72"/>
        <v>-3.3713363716162403E-2</v>
      </c>
      <c r="D1222" s="128">
        <f t="shared" si="73"/>
        <v>-33713.363716162406</v>
      </c>
      <c r="E1222" s="128">
        <f t="shared" ca="1" si="74"/>
        <v>-44217.472286213088</v>
      </c>
      <c r="F1222" s="128">
        <f t="shared" ca="1" si="75"/>
        <v>48487.493204053353</v>
      </c>
    </row>
    <row r="1223" spans="1:6" x14ac:dyDescent="0.3">
      <c r="A1223" s="73">
        <v>42072</v>
      </c>
      <c r="B1223" s="130">
        <v>2079.429932</v>
      </c>
      <c r="C1223" s="125">
        <f t="shared" si="72"/>
        <v>-1.432931432599549E-2</v>
      </c>
      <c r="D1223" s="128">
        <f t="shared" si="73"/>
        <v>-14329.31432599549</v>
      </c>
      <c r="E1223" s="128">
        <f t="shared" ca="1" si="74"/>
        <v>-44217.472286213088</v>
      </c>
      <c r="F1223" s="128">
        <f t="shared" ca="1" si="75"/>
        <v>48487.493204053353</v>
      </c>
    </row>
    <row r="1224" spans="1:6" x14ac:dyDescent="0.3">
      <c r="A1224" s="73">
        <v>42069</v>
      </c>
      <c r="B1224" s="130">
        <v>2071.26001</v>
      </c>
      <c r="C1224" s="125">
        <f t="shared" ref="C1224:C1287" si="76">B1224/B1234-1</f>
        <v>-1.8499757424779384E-2</v>
      </c>
      <c r="D1224" s="128">
        <f t="shared" ref="D1224:D1287" si="77">C1224*$B$5</f>
        <v>-18499.757424779385</v>
      </c>
      <c r="E1224" s="128">
        <f t="shared" ref="E1224:E1287" ca="1" si="78">_xlfn.PERCENTILE.INC(OFFSET(D1224,0,0,Window),1-VaRLevel)</f>
        <v>-44217.472286213088</v>
      </c>
      <c r="F1224" s="128">
        <f t="shared" ref="F1224:F1287" ca="1" si="79">ABS(AVERAGEIF(OFFSET(D1224,0,0,Window),"&lt;=" &amp;E1224))</f>
        <v>48487.493204053353</v>
      </c>
    </row>
    <row r="1225" spans="1:6" x14ac:dyDescent="0.3">
      <c r="A1225" s="73">
        <v>42068</v>
      </c>
      <c r="B1225" s="130">
        <v>2101.040039</v>
      </c>
      <c r="C1225" s="125">
        <f t="shared" si="76"/>
        <v>1.7116441792988102E-3</v>
      </c>
      <c r="D1225" s="128">
        <f t="shared" si="77"/>
        <v>1711.6441792988103</v>
      </c>
      <c r="E1225" s="128">
        <f t="shared" ca="1" si="78"/>
        <v>-44217.472286213088</v>
      </c>
      <c r="F1225" s="128">
        <f t="shared" ca="1" si="79"/>
        <v>48487.493204053353</v>
      </c>
    </row>
    <row r="1226" spans="1:6" x14ac:dyDescent="0.3">
      <c r="A1226" s="73">
        <v>42067</v>
      </c>
      <c r="B1226" s="130">
        <v>2098.530029</v>
      </c>
      <c r="C1226" s="125">
        <f t="shared" si="76"/>
        <v>-5.4765632726916369E-4</v>
      </c>
      <c r="D1226" s="128">
        <f t="shared" si="77"/>
        <v>-547.65632726916374</v>
      </c>
      <c r="E1226" s="128">
        <f t="shared" ca="1" si="78"/>
        <v>-44217.472286213088</v>
      </c>
      <c r="F1226" s="128">
        <f t="shared" ca="1" si="79"/>
        <v>48487.493204053353</v>
      </c>
    </row>
    <row r="1227" spans="1:6" x14ac:dyDescent="0.3">
      <c r="A1227" s="73">
        <v>42066</v>
      </c>
      <c r="B1227" s="130">
        <v>2107.780029</v>
      </c>
      <c r="C1227" s="125">
        <f t="shared" si="76"/>
        <v>3.5422553911659271E-3</v>
      </c>
      <c r="D1227" s="128">
        <f t="shared" si="77"/>
        <v>3542.255391165927</v>
      </c>
      <c r="E1227" s="128">
        <f t="shared" ca="1" si="78"/>
        <v>-44217.472286213088</v>
      </c>
      <c r="F1227" s="128">
        <f t="shared" ca="1" si="79"/>
        <v>48487.493204053353</v>
      </c>
    </row>
    <row r="1228" spans="1:6" x14ac:dyDescent="0.3">
      <c r="A1228" s="73">
        <v>42065</v>
      </c>
      <c r="B1228" s="130">
        <v>2117.389893</v>
      </c>
      <c r="C1228" s="125">
        <f t="shared" si="76"/>
        <v>9.7281832995301798E-3</v>
      </c>
      <c r="D1228" s="128">
        <f t="shared" si="77"/>
        <v>9728.1832995301793</v>
      </c>
      <c r="E1228" s="128">
        <f t="shared" ca="1" si="78"/>
        <v>-44217.472286213088</v>
      </c>
      <c r="F1228" s="128">
        <f t="shared" ca="1" si="79"/>
        <v>48487.493204053353</v>
      </c>
    </row>
    <row r="1229" spans="1:6" x14ac:dyDescent="0.3">
      <c r="A1229" s="73">
        <v>42062</v>
      </c>
      <c r="B1229" s="130">
        <v>2104.5</v>
      </c>
      <c r="C1229" s="125">
        <f t="shared" si="76"/>
        <v>7.6706600749889553E-3</v>
      </c>
      <c r="D1229" s="128">
        <f t="shared" si="77"/>
        <v>7670.6600749889549</v>
      </c>
      <c r="E1229" s="128">
        <f t="shared" ca="1" si="78"/>
        <v>-44217.472286213088</v>
      </c>
      <c r="F1229" s="128">
        <f t="shared" ca="1" si="79"/>
        <v>48487.493204053353</v>
      </c>
    </row>
    <row r="1230" spans="1:6" x14ac:dyDescent="0.3">
      <c r="A1230" s="73">
        <v>42061</v>
      </c>
      <c r="B1230" s="130">
        <v>2110.73999</v>
      </c>
      <c r="C1230" s="125">
        <f t="shared" si="76"/>
        <v>2.0405776279885934E-2</v>
      </c>
      <c r="D1230" s="128">
        <f t="shared" si="77"/>
        <v>20405.776279885933</v>
      </c>
      <c r="E1230" s="128">
        <f t="shared" ca="1" si="78"/>
        <v>-44217.472286213088</v>
      </c>
      <c r="F1230" s="128">
        <f t="shared" ca="1" si="79"/>
        <v>48487.493204053353</v>
      </c>
    </row>
    <row r="1231" spans="1:6" x14ac:dyDescent="0.3">
      <c r="A1231" s="73">
        <v>42060</v>
      </c>
      <c r="B1231" s="130">
        <v>2113.860107</v>
      </c>
      <c r="C1231" s="125">
        <f t="shared" si="76"/>
        <v>2.1884480285685237E-2</v>
      </c>
      <c r="D1231" s="128">
        <f t="shared" si="77"/>
        <v>21884.480285685237</v>
      </c>
      <c r="E1231" s="128">
        <f t="shared" ca="1" si="78"/>
        <v>-44217.472286213088</v>
      </c>
      <c r="F1231" s="128">
        <f t="shared" ca="1" si="79"/>
        <v>48487.493204053353</v>
      </c>
    </row>
    <row r="1232" spans="1:6" x14ac:dyDescent="0.3">
      <c r="A1232" s="73">
        <v>42059</v>
      </c>
      <c r="B1232" s="130">
        <v>2115.4799800000001</v>
      </c>
      <c r="C1232" s="125">
        <f t="shared" si="76"/>
        <v>3.3585111121027245E-2</v>
      </c>
      <c r="D1232" s="128">
        <f t="shared" si="77"/>
        <v>33585.111121027243</v>
      </c>
      <c r="E1232" s="128">
        <f t="shared" ca="1" si="78"/>
        <v>-44217.472286213088</v>
      </c>
      <c r="F1232" s="128">
        <f t="shared" ca="1" si="79"/>
        <v>48487.493204053353</v>
      </c>
    </row>
    <row r="1233" spans="1:6" x14ac:dyDescent="0.3">
      <c r="A1233" s="73">
        <v>42058</v>
      </c>
      <c r="B1233" s="130">
        <v>2109.6599120000001</v>
      </c>
      <c r="C1233" s="125">
        <f t="shared" si="76"/>
        <v>2.6363771674872138E-2</v>
      </c>
      <c r="D1233" s="128">
        <f t="shared" si="77"/>
        <v>26363.77167487214</v>
      </c>
      <c r="E1233" s="128">
        <f t="shared" ca="1" si="78"/>
        <v>-44217.472286213088</v>
      </c>
      <c r="F1233" s="128">
        <f t="shared" ca="1" si="79"/>
        <v>48487.493204053353</v>
      </c>
    </row>
    <row r="1234" spans="1:6" x14ac:dyDescent="0.3">
      <c r="A1234" s="73">
        <v>42055</v>
      </c>
      <c r="B1234" s="130">
        <v>2110.3000489999999</v>
      </c>
      <c r="C1234" s="125">
        <f t="shared" si="76"/>
        <v>2.3165849803484573E-2</v>
      </c>
      <c r="D1234" s="128">
        <f t="shared" si="77"/>
        <v>23165.849803484572</v>
      </c>
      <c r="E1234" s="128">
        <f t="shared" ca="1" si="78"/>
        <v>-44217.472286213088</v>
      </c>
      <c r="F1234" s="128">
        <f t="shared" ca="1" si="79"/>
        <v>48487.493204053353</v>
      </c>
    </row>
    <row r="1235" spans="1:6" x14ac:dyDescent="0.3">
      <c r="A1235" s="73">
        <v>42054</v>
      </c>
      <c r="B1235" s="130">
        <v>2097.4499510000001</v>
      </c>
      <c r="C1235" s="125">
        <f t="shared" si="76"/>
        <v>2.7401257268388379E-2</v>
      </c>
      <c r="D1235" s="128">
        <f t="shared" si="77"/>
        <v>27401.257268388381</v>
      </c>
      <c r="E1235" s="128">
        <f t="shared" ca="1" si="78"/>
        <v>-44217.472286213088</v>
      </c>
      <c r="F1235" s="128">
        <f t="shared" ca="1" si="79"/>
        <v>48487.493204053353</v>
      </c>
    </row>
    <row r="1236" spans="1:6" x14ac:dyDescent="0.3">
      <c r="A1236" s="73">
        <v>42053</v>
      </c>
      <c r="B1236" s="130">
        <v>2099.679932</v>
      </c>
      <c r="C1236" s="125">
        <f t="shared" si="76"/>
        <v>2.4219110109435338E-2</v>
      </c>
      <c r="D1236" s="128">
        <f t="shared" si="77"/>
        <v>24219.110109435336</v>
      </c>
      <c r="E1236" s="128">
        <f t="shared" ca="1" si="78"/>
        <v>-44217.472286213088</v>
      </c>
      <c r="F1236" s="128">
        <f t="shared" ca="1" si="79"/>
        <v>48487.493204053353</v>
      </c>
    </row>
    <row r="1237" spans="1:6" x14ac:dyDescent="0.3">
      <c r="A1237" s="73">
        <v>42052</v>
      </c>
      <c r="B1237" s="130">
        <v>2100.3400879999999</v>
      </c>
      <c r="C1237" s="125">
        <f t="shared" si="76"/>
        <v>3.9334989209510729E-2</v>
      </c>
      <c r="D1237" s="128">
        <f t="shared" si="77"/>
        <v>39334.989209510728</v>
      </c>
      <c r="E1237" s="128">
        <f t="shared" ca="1" si="78"/>
        <v>-44217.472286213088</v>
      </c>
      <c r="F1237" s="128">
        <f t="shared" ca="1" si="79"/>
        <v>48487.493204053353</v>
      </c>
    </row>
    <row r="1238" spans="1:6" x14ac:dyDescent="0.3">
      <c r="A1238" s="73">
        <v>42048</v>
      </c>
      <c r="B1238" s="130">
        <v>2096.98999</v>
      </c>
      <c r="C1238" s="125">
        <f t="shared" si="76"/>
        <v>5.1128076086236485E-2</v>
      </c>
      <c r="D1238" s="128">
        <f t="shared" si="77"/>
        <v>51128.076086236484</v>
      </c>
      <c r="E1238" s="128">
        <f t="shared" ca="1" si="78"/>
        <v>-44217.472286213088</v>
      </c>
      <c r="F1238" s="128">
        <f t="shared" ca="1" si="79"/>
        <v>48487.493204053353</v>
      </c>
    </row>
    <row r="1239" spans="1:6" x14ac:dyDescent="0.3">
      <c r="A1239" s="73">
        <v>42047</v>
      </c>
      <c r="B1239" s="130">
        <v>2088.4799800000001</v>
      </c>
      <c r="C1239" s="125">
        <f t="shared" si="76"/>
        <v>3.3261585652442749E-2</v>
      </c>
      <c r="D1239" s="128">
        <f t="shared" si="77"/>
        <v>33261.585652442751</v>
      </c>
      <c r="E1239" s="128">
        <f t="shared" ca="1" si="78"/>
        <v>-44217.472286213088</v>
      </c>
      <c r="F1239" s="128">
        <f t="shared" ca="1" si="79"/>
        <v>48487.493204053353</v>
      </c>
    </row>
    <row r="1240" spans="1:6" x14ac:dyDescent="0.3">
      <c r="A1240" s="73">
        <v>42046</v>
      </c>
      <c r="B1240" s="130">
        <v>2068.530029</v>
      </c>
      <c r="C1240" s="125">
        <f t="shared" si="76"/>
        <v>3.3149195804994314E-2</v>
      </c>
      <c r="D1240" s="128">
        <f t="shared" si="77"/>
        <v>33149.195804994313</v>
      </c>
      <c r="E1240" s="128">
        <f t="shared" ca="1" si="78"/>
        <v>-44217.472286213088</v>
      </c>
      <c r="F1240" s="128">
        <f t="shared" ca="1" si="79"/>
        <v>48487.493204053353</v>
      </c>
    </row>
    <row r="1241" spans="1:6" x14ac:dyDescent="0.3">
      <c r="A1241" s="73">
        <v>42045</v>
      </c>
      <c r="B1241" s="130">
        <v>2068.5900879999999</v>
      </c>
      <c r="C1241" s="125">
        <f t="shared" si="76"/>
        <v>1.9235809936904769E-2</v>
      </c>
      <c r="D1241" s="128">
        <f t="shared" si="77"/>
        <v>19235.809936904767</v>
      </c>
      <c r="E1241" s="128">
        <f t="shared" ca="1" si="78"/>
        <v>-44217.472286213088</v>
      </c>
      <c r="F1241" s="128">
        <f t="shared" ca="1" si="79"/>
        <v>48487.493204053353</v>
      </c>
    </row>
    <row r="1242" spans="1:6" x14ac:dyDescent="0.3">
      <c r="A1242" s="73">
        <v>42044</v>
      </c>
      <c r="B1242" s="130">
        <v>2046.73999</v>
      </c>
      <c r="C1242" s="125">
        <f t="shared" si="76"/>
        <v>-5.0314267033695348E-3</v>
      </c>
      <c r="D1242" s="128">
        <f t="shared" si="77"/>
        <v>-5031.4267033695351</v>
      </c>
      <c r="E1242" s="128">
        <f t="shared" ca="1" si="78"/>
        <v>-44217.472286213088</v>
      </c>
      <c r="F1242" s="128">
        <f t="shared" ca="1" si="79"/>
        <v>48487.493204053353</v>
      </c>
    </row>
    <row r="1243" spans="1:6" x14ac:dyDescent="0.3">
      <c r="A1243" s="73">
        <v>42041</v>
      </c>
      <c r="B1243" s="130">
        <v>2055.469971</v>
      </c>
      <c r="C1243" s="125">
        <f t="shared" si="76"/>
        <v>1.7788611471949434E-3</v>
      </c>
      <c r="D1243" s="128">
        <f t="shared" si="77"/>
        <v>1778.8611471949434</v>
      </c>
      <c r="E1243" s="128">
        <f t="shared" ca="1" si="78"/>
        <v>-44217.472286213088</v>
      </c>
      <c r="F1243" s="128">
        <f t="shared" ca="1" si="79"/>
        <v>48487.493204053353</v>
      </c>
    </row>
    <row r="1244" spans="1:6" x14ac:dyDescent="0.3">
      <c r="A1244" s="73">
        <v>42040</v>
      </c>
      <c r="B1244" s="130">
        <v>2062.5200199999999</v>
      </c>
      <c r="C1244" s="125">
        <f t="shared" si="76"/>
        <v>-3.0530113172555495E-4</v>
      </c>
      <c r="D1244" s="128">
        <f t="shared" si="77"/>
        <v>-305.30113172555497</v>
      </c>
      <c r="E1244" s="128">
        <f t="shared" ca="1" si="78"/>
        <v>-44217.472286213088</v>
      </c>
      <c r="F1244" s="128">
        <f t="shared" ca="1" si="79"/>
        <v>48487.493204053353</v>
      </c>
    </row>
    <row r="1245" spans="1:6" x14ac:dyDescent="0.3">
      <c r="A1245" s="73">
        <v>42039</v>
      </c>
      <c r="B1245" s="130">
        <v>2041.51001</v>
      </c>
      <c r="C1245" s="125">
        <f t="shared" si="76"/>
        <v>4.6207975036434146E-3</v>
      </c>
      <c r="D1245" s="128">
        <f t="shared" si="77"/>
        <v>4620.7975036434145</v>
      </c>
      <c r="E1245" s="128">
        <f t="shared" ca="1" si="78"/>
        <v>-44217.472286213088</v>
      </c>
      <c r="F1245" s="128">
        <f t="shared" ca="1" si="79"/>
        <v>48487.493204053353</v>
      </c>
    </row>
    <row r="1246" spans="1:6" x14ac:dyDescent="0.3">
      <c r="A1246" s="73">
        <v>42038</v>
      </c>
      <c r="B1246" s="130">
        <v>2050.030029</v>
      </c>
      <c r="C1246" s="125">
        <f t="shared" si="76"/>
        <v>1.3586798513879561E-2</v>
      </c>
      <c r="D1246" s="128">
        <f t="shared" si="77"/>
        <v>13586.798513879561</v>
      </c>
      <c r="E1246" s="128">
        <f t="shared" ca="1" si="78"/>
        <v>-44217.472286213088</v>
      </c>
      <c r="F1246" s="128">
        <f t="shared" ca="1" si="79"/>
        <v>48487.493204053353</v>
      </c>
    </row>
    <row r="1247" spans="1:6" x14ac:dyDescent="0.3">
      <c r="A1247" s="73">
        <v>42037</v>
      </c>
      <c r="B1247" s="130">
        <v>2020.849976</v>
      </c>
      <c r="C1247" s="125">
        <f t="shared" si="76"/>
        <v>7.0809042638186881E-4</v>
      </c>
      <c r="D1247" s="128">
        <f t="shared" si="77"/>
        <v>708.09042638186884</v>
      </c>
      <c r="E1247" s="128">
        <f t="shared" ca="1" si="78"/>
        <v>-46702.673864780219</v>
      </c>
      <c r="F1247" s="128">
        <f t="shared" ca="1" si="79"/>
        <v>50199.172563912412</v>
      </c>
    </row>
    <row r="1248" spans="1:6" x14ac:dyDescent="0.3">
      <c r="A1248" s="73">
        <v>42034</v>
      </c>
      <c r="B1248" s="130">
        <v>1994.98999</v>
      </c>
      <c r="C1248" s="125">
        <f t="shared" si="76"/>
        <v>1.1642399136704285E-3</v>
      </c>
      <c r="D1248" s="128">
        <f t="shared" si="77"/>
        <v>1164.2399136704285</v>
      </c>
      <c r="E1248" s="128">
        <f t="shared" ca="1" si="78"/>
        <v>-48007.188776505238</v>
      </c>
      <c r="F1248" s="128">
        <f t="shared" ca="1" si="79"/>
        <v>50230.327159340202</v>
      </c>
    </row>
    <row r="1249" spans="1:6" x14ac:dyDescent="0.3">
      <c r="A1249" s="73">
        <v>42033</v>
      </c>
      <c r="B1249" s="130">
        <v>2021.25</v>
      </c>
      <c r="C1249" s="125">
        <f t="shared" si="76"/>
        <v>4.962028917429917E-3</v>
      </c>
      <c r="D1249" s="128">
        <f t="shared" si="77"/>
        <v>4962.0289174299169</v>
      </c>
      <c r="E1249" s="128">
        <f t="shared" ca="1" si="78"/>
        <v>-49316.040606736467</v>
      </c>
      <c r="F1249" s="128">
        <f t="shared" ca="1" si="79"/>
        <v>51763.097261998279</v>
      </c>
    </row>
    <row r="1250" spans="1:6" x14ac:dyDescent="0.3">
      <c r="A1250" s="73">
        <v>42032</v>
      </c>
      <c r="B1250" s="130">
        <v>2002.160034</v>
      </c>
      <c r="C1250" s="125">
        <f t="shared" si="76"/>
        <v>-1.0316206235611913E-2</v>
      </c>
      <c r="D1250" s="128">
        <f t="shared" si="77"/>
        <v>-10316.206235611913</v>
      </c>
      <c r="E1250" s="128">
        <f t="shared" ca="1" si="78"/>
        <v>-49316.040606736467</v>
      </c>
      <c r="F1250" s="128">
        <f t="shared" ca="1" si="79"/>
        <v>51763.097261998279</v>
      </c>
    </row>
    <row r="1251" spans="1:6" x14ac:dyDescent="0.3">
      <c r="A1251" s="73">
        <v>42031</v>
      </c>
      <c r="B1251" s="130">
        <v>2029.5500489999999</v>
      </c>
      <c r="C1251" s="125">
        <f t="shared" si="76"/>
        <v>6.3603235957887527E-4</v>
      </c>
      <c r="D1251" s="128">
        <f t="shared" si="77"/>
        <v>636.03235957887523</v>
      </c>
      <c r="E1251" s="128">
        <f t="shared" ca="1" si="78"/>
        <v>-49316.040606736467</v>
      </c>
      <c r="F1251" s="128">
        <f t="shared" ca="1" si="79"/>
        <v>51763.097261998279</v>
      </c>
    </row>
    <row r="1252" spans="1:6" x14ac:dyDescent="0.3">
      <c r="A1252" s="73">
        <v>42030</v>
      </c>
      <c r="B1252" s="130">
        <v>2057.0900879999999</v>
      </c>
      <c r="C1252" s="125">
        <f t="shared" si="76"/>
        <v>6.0054619478961957E-3</v>
      </c>
      <c r="D1252" s="128">
        <f t="shared" si="77"/>
        <v>6005.4619478961959</v>
      </c>
      <c r="E1252" s="128">
        <f t="shared" ca="1" si="78"/>
        <v>-49316.040606736467</v>
      </c>
      <c r="F1252" s="128">
        <f t="shared" ca="1" si="79"/>
        <v>51763.097261998279</v>
      </c>
    </row>
    <row r="1253" spans="1:6" x14ac:dyDescent="0.3">
      <c r="A1253" s="73">
        <v>42027</v>
      </c>
      <c r="B1253" s="130">
        <v>2051.820068</v>
      </c>
      <c r="C1253" s="125">
        <f t="shared" si="76"/>
        <v>-5.0044252744593232E-3</v>
      </c>
      <c r="D1253" s="128">
        <f t="shared" si="77"/>
        <v>-5004.4252744593232</v>
      </c>
      <c r="E1253" s="128">
        <f t="shared" ca="1" si="78"/>
        <v>-49316.040606736467</v>
      </c>
      <c r="F1253" s="128">
        <f t="shared" ca="1" si="79"/>
        <v>51763.097261998279</v>
      </c>
    </row>
    <row r="1254" spans="1:6" x14ac:dyDescent="0.3">
      <c r="A1254" s="73">
        <v>42026</v>
      </c>
      <c r="B1254" s="130">
        <v>2063.1499020000001</v>
      </c>
      <c r="C1254" s="125">
        <f t="shared" si="76"/>
        <v>1.8386829339412714E-2</v>
      </c>
      <c r="D1254" s="128">
        <f t="shared" si="77"/>
        <v>18386.829339412714</v>
      </c>
      <c r="E1254" s="128">
        <f t="shared" ca="1" si="78"/>
        <v>-49316.040606736467</v>
      </c>
      <c r="F1254" s="128">
        <f t="shared" ca="1" si="79"/>
        <v>51763.097261998279</v>
      </c>
    </row>
    <row r="1255" spans="1:6" x14ac:dyDescent="0.3">
      <c r="A1255" s="73">
        <v>42025</v>
      </c>
      <c r="B1255" s="130">
        <v>2032.119995</v>
      </c>
      <c r="C1255" s="125">
        <f t="shared" si="76"/>
        <v>1.4735774924242051E-2</v>
      </c>
      <c r="D1255" s="128">
        <f t="shared" si="77"/>
        <v>14735.77492424205</v>
      </c>
      <c r="E1255" s="128">
        <f t="shared" ca="1" si="78"/>
        <v>-49316.040606736467</v>
      </c>
      <c r="F1255" s="128">
        <f t="shared" ca="1" si="79"/>
        <v>51763.097261998279</v>
      </c>
    </row>
    <row r="1256" spans="1:6" x14ac:dyDescent="0.3">
      <c r="A1256" s="73">
        <v>42024</v>
      </c>
      <c r="B1256" s="130">
        <v>2022.5500489999999</v>
      </c>
      <c r="C1256" s="125">
        <f t="shared" si="76"/>
        <v>9.750136311854618E-4</v>
      </c>
      <c r="D1256" s="128">
        <f t="shared" si="77"/>
        <v>975.0136311854618</v>
      </c>
      <c r="E1256" s="128">
        <f t="shared" ca="1" si="78"/>
        <v>-49316.040606736467</v>
      </c>
      <c r="F1256" s="128">
        <f t="shared" ca="1" si="79"/>
        <v>51763.097261998279</v>
      </c>
    </row>
    <row r="1257" spans="1:6" x14ac:dyDescent="0.3">
      <c r="A1257" s="73">
        <v>42020</v>
      </c>
      <c r="B1257" s="130">
        <v>2019.420044</v>
      </c>
      <c r="C1257" s="125">
        <f t="shared" si="76"/>
        <v>-1.8841661608804516E-2</v>
      </c>
      <c r="D1257" s="128">
        <f t="shared" si="77"/>
        <v>-18841.661608804516</v>
      </c>
      <c r="E1257" s="128">
        <f t="shared" ca="1" si="78"/>
        <v>-49316.040606736467</v>
      </c>
      <c r="F1257" s="128">
        <f t="shared" ca="1" si="79"/>
        <v>51763.097261998279</v>
      </c>
    </row>
    <row r="1258" spans="1:6" x14ac:dyDescent="0.3">
      <c r="A1258" s="73">
        <v>42019</v>
      </c>
      <c r="B1258" s="130">
        <v>1992.670044</v>
      </c>
      <c r="C1258" s="125">
        <f t="shared" si="76"/>
        <v>-3.2167594906223895E-2</v>
      </c>
      <c r="D1258" s="128">
        <f t="shared" si="77"/>
        <v>-32167.594906223894</v>
      </c>
      <c r="E1258" s="128">
        <f t="shared" ca="1" si="78"/>
        <v>-49316.040606736467</v>
      </c>
      <c r="F1258" s="128">
        <f t="shared" ca="1" si="79"/>
        <v>51763.097261998279</v>
      </c>
    </row>
    <row r="1259" spans="1:6" x14ac:dyDescent="0.3">
      <c r="A1259" s="73">
        <v>42018</v>
      </c>
      <c r="B1259" s="130">
        <v>2011.2700199999999</v>
      </c>
      <c r="C1259" s="125">
        <f t="shared" si="76"/>
        <v>-3.3205986851161273E-2</v>
      </c>
      <c r="D1259" s="128">
        <f t="shared" si="77"/>
        <v>-33205.986851161273</v>
      </c>
      <c r="E1259" s="128">
        <f t="shared" ca="1" si="78"/>
        <v>-49316.040606736467</v>
      </c>
      <c r="F1259" s="128">
        <f t="shared" ca="1" si="79"/>
        <v>51763.097261998279</v>
      </c>
    </row>
    <row r="1260" spans="1:6" x14ac:dyDescent="0.3">
      <c r="A1260" s="73">
        <v>42017</v>
      </c>
      <c r="B1260" s="130">
        <v>2023.030029</v>
      </c>
      <c r="C1260" s="125">
        <f t="shared" si="76"/>
        <v>-3.2306996083902639E-2</v>
      </c>
      <c r="D1260" s="128">
        <f t="shared" si="77"/>
        <v>-32306.996083902639</v>
      </c>
      <c r="E1260" s="128">
        <f t="shared" ca="1" si="78"/>
        <v>-49316.040606736467</v>
      </c>
      <c r="F1260" s="128">
        <f t="shared" ca="1" si="79"/>
        <v>51763.097261998279</v>
      </c>
    </row>
    <row r="1261" spans="1:6" x14ac:dyDescent="0.3">
      <c r="A1261" s="73">
        <v>42016</v>
      </c>
      <c r="B1261" s="130">
        <v>2028.26001</v>
      </c>
      <c r="C1261" s="125">
        <f t="shared" si="76"/>
        <v>-2.8969206480663701E-2</v>
      </c>
      <c r="D1261" s="128">
        <f t="shared" si="77"/>
        <v>-28969.206480663699</v>
      </c>
      <c r="E1261" s="128">
        <f t="shared" ca="1" si="78"/>
        <v>-49316.040606736467</v>
      </c>
      <c r="F1261" s="128">
        <f t="shared" ca="1" si="79"/>
        <v>51763.097261998279</v>
      </c>
    </row>
    <row r="1262" spans="1:6" x14ac:dyDescent="0.3">
      <c r="A1262" s="73">
        <v>42013</v>
      </c>
      <c r="B1262" s="130">
        <v>2044.8100589999999</v>
      </c>
      <c r="C1262" s="125">
        <f t="shared" si="76"/>
        <v>-1.7805937942290129E-2</v>
      </c>
      <c r="D1262" s="128">
        <f t="shared" si="77"/>
        <v>-17805.937942290129</v>
      </c>
      <c r="E1262" s="128">
        <f t="shared" ca="1" si="78"/>
        <v>-49316.040606736467</v>
      </c>
      <c r="F1262" s="128">
        <f t="shared" ca="1" si="79"/>
        <v>51763.097261998279</v>
      </c>
    </row>
    <row r="1263" spans="1:6" x14ac:dyDescent="0.3">
      <c r="A1263" s="73">
        <v>42012</v>
      </c>
      <c r="B1263" s="130">
        <v>2062.139893</v>
      </c>
      <c r="C1263" s="125">
        <f t="shared" si="76"/>
        <v>-9.6197859686496523E-3</v>
      </c>
      <c r="D1263" s="128">
        <f t="shared" si="77"/>
        <v>-9619.7859686496522</v>
      </c>
      <c r="E1263" s="128">
        <f t="shared" ca="1" si="78"/>
        <v>-49316.040606736467</v>
      </c>
      <c r="F1263" s="128">
        <f t="shared" ca="1" si="79"/>
        <v>51763.097261998279</v>
      </c>
    </row>
    <row r="1264" spans="1:6" x14ac:dyDescent="0.3">
      <c r="A1264" s="73">
        <v>42011</v>
      </c>
      <c r="B1264" s="130">
        <v>2025.900024</v>
      </c>
      <c r="C1264" s="125">
        <f t="shared" si="76"/>
        <v>-2.532547558012177E-2</v>
      </c>
      <c r="D1264" s="128">
        <f t="shared" si="77"/>
        <v>-25325.475580121769</v>
      </c>
      <c r="E1264" s="128">
        <f t="shared" ca="1" si="78"/>
        <v>-49316.040606736467</v>
      </c>
      <c r="F1264" s="128">
        <f t="shared" ca="1" si="79"/>
        <v>51763.097261998279</v>
      </c>
    </row>
    <row r="1265" spans="1:6" x14ac:dyDescent="0.3">
      <c r="A1265" s="73">
        <v>42010</v>
      </c>
      <c r="B1265" s="130">
        <v>2002.6099850000001</v>
      </c>
      <c r="C1265" s="125">
        <f t="shared" si="76"/>
        <v>-3.2859208567455833E-2</v>
      </c>
      <c r="D1265" s="128">
        <f t="shared" si="77"/>
        <v>-32859.208567455833</v>
      </c>
      <c r="E1265" s="128">
        <f t="shared" ca="1" si="78"/>
        <v>-49316.040606736467</v>
      </c>
      <c r="F1265" s="128">
        <f t="shared" ca="1" si="79"/>
        <v>51763.097261998279</v>
      </c>
    </row>
    <row r="1266" spans="1:6" x14ac:dyDescent="0.3">
      <c r="A1266" s="73">
        <v>42009</v>
      </c>
      <c r="B1266" s="130">
        <v>2020.579956</v>
      </c>
      <c r="C1266" s="125">
        <f t="shared" si="76"/>
        <v>-1.9721246243468715E-2</v>
      </c>
      <c r="D1266" s="128">
        <f t="shared" si="77"/>
        <v>-19721.246243468715</v>
      </c>
      <c r="E1266" s="128">
        <f t="shared" ca="1" si="78"/>
        <v>-49316.040606736467</v>
      </c>
      <c r="F1266" s="128">
        <f t="shared" ca="1" si="79"/>
        <v>51763.097261998279</v>
      </c>
    </row>
    <row r="1267" spans="1:6" x14ac:dyDescent="0.3">
      <c r="A1267" s="73">
        <v>42006</v>
      </c>
      <c r="B1267" s="130">
        <v>2058.1999510000001</v>
      </c>
      <c r="C1267" s="125">
        <f t="shared" si="76"/>
        <v>2.2509891579943098E-2</v>
      </c>
      <c r="D1267" s="128">
        <f t="shared" si="77"/>
        <v>22509.891579943098</v>
      </c>
      <c r="E1267" s="128">
        <f t="shared" ca="1" si="78"/>
        <v>-49316.040606736467</v>
      </c>
      <c r="F1267" s="128">
        <f t="shared" ca="1" si="79"/>
        <v>51763.097261998279</v>
      </c>
    </row>
    <row r="1268" spans="1:6" x14ac:dyDescent="0.3">
      <c r="A1268" s="73">
        <v>42004</v>
      </c>
      <c r="B1268" s="130">
        <v>2058.8999020000001</v>
      </c>
      <c r="C1268" s="125">
        <f t="shared" si="76"/>
        <v>4.3675249874161048E-2</v>
      </c>
      <c r="D1268" s="128">
        <f t="shared" si="77"/>
        <v>43675.249874161047</v>
      </c>
      <c r="E1268" s="128">
        <f t="shared" ca="1" si="78"/>
        <v>-49316.040606736467</v>
      </c>
      <c r="F1268" s="128">
        <f t="shared" ca="1" si="79"/>
        <v>51763.097261998279</v>
      </c>
    </row>
    <row r="1269" spans="1:6" x14ac:dyDescent="0.3">
      <c r="A1269" s="73">
        <v>42003</v>
      </c>
      <c r="B1269" s="130">
        <v>2080.3500979999999</v>
      </c>
      <c r="C1269" s="125">
        <f t="shared" si="76"/>
        <v>4.5596464052118924E-2</v>
      </c>
      <c r="D1269" s="128">
        <f t="shared" si="77"/>
        <v>45596.464052118921</v>
      </c>
      <c r="E1269" s="128">
        <f t="shared" ca="1" si="78"/>
        <v>-49316.040606736467</v>
      </c>
      <c r="F1269" s="128">
        <f t="shared" ca="1" si="79"/>
        <v>51763.097261998279</v>
      </c>
    </row>
    <row r="1270" spans="1:6" x14ac:dyDescent="0.3">
      <c r="A1270" s="73">
        <v>42002</v>
      </c>
      <c r="B1270" s="130">
        <v>2090.570068</v>
      </c>
      <c r="C1270" s="125">
        <f t="shared" si="76"/>
        <v>4.4068716914306583E-2</v>
      </c>
      <c r="D1270" s="128">
        <f t="shared" si="77"/>
        <v>44068.716914306584</v>
      </c>
      <c r="E1270" s="128">
        <f t="shared" ca="1" si="78"/>
        <v>-49316.040606736467</v>
      </c>
      <c r="F1270" s="128">
        <f t="shared" ca="1" si="79"/>
        <v>51763.097261998279</v>
      </c>
    </row>
    <row r="1271" spans="1:6" x14ac:dyDescent="0.3">
      <c r="A1271" s="73">
        <v>41999</v>
      </c>
      <c r="B1271" s="130">
        <v>2088.7700199999999</v>
      </c>
      <c r="C1271" s="125">
        <f t="shared" si="76"/>
        <v>2.6256216512935637E-2</v>
      </c>
      <c r="D1271" s="128">
        <f t="shared" si="77"/>
        <v>26256.216512935636</v>
      </c>
      <c r="E1271" s="128">
        <f t="shared" ca="1" si="78"/>
        <v>-49316.040606736467</v>
      </c>
      <c r="F1271" s="128">
        <f t="shared" ca="1" si="79"/>
        <v>51763.097261998279</v>
      </c>
    </row>
    <row r="1272" spans="1:6" x14ac:dyDescent="0.3">
      <c r="A1272" s="73">
        <v>41997</v>
      </c>
      <c r="B1272" s="130">
        <v>2081.8798830000001</v>
      </c>
      <c r="C1272" s="125">
        <f t="shared" si="76"/>
        <v>2.7510373215742456E-2</v>
      </c>
      <c r="D1272" s="128">
        <f t="shared" si="77"/>
        <v>27510.373215742457</v>
      </c>
      <c r="E1272" s="128">
        <f t="shared" ca="1" si="78"/>
        <v>-49316.040606736467</v>
      </c>
      <c r="F1272" s="128">
        <f t="shared" ca="1" si="79"/>
        <v>51763.097261998279</v>
      </c>
    </row>
    <row r="1273" spans="1:6" x14ac:dyDescent="0.3">
      <c r="A1273" s="73">
        <v>41996</v>
      </c>
      <c r="B1273" s="130">
        <v>2082.169922</v>
      </c>
      <c r="C1273" s="125">
        <f t="shared" si="76"/>
        <v>1.0850391423606665E-2</v>
      </c>
      <c r="D1273" s="128">
        <f t="shared" si="77"/>
        <v>10850.391423606665</v>
      </c>
      <c r="E1273" s="128">
        <f t="shared" ca="1" si="78"/>
        <v>-49316.040606736467</v>
      </c>
      <c r="F1273" s="128">
        <f t="shared" ca="1" si="79"/>
        <v>51763.097261998279</v>
      </c>
    </row>
    <row r="1274" spans="1:6" x14ac:dyDescent="0.3">
      <c r="A1274" s="73">
        <v>41995</v>
      </c>
      <c r="B1274" s="130">
        <v>2078.540039</v>
      </c>
      <c r="C1274" s="125">
        <f t="shared" si="76"/>
        <v>8.8481730797587144E-3</v>
      </c>
      <c r="D1274" s="128">
        <f t="shared" si="77"/>
        <v>8848.1730797587152</v>
      </c>
      <c r="E1274" s="128">
        <f t="shared" ca="1" si="78"/>
        <v>-49316.040606736467</v>
      </c>
      <c r="F1274" s="128">
        <f t="shared" ca="1" si="79"/>
        <v>51763.097261998279</v>
      </c>
    </row>
    <row r="1275" spans="1:6" x14ac:dyDescent="0.3">
      <c r="A1275" s="73">
        <v>41992</v>
      </c>
      <c r="B1275" s="130">
        <v>2070.6499020000001</v>
      </c>
      <c r="C1275" s="125">
        <f t="shared" si="76"/>
        <v>-2.2743967263164633E-3</v>
      </c>
      <c r="D1275" s="128">
        <f t="shared" si="77"/>
        <v>-2274.3967263164632</v>
      </c>
      <c r="E1275" s="128">
        <f t="shared" ca="1" si="78"/>
        <v>-49316.040606736467</v>
      </c>
      <c r="F1275" s="128">
        <f t="shared" ca="1" si="79"/>
        <v>51763.097261998279</v>
      </c>
    </row>
    <row r="1276" spans="1:6" x14ac:dyDescent="0.3">
      <c r="A1276" s="73">
        <v>41991</v>
      </c>
      <c r="B1276" s="130">
        <v>2061.2299800000001</v>
      </c>
      <c r="C1276" s="125">
        <f t="shared" si="76"/>
        <v>-5.1594378173076549E-3</v>
      </c>
      <c r="D1276" s="128">
        <f t="shared" si="77"/>
        <v>-5159.4378173076548</v>
      </c>
      <c r="E1276" s="128">
        <f t="shared" ca="1" si="78"/>
        <v>-49316.040606736467</v>
      </c>
      <c r="F1276" s="128">
        <f t="shared" ca="1" si="79"/>
        <v>51763.097261998279</v>
      </c>
    </row>
    <row r="1277" spans="1:6" x14ac:dyDescent="0.3">
      <c r="A1277" s="73">
        <v>41990</v>
      </c>
      <c r="B1277" s="130">
        <v>2012.8900149999999</v>
      </c>
      <c r="C1277" s="125">
        <f t="shared" si="76"/>
        <v>-2.9619231602348695E-2</v>
      </c>
      <c r="D1277" s="128">
        <f t="shared" si="77"/>
        <v>-29619.231602348693</v>
      </c>
      <c r="E1277" s="128">
        <f t="shared" ca="1" si="78"/>
        <v>-49316.040606736467</v>
      </c>
      <c r="F1277" s="128">
        <f t="shared" ca="1" si="79"/>
        <v>51763.097261998279</v>
      </c>
    </row>
    <row r="1278" spans="1:6" x14ac:dyDescent="0.3">
      <c r="A1278" s="73">
        <v>41989</v>
      </c>
      <c r="B1278" s="130">
        <v>1972.73999</v>
      </c>
      <c r="C1278" s="125">
        <f t="shared" si="76"/>
        <v>-4.5394525550152776E-2</v>
      </c>
      <c r="D1278" s="128">
        <f t="shared" si="77"/>
        <v>-45394.525550152779</v>
      </c>
      <c r="E1278" s="128">
        <f t="shared" ca="1" si="78"/>
        <v>-49316.040606736467</v>
      </c>
      <c r="F1278" s="128">
        <f t="shared" ca="1" si="79"/>
        <v>51763.097261998279</v>
      </c>
    </row>
    <row r="1279" spans="1:6" x14ac:dyDescent="0.3">
      <c r="A1279" s="73">
        <v>41988</v>
      </c>
      <c r="B1279" s="130">
        <v>1989.630005</v>
      </c>
      <c r="C1279" s="125">
        <f t="shared" si="76"/>
        <v>-3.1074654157611015E-2</v>
      </c>
      <c r="D1279" s="128">
        <f t="shared" si="77"/>
        <v>-31074.654157611014</v>
      </c>
      <c r="E1279" s="128">
        <f t="shared" ca="1" si="78"/>
        <v>-49316.040606736467</v>
      </c>
      <c r="F1279" s="128">
        <f t="shared" ca="1" si="79"/>
        <v>51763.097261998279</v>
      </c>
    </row>
    <row r="1280" spans="1:6" x14ac:dyDescent="0.3">
      <c r="A1280" s="73">
        <v>41985</v>
      </c>
      <c r="B1280" s="130">
        <v>2002.329956</v>
      </c>
      <c r="C1280" s="125">
        <f t="shared" si="76"/>
        <v>-3.1549314718117172E-2</v>
      </c>
      <c r="D1280" s="128">
        <f t="shared" si="77"/>
        <v>-31549.314718117173</v>
      </c>
      <c r="E1280" s="128">
        <f t="shared" ca="1" si="78"/>
        <v>-49316.040606736467</v>
      </c>
      <c r="F1280" s="128">
        <f t="shared" ca="1" si="79"/>
        <v>51763.097261998279</v>
      </c>
    </row>
    <row r="1281" spans="1:6" x14ac:dyDescent="0.3">
      <c r="A1281" s="73">
        <v>41984</v>
      </c>
      <c r="B1281" s="130">
        <v>2035.329956</v>
      </c>
      <c r="C1281" s="125">
        <f t="shared" si="76"/>
        <v>-1.8091266813429541E-2</v>
      </c>
      <c r="D1281" s="128">
        <f t="shared" si="77"/>
        <v>-18091.266813429542</v>
      </c>
      <c r="E1281" s="128">
        <f t="shared" ca="1" si="78"/>
        <v>-49316.040606736467</v>
      </c>
      <c r="F1281" s="128">
        <f t="shared" ca="1" si="79"/>
        <v>51763.097261998279</v>
      </c>
    </row>
    <row r="1282" spans="1:6" x14ac:dyDescent="0.3">
      <c r="A1282" s="73">
        <v>41983</v>
      </c>
      <c r="B1282" s="130">
        <v>2026.1400149999999</v>
      </c>
      <c r="C1282" s="125">
        <f t="shared" si="76"/>
        <v>-1.9782012562140738E-2</v>
      </c>
      <c r="D1282" s="128">
        <f t="shared" si="77"/>
        <v>-19782.012562140739</v>
      </c>
      <c r="E1282" s="128">
        <f t="shared" ca="1" si="78"/>
        <v>-49316.040606736467</v>
      </c>
      <c r="F1282" s="128">
        <f t="shared" ca="1" si="79"/>
        <v>51763.097261998279</v>
      </c>
    </row>
    <row r="1283" spans="1:6" x14ac:dyDescent="0.3">
      <c r="A1283" s="73">
        <v>41982</v>
      </c>
      <c r="B1283" s="130">
        <v>2059.820068</v>
      </c>
      <c r="C1283" s="125">
        <f t="shared" si="76"/>
        <v>-4.634095905499902E-3</v>
      </c>
      <c r="D1283" s="128">
        <f t="shared" si="77"/>
        <v>-4634.0959054999021</v>
      </c>
      <c r="E1283" s="128">
        <f t="shared" ca="1" si="78"/>
        <v>-49316.040606736467</v>
      </c>
      <c r="F1283" s="128">
        <f t="shared" ca="1" si="79"/>
        <v>51763.097261998279</v>
      </c>
    </row>
    <row r="1284" spans="1:6" x14ac:dyDescent="0.3">
      <c r="A1284" s="73">
        <v>41981</v>
      </c>
      <c r="B1284" s="130">
        <v>2060.3100589999999</v>
      </c>
      <c r="C1284" s="125">
        <f t="shared" si="76"/>
        <v>-1.545888538890261E-3</v>
      </c>
      <c r="D1284" s="128">
        <f t="shared" si="77"/>
        <v>-1545.8885388902611</v>
      </c>
      <c r="E1284" s="128">
        <f t="shared" ca="1" si="78"/>
        <v>-49316.040606736467</v>
      </c>
      <c r="F1284" s="128">
        <f t="shared" ca="1" si="79"/>
        <v>51763.097261998279</v>
      </c>
    </row>
    <row r="1285" spans="1:6" x14ac:dyDescent="0.3">
      <c r="A1285" s="73">
        <v>41978</v>
      </c>
      <c r="B1285" s="130">
        <v>2075.3701169999999</v>
      </c>
      <c r="C1285" s="125">
        <f t="shared" si="76"/>
        <v>1.1019421264157891E-2</v>
      </c>
      <c r="D1285" s="128">
        <f t="shared" si="77"/>
        <v>11019.421264157891</v>
      </c>
      <c r="E1285" s="128">
        <f t="shared" ca="1" si="78"/>
        <v>-49316.040606736467</v>
      </c>
      <c r="F1285" s="128">
        <f t="shared" ca="1" si="79"/>
        <v>51763.097261998279</v>
      </c>
    </row>
    <row r="1286" spans="1:6" x14ac:dyDescent="0.3">
      <c r="A1286" s="73">
        <v>41977</v>
      </c>
      <c r="B1286" s="130">
        <v>2071.919922</v>
      </c>
      <c r="C1286" s="125">
        <f t="shared" si="76"/>
        <v>1.1324120098597845E-2</v>
      </c>
      <c r="D1286" s="128">
        <f t="shared" si="77"/>
        <v>11324.120098597845</v>
      </c>
      <c r="E1286" s="128">
        <f t="shared" ca="1" si="78"/>
        <v>-49316.040606736467</v>
      </c>
      <c r="F1286" s="128">
        <f t="shared" ca="1" si="79"/>
        <v>51763.097261998279</v>
      </c>
    </row>
    <row r="1287" spans="1:6" x14ac:dyDescent="0.3">
      <c r="A1287" s="73">
        <v>41976</v>
      </c>
      <c r="B1287" s="130">
        <v>2074.330078</v>
      </c>
      <c r="C1287" s="125">
        <f t="shared" si="76"/>
        <v>1.0980616269592458E-2</v>
      </c>
      <c r="D1287" s="128">
        <f t="shared" si="77"/>
        <v>10980.616269592458</v>
      </c>
      <c r="E1287" s="128">
        <f t="shared" ca="1" si="78"/>
        <v>-49316.040606736467</v>
      </c>
      <c r="F1287" s="128">
        <f t="shared" ca="1" si="79"/>
        <v>51763.097261998279</v>
      </c>
    </row>
    <row r="1288" spans="1:6" x14ac:dyDescent="0.3">
      <c r="A1288" s="73">
        <v>41975</v>
      </c>
      <c r="B1288" s="130">
        <v>2066.5500489999999</v>
      </c>
      <c r="C1288" s="125">
        <f t="shared" ref="C1288:C1351" si="80">B1288/B1298-1</f>
        <v>1.2359700422973185E-2</v>
      </c>
      <c r="D1288" s="128">
        <f t="shared" ref="D1288:D1351" si="81">C1288*$B$5</f>
        <v>12359.700422973185</v>
      </c>
      <c r="E1288" s="128">
        <f t="shared" ref="E1288:E1351" ca="1" si="82">_xlfn.PERCENTILE.INC(OFFSET(D1288,0,0,Window),1-VaRLevel)</f>
        <v>-49316.040606736467</v>
      </c>
      <c r="F1288" s="128">
        <f t="shared" ref="F1288:F1351" ca="1" si="83">ABS(AVERAGEIF(OFFSET(D1288,0,0,Window),"&lt;=" &amp;E1288))</f>
        <v>51763.097261998279</v>
      </c>
    </row>
    <row r="1289" spans="1:6" x14ac:dyDescent="0.3">
      <c r="A1289" s="73">
        <v>41974</v>
      </c>
      <c r="B1289" s="130">
        <v>2053.4399410000001</v>
      </c>
      <c r="C1289" s="125">
        <f t="shared" si="80"/>
        <v>6.6770574661298987E-3</v>
      </c>
      <c r="D1289" s="128">
        <f t="shared" si="81"/>
        <v>6677.0574661298988</v>
      </c>
      <c r="E1289" s="128">
        <f t="shared" ca="1" si="82"/>
        <v>-49316.040606736467</v>
      </c>
      <c r="F1289" s="128">
        <f t="shared" ca="1" si="83"/>
        <v>51763.097261998279</v>
      </c>
    </row>
    <row r="1290" spans="1:6" x14ac:dyDescent="0.3">
      <c r="A1290" s="73">
        <v>41971</v>
      </c>
      <c r="B1290" s="130">
        <v>2067.5600589999999</v>
      </c>
      <c r="C1290" s="125">
        <f t="shared" si="80"/>
        <v>1.3842832503363711E-2</v>
      </c>
      <c r="D1290" s="128">
        <f t="shared" si="81"/>
        <v>13842.832503363712</v>
      </c>
      <c r="E1290" s="128">
        <f t="shared" ca="1" si="82"/>
        <v>-49316.040606736467</v>
      </c>
      <c r="F1290" s="128">
        <f t="shared" ca="1" si="83"/>
        <v>51763.097261998279</v>
      </c>
    </row>
    <row r="1291" spans="1:6" x14ac:dyDescent="0.3">
      <c r="A1291" s="73">
        <v>41969</v>
      </c>
      <c r="B1291" s="130">
        <v>2072.830078</v>
      </c>
      <c r="C1291" s="125">
        <f t="shared" si="80"/>
        <v>1.6965572427327436E-2</v>
      </c>
      <c r="D1291" s="128">
        <f t="shared" si="81"/>
        <v>16965.572427327435</v>
      </c>
      <c r="E1291" s="128">
        <f t="shared" ca="1" si="82"/>
        <v>-49316.040606736467</v>
      </c>
      <c r="F1291" s="128">
        <f t="shared" ca="1" si="83"/>
        <v>51763.097261998279</v>
      </c>
    </row>
    <row r="1292" spans="1:6" x14ac:dyDescent="0.3">
      <c r="A1292" s="73">
        <v>41968</v>
      </c>
      <c r="B1292" s="130">
        <v>2067.030029</v>
      </c>
      <c r="C1292" s="125">
        <f t="shared" si="80"/>
        <v>1.3408953500508192E-2</v>
      </c>
      <c r="D1292" s="128">
        <f t="shared" si="81"/>
        <v>13408.953500508193</v>
      </c>
      <c r="E1292" s="128">
        <f t="shared" ca="1" si="82"/>
        <v>-49316.040606736467</v>
      </c>
      <c r="F1292" s="128">
        <f t="shared" ca="1" si="83"/>
        <v>51763.097261998279</v>
      </c>
    </row>
    <row r="1293" spans="1:6" x14ac:dyDescent="0.3">
      <c r="A1293" s="73">
        <v>41967</v>
      </c>
      <c r="B1293" s="130">
        <v>2069.4099120000001</v>
      </c>
      <c r="C1293" s="125">
        <f t="shared" si="80"/>
        <v>1.5282594883466283E-2</v>
      </c>
      <c r="D1293" s="128">
        <f t="shared" si="81"/>
        <v>15282.594883466283</v>
      </c>
      <c r="E1293" s="128">
        <f t="shared" ca="1" si="82"/>
        <v>-49316.040606736467</v>
      </c>
      <c r="F1293" s="128">
        <f t="shared" ca="1" si="83"/>
        <v>51763.097261998279</v>
      </c>
    </row>
    <row r="1294" spans="1:6" x14ac:dyDescent="0.3">
      <c r="A1294" s="73">
        <v>41964</v>
      </c>
      <c r="B1294" s="130">
        <v>2063.5</v>
      </c>
      <c r="C1294" s="125">
        <f t="shared" si="80"/>
        <v>1.5541928479544165E-2</v>
      </c>
      <c r="D1294" s="128">
        <f t="shared" si="81"/>
        <v>15541.928479544165</v>
      </c>
      <c r="E1294" s="128">
        <f t="shared" ca="1" si="82"/>
        <v>-49316.040606736467</v>
      </c>
      <c r="F1294" s="128">
        <f t="shared" ca="1" si="83"/>
        <v>51763.097261998279</v>
      </c>
    </row>
    <row r="1295" spans="1:6" x14ac:dyDescent="0.3">
      <c r="A1295" s="73">
        <v>41963</v>
      </c>
      <c r="B1295" s="130">
        <v>2052.75</v>
      </c>
      <c r="C1295" s="125">
        <f t="shared" si="80"/>
        <v>1.0604535923699032E-2</v>
      </c>
      <c r="D1295" s="128">
        <f t="shared" si="81"/>
        <v>10604.535923699032</v>
      </c>
      <c r="E1295" s="128">
        <f t="shared" ca="1" si="82"/>
        <v>-49316.040606736467</v>
      </c>
      <c r="F1295" s="128">
        <f t="shared" ca="1" si="83"/>
        <v>51763.097261998279</v>
      </c>
    </row>
    <row r="1296" spans="1:6" x14ac:dyDescent="0.3">
      <c r="A1296" s="73">
        <v>41962</v>
      </c>
      <c r="B1296" s="130">
        <v>2048.719971</v>
      </c>
      <c r="C1296" s="125">
        <f t="shared" si="80"/>
        <v>1.242854246264824E-2</v>
      </c>
      <c r="D1296" s="128">
        <f t="shared" si="81"/>
        <v>12428.54246264824</v>
      </c>
      <c r="E1296" s="128">
        <f t="shared" ca="1" si="82"/>
        <v>-49316.040606736467</v>
      </c>
      <c r="F1296" s="128">
        <f t="shared" ca="1" si="83"/>
        <v>51763.097261998279</v>
      </c>
    </row>
    <row r="1297" spans="1:6" x14ac:dyDescent="0.3">
      <c r="A1297" s="73">
        <v>41961</v>
      </c>
      <c r="B1297" s="130">
        <v>2051.8000489999999</v>
      </c>
      <c r="C1297" s="125">
        <f t="shared" si="80"/>
        <v>1.9730666206220437E-2</v>
      </c>
      <c r="D1297" s="128">
        <f t="shared" si="81"/>
        <v>19730.666206220438</v>
      </c>
      <c r="E1297" s="128">
        <f t="shared" ca="1" si="82"/>
        <v>-49316.040606736467</v>
      </c>
      <c r="F1297" s="128">
        <f t="shared" ca="1" si="83"/>
        <v>51763.097261998279</v>
      </c>
    </row>
    <row r="1298" spans="1:6" x14ac:dyDescent="0.3">
      <c r="A1298" s="73">
        <v>41960</v>
      </c>
      <c r="B1298" s="130">
        <v>2041.3199460000001</v>
      </c>
      <c r="C1298" s="125">
        <f t="shared" si="80"/>
        <v>1.1651189315436072E-2</v>
      </c>
      <c r="D1298" s="128">
        <f t="shared" si="81"/>
        <v>11651.189315436073</v>
      </c>
      <c r="E1298" s="128">
        <f t="shared" ca="1" si="82"/>
        <v>-49316.040606736467</v>
      </c>
      <c r="F1298" s="128">
        <f t="shared" ca="1" si="83"/>
        <v>51763.097261998279</v>
      </c>
    </row>
    <row r="1299" spans="1:6" x14ac:dyDescent="0.3">
      <c r="A1299" s="73">
        <v>41957</v>
      </c>
      <c r="B1299" s="130">
        <v>2039.8199460000001</v>
      </c>
      <c r="C1299" s="125">
        <f t="shared" si="80"/>
        <v>1.078759023384368E-2</v>
      </c>
      <c r="D1299" s="128">
        <f t="shared" si="81"/>
        <v>10787.590233843681</v>
      </c>
      <c r="E1299" s="128">
        <f t="shared" ca="1" si="82"/>
        <v>-49316.040606736467</v>
      </c>
      <c r="F1299" s="128">
        <f t="shared" ca="1" si="83"/>
        <v>51763.097261998279</v>
      </c>
    </row>
    <row r="1300" spans="1:6" x14ac:dyDescent="0.3">
      <c r="A1300" s="73">
        <v>41956</v>
      </c>
      <c r="B1300" s="130">
        <v>2039.329956</v>
      </c>
      <c r="C1300" s="125">
        <f t="shared" si="80"/>
        <v>2.2399885424712496E-2</v>
      </c>
      <c r="D1300" s="128">
        <f t="shared" si="81"/>
        <v>22399.885424712495</v>
      </c>
      <c r="E1300" s="128">
        <f t="shared" ca="1" si="82"/>
        <v>-49316.040606736467</v>
      </c>
      <c r="F1300" s="128">
        <f t="shared" ca="1" si="83"/>
        <v>51763.097261998279</v>
      </c>
    </row>
    <row r="1301" spans="1:6" x14ac:dyDescent="0.3">
      <c r="A1301" s="73">
        <v>41955</v>
      </c>
      <c r="B1301" s="130">
        <v>2038.25</v>
      </c>
      <c r="C1301" s="125">
        <f t="shared" si="80"/>
        <v>2.8224763969624478E-2</v>
      </c>
      <c r="D1301" s="128">
        <f t="shared" si="81"/>
        <v>28224.763969624477</v>
      </c>
      <c r="E1301" s="128">
        <f t="shared" ca="1" si="82"/>
        <v>-49316.040606736467</v>
      </c>
      <c r="F1301" s="128">
        <f t="shared" ca="1" si="83"/>
        <v>51763.097261998279</v>
      </c>
    </row>
    <row r="1302" spans="1:6" x14ac:dyDescent="0.3">
      <c r="A1302" s="73">
        <v>41954</v>
      </c>
      <c r="B1302" s="130">
        <v>2039.6800539999999</v>
      </c>
      <c r="C1302" s="125">
        <f t="shared" si="80"/>
        <v>2.7520719201775679E-2</v>
      </c>
      <c r="D1302" s="128">
        <f t="shared" si="81"/>
        <v>27520.719201775679</v>
      </c>
      <c r="E1302" s="128">
        <f t="shared" ca="1" si="82"/>
        <v>-49316.040606736467</v>
      </c>
      <c r="F1302" s="128">
        <f t="shared" ca="1" si="83"/>
        <v>51763.097261998279</v>
      </c>
    </row>
    <row r="1303" spans="1:6" x14ac:dyDescent="0.3">
      <c r="A1303" s="73">
        <v>41953</v>
      </c>
      <c r="B1303" s="130">
        <v>2038.26001</v>
      </c>
      <c r="C1303" s="125">
        <f t="shared" si="80"/>
        <v>3.9064453951396461E-2</v>
      </c>
      <c r="D1303" s="128">
        <f t="shared" si="81"/>
        <v>39064.453951396463</v>
      </c>
      <c r="E1303" s="128">
        <f t="shared" ca="1" si="82"/>
        <v>-49316.040606736467</v>
      </c>
      <c r="F1303" s="128">
        <f t="shared" ca="1" si="83"/>
        <v>51763.097261998279</v>
      </c>
    </row>
    <row r="1304" spans="1:6" x14ac:dyDescent="0.3">
      <c r="A1304" s="73">
        <v>41950</v>
      </c>
      <c r="B1304" s="130">
        <v>2031.920044</v>
      </c>
      <c r="C1304" s="125">
        <f t="shared" si="80"/>
        <v>3.4277092054379121E-2</v>
      </c>
      <c r="D1304" s="128">
        <f t="shared" si="81"/>
        <v>34277.092054379122</v>
      </c>
      <c r="E1304" s="128">
        <f t="shared" ca="1" si="82"/>
        <v>-49316.040606736467</v>
      </c>
      <c r="F1304" s="128">
        <f t="shared" ca="1" si="83"/>
        <v>51763.097261998279</v>
      </c>
    </row>
    <row r="1305" spans="1:6" x14ac:dyDescent="0.3">
      <c r="A1305" s="73">
        <v>41949</v>
      </c>
      <c r="B1305" s="130">
        <v>2031.209961</v>
      </c>
      <c r="C1305" s="125">
        <f t="shared" si="80"/>
        <v>4.1208321231712475E-2</v>
      </c>
      <c r="D1305" s="128">
        <f t="shared" si="81"/>
        <v>41208.321231712478</v>
      </c>
      <c r="E1305" s="128">
        <f t="shared" ca="1" si="82"/>
        <v>-49316.040606736467</v>
      </c>
      <c r="F1305" s="128">
        <f t="shared" ca="1" si="83"/>
        <v>51763.097261998279</v>
      </c>
    </row>
    <row r="1306" spans="1:6" x14ac:dyDescent="0.3">
      <c r="A1306" s="73">
        <v>41948</v>
      </c>
      <c r="B1306" s="130">
        <v>2023.5699460000001</v>
      </c>
      <c r="C1306" s="125">
        <f t="shared" si="80"/>
        <v>5.0054206428700621E-2</v>
      </c>
      <c r="D1306" s="128">
        <f t="shared" si="81"/>
        <v>50054.206428700621</v>
      </c>
      <c r="E1306" s="128">
        <f t="shared" ca="1" si="82"/>
        <v>-49316.040606736467</v>
      </c>
      <c r="F1306" s="128">
        <f t="shared" ca="1" si="83"/>
        <v>51763.097261998279</v>
      </c>
    </row>
    <row r="1307" spans="1:6" x14ac:dyDescent="0.3">
      <c r="A1307" s="73">
        <v>41947</v>
      </c>
      <c r="B1307" s="130">
        <v>2012.099976</v>
      </c>
      <c r="C1307" s="125">
        <f t="shared" si="80"/>
        <v>3.648105679863245E-2</v>
      </c>
      <c r="D1307" s="128">
        <f t="shared" si="81"/>
        <v>36481.056798632453</v>
      </c>
      <c r="E1307" s="128">
        <f t="shared" ca="1" si="82"/>
        <v>-49316.040606736467</v>
      </c>
      <c r="F1307" s="128">
        <f t="shared" ca="1" si="83"/>
        <v>51763.097261998279</v>
      </c>
    </row>
    <row r="1308" spans="1:6" x14ac:dyDescent="0.3">
      <c r="A1308" s="73">
        <v>41946</v>
      </c>
      <c r="B1308" s="130">
        <v>2017.8100589999999</v>
      </c>
      <c r="C1308" s="125">
        <f t="shared" si="80"/>
        <v>5.9768619073593987E-2</v>
      </c>
      <c r="D1308" s="128">
        <f t="shared" si="81"/>
        <v>59768.619073593989</v>
      </c>
      <c r="E1308" s="128">
        <f t="shared" ca="1" si="82"/>
        <v>-49316.040606736467</v>
      </c>
      <c r="F1308" s="128">
        <f t="shared" ca="1" si="83"/>
        <v>51763.097261998279</v>
      </c>
    </row>
    <row r="1309" spans="1:6" x14ac:dyDescent="0.3">
      <c r="A1309" s="73">
        <v>41943</v>
      </c>
      <c r="B1309" s="130">
        <v>2018.0500489999999</v>
      </c>
      <c r="C1309" s="125">
        <f t="shared" si="80"/>
        <v>6.9584917161775062E-2</v>
      </c>
      <c r="D1309" s="128">
        <f t="shared" si="81"/>
        <v>69584.917161775069</v>
      </c>
      <c r="E1309" s="128">
        <f t="shared" ca="1" si="82"/>
        <v>-49316.040606736467</v>
      </c>
      <c r="F1309" s="128">
        <f t="shared" ca="1" si="83"/>
        <v>51763.097261998279</v>
      </c>
    </row>
    <row r="1310" spans="1:6" x14ac:dyDescent="0.3">
      <c r="A1310" s="73">
        <v>41942</v>
      </c>
      <c r="B1310" s="130">
        <v>1994.650024</v>
      </c>
      <c r="C1310" s="125">
        <f t="shared" si="80"/>
        <v>7.0803545970476334E-2</v>
      </c>
      <c r="D1310" s="128">
        <f t="shared" si="81"/>
        <v>70803.545970476334</v>
      </c>
      <c r="E1310" s="128">
        <f t="shared" ca="1" si="82"/>
        <v>-49316.040606736467</v>
      </c>
      <c r="F1310" s="128">
        <f t="shared" ca="1" si="83"/>
        <v>51763.097261998279</v>
      </c>
    </row>
    <row r="1311" spans="1:6" x14ac:dyDescent="0.3">
      <c r="A1311" s="73">
        <v>41941</v>
      </c>
      <c r="B1311" s="130">
        <v>1982.3000489999999</v>
      </c>
      <c r="C1311" s="125">
        <f t="shared" si="80"/>
        <v>6.4327894186427148E-2</v>
      </c>
      <c r="D1311" s="128">
        <f t="shared" si="81"/>
        <v>64327.894186427147</v>
      </c>
      <c r="E1311" s="128">
        <f t="shared" ca="1" si="82"/>
        <v>-49316.040606736467</v>
      </c>
      <c r="F1311" s="128">
        <f t="shared" ca="1" si="83"/>
        <v>51763.097261998279</v>
      </c>
    </row>
    <row r="1312" spans="1:6" x14ac:dyDescent="0.3">
      <c r="A1312" s="73">
        <v>41940</v>
      </c>
      <c r="B1312" s="130">
        <v>1985.0500489999999</v>
      </c>
      <c r="C1312" s="125">
        <f t="shared" si="80"/>
        <v>5.7171060766566528E-2</v>
      </c>
      <c r="D1312" s="128">
        <f t="shared" si="81"/>
        <v>57171.06076656653</v>
      </c>
      <c r="E1312" s="128">
        <f t="shared" ca="1" si="82"/>
        <v>-49316.040606736467</v>
      </c>
      <c r="F1312" s="128">
        <f t="shared" ca="1" si="83"/>
        <v>51763.097261998279</v>
      </c>
    </row>
    <row r="1313" spans="1:6" x14ac:dyDescent="0.3">
      <c r="A1313" s="73">
        <v>41939</v>
      </c>
      <c r="B1313" s="130">
        <v>1961.630005</v>
      </c>
      <c r="C1313" s="125">
        <f t="shared" si="80"/>
        <v>4.6347768471082684E-2</v>
      </c>
      <c r="D1313" s="128">
        <f t="shared" si="81"/>
        <v>46347.768471082687</v>
      </c>
      <c r="E1313" s="128">
        <f t="shared" ca="1" si="82"/>
        <v>-49316.040606736467</v>
      </c>
      <c r="F1313" s="128">
        <f t="shared" ca="1" si="83"/>
        <v>51763.097261998279</v>
      </c>
    </row>
    <row r="1314" spans="1:6" x14ac:dyDescent="0.3">
      <c r="A1314" s="73">
        <v>41936</v>
      </c>
      <c r="B1314" s="130">
        <v>1964.579956</v>
      </c>
      <c r="C1314" s="125">
        <f t="shared" si="80"/>
        <v>3.0664199633120059E-2</v>
      </c>
      <c r="D1314" s="128">
        <f t="shared" si="81"/>
        <v>30664.199633120061</v>
      </c>
      <c r="E1314" s="128">
        <f t="shared" ca="1" si="82"/>
        <v>-49316.040606736467</v>
      </c>
      <c r="F1314" s="128">
        <f t="shared" ca="1" si="83"/>
        <v>51763.097261998279</v>
      </c>
    </row>
    <row r="1315" spans="1:6" x14ac:dyDescent="0.3">
      <c r="A1315" s="73">
        <v>41935</v>
      </c>
      <c r="B1315" s="130">
        <v>1950.8199460000001</v>
      </c>
      <c r="C1315" s="125">
        <f t="shared" si="80"/>
        <v>1.1725893682384081E-2</v>
      </c>
      <c r="D1315" s="128">
        <f t="shared" si="81"/>
        <v>11725.893682384081</v>
      </c>
      <c r="E1315" s="128">
        <f t="shared" ca="1" si="82"/>
        <v>-49316.040606736467</v>
      </c>
      <c r="F1315" s="128">
        <f t="shared" ca="1" si="83"/>
        <v>51763.097261998279</v>
      </c>
    </row>
    <row r="1316" spans="1:6" x14ac:dyDescent="0.3">
      <c r="A1316" s="73">
        <v>41934</v>
      </c>
      <c r="B1316" s="130">
        <v>1927.1099850000001</v>
      </c>
      <c r="C1316" s="125">
        <f t="shared" si="80"/>
        <v>-2.1220093393586437E-2</v>
      </c>
      <c r="D1316" s="128">
        <f t="shared" si="81"/>
        <v>-21220.093393586438</v>
      </c>
      <c r="E1316" s="128">
        <f t="shared" ca="1" si="82"/>
        <v>-49316.040606736467</v>
      </c>
      <c r="F1316" s="128">
        <f t="shared" ca="1" si="83"/>
        <v>51763.097261998279</v>
      </c>
    </row>
    <row r="1317" spans="1:6" x14ac:dyDescent="0.3">
      <c r="A1317" s="73">
        <v>41933</v>
      </c>
      <c r="B1317" s="130">
        <v>1941.280029</v>
      </c>
      <c r="C1317" s="125">
        <f t="shared" si="80"/>
        <v>3.1936608323330784E-3</v>
      </c>
      <c r="D1317" s="128">
        <f t="shared" si="81"/>
        <v>3193.6608323330784</v>
      </c>
      <c r="E1317" s="128">
        <f t="shared" ca="1" si="82"/>
        <v>-49316.040606736467</v>
      </c>
      <c r="F1317" s="128">
        <f t="shared" ca="1" si="83"/>
        <v>51763.097261998279</v>
      </c>
    </row>
    <row r="1318" spans="1:6" x14ac:dyDescent="0.3">
      <c r="A1318" s="73">
        <v>41932</v>
      </c>
      <c r="B1318" s="130">
        <v>1904.01001</v>
      </c>
      <c r="C1318" s="125">
        <f t="shared" si="80"/>
        <v>-3.0949368222669804E-2</v>
      </c>
      <c r="D1318" s="128">
        <f t="shared" si="81"/>
        <v>-30949.368222669804</v>
      </c>
      <c r="E1318" s="128">
        <f t="shared" ca="1" si="82"/>
        <v>-49316.040606736467</v>
      </c>
      <c r="F1318" s="128">
        <f t="shared" ca="1" si="83"/>
        <v>51763.097261998279</v>
      </c>
    </row>
    <row r="1319" spans="1:6" x14ac:dyDescent="0.3">
      <c r="A1319" s="73">
        <v>41929</v>
      </c>
      <c r="B1319" s="130">
        <v>1886.76001</v>
      </c>
      <c r="C1319" s="125">
        <f t="shared" si="80"/>
        <v>-4.1231776518338092E-2</v>
      </c>
      <c r="D1319" s="128">
        <f t="shared" si="81"/>
        <v>-41231.776518338091</v>
      </c>
      <c r="E1319" s="128">
        <f t="shared" ca="1" si="82"/>
        <v>-49316.040606736467</v>
      </c>
      <c r="F1319" s="128">
        <f t="shared" ca="1" si="83"/>
        <v>51763.097261998279</v>
      </c>
    </row>
    <row r="1320" spans="1:6" x14ac:dyDescent="0.3">
      <c r="A1320" s="73">
        <v>41928</v>
      </c>
      <c r="B1320" s="130">
        <v>1862.76001</v>
      </c>
      <c r="C1320" s="125">
        <f t="shared" si="80"/>
        <v>-4.285855403907346E-2</v>
      </c>
      <c r="D1320" s="128">
        <f t="shared" si="81"/>
        <v>-42858.55403907346</v>
      </c>
      <c r="E1320" s="128">
        <f t="shared" ca="1" si="82"/>
        <v>-49316.040606736467</v>
      </c>
      <c r="F1320" s="128">
        <f t="shared" ca="1" si="83"/>
        <v>51763.097261998279</v>
      </c>
    </row>
    <row r="1321" spans="1:6" x14ac:dyDescent="0.3">
      <c r="A1321" s="73">
        <v>41927</v>
      </c>
      <c r="B1321" s="130">
        <v>1862.48999</v>
      </c>
      <c r="C1321" s="125">
        <f t="shared" si="80"/>
        <v>-4.299237603190853E-2</v>
      </c>
      <c r="D1321" s="128">
        <f t="shared" si="81"/>
        <v>-42992.376031908527</v>
      </c>
      <c r="E1321" s="128">
        <f t="shared" ca="1" si="82"/>
        <v>-49316.040606736467</v>
      </c>
      <c r="F1321" s="128">
        <f t="shared" ca="1" si="83"/>
        <v>51763.097261998279</v>
      </c>
    </row>
    <row r="1322" spans="1:6" x14ac:dyDescent="0.3">
      <c r="A1322" s="73">
        <v>41926</v>
      </c>
      <c r="B1322" s="130">
        <v>1877.6999510000001</v>
      </c>
      <c r="C1322" s="125">
        <f t="shared" si="80"/>
        <v>-4.7959522245500708E-2</v>
      </c>
      <c r="D1322" s="128">
        <f t="shared" si="81"/>
        <v>-47959.52224550071</v>
      </c>
      <c r="E1322" s="128">
        <f t="shared" ca="1" si="82"/>
        <v>-49316.040606736467</v>
      </c>
      <c r="F1322" s="128">
        <f t="shared" ca="1" si="83"/>
        <v>51763.097261998279</v>
      </c>
    </row>
    <row r="1323" spans="1:6" x14ac:dyDescent="0.3">
      <c r="A1323" s="73">
        <v>41925</v>
      </c>
      <c r="B1323" s="130">
        <v>1874.73999</v>
      </c>
      <c r="C1323" s="125">
        <f t="shared" si="80"/>
        <v>-5.2108431816506595E-2</v>
      </c>
      <c r="D1323" s="128">
        <f t="shared" si="81"/>
        <v>-52108.431816506592</v>
      </c>
      <c r="E1323" s="128">
        <f t="shared" ca="1" si="82"/>
        <v>-49316.040606736467</v>
      </c>
      <c r="F1323" s="128">
        <f t="shared" ca="1" si="83"/>
        <v>51763.097261998279</v>
      </c>
    </row>
    <row r="1324" spans="1:6" x14ac:dyDescent="0.3">
      <c r="A1324" s="73">
        <v>41922</v>
      </c>
      <c r="B1324" s="130">
        <v>1906.130005</v>
      </c>
      <c r="C1324" s="125">
        <f t="shared" si="80"/>
        <v>-3.8691767873819227E-2</v>
      </c>
      <c r="D1324" s="128">
        <f t="shared" si="81"/>
        <v>-38691.767873819226</v>
      </c>
      <c r="E1324" s="128">
        <f t="shared" ca="1" si="82"/>
        <v>-43833.634334339324</v>
      </c>
      <c r="F1324" s="128">
        <f t="shared" ca="1" si="83"/>
        <v>50411.282000424108</v>
      </c>
    </row>
    <row r="1325" spans="1:6" x14ac:dyDescent="0.3">
      <c r="A1325" s="73">
        <v>41921</v>
      </c>
      <c r="B1325" s="130">
        <v>1928.209961</v>
      </c>
      <c r="C1325" s="125">
        <f t="shared" si="80"/>
        <v>-1.9216796215732468E-2</v>
      </c>
      <c r="D1325" s="128">
        <f t="shared" si="81"/>
        <v>-19216.796215732469</v>
      </c>
      <c r="E1325" s="128">
        <f t="shared" ca="1" si="82"/>
        <v>-43833.634334339324</v>
      </c>
      <c r="F1325" s="128">
        <f t="shared" ca="1" si="83"/>
        <v>50411.282000424108</v>
      </c>
    </row>
    <row r="1326" spans="1:6" x14ac:dyDescent="0.3">
      <c r="A1326" s="73">
        <v>41920</v>
      </c>
      <c r="B1326" s="130">
        <v>1968.8900149999999</v>
      </c>
      <c r="C1326" s="125">
        <f t="shared" si="80"/>
        <v>-1.4717526536976999E-2</v>
      </c>
      <c r="D1326" s="128">
        <f t="shared" si="81"/>
        <v>-14717.526536976999</v>
      </c>
      <c r="E1326" s="128">
        <f t="shared" ca="1" si="82"/>
        <v>-43833.634334339324</v>
      </c>
      <c r="F1326" s="128">
        <f t="shared" ca="1" si="83"/>
        <v>50411.282000424108</v>
      </c>
    </row>
    <row r="1327" spans="1:6" x14ac:dyDescent="0.3">
      <c r="A1327" s="73">
        <v>41919</v>
      </c>
      <c r="B1327" s="130">
        <v>1935.099976</v>
      </c>
      <c r="C1327" s="125">
        <f t="shared" si="80"/>
        <v>-2.4042144837352342E-2</v>
      </c>
      <c r="D1327" s="128">
        <f t="shared" si="81"/>
        <v>-24042.144837352342</v>
      </c>
      <c r="E1327" s="128">
        <f t="shared" ca="1" si="82"/>
        <v>-43833.634334339324</v>
      </c>
      <c r="F1327" s="128">
        <f t="shared" ca="1" si="83"/>
        <v>50411.282000424108</v>
      </c>
    </row>
    <row r="1328" spans="1:6" x14ac:dyDescent="0.3">
      <c r="A1328" s="73">
        <v>41918</v>
      </c>
      <c r="B1328" s="130">
        <v>1964.8199460000001</v>
      </c>
      <c r="C1328" s="125">
        <f t="shared" si="80"/>
        <v>-1.4777235218392359E-2</v>
      </c>
      <c r="D1328" s="128">
        <f t="shared" si="81"/>
        <v>-14777.235218392359</v>
      </c>
      <c r="E1328" s="128">
        <f t="shared" ca="1" si="82"/>
        <v>-43833.634334339324</v>
      </c>
      <c r="F1328" s="128">
        <f t="shared" ca="1" si="83"/>
        <v>50411.282000424108</v>
      </c>
    </row>
    <row r="1329" spans="1:6" x14ac:dyDescent="0.3">
      <c r="A1329" s="73">
        <v>41915</v>
      </c>
      <c r="B1329" s="130">
        <v>1967.900024</v>
      </c>
      <c r="C1329" s="125">
        <f t="shared" si="80"/>
        <v>-2.1140071375168268E-2</v>
      </c>
      <c r="D1329" s="128">
        <f t="shared" si="81"/>
        <v>-21140.071375168267</v>
      </c>
      <c r="E1329" s="128">
        <f t="shared" ca="1" si="82"/>
        <v>-43833.634334339324</v>
      </c>
      <c r="F1329" s="128">
        <f t="shared" ca="1" si="83"/>
        <v>50411.282000424108</v>
      </c>
    </row>
    <row r="1330" spans="1:6" x14ac:dyDescent="0.3">
      <c r="A1330" s="73">
        <v>41914</v>
      </c>
      <c r="B1330" s="130">
        <v>1946.170044</v>
      </c>
      <c r="C1330" s="125">
        <f t="shared" si="80"/>
        <v>-3.2410876961937785E-2</v>
      </c>
      <c r="D1330" s="128">
        <f t="shared" si="81"/>
        <v>-32410.876961937785</v>
      </c>
      <c r="E1330" s="128">
        <f t="shared" ca="1" si="82"/>
        <v>-43833.634334339324</v>
      </c>
      <c r="F1330" s="128">
        <f t="shared" ca="1" si="83"/>
        <v>50411.282000424108</v>
      </c>
    </row>
    <row r="1331" spans="1:6" x14ac:dyDescent="0.3">
      <c r="A1331" s="73">
        <v>41913</v>
      </c>
      <c r="B1331" s="130">
        <v>1946.160034</v>
      </c>
      <c r="C1331" s="125">
        <f t="shared" si="80"/>
        <v>-2.7683225415495949E-2</v>
      </c>
      <c r="D1331" s="128">
        <f t="shared" si="81"/>
        <v>-27683.225415495948</v>
      </c>
      <c r="E1331" s="128">
        <f t="shared" ca="1" si="82"/>
        <v>-43833.634334339324</v>
      </c>
      <c r="F1331" s="128">
        <f t="shared" ca="1" si="83"/>
        <v>50411.282000424108</v>
      </c>
    </row>
    <row r="1332" spans="1:6" x14ac:dyDescent="0.3">
      <c r="A1332" s="73">
        <v>41912</v>
      </c>
      <c r="B1332" s="130">
        <v>1972.290039</v>
      </c>
      <c r="C1332" s="125">
        <f t="shared" si="80"/>
        <v>-1.3351780041338968E-2</v>
      </c>
      <c r="D1332" s="128">
        <f t="shared" si="81"/>
        <v>-13351.780041338967</v>
      </c>
      <c r="E1332" s="128">
        <f t="shared" ca="1" si="82"/>
        <v>-43833.634334339324</v>
      </c>
      <c r="F1332" s="128">
        <f t="shared" ca="1" si="83"/>
        <v>50411.282000424108</v>
      </c>
    </row>
    <row r="1333" spans="1:6" x14ac:dyDescent="0.3">
      <c r="A1333" s="73">
        <v>41911</v>
      </c>
      <c r="B1333" s="130">
        <v>1977.8000489999999</v>
      </c>
      <c r="C1333" s="125">
        <f t="shared" si="80"/>
        <v>-3.1902929667151358E-3</v>
      </c>
      <c r="D1333" s="128">
        <f t="shared" si="81"/>
        <v>-3190.2929667151357</v>
      </c>
      <c r="E1333" s="128">
        <f t="shared" ca="1" si="82"/>
        <v>-43833.634334339324</v>
      </c>
      <c r="F1333" s="128">
        <f t="shared" ca="1" si="83"/>
        <v>50411.282000424108</v>
      </c>
    </row>
    <row r="1334" spans="1:6" x14ac:dyDescent="0.3">
      <c r="A1334" s="73">
        <v>41908</v>
      </c>
      <c r="B1334" s="130">
        <v>1982.849976</v>
      </c>
      <c r="C1334" s="125">
        <f t="shared" si="80"/>
        <v>-1.3548268718645007E-3</v>
      </c>
      <c r="D1334" s="128">
        <f t="shared" si="81"/>
        <v>-1354.8268718645006</v>
      </c>
      <c r="E1334" s="128">
        <f t="shared" ca="1" si="82"/>
        <v>-43833.634334339324</v>
      </c>
      <c r="F1334" s="128">
        <f t="shared" ca="1" si="83"/>
        <v>50411.282000424108</v>
      </c>
    </row>
    <row r="1335" spans="1:6" x14ac:dyDescent="0.3">
      <c r="A1335" s="73">
        <v>41907</v>
      </c>
      <c r="B1335" s="130">
        <v>1965.98999</v>
      </c>
      <c r="C1335" s="125">
        <f t="shared" si="80"/>
        <v>-1.5750062215200922E-2</v>
      </c>
      <c r="D1335" s="128">
        <f t="shared" si="81"/>
        <v>-15750.062215200922</v>
      </c>
      <c r="E1335" s="128">
        <f t="shared" ca="1" si="82"/>
        <v>-43833.634334339324</v>
      </c>
      <c r="F1335" s="128">
        <f t="shared" ca="1" si="83"/>
        <v>50411.282000424108</v>
      </c>
    </row>
    <row r="1336" spans="1:6" x14ac:dyDescent="0.3">
      <c r="A1336" s="73">
        <v>41906</v>
      </c>
      <c r="B1336" s="130">
        <v>1998.3000489999999</v>
      </c>
      <c r="C1336" s="125">
        <f t="shared" si="80"/>
        <v>1.3078725038280226E-3</v>
      </c>
      <c r="D1336" s="128">
        <f t="shared" si="81"/>
        <v>1307.8725038280227</v>
      </c>
      <c r="E1336" s="128">
        <f t="shared" ca="1" si="82"/>
        <v>-43833.634334339324</v>
      </c>
      <c r="F1336" s="128">
        <f t="shared" ca="1" si="83"/>
        <v>50411.282000424108</v>
      </c>
    </row>
    <row r="1337" spans="1:6" x14ac:dyDescent="0.3">
      <c r="A1337" s="73">
        <v>41905</v>
      </c>
      <c r="B1337" s="130">
        <v>1982.7700199999999</v>
      </c>
      <c r="C1337" s="125">
        <f t="shared" si="80"/>
        <v>-2.851441918406028E-3</v>
      </c>
      <c r="D1337" s="128">
        <f t="shared" si="81"/>
        <v>-2851.441918406028</v>
      </c>
      <c r="E1337" s="128">
        <f t="shared" ca="1" si="82"/>
        <v>-43833.634334339324</v>
      </c>
      <c r="F1337" s="128">
        <f t="shared" ca="1" si="83"/>
        <v>50411.282000424108</v>
      </c>
    </row>
    <row r="1338" spans="1:6" x14ac:dyDescent="0.3">
      <c r="A1338" s="73">
        <v>41904</v>
      </c>
      <c r="B1338" s="130">
        <v>1994.290039</v>
      </c>
      <c r="C1338" s="125">
        <f t="shared" si="80"/>
        <v>-3.6222108270300701E-3</v>
      </c>
      <c r="D1338" s="128">
        <f t="shared" si="81"/>
        <v>-3622.21082703007</v>
      </c>
      <c r="E1338" s="128">
        <f t="shared" ca="1" si="82"/>
        <v>-43833.634334339324</v>
      </c>
      <c r="F1338" s="128">
        <f t="shared" ca="1" si="83"/>
        <v>50411.282000424108</v>
      </c>
    </row>
    <row r="1339" spans="1:6" x14ac:dyDescent="0.3">
      <c r="A1339" s="73">
        <v>41901</v>
      </c>
      <c r="B1339" s="130">
        <v>2010.400024</v>
      </c>
      <c r="C1339" s="125">
        <f t="shared" si="80"/>
        <v>1.3398663413812795E-3</v>
      </c>
      <c r="D1339" s="128">
        <f t="shared" si="81"/>
        <v>1339.8663413812794</v>
      </c>
      <c r="E1339" s="128">
        <f t="shared" ca="1" si="82"/>
        <v>-43833.634334339324</v>
      </c>
      <c r="F1339" s="128">
        <f t="shared" ca="1" si="83"/>
        <v>50411.282000424108</v>
      </c>
    </row>
    <row r="1340" spans="1:6" x14ac:dyDescent="0.3">
      <c r="A1340" s="73">
        <v>41900</v>
      </c>
      <c r="B1340" s="130">
        <v>2011.3599850000001</v>
      </c>
      <c r="C1340" s="125">
        <f t="shared" si="80"/>
        <v>6.8630444949249192E-3</v>
      </c>
      <c r="D1340" s="128">
        <f t="shared" si="81"/>
        <v>6863.0444949249195</v>
      </c>
      <c r="E1340" s="128">
        <f t="shared" ca="1" si="82"/>
        <v>-43833.634334339324</v>
      </c>
      <c r="F1340" s="128">
        <f t="shared" ca="1" si="83"/>
        <v>50411.282000424108</v>
      </c>
    </row>
    <row r="1341" spans="1:6" x14ac:dyDescent="0.3">
      <c r="A1341" s="73">
        <v>41899</v>
      </c>
      <c r="B1341" s="130">
        <v>2001.5699460000001</v>
      </c>
      <c r="C1341" s="125">
        <f t="shared" si="80"/>
        <v>4.2483456571651423E-4</v>
      </c>
      <c r="D1341" s="128">
        <f t="shared" si="81"/>
        <v>424.83456571651425</v>
      </c>
      <c r="E1341" s="128">
        <f t="shared" ca="1" si="82"/>
        <v>-43833.634334339324</v>
      </c>
      <c r="F1341" s="128">
        <f t="shared" ca="1" si="83"/>
        <v>50411.282000424108</v>
      </c>
    </row>
    <row r="1342" spans="1:6" x14ac:dyDescent="0.3">
      <c r="A1342" s="73">
        <v>41898</v>
      </c>
      <c r="B1342" s="130">
        <v>1998.9799800000001</v>
      </c>
      <c r="C1342" s="125">
        <f t="shared" si="80"/>
        <v>-1.6481455901291575E-3</v>
      </c>
      <c r="D1342" s="128">
        <f t="shared" si="81"/>
        <v>-1648.1455901291574</v>
      </c>
      <c r="E1342" s="128">
        <f t="shared" ca="1" si="82"/>
        <v>-43833.634334339324</v>
      </c>
      <c r="F1342" s="128">
        <f t="shared" ca="1" si="83"/>
        <v>50411.282000424108</v>
      </c>
    </row>
    <row r="1343" spans="1:6" x14ac:dyDescent="0.3">
      <c r="A1343" s="73">
        <v>41897</v>
      </c>
      <c r="B1343" s="130">
        <v>1984.130005</v>
      </c>
      <c r="C1343" s="125">
        <f t="shared" si="80"/>
        <v>-9.6038125997789381E-3</v>
      </c>
      <c r="D1343" s="128">
        <f t="shared" si="81"/>
        <v>-9603.8125997789375</v>
      </c>
      <c r="E1343" s="128">
        <f t="shared" ca="1" si="82"/>
        <v>-43833.634334339324</v>
      </c>
      <c r="F1343" s="128">
        <f t="shared" ca="1" si="83"/>
        <v>50411.282000424108</v>
      </c>
    </row>
    <row r="1344" spans="1:6" x14ac:dyDescent="0.3">
      <c r="A1344" s="73">
        <v>41894</v>
      </c>
      <c r="B1344" s="130">
        <v>1985.540039</v>
      </c>
      <c r="C1344" s="125">
        <f t="shared" si="80"/>
        <v>-5.6091183910229603E-3</v>
      </c>
      <c r="D1344" s="128">
        <f t="shared" si="81"/>
        <v>-5609.1183910229602</v>
      </c>
      <c r="E1344" s="128">
        <f t="shared" ca="1" si="82"/>
        <v>-43833.634334339324</v>
      </c>
      <c r="F1344" s="128">
        <f t="shared" ca="1" si="83"/>
        <v>50411.282000424108</v>
      </c>
    </row>
    <row r="1345" spans="1:6" x14ac:dyDescent="0.3">
      <c r="A1345" s="73">
        <v>41893</v>
      </c>
      <c r="B1345" s="130">
        <v>1997.4499510000001</v>
      </c>
      <c r="C1345" s="125">
        <f t="shared" si="80"/>
        <v>-1.3349419068229285E-3</v>
      </c>
      <c r="D1345" s="128">
        <f t="shared" si="81"/>
        <v>-1334.9419068229286</v>
      </c>
      <c r="E1345" s="128">
        <f t="shared" ca="1" si="82"/>
        <v>-43833.634334339324</v>
      </c>
      <c r="F1345" s="128">
        <f t="shared" ca="1" si="83"/>
        <v>50411.282000424108</v>
      </c>
    </row>
    <row r="1346" spans="1:6" x14ac:dyDescent="0.3">
      <c r="A1346" s="73">
        <v>41892</v>
      </c>
      <c r="B1346" s="130">
        <v>1995.6899410000001</v>
      </c>
      <c r="C1346" s="125">
        <f t="shared" si="80"/>
        <v>-2.1650178281714672E-3</v>
      </c>
      <c r="D1346" s="128">
        <f t="shared" si="81"/>
        <v>-2165.017828171467</v>
      </c>
      <c r="E1346" s="128">
        <f t="shared" ca="1" si="82"/>
        <v>-43833.634334339324</v>
      </c>
      <c r="F1346" s="128">
        <f t="shared" ca="1" si="83"/>
        <v>50411.282000424108</v>
      </c>
    </row>
    <row r="1347" spans="1:6" x14ac:dyDescent="0.3">
      <c r="A1347" s="73">
        <v>41891</v>
      </c>
      <c r="B1347" s="130">
        <v>1988.4399410000001</v>
      </c>
      <c r="C1347" s="125">
        <f t="shared" si="80"/>
        <v>-4.7449861812387528E-3</v>
      </c>
      <c r="D1347" s="128">
        <f t="shared" si="81"/>
        <v>-4744.9861812387526</v>
      </c>
      <c r="E1347" s="128">
        <f t="shared" ca="1" si="82"/>
        <v>-43833.634334339324</v>
      </c>
      <c r="F1347" s="128">
        <f t="shared" ca="1" si="83"/>
        <v>50411.282000424108</v>
      </c>
    </row>
    <row r="1348" spans="1:6" x14ac:dyDescent="0.3">
      <c r="A1348" s="73">
        <v>41890</v>
      </c>
      <c r="B1348" s="130">
        <v>2001.540039</v>
      </c>
      <c r="C1348" s="125">
        <f t="shared" si="80"/>
        <v>6.6083357681552268E-3</v>
      </c>
      <c r="D1348" s="128">
        <f t="shared" si="81"/>
        <v>6608.335768155227</v>
      </c>
      <c r="E1348" s="128">
        <f t="shared" ca="1" si="82"/>
        <v>-43833.634334339324</v>
      </c>
      <c r="F1348" s="128">
        <f t="shared" ca="1" si="83"/>
        <v>50411.282000424108</v>
      </c>
    </row>
    <row r="1349" spans="1:6" x14ac:dyDescent="0.3">
      <c r="A1349" s="73">
        <v>41887</v>
      </c>
      <c r="B1349" s="130">
        <v>2007.709961</v>
      </c>
      <c r="C1349" s="125">
        <f t="shared" si="80"/>
        <v>7.6993560626272828E-3</v>
      </c>
      <c r="D1349" s="128">
        <f t="shared" si="81"/>
        <v>7699.3560626272829</v>
      </c>
      <c r="E1349" s="128">
        <f t="shared" ca="1" si="82"/>
        <v>-43833.634334339324</v>
      </c>
      <c r="F1349" s="128">
        <f t="shared" ca="1" si="83"/>
        <v>50411.282000424108</v>
      </c>
    </row>
    <row r="1350" spans="1:6" x14ac:dyDescent="0.3">
      <c r="A1350" s="73">
        <v>41886</v>
      </c>
      <c r="B1350" s="130">
        <v>1997.650024</v>
      </c>
      <c r="C1350" s="125">
        <f t="shared" si="80"/>
        <v>5.6078317974346259E-3</v>
      </c>
      <c r="D1350" s="128">
        <f t="shared" si="81"/>
        <v>5607.8317974346255</v>
      </c>
      <c r="E1350" s="128">
        <f t="shared" ca="1" si="82"/>
        <v>-43833.634334339324</v>
      </c>
      <c r="F1350" s="128">
        <f t="shared" ca="1" si="83"/>
        <v>50411.282000424108</v>
      </c>
    </row>
    <row r="1351" spans="1:6" x14ac:dyDescent="0.3">
      <c r="A1351" s="73">
        <v>41885</v>
      </c>
      <c r="B1351" s="130">
        <v>2000.719971</v>
      </c>
      <c r="C1351" s="125">
        <f t="shared" si="80"/>
        <v>9.6487662654272111E-3</v>
      </c>
      <c r="D1351" s="128">
        <f t="shared" si="81"/>
        <v>9648.7662654272117</v>
      </c>
      <c r="E1351" s="128">
        <f t="shared" ca="1" si="82"/>
        <v>-43833.634334339324</v>
      </c>
      <c r="F1351" s="128">
        <f t="shared" ca="1" si="83"/>
        <v>50411.282000424108</v>
      </c>
    </row>
    <row r="1352" spans="1:6" x14ac:dyDescent="0.3">
      <c r="A1352" s="73">
        <v>41884</v>
      </c>
      <c r="B1352" s="130">
        <v>2002.280029</v>
      </c>
      <c r="C1352" s="125">
        <f t="shared" ref="C1352:C1415" si="84">B1352/B1362-1</f>
        <v>1.5488877415322788E-2</v>
      </c>
      <c r="D1352" s="128">
        <f t="shared" ref="D1352:D1415" si="85">C1352*$B$5</f>
        <v>15488.877415322788</v>
      </c>
      <c r="E1352" s="128">
        <f t="shared" ref="E1352:E1415" ca="1" si="86">_xlfn.PERCENTILE.INC(OFFSET(D1352,0,0,Window),1-VaRLevel)</f>
        <v>-43833.634334339324</v>
      </c>
      <c r="F1352" s="128">
        <f t="shared" ref="F1352:F1415" ca="1" si="87">ABS(AVERAGEIF(OFFSET(D1352,0,0,Window),"&lt;=" &amp;E1352))</f>
        <v>50411.282000424108</v>
      </c>
    </row>
    <row r="1353" spans="1:6" x14ac:dyDescent="0.3">
      <c r="A1353" s="73">
        <v>41880</v>
      </c>
      <c r="B1353" s="130">
        <v>2003.369995</v>
      </c>
      <c r="C1353" s="125">
        <f t="shared" si="84"/>
        <v>2.4710205590671386E-2</v>
      </c>
      <c r="D1353" s="128">
        <f t="shared" si="85"/>
        <v>24710.205590671387</v>
      </c>
      <c r="E1353" s="128">
        <f t="shared" ca="1" si="86"/>
        <v>-43833.634334339324</v>
      </c>
      <c r="F1353" s="128">
        <f t="shared" ca="1" si="87"/>
        <v>50411.282000424108</v>
      </c>
    </row>
    <row r="1354" spans="1:6" x14ac:dyDescent="0.3">
      <c r="A1354" s="73">
        <v>41879</v>
      </c>
      <c r="B1354" s="130">
        <v>1996.73999</v>
      </c>
      <c r="C1354" s="125">
        <f t="shared" si="84"/>
        <v>2.1256321592977967E-2</v>
      </c>
      <c r="D1354" s="128">
        <f t="shared" si="85"/>
        <v>21256.321592977965</v>
      </c>
      <c r="E1354" s="128">
        <f t="shared" ca="1" si="86"/>
        <v>-43833.634334339324</v>
      </c>
      <c r="F1354" s="128">
        <f t="shared" ca="1" si="87"/>
        <v>50411.282000424108</v>
      </c>
    </row>
    <row r="1355" spans="1:6" x14ac:dyDescent="0.3">
      <c r="A1355" s="73">
        <v>41878</v>
      </c>
      <c r="B1355" s="130">
        <v>2000.119995</v>
      </c>
      <c r="C1355" s="125">
        <f t="shared" si="84"/>
        <v>2.7430768058833488E-2</v>
      </c>
      <c r="D1355" s="128">
        <f t="shared" si="85"/>
        <v>27430.768058833488</v>
      </c>
      <c r="E1355" s="128">
        <f t="shared" ca="1" si="86"/>
        <v>-43833.634334339324</v>
      </c>
      <c r="F1355" s="128">
        <f t="shared" ca="1" si="87"/>
        <v>50411.282000424108</v>
      </c>
    </row>
    <row r="1356" spans="1:6" x14ac:dyDescent="0.3">
      <c r="A1356" s="73">
        <v>41877</v>
      </c>
      <c r="B1356" s="130">
        <v>2000.0200199999999</v>
      </c>
      <c r="C1356" s="125">
        <f t="shared" si="84"/>
        <v>3.4270210730446005E-2</v>
      </c>
      <c r="D1356" s="128">
        <f t="shared" si="85"/>
        <v>34270.210730446008</v>
      </c>
      <c r="E1356" s="128">
        <f t="shared" ca="1" si="86"/>
        <v>-43833.634334339324</v>
      </c>
      <c r="F1356" s="128">
        <f t="shared" ca="1" si="87"/>
        <v>50411.282000424108</v>
      </c>
    </row>
    <row r="1357" spans="1:6" x14ac:dyDescent="0.3">
      <c r="A1357" s="73">
        <v>41876</v>
      </c>
      <c r="B1357" s="130">
        <v>1997.920044</v>
      </c>
      <c r="C1357" s="125">
        <f t="shared" si="84"/>
        <v>3.1493297923659735E-2</v>
      </c>
      <c r="D1357" s="128">
        <f t="shared" si="85"/>
        <v>31493.297923659735</v>
      </c>
      <c r="E1357" s="128">
        <f t="shared" ca="1" si="86"/>
        <v>-43833.634334339324</v>
      </c>
      <c r="F1357" s="128">
        <f t="shared" ca="1" si="87"/>
        <v>50411.282000424108</v>
      </c>
    </row>
    <row r="1358" spans="1:6" x14ac:dyDescent="0.3">
      <c r="A1358" s="73">
        <v>41873</v>
      </c>
      <c r="B1358" s="130">
        <v>1988.400024</v>
      </c>
      <c r="C1358" s="125">
        <f t="shared" si="84"/>
        <v>2.9411033915051954E-2</v>
      </c>
      <c r="D1358" s="128">
        <f t="shared" si="85"/>
        <v>29411.033915051954</v>
      </c>
      <c r="E1358" s="128">
        <f t="shared" ca="1" si="86"/>
        <v>-43833.634334339324</v>
      </c>
      <c r="F1358" s="128">
        <f t="shared" ca="1" si="87"/>
        <v>50411.282000424108</v>
      </c>
    </row>
    <row r="1359" spans="1:6" x14ac:dyDescent="0.3">
      <c r="A1359" s="73">
        <v>41872</v>
      </c>
      <c r="B1359" s="130">
        <v>1992.369995</v>
      </c>
      <c r="C1359" s="125">
        <f t="shared" si="84"/>
        <v>4.3360574025288923E-2</v>
      </c>
      <c r="D1359" s="128">
        <f t="shared" si="85"/>
        <v>43360.574025288923</v>
      </c>
      <c r="E1359" s="128">
        <f t="shared" ca="1" si="86"/>
        <v>-43833.634334339324</v>
      </c>
      <c r="F1359" s="128">
        <f t="shared" ca="1" si="87"/>
        <v>50411.282000424108</v>
      </c>
    </row>
    <row r="1360" spans="1:6" x14ac:dyDescent="0.3">
      <c r="A1360" s="73">
        <v>41871</v>
      </c>
      <c r="B1360" s="130">
        <v>1986.51001</v>
      </c>
      <c r="C1360" s="125">
        <f t="shared" si="84"/>
        <v>3.4511321681202967E-2</v>
      </c>
      <c r="D1360" s="128">
        <f t="shared" si="85"/>
        <v>34511.321681202964</v>
      </c>
      <c r="E1360" s="128">
        <f t="shared" ca="1" si="86"/>
        <v>-43833.634334339324</v>
      </c>
      <c r="F1360" s="128">
        <f t="shared" ca="1" si="87"/>
        <v>50411.282000424108</v>
      </c>
    </row>
    <row r="1361" spans="1:6" x14ac:dyDescent="0.3">
      <c r="A1361" s="73">
        <v>41870</v>
      </c>
      <c r="B1361" s="130">
        <v>1981.599976</v>
      </c>
      <c r="C1361" s="125">
        <f t="shared" si="84"/>
        <v>3.1970470025074471E-2</v>
      </c>
      <c r="D1361" s="128">
        <f t="shared" si="85"/>
        <v>31970.470025074472</v>
      </c>
      <c r="E1361" s="128">
        <f t="shared" ca="1" si="86"/>
        <v>-43833.634334339324</v>
      </c>
      <c r="F1361" s="128">
        <f t="shared" ca="1" si="87"/>
        <v>50411.282000424108</v>
      </c>
    </row>
    <row r="1362" spans="1:6" x14ac:dyDescent="0.3">
      <c r="A1362" s="73">
        <v>41869</v>
      </c>
      <c r="B1362" s="130">
        <v>1971.73999</v>
      </c>
      <c r="C1362" s="125">
        <f t="shared" si="84"/>
        <v>1.6890236756714749E-2</v>
      </c>
      <c r="D1362" s="128">
        <f t="shared" si="85"/>
        <v>16890.236756714748</v>
      </c>
      <c r="E1362" s="128">
        <f t="shared" ca="1" si="86"/>
        <v>-43833.634334339324</v>
      </c>
      <c r="F1362" s="128">
        <f t="shared" ca="1" si="87"/>
        <v>50411.282000424108</v>
      </c>
    </row>
    <row r="1363" spans="1:6" x14ac:dyDescent="0.3">
      <c r="A1363" s="73">
        <v>41866</v>
      </c>
      <c r="B1363" s="130">
        <v>1955.0600589999999</v>
      </c>
      <c r="C1363" s="125">
        <f t="shared" si="84"/>
        <v>1.5536469691777022E-2</v>
      </c>
      <c r="D1363" s="128">
        <f t="shared" si="85"/>
        <v>15536.469691777022</v>
      </c>
      <c r="E1363" s="128">
        <f t="shared" ca="1" si="86"/>
        <v>-43833.634334339324</v>
      </c>
      <c r="F1363" s="128">
        <f t="shared" ca="1" si="87"/>
        <v>50411.282000424108</v>
      </c>
    </row>
    <row r="1364" spans="1:6" x14ac:dyDescent="0.3">
      <c r="A1364" s="73">
        <v>41865</v>
      </c>
      <c r="B1364" s="130">
        <v>1955.1800539999999</v>
      </c>
      <c r="C1364" s="125">
        <f t="shared" si="84"/>
        <v>1.2695079657018882E-2</v>
      </c>
      <c r="D1364" s="128">
        <f t="shared" si="85"/>
        <v>12695.079657018881</v>
      </c>
      <c r="E1364" s="128">
        <f t="shared" ca="1" si="86"/>
        <v>-43833.634334339324</v>
      </c>
      <c r="F1364" s="128">
        <f t="shared" ca="1" si="87"/>
        <v>50411.282000424108</v>
      </c>
    </row>
    <row r="1365" spans="1:6" x14ac:dyDescent="0.3">
      <c r="A1365" s="73">
        <v>41864</v>
      </c>
      <c r="B1365" s="130">
        <v>1946.719971</v>
      </c>
      <c r="C1365" s="125">
        <f t="shared" si="84"/>
        <v>-1.1852358362914761E-2</v>
      </c>
      <c r="D1365" s="128">
        <f t="shared" si="85"/>
        <v>-11852.358362914762</v>
      </c>
      <c r="E1365" s="128">
        <f t="shared" ca="1" si="86"/>
        <v>-43833.634334339324</v>
      </c>
      <c r="F1365" s="128">
        <f t="shared" ca="1" si="87"/>
        <v>50411.282000424108</v>
      </c>
    </row>
    <row r="1366" spans="1:6" x14ac:dyDescent="0.3">
      <c r="A1366" s="73">
        <v>41863</v>
      </c>
      <c r="B1366" s="130">
        <v>1933.75</v>
      </c>
      <c r="C1366" s="125">
        <f t="shared" si="84"/>
        <v>-1.8376076499620697E-2</v>
      </c>
      <c r="D1366" s="128">
        <f t="shared" si="85"/>
        <v>-18376.076499620696</v>
      </c>
      <c r="E1366" s="128">
        <f t="shared" ca="1" si="86"/>
        <v>-43833.634334339324</v>
      </c>
      <c r="F1366" s="128">
        <f t="shared" ca="1" si="87"/>
        <v>50411.282000424108</v>
      </c>
    </row>
    <row r="1367" spans="1:6" x14ac:dyDescent="0.3">
      <c r="A1367" s="73">
        <v>41862</v>
      </c>
      <c r="B1367" s="130">
        <v>1936.920044</v>
      </c>
      <c r="C1367" s="125">
        <f t="shared" si="84"/>
        <v>-2.1218746319217496E-2</v>
      </c>
      <c r="D1367" s="128">
        <f t="shared" si="85"/>
        <v>-21218.746319217495</v>
      </c>
      <c r="E1367" s="128">
        <f t="shared" ca="1" si="86"/>
        <v>-43833.634334339324</v>
      </c>
      <c r="F1367" s="128">
        <f t="shared" ca="1" si="87"/>
        <v>50411.282000424108</v>
      </c>
    </row>
    <row r="1368" spans="1:6" x14ac:dyDescent="0.3">
      <c r="A1368" s="73">
        <v>41859</v>
      </c>
      <c r="B1368" s="130">
        <v>1931.589966</v>
      </c>
      <c r="C1368" s="125">
        <f t="shared" si="84"/>
        <v>-2.3630923301076301E-2</v>
      </c>
      <c r="D1368" s="128">
        <f t="shared" si="85"/>
        <v>-23630.923301076302</v>
      </c>
      <c r="E1368" s="128">
        <f t="shared" ca="1" si="86"/>
        <v>-43833.634334339324</v>
      </c>
      <c r="F1368" s="128">
        <f t="shared" ca="1" si="87"/>
        <v>50411.282000424108</v>
      </c>
    </row>
    <row r="1369" spans="1:6" x14ac:dyDescent="0.3">
      <c r="A1369" s="73">
        <v>41858</v>
      </c>
      <c r="B1369" s="130">
        <v>1909.5699460000001</v>
      </c>
      <c r="C1369" s="125">
        <f t="shared" si="84"/>
        <v>-3.9442064200264193E-2</v>
      </c>
      <c r="D1369" s="128">
        <f t="shared" si="85"/>
        <v>-39442.064200264191</v>
      </c>
      <c r="E1369" s="128">
        <f t="shared" ca="1" si="86"/>
        <v>-43833.634334339324</v>
      </c>
      <c r="F1369" s="128">
        <f t="shared" ca="1" si="87"/>
        <v>50411.282000424108</v>
      </c>
    </row>
    <row r="1370" spans="1:6" x14ac:dyDescent="0.3">
      <c r="A1370" s="73">
        <v>41857</v>
      </c>
      <c r="B1370" s="130">
        <v>1920.23999</v>
      </c>
      <c r="C1370" s="125">
        <f t="shared" si="84"/>
        <v>-3.360326302533323E-2</v>
      </c>
      <c r="D1370" s="128">
        <f t="shared" si="85"/>
        <v>-33603.263025333232</v>
      </c>
      <c r="E1370" s="128">
        <f t="shared" ca="1" si="86"/>
        <v>-42925.133228115359</v>
      </c>
      <c r="F1370" s="128">
        <f t="shared" ca="1" si="87"/>
        <v>50411.282000424108</v>
      </c>
    </row>
    <row r="1371" spans="1:6" x14ac:dyDescent="0.3">
      <c r="A1371" s="73">
        <v>41856</v>
      </c>
      <c r="B1371" s="130">
        <v>1920.209961</v>
      </c>
      <c r="C1371" s="125">
        <f t="shared" si="84"/>
        <v>-3.192291877321507E-2</v>
      </c>
      <c r="D1371" s="128">
        <f t="shared" si="85"/>
        <v>-31922.918773215071</v>
      </c>
      <c r="E1371" s="128">
        <f t="shared" ca="1" si="86"/>
        <v>-42925.133228115359</v>
      </c>
      <c r="F1371" s="128">
        <f t="shared" ca="1" si="87"/>
        <v>50411.282000424108</v>
      </c>
    </row>
    <row r="1372" spans="1:6" x14ac:dyDescent="0.3">
      <c r="A1372" s="73">
        <v>41855</v>
      </c>
      <c r="B1372" s="130">
        <v>1938.98999</v>
      </c>
      <c r="C1372" s="125">
        <f t="shared" si="84"/>
        <v>-1.7551422967953867E-2</v>
      </c>
      <c r="D1372" s="128">
        <f t="shared" si="85"/>
        <v>-17551.422967953866</v>
      </c>
      <c r="E1372" s="128">
        <f t="shared" ca="1" si="86"/>
        <v>-42925.133228115359</v>
      </c>
      <c r="F1372" s="128">
        <f t="shared" ca="1" si="87"/>
        <v>50411.282000424108</v>
      </c>
    </row>
    <row r="1373" spans="1:6" x14ac:dyDescent="0.3">
      <c r="A1373" s="73">
        <v>41852</v>
      </c>
      <c r="B1373" s="130">
        <v>1925.150024</v>
      </c>
      <c r="C1373" s="125">
        <f t="shared" si="84"/>
        <v>-2.6827121239289098E-2</v>
      </c>
      <c r="D1373" s="128">
        <f t="shared" si="85"/>
        <v>-26827.121239289099</v>
      </c>
      <c r="E1373" s="128">
        <f t="shared" ca="1" si="86"/>
        <v>-42925.133228115359</v>
      </c>
      <c r="F1373" s="128">
        <f t="shared" ca="1" si="87"/>
        <v>50411.282000424108</v>
      </c>
    </row>
    <row r="1374" spans="1:6" x14ac:dyDescent="0.3">
      <c r="A1374" s="73">
        <v>41851</v>
      </c>
      <c r="B1374" s="130">
        <v>1930.670044</v>
      </c>
      <c r="C1374" s="125">
        <f t="shared" si="84"/>
        <v>-1.4018523415364026E-2</v>
      </c>
      <c r="D1374" s="128">
        <f t="shared" si="85"/>
        <v>-14018.523415364027</v>
      </c>
      <c r="E1374" s="128">
        <f t="shared" ca="1" si="86"/>
        <v>-42925.133228115359</v>
      </c>
      <c r="F1374" s="128">
        <f t="shared" ca="1" si="87"/>
        <v>50411.282000424108</v>
      </c>
    </row>
    <row r="1375" spans="1:6" x14ac:dyDescent="0.3">
      <c r="A1375" s="73">
        <v>41850</v>
      </c>
      <c r="B1375" s="130">
        <v>1970.0699460000001</v>
      </c>
      <c r="C1375" s="125">
        <f t="shared" si="84"/>
        <v>-5.8034792176848704E-3</v>
      </c>
      <c r="D1375" s="128">
        <f t="shared" si="85"/>
        <v>-5803.4792176848705</v>
      </c>
      <c r="E1375" s="128">
        <f t="shared" ca="1" si="86"/>
        <v>-42925.133228115359</v>
      </c>
      <c r="F1375" s="128">
        <f t="shared" ca="1" si="87"/>
        <v>50411.282000424108</v>
      </c>
    </row>
    <row r="1376" spans="1:6" x14ac:dyDescent="0.3">
      <c r="A1376" s="73">
        <v>41849</v>
      </c>
      <c r="B1376" s="130">
        <v>1969.9499510000001</v>
      </c>
      <c r="C1376" s="125">
        <f t="shared" si="84"/>
        <v>-1.6875851126347818E-3</v>
      </c>
      <c r="D1376" s="128">
        <f t="shared" si="85"/>
        <v>-1687.5851126347818</v>
      </c>
      <c r="E1376" s="128">
        <f t="shared" ca="1" si="86"/>
        <v>-42925.133228115359</v>
      </c>
      <c r="F1376" s="128">
        <f t="shared" ca="1" si="87"/>
        <v>50411.282000424108</v>
      </c>
    </row>
    <row r="1377" spans="1:6" x14ac:dyDescent="0.3">
      <c r="A1377" s="73">
        <v>41848</v>
      </c>
      <c r="B1377" s="130">
        <v>1978.910034</v>
      </c>
      <c r="C1377" s="125">
        <f t="shared" si="84"/>
        <v>9.1551161902403422E-4</v>
      </c>
      <c r="D1377" s="128">
        <f t="shared" si="85"/>
        <v>915.51161902403419</v>
      </c>
      <c r="E1377" s="128">
        <f t="shared" ca="1" si="86"/>
        <v>-42925.133228115359</v>
      </c>
      <c r="F1377" s="128">
        <f t="shared" ca="1" si="87"/>
        <v>50411.282000424108</v>
      </c>
    </row>
    <row r="1378" spans="1:6" x14ac:dyDescent="0.3">
      <c r="A1378" s="73">
        <v>41845</v>
      </c>
      <c r="B1378" s="130">
        <v>1978.339966</v>
      </c>
      <c r="C1378" s="125">
        <f t="shared" si="84"/>
        <v>5.4737672843068186E-3</v>
      </c>
      <c r="D1378" s="128">
        <f t="shared" si="85"/>
        <v>5473.7672843068185</v>
      </c>
      <c r="E1378" s="128">
        <f t="shared" ca="1" si="86"/>
        <v>-42925.133228115359</v>
      </c>
      <c r="F1378" s="128">
        <f t="shared" ca="1" si="87"/>
        <v>50411.282000424108</v>
      </c>
    </row>
    <row r="1379" spans="1:6" x14ac:dyDescent="0.3">
      <c r="A1379" s="73">
        <v>41844</v>
      </c>
      <c r="B1379" s="130">
        <v>1987.9799800000001</v>
      </c>
      <c r="C1379" s="125">
        <f t="shared" si="84"/>
        <v>1.1859399678111782E-2</v>
      </c>
      <c r="D1379" s="128">
        <f t="shared" si="85"/>
        <v>11859.399678111782</v>
      </c>
      <c r="E1379" s="128">
        <f t="shared" ca="1" si="86"/>
        <v>-42925.133228115359</v>
      </c>
      <c r="F1379" s="128">
        <f t="shared" ca="1" si="87"/>
        <v>50411.282000424108</v>
      </c>
    </row>
    <row r="1380" spans="1:6" x14ac:dyDescent="0.3">
      <c r="A1380" s="73">
        <v>41843</v>
      </c>
      <c r="B1380" s="130">
        <v>1987.01001</v>
      </c>
      <c r="C1380" s="125">
        <f t="shared" si="84"/>
        <v>7.187671677872709E-3</v>
      </c>
      <c r="D1380" s="128">
        <f t="shared" si="85"/>
        <v>7187.6716778727086</v>
      </c>
      <c r="E1380" s="128">
        <f t="shared" ca="1" si="86"/>
        <v>-42925.133228115359</v>
      </c>
      <c r="F1380" s="128">
        <f t="shared" ca="1" si="87"/>
        <v>50411.282000424108</v>
      </c>
    </row>
    <row r="1381" spans="1:6" x14ac:dyDescent="0.3">
      <c r="A1381" s="73">
        <v>41842</v>
      </c>
      <c r="B1381" s="130">
        <v>1983.530029</v>
      </c>
      <c r="C1381" s="125">
        <f t="shared" si="84"/>
        <v>1.0093174854552744E-2</v>
      </c>
      <c r="D1381" s="128">
        <f t="shared" si="85"/>
        <v>10093.174854552744</v>
      </c>
      <c r="E1381" s="128">
        <f t="shared" ca="1" si="86"/>
        <v>-42925.133228115359</v>
      </c>
      <c r="F1381" s="128">
        <f t="shared" ca="1" si="87"/>
        <v>50411.282000424108</v>
      </c>
    </row>
    <row r="1382" spans="1:6" x14ac:dyDescent="0.3">
      <c r="A1382" s="73">
        <v>41841</v>
      </c>
      <c r="B1382" s="130">
        <v>1973.630005</v>
      </c>
      <c r="C1382" s="125">
        <f t="shared" si="84"/>
        <v>-2.0327251794880485E-3</v>
      </c>
      <c r="D1382" s="128">
        <f t="shared" si="85"/>
        <v>-2032.7251794880485</v>
      </c>
      <c r="E1382" s="128">
        <f t="shared" ca="1" si="86"/>
        <v>-42925.133228115359</v>
      </c>
      <c r="F1382" s="128">
        <f t="shared" ca="1" si="87"/>
        <v>50411.282000424108</v>
      </c>
    </row>
    <row r="1383" spans="1:6" x14ac:dyDescent="0.3">
      <c r="A1383" s="73">
        <v>41838</v>
      </c>
      <c r="B1383" s="130">
        <v>1978.219971</v>
      </c>
      <c r="C1383" s="125">
        <f t="shared" si="84"/>
        <v>-3.6364585253400028E-3</v>
      </c>
      <c r="D1383" s="128">
        <f t="shared" si="85"/>
        <v>-3636.4585253400028</v>
      </c>
      <c r="E1383" s="128">
        <f t="shared" ca="1" si="86"/>
        <v>-42925.133228115359</v>
      </c>
      <c r="F1383" s="128">
        <f t="shared" ca="1" si="87"/>
        <v>50411.282000424108</v>
      </c>
    </row>
    <row r="1384" spans="1:6" x14ac:dyDescent="0.3">
      <c r="A1384" s="73">
        <v>41837</v>
      </c>
      <c r="B1384" s="130">
        <v>1958.119995</v>
      </c>
      <c r="C1384" s="125">
        <f t="shared" si="84"/>
        <v>-8.3560381449494514E-3</v>
      </c>
      <c r="D1384" s="128">
        <f t="shared" si="85"/>
        <v>-8356.0381449494507</v>
      </c>
      <c r="E1384" s="128">
        <f t="shared" ca="1" si="86"/>
        <v>-42925.133228115359</v>
      </c>
      <c r="F1384" s="128">
        <f t="shared" ca="1" si="87"/>
        <v>50411.282000424108</v>
      </c>
    </row>
    <row r="1385" spans="1:6" x14ac:dyDescent="0.3">
      <c r="A1385" s="73">
        <v>41836</v>
      </c>
      <c r="B1385" s="130">
        <v>1981.5699460000001</v>
      </c>
      <c r="C1385" s="125">
        <f t="shared" si="84"/>
        <v>4.1807716061061928E-3</v>
      </c>
      <c r="D1385" s="128">
        <f t="shared" si="85"/>
        <v>4180.7716061061928</v>
      </c>
      <c r="E1385" s="128">
        <f t="shared" ca="1" si="86"/>
        <v>-42925.133228115359</v>
      </c>
      <c r="F1385" s="128">
        <f t="shared" ca="1" si="87"/>
        <v>50411.282000424108</v>
      </c>
    </row>
    <row r="1386" spans="1:6" x14ac:dyDescent="0.3">
      <c r="A1386" s="73">
        <v>41835</v>
      </c>
      <c r="B1386" s="130">
        <v>1973.280029</v>
      </c>
      <c r="C1386" s="125">
        <f t="shared" si="84"/>
        <v>6.6574071068945528E-3</v>
      </c>
      <c r="D1386" s="128">
        <f t="shared" si="85"/>
        <v>6657.4071068945532</v>
      </c>
      <c r="E1386" s="128">
        <f t="shared" ca="1" si="86"/>
        <v>-42925.133228115359</v>
      </c>
      <c r="F1386" s="128">
        <f t="shared" ca="1" si="87"/>
        <v>50411.282000424108</v>
      </c>
    </row>
    <row r="1387" spans="1:6" x14ac:dyDescent="0.3">
      <c r="A1387" s="73">
        <v>41834</v>
      </c>
      <c r="B1387" s="130">
        <v>1977.099976</v>
      </c>
      <c r="C1387" s="125">
        <f t="shared" si="84"/>
        <v>8.2306703456449526E-3</v>
      </c>
      <c r="D1387" s="128">
        <f t="shared" si="85"/>
        <v>8230.6703456449522</v>
      </c>
      <c r="E1387" s="128">
        <f t="shared" ca="1" si="86"/>
        <v>-42925.133228115359</v>
      </c>
      <c r="F1387" s="128">
        <f t="shared" ca="1" si="87"/>
        <v>50411.282000424108</v>
      </c>
    </row>
    <row r="1388" spans="1:6" x14ac:dyDescent="0.3">
      <c r="A1388" s="73">
        <v>41831</v>
      </c>
      <c r="B1388" s="130">
        <v>1967.5699460000001</v>
      </c>
      <c r="C1388" s="125">
        <f t="shared" si="84"/>
        <v>5.2881000364572994E-3</v>
      </c>
      <c r="D1388" s="128">
        <f t="shared" si="85"/>
        <v>5288.1000364572992</v>
      </c>
      <c r="E1388" s="128">
        <f t="shared" ca="1" si="86"/>
        <v>-42925.133228115359</v>
      </c>
      <c r="F1388" s="128">
        <f t="shared" ca="1" si="87"/>
        <v>50411.282000424108</v>
      </c>
    </row>
    <row r="1389" spans="1:6" x14ac:dyDescent="0.3">
      <c r="A1389" s="73">
        <v>41830</v>
      </c>
      <c r="B1389" s="130">
        <v>1964.6800539999999</v>
      </c>
      <c r="C1389" s="125">
        <f t="shared" si="84"/>
        <v>2.6281939668095777E-3</v>
      </c>
      <c r="D1389" s="128">
        <f t="shared" si="85"/>
        <v>2628.1939668095779</v>
      </c>
      <c r="E1389" s="128">
        <f t="shared" ca="1" si="86"/>
        <v>-42925.133228115359</v>
      </c>
      <c r="F1389" s="128">
        <f t="shared" ca="1" si="87"/>
        <v>50411.282000424108</v>
      </c>
    </row>
    <row r="1390" spans="1:6" x14ac:dyDescent="0.3">
      <c r="A1390" s="73">
        <v>41829</v>
      </c>
      <c r="B1390" s="130">
        <v>1972.829956</v>
      </c>
      <c r="C1390" s="125">
        <f t="shared" si="84"/>
        <v>1.1718056715638747E-2</v>
      </c>
      <c r="D1390" s="128">
        <f t="shared" si="85"/>
        <v>11718.056715638748</v>
      </c>
      <c r="E1390" s="128">
        <f t="shared" ca="1" si="86"/>
        <v>-42925.133228115359</v>
      </c>
      <c r="F1390" s="128">
        <f t="shared" ca="1" si="87"/>
        <v>50411.282000424108</v>
      </c>
    </row>
    <row r="1391" spans="1:6" x14ac:dyDescent="0.3">
      <c r="A1391" s="73">
        <v>41828</v>
      </c>
      <c r="B1391" s="130">
        <v>1963.709961</v>
      </c>
      <c r="C1391" s="125">
        <f t="shared" si="84"/>
        <v>5.6046591447467264E-4</v>
      </c>
      <c r="D1391" s="128">
        <f t="shared" si="85"/>
        <v>560.46591447467267</v>
      </c>
      <c r="E1391" s="128">
        <f t="shared" ca="1" si="86"/>
        <v>-42925.133228115359</v>
      </c>
      <c r="F1391" s="128">
        <f t="shared" ca="1" si="87"/>
        <v>50411.282000424108</v>
      </c>
    </row>
    <row r="1392" spans="1:6" x14ac:dyDescent="0.3">
      <c r="A1392" s="73">
        <v>41827</v>
      </c>
      <c r="B1392" s="130">
        <v>1977.650024</v>
      </c>
      <c r="C1392" s="125">
        <f t="shared" si="84"/>
        <v>7.529805355244612E-3</v>
      </c>
      <c r="D1392" s="128">
        <f t="shared" si="85"/>
        <v>7529.8053552446117</v>
      </c>
      <c r="E1392" s="128">
        <f t="shared" ca="1" si="86"/>
        <v>-42925.133228115359</v>
      </c>
      <c r="F1392" s="128">
        <f t="shared" ca="1" si="87"/>
        <v>50411.282000424108</v>
      </c>
    </row>
    <row r="1393" spans="1:6" x14ac:dyDescent="0.3">
      <c r="A1393" s="73">
        <v>41823</v>
      </c>
      <c r="B1393" s="130">
        <v>1985.4399410000001</v>
      </c>
      <c r="C1393" s="125">
        <f t="shared" si="84"/>
        <v>1.3248393076207954E-2</v>
      </c>
      <c r="D1393" s="128">
        <f t="shared" si="85"/>
        <v>13248.393076207954</v>
      </c>
      <c r="E1393" s="128">
        <f t="shared" ca="1" si="86"/>
        <v>-42925.133228115359</v>
      </c>
      <c r="F1393" s="128">
        <f t="shared" ca="1" si="87"/>
        <v>50411.282000424108</v>
      </c>
    </row>
    <row r="1394" spans="1:6" x14ac:dyDescent="0.3">
      <c r="A1394" s="73">
        <v>41822</v>
      </c>
      <c r="B1394" s="130">
        <v>1974.619995</v>
      </c>
      <c r="C1394" s="125">
        <f t="shared" si="84"/>
        <v>9.0138965039385788E-3</v>
      </c>
      <c r="D1394" s="128">
        <f t="shared" si="85"/>
        <v>9013.8965039385785</v>
      </c>
      <c r="E1394" s="128">
        <f t="shared" ca="1" si="86"/>
        <v>-42925.133228115359</v>
      </c>
      <c r="F1394" s="128">
        <f t="shared" ca="1" si="87"/>
        <v>50411.282000424108</v>
      </c>
    </row>
    <row r="1395" spans="1:6" x14ac:dyDescent="0.3">
      <c r="A1395" s="73">
        <v>41821</v>
      </c>
      <c r="B1395" s="130">
        <v>1973.3199460000001</v>
      </c>
      <c r="C1395" s="125">
        <f t="shared" si="84"/>
        <v>1.6132913228867896E-2</v>
      </c>
      <c r="D1395" s="128">
        <f t="shared" si="85"/>
        <v>16132.913228867896</v>
      </c>
      <c r="E1395" s="128">
        <f t="shared" ca="1" si="86"/>
        <v>-42925.133228115359</v>
      </c>
      <c r="F1395" s="128">
        <f t="shared" ca="1" si="87"/>
        <v>50411.282000424108</v>
      </c>
    </row>
    <row r="1396" spans="1:6" x14ac:dyDescent="0.3">
      <c r="A1396" s="73">
        <v>41820</v>
      </c>
      <c r="B1396" s="130">
        <v>1960.2299800000001</v>
      </c>
      <c r="C1396" s="125">
        <f t="shared" si="84"/>
        <v>1.1585397033731182E-2</v>
      </c>
      <c r="D1396" s="128">
        <f t="shared" si="85"/>
        <v>11585.397033731182</v>
      </c>
      <c r="E1396" s="128">
        <f t="shared" ca="1" si="86"/>
        <v>-42925.133228115359</v>
      </c>
      <c r="F1396" s="128">
        <f t="shared" ca="1" si="87"/>
        <v>50411.282000424108</v>
      </c>
    </row>
    <row r="1397" spans="1:6" x14ac:dyDescent="0.3">
      <c r="A1397" s="73">
        <v>41817</v>
      </c>
      <c r="B1397" s="130">
        <v>1960.959961</v>
      </c>
      <c r="C1397" s="125">
        <f t="shared" si="84"/>
        <v>1.280882084357704E-2</v>
      </c>
      <c r="D1397" s="128">
        <f t="shared" si="85"/>
        <v>12808.820843577039</v>
      </c>
      <c r="E1397" s="128">
        <f t="shared" ca="1" si="86"/>
        <v>-42925.133228115359</v>
      </c>
      <c r="F1397" s="128">
        <f t="shared" ca="1" si="87"/>
        <v>50411.282000424108</v>
      </c>
    </row>
    <row r="1398" spans="1:6" x14ac:dyDescent="0.3">
      <c r="A1398" s="73">
        <v>41816</v>
      </c>
      <c r="B1398" s="130">
        <v>1957.219971</v>
      </c>
      <c r="C1398" s="125">
        <f t="shared" si="84"/>
        <v>1.4045824440414023E-2</v>
      </c>
      <c r="D1398" s="128">
        <f t="shared" si="85"/>
        <v>14045.824440414022</v>
      </c>
      <c r="E1398" s="128">
        <f t="shared" ca="1" si="86"/>
        <v>-42925.133228115359</v>
      </c>
      <c r="F1398" s="128">
        <f t="shared" ca="1" si="87"/>
        <v>50411.282000424108</v>
      </c>
    </row>
    <row r="1399" spans="1:6" x14ac:dyDescent="0.3">
      <c r="A1399" s="73">
        <v>41815</v>
      </c>
      <c r="B1399" s="130">
        <v>1959.530029</v>
      </c>
      <c r="C1399" s="125">
        <f t="shared" si="84"/>
        <v>8.0457298917706588E-3</v>
      </c>
      <c r="D1399" s="128">
        <f t="shared" si="85"/>
        <v>8045.7298917706585</v>
      </c>
      <c r="E1399" s="128">
        <f t="shared" ca="1" si="86"/>
        <v>-42925.133228115359</v>
      </c>
      <c r="F1399" s="128">
        <f t="shared" ca="1" si="87"/>
        <v>50411.282000424108</v>
      </c>
    </row>
    <row r="1400" spans="1:6" x14ac:dyDescent="0.3">
      <c r="A1400" s="73">
        <v>41814</v>
      </c>
      <c r="B1400" s="130">
        <v>1949.9799800000001</v>
      </c>
      <c r="C1400" s="125">
        <f t="shared" si="84"/>
        <v>-4.1524663536585127E-4</v>
      </c>
      <c r="D1400" s="128">
        <f t="shared" si="85"/>
        <v>-415.24663536585126</v>
      </c>
      <c r="E1400" s="128">
        <f t="shared" ca="1" si="86"/>
        <v>-42925.133228115359</v>
      </c>
      <c r="F1400" s="128">
        <f t="shared" ca="1" si="87"/>
        <v>50411.282000424108</v>
      </c>
    </row>
    <row r="1401" spans="1:6" x14ac:dyDescent="0.3">
      <c r="A1401" s="73">
        <v>41813</v>
      </c>
      <c r="B1401" s="130">
        <v>1962.6099850000001</v>
      </c>
      <c r="C1401" s="125">
        <f t="shared" si="84"/>
        <v>5.811581628256679E-3</v>
      </c>
      <c r="D1401" s="128">
        <f t="shared" si="85"/>
        <v>5811.5816282566793</v>
      </c>
      <c r="E1401" s="128">
        <f t="shared" ca="1" si="86"/>
        <v>-42925.133228115359</v>
      </c>
      <c r="F1401" s="128">
        <f t="shared" ca="1" si="87"/>
        <v>50411.282000424108</v>
      </c>
    </row>
    <row r="1402" spans="1:6" x14ac:dyDescent="0.3">
      <c r="A1402" s="73">
        <v>41810</v>
      </c>
      <c r="B1402" s="130">
        <v>1962.869995</v>
      </c>
      <c r="C1402" s="125">
        <f t="shared" si="84"/>
        <v>6.8891858207802414E-3</v>
      </c>
      <c r="D1402" s="128">
        <f t="shared" si="85"/>
        <v>6889.1858207802416</v>
      </c>
      <c r="E1402" s="128">
        <f t="shared" ca="1" si="86"/>
        <v>-42925.133228115359</v>
      </c>
      <c r="F1402" s="128">
        <f t="shared" ca="1" si="87"/>
        <v>50411.282000424108</v>
      </c>
    </row>
    <row r="1403" spans="1:6" x14ac:dyDescent="0.3">
      <c r="A1403" s="73">
        <v>41809</v>
      </c>
      <c r="B1403" s="130">
        <v>1959.4799800000001</v>
      </c>
      <c r="C1403" s="125">
        <f t="shared" si="84"/>
        <v>9.801809561789776E-3</v>
      </c>
      <c r="D1403" s="128">
        <f t="shared" si="85"/>
        <v>9801.8095617897761</v>
      </c>
      <c r="E1403" s="128">
        <f t="shared" ca="1" si="86"/>
        <v>-45302.394430481567</v>
      </c>
      <c r="F1403" s="128">
        <f t="shared" ca="1" si="87"/>
        <v>50411.282000424108</v>
      </c>
    </row>
    <row r="1404" spans="1:6" x14ac:dyDescent="0.3">
      <c r="A1404" s="73">
        <v>41808</v>
      </c>
      <c r="B1404" s="130">
        <v>1956.9799800000001</v>
      </c>
      <c r="C1404" s="125">
        <f t="shared" si="84"/>
        <v>1.5094287468373935E-2</v>
      </c>
      <c r="D1404" s="128">
        <f t="shared" si="85"/>
        <v>15094.287468373936</v>
      </c>
      <c r="E1404" s="128">
        <f t="shared" ca="1" si="86"/>
        <v>-45302.394430481567</v>
      </c>
      <c r="F1404" s="128">
        <f t="shared" ca="1" si="87"/>
        <v>50411.282000424108</v>
      </c>
    </row>
    <row r="1405" spans="1:6" x14ac:dyDescent="0.3">
      <c r="A1405" s="73">
        <v>41807</v>
      </c>
      <c r="B1405" s="130">
        <v>1941.98999</v>
      </c>
      <c r="C1405" s="125">
        <f t="shared" si="84"/>
        <v>9.2244211180747548E-3</v>
      </c>
      <c r="D1405" s="128">
        <f t="shared" si="85"/>
        <v>9224.4211180747552</v>
      </c>
      <c r="E1405" s="128">
        <f t="shared" ca="1" si="86"/>
        <v>-45302.394430481567</v>
      </c>
      <c r="F1405" s="128">
        <f t="shared" ca="1" si="87"/>
        <v>50411.282000424108</v>
      </c>
    </row>
    <row r="1406" spans="1:6" x14ac:dyDescent="0.3">
      <c r="A1406" s="73">
        <v>41806</v>
      </c>
      <c r="B1406" s="130">
        <v>1937.780029</v>
      </c>
      <c r="C1406" s="125">
        <f t="shared" si="84"/>
        <v>6.6546793939572524E-3</v>
      </c>
      <c r="D1406" s="128">
        <f t="shared" si="85"/>
        <v>6654.6793939572526</v>
      </c>
      <c r="E1406" s="128">
        <f t="shared" ca="1" si="86"/>
        <v>-45302.394430481567</v>
      </c>
      <c r="F1406" s="128">
        <f t="shared" ca="1" si="87"/>
        <v>50411.282000424108</v>
      </c>
    </row>
    <row r="1407" spans="1:6" x14ac:dyDescent="0.3">
      <c r="A1407" s="73">
        <v>41803</v>
      </c>
      <c r="B1407" s="130">
        <v>1936.160034</v>
      </c>
      <c r="C1407" s="125">
        <f t="shared" si="84"/>
        <v>6.545167762773918E-3</v>
      </c>
      <c r="D1407" s="128">
        <f t="shared" si="85"/>
        <v>6545.1677627739182</v>
      </c>
      <c r="E1407" s="128">
        <f t="shared" ca="1" si="86"/>
        <v>-45302.394430481567</v>
      </c>
      <c r="F1407" s="128">
        <f t="shared" ca="1" si="87"/>
        <v>50411.282000424108</v>
      </c>
    </row>
    <row r="1408" spans="1:6" x14ac:dyDescent="0.3">
      <c r="A1408" s="73">
        <v>41802</v>
      </c>
      <c r="B1408" s="130">
        <v>1930.1099850000001</v>
      </c>
      <c r="C1408" s="125">
        <f t="shared" si="84"/>
        <v>5.2498949744290702E-3</v>
      </c>
      <c r="D1408" s="128">
        <f t="shared" si="85"/>
        <v>5249.8949744290703</v>
      </c>
      <c r="E1408" s="128">
        <f t="shared" ca="1" si="86"/>
        <v>-45302.394430481567</v>
      </c>
      <c r="F1408" s="128">
        <f t="shared" ca="1" si="87"/>
        <v>50411.282000424108</v>
      </c>
    </row>
    <row r="1409" spans="1:6" x14ac:dyDescent="0.3">
      <c r="A1409" s="73">
        <v>41801</v>
      </c>
      <c r="B1409" s="130">
        <v>1943.8900149999999</v>
      </c>
      <c r="C1409" s="125">
        <f t="shared" si="84"/>
        <v>1.7860688394495616E-2</v>
      </c>
      <c r="D1409" s="128">
        <f t="shared" si="85"/>
        <v>17860.688394495617</v>
      </c>
      <c r="E1409" s="128">
        <f t="shared" ca="1" si="86"/>
        <v>-45302.394430481567</v>
      </c>
      <c r="F1409" s="128">
        <f t="shared" ca="1" si="87"/>
        <v>50411.282000424108</v>
      </c>
    </row>
    <row r="1410" spans="1:6" x14ac:dyDescent="0.3">
      <c r="A1410" s="73">
        <v>41800</v>
      </c>
      <c r="B1410" s="130">
        <v>1950.790039</v>
      </c>
      <c r="C1410" s="125">
        <f t="shared" si="84"/>
        <v>2.0335687510702138E-2</v>
      </c>
      <c r="D1410" s="128">
        <f t="shared" si="85"/>
        <v>20335.687510702137</v>
      </c>
      <c r="E1410" s="128">
        <f t="shared" ca="1" si="86"/>
        <v>-45302.394430481567</v>
      </c>
      <c r="F1410" s="128">
        <f t="shared" ca="1" si="87"/>
        <v>50411.282000424108</v>
      </c>
    </row>
    <row r="1411" spans="1:6" x14ac:dyDescent="0.3">
      <c r="A1411" s="73">
        <v>41799</v>
      </c>
      <c r="B1411" s="130">
        <v>1951.2700199999999</v>
      </c>
      <c r="C1411" s="125">
        <f t="shared" si="84"/>
        <v>2.669781072951416E-2</v>
      </c>
      <c r="D1411" s="128">
        <f t="shared" si="85"/>
        <v>26697.81072951416</v>
      </c>
      <c r="E1411" s="128">
        <f t="shared" ca="1" si="86"/>
        <v>-45302.394430481567</v>
      </c>
      <c r="F1411" s="128">
        <f t="shared" ca="1" si="87"/>
        <v>50411.282000424108</v>
      </c>
    </row>
    <row r="1412" spans="1:6" x14ac:dyDescent="0.3">
      <c r="A1412" s="73">
        <v>41796</v>
      </c>
      <c r="B1412" s="130">
        <v>1949.4399410000001</v>
      </c>
      <c r="C1412" s="125">
        <f t="shared" si="84"/>
        <v>3.0092603554537245E-2</v>
      </c>
      <c r="D1412" s="128">
        <f t="shared" si="85"/>
        <v>30092.603554537243</v>
      </c>
      <c r="E1412" s="128">
        <f t="shared" ca="1" si="86"/>
        <v>-45302.394430481567</v>
      </c>
      <c r="F1412" s="128">
        <f t="shared" ca="1" si="87"/>
        <v>50411.282000424108</v>
      </c>
    </row>
    <row r="1413" spans="1:6" x14ac:dyDescent="0.3">
      <c r="A1413" s="73">
        <v>41795</v>
      </c>
      <c r="B1413" s="130">
        <v>1940.459961</v>
      </c>
      <c r="C1413" s="125">
        <f t="shared" si="84"/>
        <v>2.776964942012583E-2</v>
      </c>
      <c r="D1413" s="128">
        <f t="shared" si="85"/>
        <v>27769.649420125832</v>
      </c>
      <c r="E1413" s="128">
        <f t="shared" ca="1" si="86"/>
        <v>-45302.394430481567</v>
      </c>
      <c r="F1413" s="128">
        <f t="shared" ca="1" si="87"/>
        <v>50411.282000424108</v>
      </c>
    </row>
    <row r="1414" spans="1:6" x14ac:dyDescent="0.3">
      <c r="A1414" s="73">
        <v>41794</v>
      </c>
      <c r="B1414" s="130">
        <v>1927.880005</v>
      </c>
      <c r="C1414" s="125">
        <f t="shared" si="84"/>
        <v>2.9394045531809132E-2</v>
      </c>
      <c r="D1414" s="128">
        <f t="shared" si="85"/>
        <v>29394.045531809134</v>
      </c>
      <c r="E1414" s="128">
        <f t="shared" ca="1" si="86"/>
        <v>-45302.394430481567</v>
      </c>
      <c r="F1414" s="128">
        <f t="shared" ca="1" si="87"/>
        <v>50411.282000424108</v>
      </c>
    </row>
    <row r="1415" spans="1:6" x14ac:dyDescent="0.3">
      <c r="A1415" s="73">
        <v>41793</v>
      </c>
      <c r="B1415" s="130">
        <v>1924.23999</v>
      </c>
      <c r="C1415" s="125">
        <f t="shared" si="84"/>
        <v>2.0773672689775369E-2</v>
      </c>
      <c r="D1415" s="128">
        <f t="shared" si="85"/>
        <v>20773.672689775369</v>
      </c>
      <c r="E1415" s="128">
        <f t="shared" ca="1" si="86"/>
        <v>-45302.394430481567</v>
      </c>
      <c r="F1415" s="128">
        <f t="shared" ca="1" si="87"/>
        <v>50411.282000424108</v>
      </c>
    </row>
    <row r="1416" spans="1:6" x14ac:dyDescent="0.3">
      <c r="A1416" s="73">
        <v>41792</v>
      </c>
      <c r="B1416" s="130">
        <v>1924.969971</v>
      </c>
      <c r="C1416" s="125">
        <f t="shared" ref="C1416:C1479" si="88">B1416/B1426-1</f>
        <v>2.5087059938603495E-2</v>
      </c>
      <c r="D1416" s="128">
        <f t="shared" ref="D1416:D1479" si="89">C1416*$B$5</f>
        <v>25087.059938603496</v>
      </c>
      <c r="E1416" s="128">
        <f t="shared" ref="E1416:E1479" ca="1" si="90">_xlfn.PERCENTILE.INC(OFFSET(D1416,0,0,Window),1-VaRLevel)</f>
        <v>-45302.394430481567</v>
      </c>
      <c r="F1416" s="128">
        <f t="shared" ref="F1416:F1479" ca="1" si="91">ABS(AVERAGEIF(OFFSET(D1416,0,0,Window),"&lt;=" &amp;E1416))</f>
        <v>50411.282000424108</v>
      </c>
    </row>
    <row r="1417" spans="1:6" x14ac:dyDescent="0.3">
      <c r="A1417" s="73">
        <v>41789</v>
      </c>
      <c r="B1417" s="130">
        <v>1923.5699460000001</v>
      </c>
      <c r="C1417" s="125">
        <f t="shared" si="88"/>
        <v>2.8179688738441122E-2</v>
      </c>
      <c r="D1417" s="128">
        <f t="shared" si="89"/>
        <v>28179.688738441124</v>
      </c>
      <c r="E1417" s="128">
        <f t="shared" ca="1" si="90"/>
        <v>-45302.394430481567</v>
      </c>
      <c r="F1417" s="128">
        <f t="shared" ca="1" si="91"/>
        <v>50411.282000424108</v>
      </c>
    </row>
    <row r="1418" spans="1:6" x14ac:dyDescent="0.3">
      <c r="A1418" s="73">
        <v>41788</v>
      </c>
      <c r="B1418" s="130">
        <v>1920.030029</v>
      </c>
      <c r="C1418" s="125">
        <f t="shared" si="88"/>
        <v>1.6679639463651919E-2</v>
      </c>
      <c r="D1418" s="128">
        <f t="shared" si="89"/>
        <v>16679.639463651918</v>
      </c>
      <c r="E1418" s="128">
        <f t="shared" ca="1" si="90"/>
        <v>-45302.394430481567</v>
      </c>
      <c r="F1418" s="128">
        <f t="shared" ca="1" si="91"/>
        <v>50411.282000424108</v>
      </c>
    </row>
    <row r="1419" spans="1:6" x14ac:dyDescent="0.3">
      <c r="A1419" s="73">
        <v>41787</v>
      </c>
      <c r="B1419" s="130">
        <v>1909.780029</v>
      </c>
      <c r="C1419" s="125">
        <f t="shared" si="88"/>
        <v>6.4982362214622835E-3</v>
      </c>
      <c r="D1419" s="128">
        <f t="shared" si="89"/>
        <v>6498.2362214622835</v>
      </c>
      <c r="E1419" s="128">
        <f t="shared" ca="1" si="90"/>
        <v>-45302.394430481567</v>
      </c>
      <c r="F1419" s="128">
        <f t="shared" ca="1" si="91"/>
        <v>50411.282000424108</v>
      </c>
    </row>
    <row r="1420" spans="1:6" x14ac:dyDescent="0.3">
      <c r="A1420" s="73">
        <v>41786</v>
      </c>
      <c r="B1420" s="130">
        <v>1911.910034</v>
      </c>
      <c r="C1420" s="125">
        <f t="shared" si="88"/>
        <v>8.04577007191698E-3</v>
      </c>
      <c r="D1420" s="128">
        <f t="shared" si="89"/>
        <v>8045.7700719169798</v>
      </c>
      <c r="E1420" s="128">
        <f t="shared" ca="1" si="90"/>
        <v>-45302.394430481567</v>
      </c>
      <c r="F1420" s="128">
        <f t="shared" ca="1" si="91"/>
        <v>50411.282000424108</v>
      </c>
    </row>
    <row r="1421" spans="1:6" x14ac:dyDescent="0.3">
      <c r="A1421" s="73">
        <v>41782</v>
      </c>
      <c r="B1421" s="130">
        <v>1900.530029</v>
      </c>
      <c r="C1421" s="125">
        <f t="shared" si="88"/>
        <v>1.1738240084943508E-2</v>
      </c>
      <c r="D1421" s="128">
        <f t="shared" si="89"/>
        <v>11738.240084943507</v>
      </c>
      <c r="E1421" s="128">
        <f t="shared" ca="1" si="90"/>
        <v>-45302.394430481567</v>
      </c>
      <c r="F1421" s="128">
        <f t="shared" ca="1" si="91"/>
        <v>50411.282000424108</v>
      </c>
    </row>
    <row r="1422" spans="1:6" x14ac:dyDescent="0.3">
      <c r="A1422" s="73">
        <v>41781</v>
      </c>
      <c r="B1422" s="130">
        <v>1892.48999</v>
      </c>
      <c r="C1422" s="125">
        <f t="shared" si="88"/>
        <v>8.9889716815443332E-3</v>
      </c>
      <c r="D1422" s="128">
        <f t="shared" si="89"/>
        <v>8988.9716815443335</v>
      </c>
      <c r="E1422" s="128">
        <f t="shared" ca="1" si="90"/>
        <v>-45302.394430481567</v>
      </c>
      <c r="F1422" s="128">
        <f t="shared" ca="1" si="91"/>
        <v>50411.282000424108</v>
      </c>
    </row>
    <row r="1423" spans="1:6" x14ac:dyDescent="0.3">
      <c r="A1423" s="73">
        <v>41780</v>
      </c>
      <c r="B1423" s="130">
        <v>1888.030029</v>
      </c>
      <c r="C1423" s="125">
        <f t="shared" si="88"/>
        <v>5.2284186560120904E-3</v>
      </c>
      <c r="D1423" s="128">
        <f t="shared" si="89"/>
        <v>5228.4186560120907</v>
      </c>
      <c r="E1423" s="128">
        <f t="shared" ca="1" si="90"/>
        <v>-45302.394430481567</v>
      </c>
      <c r="F1423" s="128">
        <f t="shared" ca="1" si="91"/>
        <v>50411.282000424108</v>
      </c>
    </row>
    <row r="1424" spans="1:6" x14ac:dyDescent="0.3">
      <c r="A1424" s="73">
        <v>41779</v>
      </c>
      <c r="B1424" s="130">
        <v>1872.829956</v>
      </c>
      <c r="C1424" s="125">
        <f t="shared" si="88"/>
        <v>2.7359481503343996E-3</v>
      </c>
      <c r="D1424" s="128">
        <f t="shared" si="89"/>
        <v>2735.9481503343995</v>
      </c>
      <c r="E1424" s="128">
        <f t="shared" ca="1" si="90"/>
        <v>-45302.394430481567</v>
      </c>
      <c r="F1424" s="128">
        <f t="shared" ca="1" si="91"/>
        <v>50411.282000424108</v>
      </c>
    </row>
    <row r="1425" spans="1:6" x14ac:dyDescent="0.3">
      <c r="A1425" s="73">
        <v>41778</v>
      </c>
      <c r="B1425" s="130">
        <v>1885.079956</v>
      </c>
      <c r="C1425" s="125">
        <f t="shared" si="88"/>
        <v>2.2281047638528229E-4</v>
      </c>
      <c r="D1425" s="128">
        <f t="shared" si="89"/>
        <v>222.8104763852823</v>
      </c>
      <c r="E1425" s="128">
        <f t="shared" ca="1" si="90"/>
        <v>-45302.394430481567</v>
      </c>
      <c r="F1425" s="128">
        <f t="shared" ca="1" si="91"/>
        <v>50411.282000424108</v>
      </c>
    </row>
    <row r="1426" spans="1:6" x14ac:dyDescent="0.3">
      <c r="A1426" s="73">
        <v>41775</v>
      </c>
      <c r="B1426" s="130">
        <v>1877.8599850000001</v>
      </c>
      <c r="C1426" s="125">
        <f t="shared" si="88"/>
        <v>-1.7436394812960776E-3</v>
      </c>
      <c r="D1426" s="128">
        <f t="shared" si="89"/>
        <v>-1743.6394812960775</v>
      </c>
      <c r="E1426" s="128">
        <f t="shared" ca="1" si="90"/>
        <v>-45302.394430481567</v>
      </c>
      <c r="F1426" s="128">
        <f t="shared" ca="1" si="91"/>
        <v>50411.282000424108</v>
      </c>
    </row>
    <row r="1427" spans="1:6" x14ac:dyDescent="0.3">
      <c r="A1427" s="73">
        <v>41774</v>
      </c>
      <c r="B1427" s="130">
        <v>1870.849976</v>
      </c>
      <c r="C1427" s="125">
        <f t="shared" si="88"/>
        <v>-6.8111768624163904E-3</v>
      </c>
      <c r="D1427" s="128">
        <f t="shared" si="89"/>
        <v>-6811.1768624163906</v>
      </c>
      <c r="E1427" s="128">
        <f t="shared" ca="1" si="90"/>
        <v>-45302.394430481567</v>
      </c>
      <c r="F1427" s="128">
        <f t="shared" ca="1" si="91"/>
        <v>50411.282000424108</v>
      </c>
    </row>
    <row r="1428" spans="1:6" x14ac:dyDescent="0.3">
      <c r="A1428" s="73">
        <v>41773</v>
      </c>
      <c r="B1428" s="130">
        <v>1888.530029</v>
      </c>
      <c r="C1428" s="125">
        <f t="shared" si="88"/>
        <v>2.4311038611024571E-3</v>
      </c>
      <c r="D1428" s="128">
        <f t="shared" si="89"/>
        <v>2431.1038611024569</v>
      </c>
      <c r="E1428" s="128">
        <f t="shared" ca="1" si="90"/>
        <v>-45302.394430481567</v>
      </c>
      <c r="F1428" s="128">
        <f t="shared" ca="1" si="91"/>
        <v>50411.282000424108</v>
      </c>
    </row>
    <row r="1429" spans="1:6" x14ac:dyDescent="0.3">
      <c r="A1429" s="73">
        <v>41772</v>
      </c>
      <c r="B1429" s="130">
        <v>1897.4499510000001</v>
      </c>
      <c r="C1429" s="125">
        <f t="shared" si="88"/>
        <v>1.0179252553005558E-2</v>
      </c>
      <c r="D1429" s="128">
        <f t="shared" si="89"/>
        <v>10179.252553005557</v>
      </c>
      <c r="E1429" s="128">
        <f t="shared" ca="1" si="90"/>
        <v>-45302.394430481567</v>
      </c>
      <c r="F1429" s="128">
        <f t="shared" ca="1" si="91"/>
        <v>50411.282000424108</v>
      </c>
    </row>
    <row r="1430" spans="1:6" x14ac:dyDescent="0.3">
      <c r="A1430" s="73">
        <v>41771</v>
      </c>
      <c r="B1430" s="130">
        <v>1896.650024</v>
      </c>
      <c r="C1430" s="125">
        <f t="shared" si="88"/>
        <v>1.4560571518446475E-2</v>
      </c>
      <c r="D1430" s="128">
        <f t="shared" si="89"/>
        <v>14560.571518446475</v>
      </c>
      <c r="E1430" s="128">
        <f t="shared" ca="1" si="90"/>
        <v>-45302.394430481567</v>
      </c>
      <c r="F1430" s="128">
        <f t="shared" ca="1" si="91"/>
        <v>50411.282000424108</v>
      </c>
    </row>
    <row r="1431" spans="1:6" x14ac:dyDescent="0.3">
      <c r="A1431" s="73">
        <v>41768</v>
      </c>
      <c r="B1431" s="130">
        <v>1878.4799800000001</v>
      </c>
      <c r="C1431" s="125">
        <f t="shared" si="88"/>
        <v>8.0927099955860893E-3</v>
      </c>
      <c r="D1431" s="128">
        <f t="shared" si="89"/>
        <v>8092.7099955860895</v>
      </c>
      <c r="E1431" s="128">
        <f t="shared" ca="1" si="90"/>
        <v>-45302.394430481567</v>
      </c>
      <c r="F1431" s="128">
        <f t="shared" ca="1" si="91"/>
        <v>50411.282000424108</v>
      </c>
    </row>
    <row r="1432" spans="1:6" x14ac:dyDescent="0.3">
      <c r="A1432" s="73">
        <v>41767</v>
      </c>
      <c r="B1432" s="130">
        <v>1875.630005</v>
      </c>
      <c r="C1432" s="125">
        <f t="shared" si="88"/>
        <v>-1.5862685835772439E-3</v>
      </c>
      <c r="D1432" s="128">
        <f t="shared" si="89"/>
        <v>-1586.2685835772438</v>
      </c>
      <c r="E1432" s="128">
        <f t="shared" ca="1" si="90"/>
        <v>-45302.394430481567</v>
      </c>
      <c r="F1432" s="128">
        <f t="shared" ca="1" si="91"/>
        <v>50411.282000424108</v>
      </c>
    </row>
    <row r="1433" spans="1:6" x14ac:dyDescent="0.3">
      <c r="A1433" s="73">
        <v>41766</v>
      </c>
      <c r="B1433" s="130">
        <v>1878.209961</v>
      </c>
      <c r="C1433" s="125">
        <f t="shared" si="88"/>
        <v>1.5036584270180509E-3</v>
      </c>
      <c r="D1433" s="128">
        <f t="shared" si="89"/>
        <v>1503.6584270180508</v>
      </c>
      <c r="E1433" s="128">
        <f t="shared" ca="1" si="90"/>
        <v>-45302.394430481567</v>
      </c>
      <c r="F1433" s="128">
        <f t="shared" ca="1" si="91"/>
        <v>50411.282000424108</v>
      </c>
    </row>
    <row r="1434" spans="1:6" x14ac:dyDescent="0.3">
      <c r="A1434" s="73">
        <v>41765</v>
      </c>
      <c r="B1434" s="130">
        <v>1867.719971</v>
      </c>
      <c r="C1434" s="125">
        <f t="shared" si="88"/>
        <v>-6.2941010835514399E-3</v>
      </c>
      <c r="D1434" s="128">
        <f t="shared" si="89"/>
        <v>-6294.1010835514398</v>
      </c>
      <c r="E1434" s="128">
        <f t="shared" ca="1" si="90"/>
        <v>-45302.394430481567</v>
      </c>
      <c r="F1434" s="128">
        <f t="shared" ca="1" si="91"/>
        <v>50411.282000424108</v>
      </c>
    </row>
    <row r="1435" spans="1:6" x14ac:dyDescent="0.3">
      <c r="A1435" s="73">
        <v>41764</v>
      </c>
      <c r="B1435" s="130">
        <v>1884.660034</v>
      </c>
      <c r="C1435" s="125">
        <f t="shared" si="88"/>
        <v>6.8219921564141028E-3</v>
      </c>
      <c r="D1435" s="128">
        <f t="shared" si="89"/>
        <v>6821.9921564141032</v>
      </c>
      <c r="E1435" s="128">
        <f t="shared" ca="1" si="90"/>
        <v>-45302.394430481567</v>
      </c>
      <c r="F1435" s="128">
        <f t="shared" ca="1" si="91"/>
        <v>50411.282000424108</v>
      </c>
    </row>
    <row r="1436" spans="1:6" x14ac:dyDescent="0.3">
      <c r="A1436" s="73">
        <v>41761</v>
      </c>
      <c r="B1436" s="130">
        <v>1881.1400149999999</v>
      </c>
      <c r="C1436" s="125">
        <f t="shared" si="88"/>
        <v>8.7353080460343957E-3</v>
      </c>
      <c r="D1436" s="128">
        <f t="shared" si="89"/>
        <v>8735.3080460343954</v>
      </c>
      <c r="E1436" s="128">
        <f t="shared" ca="1" si="90"/>
        <v>-45302.394430481567</v>
      </c>
      <c r="F1436" s="128">
        <f t="shared" ca="1" si="91"/>
        <v>50411.282000424108</v>
      </c>
    </row>
    <row r="1437" spans="1:6" x14ac:dyDescent="0.3">
      <c r="A1437" s="73">
        <v>41760</v>
      </c>
      <c r="B1437" s="130">
        <v>1883.6800539999999</v>
      </c>
      <c r="C1437" s="125">
        <f t="shared" si="88"/>
        <v>1.1474993058607552E-2</v>
      </c>
      <c r="D1437" s="128">
        <f t="shared" si="89"/>
        <v>11474.993058607552</v>
      </c>
      <c r="E1437" s="128">
        <f t="shared" ca="1" si="90"/>
        <v>-45302.394430481567</v>
      </c>
      <c r="F1437" s="128">
        <f t="shared" ca="1" si="91"/>
        <v>50411.282000424108</v>
      </c>
    </row>
    <row r="1438" spans="1:6" x14ac:dyDescent="0.3">
      <c r="A1438" s="73">
        <v>41759</v>
      </c>
      <c r="B1438" s="130">
        <v>1883.9499510000001</v>
      </c>
      <c r="C1438" s="125">
        <f t="shared" si="88"/>
        <v>2.2230285431532382E-2</v>
      </c>
      <c r="D1438" s="128">
        <f t="shared" si="89"/>
        <v>22230.285431532382</v>
      </c>
      <c r="E1438" s="128">
        <f t="shared" ca="1" si="90"/>
        <v>-45302.394430481567</v>
      </c>
      <c r="F1438" s="128">
        <f t="shared" ca="1" si="91"/>
        <v>50411.282000424108</v>
      </c>
    </row>
    <row r="1439" spans="1:6" x14ac:dyDescent="0.3">
      <c r="A1439" s="73">
        <v>41758</v>
      </c>
      <c r="B1439" s="130">
        <v>1878.329956</v>
      </c>
      <c r="C1439" s="125">
        <f t="shared" si="88"/>
        <v>2.6067797832971973E-2</v>
      </c>
      <c r="D1439" s="128">
        <f t="shared" si="89"/>
        <v>26067.797832971974</v>
      </c>
      <c r="E1439" s="128">
        <f t="shared" ca="1" si="90"/>
        <v>-45302.394430481567</v>
      </c>
      <c r="F1439" s="128">
        <f t="shared" ca="1" si="91"/>
        <v>50411.282000424108</v>
      </c>
    </row>
    <row r="1440" spans="1:6" x14ac:dyDescent="0.3">
      <c r="A1440" s="73">
        <v>41757</v>
      </c>
      <c r="B1440" s="130">
        <v>1869.4300539999999</v>
      </c>
      <c r="C1440" s="125">
        <f t="shared" si="88"/>
        <v>2.9597626657777321E-2</v>
      </c>
      <c r="D1440" s="128">
        <f t="shared" si="89"/>
        <v>29597.62665777732</v>
      </c>
      <c r="E1440" s="128">
        <f t="shared" ca="1" si="90"/>
        <v>-45302.394430481567</v>
      </c>
      <c r="F1440" s="128">
        <f t="shared" ca="1" si="91"/>
        <v>50411.282000424108</v>
      </c>
    </row>
    <row r="1441" spans="1:6" x14ac:dyDescent="0.3">
      <c r="A1441" s="73">
        <v>41754</v>
      </c>
      <c r="B1441" s="130">
        <v>1863.400024</v>
      </c>
      <c r="C1441" s="125">
        <f t="shared" si="88"/>
        <v>1.6540504903104214E-2</v>
      </c>
      <c r="D1441" s="128">
        <f t="shared" si="89"/>
        <v>16540.504903104214</v>
      </c>
      <c r="E1441" s="128">
        <f t="shared" ca="1" si="90"/>
        <v>-45302.394430481567</v>
      </c>
      <c r="F1441" s="128">
        <f t="shared" ca="1" si="91"/>
        <v>50411.282000424108</v>
      </c>
    </row>
    <row r="1442" spans="1:6" x14ac:dyDescent="0.3">
      <c r="A1442" s="73">
        <v>41753</v>
      </c>
      <c r="B1442" s="130">
        <v>1878.6099850000001</v>
      </c>
      <c r="C1442" s="125">
        <f t="shared" si="88"/>
        <v>3.4344618650659076E-3</v>
      </c>
      <c r="D1442" s="128">
        <f t="shared" si="89"/>
        <v>3434.4618650659077</v>
      </c>
      <c r="E1442" s="128">
        <f t="shared" ca="1" si="90"/>
        <v>-45302.394430481567</v>
      </c>
      <c r="F1442" s="128">
        <f t="shared" ca="1" si="91"/>
        <v>50411.282000424108</v>
      </c>
    </row>
    <row r="1443" spans="1:6" x14ac:dyDescent="0.3">
      <c r="A1443" s="73">
        <v>41752</v>
      </c>
      <c r="B1443" s="130">
        <v>1875.3900149999999</v>
      </c>
      <c r="C1443" s="125">
        <f t="shared" si="88"/>
        <v>1.2651490579390412E-2</v>
      </c>
      <c r="D1443" s="128">
        <f t="shared" si="89"/>
        <v>12651.490579390413</v>
      </c>
      <c r="E1443" s="128">
        <f t="shared" ca="1" si="90"/>
        <v>-45302.394430481567</v>
      </c>
      <c r="F1443" s="128">
        <f t="shared" ca="1" si="91"/>
        <v>50411.282000424108</v>
      </c>
    </row>
    <row r="1444" spans="1:6" x14ac:dyDescent="0.3">
      <c r="A1444" s="73">
        <v>41751</v>
      </c>
      <c r="B1444" s="130">
        <v>1879.5500489999999</v>
      </c>
      <c r="C1444" s="125">
        <f t="shared" si="88"/>
        <v>1.8704206559497782E-2</v>
      </c>
      <c r="D1444" s="128">
        <f t="shared" si="89"/>
        <v>18704.206559497783</v>
      </c>
      <c r="E1444" s="128">
        <f t="shared" ca="1" si="90"/>
        <v>-45302.394430481567</v>
      </c>
      <c r="F1444" s="128">
        <f t="shared" ca="1" si="91"/>
        <v>50411.282000424108</v>
      </c>
    </row>
    <row r="1445" spans="1:6" x14ac:dyDescent="0.3">
      <c r="A1445" s="73">
        <v>41750</v>
      </c>
      <c r="B1445" s="130">
        <v>1871.8900149999999</v>
      </c>
      <c r="C1445" s="125">
        <f t="shared" si="88"/>
        <v>3.6459629958676132E-3</v>
      </c>
      <c r="D1445" s="128">
        <f t="shared" si="89"/>
        <v>3645.9629958676132</v>
      </c>
      <c r="E1445" s="128">
        <f t="shared" ca="1" si="90"/>
        <v>-45302.394430481567</v>
      </c>
      <c r="F1445" s="128">
        <f t="shared" ca="1" si="91"/>
        <v>50411.282000424108</v>
      </c>
    </row>
    <row r="1446" spans="1:6" x14ac:dyDescent="0.3">
      <c r="A1446" s="73">
        <v>41746</v>
      </c>
      <c r="B1446" s="130">
        <v>1864.849976</v>
      </c>
      <c r="C1446" s="125">
        <f t="shared" si="88"/>
        <v>-1.266434968085739E-2</v>
      </c>
      <c r="D1446" s="128">
        <f t="shared" si="89"/>
        <v>-12664.349680857389</v>
      </c>
      <c r="E1446" s="128">
        <f t="shared" ca="1" si="90"/>
        <v>-45302.394430481567</v>
      </c>
      <c r="F1446" s="128">
        <f t="shared" ca="1" si="91"/>
        <v>50411.282000424108</v>
      </c>
    </row>
    <row r="1447" spans="1:6" x14ac:dyDescent="0.3">
      <c r="A1447" s="73">
        <v>41745</v>
      </c>
      <c r="B1447" s="130">
        <v>1862.3100589999999</v>
      </c>
      <c r="C1447" s="125">
        <f t="shared" si="88"/>
        <v>-1.5119765528121887E-2</v>
      </c>
      <c r="D1447" s="128">
        <f t="shared" si="89"/>
        <v>-15119.765528121887</v>
      </c>
      <c r="E1447" s="128">
        <f t="shared" ca="1" si="90"/>
        <v>-45302.394430481567</v>
      </c>
      <c r="F1447" s="128">
        <f t="shared" ca="1" si="91"/>
        <v>50411.282000424108</v>
      </c>
    </row>
    <row r="1448" spans="1:6" x14ac:dyDescent="0.3">
      <c r="A1448" s="73">
        <v>41744</v>
      </c>
      <c r="B1448" s="130">
        <v>1842.9799800000001</v>
      </c>
      <c r="C1448" s="125">
        <f t="shared" si="88"/>
        <v>-2.2561436393552459E-2</v>
      </c>
      <c r="D1448" s="128">
        <f t="shared" si="89"/>
        <v>-22561.43639355246</v>
      </c>
      <c r="E1448" s="128">
        <f t="shared" ca="1" si="90"/>
        <v>-45302.394430481567</v>
      </c>
      <c r="F1448" s="128">
        <f t="shared" ca="1" si="91"/>
        <v>50411.282000424108</v>
      </c>
    </row>
    <row r="1449" spans="1:6" x14ac:dyDescent="0.3">
      <c r="A1449" s="73">
        <v>41743</v>
      </c>
      <c r="B1449" s="130">
        <v>1830.6099850000001</v>
      </c>
      <c r="C1449" s="125">
        <f t="shared" si="88"/>
        <v>-2.2287608958724725E-2</v>
      </c>
      <c r="D1449" s="128">
        <f t="shared" si="89"/>
        <v>-22287.608958724726</v>
      </c>
      <c r="E1449" s="128">
        <f t="shared" ca="1" si="90"/>
        <v>-45302.394430481567</v>
      </c>
      <c r="F1449" s="128">
        <f t="shared" ca="1" si="91"/>
        <v>50411.282000424108</v>
      </c>
    </row>
    <row r="1450" spans="1:6" x14ac:dyDescent="0.3">
      <c r="A1450" s="73">
        <v>41740</v>
      </c>
      <c r="B1450" s="130">
        <v>1815.6899410000001</v>
      </c>
      <c r="C1450" s="125">
        <f t="shared" si="88"/>
        <v>-2.2571922197682781E-2</v>
      </c>
      <c r="D1450" s="128">
        <f t="shared" si="89"/>
        <v>-22571.922197682779</v>
      </c>
      <c r="E1450" s="128">
        <f t="shared" ca="1" si="90"/>
        <v>-45302.394430481567</v>
      </c>
      <c r="F1450" s="128">
        <f t="shared" ca="1" si="91"/>
        <v>50411.282000424108</v>
      </c>
    </row>
    <row r="1451" spans="1:6" x14ac:dyDescent="0.3">
      <c r="A1451" s="73">
        <v>41739</v>
      </c>
      <c r="B1451" s="130">
        <v>1833.079956</v>
      </c>
      <c r="C1451" s="125">
        <f t="shared" si="88"/>
        <v>-8.6315507849313855E-3</v>
      </c>
      <c r="D1451" s="128">
        <f t="shared" si="89"/>
        <v>-8631.5507849313854</v>
      </c>
      <c r="E1451" s="128">
        <f t="shared" ca="1" si="90"/>
        <v>-45302.394430481567</v>
      </c>
      <c r="F1451" s="128">
        <f t="shared" ca="1" si="91"/>
        <v>50411.282000424108</v>
      </c>
    </row>
    <row r="1452" spans="1:6" x14ac:dyDescent="0.3">
      <c r="A1452" s="73">
        <v>41738</v>
      </c>
      <c r="B1452" s="130">
        <v>1872.1800539999999</v>
      </c>
      <c r="C1452" s="125">
        <f t="shared" si="88"/>
        <v>1.0590747060902794E-2</v>
      </c>
      <c r="D1452" s="128">
        <f t="shared" si="89"/>
        <v>10590.747060902795</v>
      </c>
      <c r="E1452" s="128">
        <f t="shared" ca="1" si="90"/>
        <v>-45302.394430481567</v>
      </c>
      <c r="F1452" s="128">
        <f t="shared" ca="1" si="91"/>
        <v>50411.282000424108</v>
      </c>
    </row>
    <row r="1453" spans="1:6" x14ac:dyDescent="0.3">
      <c r="A1453" s="73">
        <v>41737</v>
      </c>
      <c r="B1453" s="130">
        <v>1851.959961</v>
      </c>
      <c r="C1453" s="125">
        <f t="shared" si="88"/>
        <v>-7.3219809160546268E-3</v>
      </c>
      <c r="D1453" s="128">
        <f t="shared" si="89"/>
        <v>-7321.9809160546265</v>
      </c>
      <c r="E1453" s="128">
        <f t="shared" ca="1" si="90"/>
        <v>-45302.394430481567</v>
      </c>
      <c r="F1453" s="128">
        <f t="shared" ca="1" si="91"/>
        <v>50411.282000424108</v>
      </c>
    </row>
    <row r="1454" spans="1:6" x14ac:dyDescent="0.3">
      <c r="A1454" s="73">
        <v>41736</v>
      </c>
      <c r="B1454" s="130">
        <v>1845.040039</v>
      </c>
      <c r="C1454" s="125">
        <f t="shared" si="88"/>
        <v>-6.6758023913948694E-3</v>
      </c>
      <c r="D1454" s="128">
        <f t="shared" si="89"/>
        <v>-6675.8023913948691</v>
      </c>
      <c r="E1454" s="128">
        <f t="shared" ca="1" si="90"/>
        <v>-45302.394430481567</v>
      </c>
      <c r="F1454" s="128">
        <f t="shared" ca="1" si="91"/>
        <v>50411.282000424108</v>
      </c>
    </row>
    <row r="1455" spans="1:6" x14ac:dyDescent="0.3">
      <c r="A1455" s="73">
        <v>41733</v>
      </c>
      <c r="B1455" s="130">
        <v>1865.089966</v>
      </c>
      <c r="C1455" s="125">
        <f t="shared" si="88"/>
        <v>-7.6616054726263982E-4</v>
      </c>
      <c r="D1455" s="128">
        <f t="shared" si="89"/>
        <v>-766.16054726263985</v>
      </c>
      <c r="E1455" s="128">
        <f t="shared" ca="1" si="90"/>
        <v>-45302.394430481567</v>
      </c>
      <c r="F1455" s="128">
        <f t="shared" ca="1" si="91"/>
        <v>50411.282000424108</v>
      </c>
    </row>
    <row r="1456" spans="1:6" x14ac:dyDescent="0.3">
      <c r="A1456" s="73">
        <v>41732</v>
      </c>
      <c r="B1456" s="130">
        <v>1888.7700199999999</v>
      </c>
      <c r="C1456" s="125">
        <f t="shared" si="88"/>
        <v>8.9529489214643654E-3</v>
      </c>
      <c r="D1456" s="128">
        <f t="shared" si="89"/>
        <v>8952.9489214643654</v>
      </c>
      <c r="E1456" s="128">
        <f t="shared" ca="1" si="90"/>
        <v>-45302.394430481567</v>
      </c>
      <c r="F1456" s="128">
        <f t="shared" ca="1" si="91"/>
        <v>50411.282000424108</v>
      </c>
    </row>
    <row r="1457" spans="1:6" x14ac:dyDescent="0.3">
      <c r="A1457" s="73">
        <v>41731</v>
      </c>
      <c r="B1457" s="130">
        <v>1890.900024</v>
      </c>
      <c r="C1457" s="125">
        <f t="shared" si="88"/>
        <v>1.6192223475311573E-2</v>
      </c>
      <c r="D1457" s="128">
        <f t="shared" si="89"/>
        <v>16192.223475311574</v>
      </c>
      <c r="E1457" s="128">
        <f t="shared" ca="1" si="90"/>
        <v>-45302.394430481567</v>
      </c>
      <c r="F1457" s="128">
        <f t="shared" ca="1" si="91"/>
        <v>50411.282000424108</v>
      </c>
    </row>
    <row r="1458" spans="1:6" x14ac:dyDescent="0.3">
      <c r="A1458" s="73">
        <v>41730</v>
      </c>
      <c r="B1458" s="130">
        <v>1885.5200199999999</v>
      </c>
      <c r="C1458" s="125">
        <f t="shared" si="88"/>
        <v>7.0877393510482278E-3</v>
      </c>
      <c r="D1458" s="128">
        <f t="shared" si="89"/>
        <v>7087.7393510482279</v>
      </c>
      <c r="E1458" s="128">
        <f t="shared" ca="1" si="90"/>
        <v>-45302.394430481567</v>
      </c>
      <c r="F1458" s="128">
        <f t="shared" ca="1" si="91"/>
        <v>50411.282000424108</v>
      </c>
    </row>
    <row r="1459" spans="1:6" x14ac:dyDescent="0.3">
      <c r="A1459" s="73">
        <v>41729</v>
      </c>
      <c r="B1459" s="130">
        <v>1872.339966</v>
      </c>
      <c r="C1459" s="125">
        <f t="shared" si="88"/>
        <v>7.2680182264073245E-3</v>
      </c>
      <c r="D1459" s="128">
        <f t="shared" si="89"/>
        <v>7268.0182264073246</v>
      </c>
      <c r="E1459" s="128">
        <f t="shared" ca="1" si="90"/>
        <v>-45302.394430481567</v>
      </c>
      <c r="F1459" s="128">
        <f t="shared" ca="1" si="91"/>
        <v>50411.282000424108</v>
      </c>
    </row>
    <row r="1460" spans="1:6" x14ac:dyDescent="0.3">
      <c r="A1460" s="73">
        <v>41726</v>
      </c>
      <c r="B1460" s="130">
        <v>1857.619995</v>
      </c>
      <c r="C1460" s="125">
        <f t="shared" si="88"/>
        <v>8.9564506336965444E-3</v>
      </c>
      <c r="D1460" s="128">
        <f t="shared" si="89"/>
        <v>8956.4506336965442</v>
      </c>
      <c r="E1460" s="128">
        <f t="shared" ca="1" si="90"/>
        <v>-45302.394430481567</v>
      </c>
      <c r="F1460" s="128">
        <f t="shared" ca="1" si="91"/>
        <v>50411.282000424108</v>
      </c>
    </row>
    <row r="1461" spans="1:6" x14ac:dyDescent="0.3">
      <c r="A1461" s="73">
        <v>41725</v>
      </c>
      <c r="B1461" s="130">
        <v>1849.040039</v>
      </c>
      <c r="C1461" s="125">
        <f t="shared" si="88"/>
        <v>1.4623921107279614E-3</v>
      </c>
      <c r="D1461" s="128">
        <f t="shared" si="89"/>
        <v>1462.3921107279614</v>
      </c>
      <c r="E1461" s="128">
        <f t="shared" ca="1" si="90"/>
        <v>-45302.394430481567</v>
      </c>
      <c r="F1461" s="128">
        <f t="shared" ca="1" si="91"/>
        <v>50411.282000424108</v>
      </c>
    </row>
    <row r="1462" spans="1:6" x14ac:dyDescent="0.3">
      <c r="A1462" s="73">
        <v>41724</v>
      </c>
      <c r="B1462" s="130">
        <v>1852.5600589999999</v>
      </c>
      <c r="C1462" s="125">
        <f t="shared" si="88"/>
        <v>-8.371637089289341E-3</v>
      </c>
      <c r="D1462" s="128">
        <f t="shared" si="89"/>
        <v>-8371.637089289341</v>
      </c>
      <c r="E1462" s="128">
        <f t="shared" ca="1" si="90"/>
        <v>-45302.394430481567</v>
      </c>
      <c r="F1462" s="128">
        <f t="shared" ca="1" si="91"/>
        <v>50411.282000424108</v>
      </c>
    </row>
    <row r="1463" spans="1:6" x14ac:dyDescent="0.3">
      <c r="A1463" s="73">
        <v>41723</v>
      </c>
      <c r="B1463" s="130">
        <v>1865.619995</v>
      </c>
      <c r="C1463" s="125">
        <f t="shared" si="88"/>
        <v>-1.0762356540743312E-3</v>
      </c>
      <c r="D1463" s="128">
        <f t="shared" si="89"/>
        <v>-1076.2356540743313</v>
      </c>
      <c r="E1463" s="128">
        <f t="shared" ca="1" si="90"/>
        <v>-45302.394430481567</v>
      </c>
      <c r="F1463" s="128">
        <f t="shared" ca="1" si="91"/>
        <v>50411.282000424108</v>
      </c>
    </row>
    <row r="1464" spans="1:6" x14ac:dyDescent="0.3">
      <c r="A1464" s="73">
        <v>41722</v>
      </c>
      <c r="B1464" s="130">
        <v>1857.4399410000001</v>
      </c>
      <c r="C1464" s="125">
        <f t="shared" si="88"/>
        <v>-1.0510557135227638E-2</v>
      </c>
      <c r="D1464" s="128">
        <f t="shared" si="89"/>
        <v>-10510.557135227638</v>
      </c>
      <c r="E1464" s="128">
        <f t="shared" ca="1" si="90"/>
        <v>-45302.394430481567</v>
      </c>
      <c r="F1464" s="128">
        <f t="shared" ca="1" si="91"/>
        <v>50411.282000424108</v>
      </c>
    </row>
    <row r="1465" spans="1:6" x14ac:dyDescent="0.3">
      <c r="A1465" s="73">
        <v>41719</v>
      </c>
      <c r="B1465" s="130">
        <v>1866.5200199999999</v>
      </c>
      <c r="C1465" s="125">
        <f t="shared" si="88"/>
        <v>-6.1340646422715084E-3</v>
      </c>
      <c r="D1465" s="128">
        <f t="shared" si="89"/>
        <v>-6134.0646422715081</v>
      </c>
      <c r="E1465" s="128">
        <f t="shared" ca="1" si="90"/>
        <v>-45302.394430481567</v>
      </c>
      <c r="F1465" s="128">
        <f t="shared" ca="1" si="91"/>
        <v>50411.282000424108</v>
      </c>
    </row>
    <row r="1466" spans="1:6" x14ac:dyDescent="0.3">
      <c r="A1466" s="73">
        <v>41718</v>
      </c>
      <c r="B1466" s="130">
        <v>1872.01001</v>
      </c>
      <c r="C1466" s="125">
        <f t="shared" si="88"/>
        <v>-2.6744478897199331E-3</v>
      </c>
      <c r="D1466" s="128">
        <f t="shared" si="89"/>
        <v>-2674.4478897199333</v>
      </c>
      <c r="E1466" s="128">
        <f t="shared" ca="1" si="90"/>
        <v>-45302.394430481567</v>
      </c>
      <c r="F1466" s="128">
        <f t="shared" ca="1" si="91"/>
        <v>50411.282000424108</v>
      </c>
    </row>
    <row r="1467" spans="1:6" x14ac:dyDescent="0.3">
      <c r="A1467" s="73">
        <v>41717</v>
      </c>
      <c r="B1467" s="130">
        <v>1860.7700199999999</v>
      </c>
      <c r="C1467" s="125">
        <f t="shared" si="88"/>
        <v>-6.9591039589994574E-3</v>
      </c>
      <c r="D1467" s="128">
        <f t="shared" si="89"/>
        <v>-6959.1039589994571</v>
      </c>
      <c r="E1467" s="128">
        <f t="shared" ca="1" si="90"/>
        <v>-45302.394430481567</v>
      </c>
      <c r="F1467" s="128">
        <f t="shared" ca="1" si="91"/>
        <v>50411.282000424108</v>
      </c>
    </row>
    <row r="1468" spans="1:6" x14ac:dyDescent="0.3">
      <c r="A1468" s="73">
        <v>41716</v>
      </c>
      <c r="B1468" s="130">
        <v>1872.25</v>
      </c>
      <c r="C1468" s="125">
        <f t="shared" si="88"/>
        <v>-8.858664342901168E-4</v>
      </c>
      <c r="D1468" s="128">
        <f t="shared" si="89"/>
        <v>-885.86643429011679</v>
      </c>
      <c r="E1468" s="128">
        <f t="shared" ca="1" si="90"/>
        <v>-45302.394430481567</v>
      </c>
      <c r="F1468" s="128">
        <f t="shared" ca="1" si="91"/>
        <v>50411.282000424108</v>
      </c>
    </row>
    <row r="1469" spans="1:6" x14ac:dyDescent="0.3">
      <c r="A1469" s="73">
        <v>41715</v>
      </c>
      <c r="B1469" s="130">
        <v>1858.829956</v>
      </c>
      <c r="C1469" s="125">
        <f t="shared" si="88"/>
        <v>7.0974498664209129E-3</v>
      </c>
      <c r="D1469" s="128">
        <f t="shared" si="89"/>
        <v>7097.4498664209132</v>
      </c>
      <c r="E1469" s="128">
        <f t="shared" ca="1" si="90"/>
        <v>-45302.394430481567</v>
      </c>
      <c r="F1469" s="128">
        <f t="shared" ca="1" si="91"/>
        <v>50411.282000424108</v>
      </c>
    </row>
    <row r="1470" spans="1:6" x14ac:dyDescent="0.3">
      <c r="A1470" s="73">
        <v>41712</v>
      </c>
      <c r="B1470" s="130">
        <v>1841.130005</v>
      </c>
      <c r="C1470" s="125">
        <f t="shared" si="88"/>
        <v>-9.8523469212751236E-3</v>
      </c>
      <c r="D1470" s="128">
        <f t="shared" si="89"/>
        <v>-9852.3469212751243</v>
      </c>
      <c r="E1470" s="128">
        <f t="shared" ca="1" si="90"/>
        <v>-45302.394430481567</v>
      </c>
      <c r="F1470" s="128">
        <f t="shared" ca="1" si="91"/>
        <v>50411.282000424108</v>
      </c>
    </row>
    <row r="1471" spans="1:6" x14ac:dyDescent="0.3">
      <c r="A1471" s="73">
        <v>41711</v>
      </c>
      <c r="B1471" s="130">
        <v>1846.339966</v>
      </c>
      <c r="C1471" s="125">
        <f t="shared" si="88"/>
        <v>-4.2873945460480956E-3</v>
      </c>
      <c r="D1471" s="128">
        <f t="shared" si="89"/>
        <v>-4287.3945460480954</v>
      </c>
      <c r="E1471" s="128">
        <f t="shared" ca="1" si="90"/>
        <v>-45302.394430481567</v>
      </c>
      <c r="F1471" s="128">
        <f t="shared" ca="1" si="91"/>
        <v>50411.282000424108</v>
      </c>
    </row>
    <row r="1472" spans="1:6" x14ac:dyDescent="0.3">
      <c r="A1472" s="73">
        <v>41710</v>
      </c>
      <c r="B1472" s="130">
        <v>1868.1999510000001</v>
      </c>
      <c r="C1472" s="125">
        <f t="shared" si="88"/>
        <v>1.2486676806050978E-2</v>
      </c>
      <c r="D1472" s="128">
        <f t="shared" si="89"/>
        <v>12486.676806050978</v>
      </c>
      <c r="E1472" s="128">
        <f t="shared" ca="1" si="90"/>
        <v>-45302.394430481567</v>
      </c>
      <c r="F1472" s="128">
        <f t="shared" ca="1" si="91"/>
        <v>50411.282000424108</v>
      </c>
    </row>
    <row r="1473" spans="1:6" x14ac:dyDescent="0.3">
      <c r="A1473" s="73">
        <v>41709</v>
      </c>
      <c r="B1473" s="130">
        <v>1867.630005</v>
      </c>
      <c r="C1473" s="125">
        <f t="shared" si="88"/>
        <v>1.219975397860229E-2</v>
      </c>
      <c r="D1473" s="128">
        <f t="shared" si="89"/>
        <v>12199.75397860229</v>
      </c>
      <c r="E1473" s="128">
        <f t="shared" ca="1" si="90"/>
        <v>-45302.394430481567</v>
      </c>
      <c r="F1473" s="128">
        <f t="shared" ca="1" si="91"/>
        <v>50411.282000424108</v>
      </c>
    </row>
    <row r="1474" spans="1:6" x14ac:dyDescent="0.3">
      <c r="A1474" s="73">
        <v>41708</v>
      </c>
      <c r="B1474" s="130">
        <v>1877.170044</v>
      </c>
      <c r="C1474" s="125">
        <f t="shared" si="88"/>
        <v>1.5999079481051837E-2</v>
      </c>
      <c r="D1474" s="128">
        <f t="shared" si="89"/>
        <v>15999.079481051836</v>
      </c>
      <c r="E1474" s="128">
        <f t="shared" ca="1" si="90"/>
        <v>-45302.394430481567</v>
      </c>
      <c r="F1474" s="128">
        <f t="shared" ca="1" si="91"/>
        <v>50411.282000424108</v>
      </c>
    </row>
    <row r="1475" spans="1:6" x14ac:dyDescent="0.3">
      <c r="A1475" s="73">
        <v>41705</v>
      </c>
      <c r="B1475" s="130">
        <v>1878.040039</v>
      </c>
      <c r="C1475" s="125">
        <f t="shared" si="88"/>
        <v>2.2758360245064724E-2</v>
      </c>
      <c r="D1475" s="128">
        <f t="shared" si="89"/>
        <v>22758.360245064723</v>
      </c>
      <c r="E1475" s="128">
        <f t="shared" ca="1" si="90"/>
        <v>-45302.394430481567</v>
      </c>
      <c r="F1475" s="128">
        <f t="shared" ca="1" si="91"/>
        <v>50411.282000424108</v>
      </c>
    </row>
    <row r="1476" spans="1:6" x14ac:dyDescent="0.3">
      <c r="A1476" s="73">
        <v>41704</v>
      </c>
      <c r="B1476" s="130">
        <v>1877.030029</v>
      </c>
      <c r="C1476" s="125">
        <f t="shared" si="88"/>
        <v>2.0246985733531897E-2</v>
      </c>
      <c r="D1476" s="128">
        <f t="shared" si="89"/>
        <v>20246.985733531896</v>
      </c>
      <c r="E1476" s="128">
        <f t="shared" ca="1" si="90"/>
        <v>-45302.394430481567</v>
      </c>
      <c r="F1476" s="128">
        <f t="shared" ca="1" si="91"/>
        <v>50411.282000424108</v>
      </c>
    </row>
    <row r="1477" spans="1:6" x14ac:dyDescent="0.3">
      <c r="A1477" s="73">
        <v>41703</v>
      </c>
      <c r="B1477" s="130">
        <v>1873.8100589999999</v>
      </c>
      <c r="C1477" s="125">
        <f t="shared" si="88"/>
        <v>2.4639813533834598E-2</v>
      </c>
      <c r="D1477" s="128">
        <f t="shared" si="89"/>
        <v>24639.813533834596</v>
      </c>
      <c r="E1477" s="128">
        <f t="shared" ca="1" si="90"/>
        <v>-45302.394430481567</v>
      </c>
      <c r="F1477" s="128">
        <f t="shared" ca="1" si="91"/>
        <v>50411.282000424108</v>
      </c>
    </row>
    <row r="1478" spans="1:6" x14ac:dyDescent="0.3">
      <c r="A1478" s="73">
        <v>41702</v>
      </c>
      <c r="B1478" s="130">
        <v>1873.910034</v>
      </c>
      <c r="C1478" s="125">
        <f t="shared" si="88"/>
        <v>1.8008878843472909E-2</v>
      </c>
      <c r="D1478" s="128">
        <f t="shared" si="89"/>
        <v>18008.87884347291</v>
      </c>
      <c r="E1478" s="128">
        <f t="shared" ca="1" si="90"/>
        <v>-45302.394430481567</v>
      </c>
      <c r="F1478" s="128">
        <f t="shared" ca="1" si="91"/>
        <v>50411.282000424108</v>
      </c>
    </row>
    <row r="1479" spans="1:6" x14ac:dyDescent="0.3">
      <c r="A1479" s="73">
        <v>41701</v>
      </c>
      <c r="B1479" s="130">
        <v>1845.7299800000001</v>
      </c>
      <c r="C1479" s="125">
        <f t="shared" si="88"/>
        <v>3.8615572359268491E-3</v>
      </c>
      <c r="D1479" s="128">
        <f t="shared" si="89"/>
        <v>3861.557235926849</v>
      </c>
      <c r="E1479" s="128">
        <f t="shared" ca="1" si="90"/>
        <v>-45302.394430481567</v>
      </c>
      <c r="F1479" s="128">
        <f t="shared" ca="1" si="91"/>
        <v>50411.282000424108</v>
      </c>
    </row>
    <row r="1480" spans="1:6" x14ac:dyDescent="0.3">
      <c r="A1480" s="73">
        <v>41698</v>
      </c>
      <c r="B1480" s="130">
        <v>1859.4499510000001</v>
      </c>
      <c r="C1480" s="125">
        <f t="shared" ref="C1480:C1543" si="92">B1480/B1490-1</f>
        <v>1.6187293744359232E-2</v>
      </c>
      <c r="D1480" s="128">
        <f t="shared" ref="D1480:D1543" si="93">C1480*$B$5</f>
        <v>16187.293744359233</v>
      </c>
      <c r="E1480" s="128">
        <f t="shared" ref="E1480:E1543" ca="1" si="94">_xlfn.PERCENTILE.INC(OFFSET(D1480,0,0,Window),1-VaRLevel)</f>
        <v>-45302.394430481567</v>
      </c>
      <c r="F1480" s="128">
        <f t="shared" ref="F1480:F1543" ca="1" si="95">ABS(AVERAGEIF(OFFSET(D1480,0,0,Window),"&lt;=" &amp;E1480))</f>
        <v>50411.282000424108</v>
      </c>
    </row>
    <row r="1481" spans="1:6" x14ac:dyDescent="0.3">
      <c r="A1481" s="73">
        <v>41697</v>
      </c>
      <c r="B1481" s="130">
        <v>1854.290039</v>
      </c>
      <c r="C1481" s="125">
        <f t="shared" si="92"/>
        <v>1.9255097571237334E-2</v>
      </c>
      <c r="D1481" s="128">
        <f t="shared" si="93"/>
        <v>19255.097571237333</v>
      </c>
      <c r="E1481" s="128">
        <f t="shared" ca="1" si="94"/>
        <v>-45302.394430481567</v>
      </c>
      <c r="F1481" s="128">
        <f t="shared" ca="1" si="95"/>
        <v>50411.282000424108</v>
      </c>
    </row>
    <row r="1482" spans="1:6" x14ac:dyDescent="0.3">
      <c r="A1482" s="73">
        <v>41696</v>
      </c>
      <c r="B1482" s="130">
        <v>1845.160034</v>
      </c>
      <c r="C1482" s="125">
        <f t="shared" si="92"/>
        <v>1.3963475202637632E-2</v>
      </c>
      <c r="D1482" s="128">
        <f t="shared" si="93"/>
        <v>13963.475202637632</v>
      </c>
      <c r="E1482" s="128">
        <f t="shared" ca="1" si="94"/>
        <v>-45302.394430481567</v>
      </c>
      <c r="F1482" s="128">
        <f t="shared" ca="1" si="95"/>
        <v>50411.282000424108</v>
      </c>
    </row>
    <row r="1483" spans="1:6" x14ac:dyDescent="0.3">
      <c r="A1483" s="73">
        <v>41695</v>
      </c>
      <c r="B1483" s="130">
        <v>1845.119995</v>
      </c>
      <c r="C1483" s="125">
        <f t="shared" si="92"/>
        <v>2.5157808391504499E-2</v>
      </c>
      <c r="D1483" s="128">
        <f t="shared" si="93"/>
        <v>25157.808391504499</v>
      </c>
      <c r="E1483" s="128">
        <f t="shared" ca="1" si="94"/>
        <v>-45302.394430481567</v>
      </c>
      <c r="F1483" s="128">
        <f t="shared" ca="1" si="95"/>
        <v>50411.282000424108</v>
      </c>
    </row>
    <row r="1484" spans="1:6" x14ac:dyDescent="0.3">
      <c r="A1484" s="73">
        <v>41694</v>
      </c>
      <c r="B1484" s="130">
        <v>1847.6099850000001</v>
      </c>
      <c r="C1484" s="125">
        <f t="shared" si="92"/>
        <v>2.8152143235443905E-2</v>
      </c>
      <c r="D1484" s="128">
        <f t="shared" si="93"/>
        <v>28152.143235443906</v>
      </c>
      <c r="E1484" s="128">
        <f t="shared" ca="1" si="94"/>
        <v>-45302.394430481567</v>
      </c>
      <c r="F1484" s="128">
        <f t="shared" ca="1" si="95"/>
        <v>50411.282000424108</v>
      </c>
    </row>
    <row r="1485" spans="1:6" x14ac:dyDescent="0.3">
      <c r="A1485" s="73">
        <v>41691</v>
      </c>
      <c r="B1485" s="130">
        <v>1836.25</v>
      </c>
      <c r="C1485" s="125">
        <f t="shared" si="92"/>
        <v>3.5422849555475144E-2</v>
      </c>
      <c r="D1485" s="128">
        <f t="shared" si="93"/>
        <v>35422.849555475143</v>
      </c>
      <c r="E1485" s="128">
        <f t="shared" ca="1" si="94"/>
        <v>-45302.394430481567</v>
      </c>
      <c r="F1485" s="128">
        <f t="shared" ca="1" si="95"/>
        <v>50411.282000424108</v>
      </c>
    </row>
    <row r="1486" spans="1:6" x14ac:dyDescent="0.3">
      <c r="A1486" s="73">
        <v>41690</v>
      </c>
      <c r="B1486" s="130">
        <v>1839.780029</v>
      </c>
      <c r="C1486" s="125">
        <f t="shared" si="92"/>
        <v>5.0318566169544887E-2</v>
      </c>
      <c r="D1486" s="128">
        <f t="shared" si="93"/>
        <v>50318.566169544887</v>
      </c>
      <c r="E1486" s="128">
        <f t="shared" ca="1" si="94"/>
        <v>-45302.394430481567</v>
      </c>
      <c r="F1486" s="128">
        <f t="shared" ca="1" si="95"/>
        <v>50411.282000424108</v>
      </c>
    </row>
    <row r="1487" spans="1:6" x14ac:dyDescent="0.3">
      <c r="A1487" s="73">
        <v>41689</v>
      </c>
      <c r="B1487" s="130">
        <v>1828.75</v>
      </c>
      <c r="C1487" s="125">
        <f t="shared" si="92"/>
        <v>4.1904085604660413E-2</v>
      </c>
      <c r="D1487" s="128">
        <f t="shared" si="93"/>
        <v>41904.085604660409</v>
      </c>
      <c r="E1487" s="128">
        <f t="shared" ca="1" si="94"/>
        <v>-45302.394430481567</v>
      </c>
      <c r="F1487" s="128">
        <f t="shared" ca="1" si="95"/>
        <v>50411.282000424108</v>
      </c>
    </row>
    <row r="1488" spans="1:6" x14ac:dyDescent="0.3">
      <c r="A1488" s="73">
        <v>41688</v>
      </c>
      <c r="B1488" s="130">
        <v>1840.76001</v>
      </c>
      <c r="C1488" s="125">
        <f t="shared" si="92"/>
        <v>5.6760182415994898E-2</v>
      </c>
      <c r="D1488" s="128">
        <f t="shared" si="93"/>
        <v>56760.182415994896</v>
      </c>
      <c r="E1488" s="128">
        <f t="shared" ca="1" si="94"/>
        <v>-45302.394430481567</v>
      </c>
      <c r="F1488" s="128">
        <f t="shared" ca="1" si="95"/>
        <v>50411.282000424108</v>
      </c>
    </row>
    <row r="1489" spans="1:6" x14ac:dyDescent="0.3">
      <c r="A1489" s="73">
        <v>41684</v>
      </c>
      <c r="B1489" s="130">
        <v>1838.630005</v>
      </c>
      <c r="C1489" s="125">
        <f t="shared" si="92"/>
        <v>3.143742535797478E-2</v>
      </c>
      <c r="D1489" s="128">
        <f t="shared" si="93"/>
        <v>31437.425357974778</v>
      </c>
      <c r="E1489" s="128">
        <f t="shared" ca="1" si="94"/>
        <v>-45302.394430481567</v>
      </c>
      <c r="F1489" s="128">
        <f t="shared" ca="1" si="95"/>
        <v>50411.282000424108</v>
      </c>
    </row>
    <row r="1490" spans="1:6" x14ac:dyDescent="0.3">
      <c r="A1490" s="73">
        <v>41683</v>
      </c>
      <c r="B1490" s="130">
        <v>1829.829956</v>
      </c>
      <c r="C1490" s="125">
        <f t="shared" si="92"/>
        <v>1.9864125968812374E-2</v>
      </c>
      <c r="D1490" s="128">
        <f t="shared" si="93"/>
        <v>19864.125968812376</v>
      </c>
      <c r="E1490" s="128">
        <f t="shared" ca="1" si="94"/>
        <v>-45302.394430481567</v>
      </c>
      <c r="F1490" s="128">
        <f t="shared" ca="1" si="95"/>
        <v>50411.282000424108</v>
      </c>
    </row>
    <row r="1491" spans="1:6" x14ac:dyDescent="0.3">
      <c r="A1491" s="73">
        <v>41682</v>
      </c>
      <c r="B1491" s="130">
        <v>1819.26001</v>
      </c>
      <c r="C1491" s="125">
        <f t="shared" si="92"/>
        <v>2.5397396147261997E-2</v>
      </c>
      <c r="D1491" s="128">
        <f t="shared" si="93"/>
        <v>25397.396147261996</v>
      </c>
      <c r="E1491" s="128">
        <f t="shared" ca="1" si="94"/>
        <v>-45302.394430481567</v>
      </c>
      <c r="F1491" s="128">
        <f t="shared" ca="1" si="95"/>
        <v>50411.282000424108</v>
      </c>
    </row>
    <row r="1492" spans="1:6" x14ac:dyDescent="0.3">
      <c r="A1492" s="73">
        <v>41681</v>
      </c>
      <c r="B1492" s="130">
        <v>1819.75</v>
      </c>
      <c r="C1492" s="125">
        <f t="shared" si="92"/>
        <v>1.5202231520223153E-2</v>
      </c>
      <c r="D1492" s="128">
        <f t="shared" si="93"/>
        <v>15202.231520223153</v>
      </c>
      <c r="E1492" s="128">
        <f t="shared" ca="1" si="94"/>
        <v>-45302.394430481567</v>
      </c>
      <c r="F1492" s="128">
        <f t="shared" ca="1" si="95"/>
        <v>50411.282000424108</v>
      </c>
    </row>
    <row r="1493" spans="1:6" x14ac:dyDescent="0.3">
      <c r="A1493" s="73">
        <v>41680</v>
      </c>
      <c r="B1493" s="130">
        <v>1799.839966</v>
      </c>
      <c r="C1493" s="125">
        <f t="shared" si="92"/>
        <v>1.0260617882430934E-2</v>
      </c>
      <c r="D1493" s="128">
        <f t="shared" si="93"/>
        <v>10260.617882430934</v>
      </c>
      <c r="E1493" s="128">
        <f t="shared" ca="1" si="94"/>
        <v>-45302.394430481567</v>
      </c>
      <c r="F1493" s="128">
        <f t="shared" ca="1" si="95"/>
        <v>50411.282000424108</v>
      </c>
    </row>
    <row r="1494" spans="1:6" x14ac:dyDescent="0.3">
      <c r="A1494" s="73">
        <v>41677</v>
      </c>
      <c r="B1494" s="130">
        <v>1797.0200199999999</v>
      </c>
      <c r="C1494" s="125">
        <f t="shared" si="92"/>
        <v>3.7591568144785814E-3</v>
      </c>
      <c r="D1494" s="128">
        <f t="shared" si="93"/>
        <v>3759.1568144785815</v>
      </c>
      <c r="E1494" s="128">
        <f t="shared" ca="1" si="94"/>
        <v>-45302.394430481567</v>
      </c>
      <c r="F1494" s="128">
        <f t="shared" ca="1" si="95"/>
        <v>50411.282000424108</v>
      </c>
    </row>
    <row r="1495" spans="1:6" x14ac:dyDescent="0.3">
      <c r="A1495" s="73">
        <v>41676</v>
      </c>
      <c r="B1495" s="130">
        <v>1773.4300539999999</v>
      </c>
      <c r="C1495" s="125">
        <f t="shared" si="92"/>
        <v>-3.0096315026719944E-2</v>
      </c>
      <c r="D1495" s="128">
        <f t="shared" si="93"/>
        <v>-30096.315026719945</v>
      </c>
      <c r="E1495" s="128">
        <f t="shared" ca="1" si="94"/>
        <v>-45302.394430481567</v>
      </c>
      <c r="F1495" s="128">
        <f t="shared" ca="1" si="95"/>
        <v>50411.282000424108</v>
      </c>
    </row>
    <row r="1496" spans="1:6" x14ac:dyDescent="0.3">
      <c r="A1496" s="73">
        <v>41675</v>
      </c>
      <c r="B1496" s="130">
        <v>1751.6400149999999</v>
      </c>
      <c r="C1496" s="125">
        <f t="shared" si="92"/>
        <v>-5.0529563629729934E-2</v>
      </c>
      <c r="D1496" s="128">
        <f t="shared" si="93"/>
        <v>-50529.563629729935</v>
      </c>
      <c r="E1496" s="128">
        <f t="shared" ca="1" si="94"/>
        <v>-45302.394430481567</v>
      </c>
      <c r="F1496" s="128">
        <f t="shared" ca="1" si="95"/>
        <v>50411.282000424108</v>
      </c>
    </row>
    <row r="1497" spans="1:6" x14ac:dyDescent="0.3">
      <c r="A1497" s="73">
        <v>41674</v>
      </c>
      <c r="B1497" s="130">
        <v>1755.1999510000001</v>
      </c>
      <c r="C1497" s="125">
        <f t="shared" si="92"/>
        <v>-4.8052986031784095E-2</v>
      </c>
      <c r="D1497" s="128">
        <f t="shared" si="93"/>
        <v>-48052.986031784094</v>
      </c>
      <c r="E1497" s="128">
        <f t="shared" ca="1" si="94"/>
        <v>-40062.272581861725</v>
      </c>
      <c r="F1497" s="128">
        <f t="shared" ca="1" si="95"/>
        <v>47714.605385256778</v>
      </c>
    </row>
    <row r="1498" spans="1:6" x14ac:dyDescent="0.3">
      <c r="A1498" s="73">
        <v>41673</v>
      </c>
      <c r="B1498" s="130">
        <v>1741.8900149999999</v>
      </c>
      <c r="C1498" s="125">
        <f t="shared" si="92"/>
        <v>-5.2651296339758291E-2</v>
      </c>
      <c r="D1498" s="128">
        <f t="shared" si="93"/>
        <v>-52651.296339758293</v>
      </c>
      <c r="E1498" s="128">
        <f t="shared" ca="1" si="94"/>
        <v>-36859.848329586384</v>
      </c>
      <c r="F1498" s="128">
        <f t="shared" ca="1" si="95"/>
        <v>44226.27014466581</v>
      </c>
    </row>
    <row r="1499" spans="1:6" x14ac:dyDescent="0.3">
      <c r="A1499" s="73">
        <v>41670</v>
      </c>
      <c r="B1499" s="130">
        <v>1782.589966</v>
      </c>
      <c r="C1499" s="125">
        <f t="shared" si="92"/>
        <v>-3.4292427222431199E-2</v>
      </c>
      <c r="D1499" s="128">
        <f t="shared" si="93"/>
        <v>-34292.427222431201</v>
      </c>
      <c r="E1499" s="128">
        <f t="shared" ca="1" si="94"/>
        <v>-35943.783817518852</v>
      </c>
      <c r="F1499" s="128">
        <f t="shared" ca="1" si="95"/>
        <v>38709.836923576768</v>
      </c>
    </row>
    <row r="1500" spans="1:6" x14ac:dyDescent="0.3">
      <c r="A1500" s="73">
        <v>41669</v>
      </c>
      <c r="B1500" s="130">
        <v>1794.1899410000001</v>
      </c>
      <c r="C1500" s="125">
        <f t="shared" si="92"/>
        <v>-2.931759911566445E-2</v>
      </c>
      <c r="D1500" s="128">
        <f t="shared" si="93"/>
        <v>-29317.599115664449</v>
      </c>
      <c r="E1500" s="128">
        <f t="shared" ca="1" si="94"/>
        <v>-35943.783817518852</v>
      </c>
      <c r="F1500" s="128">
        <f t="shared" ca="1" si="95"/>
        <v>38709.836923576768</v>
      </c>
    </row>
    <row r="1501" spans="1:6" x14ac:dyDescent="0.3">
      <c r="A1501" s="73">
        <v>41668</v>
      </c>
      <c r="B1501" s="130">
        <v>1774.1999510000001</v>
      </c>
      <c r="C1501" s="125">
        <f t="shared" si="92"/>
        <v>-3.5173613190709441E-2</v>
      </c>
      <c r="D1501" s="128">
        <f t="shared" si="93"/>
        <v>-35173.613190709439</v>
      </c>
      <c r="E1501" s="128">
        <f t="shared" ca="1" si="94"/>
        <v>-35943.783817518852</v>
      </c>
      <c r="F1501" s="128">
        <f t="shared" ca="1" si="95"/>
        <v>38709.836923576768</v>
      </c>
    </row>
    <row r="1502" spans="1:6" x14ac:dyDescent="0.3">
      <c r="A1502" s="73">
        <v>41667</v>
      </c>
      <c r="B1502" s="130">
        <v>1792.5</v>
      </c>
      <c r="C1502" s="125">
        <f t="shared" si="92"/>
        <v>-1.4676754463039288E-2</v>
      </c>
      <c r="D1502" s="128">
        <f t="shared" si="93"/>
        <v>-14676.754463039288</v>
      </c>
      <c r="E1502" s="128">
        <f t="shared" ca="1" si="94"/>
        <v>-35943.783817518852</v>
      </c>
      <c r="F1502" s="128">
        <f t="shared" ca="1" si="95"/>
        <v>38709.836923576768</v>
      </c>
    </row>
    <row r="1503" spans="1:6" x14ac:dyDescent="0.3">
      <c r="A1503" s="73">
        <v>41666</v>
      </c>
      <c r="B1503" s="130">
        <v>1781.5600589999999</v>
      </c>
      <c r="C1503" s="125">
        <f t="shared" si="92"/>
        <v>-3.3006364717745096E-2</v>
      </c>
      <c r="D1503" s="128">
        <f t="shared" si="93"/>
        <v>-33006.364717745098</v>
      </c>
      <c r="E1503" s="128">
        <f t="shared" ca="1" si="94"/>
        <v>-35943.783817518852</v>
      </c>
      <c r="F1503" s="128">
        <f t="shared" ca="1" si="95"/>
        <v>38709.836923576768</v>
      </c>
    </row>
    <row r="1504" spans="1:6" x14ac:dyDescent="0.3">
      <c r="A1504" s="73">
        <v>41663</v>
      </c>
      <c r="B1504" s="130">
        <v>1790.290039</v>
      </c>
      <c r="C1504" s="125">
        <f t="shared" si="92"/>
        <v>-2.6026432227246099E-2</v>
      </c>
      <c r="D1504" s="128">
        <f t="shared" si="93"/>
        <v>-26026.4322272461</v>
      </c>
      <c r="E1504" s="128">
        <f t="shared" ca="1" si="94"/>
        <v>-35943.783817518852</v>
      </c>
      <c r="F1504" s="128">
        <f t="shared" ca="1" si="95"/>
        <v>38709.836923576768</v>
      </c>
    </row>
    <row r="1505" spans="1:6" x14ac:dyDescent="0.3">
      <c r="A1505" s="73">
        <v>41662</v>
      </c>
      <c r="B1505" s="130">
        <v>1828.459961</v>
      </c>
      <c r="C1505" s="125">
        <f t="shared" si="92"/>
        <v>-4.9143282679868783E-3</v>
      </c>
      <c r="D1505" s="128">
        <f t="shared" si="93"/>
        <v>-4914.328267986878</v>
      </c>
      <c r="E1505" s="128">
        <f t="shared" ca="1" si="94"/>
        <v>-35943.783817518852</v>
      </c>
      <c r="F1505" s="128">
        <f t="shared" ca="1" si="95"/>
        <v>38709.836923576768</v>
      </c>
    </row>
    <row r="1506" spans="1:6" x14ac:dyDescent="0.3">
      <c r="A1506" s="73">
        <v>41661</v>
      </c>
      <c r="B1506" s="130">
        <v>1844.8599850000001</v>
      </c>
      <c r="C1506" s="125">
        <f t="shared" si="92"/>
        <v>3.7978431567953219E-3</v>
      </c>
      <c r="D1506" s="128">
        <f t="shared" si="93"/>
        <v>3797.8431567953221</v>
      </c>
      <c r="E1506" s="128">
        <f t="shared" ca="1" si="94"/>
        <v>-35943.783817518852</v>
      </c>
      <c r="F1506" s="128">
        <f t="shared" ca="1" si="95"/>
        <v>38709.836923576768</v>
      </c>
    </row>
    <row r="1507" spans="1:6" x14ac:dyDescent="0.3">
      <c r="A1507" s="73">
        <v>41660</v>
      </c>
      <c r="B1507" s="130">
        <v>1843.8000489999999</v>
      </c>
      <c r="C1507" s="125">
        <f t="shared" si="92"/>
        <v>9.3224811079393177E-3</v>
      </c>
      <c r="D1507" s="128">
        <f t="shared" si="93"/>
        <v>9322.4811079393185</v>
      </c>
      <c r="E1507" s="128">
        <f t="shared" ca="1" si="94"/>
        <v>-35943.783817518852</v>
      </c>
      <c r="F1507" s="128">
        <f t="shared" ca="1" si="95"/>
        <v>38709.836923576768</v>
      </c>
    </row>
    <row r="1508" spans="1:6" x14ac:dyDescent="0.3">
      <c r="A1508" s="73">
        <v>41656</v>
      </c>
      <c r="B1508" s="130">
        <v>1838.6999510000001</v>
      </c>
      <c r="C1508" s="125">
        <f t="shared" si="92"/>
        <v>4.0024440828518859E-3</v>
      </c>
      <c r="D1508" s="128">
        <f t="shared" si="93"/>
        <v>4002.4440828518859</v>
      </c>
      <c r="E1508" s="128">
        <f t="shared" ca="1" si="94"/>
        <v>-35943.783817518852</v>
      </c>
      <c r="F1508" s="128">
        <f t="shared" ca="1" si="95"/>
        <v>38709.836923576768</v>
      </c>
    </row>
    <row r="1509" spans="1:6" x14ac:dyDescent="0.3">
      <c r="A1509" s="73">
        <v>41655</v>
      </c>
      <c r="B1509" s="130">
        <v>1845.8900149999999</v>
      </c>
      <c r="C1509" s="125">
        <f t="shared" si="92"/>
        <v>7.5928968394074481E-3</v>
      </c>
      <c r="D1509" s="128">
        <f t="shared" si="93"/>
        <v>7592.8968394074482</v>
      </c>
      <c r="E1509" s="128">
        <f t="shared" ca="1" si="94"/>
        <v>-35943.783817518852</v>
      </c>
      <c r="F1509" s="128">
        <f t="shared" ca="1" si="95"/>
        <v>38709.836923576768</v>
      </c>
    </row>
    <row r="1510" spans="1:6" x14ac:dyDescent="0.3">
      <c r="A1510" s="73">
        <v>41654</v>
      </c>
      <c r="B1510" s="130">
        <v>1848.380005</v>
      </c>
      <c r="C1510" s="125">
        <f t="shared" si="92"/>
        <v>1.083122344258669E-5</v>
      </c>
      <c r="D1510" s="128">
        <f t="shared" si="93"/>
        <v>10.83122344258669</v>
      </c>
      <c r="E1510" s="128">
        <f t="shared" ca="1" si="94"/>
        <v>-35943.783817518852</v>
      </c>
      <c r="F1510" s="128">
        <f t="shared" ca="1" si="95"/>
        <v>38709.836923576768</v>
      </c>
    </row>
    <row r="1511" spans="1:6" x14ac:dyDescent="0.3">
      <c r="A1511" s="73">
        <v>41653</v>
      </c>
      <c r="B1511" s="130">
        <v>1838.880005</v>
      </c>
      <c r="C1511" s="125">
        <f t="shared" si="92"/>
        <v>-1.1894936445832061E-3</v>
      </c>
      <c r="D1511" s="128">
        <f t="shared" si="93"/>
        <v>-1189.4936445832061</v>
      </c>
      <c r="E1511" s="128">
        <f t="shared" ca="1" si="94"/>
        <v>-35943.783817518852</v>
      </c>
      <c r="F1511" s="128">
        <f t="shared" ca="1" si="95"/>
        <v>38709.836923576768</v>
      </c>
    </row>
    <row r="1512" spans="1:6" x14ac:dyDescent="0.3">
      <c r="A1512" s="73">
        <v>41652</v>
      </c>
      <c r="B1512" s="130">
        <v>1819.1999510000001</v>
      </c>
      <c r="C1512" s="125">
        <f t="shared" si="92"/>
        <v>-1.2056083800724426E-2</v>
      </c>
      <c r="D1512" s="128">
        <f t="shared" si="93"/>
        <v>-12056.083800724426</v>
      </c>
      <c r="E1512" s="128">
        <f t="shared" ca="1" si="94"/>
        <v>-35943.783817518852</v>
      </c>
      <c r="F1512" s="128">
        <f t="shared" ca="1" si="95"/>
        <v>38709.836923576768</v>
      </c>
    </row>
    <row r="1513" spans="1:6" x14ac:dyDescent="0.3">
      <c r="A1513" s="73">
        <v>41649</v>
      </c>
      <c r="B1513" s="130">
        <v>1842.369995</v>
      </c>
      <c r="C1513" s="125">
        <f t="shared" si="92"/>
        <v>1.8999522057305818E-4</v>
      </c>
      <c r="D1513" s="128">
        <f t="shared" si="93"/>
        <v>189.99522057305819</v>
      </c>
      <c r="E1513" s="128">
        <f t="shared" ca="1" si="94"/>
        <v>-35943.783817518852</v>
      </c>
      <c r="F1513" s="128">
        <f t="shared" ca="1" si="95"/>
        <v>38709.836923576768</v>
      </c>
    </row>
    <row r="1514" spans="1:6" x14ac:dyDescent="0.3">
      <c r="A1514" s="73">
        <v>41648</v>
      </c>
      <c r="B1514" s="130">
        <v>1838.130005</v>
      </c>
      <c r="C1514" s="125">
        <f t="shared" si="92"/>
        <v>2.6236877040990425E-3</v>
      </c>
      <c r="D1514" s="128">
        <f t="shared" si="93"/>
        <v>2623.6877040990425</v>
      </c>
      <c r="E1514" s="128">
        <f t="shared" ca="1" si="94"/>
        <v>-35943.783817518852</v>
      </c>
      <c r="F1514" s="128">
        <f t="shared" ca="1" si="95"/>
        <v>38709.836923576768</v>
      </c>
    </row>
    <row r="1515" spans="1:6" x14ac:dyDescent="0.3">
      <c r="A1515" s="73">
        <v>41647</v>
      </c>
      <c r="B1515" s="130">
        <v>1837.48999</v>
      </c>
      <c r="C1515" s="125">
        <f t="shared" si="92"/>
        <v>5.1969650008860668E-3</v>
      </c>
      <c r="D1515" s="128">
        <f t="shared" si="93"/>
        <v>5196.9650008860672</v>
      </c>
      <c r="E1515" s="128">
        <f t="shared" ca="1" si="94"/>
        <v>-35943.783817518852</v>
      </c>
      <c r="F1515" s="128">
        <f t="shared" ca="1" si="95"/>
        <v>38709.836923576768</v>
      </c>
    </row>
    <row r="1516" spans="1:6" x14ac:dyDescent="0.3">
      <c r="A1516" s="73">
        <v>41646</v>
      </c>
      <c r="B1516" s="130">
        <v>1837.880005</v>
      </c>
      <c r="C1516" s="125">
        <f t="shared" si="92"/>
        <v>1.0757215221132377E-2</v>
      </c>
      <c r="D1516" s="128">
        <f t="shared" si="93"/>
        <v>10757.215221132377</v>
      </c>
      <c r="E1516" s="128">
        <f t="shared" ca="1" si="94"/>
        <v>-35943.783817518852</v>
      </c>
      <c r="F1516" s="128">
        <f t="shared" ca="1" si="95"/>
        <v>38709.836923576768</v>
      </c>
    </row>
    <row r="1517" spans="1:6" x14ac:dyDescent="0.3">
      <c r="A1517" s="73">
        <v>41645</v>
      </c>
      <c r="B1517" s="130">
        <v>1826.7700199999999</v>
      </c>
      <c r="C1517" s="125">
        <f t="shared" si="92"/>
        <v>9.4883091444073475E-3</v>
      </c>
      <c r="D1517" s="128">
        <f t="shared" si="93"/>
        <v>9488.309144407347</v>
      </c>
      <c r="E1517" s="128">
        <f t="shared" ca="1" si="94"/>
        <v>-35943.783817518852</v>
      </c>
      <c r="F1517" s="128">
        <f t="shared" ca="1" si="95"/>
        <v>38709.836923576768</v>
      </c>
    </row>
    <row r="1518" spans="1:6" x14ac:dyDescent="0.3">
      <c r="A1518" s="73">
        <v>41642</v>
      </c>
      <c r="B1518" s="130">
        <v>1831.369995</v>
      </c>
      <c r="C1518" s="125">
        <f t="shared" si="92"/>
        <v>1.1443388134293686E-2</v>
      </c>
      <c r="D1518" s="128">
        <f t="shared" si="93"/>
        <v>11443.388134293686</v>
      </c>
      <c r="E1518" s="128">
        <f t="shared" ca="1" si="94"/>
        <v>-35943.783817518852</v>
      </c>
      <c r="F1518" s="128">
        <f t="shared" ca="1" si="95"/>
        <v>38709.836923576768</v>
      </c>
    </row>
    <row r="1519" spans="1:6" x14ac:dyDescent="0.3">
      <c r="A1519" s="73">
        <v>41641</v>
      </c>
      <c r="B1519" s="130">
        <v>1831.9799800000001</v>
      </c>
      <c r="C1519" s="125">
        <f t="shared" si="92"/>
        <v>2.8624357102751352E-2</v>
      </c>
      <c r="D1519" s="128">
        <f t="shared" si="93"/>
        <v>28624.357102751354</v>
      </c>
      <c r="E1519" s="128">
        <f t="shared" ca="1" si="94"/>
        <v>-35943.783817518852</v>
      </c>
      <c r="F1519" s="128">
        <f t="shared" ca="1" si="95"/>
        <v>38709.836923576768</v>
      </c>
    </row>
    <row r="1520" spans="1:6" x14ac:dyDescent="0.3">
      <c r="A1520" s="73">
        <v>41639</v>
      </c>
      <c r="B1520" s="130">
        <v>1848.3599850000001</v>
      </c>
      <c r="C1520" s="125">
        <f t="shared" si="92"/>
        <v>3.4603168499152792E-2</v>
      </c>
      <c r="D1520" s="128">
        <f t="shared" si="93"/>
        <v>34603.168499152795</v>
      </c>
      <c r="E1520" s="128">
        <f t="shared" ca="1" si="94"/>
        <v>-35943.783817518852</v>
      </c>
      <c r="F1520" s="128">
        <f t="shared" ca="1" si="95"/>
        <v>38709.836923576768</v>
      </c>
    </row>
    <row r="1521" spans="1:6" x14ac:dyDescent="0.3">
      <c r="A1521" s="73">
        <v>41638</v>
      </c>
      <c r="B1521" s="130">
        <v>1841.0699460000001</v>
      </c>
      <c r="C1521" s="125">
        <f t="shared" si="92"/>
        <v>3.7035577811279863E-2</v>
      </c>
      <c r="D1521" s="128">
        <f t="shared" si="93"/>
        <v>37035.577811279865</v>
      </c>
      <c r="E1521" s="128">
        <f t="shared" ca="1" si="94"/>
        <v>-35943.783817518852</v>
      </c>
      <c r="F1521" s="128">
        <f t="shared" ca="1" si="95"/>
        <v>38709.836923576768</v>
      </c>
    </row>
    <row r="1522" spans="1:6" x14ac:dyDescent="0.3">
      <c r="A1522" s="73">
        <v>41635</v>
      </c>
      <c r="B1522" s="130">
        <v>1841.400024</v>
      </c>
      <c r="C1522" s="125">
        <f t="shared" si="92"/>
        <v>3.7116318783441349E-2</v>
      </c>
      <c r="D1522" s="128">
        <f t="shared" si="93"/>
        <v>37116.318783441347</v>
      </c>
      <c r="E1522" s="128">
        <f t="shared" ca="1" si="94"/>
        <v>-35943.783817518852</v>
      </c>
      <c r="F1522" s="128">
        <f t="shared" ca="1" si="95"/>
        <v>38709.836923576768</v>
      </c>
    </row>
    <row r="1523" spans="1:6" x14ac:dyDescent="0.3">
      <c r="A1523" s="73">
        <v>41634</v>
      </c>
      <c r="B1523" s="130">
        <v>1842.0200199999999</v>
      </c>
      <c r="C1523" s="125">
        <f t="shared" si="92"/>
        <v>3.3553685837358405E-2</v>
      </c>
      <c r="D1523" s="128">
        <f t="shared" si="93"/>
        <v>33553.685837358404</v>
      </c>
      <c r="E1523" s="128">
        <f t="shared" ca="1" si="94"/>
        <v>-35943.783817518852</v>
      </c>
      <c r="F1523" s="128">
        <f t="shared" ca="1" si="95"/>
        <v>38709.836923576768</v>
      </c>
    </row>
    <row r="1524" spans="1:6" x14ac:dyDescent="0.3">
      <c r="A1524" s="73">
        <v>41632</v>
      </c>
      <c r="B1524" s="130">
        <v>1833.3199460000001</v>
      </c>
      <c r="C1524" s="125">
        <f t="shared" si="92"/>
        <v>1.7030739193592437E-2</v>
      </c>
      <c r="D1524" s="128">
        <f t="shared" si="93"/>
        <v>17030.739193592435</v>
      </c>
      <c r="E1524" s="128">
        <f t="shared" ca="1" si="94"/>
        <v>-35943.783817518852</v>
      </c>
      <c r="F1524" s="128">
        <f t="shared" ca="1" si="95"/>
        <v>38709.836923576768</v>
      </c>
    </row>
    <row r="1525" spans="1:6" x14ac:dyDescent="0.3">
      <c r="A1525" s="73">
        <v>41631</v>
      </c>
      <c r="B1525" s="130">
        <v>1827.98999</v>
      </c>
      <c r="C1525" s="125">
        <f t="shared" si="92"/>
        <v>1.0849546859463377E-2</v>
      </c>
      <c r="D1525" s="128">
        <f t="shared" si="93"/>
        <v>10849.546859463377</v>
      </c>
      <c r="E1525" s="128">
        <f t="shared" ca="1" si="94"/>
        <v>-35943.783817518852</v>
      </c>
      <c r="F1525" s="128">
        <f t="shared" ca="1" si="95"/>
        <v>38709.836923576768</v>
      </c>
    </row>
    <row r="1526" spans="1:6" x14ac:dyDescent="0.3">
      <c r="A1526" s="73">
        <v>41628</v>
      </c>
      <c r="B1526" s="130">
        <v>1818.3199460000001</v>
      </c>
      <c r="C1526" s="125">
        <f t="shared" si="92"/>
        <v>7.3292634988808558E-3</v>
      </c>
      <c r="D1526" s="128">
        <f t="shared" si="93"/>
        <v>7329.2634988808559</v>
      </c>
      <c r="E1526" s="128">
        <f t="shared" ca="1" si="94"/>
        <v>-35943.783817518852</v>
      </c>
      <c r="F1526" s="128">
        <f t="shared" ca="1" si="95"/>
        <v>38709.836923576768</v>
      </c>
    </row>
    <row r="1527" spans="1:6" x14ac:dyDescent="0.3">
      <c r="A1527" s="73">
        <v>41627</v>
      </c>
      <c r="B1527" s="130">
        <v>1809.599976</v>
      </c>
      <c r="C1527" s="125">
        <f t="shared" si="92"/>
        <v>1.3764444631648276E-2</v>
      </c>
      <c r="D1527" s="128">
        <f t="shared" si="93"/>
        <v>13764.444631648275</v>
      </c>
      <c r="E1527" s="128">
        <f t="shared" ca="1" si="94"/>
        <v>-35943.783817518852</v>
      </c>
      <c r="F1527" s="128">
        <f t="shared" ca="1" si="95"/>
        <v>38709.836923576768</v>
      </c>
    </row>
    <row r="1528" spans="1:6" x14ac:dyDescent="0.3">
      <c r="A1528" s="73">
        <v>41626</v>
      </c>
      <c r="B1528" s="130">
        <v>1810.650024</v>
      </c>
      <c r="C1528" s="125">
        <f t="shared" si="92"/>
        <v>9.950839415721946E-3</v>
      </c>
      <c r="D1528" s="128">
        <f t="shared" si="93"/>
        <v>9950.8394157219464</v>
      </c>
      <c r="E1528" s="128">
        <f t="shared" ca="1" si="94"/>
        <v>-35943.783817518852</v>
      </c>
      <c r="F1528" s="128">
        <f t="shared" ca="1" si="95"/>
        <v>38709.836923576768</v>
      </c>
    </row>
    <row r="1529" spans="1:6" x14ac:dyDescent="0.3">
      <c r="A1529" s="73">
        <v>41625</v>
      </c>
      <c r="B1529" s="130">
        <v>1781</v>
      </c>
      <c r="C1529" s="125">
        <f t="shared" si="92"/>
        <v>-7.8823629283476526E-3</v>
      </c>
      <c r="D1529" s="128">
        <f t="shared" si="93"/>
        <v>-7882.362928347653</v>
      </c>
      <c r="E1529" s="128">
        <f t="shared" ca="1" si="94"/>
        <v>-35943.783817518852</v>
      </c>
      <c r="F1529" s="128">
        <f t="shared" ca="1" si="95"/>
        <v>38709.836923576768</v>
      </c>
    </row>
    <row r="1530" spans="1:6" x14ac:dyDescent="0.3">
      <c r="A1530" s="73">
        <v>41624</v>
      </c>
      <c r="B1530" s="130">
        <v>1786.540039</v>
      </c>
      <c r="C1530" s="125">
        <f t="shared" si="92"/>
        <v>-7.9737824469039431E-3</v>
      </c>
      <c r="D1530" s="128">
        <f t="shared" si="93"/>
        <v>-7973.7824469039433</v>
      </c>
      <c r="E1530" s="128">
        <f t="shared" ca="1" si="94"/>
        <v>-35943.783817518852</v>
      </c>
      <c r="F1530" s="128">
        <f t="shared" ca="1" si="95"/>
        <v>38709.836923576768</v>
      </c>
    </row>
    <row r="1531" spans="1:6" x14ac:dyDescent="0.3">
      <c r="A1531" s="73">
        <v>41621</v>
      </c>
      <c r="B1531" s="130">
        <v>1775.3199460000001</v>
      </c>
      <c r="C1531" s="125">
        <f t="shared" si="92"/>
        <v>-1.6884451854745075E-2</v>
      </c>
      <c r="D1531" s="128">
        <f t="shared" si="93"/>
        <v>-16884.451854745075</v>
      </c>
      <c r="E1531" s="128">
        <f t="shared" ca="1" si="94"/>
        <v>-35943.783817518852</v>
      </c>
      <c r="F1531" s="128">
        <f t="shared" ca="1" si="95"/>
        <v>38709.836923576768</v>
      </c>
    </row>
    <row r="1532" spans="1:6" x14ac:dyDescent="0.3">
      <c r="A1532" s="73">
        <v>41620</v>
      </c>
      <c r="B1532" s="130">
        <v>1775.5</v>
      </c>
      <c r="C1532" s="125">
        <f t="shared" si="92"/>
        <v>-1.7557245259953058E-2</v>
      </c>
      <c r="D1532" s="128">
        <f t="shared" si="93"/>
        <v>-17557.245259953059</v>
      </c>
      <c r="E1532" s="128">
        <f t="shared" ca="1" si="94"/>
        <v>-35943.783817518852</v>
      </c>
      <c r="F1532" s="128">
        <f t="shared" ca="1" si="95"/>
        <v>38709.836923576768</v>
      </c>
    </row>
    <row r="1533" spans="1:6" x14ac:dyDescent="0.3">
      <c r="A1533" s="73">
        <v>41619</v>
      </c>
      <c r="B1533" s="130">
        <v>1782.219971</v>
      </c>
      <c r="C1533" s="125">
        <f t="shared" si="92"/>
        <v>-1.138817306892248E-2</v>
      </c>
      <c r="D1533" s="128">
        <f t="shared" si="93"/>
        <v>-11388.173068922481</v>
      </c>
      <c r="E1533" s="128">
        <f t="shared" ca="1" si="94"/>
        <v>-35943.783817518852</v>
      </c>
      <c r="F1533" s="128">
        <f t="shared" ca="1" si="95"/>
        <v>38709.836923576768</v>
      </c>
    </row>
    <row r="1534" spans="1:6" x14ac:dyDescent="0.3">
      <c r="A1534" s="73">
        <v>41618</v>
      </c>
      <c r="B1534" s="130">
        <v>1802.619995</v>
      </c>
      <c r="C1534" s="125">
        <f t="shared" si="92"/>
        <v>7.7679087453708107E-5</v>
      </c>
      <c r="D1534" s="128">
        <f t="shared" si="93"/>
        <v>77.679087453708107</v>
      </c>
      <c r="E1534" s="128">
        <f t="shared" ca="1" si="94"/>
        <v>-35943.783817518852</v>
      </c>
      <c r="F1534" s="128">
        <f t="shared" ca="1" si="95"/>
        <v>38709.836923576768</v>
      </c>
    </row>
    <row r="1535" spans="1:6" x14ac:dyDescent="0.3">
      <c r="A1535" s="73">
        <v>41617</v>
      </c>
      <c r="B1535" s="130">
        <v>1808.369995</v>
      </c>
      <c r="C1535" s="125">
        <f t="shared" si="92"/>
        <v>2.0002576409037243E-3</v>
      </c>
      <c r="D1535" s="128">
        <f t="shared" si="93"/>
        <v>2000.2576409037242</v>
      </c>
      <c r="E1535" s="128">
        <f t="shared" ca="1" si="94"/>
        <v>-35943.783817518852</v>
      </c>
      <c r="F1535" s="128">
        <f t="shared" ca="1" si="95"/>
        <v>38709.836923576768</v>
      </c>
    </row>
    <row r="1536" spans="1:6" x14ac:dyDescent="0.3">
      <c r="A1536" s="73">
        <v>41614</v>
      </c>
      <c r="B1536" s="130">
        <v>1805.089966</v>
      </c>
      <c r="C1536" s="125">
        <f t="shared" si="92"/>
        <v>5.1451903686190459E-3</v>
      </c>
      <c r="D1536" s="128">
        <f t="shared" si="93"/>
        <v>5145.1903686190462</v>
      </c>
      <c r="E1536" s="128">
        <f t="shared" ca="1" si="94"/>
        <v>-35943.783817518852</v>
      </c>
      <c r="F1536" s="128">
        <f t="shared" ca="1" si="95"/>
        <v>38709.836923576768</v>
      </c>
    </row>
    <row r="1537" spans="1:6" x14ac:dyDescent="0.3">
      <c r="A1537" s="73">
        <v>41613</v>
      </c>
      <c r="B1537" s="130">
        <v>1785.030029</v>
      </c>
      <c r="C1537" s="125">
        <f t="shared" si="92"/>
        <v>2.0546175192537319E-3</v>
      </c>
      <c r="D1537" s="128">
        <f t="shared" si="93"/>
        <v>2054.6175192537321</v>
      </c>
      <c r="E1537" s="128">
        <f t="shared" ca="1" si="94"/>
        <v>-35943.783817518852</v>
      </c>
      <c r="F1537" s="128">
        <f t="shared" ca="1" si="95"/>
        <v>38709.836923576768</v>
      </c>
    </row>
    <row r="1538" spans="1:6" x14ac:dyDescent="0.3">
      <c r="A1538" s="73">
        <v>41612</v>
      </c>
      <c r="B1538" s="130">
        <v>1792.8100589999999</v>
      </c>
      <c r="C1538" s="125">
        <f t="shared" si="92"/>
        <v>2.7631002331351961E-3</v>
      </c>
      <c r="D1538" s="128">
        <f t="shared" si="93"/>
        <v>2763.100233135196</v>
      </c>
      <c r="E1538" s="128">
        <f t="shared" ca="1" si="94"/>
        <v>-35943.783817518852</v>
      </c>
      <c r="F1538" s="128">
        <f t="shared" ca="1" si="95"/>
        <v>38709.836923576768</v>
      </c>
    </row>
    <row r="1539" spans="1:6" x14ac:dyDescent="0.3">
      <c r="A1539" s="73">
        <v>41611</v>
      </c>
      <c r="B1539" s="130">
        <v>1795.150024</v>
      </c>
      <c r="C1539" s="125">
        <f t="shared" si="92"/>
        <v>2.0206164236167279E-3</v>
      </c>
      <c r="D1539" s="128">
        <f t="shared" si="93"/>
        <v>2020.6164236167278</v>
      </c>
      <c r="E1539" s="128">
        <f t="shared" ca="1" si="94"/>
        <v>-35943.783817518852</v>
      </c>
      <c r="F1539" s="128">
        <f t="shared" ca="1" si="95"/>
        <v>38709.836923576768</v>
      </c>
    </row>
    <row r="1540" spans="1:6" x14ac:dyDescent="0.3">
      <c r="A1540" s="73">
        <v>41610</v>
      </c>
      <c r="B1540" s="130">
        <v>1800.900024</v>
      </c>
      <c r="C1540" s="125">
        <f t="shared" si="92"/>
        <v>1.5126238298270867E-3</v>
      </c>
      <c r="D1540" s="128">
        <f t="shared" si="93"/>
        <v>1512.6238298270866</v>
      </c>
      <c r="E1540" s="128">
        <f t="shared" ca="1" si="94"/>
        <v>-35943.783817518852</v>
      </c>
      <c r="F1540" s="128">
        <f t="shared" ca="1" si="95"/>
        <v>38709.836923576768</v>
      </c>
    </row>
    <row r="1541" spans="1:6" x14ac:dyDescent="0.3">
      <c r="A1541" s="73">
        <v>41607</v>
      </c>
      <c r="B1541" s="130">
        <v>1805.8100589999999</v>
      </c>
      <c r="C1541" s="125">
        <f t="shared" si="92"/>
        <v>8.4831310062523091E-3</v>
      </c>
      <c r="D1541" s="128">
        <f t="shared" si="93"/>
        <v>8483.1310062523098</v>
      </c>
      <c r="E1541" s="128">
        <f t="shared" ca="1" si="94"/>
        <v>-35943.783817518852</v>
      </c>
      <c r="F1541" s="128">
        <f t="shared" ca="1" si="95"/>
        <v>38709.836923576768</v>
      </c>
    </row>
    <row r="1542" spans="1:6" x14ac:dyDescent="0.3">
      <c r="A1542" s="73">
        <v>41605</v>
      </c>
      <c r="B1542" s="130">
        <v>1807.2299800000001</v>
      </c>
      <c r="C1542" s="125">
        <f t="shared" si="92"/>
        <v>1.4158237934904561E-2</v>
      </c>
      <c r="D1542" s="128">
        <f t="shared" si="93"/>
        <v>14158.23793490456</v>
      </c>
      <c r="E1542" s="128">
        <f t="shared" ca="1" si="94"/>
        <v>-35943.783817518852</v>
      </c>
      <c r="F1542" s="128">
        <f t="shared" ca="1" si="95"/>
        <v>38709.836923576768</v>
      </c>
    </row>
    <row r="1543" spans="1:6" x14ac:dyDescent="0.3">
      <c r="A1543" s="73">
        <v>41604</v>
      </c>
      <c r="B1543" s="130">
        <v>1802.75</v>
      </c>
      <c r="C1543" s="125">
        <f t="shared" si="92"/>
        <v>1.9833828425909417E-2</v>
      </c>
      <c r="D1543" s="128">
        <f t="shared" si="93"/>
        <v>19833.828425909418</v>
      </c>
      <c r="E1543" s="128">
        <f t="shared" ca="1" si="94"/>
        <v>-35943.783817518852</v>
      </c>
      <c r="F1543" s="128">
        <f t="shared" ca="1" si="95"/>
        <v>38709.836923576768</v>
      </c>
    </row>
    <row r="1544" spans="1:6" x14ac:dyDescent="0.3">
      <c r="A1544" s="73">
        <v>41603</v>
      </c>
      <c r="B1544" s="130">
        <v>1802.4799800000001</v>
      </c>
      <c r="C1544" s="125">
        <f t="shared" ref="C1544:C1607" si="96">B1544/B1554-1</f>
        <v>1.7264031481096342E-2</v>
      </c>
      <c r="D1544" s="128">
        <f t="shared" ref="D1544:D1607" si="97">C1544*$B$5</f>
        <v>17264.031481096343</v>
      </c>
      <c r="E1544" s="128">
        <f t="shared" ref="E1544:E1607" ca="1" si="98">_xlfn.PERCENTILE.INC(OFFSET(D1544,0,0,Window),1-VaRLevel)</f>
        <v>-35943.783817518852</v>
      </c>
      <c r="F1544" s="128">
        <f t="shared" ref="F1544:F1607" ca="1" si="99">ABS(AVERAGEIF(OFFSET(D1544,0,0,Window),"&lt;=" &amp;E1544))</f>
        <v>38709.836923576768</v>
      </c>
    </row>
    <row r="1545" spans="1:6" x14ac:dyDescent="0.3">
      <c r="A1545" s="73">
        <v>41600</v>
      </c>
      <c r="B1545" s="130">
        <v>1804.76001</v>
      </c>
      <c r="C1545" s="125">
        <f t="shared" si="96"/>
        <v>1.9287152613679526E-2</v>
      </c>
      <c r="D1545" s="128">
        <f t="shared" si="97"/>
        <v>19287.152613679526</v>
      </c>
      <c r="E1545" s="128">
        <f t="shared" ca="1" si="98"/>
        <v>-35943.783817518852</v>
      </c>
      <c r="F1545" s="128">
        <f t="shared" ca="1" si="99"/>
        <v>38709.836923576768</v>
      </c>
    </row>
    <row r="1546" spans="1:6" x14ac:dyDescent="0.3">
      <c r="A1546" s="73">
        <v>41599</v>
      </c>
      <c r="B1546" s="130">
        <v>1795.849976</v>
      </c>
      <c r="C1546" s="125">
        <f t="shared" si="96"/>
        <v>2.7873938317274138E-2</v>
      </c>
      <c r="D1546" s="128">
        <f t="shared" si="97"/>
        <v>27873.93831727414</v>
      </c>
      <c r="E1546" s="128">
        <f t="shared" ca="1" si="98"/>
        <v>-35943.783817518852</v>
      </c>
      <c r="F1546" s="128">
        <f t="shared" ca="1" si="99"/>
        <v>38709.836923576768</v>
      </c>
    </row>
    <row r="1547" spans="1:6" x14ac:dyDescent="0.3">
      <c r="A1547" s="73">
        <v>41598</v>
      </c>
      <c r="B1547" s="130">
        <v>1781.369995</v>
      </c>
      <c r="C1547" s="125">
        <f t="shared" si="96"/>
        <v>6.1451943029624534E-3</v>
      </c>
      <c r="D1547" s="128">
        <f t="shared" si="97"/>
        <v>6145.1943029624535</v>
      </c>
      <c r="E1547" s="128">
        <f t="shared" ca="1" si="98"/>
        <v>-35943.783817518852</v>
      </c>
      <c r="F1547" s="128">
        <f t="shared" ca="1" si="99"/>
        <v>38709.836923576768</v>
      </c>
    </row>
    <row r="1548" spans="1:6" x14ac:dyDescent="0.3">
      <c r="A1548" s="73">
        <v>41597</v>
      </c>
      <c r="B1548" s="130">
        <v>1787.869995</v>
      </c>
      <c r="C1548" s="125">
        <f t="shared" si="96"/>
        <v>1.4123907048669837E-2</v>
      </c>
      <c r="D1548" s="128">
        <f t="shared" si="97"/>
        <v>14123.907048669837</v>
      </c>
      <c r="E1548" s="128">
        <f t="shared" ca="1" si="98"/>
        <v>-35943.783817518852</v>
      </c>
      <c r="F1548" s="128">
        <f t="shared" ca="1" si="99"/>
        <v>38709.836923576768</v>
      </c>
    </row>
    <row r="1549" spans="1:6" x14ac:dyDescent="0.3">
      <c r="A1549" s="73">
        <v>41596</v>
      </c>
      <c r="B1549" s="130">
        <v>1791.530029</v>
      </c>
      <c r="C1549" s="125">
        <f t="shared" si="96"/>
        <v>1.3348930262599756E-2</v>
      </c>
      <c r="D1549" s="128">
        <f t="shared" si="97"/>
        <v>13348.930262599757</v>
      </c>
      <c r="E1549" s="128">
        <f t="shared" ca="1" si="98"/>
        <v>-35943.783817518852</v>
      </c>
      <c r="F1549" s="128">
        <f t="shared" ca="1" si="99"/>
        <v>38709.836923576768</v>
      </c>
    </row>
    <row r="1550" spans="1:6" x14ac:dyDescent="0.3">
      <c r="A1550" s="73">
        <v>41593</v>
      </c>
      <c r="B1550" s="130">
        <v>1798.1800539999999</v>
      </c>
      <c r="C1550" s="125">
        <f t="shared" si="96"/>
        <v>2.0742057792096702E-2</v>
      </c>
      <c r="D1550" s="128">
        <f t="shared" si="97"/>
        <v>20742.057792096701</v>
      </c>
      <c r="E1550" s="128">
        <f t="shared" ca="1" si="98"/>
        <v>-35943.783817518852</v>
      </c>
      <c r="F1550" s="128">
        <f t="shared" ca="1" si="99"/>
        <v>38709.836923576768</v>
      </c>
    </row>
    <row r="1551" spans="1:6" x14ac:dyDescent="0.3">
      <c r="A1551" s="73">
        <v>41592</v>
      </c>
      <c r="B1551" s="130">
        <v>1790.619995</v>
      </c>
      <c r="C1551" s="125">
        <f t="shared" si="96"/>
        <v>1.9401753016345502E-2</v>
      </c>
      <c r="D1551" s="128">
        <f t="shared" si="97"/>
        <v>19401.753016345501</v>
      </c>
      <c r="E1551" s="128">
        <f t="shared" ca="1" si="98"/>
        <v>-35943.783817518852</v>
      </c>
      <c r="F1551" s="128">
        <f t="shared" ca="1" si="99"/>
        <v>38709.836923576768</v>
      </c>
    </row>
    <row r="1552" spans="1:6" x14ac:dyDescent="0.3">
      <c r="A1552" s="73">
        <v>41591</v>
      </c>
      <c r="B1552" s="130">
        <v>1782</v>
      </c>
      <c r="C1552" s="125">
        <f t="shared" si="96"/>
        <v>1.0599350298381216E-2</v>
      </c>
      <c r="D1552" s="128">
        <f t="shared" si="97"/>
        <v>10599.350298381216</v>
      </c>
      <c r="E1552" s="128">
        <f t="shared" ca="1" si="98"/>
        <v>-36859.848329586384</v>
      </c>
      <c r="F1552" s="128">
        <f t="shared" ca="1" si="99"/>
        <v>39479.295317536722</v>
      </c>
    </row>
    <row r="1553" spans="1:6" x14ac:dyDescent="0.3">
      <c r="A1553" s="73">
        <v>41590</v>
      </c>
      <c r="B1553" s="130">
        <v>1767.6899410000001</v>
      </c>
      <c r="C1553" s="125">
        <f t="shared" si="96"/>
        <v>-2.4041367520543089E-3</v>
      </c>
      <c r="D1553" s="128">
        <f t="shared" si="97"/>
        <v>-2404.136752054309</v>
      </c>
      <c r="E1553" s="128">
        <f t="shared" ca="1" si="98"/>
        <v>-38007.399999674715</v>
      </c>
      <c r="F1553" s="128">
        <f t="shared" ca="1" si="99"/>
        <v>44289.216690347872</v>
      </c>
    </row>
    <row r="1554" spans="1:6" x14ac:dyDescent="0.3">
      <c r="A1554" s="73">
        <v>41589</v>
      </c>
      <c r="B1554" s="130">
        <v>1771.8900149999999</v>
      </c>
      <c r="C1554" s="125">
        <f t="shared" si="96"/>
        <v>5.5501813639629027E-3</v>
      </c>
      <c r="D1554" s="128">
        <f t="shared" si="97"/>
        <v>5550.1813639629027</v>
      </c>
      <c r="E1554" s="128">
        <f t="shared" ca="1" si="98"/>
        <v>-39287.404542451623</v>
      </c>
      <c r="F1554" s="128">
        <f t="shared" ca="1" si="99"/>
        <v>44862.440666871138</v>
      </c>
    </row>
    <row r="1555" spans="1:6" x14ac:dyDescent="0.3">
      <c r="A1555" s="73">
        <v>41586</v>
      </c>
      <c r="B1555" s="130">
        <v>1770.6099850000001</v>
      </c>
      <c r="C1555" s="125">
        <f t="shared" si="96"/>
        <v>6.1598759365160127E-3</v>
      </c>
      <c r="D1555" s="128">
        <f t="shared" si="97"/>
        <v>6159.8759365160131</v>
      </c>
      <c r="E1555" s="128">
        <f t="shared" ca="1" si="98"/>
        <v>-39287.404542451623</v>
      </c>
      <c r="F1555" s="128">
        <f t="shared" ca="1" si="99"/>
        <v>44862.440666871138</v>
      </c>
    </row>
    <row r="1556" spans="1:6" x14ac:dyDescent="0.3">
      <c r="A1556" s="73">
        <v>41585</v>
      </c>
      <c r="B1556" s="130">
        <v>1747.150024</v>
      </c>
      <c r="C1556" s="125">
        <f t="shared" si="96"/>
        <v>-2.8080625498041467E-3</v>
      </c>
      <c r="D1556" s="128">
        <f t="shared" si="97"/>
        <v>-2808.0625498041468</v>
      </c>
      <c r="E1556" s="128">
        <f t="shared" ca="1" si="98"/>
        <v>-39287.404542451623</v>
      </c>
      <c r="F1556" s="128">
        <f t="shared" ca="1" si="99"/>
        <v>44862.440666871138</v>
      </c>
    </row>
    <row r="1557" spans="1:6" x14ac:dyDescent="0.3">
      <c r="A1557" s="73">
        <v>41584</v>
      </c>
      <c r="B1557" s="130">
        <v>1770.48999</v>
      </c>
      <c r="C1557" s="125">
        <f t="shared" si="96"/>
        <v>1.3805692306927186E-2</v>
      </c>
      <c r="D1557" s="128">
        <f t="shared" si="97"/>
        <v>13805.692306927187</v>
      </c>
      <c r="E1557" s="128">
        <f t="shared" ca="1" si="98"/>
        <v>-39287.404542451623</v>
      </c>
      <c r="F1557" s="128">
        <f t="shared" ca="1" si="99"/>
        <v>44862.440666871138</v>
      </c>
    </row>
    <row r="1558" spans="1:6" x14ac:dyDescent="0.3">
      <c r="A1558" s="73">
        <v>41583</v>
      </c>
      <c r="B1558" s="130">
        <v>1762.969971</v>
      </c>
      <c r="C1558" s="125">
        <f t="shared" si="96"/>
        <v>4.7301924532086037E-3</v>
      </c>
      <c r="D1558" s="128">
        <f t="shared" si="97"/>
        <v>4730.1924532086041</v>
      </c>
      <c r="E1558" s="128">
        <f t="shared" ca="1" si="98"/>
        <v>-39287.404542451623</v>
      </c>
      <c r="F1558" s="128">
        <f t="shared" ca="1" si="99"/>
        <v>44862.440666871138</v>
      </c>
    </row>
    <row r="1559" spans="1:6" x14ac:dyDescent="0.3">
      <c r="A1559" s="73">
        <v>41582</v>
      </c>
      <c r="B1559" s="130">
        <v>1767.9300539999999</v>
      </c>
      <c r="C1559" s="125">
        <f t="shared" si="96"/>
        <v>1.3337853533933686E-2</v>
      </c>
      <c r="D1559" s="128">
        <f t="shared" si="97"/>
        <v>13337.853533933685</v>
      </c>
      <c r="E1559" s="128">
        <f t="shared" ca="1" si="98"/>
        <v>-39287.404542451623</v>
      </c>
      <c r="F1559" s="128">
        <f t="shared" ca="1" si="99"/>
        <v>44862.440666871138</v>
      </c>
    </row>
    <row r="1560" spans="1:6" x14ac:dyDescent="0.3">
      <c r="A1560" s="73">
        <v>41579</v>
      </c>
      <c r="B1560" s="130">
        <v>1761.6400149999999</v>
      </c>
      <c r="C1560" s="125">
        <f t="shared" si="96"/>
        <v>9.825173402120857E-3</v>
      </c>
      <c r="D1560" s="128">
        <f t="shared" si="97"/>
        <v>9825.1734021208576</v>
      </c>
      <c r="E1560" s="128">
        <f t="shared" ca="1" si="98"/>
        <v>-39287.404542451623</v>
      </c>
      <c r="F1560" s="128">
        <f t="shared" ca="1" si="99"/>
        <v>44862.440666871138</v>
      </c>
    </row>
    <row r="1561" spans="1:6" x14ac:dyDescent="0.3">
      <c r="A1561" s="73">
        <v>41578</v>
      </c>
      <c r="B1561" s="130">
        <v>1756.540039</v>
      </c>
      <c r="C1561" s="125">
        <f t="shared" si="96"/>
        <v>1.3495666662495465E-2</v>
      </c>
      <c r="D1561" s="128">
        <f t="shared" si="97"/>
        <v>13495.666662495465</v>
      </c>
      <c r="E1561" s="128">
        <f t="shared" ca="1" si="98"/>
        <v>-39287.404542451623</v>
      </c>
      <c r="F1561" s="128">
        <f t="shared" ca="1" si="99"/>
        <v>44862.440666871138</v>
      </c>
    </row>
    <row r="1562" spans="1:6" x14ac:dyDescent="0.3">
      <c r="A1562" s="73">
        <v>41577</v>
      </c>
      <c r="B1562" s="130">
        <v>1763.3100589999999</v>
      </c>
      <c r="C1562" s="125">
        <f t="shared" si="96"/>
        <v>2.4263170796923861E-2</v>
      </c>
      <c r="D1562" s="128">
        <f t="shared" si="97"/>
        <v>24263.17079692386</v>
      </c>
      <c r="E1562" s="128">
        <f t="shared" ca="1" si="98"/>
        <v>-39287.404542451623</v>
      </c>
      <c r="F1562" s="128">
        <f t="shared" ca="1" si="99"/>
        <v>44862.440666871138</v>
      </c>
    </row>
    <row r="1563" spans="1:6" x14ac:dyDescent="0.3">
      <c r="A1563" s="73">
        <v>41576</v>
      </c>
      <c r="B1563" s="130">
        <v>1771.9499510000001</v>
      </c>
      <c r="C1563" s="125">
        <f t="shared" si="96"/>
        <v>4.3514298336134516E-2</v>
      </c>
      <c r="D1563" s="128">
        <f t="shared" si="97"/>
        <v>43514.298336134518</v>
      </c>
      <c r="E1563" s="128">
        <f t="shared" ca="1" si="98"/>
        <v>-39287.404542451623</v>
      </c>
      <c r="F1563" s="128">
        <f t="shared" ca="1" si="99"/>
        <v>44862.440666871138</v>
      </c>
    </row>
    <row r="1564" spans="1:6" x14ac:dyDescent="0.3">
      <c r="A1564" s="73">
        <v>41575</v>
      </c>
      <c r="B1564" s="130">
        <v>1762.1099850000001</v>
      </c>
      <c r="C1564" s="125">
        <f t="shared" si="96"/>
        <v>3.0389307041622571E-2</v>
      </c>
      <c r="D1564" s="128">
        <f t="shared" si="97"/>
        <v>30389.307041622571</v>
      </c>
      <c r="E1564" s="128">
        <f t="shared" ca="1" si="98"/>
        <v>-39287.404542451623</v>
      </c>
      <c r="F1564" s="128">
        <f t="shared" ca="1" si="99"/>
        <v>44862.440666871138</v>
      </c>
    </row>
    <row r="1565" spans="1:6" x14ac:dyDescent="0.3">
      <c r="A1565" s="73">
        <v>41572</v>
      </c>
      <c r="B1565" s="130">
        <v>1759.7700199999999</v>
      </c>
      <c r="C1565" s="125">
        <f t="shared" si="96"/>
        <v>3.3213991678890054E-2</v>
      </c>
      <c r="D1565" s="128">
        <f t="shared" si="97"/>
        <v>33213.991678890052</v>
      </c>
      <c r="E1565" s="128">
        <f t="shared" ca="1" si="98"/>
        <v>-39287.404542451623</v>
      </c>
      <c r="F1565" s="128">
        <f t="shared" ca="1" si="99"/>
        <v>44862.440666871138</v>
      </c>
    </row>
    <row r="1566" spans="1:6" x14ac:dyDescent="0.3">
      <c r="A1566" s="73">
        <v>41571</v>
      </c>
      <c r="B1566" s="130">
        <v>1752.0699460000001</v>
      </c>
      <c r="C1566" s="125">
        <f t="shared" si="96"/>
        <v>3.5159690011331124E-2</v>
      </c>
      <c r="D1566" s="128">
        <f t="shared" si="97"/>
        <v>35159.69001133112</v>
      </c>
      <c r="E1566" s="128">
        <f t="shared" ca="1" si="98"/>
        <v>-39287.404542451623</v>
      </c>
      <c r="F1566" s="128">
        <f t="shared" ca="1" si="99"/>
        <v>44862.440666871138</v>
      </c>
    </row>
    <row r="1567" spans="1:6" x14ac:dyDescent="0.3">
      <c r="A1567" s="73">
        <v>41570</v>
      </c>
      <c r="B1567" s="130">
        <v>1746.380005</v>
      </c>
      <c r="C1567" s="125">
        <f t="shared" si="96"/>
        <v>5.4322615126936258E-2</v>
      </c>
      <c r="D1567" s="128">
        <f t="shared" si="97"/>
        <v>54322.61512693626</v>
      </c>
      <c r="E1567" s="128">
        <f t="shared" ca="1" si="98"/>
        <v>-39287.404542451623</v>
      </c>
      <c r="F1567" s="128">
        <f t="shared" ca="1" si="99"/>
        <v>44862.440666871138</v>
      </c>
    </row>
    <row r="1568" spans="1:6" x14ac:dyDescent="0.3">
      <c r="A1568" s="73">
        <v>41569</v>
      </c>
      <c r="B1568" s="130">
        <v>1754.670044</v>
      </c>
      <c r="C1568" s="125">
        <f t="shared" si="96"/>
        <v>5.9935422958612872E-2</v>
      </c>
      <c r="D1568" s="128">
        <f t="shared" si="97"/>
        <v>59935.422958612871</v>
      </c>
      <c r="E1568" s="128">
        <f t="shared" ca="1" si="98"/>
        <v>-39287.404542451623</v>
      </c>
      <c r="F1568" s="128">
        <f t="shared" ca="1" si="99"/>
        <v>44862.440666871138</v>
      </c>
    </row>
    <row r="1569" spans="1:6" x14ac:dyDescent="0.3">
      <c r="A1569" s="73">
        <v>41568</v>
      </c>
      <c r="B1569" s="130">
        <v>1744.660034</v>
      </c>
      <c r="C1569" s="125">
        <f t="shared" si="96"/>
        <v>4.0892083624358921E-2</v>
      </c>
      <c r="D1569" s="128">
        <f t="shared" si="97"/>
        <v>40892.083624358922</v>
      </c>
      <c r="E1569" s="128">
        <f t="shared" ca="1" si="98"/>
        <v>-39287.404542451623</v>
      </c>
      <c r="F1569" s="128">
        <f t="shared" ca="1" si="99"/>
        <v>44862.440666871138</v>
      </c>
    </row>
    <row r="1570" spans="1:6" x14ac:dyDescent="0.3">
      <c r="A1570" s="73">
        <v>41565</v>
      </c>
      <c r="B1570" s="130">
        <v>1744.5</v>
      </c>
      <c r="C1570" s="125">
        <f t="shared" si="96"/>
        <v>3.1943212067435667E-2</v>
      </c>
      <c r="D1570" s="128">
        <f t="shared" si="97"/>
        <v>31943.212067435667</v>
      </c>
      <c r="E1570" s="128">
        <f t="shared" ca="1" si="98"/>
        <v>-39287.404542451623</v>
      </c>
      <c r="F1570" s="128">
        <f t="shared" ca="1" si="99"/>
        <v>44862.440666871138</v>
      </c>
    </row>
    <row r="1571" spans="1:6" x14ac:dyDescent="0.3">
      <c r="A1571" s="73">
        <v>41564</v>
      </c>
      <c r="B1571" s="130">
        <v>1733.150024</v>
      </c>
      <c r="C1571" s="125">
        <f t="shared" si="96"/>
        <v>3.2460408240111871E-2</v>
      </c>
      <c r="D1571" s="128">
        <f t="shared" si="97"/>
        <v>32460.408240111872</v>
      </c>
      <c r="E1571" s="128">
        <f t="shared" ca="1" si="98"/>
        <v>-39287.404542451623</v>
      </c>
      <c r="F1571" s="128">
        <f t="shared" ca="1" si="99"/>
        <v>44862.440666871138</v>
      </c>
    </row>
    <row r="1572" spans="1:6" x14ac:dyDescent="0.3">
      <c r="A1572" s="73">
        <v>41563</v>
      </c>
      <c r="B1572" s="130">
        <v>1721.540039</v>
      </c>
      <c r="C1572" s="125">
        <f t="shared" si="96"/>
        <v>1.6335400049399817E-2</v>
      </c>
      <c r="D1572" s="128">
        <f t="shared" si="97"/>
        <v>16335.400049399817</v>
      </c>
      <c r="E1572" s="128">
        <f t="shared" ca="1" si="98"/>
        <v>-39287.404542451623</v>
      </c>
      <c r="F1572" s="128">
        <f t="shared" ca="1" si="99"/>
        <v>44862.440666871138</v>
      </c>
    </row>
    <row r="1573" spans="1:6" x14ac:dyDescent="0.3">
      <c r="A1573" s="73">
        <v>41562</v>
      </c>
      <c r="B1573" s="130">
        <v>1698.0600589999999</v>
      </c>
      <c r="C1573" s="125">
        <f t="shared" si="96"/>
        <v>1.8053445427728132E-3</v>
      </c>
      <c r="D1573" s="128">
        <f t="shared" si="97"/>
        <v>1805.3445427728132</v>
      </c>
      <c r="E1573" s="128">
        <f t="shared" ca="1" si="98"/>
        <v>-39287.404542451623</v>
      </c>
      <c r="F1573" s="128">
        <f t="shared" ca="1" si="99"/>
        <v>44862.440666871138</v>
      </c>
    </row>
    <row r="1574" spans="1:6" x14ac:dyDescent="0.3">
      <c r="A1574" s="73">
        <v>41561</v>
      </c>
      <c r="B1574" s="130">
        <v>1710.1400149999999</v>
      </c>
      <c r="C1574" s="125">
        <f t="shared" si="96"/>
        <v>1.7002149901516272E-2</v>
      </c>
      <c r="D1574" s="128">
        <f t="shared" si="97"/>
        <v>17002.149901516274</v>
      </c>
      <c r="E1574" s="128">
        <f t="shared" ca="1" si="98"/>
        <v>-39287.404542451623</v>
      </c>
      <c r="F1574" s="128">
        <f t="shared" ca="1" si="99"/>
        <v>44862.440666871138</v>
      </c>
    </row>
    <row r="1575" spans="1:6" x14ac:dyDescent="0.3">
      <c r="A1575" s="73">
        <v>41558</v>
      </c>
      <c r="B1575" s="130">
        <v>1703.1999510000001</v>
      </c>
      <c r="C1575" s="125">
        <f t="shared" si="96"/>
        <v>6.7681105364267857E-3</v>
      </c>
      <c r="D1575" s="128">
        <f t="shared" si="97"/>
        <v>6768.110536426786</v>
      </c>
      <c r="E1575" s="128">
        <f t="shared" ca="1" si="98"/>
        <v>-39287.404542451623</v>
      </c>
      <c r="F1575" s="128">
        <f t="shared" ca="1" si="99"/>
        <v>44862.440666871138</v>
      </c>
    </row>
    <row r="1576" spans="1:6" x14ac:dyDescent="0.3">
      <c r="A1576" s="73">
        <v>41557</v>
      </c>
      <c r="B1576" s="130">
        <v>1692.5600589999999</v>
      </c>
      <c r="C1576" s="125">
        <f t="shared" si="96"/>
        <v>-3.5969227935593873E-3</v>
      </c>
      <c r="D1576" s="128">
        <f t="shared" si="97"/>
        <v>-3596.9227935593872</v>
      </c>
      <c r="E1576" s="128">
        <f t="shared" ca="1" si="98"/>
        <v>-39287.404542451623</v>
      </c>
      <c r="F1576" s="128">
        <f t="shared" ca="1" si="99"/>
        <v>44862.440666871138</v>
      </c>
    </row>
    <row r="1577" spans="1:6" x14ac:dyDescent="0.3">
      <c r="A1577" s="73">
        <v>41556</v>
      </c>
      <c r="B1577" s="130">
        <v>1656.400024</v>
      </c>
      <c r="C1577" s="125">
        <f t="shared" si="96"/>
        <v>-2.1485491573155269E-2</v>
      </c>
      <c r="D1577" s="128">
        <f t="shared" si="97"/>
        <v>-21485.491573155268</v>
      </c>
      <c r="E1577" s="128">
        <f t="shared" ca="1" si="98"/>
        <v>-39287.404542451623</v>
      </c>
      <c r="F1577" s="128">
        <f t="shared" ca="1" si="99"/>
        <v>44862.440666871138</v>
      </c>
    </row>
    <row r="1578" spans="1:6" x14ac:dyDescent="0.3">
      <c r="A1578" s="73">
        <v>41555</v>
      </c>
      <c r="B1578" s="130">
        <v>1655.4499510000001</v>
      </c>
      <c r="C1578" s="125">
        <f t="shared" si="96"/>
        <v>-2.4725814419568559E-2</v>
      </c>
      <c r="D1578" s="128">
        <f t="shared" si="97"/>
        <v>-24725.81441956856</v>
      </c>
      <c r="E1578" s="128">
        <f t="shared" ca="1" si="98"/>
        <v>-39287.404542451623</v>
      </c>
      <c r="F1578" s="128">
        <f t="shared" ca="1" si="99"/>
        <v>44862.440666871138</v>
      </c>
    </row>
    <row r="1579" spans="1:6" x14ac:dyDescent="0.3">
      <c r="A1579" s="73">
        <v>41554</v>
      </c>
      <c r="B1579" s="130">
        <v>1676.119995</v>
      </c>
      <c r="C1579" s="125">
        <f t="shared" si="96"/>
        <v>-1.511303736769809E-2</v>
      </c>
      <c r="D1579" s="128">
        <f t="shared" si="97"/>
        <v>-15113.037367698091</v>
      </c>
      <c r="E1579" s="128">
        <f t="shared" ca="1" si="98"/>
        <v>-39287.404542451623</v>
      </c>
      <c r="F1579" s="128">
        <f t="shared" ca="1" si="99"/>
        <v>44862.440666871138</v>
      </c>
    </row>
    <row r="1580" spans="1:6" x14ac:dyDescent="0.3">
      <c r="A1580" s="73">
        <v>41551</v>
      </c>
      <c r="B1580" s="130">
        <v>1690.5</v>
      </c>
      <c r="C1580" s="125">
        <f t="shared" si="96"/>
        <v>-1.1351494297389464E-2</v>
      </c>
      <c r="D1580" s="128">
        <f t="shared" si="97"/>
        <v>-11351.494297389463</v>
      </c>
      <c r="E1580" s="128">
        <f t="shared" ca="1" si="98"/>
        <v>-39287.404542451623</v>
      </c>
      <c r="F1580" s="128">
        <f t="shared" ca="1" si="99"/>
        <v>44862.440666871138</v>
      </c>
    </row>
    <row r="1581" spans="1:6" x14ac:dyDescent="0.3">
      <c r="A1581" s="73">
        <v>41550</v>
      </c>
      <c r="B1581" s="130">
        <v>1678.660034</v>
      </c>
      <c r="C1581" s="125">
        <f t="shared" si="96"/>
        <v>-2.5360807309977917E-2</v>
      </c>
      <c r="D1581" s="128">
        <f t="shared" si="97"/>
        <v>-25360.807309977918</v>
      </c>
      <c r="E1581" s="128">
        <f t="shared" ca="1" si="98"/>
        <v>-39287.404542451623</v>
      </c>
      <c r="F1581" s="128">
        <f t="shared" ca="1" si="99"/>
        <v>44862.440666871138</v>
      </c>
    </row>
    <row r="1582" spans="1:6" x14ac:dyDescent="0.3">
      <c r="A1582" s="73">
        <v>41549</v>
      </c>
      <c r="B1582" s="130">
        <v>1693.869995</v>
      </c>
      <c r="C1582" s="125">
        <f t="shared" si="96"/>
        <v>-1.8342311090658869E-2</v>
      </c>
      <c r="D1582" s="128">
        <f t="shared" si="97"/>
        <v>-18342.31109065887</v>
      </c>
      <c r="E1582" s="128">
        <f t="shared" ca="1" si="98"/>
        <v>-39287.404542451623</v>
      </c>
      <c r="F1582" s="128">
        <f t="shared" ca="1" si="99"/>
        <v>44862.440666871138</v>
      </c>
    </row>
    <row r="1583" spans="1:6" x14ac:dyDescent="0.3">
      <c r="A1583" s="73">
        <v>41548</v>
      </c>
      <c r="B1583" s="130">
        <v>1695</v>
      </c>
      <c r="C1583" s="125">
        <f t="shared" si="96"/>
        <v>-5.7251518939607227E-3</v>
      </c>
      <c r="D1583" s="128">
        <f t="shared" si="97"/>
        <v>-5725.1518939607231</v>
      </c>
      <c r="E1583" s="128">
        <f t="shared" ca="1" si="98"/>
        <v>-39287.404542451623</v>
      </c>
      <c r="F1583" s="128">
        <f t="shared" ca="1" si="99"/>
        <v>44862.440666871138</v>
      </c>
    </row>
    <row r="1584" spans="1:6" x14ac:dyDescent="0.3">
      <c r="A1584" s="73">
        <v>41547</v>
      </c>
      <c r="B1584" s="130">
        <v>1681.5500489999999</v>
      </c>
      <c r="C1584" s="125">
        <f t="shared" si="96"/>
        <v>-9.4544811657090166E-3</v>
      </c>
      <c r="D1584" s="128">
        <f t="shared" si="97"/>
        <v>-9454.4811657090158</v>
      </c>
      <c r="E1584" s="128">
        <f t="shared" ca="1" si="98"/>
        <v>-39287.404542451623</v>
      </c>
      <c r="F1584" s="128">
        <f t="shared" ca="1" si="99"/>
        <v>44862.440666871138</v>
      </c>
    </row>
    <row r="1585" spans="1:6" x14ac:dyDescent="0.3">
      <c r="A1585" s="73">
        <v>41544</v>
      </c>
      <c r="B1585" s="130">
        <v>1691.75</v>
      </c>
      <c r="C1585" s="125">
        <f t="shared" si="96"/>
        <v>2.2275072851587474E-3</v>
      </c>
      <c r="D1585" s="128">
        <f t="shared" si="97"/>
        <v>2227.5072851587474</v>
      </c>
      <c r="E1585" s="128">
        <f t="shared" ca="1" si="98"/>
        <v>-39287.404542451623</v>
      </c>
      <c r="F1585" s="128">
        <f t="shared" ca="1" si="99"/>
        <v>44862.440666871138</v>
      </c>
    </row>
    <row r="1586" spans="1:6" x14ac:dyDescent="0.3">
      <c r="A1586" s="73">
        <v>41543</v>
      </c>
      <c r="B1586" s="130">
        <v>1698.670044</v>
      </c>
      <c r="C1586" s="125">
        <f t="shared" si="96"/>
        <v>9.0589393029705256E-3</v>
      </c>
      <c r="D1586" s="128">
        <f t="shared" si="97"/>
        <v>9058.9393029705261</v>
      </c>
      <c r="E1586" s="128">
        <f t="shared" ca="1" si="98"/>
        <v>-39287.404542451623</v>
      </c>
      <c r="F1586" s="128">
        <f t="shared" ca="1" si="99"/>
        <v>44862.440666871138</v>
      </c>
    </row>
    <row r="1587" spans="1:6" x14ac:dyDescent="0.3">
      <c r="A1587" s="73">
        <v>41542</v>
      </c>
      <c r="B1587" s="130">
        <v>1692.7700199999999</v>
      </c>
      <c r="C1587" s="125">
        <f t="shared" si="96"/>
        <v>2.1549643835732102E-3</v>
      </c>
      <c r="D1587" s="128">
        <f t="shared" si="97"/>
        <v>2154.9643835732104</v>
      </c>
      <c r="E1587" s="128">
        <f t="shared" ca="1" si="98"/>
        <v>-39287.404542451623</v>
      </c>
      <c r="F1587" s="128">
        <f t="shared" ca="1" si="99"/>
        <v>44862.440666871138</v>
      </c>
    </row>
    <row r="1588" spans="1:6" x14ac:dyDescent="0.3">
      <c r="A1588" s="73">
        <v>41541</v>
      </c>
      <c r="B1588" s="130">
        <v>1697.420044</v>
      </c>
      <c r="C1588" s="125">
        <f t="shared" si="96"/>
        <v>7.9751388545961088E-3</v>
      </c>
      <c r="D1588" s="128">
        <f t="shared" si="97"/>
        <v>7975.138854596109</v>
      </c>
      <c r="E1588" s="128">
        <f t="shared" ca="1" si="98"/>
        <v>-39287.404542451623</v>
      </c>
      <c r="F1588" s="128">
        <f t="shared" ca="1" si="99"/>
        <v>44862.440666871138</v>
      </c>
    </row>
    <row r="1589" spans="1:6" x14ac:dyDescent="0.3">
      <c r="A1589" s="73">
        <v>41540</v>
      </c>
      <c r="B1589" s="130">
        <v>1701.839966</v>
      </c>
      <c r="C1589" s="125">
        <f t="shared" si="96"/>
        <v>1.8023464418418955E-2</v>
      </c>
      <c r="D1589" s="128">
        <f t="shared" si="97"/>
        <v>18023.464418418956</v>
      </c>
      <c r="E1589" s="128">
        <f t="shared" ca="1" si="98"/>
        <v>-39287.404542451623</v>
      </c>
      <c r="F1589" s="128">
        <f t="shared" ca="1" si="99"/>
        <v>44862.440666871138</v>
      </c>
    </row>
    <row r="1590" spans="1:6" x14ac:dyDescent="0.3">
      <c r="A1590" s="73">
        <v>41537</v>
      </c>
      <c r="B1590" s="130">
        <v>1709.910034</v>
      </c>
      <c r="C1590" s="125">
        <f t="shared" si="96"/>
        <v>3.3072124642681056E-2</v>
      </c>
      <c r="D1590" s="128">
        <f t="shared" si="97"/>
        <v>33072.124642681054</v>
      </c>
      <c r="E1590" s="128">
        <f t="shared" ca="1" si="98"/>
        <v>-39287.404542451623</v>
      </c>
      <c r="F1590" s="128">
        <f t="shared" ca="1" si="99"/>
        <v>44862.440666871138</v>
      </c>
    </row>
    <row r="1591" spans="1:6" x14ac:dyDescent="0.3">
      <c r="A1591" s="73">
        <v>41536</v>
      </c>
      <c r="B1591" s="130">
        <v>1722.339966</v>
      </c>
      <c r="C1591" s="125">
        <f t="shared" si="96"/>
        <v>4.0638526106348438E-2</v>
      </c>
      <c r="D1591" s="128">
        <f t="shared" si="97"/>
        <v>40638.526106348436</v>
      </c>
      <c r="E1591" s="128">
        <f t="shared" ca="1" si="98"/>
        <v>-39287.404542451623</v>
      </c>
      <c r="F1591" s="128">
        <f t="shared" ca="1" si="99"/>
        <v>44862.440666871138</v>
      </c>
    </row>
    <row r="1592" spans="1:6" x14ac:dyDescent="0.3">
      <c r="A1592" s="73">
        <v>41535</v>
      </c>
      <c r="B1592" s="130">
        <v>1725.5200199999999</v>
      </c>
      <c r="C1592" s="125">
        <f t="shared" si="96"/>
        <v>4.3821270554441183E-2</v>
      </c>
      <c r="D1592" s="128">
        <f t="shared" si="97"/>
        <v>43821.27055444118</v>
      </c>
      <c r="E1592" s="128">
        <f t="shared" ca="1" si="98"/>
        <v>-39287.404542451623</v>
      </c>
      <c r="F1592" s="128">
        <f t="shared" ca="1" si="99"/>
        <v>44862.440666871138</v>
      </c>
    </row>
    <row r="1593" spans="1:6" x14ac:dyDescent="0.3">
      <c r="A1593" s="73">
        <v>41534</v>
      </c>
      <c r="B1593" s="130">
        <v>1704.76001</v>
      </c>
      <c r="C1593" s="125">
        <f t="shared" si="96"/>
        <v>3.9633600570401883E-2</v>
      </c>
      <c r="D1593" s="128">
        <f t="shared" si="97"/>
        <v>39633.600570401883</v>
      </c>
      <c r="E1593" s="128">
        <f t="shared" ca="1" si="98"/>
        <v>-39287.404542451623</v>
      </c>
      <c r="F1593" s="128">
        <f t="shared" ca="1" si="99"/>
        <v>44862.440666871138</v>
      </c>
    </row>
    <row r="1594" spans="1:6" x14ac:dyDescent="0.3">
      <c r="A1594" s="73">
        <v>41533</v>
      </c>
      <c r="B1594" s="130">
        <v>1697.599976</v>
      </c>
      <c r="C1594" s="125">
        <f t="shared" si="96"/>
        <v>3.957819564827747E-2</v>
      </c>
      <c r="D1594" s="128">
        <f t="shared" si="97"/>
        <v>39578.195648277469</v>
      </c>
      <c r="E1594" s="128">
        <f t="shared" ca="1" si="98"/>
        <v>-39287.404542451623</v>
      </c>
      <c r="F1594" s="128">
        <f t="shared" ca="1" si="99"/>
        <v>44862.440666871138</v>
      </c>
    </row>
    <row r="1595" spans="1:6" x14ac:dyDescent="0.3">
      <c r="A1595" s="73">
        <v>41530</v>
      </c>
      <c r="B1595" s="130">
        <v>1687.98999</v>
      </c>
      <c r="C1595" s="125">
        <f t="shared" si="96"/>
        <v>3.0411950323760317E-2</v>
      </c>
      <c r="D1595" s="128">
        <f t="shared" si="97"/>
        <v>30411.950323760317</v>
      </c>
      <c r="E1595" s="128">
        <f t="shared" ca="1" si="98"/>
        <v>-39287.404542451623</v>
      </c>
      <c r="F1595" s="128">
        <f t="shared" ca="1" si="99"/>
        <v>44862.440666871138</v>
      </c>
    </row>
    <row r="1596" spans="1:6" x14ac:dyDescent="0.3">
      <c r="A1596" s="73">
        <v>41529</v>
      </c>
      <c r="B1596" s="130">
        <v>1683.420044</v>
      </c>
      <c r="C1596" s="125">
        <f t="shared" si="96"/>
        <v>2.9639920338085934E-2</v>
      </c>
      <c r="D1596" s="128">
        <f t="shared" si="97"/>
        <v>29639.920338085933</v>
      </c>
      <c r="E1596" s="128">
        <f t="shared" ca="1" si="98"/>
        <v>-39287.404542451623</v>
      </c>
      <c r="F1596" s="128">
        <f t="shared" ca="1" si="99"/>
        <v>44862.440666871138</v>
      </c>
    </row>
    <row r="1597" spans="1:6" x14ac:dyDescent="0.3">
      <c r="A1597" s="73">
        <v>41528</v>
      </c>
      <c r="B1597" s="130">
        <v>1689.130005</v>
      </c>
      <c r="C1597" s="125">
        <f t="shared" si="96"/>
        <v>3.5971018178340364E-2</v>
      </c>
      <c r="D1597" s="128">
        <f t="shared" si="97"/>
        <v>35971.01817834036</v>
      </c>
      <c r="E1597" s="128">
        <f t="shared" ca="1" si="98"/>
        <v>-39287.404542451623</v>
      </c>
      <c r="F1597" s="128">
        <f t="shared" ca="1" si="99"/>
        <v>44862.440666871138</v>
      </c>
    </row>
    <row r="1598" spans="1:6" x14ac:dyDescent="0.3">
      <c r="A1598" s="73">
        <v>41527</v>
      </c>
      <c r="B1598" s="130">
        <v>1683.98999</v>
      </c>
      <c r="C1598" s="125">
        <f t="shared" si="96"/>
        <v>1.6423399922573578E-2</v>
      </c>
      <c r="D1598" s="128">
        <f t="shared" si="97"/>
        <v>16423.399922573579</v>
      </c>
      <c r="E1598" s="128">
        <f t="shared" ca="1" si="98"/>
        <v>-39287.404542451623</v>
      </c>
      <c r="F1598" s="128">
        <f t="shared" ca="1" si="99"/>
        <v>44862.440666871138</v>
      </c>
    </row>
    <row r="1599" spans="1:6" x14ac:dyDescent="0.3">
      <c r="A1599" s="73">
        <v>41526</v>
      </c>
      <c r="B1599" s="130">
        <v>1671.709961</v>
      </c>
      <c r="C1599" s="125">
        <f t="shared" si="96"/>
        <v>4.9353537721670282E-3</v>
      </c>
      <c r="D1599" s="128">
        <f t="shared" si="97"/>
        <v>4935.3537721670282</v>
      </c>
      <c r="E1599" s="128">
        <f t="shared" ca="1" si="98"/>
        <v>-39287.404542451623</v>
      </c>
      <c r="F1599" s="128">
        <f t="shared" ca="1" si="99"/>
        <v>44862.440666871138</v>
      </c>
    </row>
    <row r="1600" spans="1:6" x14ac:dyDescent="0.3">
      <c r="A1600" s="73">
        <v>41523</v>
      </c>
      <c r="B1600" s="130">
        <v>1655.170044</v>
      </c>
      <c r="C1600" s="125">
        <f t="shared" si="96"/>
        <v>-1.080241552076977E-3</v>
      </c>
      <c r="D1600" s="128">
        <f t="shared" si="97"/>
        <v>-1080.2415520769771</v>
      </c>
      <c r="E1600" s="128">
        <f t="shared" ca="1" si="98"/>
        <v>-39287.404542451623</v>
      </c>
      <c r="F1600" s="128">
        <f t="shared" ca="1" si="99"/>
        <v>44862.440666871138</v>
      </c>
    </row>
    <row r="1601" spans="1:6" x14ac:dyDescent="0.3">
      <c r="A1601" s="73">
        <v>41522</v>
      </c>
      <c r="B1601" s="130">
        <v>1655.079956</v>
      </c>
      <c r="C1601" s="125">
        <f t="shared" si="96"/>
        <v>7.4749857765556982E-3</v>
      </c>
      <c r="D1601" s="128">
        <f t="shared" si="97"/>
        <v>7474.9857765556981</v>
      </c>
      <c r="E1601" s="128">
        <f t="shared" ca="1" si="98"/>
        <v>-39287.404542451623</v>
      </c>
      <c r="F1601" s="128">
        <f t="shared" ca="1" si="99"/>
        <v>44862.440666871138</v>
      </c>
    </row>
    <row r="1602" spans="1:6" x14ac:dyDescent="0.3">
      <c r="A1602" s="73">
        <v>41521</v>
      </c>
      <c r="B1602" s="130">
        <v>1653.079956</v>
      </c>
      <c r="C1602" s="125">
        <f t="shared" si="96"/>
        <v>4.4178292165875099E-4</v>
      </c>
      <c r="D1602" s="128">
        <f t="shared" si="97"/>
        <v>441.78292165875098</v>
      </c>
      <c r="E1602" s="128">
        <f t="shared" ca="1" si="98"/>
        <v>-39287.404542451623</v>
      </c>
      <c r="F1602" s="128">
        <f t="shared" ca="1" si="99"/>
        <v>44862.440666871138</v>
      </c>
    </row>
    <row r="1603" spans="1:6" x14ac:dyDescent="0.3">
      <c r="A1603" s="73">
        <v>41520</v>
      </c>
      <c r="B1603" s="130">
        <v>1639.7700199999999</v>
      </c>
      <c r="C1603" s="125">
        <f t="shared" si="96"/>
        <v>-3.8212694400842073E-3</v>
      </c>
      <c r="D1603" s="128">
        <f t="shared" si="97"/>
        <v>-3821.2694400842074</v>
      </c>
      <c r="E1603" s="128">
        <f t="shared" ca="1" si="98"/>
        <v>-39287.404542451623</v>
      </c>
      <c r="F1603" s="128">
        <f t="shared" ca="1" si="99"/>
        <v>44862.440666871138</v>
      </c>
    </row>
    <row r="1604" spans="1:6" x14ac:dyDescent="0.3">
      <c r="A1604" s="73">
        <v>41516</v>
      </c>
      <c r="B1604" s="130">
        <v>1632.969971</v>
      </c>
      <c r="C1604" s="125">
        <f t="shared" si="96"/>
        <v>-1.3805756392536228E-2</v>
      </c>
      <c r="D1604" s="128">
        <f t="shared" si="97"/>
        <v>-13805.756392536228</v>
      </c>
      <c r="E1604" s="128">
        <f t="shared" ca="1" si="98"/>
        <v>-39287.404542451623</v>
      </c>
      <c r="F1604" s="128">
        <f t="shared" ca="1" si="99"/>
        <v>44862.440666871138</v>
      </c>
    </row>
    <row r="1605" spans="1:6" x14ac:dyDescent="0.3">
      <c r="A1605" s="73">
        <v>41515</v>
      </c>
      <c r="B1605" s="130">
        <v>1638.170044</v>
      </c>
      <c r="C1605" s="125">
        <f t="shared" si="96"/>
        <v>-1.3934643989400475E-2</v>
      </c>
      <c r="D1605" s="128">
        <f t="shared" si="97"/>
        <v>-13934.643989400474</v>
      </c>
      <c r="E1605" s="128">
        <f t="shared" ca="1" si="98"/>
        <v>-39287.404542451623</v>
      </c>
      <c r="F1605" s="128">
        <f t="shared" ca="1" si="99"/>
        <v>44862.440666871138</v>
      </c>
    </row>
    <row r="1606" spans="1:6" x14ac:dyDescent="0.3">
      <c r="A1606" s="73">
        <v>41514</v>
      </c>
      <c r="B1606" s="130">
        <v>1634.959961</v>
      </c>
      <c r="C1606" s="125">
        <f t="shared" si="96"/>
        <v>-2.9921889622681719E-2</v>
      </c>
      <c r="D1606" s="128">
        <f t="shared" si="97"/>
        <v>-29921.88962268172</v>
      </c>
      <c r="E1606" s="128">
        <f t="shared" ca="1" si="98"/>
        <v>-39287.404542451623</v>
      </c>
      <c r="F1606" s="128">
        <f t="shared" ca="1" si="99"/>
        <v>44862.440666871138</v>
      </c>
    </row>
    <row r="1607" spans="1:6" x14ac:dyDescent="0.3">
      <c r="A1607" s="73">
        <v>41513</v>
      </c>
      <c r="B1607" s="130">
        <v>1630.4799800000001</v>
      </c>
      <c r="C1607" s="125">
        <f t="shared" si="96"/>
        <v>-3.7587980310011204E-2</v>
      </c>
      <c r="D1607" s="128">
        <f t="shared" si="97"/>
        <v>-37587.980310011204</v>
      </c>
      <c r="E1607" s="128">
        <f t="shared" ca="1" si="98"/>
        <v>-39287.404542451623</v>
      </c>
      <c r="F1607" s="128">
        <f t="shared" ca="1" si="99"/>
        <v>44862.440666871138</v>
      </c>
    </row>
    <row r="1608" spans="1:6" x14ac:dyDescent="0.3">
      <c r="A1608" s="73">
        <v>41512</v>
      </c>
      <c r="B1608" s="130">
        <v>1656.780029</v>
      </c>
      <c r="C1608" s="125">
        <f t="shared" ref="C1608:C1671" si="100">B1608/B1618-1</f>
        <v>-1.9349229380295374E-2</v>
      </c>
      <c r="D1608" s="128">
        <f t="shared" ref="D1608:D1671" si="101">C1608*$B$5</f>
        <v>-19349.229380295375</v>
      </c>
      <c r="E1608" s="128">
        <f t="shared" ref="E1608:E1671" ca="1" si="102">_xlfn.PERCENTILE.INC(OFFSET(D1608,0,0,Window),1-VaRLevel)</f>
        <v>-39287.404542451623</v>
      </c>
      <c r="F1608" s="128">
        <f t="shared" ref="F1608:F1671" ca="1" si="103">ABS(AVERAGEIF(OFFSET(D1608,0,0,Window),"&lt;=" &amp;E1608))</f>
        <v>44862.440666871138</v>
      </c>
    </row>
    <row r="1609" spans="1:6" x14ac:dyDescent="0.3">
      <c r="A1609" s="73">
        <v>41509</v>
      </c>
      <c r="B1609" s="130">
        <v>1663.5</v>
      </c>
      <c r="C1609" s="125">
        <f t="shared" si="100"/>
        <v>-1.650686599052742E-2</v>
      </c>
      <c r="D1609" s="128">
        <f t="shared" si="101"/>
        <v>-16506.865990527418</v>
      </c>
      <c r="E1609" s="128">
        <f t="shared" ca="1" si="102"/>
        <v>-39287.404542451623</v>
      </c>
      <c r="F1609" s="128">
        <f t="shared" ca="1" si="103"/>
        <v>44862.440666871138</v>
      </c>
    </row>
    <row r="1610" spans="1:6" x14ac:dyDescent="0.3">
      <c r="A1610" s="73">
        <v>41508</v>
      </c>
      <c r="B1610" s="130">
        <v>1656.959961</v>
      </c>
      <c r="C1610" s="125">
        <f t="shared" si="100"/>
        <v>-2.3870690363016811E-2</v>
      </c>
      <c r="D1610" s="128">
        <f t="shared" si="101"/>
        <v>-23870.690363016813</v>
      </c>
      <c r="E1610" s="128">
        <f t="shared" ca="1" si="102"/>
        <v>-39287.404542451623</v>
      </c>
      <c r="F1610" s="128">
        <f t="shared" ca="1" si="103"/>
        <v>44862.440666871138</v>
      </c>
    </row>
    <row r="1611" spans="1:6" x14ac:dyDescent="0.3">
      <c r="A1611" s="73">
        <v>41507</v>
      </c>
      <c r="B1611" s="130">
        <v>1642.8000489999999</v>
      </c>
      <c r="C1611" s="125">
        <f t="shared" si="100"/>
        <v>-2.8452125797722938E-2</v>
      </c>
      <c r="D1611" s="128">
        <f t="shared" si="101"/>
        <v>-28452.12579772294</v>
      </c>
      <c r="E1611" s="128">
        <f t="shared" ca="1" si="102"/>
        <v>-39287.404542451623</v>
      </c>
      <c r="F1611" s="128">
        <f t="shared" ca="1" si="103"/>
        <v>44862.440666871138</v>
      </c>
    </row>
    <row r="1612" spans="1:6" x14ac:dyDescent="0.3">
      <c r="A1612" s="73">
        <v>41506</v>
      </c>
      <c r="B1612" s="130">
        <v>1652.349976</v>
      </c>
      <c r="C1612" s="125">
        <f t="shared" si="100"/>
        <v>-2.6523397451714725E-2</v>
      </c>
      <c r="D1612" s="128">
        <f t="shared" si="101"/>
        <v>-26523.397451714725</v>
      </c>
      <c r="E1612" s="128">
        <f t="shared" ca="1" si="102"/>
        <v>-39287.404542451623</v>
      </c>
      <c r="F1612" s="128">
        <f t="shared" ca="1" si="103"/>
        <v>44862.440666871138</v>
      </c>
    </row>
    <row r="1613" spans="1:6" x14ac:dyDescent="0.3">
      <c r="A1613" s="73">
        <v>41505</v>
      </c>
      <c r="B1613" s="130">
        <v>1646.0600589999999</v>
      </c>
      <c r="C1613" s="125">
        <f t="shared" si="100"/>
        <v>-3.5779113290833386E-2</v>
      </c>
      <c r="D1613" s="128">
        <f t="shared" si="101"/>
        <v>-35779.113290833389</v>
      </c>
      <c r="E1613" s="128">
        <f t="shared" ca="1" si="102"/>
        <v>-39287.404542451623</v>
      </c>
      <c r="F1613" s="128">
        <f t="shared" ca="1" si="103"/>
        <v>44862.440666871138</v>
      </c>
    </row>
    <row r="1614" spans="1:6" x14ac:dyDescent="0.3">
      <c r="A1614" s="73">
        <v>41502</v>
      </c>
      <c r="B1614" s="130">
        <v>1655.829956</v>
      </c>
      <c r="C1614" s="125">
        <f t="shared" si="100"/>
        <v>-3.1491508077215791E-2</v>
      </c>
      <c r="D1614" s="128">
        <f t="shared" si="101"/>
        <v>-31491.508077215789</v>
      </c>
      <c r="E1614" s="128">
        <f t="shared" ca="1" si="102"/>
        <v>-39287.404542451623</v>
      </c>
      <c r="F1614" s="128">
        <f t="shared" ca="1" si="103"/>
        <v>44862.440666871138</v>
      </c>
    </row>
    <row r="1615" spans="1:6" x14ac:dyDescent="0.3">
      <c r="A1615" s="73">
        <v>41501</v>
      </c>
      <c r="B1615" s="130">
        <v>1661.3199460000001</v>
      </c>
      <c r="C1615" s="125">
        <f t="shared" si="100"/>
        <v>-2.6686302491362279E-2</v>
      </c>
      <c r="D1615" s="128">
        <f t="shared" si="101"/>
        <v>-26686.302491362279</v>
      </c>
      <c r="E1615" s="128">
        <f t="shared" ca="1" si="102"/>
        <v>-39287.404542451623</v>
      </c>
      <c r="F1615" s="128">
        <f t="shared" ca="1" si="103"/>
        <v>44862.440666871138</v>
      </c>
    </row>
    <row r="1616" spans="1:6" x14ac:dyDescent="0.3">
      <c r="A1616" s="73">
        <v>41500</v>
      </c>
      <c r="B1616" s="130">
        <v>1685.3900149999999</v>
      </c>
      <c r="C1616" s="125">
        <f t="shared" si="100"/>
        <v>-2.0167227493939066E-4</v>
      </c>
      <c r="D1616" s="128">
        <f t="shared" si="101"/>
        <v>-201.67227493939066</v>
      </c>
      <c r="E1616" s="128">
        <f t="shared" ca="1" si="102"/>
        <v>-39287.404542451623</v>
      </c>
      <c r="F1616" s="128">
        <f t="shared" ca="1" si="103"/>
        <v>44862.440666871138</v>
      </c>
    </row>
    <row r="1617" spans="1:6" x14ac:dyDescent="0.3">
      <c r="A1617" s="73">
        <v>41499</v>
      </c>
      <c r="B1617" s="130">
        <v>1694.160034</v>
      </c>
      <c r="C1617" s="125">
        <f t="shared" si="100"/>
        <v>4.8637412451575379E-3</v>
      </c>
      <c r="D1617" s="128">
        <f t="shared" si="101"/>
        <v>4863.7412451575383</v>
      </c>
      <c r="E1617" s="128">
        <f t="shared" ca="1" si="102"/>
        <v>-39287.404542451623</v>
      </c>
      <c r="F1617" s="128">
        <f t="shared" ca="1" si="103"/>
        <v>44862.440666871138</v>
      </c>
    </row>
    <row r="1618" spans="1:6" x14ac:dyDescent="0.3">
      <c r="A1618" s="73">
        <v>41498</v>
      </c>
      <c r="B1618" s="130">
        <v>1689.469971</v>
      </c>
      <c r="C1618" s="125">
        <f t="shared" si="100"/>
        <v>2.4565011648081114E-3</v>
      </c>
      <c r="D1618" s="128">
        <f t="shared" si="101"/>
        <v>2456.5011648081113</v>
      </c>
      <c r="E1618" s="128">
        <f t="shared" ca="1" si="102"/>
        <v>-39287.404542451623</v>
      </c>
      <c r="F1618" s="128">
        <f t="shared" ca="1" si="103"/>
        <v>44862.440666871138</v>
      </c>
    </row>
    <row r="1619" spans="1:6" x14ac:dyDescent="0.3">
      <c r="A1619" s="73">
        <v>41495</v>
      </c>
      <c r="B1619" s="130">
        <v>1691.420044</v>
      </c>
      <c r="C1619" s="125">
        <f t="shared" si="100"/>
        <v>-1.3595010595413015E-4</v>
      </c>
      <c r="D1619" s="128">
        <f t="shared" si="101"/>
        <v>-135.95010595413015</v>
      </c>
      <c r="E1619" s="128">
        <f t="shared" ca="1" si="102"/>
        <v>-39287.404542451623</v>
      </c>
      <c r="F1619" s="128">
        <f t="shared" ca="1" si="103"/>
        <v>44862.440666871138</v>
      </c>
    </row>
    <row r="1620" spans="1:6" x14ac:dyDescent="0.3">
      <c r="A1620" s="73">
        <v>41494</v>
      </c>
      <c r="B1620" s="130">
        <v>1697.4799800000001</v>
      </c>
      <c r="C1620" s="125">
        <f t="shared" si="100"/>
        <v>4.2774619139180903E-3</v>
      </c>
      <c r="D1620" s="128">
        <f t="shared" si="101"/>
        <v>4277.4619139180904</v>
      </c>
      <c r="E1620" s="128">
        <f t="shared" ca="1" si="102"/>
        <v>-39287.404542451623</v>
      </c>
      <c r="F1620" s="128">
        <f t="shared" ca="1" si="103"/>
        <v>44862.440666871138</v>
      </c>
    </row>
    <row r="1621" spans="1:6" x14ac:dyDescent="0.3">
      <c r="A1621" s="73">
        <v>41493</v>
      </c>
      <c r="B1621" s="130">
        <v>1690.910034</v>
      </c>
      <c r="C1621" s="125">
        <f t="shared" si="100"/>
        <v>2.9479656298148083E-3</v>
      </c>
      <c r="D1621" s="128">
        <f t="shared" si="101"/>
        <v>2947.9656298148084</v>
      </c>
      <c r="E1621" s="128">
        <f t="shared" ca="1" si="102"/>
        <v>-39287.404542451623</v>
      </c>
      <c r="F1621" s="128">
        <f t="shared" ca="1" si="103"/>
        <v>44862.440666871138</v>
      </c>
    </row>
    <row r="1622" spans="1:6" x14ac:dyDescent="0.3">
      <c r="A1622" s="73">
        <v>41492</v>
      </c>
      <c r="B1622" s="130">
        <v>1697.369995</v>
      </c>
      <c r="C1622" s="125">
        <f t="shared" si="100"/>
        <v>2.9425723124465453E-3</v>
      </c>
      <c r="D1622" s="128">
        <f t="shared" si="101"/>
        <v>2942.5723124465453</v>
      </c>
      <c r="E1622" s="128">
        <f t="shared" ca="1" si="102"/>
        <v>-39287.404542451623</v>
      </c>
      <c r="F1622" s="128">
        <f t="shared" ca="1" si="103"/>
        <v>44862.440666871138</v>
      </c>
    </row>
    <row r="1623" spans="1:6" x14ac:dyDescent="0.3">
      <c r="A1623" s="73">
        <v>41491</v>
      </c>
      <c r="B1623" s="130">
        <v>1707.1400149999999</v>
      </c>
      <c r="C1623" s="125">
        <f t="shared" si="100"/>
        <v>6.8474080679346017E-3</v>
      </c>
      <c r="D1623" s="128">
        <f t="shared" si="101"/>
        <v>6847.4080679346016</v>
      </c>
      <c r="E1623" s="128">
        <f t="shared" ca="1" si="102"/>
        <v>-39287.404542451623</v>
      </c>
      <c r="F1623" s="128">
        <f t="shared" ca="1" si="103"/>
        <v>44862.440666871138</v>
      </c>
    </row>
    <row r="1624" spans="1:6" x14ac:dyDescent="0.3">
      <c r="A1624" s="73">
        <v>41488</v>
      </c>
      <c r="B1624" s="130">
        <v>1709.670044</v>
      </c>
      <c r="C1624" s="125">
        <f t="shared" si="100"/>
        <v>1.0389564593635825E-2</v>
      </c>
      <c r="D1624" s="128">
        <f t="shared" si="101"/>
        <v>10389.564593635825</v>
      </c>
      <c r="E1624" s="128">
        <f t="shared" ca="1" si="102"/>
        <v>-39287.404542451623</v>
      </c>
      <c r="F1624" s="128">
        <f t="shared" ca="1" si="103"/>
        <v>44862.440666871138</v>
      </c>
    </row>
    <row r="1625" spans="1:6" x14ac:dyDescent="0.3">
      <c r="A1625" s="73">
        <v>41487</v>
      </c>
      <c r="B1625" s="130">
        <v>1706.869995</v>
      </c>
      <c r="C1625" s="125">
        <f t="shared" si="100"/>
        <v>1.0358891214946597E-2</v>
      </c>
      <c r="D1625" s="128">
        <f t="shared" si="101"/>
        <v>10358.891214946598</v>
      </c>
      <c r="E1625" s="128">
        <f t="shared" ca="1" si="102"/>
        <v>-39287.404542451623</v>
      </c>
      <c r="F1625" s="128">
        <f t="shared" ca="1" si="103"/>
        <v>44862.440666871138</v>
      </c>
    </row>
    <row r="1626" spans="1:6" x14ac:dyDescent="0.3">
      <c r="A1626" s="73">
        <v>41486</v>
      </c>
      <c r="B1626" s="130">
        <v>1685.7299800000001</v>
      </c>
      <c r="C1626" s="125">
        <f t="shared" si="100"/>
        <v>2.8674622094617686E-3</v>
      </c>
      <c r="D1626" s="128">
        <f t="shared" si="101"/>
        <v>2867.4622094617685</v>
      </c>
      <c r="E1626" s="128">
        <f t="shared" ca="1" si="102"/>
        <v>-39287.404542451623</v>
      </c>
      <c r="F1626" s="128">
        <f t="shared" ca="1" si="103"/>
        <v>44862.440666871138</v>
      </c>
    </row>
    <row r="1627" spans="1:6" x14ac:dyDescent="0.3">
      <c r="A1627" s="73">
        <v>41485</v>
      </c>
      <c r="B1627" s="130">
        <v>1685.959961</v>
      </c>
      <c r="C1627" s="125">
        <f t="shared" si="100"/>
        <v>5.7866625357243517E-3</v>
      </c>
      <c r="D1627" s="128">
        <f t="shared" si="101"/>
        <v>5786.662535724352</v>
      </c>
      <c r="E1627" s="128">
        <f t="shared" ca="1" si="102"/>
        <v>-39287.404542451623</v>
      </c>
      <c r="F1627" s="128">
        <f t="shared" ca="1" si="103"/>
        <v>44862.440666871138</v>
      </c>
    </row>
    <row r="1628" spans="1:6" x14ac:dyDescent="0.3">
      <c r="A1628" s="73">
        <v>41484</v>
      </c>
      <c r="B1628" s="130">
        <v>1685.329956</v>
      </c>
      <c r="C1628" s="125">
        <f t="shared" si="100"/>
        <v>1.6819946508173089E-3</v>
      </c>
      <c r="D1628" s="128">
        <f t="shared" si="101"/>
        <v>1681.9946508173089</v>
      </c>
      <c r="E1628" s="128">
        <f t="shared" ca="1" si="102"/>
        <v>-39287.404542451623</v>
      </c>
      <c r="F1628" s="128">
        <f t="shared" ca="1" si="103"/>
        <v>44862.440666871138</v>
      </c>
    </row>
    <row r="1629" spans="1:6" x14ac:dyDescent="0.3">
      <c r="A1629" s="73">
        <v>41481</v>
      </c>
      <c r="B1629" s="130">
        <v>1691.650024</v>
      </c>
      <c r="C1629" s="125">
        <f t="shared" si="100"/>
        <v>6.8207068262646775E-3</v>
      </c>
      <c r="D1629" s="128">
        <f t="shared" si="101"/>
        <v>6820.7068262646771</v>
      </c>
      <c r="E1629" s="128">
        <f t="shared" ca="1" si="102"/>
        <v>-39287.404542451623</v>
      </c>
      <c r="F1629" s="128">
        <f t="shared" ca="1" si="103"/>
        <v>44862.440666871138</v>
      </c>
    </row>
    <row r="1630" spans="1:6" x14ac:dyDescent="0.3">
      <c r="A1630" s="73">
        <v>41480</v>
      </c>
      <c r="B1630" s="130">
        <v>1690.25</v>
      </c>
      <c r="C1630" s="125">
        <f t="shared" si="100"/>
        <v>9.0924166983987753E-3</v>
      </c>
      <c r="D1630" s="128">
        <f t="shared" si="101"/>
        <v>9092.4166983987761</v>
      </c>
      <c r="E1630" s="128">
        <f t="shared" ca="1" si="102"/>
        <v>-39287.404542451623</v>
      </c>
      <c r="F1630" s="128">
        <f t="shared" ca="1" si="103"/>
        <v>44862.440666871138</v>
      </c>
    </row>
    <row r="1631" spans="1:6" x14ac:dyDescent="0.3">
      <c r="A1631" s="73">
        <v>41479</v>
      </c>
      <c r="B1631" s="130">
        <v>1685.9399410000001</v>
      </c>
      <c r="C1631" s="125">
        <f t="shared" si="100"/>
        <v>2.0161892086994815E-2</v>
      </c>
      <c r="D1631" s="128">
        <f t="shared" si="101"/>
        <v>20161.892086994816</v>
      </c>
      <c r="E1631" s="128">
        <f t="shared" ca="1" si="102"/>
        <v>-39287.404542451623</v>
      </c>
      <c r="F1631" s="128">
        <f t="shared" ca="1" si="103"/>
        <v>44862.440666871138</v>
      </c>
    </row>
    <row r="1632" spans="1:6" x14ac:dyDescent="0.3">
      <c r="A1632" s="73">
        <v>41478</v>
      </c>
      <c r="B1632" s="130">
        <v>1692.3900149999999</v>
      </c>
      <c r="C1632" s="125">
        <f t="shared" si="100"/>
        <v>2.4250793011972638E-2</v>
      </c>
      <c r="D1632" s="128">
        <f t="shared" si="101"/>
        <v>24250.793011972637</v>
      </c>
      <c r="E1632" s="128">
        <f t="shared" ca="1" si="102"/>
        <v>-39287.404542451623</v>
      </c>
      <c r="F1632" s="128">
        <f t="shared" ca="1" si="103"/>
        <v>44862.440666871138</v>
      </c>
    </row>
    <row r="1633" spans="1:6" x14ac:dyDescent="0.3">
      <c r="A1633" s="73">
        <v>41477</v>
      </c>
      <c r="B1633" s="130">
        <v>1695.530029</v>
      </c>
      <c r="C1633" s="125">
        <f t="shared" si="100"/>
        <v>3.3569894608357354E-2</v>
      </c>
      <c r="D1633" s="128">
        <f t="shared" si="101"/>
        <v>33569.894608357354</v>
      </c>
      <c r="E1633" s="128">
        <f t="shared" ca="1" si="102"/>
        <v>-39287.404542451623</v>
      </c>
      <c r="F1633" s="128">
        <f t="shared" ca="1" si="103"/>
        <v>44862.440666871138</v>
      </c>
    </row>
    <row r="1634" spans="1:6" x14ac:dyDescent="0.3">
      <c r="A1634" s="73">
        <v>41474</v>
      </c>
      <c r="B1634" s="130">
        <v>1692.089966</v>
      </c>
      <c r="C1634" s="125">
        <f t="shared" si="100"/>
        <v>3.6889710977243695E-2</v>
      </c>
      <c r="D1634" s="128">
        <f t="shared" si="101"/>
        <v>36889.710977243696</v>
      </c>
      <c r="E1634" s="128">
        <f t="shared" ca="1" si="102"/>
        <v>-39287.404542451623</v>
      </c>
      <c r="F1634" s="128">
        <f t="shared" ca="1" si="103"/>
        <v>44862.440666871138</v>
      </c>
    </row>
    <row r="1635" spans="1:6" x14ac:dyDescent="0.3">
      <c r="A1635" s="73">
        <v>41473</v>
      </c>
      <c r="B1635" s="130">
        <v>1689.369995</v>
      </c>
      <c r="C1635" s="125">
        <f t="shared" si="100"/>
        <v>4.5784017335130711E-2</v>
      </c>
      <c r="D1635" s="128">
        <f t="shared" si="101"/>
        <v>45784.017335130709</v>
      </c>
      <c r="E1635" s="128">
        <f t="shared" ca="1" si="102"/>
        <v>-39287.404542451623</v>
      </c>
      <c r="F1635" s="128">
        <f t="shared" ca="1" si="103"/>
        <v>44862.440666871138</v>
      </c>
    </row>
    <row r="1636" spans="1:6" x14ac:dyDescent="0.3">
      <c r="A1636" s="73">
        <v>41472</v>
      </c>
      <c r="B1636" s="130">
        <v>1680.910034</v>
      </c>
      <c r="C1636" s="125">
        <f t="shared" si="100"/>
        <v>4.1404440809498455E-2</v>
      </c>
      <c r="D1636" s="128">
        <f t="shared" si="101"/>
        <v>41404.440809498454</v>
      </c>
      <c r="E1636" s="128">
        <f t="shared" ca="1" si="102"/>
        <v>-39287.404542451623</v>
      </c>
      <c r="F1636" s="128">
        <f t="shared" ca="1" si="103"/>
        <v>44862.440666871138</v>
      </c>
    </row>
    <row r="1637" spans="1:6" x14ac:dyDescent="0.3">
      <c r="A1637" s="73">
        <v>41471</v>
      </c>
      <c r="B1637" s="130">
        <v>1676.26001</v>
      </c>
      <c r="C1637" s="125">
        <f t="shared" si="100"/>
        <v>3.7957627730932808E-2</v>
      </c>
      <c r="D1637" s="128">
        <f t="shared" si="101"/>
        <v>37957.627730932807</v>
      </c>
      <c r="E1637" s="128">
        <f t="shared" ca="1" si="102"/>
        <v>-39287.404542451623</v>
      </c>
      <c r="F1637" s="128">
        <f t="shared" ca="1" si="103"/>
        <v>44862.440666871138</v>
      </c>
    </row>
    <row r="1638" spans="1:6" x14ac:dyDescent="0.3">
      <c r="A1638" s="73">
        <v>41470</v>
      </c>
      <c r="B1638" s="130">
        <v>1682.5</v>
      </c>
      <c r="C1638" s="125">
        <f t="shared" si="100"/>
        <v>4.7451234917893714E-2</v>
      </c>
      <c r="D1638" s="128">
        <f t="shared" si="101"/>
        <v>47451.234917893715</v>
      </c>
      <c r="E1638" s="128">
        <f t="shared" ca="1" si="102"/>
        <v>-39287.404542451623</v>
      </c>
      <c r="F1638" s="128">
        <f t="shared" ca="1" si="103"/>
        <v>44862.440666871138</v>
      </c>
    </row>
    <row r="1639" spans="1:6" x14ac:dyDescent="0.3">
      <c r="A1639" s="73">
        <v>41467</v>
      </c>
      <c r="B1639" s="130">
        <v>1680.1899410000001</v>
      </c>
      <c r="C1639" s="125">
        <f t="shared" si="100"/>
        <v>4.1526154249182712E-2</v>
      </c>
      <c r="D1639" s="128">
        <f t="shared" si="101"/>
        <v>41526.154249182713</v>
      </c>
      <c r="E1639" s="128">
        <f t="shared" ca="1" si="102"/>
        <v>-39287.404542451623</v>
      </c>
      <c r="F1639" s="128">
        <f t="shared" ca="1" si="103"/>
        <v>44862.440666871138</v>
      </c>
    </row>
    <row r="1640" spans="1:6" x14ac:dyDescent="0.3">
      <c r="A1640" s="73">
        <v>41466</v>
      </c>
      <c r="B1640" s="130">
        <v>1675.0200199999999</v>
      </c>
      <c r="C1640" s="125">
        <f t="shared" si="100"/>
        <v>4.4758809895096174E-2</v>
      </c>
      <c r="D1640" s="128">
        <f t="shared" si="101"/>
        <v>44758.809895096172</v>
      </c>
      <c r="E1640" s="128">
        <f t="shared" ca="1" si="102"/>
        <v>-39287.404542451623</v>
      </c>
      <c r="F1640" s="128">
        <f t="shared" ca="1" si="103"/>
        <v>44862.440666871138</v>
      </c>
    </row>
    <row r="1641" spans="1:6" x14ac:dyDescent="0.3">
      <c r="A1641" s="73">
        <v>41465</v>
      </c>
      <c r="B1641" s="130">
        <v>1652.619995</v>
      </c>
      <c r="C1641" s="125">
        <f t="shared" si="100"/>
        <v>4.0673012991242263E-2</v>
      </c>
      <c r="D1641" s="128">
        <f t="shared" si="101"/>
        <v>40673.012991242264</v>
      </c>
      <c r="E1641" s="128">
        <f t="shared" ca="1" si="102"/>
        <v>-39287.404542451623</v>
      </c>
      <c r="F1641" s="128">
        <f t="shared" ca="1" si="103"/>
        <v>44862.440666871138</v>
      </c>
    </row>
    <row r="1642" spans="1:6" x14ac:dyDescent="0.3">
      <c r="A1642" s="73">
        <v>41464</v>
      </c>
      <c r="B1642" s="130">
        <v>1652.3199460000001</v>
      </c>
      <c r="C1642" s="125">
        <f t="shared" si="100"/>
        <v>5.0365828854317396E-2</v>
      </c>
      <c r="D1642" s="128">
        <f t="shared" si="101"/>
        <v>50365.828854317399</v>
      </c>
      <c r="E1642" s="128">
        <f t="shared" ca="1" si="102"/>
        <v>-39287.404542451623</v>
      </c>
      <c r="F1642" s="128">
        <f t="shared" ca="1" si="103"/>
        <v>44862.440666871138</v>
      </c>
    </row>
    <row r="1643" spans="1:6" x14ac:dyDescent="0.3">
      <c r="A1643" s="73">
        <v>41463</v>
      </c>
      <c r="B1643" s="130">
        <v>1640.459961</v>
      </c>
      <c r="C1643" s="125">
        <f t="shared" si="100"/>
        <v>3.016139194268197E-2</v>
      </c>
      <c r="D1643" s="128">
        <f t="shared" si="101"/>
        <v>30161.39194268197</v>
      </c>
      <c r="E1643" s="128">
        <f t="shared" ca="1" si="102"/>
        <v>-39287.404542451623</v>
      </c>
      <c r="F1643" s="128">
        <f t="shared" ca="1" si="103"/>
        <v>44862.440666871138</v>
      </c>
    </row>
    <row r="1644" spans="1:6" x14ac:dyDescent="0.3">
      <c r="A1644" s="73">
        <v>41460</v>
      </c>
      <c r="B1644" s="130">
        <v>1631.8900149999999</v>
      </c>
      <c r="C1644" s="125">
        <f t="shared" si="100"/>
        <v>2.7515647135055055E-2</v>
      </c>
      <c r="D1644" s="128">
        <f t="shared" si="101"/>
        <v>27515.647135055056</v>
      </c>
      <c r="E1644" s="128">
        <f t="shared" ca="1" si="102"/>
        <v>-39287.404542451623</v>
      </c>
      <c r="F1644" s="128">
        <f t="shared" ca="1" si="103"/>
        <v>44862.440666871138</v>
      </c>
    </row>
    <row r="1645" spans="1:6" x14ac:dyDescent="0.3">
      <c r="A1645" s="73">
        <v>41458</v>
      </c>
      <c r="B1645" s="130">
        <v>1615.410034</v>
      </c>
      <c r="C1645" s="125">
        <f t="shared" si="100"/>
        <v>-8.2999389487597997E-3</v>
      </c>
      <c r="D1645" s="128">
        <f t="shared" si="101"/>
        <v>-8299.9389487598</v>
      </c>
      <c r="E1645" s="128">
        <f t="shared" ca="1" si="102"/>
        <v>-39287.404542451623</v>
      </c>
      <c r="F1645" s="128">
        <f t="shared" ca="1" si="103"/>
        <v>44862.440666871138</v>
      </c>
    </row>
    <row r="1646" spans="1:6" x14ac:dyDescent="0.3">
      <c r="A1646" s="73">
        <v>41457</v>
      </c>
      <c r="B1646" s="130">
        <v>1614.079956</v>
      </c>
      <c r="C1646" s="125">
        <f t="shared" si="100"/>
        <v>-2.2841671652515272E-2</v>
      </c>
      <c r="D1646" s="128">
        <f t="shared" si="101"/>
        <v>-22841.671652515273</v>
      </c>
      <c r="E1646" s="128">
        <f t="shared" ca="1" si="102"/>
        <v>-39287.404542451623</v>
      </c>
      <c r="F1646" s="128">
        <f t="shared" ca="1" si="103"/>
        <v>44862.440666871138</v>
      </c>
    </row>
    <row r="1647" spans="1:6" x14ac:dyDescent="0.3">
      <c r="A1647" s="73">
        <v>41456</v>
      </c>
      <c r="B1647" s="130">
        <v>1614.959961</v>
      </c>
      <c r="C1647" s="125">
        <f t="shared" si="100"/>
        <v>-1.4691573986619355E-2</v>
      </c>
      <c r="D1647" s="128">
        <f t="shared" si="101"/>
        <v>-14691.573986619354</v>
      </c>
      <c r="E1647" s="128">
        <f t="shared" ca="1" si="102"/>
        <v>-39287.404542451623</v>
      </c>
      <c r="F1647" s="128">
        <f t="shared" ca="1" si="103"/>
        <v>44862.440666871138</v>
      </c>
    </row>
    <row r="1648" spans="1:6" x14ac:dyDescent="0.3">
      <c r="A1648" s="73">
        <v>41453</v>
      </c>
      <c r="B1648" s="130">
        <v>1606.280029</v>
      </c>
      <c r="C1648" s="125">
        <f t="shared" si="100"/>
        <v>-1.2571201890555939E-2</v>
      </c>
      <c r="D1648" s="128">
        <f t="shared" si="101"/>
        <v>-12571.201890555938</v>
      </c>
      <c r="E1648" s="128">
        <f t="shared" ca="1" si="102"/>
        <v>-39287.404542451623</v>
      </c>
      <c r="F1648" s="128">
        <f t="shared" ca="1" si="103"/>
        <v>44862.440666871138</v>
      </c>
    </row>
    <row r="1649" spans="1:6" x14ac:dyDescent="0.3">
      <c r="A1649" s="73">
        <v>41452</v>
      </c>
      <c r="B1649" s="130">
        <v>1613.1999510000001</v>
      </c>
      <c r="C1649" s="125">
        <f t="shared" si="100"/>
        <v>-1.4153385692818654E-2</v>
      </c>
      <c r="D1649" s="128">
        <f t="shared" si="101"/>
        <v>-14153.385692818654</v>
      </c>
      <c r="E1649" s="128">
        <f t="shared" ca="1" si="102"/>
        <v>-39287.404542451623</v>
      </c>
      <c r="F1649" s="128">
        <f t="shared" ca="1" si="103"/>
        <v>44862.440666871138</v>
      </c>
    </row>
    <row r="1650" spans="1:6" x14ac:dyDescent="0.3">
      <c r="A1650" s="73">
        <v>41451</v>
      </c>
      <c r="B1650" s="130">
        <v>1603.26001</v>
      </c>
      <c r="C1650" s="125">
        <f t="shared" si="100"/>
        <v>-5.7425705635579805E-3</v>
      </c>
      <c r="D1650" s="128">
        <f t="shared" si="101"/>
        <v>-5742.5705635579807</v>
      </c>
      <c r="E1650" s="128">
        <f t="shared" ca="1" si="102"/>
        <v>-39287.404542451623</v>
      </c>
      <c r="F1650" s="128">
        <f t="shared" ca="1" si="103"/>
        <v>44862.440666871138</v>
      </c>
    </row>
    <row r="1651" spans="1:6" x14ac:dyDescent="0.3">
      <c r="A1651" s="73">
        <v>41450</v>
      </c>
      <c r="B1651" s="130">
        <v>1588.030029</v>
      </c>
      <c r="C1651" s="125">
        <f t="shared" si="100"/>
        <v>-2.3429846250208053E-2</v>
      </c>
      <c r="D1651" s="128">
        <f t="shared" si="101"/>
        <v>-23429.846250208055</v>
      </c>
      <c r="E1651" s="128">
        <f t="shared" ca="1" si="102"/>
        <v>-39287.404542451623</v>
      </c>
      <c r="F1651" s="128">
        <f t="shared" ca="1" si="103"/>
        <v>44862.440666871138</v>
      </c>
    </row>
    <row r="1652" spans="1:6" x14ac:dyDescent="0.3">
      <c r="A1652" s="73">
        <v>41449</v>
      </c>
      <c r="B1652" s="130">
        <v>1573.089966</v>
      </c>
      <c r="C1652" s="125">
        <f t="shared" si="100"/>
        <v>-4.2439533784227934E-2</v>
      </c>
      <c r="D1652" s="128">
        <f t="shared" si="101"/>
        <v>-42439.533784227933</v>
      </c>
      <c r="E1652" s="128">
        <f t="shared" ca="1" si="102"/>
        <v>-39287.404542451623</v>
      </c>
      <c r="F1652" s="128">
        <f t="shared" ca="1" si="103"/>
        <v>44862.440666871138</v>
      </c>
    </row>
    <row r="1653" spans="1:6" x14ac:dyDescent="0.3">
      <c r="A1653" s="73">
        <v>41446</v>
      </c>
      <c r="B1653" s="130">
        <v>1592.4300539999999</v>
      </c>
      <c r="C1653" s="125">
        <f t="shared" si="100"/>
        <v>-3.1003146469461895E-2</v>
      </c>
      <c r="D1653" s="128">
        <f t="shared" si="101"/>
        <v>-31003.146469461895</v>
      </c>
      <c r="E1653" s="128">
        <f t="shared" ca="1" si="102"/>
        <v>-37279.268019249896</v>
      </c>
      <c r="F1653" s="128">
        <f t="shared" ca="1" si="103"/>
        <v>43519.386691585503</v>
      </c>
    </row>
    <row r="1654" spans="1:6" x14ac:dyDescent="0.3">
      <c r="A1654" s="73">
        <v>41445</v>
      </c>
      <c r="B1654" s="130">
        <v>1588.1899410000001</v>
      </c>
      <c r="C1654" s="125">
        <f t="shared" si="100"/>
        <v>-2.1182647637205121E-2</v>
      </c>
      <c r="D1654" s="128">
        <f t="shared" si="101"/>
        <v>-21182.647637205122</v>
      </c>
      <c r="E1654" s="128">
        <f t="shared" ca="1" si="102"/>
        <v>-37279.268019249896</v>
      </c>
      <c r="F1654" s="128">
        <f t="shared" ca="1" si="103"/>
        <v>43519.386691585503</v>
      </c>
    </row>
    <row r="1655" spans="1:6" x14ac:dyDescent="0.3">
      <c r="A1655" s="73">
        <v>41444</v>
      </c>
      <c r="B1655" s="130">
        <v>1628.9300539999999</v>
      </c>
      <c r="C1655" s="125">
        <f t="shared" si="100"/>
        <v>1.2449518118721858E-2</v>
      </c>
      <c r="D1655" s="128">
        <f t="shared" si="101"/>
        <v>12449.518118721859</v>
      </c>
      <c r="E1655" s="128">
        <f t="shared" ca="1" si="102"/>
        <v>-37279.268019249896</v>
      </c>
      <c r="F1655" s="128">
        <f t="shared" ca="1" si="103"/>
        <v>43519.386691585503</v>
      </c>
    </row>
    <row r="1656" spans="1:6" x14ac:dyDescent="0.3">
      <c r="A1656" s="73">
        <v>41443</v>
      </c>
      <c r="B1656" s="130">
        <v>1651.8100589999999</v>
      </c>
      <c r="C1656" s="125">
        <f t="shared" si="100"/>
        <v>1.252317298077954E-2</v>
      </c>
      <c r="D1656" s="128">
        <f t="shared" si="101"/>
        <v>12523.17298077954</v>
      </c>
      <c r="E1656" s="128">
        <f t="shared" ca="1" si="102"/>
        <v>-37279.268019249896</v>
      </c>
      <c r="F1656" s="128">
        <f t="shared" ca="1" si="103"/>
        <v>43519.386691585503</v>
      </c>
    </row>
    <row r="1657" spans="1:6" x14ac:dyDescent="0.3">
      <c r="A1657" s="73">
        <v>41442</v>
      </c>
      <c r="B1657" s="130">
        <v>1639.040039</v>
      </c>
      <c r="C1657" s="125">
        <f t="shared" si="100"/>
        <v>-8.4125099851561913E-4</v>
      </c>
      <c r="D1657" s="128">
        <f t="shared" si="101"/>
        <v>-841.25099851561913</v>
      </c>
      <c r="E1657" s="128">
        <f t="shared" ca="1" si="102"/>
        <v>-37279.268019249896</v>
      </c>
      <c r="F1657" s="128">
        <f t="shared" ca="1" si="103"/>
        <v>43519.386691585503</v>
      </c>
    </row>
    <row r="1658" spans="1:6" x14ac:dyDescent="0.3">
      <c r="A1658" s="73">
        <v>41439</v>
      </c>
      <c r="B1658" s="130">
        <v>1626.7299800000001</v>
      </c>
      <c r="C1658" s="125">
        <f t="shared" si="100"/>
        <v>-2.4590124879442232E-3</v>
      </c>
      <c r="D1658" s="128">
        <f t="shared" si="101"/>
        <v>-2459.0124879442233</v>
      </c>
      <c r="E1658" s="128">
        <f t="shared" ca="1" si="102"/>
        <v>-37279.268019249896</v>
      </c>
      <c r="F1658" s="128">
        <f t="shared" ca="1" si="103"/>
        <v>43519.386691585503</v>
      </c>
    </row>
    <row r="1659" spans="1:6" x14ac:dyDescent="0.3">
      <c r="A1659" s="73">
        <v>41438</v>
      </c>
      <c r="B1659" s="130">
        <v>1636.3599850000001</v>
      </c>
      <c r="C1659" s="125">
        <f t="shared" si="100"/>
        <v>-1.0910263253396058E-2</v>
      </c>
      <c r="D1659" s="128">
        <f t="shared" si="101"/>
        <v>-10910.263253396057</v>
      </c>
      <c r="E1659" s="128">
        <f t="shared" ca="1" si="102"/>
        <v>-37279.268019249896</v>
      </c>
      <c r="F1659" s="128">
        <f t="shared" ca="1" si="103"/>
        <v>43519.386691585503</v>
      </c>
    </row>
    <row r="1660" spans="1:6" x14ac:dyDescent="0.3">
      <c r="A1660" s="73">
        <v>41437</v>
      </c>
      <c r="B1660" s="130">
        <v>1612.5200199999999</v>
      </c>
      <c r="C1660" s="125">
        <f t="shared" si="100"/>
        <v>-2.1742802134328776E-2</v>
      </c>
      <c r="D1660" s="128">
        <f t="shared" si="101"/>
        <v>-21742.802134328776</v>
      </c>
      <c r="E1660" s="128">
        <f t="shared" ca="1" si="102"/>
        <v>-37279.268019249896</v>
      </c>
      <c r="F1660" s="128">
        <f t="shared" ca="1" si="103"/>
        <v>43519.386691585503</v>
      </c>
    </row>
    <row r="1661" spans="1:6" x14ac:dyDescent="0.3">
      <c r="A1661" s="73">
        <v>41436</v>
      </c>
      <c r="B1661" s="130">
        <v>1626.130005</v>
      </c>
      <c r="C1661" s="125">
        <f t="shared" si="100"/>
        <v>-2.043905207889829E-2</v>
      </c>
      <c r="D1661" s="128">
        <f t="shared" si="101"/>
        <v>-20439.05207889829</v>
      </c>
      <c r="E1661" s="128">
        <f t="shared" ca="1" si="102"/>
        <v>-37279.268019249896</v>
      </c>
      <c r="F1661" s="128">
        <f t="shared" ca="1" si="103"/>
        <v>43519.386691585503</v>
      </c>
    </row>
    <row r="1662" spans="1:6" x14ac:dyDescent="0.3">
      <c r="A1662" s="73">
        <v>41435</v>
      </c>
      <c r="B1662" s="130">
        <v>1642.8100589999999</v>
      </c>
      <c r="C1662" s="125">
        <f t="shared" si="100"/>
        <v>-4.1160991142012993E-3</v>
      </c>
      <c r="D1662" s="128">
        <f t="shared" si="101"/>
        <v>-4116.099114201299</v>
      </c>
      <c r="E1662" s="128">
        <f t="shared" ca="1" si="102"/>
        <v>-37279.268019249896</v>
      </c>
      <c r="F1662" s="128">
        <f t="shared" ca="1" si="103"/>
        <v>43519.386691585503</v>
      </c>
    </row>
    <row r="1663" spans="1:6" x14ac:dyDescent="0.3">
      <c r="A1663" s="73">
        <v>41432</v>
      </c>
      <c r="B1663" s="130">
        <v>1643.380005</v>
      </c>
      <c r="C1663" s="125">
        <f t="shared" si="100"/>
        <v>-4.3198798897318147E-3</v>
      </c>
      <c r="D1663" s="128">
        <f t="shared" si="101"/>
        <v>-4319.8798897318147</v>
      </c>
      <c r="E1663" s="128">
        <f t="shared" ca="1" si="102"/>
        <v>-37279.268019249896</v>
      </c>
      <c r="F1663" s="128">
        <f t="shared" ca="1" si="103"/>
        <v>43519.386691585503</v>
      </c>
    </row>
    <row r="1664" spans="1:6" x14ac:dyDescent="0.3">
      <c r="A1664" s="73">
        <v>41431</v>
      </c>
      <c r="B1664" s="130">
        <v>1622.5600589999999</v>
      </c>
      <c r="C1664" s="125">
        <f t="shared" si="100"/>
        <v>-1.980844985978969E-2</v>
      </c>
      <c r="D1664" s="128">
        <f t="shared" si="101"/>
        <v>-19808.449859789689</v>
      </c>
      <c r="E1664" s="128">
        <f t="shared" ca="1" si="102"/>
        <v>-37279.268019249896</v>
      </c>
      <c r="F1664" s="128">
        <f t="shared" ca="1" si="103"/>
        <v>43519.386691585503</v>
      </c>
    </row>
    <row r="1665" spans="1:6" x14ac:dyDescent="0.3">
      <c r="A1665" s="73">
        <v>41430</v>
      </c>
      <c r="B1665" s="130">
        <v>1608.900024</v>
      </c>
      <c r="C1665" s="125">
        <f t="shared" si="100"/>
        <v>-3.6101996676491166E-2</v>
      </c>
      <c r="D1665" s="128">
        <f t="shared" si="101"/>
        <v>-36101.996676491166</v>
      </c>
      <c r="E1665" s="128">
        <f t="shared" ca="1" si="102"/>
        <v>-37279.268019249896</v>
      </c>
      <c r="F1665" s="128">
        <f t="shared" ca="1" si="103"/>
        <v>43519.386691585503</v>
      </c>
    </row>
    <row r="1666" spans="1:6" x14ac:dyDescent="0.3">
      <c r="A1666" s="73">
        <v>41429</v>
      </c>
      <c r="B1666" s="130">
        <v>1631.380005</v>
      </c>
      <c r="C1666" s="125">
        <f t="shared" si="100"/>
        <v>-2.0950754780332703E-2</v>
      </c>
      <c r="D1666" s="128">
        <f t="shared" si="101"/>
        <v>-20950.754780332703</v>
      </c>
      <c r="E1666" s="128">
        <f t="shared" ca="1" si="102"/>
        <v>-35256.195985137827</v>
      </c>
      <c r="F1666" s="128">
        <f t="shared" ca="1" si="103"/>
        <v>43519.386691585503</v>
      </c>
    </row>
    <row r="1667" spans="1:6" x14ac:dyDescent="0.3">
      <c r="A1667" s="73">
        <v>41428</v>
      </c>
      <c r="B1667" s="130">
        <v>1640.420044</v>
      </c>
      <c r="C1667" s="125">
        <f t="shared" si="100"/>
        <v>-1.62221374120326E-2</v>
      </c>
      <c r="D1667" s="128">
        <f t="shared" si="101"/>
        <v>-16222.1374120326</v>
      </c>
      <c r="E1667" s="128">
        <f t="shared" ca="1" si="102"/>
        <v>-35256.195985137827</v>
      </c>
      <c r="F1667" s="128">
        <f t="shared" ca="1" si="103"/>
        <v>43519.386691585503</v>
      </c>
    </row>
    <row r="1668" spans="1:6" x14ac:dyDescent="0.3">
      <c r="A1668" s="73">
        <v>41425</v>
      </c>
      <c r="B1668" s="130">
        <v>1630.73999</v>
      </c>
      <c r="C1668" s="125">
        <f t="shared" si="100"/>
        <v>-1.1954159328355307E-2</v>
      </c>
      <c r="D1668" s="128">
        <f t="shared" si="101"/>
        <v>-11954.159328355307</v>
      </c>
      <c r="E1668" s="128">
        <f t="shared" ca="1" si="102"/>
        <v>-35256.195985137827</v>
      </c>
      <c r="F1668" s="128">
        <f t="shared" ca="1" si="103"/>
        <v>43519.386691585503</v>
      </c>
    </row>
    <row r="1669" spans="1:6" x14ac:dyDescent="0.3">
      <c r="A1669" s="73">
        <v>41424</v>
      </c>
      <c r="B1669" s="130">
        <v>1654.410034</v>
      </c>
      <c r="C1669" s="125">
        <f t="shared" si="100"/>
        <v>-2.6344632341844809E-3</v>
      </c>
      <c r="D1669" s="128">
        <f t="shared" si="101"/>
        <v>-2634.4632341844808</v>
      </c>
      <c r="E1669" s="128">
        <f t="shared" ca="1" si="102"/>
        <v>-35256.195985137827</v>
      </c>
      <c r="F1669" s="128">
        <f t="shared" ca="1" si="103"/>
        <v>43519.386691585503</v>
      </c>
    </row>
    <row r="1670" spans="1:6" x14ac:dyDescent="0.3">
      <c r="A1670" s="73">
        <v>41423</v>
      </c>
      <c r="B1670" s="130">
        <v>1648.3599850000001</v>
      </c>
      <c r="C1670" s="125">
        <f t="shared" si="100"/>
        <v>-1.1997412901529891E-3</v>
      </c>
      <c r="D1670" s="128">
        <f t="shared" si="101"/>
        <v>-1199.7412901529892</v>
      </c>
      <c r="E1670" s="128">
        <f t="shared" ca="1" si="102"/>
        <v>-35256.195985137827</v>
      </c>
      <c r="F1670" s="128">
        <f t="shared" ca="1" si="103"/>
        <v>43519.386691585503</v>
      </c>
    </row>
    <row r="1671" spans="1:6" x14ac:dyDescent="0.3">
      <c r="A1671" s="73">
        <v>41422</v>
      </c>
      <c r="B1671" s="130">
        <v>1660.0600589999999</v>
      </c>
      <c r="C1671" s="125">
        <f t="shared" si="100"/>
        <v>1.6091639997164231E-2</v>
      </c>
      <c r="D1671" s="128">
        <f t="shared" si="101"/>
        <v>16091.639997164231</v>
      </c>
      <c r="E1671" s="128">
        <f t="shared" ca="1" si="102"/>
        <v>-35256.195985137827</v>
      </c>
      <c r="F1671" s="128">
        <f t="shared" ca="1" si="103"/>
        <v>43519.386691585503</v>
      </c>
    </row>
    <row r="1672" spans="1:6" x14ac:dyDescent="0.3">
      <c r="A1672" s="73">
        <v>41418</v>
      </c>
      <c r="B1672" s="130">
        <v>1649.599976</v>
      </c>
      <c r="C1672" s="125">
        <f t="shared" ref="C1672:C1735" si="104">B1672/B1682-1</f>
        <v>9.7325246231827478E-3</v>
      </c>
      <c r="D1672" s="128">
        <f t="shared" ref="D1672:D1735" si="105">C1672*$B$5</f>
        <v>9732.5246231827477</v>
      </c>
      <c r="E1672" s="128">
        <f t="shared" ref="E1672:E1735" ca="1" si="106">_xlfn.PERCENTILE.INC(OFFSET(D1672,0,0,Window),1-VaRLevel)</f>
        <v>-35256.195985137827</v>
      </c>
      <c r="F1672" s="128">
        <f t="shared" ref="F1672:F1735" ca="1" si="107">ABS(AVERAGEIF(OFFSET(D1672,0,0,Window),"&lt;=" &amp;E1672))</f>
        <v>43519.386691585503</v>
      </c>
    </row>
    <row r="1673" spans="1:6" x14ac:dyDescent="0.3">
      <c r="A1673" s="73">
        <v>41417</v>
      </c>
      <c r="B1673" s="130">
        <v>1650.51001</v>
      </c>
      <c r="C1673" s="125">
        <f t="shared" si="104"/>
        <v>1.4655686374710264E-2</v>
      </c>
      <c r="D1673" s="128">
        <f t="shared" si="105"/>
        <v>14655.686374710263</v>
      </c>
      <c r="E1673" s="128">
        <f t="shared" ca="1" si="106"/>
        <v>-35256.195985137827</v>
      </c>
      <c r="F1673" s="128">
        <f t="shared" ca="1" si="107"/>
        <v>43519.386691585503</v>
      </c>
    </row>
    <row r="1674" spans="1:6" x14ac:dyDescent="0.3">
      <c r="A1674" s="73">
        <v>41416</v>
      </c>
      <c r="B1674" s="130">
        <v>1655.349976</v>
      </c>
      <c r="C1674" s="125">
        <f t="shared" si="104"/>
        <v>1.3878957927627722E-2</v>
      </c>
      <c r="D1674" s="128">
        <f t="shared" si="105"/>
        <v>13878.957927627722</v>
      </c>
      <c r="E1674" s="128">
        <f t="shared" ca="1" si="106"/>
        <v>-35256.195985137827</v>
      </c>
      <c r="F1674" s="128">
        <f t="shared" ca="1" si="107"/>
        <v>43519.386691585503</v>
      </c>
    </row>
    <row r="1675" spans="1:6" x14ac:dyDescent="0.3">
      <c r="A1675" s="73">
        <v>41415</v>
      </c>
      <c r="B1675" s="130">
        <v>1669.160034</v>
      </c>
      <c r="C1675" s="125">
        <f t="shared" si="104"/>
        <v>2.6568964818439289E-2</v>
      </c>
      <c r="D1675" s="128">
        <f t="shared" si="105"/>
        <v>26568.96481843929</v>
      </c>
      <c r="E1675" s="128">
        <f t="shared" ca="1" si="106"/>
        <v>-36509.246699567804</v>
      </c>
      <c r="F1675" s="128">
        <f t="shared" ca="1" si="107"/>
        <v>43519.386691585503</v>
      </c>
    </row>
    <row r="1676" spans="1:6" x14ac:dyDescent="0.3">
      <c r="A1676" s="73">
        <v>41414</v>
      </c>
      <c r="B1676" s="130">
        <v>1666.290039</v>
      </c>
      <c r="C1676" s="125">
        <f t="shared" si="104"/>
        <v>3.0163857187017085E-2</v>
      </c>
      <c r="D1676" s="128">
        <f t="shared" si="105"/>
        <v>30163.857187017085</v>
      </c>
      <c r="E1676" s="128">
        <f t="shared" ca="1" si="106"/>
        <v>-38776.750034350218</v>
      </c>
      <c r="F1676" s="128">
        <f t="shared" ca="1" si="107"/>
        <v>43758.849551702617</v>
      </c>
    </row>
    <row r="1677" spans="1:6" x14ac:dyDescent="0.3">
      <c r="A1677" s="73">
        <v>41411</v>
      </c>
      <c r="B1677" s="130">
        <v>1667.469971</v>
      </c>
      <c r="C1677" s="125">
        <f t="shared" si="104"/>
        <v>3.2860052250441418E-2</v>
      </c>
      <c r="D1677" s="128">
        <f t="shared" si="105"/>
        <v>32860.052250441418</v>
      </c>
      <c r="E1677" s="128">
        <f t="shared" ca="1" si="106"/>
        <v>-39639.414946823781</v>
      </c>
      <c r="F1677" s="128">
        <f t="shared" ca="1" si="107"/>
        <v>48703.416634322384</v>
      </c>
    </row>
    <row r="1678" spans="1:6" x14ac:dyDescent="0.3">
      <c r="A1678" s="73">
        <v>41410</v>
      </c>
      <c r="B1678" s="130">
        <v>1650.469971</v>
      </c>
      <c r="C1678" s="125">
        <f t="shared" si="104"/>
        <v>3.3099860493239985E-2</v>
      </c>
      <c r="D1678" s="128">
        <f t="shared" si="105"/>
        <v>33099.860493239983</v>
      </c>
      <c r="E1678" s="128">
        <f t="shared" ca="1" si="106"/>
        <v>-46192.771114597752</v>
      </c>
      <c r="F1678" s="128">
        <f t="shared" ca="1" si="107"/>
        <v>56097.031838924195</v>
      </c>
    </row>
    <row r="1679" spans="1:6" x14ac:dyDescent="0.3">
      <c r="A1679" s="73">
        <v>41409</v>
      </c>
      <c r="B1679" s="130">
        <v>1658.780029</v>
      </c>
      <c r="C1679" s="125">
        <f t="shared" si="104"/>
        <v>4.8069804988576825E-2</v>
      </c>
      <c r="D1679" s="128">
        <f t="shared" si="105"/>
        <v>48069.804988576827</v>
      </c>
      <c r="E1679" s="128">
        <f t="shared" ca="1" si="106"/>
        <v>-53009.550230094537</v>
      </c>
      <c r="F1679" s="128">
        <f t="shared" ca="1" si="107"/>
        <v>57182.147005907107</v>
      </c>
    </row>
    <row r="1680" spans="1:6" x14ac:dyDescent="0.3">
      <c r="A1680" s="73">
        <v>41408</v>
      </c>
      <c r="B1680" s="130">
        <v>1650.339966</v>
      </c>
      <c r="C1680" s="125">
        <f t="shared" si="104"/>
        <v>3.3031430099274006E-2</v>
      </c>
      <c r="D1680" s="128">
        <f t="shared" si="105"/>
        <v>33031.430099274003</v>
      </c>
      <c r="E1680" s="128">
        <f t="shared" ca="1" si="106"/>
        <v>-53717.920727859215</v>
      </c>
      <c r="F1680" s="128">
        <f t="shared" ca="1" si="107"/>
        <v>57182.147005907107</v>
      </c>
    </row>
    <row r="1681" spans="1:6" x14ac:dyDescent="0.3">
      <c r="A1681" s="73">
        <v>41407</v>
      </c>
      <c r="B1681" s="130">
        <v>1633.7700199999999</v>
      </c>
      <c r="C1681" s="125">
        <f t="shared" si="104"/>
        <v>2.5200667276190414E-2</v>
      </c>
      <c r="D1681" s="128">
        <f t="shared" si="105"/>
        <v>25200.667276190416</v>
      </c>
      <c r="E1681" s="128">
        <f t="shared" ca="1" si="106"/>
        <v>-53717.920727859215</v>
      </c>
      <c r="F1681" s="128">
        <f t="shared" ca="1" si="107"/>
        <v>57182.147005907107</v>
      </c>
    </row>
    <row r="1682" spans="1:6" x14ac:dyDescent="0.3">
      <c r="A1682" s="73">
        <v>41404</v>
      </c>
      <c r="B1682" s="130">
        <v>1633.6999510000001</v>
      </c>
      <c r="C1682" s="125">
        <f t="shared" si="104"/>
        <v>3.252348652874093E-2</v>
      </c>
      <c r="D1682" s="128">
        <f t="shared" si="105"/>
        <v>32523.48652874093</v>
      </c>
      <c r="E1682" s="128">
        <f t="shared" ca="1" si="106"/>
        <v>-53717.920727859215</v>
      </c>
      <c r="F1682" s="128">
        <f t="shared" ca="1" si="107"/>
        <v>57182.147005907107</v>
      </c>
    </row>
    <row r="1683" spans="1:6" x14ac:dyDescent="0.3">
      <c r="A1683" s="73">
        <v>41403</v>
      </c>
      <c r="B1683" s="130">
        <v>1626.670044</v>
      </c>
      <c r="C1683" s="125">
        <f t="shared" si="104"/>
        <v>2.6186636749384595E-2</v>
      </c>
      <c r="D1683" s="128">
        <f t="shared" si="105"/>
        <v>26186.636749384594</v>
      </c>
      <c r="E1683" s="128">
        <f t="shared" ca="1" si="106"/>
        <v>-53717.920727859215</v>
      </c>
      <c r="F1683" s="128">
        <f t="shared" ca="1" si="107"/>
        <v>57182.147005907107</v>
      </c>
    </row>
    <row r="1684" spans="1:6" x14ac:dyDescent="0.3">
      <c r="A1684" s="73">
        <v>41402</v>
      </c>
      <c r="B1684" s="130">
        <v>1632.6899410000001</v>
      </c>
      <c r="C1684" s="125">
        <f t="shared" si="104"/>
        <v>3.4140006377377574E-2</v>
      </c>
      <c r="D1684" s="128">
        <f t="shared" si="105"/>
        <v>34140.006377377576</v>
      </c>
      <c r="E1684" s="128">
        <f t="shared" ca="1" si="106"/>
        <v>-53717.920727859215</v>
      </c>
      <c r="F1684" s="128">
        <f t="shared" ca="1" si="107"/>
        <v>57182.147005907107</v>
      </c>
    </row>
    <row r="1685" spans="1:6" x14ac:dyDescent="0.3">
      <c r="A1685" s="73">
        <v>41401</v>
      </c>
      <c r="B1685" s="130">
        <v>1625.959961</v>
      </c>
      <c r="C1685" s="125">
        <f t="shared" si="104"/>
        <v>2.9883790732952109E-2</v>
      </c>
      <c r="D1685" s="128">
        <f t="shared" si="105"/>
        <v>29883.790732952108</v>
      </c>
      <c r="E1685" s="128">
        <f t="shared" ca="1" si="106"/>
        <v>-53717.920727859215</v>
      </c>
      <c r="F1685" s="128">
        <f t="shared" ca="1" si="107"/>
        <v>57182.147005907107</v>
      </c>
    </row>
    <row r="1686" spans="1:6" x14ac:dyDescent="0.3">
      <c r="A1686" s="73">
        <v>41400</v>
      </c>
      <c r="B1686" s="130">
        <v>1617.5</v>
      </c>
      <c r="C1686" s="125">
        <f t="shared" si="104"/>
        <v>3.5199999999999898E-2</v>
      </c>
      <c r="D1686" s="128">
        <f t="shared" si="105"/>
        <v>35199.999999999898</v>
      </c>
      <c r="E1686" s="128">
        <f t="shared" ca="1" si="106"/>
        <v>-53717.920727859215</v>
      </c>
      <c r="F1686" s="128">
        <f t="shared" ca="1" si="107"/>
        <v>57182.147005907107</v>
      </c>
    </row>
    <row r="1687" spans="1:6" x14ac:dyDescent="0.3">
      <c r="A1687" s="73">
        <v>41397</v>
      </c>
      <c r="B1687" s="130">
        <v>1614.420044</v>
      </c>
      <c r="C1687" s="125">
        <f t="shared" si="104"/>
        <v>3.804535862401548E-2</v>
      </c>
      <c r="D1687" s="128">
        <f t="shared" si="105"/>
        <v>38045.358624015476</v>
      </c>
      <c r="E1687" s="128">
        <f t="shared" ca="1" si="106"/>
        <v>-53717.920727859215</v>
      </c>
      <c r="F1687" s="128">
        <f t="shared" ca="1" si="107"/>
        <v>57182.147005907107</v>
      </c>
    </row>
    <row r="1688" spans="1:6" x14ac:dyDescent="0.3">
      <c r="A1688" s="73">
        <v>41396</v>
      </c>
      <c r="B1688" s="130">
        <v>1597.589966</v>
      </c>
      <c r="C1688" s="125">
        <f t="shared" si="104"/>
        <v>3.6312674116469212E-2</v>
      </c>
      <c r="D1688" s="128">
        <f t="shared" si="105"/>
        <v>36312.674116469214</v>
      </c>
      <c r="E1688" s="128">
        <f t="shared" ca="1" si="106"/>
        <v>-53717.920727859215</v>
      </c>
      <c r="F1688" s="128">
        <f t="shared" ca="1" si="107"/>
        <v>57182.147005907107</v>
      </c>
    </row>
    <row r="1689" spans="1:6" x14ac:dyDescent="0.3">
      <c r="A1689" s="73">
        <v>41395</v>
      </c>
      <c r="B1689" s="130">
        <v>1582.6999510000001</v>
      </c>
      <c r="C1689" s="125">
        <f t="shared" si="104"/>
        <v>1.977431898135773E-2</v>
      </c>
      <c r="D1689" s="128">
        <f t="shared" si="105"/>
        <v>19774.31898135773</v>
      </c>
      <c r="E1689" s="128">
        <f t="shared" ca="1" si="106"/>
        <v>-53717.920727859215</v>
      </c>
      <c r="F1689" s="128">
        <f t="shared" ca="1" si="107"/>
        <v>57182.147005907107</v>
      </c>
    </row>
    <row r="1690" spans="1:6" x14ac:dyDescent="0.3">
      <c r="A1690" s="73">
        <v>41394</v>
      </c>
      <c r="B1690" s="130">
        <v>1597.5699460000001</v>
      </c>
      <c r="C1690" s="125">
        <f t="shared" si="104"/>
        <v>1.460716309137533E-2</v>
      </c>
      <c r="D1690" s="128">
        <f t="shared" si="105"/>
        <v>14607.163091375331</v>
      </c>
      <c r="E1690" s="128">
        <f t="shared" ca="1" si="106"/>
        <v>-53717.920727859215</v>
      </c>
      <c r="F1690" s="128">
        <f t="shared" ca="1" si="107"/>
        <v>57182.147005907107</v>
      </c>
    </row>
    <row r="1691" spans="1:6" x14ac:dyDescent="0.3">
      <c r="A1691" s="73">
        <v>41393</v>
      </c>
      <c r="B1691" s="130">
        <v>1593.6099850000001</v>
      </c>
      <c r="C1691" s="125">
        <f t="shared" si="104"/>
        <v>2.6572444792823058E-2</v>
      </c>
      <c r="D1691" s="128">
        <f t="shared" si="105"/>
        <v>26572.444792823058</v>
      </c>
      <c r="E1691" s="128">
        <f t="shared" ca="1" si="106"/>
        <v>-53717.920727859215</v>
      </c>
      <c r="F1691" s="128">
        <f t="shared" ca="1" si="107"/>
        <v>57182.147005907107</v>
      </c>
    </row>
    <row r="1692" spans="1:6" x14ac:dyDescent="0.3">
      <c r="A1692" s="73">
        <v>41390</v>
      </c>
      <c r="B1692" s="130">
        <v>1582.23999</v>
      </c>
      <c r="C1692" s="125">
        <f t="shared" si="104"/>
        <v>-4.1602329356739132E-3</v>
      </c>
      <c r="D1692" s="128">
        <f t="shared" si="105"/>
        <v>-4160.2329356739128</v>
      </c>
      <c r="E1692" s="128">
        <f t="shared" ca="1" si="106"/>
        <v>-53717.920727859215</v>
      </c>
      <c r="F1692" s="128">
        <f t="shared" ca="1" si="107"/>
        <v>57182.147005907107</v>
      </c>
    </row>
    <row r="1693" spans="1:6" x14ac:dyDescent="0.3">
      <c r="A1693" s="73">
        <v>41389</v>
      </c>
      <c r="B1693" s="130">
        <v>1585.160034</v>
      </c>
      <c r="C1693" s="125">
        <f t="shared" si="104"/>
        <v>-5.1525766305144938E-3</v>
      </c>
      <c r="D1693" s="128">
        <f t="shared" si="105"/>
        <v>-5152.5766305144934</v>
      </c>
      <c r="E1693" s="128">
        <f t="shared" ca="1" si="106"/>
        <v>-53717.920727859215</v>
      </c>
      <c r="F1693" s="128">
        <f t="shared" ca="1" si="107"/>
        <v>57182.147005907107</v>
      </c>
    </row>
    <row r="1694" spans="1:6" x14ac:dyDescent="0.3">
      <c r="A1694" s="73">
        <v>41388</v>
      </c>
      <c r="B1694" s="130">
        <v>1578.790039</v>
      </c>
      <c r="C1694" s="125">
        <f t="shared" si="104"/>
        <v>-5.6306431903491161E-3</v>
      </c>
      <c r="D1694" s="128">
        <f t="shared" si="105"/>
        <v>-5630.6431903491157</v>
      </c>
      <c r="E1694" s="128">
        <f t="shared" ca="1" si="106"/>
        <v>-53717.920727859215</v>
      </c>
      <c r="F1694" s="128">
        <f t="shared" ca="1" si="107"/>
        <v>57182.147005907107</v>
      </c>
    </row>
    <row r="1695" spans="1:6" x14ac:dyDescent="0.3">
      <c r="A1695" s="73">
        <v>41387</v>
      </c>
      <c r="B1695" s="130">
        <v>1578.780029</v>
      </c>
      <c r="C1695" s="125">
        <f t="shared" si="104"/>
        <v>6.4834752406601748E-3</v>
      </c>
      <c r="D1695" s="128">
        <f t="shared" si="105"/>
        <v>6483.4752406601747</v>
      </c>
      <c r="E1695" s="128">
        <f t="shared" ca="1" si="106"/>
        <v>-53717.920727859215</v>
      </c>
      <c r="F1695" s="128">
        <f t="shared" ca="1" si="107"/>
        <v>57182.147005907107</v>
      </c>
    </row>
    <row r="1696" spans="1:6" x14ac:dyDescent="0.3">
      <c r="A1696" s="73">
        <v>41386</v>
      </c>
      <c r="B1696" s="130">
        <v>1562.5</v>
      </c>
      <c r="C1696" s="125">
        <f t="shared" si="104"/>
        <v>-3.6463243468953799E-4</v>
      </c>
      <c r="D1696" s="128">
        <f t="shared" si="105"/>
        <v>-364.632434689538</v>
      </c>
      <c r="E1696" s="128">
        <f t="shared" ca="1" si="106"/>
        <v>-53717.920727859215</v>
      </c>
      <c r="F1696" s="128">
        <f t="shared" ca="1" si="107"/>
        <v>57182.147005907107</v>
      </c>
    </row>
    <row r="1697" spans="1:6" x14ac:dyDescent="0.3">
      <c r="A1697" s="73">
        <v>41383</v>
      </c>
      <c r="B1697" s="130">
        <v>1555.25</v>
      </c>
      <c r="C1697" s="125">
        <f t="shared" si="104"/>
        <v>1.268265195727869E-3</v>
      </c>
      <c r="D1697" s="128">
        <f t="shared" si="105"/>
        <v>1268.265195727869</v>
      </c>
      <c r="E1697" s="128">
        <f t="shared" ca="1" si="106"/>
        <v>-53717.920727859215</v>
      </c>
      <c r="F1697" s="128">
        <f t="shared" ca="1" si="107"/>
        <v>57182.147005907107</v>
      </c>
    </row>
    <row r="1698" spans="1:6" x14ac:dyDescent="0.3">
      <c r="A1698" s="73">
        <v>41382</v>
      </c>
      <c r="B1698" s="130">
        <v>1541.6099850000001</v>
      </c>
      <c r="C1698" s="125">
        <f t="shared" si="104"/>
        <v>-1.1775788943137577E-2</v>
      </c>
      <c r="D1698" s="128">
        <f t="shared" si="105"/>
        <v>-11775.788943137577</v>
      </c>
      <c r="E1698" s="128">
        <f t="shared" ca="1" si="106"/>
        <v>-53717.920727859215</v>
      </c>
      <c r="F1698" s="128">
        <f t="shared" ca="1" si="107"/>
        <v>57182.147005907107</v>
      </c>
    </row>
    <row r="1699" spans="1:6" x14ac:dyDescent="0.3">
      <c r="A1699" s="73">
        <v>41381</v>
      </c>
      <c r="B1699" s="130">
        <v>1552.01001</v>
      </c>
      <c r="C1699" s="125">
        <f t="shared" si="104"/>
        <v>-1.0812524144417912E-3</v>
      </c>
      <c r="D1699" s="128">
        <f t="shared" si="105"/>
        <v>-1081.2524144417912</v>
      </c>
      <c r="E1699" s="128">
        <f t="shared" ca="1" si="106"/>
        <v>-53717.920727859215</v>
      </c>
      <c r="F1699" s="128">
        <f t="shared" ca="1" si="107"/>
        <v>57182.147005907107</v>
      </c>
    </row>
    <row r="1700" spans="1:6" x14ac:dyDescent="0.3">
      <c r="A1700" s="73">
        <v>41380</v>
      </c>
      <c r="B1700" s="130">
        <v>1574.5699460000001</v>
      </c>
      <c r="C1700" s="125">
        <f t="shared" si="104"/>
        <v>2.7511198853686913E-3</v>
      </c>
      <c r="D1700" s="128">
        <f t="shared" si="105"/>
        <v>2751.1198853686915</v>
      </c>
      <c r="E1700" s="128">
        <f t="shared" ca="1" si="106"/>
        <v>-53717.920727859215</v>
      </c>
      <c r="F1700" s="128">
        <f t="shared" ca="1" si="107"/>
        <v>57182.147005907107</v>
      </c>
    </row>
    <row r="1701" spans="1:6" x14ac:dyDescent="0.3">
      <c r="A1701" s="73">
        <v>41379</v>
      </c>
      <c r="B1701" s="130">
        <v>1552.3599850000001</v>
      </c>
      <c r="C1701" s="125">
        <f t="shared" si="104"/>
        <v>-6.2797638692909663E-3</v>
      </c>
      <c r="D1701" s="128">
        <f t="shared" si="105"/>
        <v>-6279.7638692909659</v>
      </c>
      <c r="E1701" s="128">
        <f t="shared" ca="1" si="106"/>
        <v>-53717.920727859215</v>
      </c>
      <c r="F1701" s="128">
        <f t="shared" ca="1" si="107"/>
        <v>57182.147005907107</v>
      </c>
    </row>
    <row r="1702" spans="1:6" x14ac:dyDescent="0.3">
      <c r="A1702" s="73">
        <v>41376</v>
      </c>
      <c r="B1702" s="130">
        <v>1588.849976</v>
      </c>
      <c r="C1702" s="125">
        <f t="shared" si="104"/>
        <v>1.2528779650136546E-2</v>
      </c>
      <c r="D1702" s="128">
        <f t="shared" si="105"/>
        <v>12528.779650136546</v>
      </c>
      <c r="E1702" s="128">
        <f t="shared" ca="1" si="106"/>
        <v>-53717.920727859215</v>
      </c>
      <c r="F1702" s="128">
        <f t="shared" ca="1" si="107"/>
        <v>57182.147005907107</v>
      </c>
    </row>
    <row r="1703" spans="1:6" x14ac:dyDescent="0.3">
      <c r="A1703" s="73">
        <v>41375</v>
      </c>
      <c r="B1703" s="130">
        <v>1593.369995</v>
      </c>
      <c r="C1703" s="125">
        <f t="shared" si="104"/>
        <v>1.9528438089824629E-2</v>
      </c>
      <c r="D1703" s="128">
        <f t="shared" si="105"/>
        <v>19528.438089824627</v>
      </c>
      <c r="E1703" s="128">
        <f t="shared" ca="1" si="106"/>
        <v>-53717.920727859215</v>
      </c>
      <c r="F1703" s="128">
        <f t="shared" ca="1" si="107"/>
        <v>57182.147005907107</v>
      </c>
    </row>
    <row r="1704" spans="1:6" x14ac:dyDescent="0.3">
      <c r="A1704" s="73">
        <v>41374</v>
      </c>
      <c r="B1704" s="130">
        <v>1587.7299800000001</v>
      </c>
      <c r="C1704" s="125">
        <f t="shared" si="104"/>
        <v>1.5321920546859102E-2</v>
      </c>
      <c r="D1704" s="128">
        <f t="shared" si="105"/>
        <v>15321.920546859103</v>
      </c>
      <c r="E1704" s="128">
        <f t="shared" ca="1" si="106"/>
        <v>-53717.920727859215</v>
      </c>
      <c r="F1704" s="128">
        <f t="shared" ca="1" si="107"/>
        <v>57182.147005907107</v>
      </c>
    </row>
    <row r="1705" spans="1:6" x14ac:dyDescent="0.3">
      <c r="A1705" s="73">
        <v>41373</v>
      </c>
      <c r="B1705" s="130">
        <v>1568.6099850000001</v>
      </c>
      <c r="C1705" s="125">
        <f t="shared" si="104"/>
        <v>1.0904268664070571E-2</v>
      </c>
      <c r="D1705" s="128">
        <f t="shared" si="105"/>
        <v>10904.268664070571</v>
      </c>
      <c r="E1705" s="128">
        <f t="shared" ca="1" si="106"/>
        <v>-53717.920727859215</v>
      </c>
      <c r="F1705" s="128">
        <f t="shared" ca="1" si="107"/>
        <v>57182.147005907107</v>
      </c>
    </row>
    <row r="1706" spans="1:6" x14ac:dyDescent="0.3">
      <c r="A1706" s="73">
        <v>41372</v>
      </c>
      <c r="B1706" s="130">
        <v>1563.0699460000001</v>
      </c>
      <c r="C1706" s="125">
        <f t="shared" si="104"/>
        <v>3.9694075628071701E-3</v>
      </c>
      <c r="D1706" s="128">
        <f t="shared" si="105"/>
        <v>3969.4075628071701</v>
      </c>
      <c r="E1706" s="128">
        <f t="shared" ca="1" si="106"/>
        <v>-53717.920727859215</v>
      </c>
      <c r="F1706" s="128">
        <f t="shared" ca="1" si="107"/>
        <v>57182.147005907107</v>
      </c>
    </row>
    <row r="1707" spans="1:6" x14ac:dyDescent="0.3">
      <c r="A1707" s="73">
        <v>41369</v>
      </c>
      <c r="B1707" s="130">
        <v>1553.280029</v>
      </c>
      <c r="C1707" s="125">
        <f t="shared" si="104"/>
        <v>4.8389052677537681E-3</v>
      </c>
      <c r="D1707" s="128">
        <f t="shared" si="105"/>
        <v>4838.9052677537684</v>
      </c>
      <c r="E1707" s="128">
        <f t="shared" ca="1" si="106"/>
        <v>-53717.920727859215</v>
      </c>
      <c r="F1707" s="128">
        <f t="shared" ca="1" si="107"/>
        <v>57182.147005907107</v>
      </c>
    </row>
    <row r="1708" spans="1:6" x14ac:dyDescent="0.3">
      <c r="A1708" s="73">
        <v>41368</v>
      </c>
      <c r="B1708" s="130">
        <v>1559.9799800000001</v>
      </c>
      <c r="C1708" s="125">
        <f t="shared" si="104"/>
        <v>8.1478853139893559E-4</v>
      </c>
      <c r="D1708" s="128">
        <f t="shared" si="105"/>
        <v>814.78853139893556</v>
      </c>
      <c r="E1708" s="128">
        <f t="shared" ca="1" si="106"/>
        <v>-53717.920727859215</v>
      </c>
      <c r="F1708" s="128">
        <f t="shared" ca="1" si="107"/>
        <v>57182.147005907107</v>
      </c>
    </row>
    <row r="1709" spans="1:6" x14ac:dyDescent="0.3">
      <c r="A1709" s="73">
        <v>41367</v>
      </c>
      <c r="B1709" s="130">
        <v>1553.6899410000001</v>
      </c>
      <c r="C1709" s="125">
        <f t="shared" si="104"/>
        <v>3.4552973620007865E-3</v>
      </c>
      <c r="D1709" s="128">
        <f t="shared" si="105"/>
        <v>3455.2973620007865</v>
      </c>
      <c r="E1709" s="128">
        <f t="shared" ca="1" si="106"/>
        <v>-53717.920727859215</v>
      </c>
      <c r="F1709" s="128">
        <f t="shared" ca="1" si="107"/>
        <v>57182.147005907107</v>
      </c>
    </row>
    <row r="1710" spans="1:6" x14ac:dyDescent="0.3">
      <c r="A1710" s="73">
        <v>41366</v>
      </c>
      <c r="B1710" s="130">
        <v>1570.25</v>
      </c>
      <c r="C1710" s="125">
        <f t="shared" si="104"/>
        <v>1.1693849803912304E-2</v>
      </c>
      <c r="D1710" s="128">
        <f t="shared" si="105"/>
        <v>11693.849803912304</v>
      </c>
      <c r="E1710" s="128">
        <f t="shared" ca="1" si="106"/>
        <v>-53717.920727859215</v>
      </c>
      <c r="F1710" s="128">
        <f t="shared" ca="1" si="107"/>
        <v>57182.147005907107</v>
      </c>
    </row>
    <row r="1711" spans="1:6" x14ac:dyDescent="0.3">
      <c r="A1711" s="73">
        <v>41365</v>
      </c>
      <c r="B1711" s="130">
        <v>1562.170044</v>
      </c>
      <c r="C1711" s="125">
        <f t="shared" si="104"/>
        <v>9.4194466979891089E-4</v>
      </c>
      <c r="D1711" s="128">
        <f t="shared" si="105"/>
        <v>941.94466979891092</v>
      </c>
      <c r="E1711" s="128">
        <f t="shared" ca="1" si="106"/>
        <v>-53717.920727859215</v>
      </c>
      <c r="F1711" s="128">
        <f t="shared" ca="1" si="107"/>
        <v>57182.147005907107</v>
      </c>
    </row>
    <row r="1712" spans="1:6" x14ac:dyDescent="0.3">
      <c r="A1712" s="73">
        <v>41361</v>
      </c>
      <c r="B1712" s="130">
        <v>1569.1899410000001</v>
      </c>
      <c r="C1712" s="125">
        <f t="shared" si="104"/>
        <v>3.812593844956913E-3</v>
      </c>
      <c r="D1712" s="128">
        <f t="shared" si="105"/>
        <v>3812.593844956913</v>
      </c>
      <c r="E1712" s="128">
        <f t="shared" ca="1" si="106"/>
        <v>-53717.920727859215</v>
      </c>
      <c r="F1712" s="128">
        <f t="shared" ca="1" si="107"/>
        <v>57182.147005907107</v>
      </c>
    </row>
    <row r="1713" spans="1:6" x14ac:dyDescent="0.3">
      <c r="A1713" s="73">
        <v>41360</v>
      </c>
      <c r="B1713" s="130">
        <v>1562.849976</v>
      </c>
      <c r="C1713" s="125">
        <f t="shared" si="104"/>
        <v>5.3585389012873463E-3</v>
      </c>
      <c r="D1713" s="128">
        <f t="shared" si="105"/>
        <v>5358.5389012873466</v>
      </c>
      <c r="E1713" s="128">
        <f t="shared" ca="1" si="106"/>
        <v>-53717.920727859215</v>
      </c>
      <c r="F1713" s="128">
        <f t="shared" ca="1" si="107"/>
        <v>57182.147005907107</v>
      </c>
    </row>
    <row r="1714" spans="1:6" x14ac:dyDescent="0.3">
      <c r="A1714" s="73">
        <v>41359</v>
      </c>
      <c r="B1714" s="130">
        <v>1563.7700199999999</v>
      </c>
      <c r="C1714" s="125">
        <f t="shared" si="104"/>
        <v>7.2722612500291106E-3</v>
      </c>
      <c r="D1714" s="128">
        <f t="shared" si="105"/>
        <v>7272.2612500291107</v>
      </c>
      <c r="E1714" s="128">
        <f t="shared" ca="1" si="106"/>
        <v>-53717.920727859215</v>
      </c>
      <c r="F1714" s="128">
        <f t="shared" ca="1" si="107"/>
        <v>57182.147005907107</v>
      </c>
    </row>
    <row r="1715" spans="1:6" x14ac:dyDescent="0.3">
      <c r="A1715" s="73">
        <v>41358</v>
      </c>
      <c r="B1715" s="130">
        <v>1551.6899410000001</v>
      </c>
      <c r="C1715" s="125">
        <f t="shared" si="104"/>
        <v>-2.9109188189436752E-3</v>
      </c>
      <c r="D1715" s="128">
        <f t="shared" si="105"/>
        <v>-2910.9188189436754</v>
      </c>
      <c r="E1715" s="128">
        <f t="shared" ca="1" si="106"/>
        <v>-53717.920727859215</v>
      </c>
      <c r="F1715" s="128">
        <f t="shared" ca="1" si="107"/>
        <v>57182.147005907107</v>
      </c>
    </row>
    <row r="1716" spans="1:6" x14ac:dyDescent="0.3">
      <c r="A1716" s="73">
        <v>41355</v>
      </c>
      <c r="B1716" s="130">
        <v>1556.8900149999999</v>
      </c>
      <c r="C1716" s="125">
        <f t="shared" si="104"/>
        <v>3.6810433355405348E-3</v>
      </c>
      <c r="D1716" s="128">
        <f t="shared" si="105"/>
        <v>3681.0433355405348</v>
      </c>
      <c r="E1716" s="128">
        <f t="shared" ca="1" si="106"/>
        <v>-53717.920727859215</v>
      </c>
      <c r="F1716" s="128">
        <f t="shared" ca="1" si="107"/>
        <v>57182.147005907107</v>
      </c>
    </row>
    <row r="1717" spans="1:6" x14ac:dyDescent="0.3">
      <c r="A1717" s="73">
        <v>41354</v>
      </c>
      <c r="B1717" s="130">
        <v>1545.8000489999999</v>
      </c>
      <c r="C1717" s="125">
        <f t="shared" si="104"/>
        <v>9.9726664553068112E-4</v>
      </c>
      <c r="D1717" s="128">
        <f t="shared" si="105"/>
        <v>997.2666455306811</v>
      </c>
      <c r="E1717" s="128">
        <f t="shared" ca="1" si="106"/>
        <v>-53717.920727859215</v>
      </c>
      <c r="F1717" s="128">
        <f t="shared" ca="1" si="107"/>
        <v>57182.147005907107</v>
      </c>
    </row>
    <row r="1718" spans="1:6" x14ac:dyDescent="0.3">
      <c r="A1718" s="73">
        <v>41353</v>
      </c>
      <c r="B1718" s="130">
        <v>1558.709961</v>
      </c>
      <c r="C1718" s="125">
        <f t="shared" si="104"/>
        <v>1.1190689629595907E-2</v>
      </c>
      <c r="D1718" s="128">
        <f t="shared" si="105"/>
        <v>11190.689629595907</v>
      </c>
      <c r="E1718" s="128">
        <f t="shared" ca="1" si="106"/>
        <v>-53717.920727859215</v>
      </c>
      <c r="F1718" s="128">
        <f t="shared" ca="1" si="107"/>
        <v>57182.147005907107</v>
      </c>
    </row>
    <row r="1719" spans="1:6" x14ac:dyDescent="0.3">
      <c r="A1719" s="73">
        <v>41352</v>
      </c>
      <c r="B1719" s="130">
        <v>1548.339966</v>
      </c>
      <c r="C1719" s="125">
        <f t="shared" si="104"/>
        <v>5.5526576893254465E-3</v>
      </c>
      <c r="D1719" s="128">
        <f t="shared" si="105"/>
        <v>5552.6576893254469</v>
      </c>
      <c r="E1719" s="128">
        <f t="shared" ca="1" si="106"/>
        <v>-53717.920727859215</v>
      </c>
      <c r="F1719" s="128">
        <f t="shared" ca="1" si="107"/>
        <v>57182.147005907107</v>
      </c>
    </row>
    <row r="1720" spans="1:6" x14ac:dyDescent="0.3">
      <c r="A1720" s="73">
        <v>41351</v>
      </c>
      <c r="B1720" s="130">
        <v>1552.099976</v>
      </c>
      <c r="C1720" s="125">
        <f t="shared" si="104"/>
        <v>1.7637048166939007E-2</v>
      </c>
      <c r="D1720" s="128">
        <f t="shared" si="105"/>
        <v>17637.048166939006</v>
      </c>
      <c r="E1720" s="128">
        <f t="shared" ca="1" si="106"/>
        <v>-53717.920727859215</v>
      </c>
      <c r="F1720" s="128">
        <f t="shared" ca="1" si="107"/>
        <v>57182.147005907107</v>
      </c>
    </row>
    <row r="1721" spans="1:6" x14ac:dyDescent="0.3">
      <c r="A1721" s="73">
        <v>41348</v>
      </c>
      <c r="B1721" s="130">
        <v>1560.6999510000001</v>
      </c>
      <c r="C1721" s="125">
        <f t="shared" si="104"/>
        <v>2.799367762593219E-2</v>
      </c>
      <c r="D1721" s="128">
        <f t="shared" si="105"/>
        <v>27993.677625932189</v>
      </c>
      <c r="E1721" s="128">
        <f t="shared" ca="1" si="106"/>
        <v>-53717.920727859215</v>
      </c>
      <c r="F1721" s="128">
        <f t="shared" ca="1" si="107"/>
        <v>57182.147005907107</v>
      </c>
    </row>
    <row r="1722" spans="1:6" x14ac:dyDescent="0.3">
      <c r="A1722" s="73">
        <v>41347</v>
      </c>
      <c r="B1722" s="130">
        <v>1563.2299800000001</v>
      </c>
      <c r="C1722" s="125">
        <f t="shared" si="104"/>
        <v>3.2052924887858936E-2</v>
      </c>
      <c r="D1722" s="128">
        <f t="shared" si="105"/>
        <v>32052.924887858935</v>
      </c>
      <c r="E1722" s="128">
        <f t="shared" ca="1" si="106"/>
        <v>-53717.920727859215</v>
      </c>
      <c r="F1722" s="128">
        <f t="shared" ca="1" si="107"/>
        <v>57182.147005907107</v>
      </c>
    </row>
    <row r="1723" spans="1:6" x14ac:dyDescent="0.3">
      <c r="A1723" s="73">
        <v>41346</v>
      </c>
      <c r="B1723" s="130">
        <v>1554.5200199999999</v>
      </c>
      <c r="C1723" s="125">
        <f t="shared" si="104"/>
        <v>2.5415754888988396E-2</v>
      </c>
      <c r="D1723" s="128">
        <f t="shared" si="105"/>
        <v>25415.754888988395</v>
      </c>
      <c r="E1723" s="128">
        <f t="shared" ca="1" si="106"/>
        <v>-53717.920727859215</v>
      </c>
      <c r="F1723" s="128">
        <f t="shared" ca="1" si="107"/>
        <v>57182.147005907107</v>
      </c>
    </row>
    <row r="1724" spans="1:6" x14ac:dyDescent="0.3">
      <c r="A1724" s="73">
        <v>41345</v>
      </c>
      <c r="B1724" s="130">
        <v>1552.4799800000001</v>
      </c>
      <c r="C1724" s="125">
        <f t="shared" si="104"/>
        <v>3.7102382987321159E-2</v>
      </c>
      <c r="D1724" s="128">
        <f t="shared" si="105"/>
        <v>37102.382987321158</v>
      </c>
      <c r="E1724" s="128">
        <f t="shared" ca="1" si="106"/>
        <v>-53717.920727859215</v>
      </c>
      <c r="F1724" s="128">
        <f t="shared" ca="1" si="107"/>
        <v>57182.147005907107</v>
      </c>
    </row>
    <row r="1725" spans="1:6" x14ac:dyDescent="0.3">
      <c r="A1725" s="73">
        <v>41344</v>
      </c>
      <c r="B1725" s="130">
        <v>1556.219971</v>
      </c>
      <c r="C1725" s="125">
        <f t="shared" si="104"/>
        <v>4.5952210305375552E-2</v>
      </c>
      <c r="D1725" s="128">
        <f t="shared" si="105"/>
        <v>45952.210305375549</v>
      </c>
      <c r="E1725" s="128">
        <f t="shared" ca="1" si="106"/>
        <v>-53717.920727859215</v>
      </c>
      <c r="F1725" s="128">
        <f t="shared" ca="1" si="107"/>
        <v>57182.147005907107</v>
      </c>
    </row>
    <row r="1726" spans="1:6" x14ac:dyDescent="0.3">
      <c r="A1726" s="73">
        <v>41341</v>
      </c>
      <c r="B1726" s="130">
        <v>1551.1800539999999</v>
      </c>
      <c r="C1726" s="125">
        <f t="shared" si="104"/>
        <v>2.3475902984574804E-2</v>
      </c>
      <c r="D1726" s="128">
        <f t="shared" si="105"/>
        <v>23475.902984574805</v>
      </c>
      <c r="E1726" s="128">
        <f t="shared" ca="1" si="106"/>
        <v>-53717.920727859215</v>
      </c>
      <c r="F1726" s="128">
        <f t="shared" ca="1" si="107"/>
        <v>57182.147005907107</v>
      </c>
    </row>
    <row r="1727" spans="1:6" x14ac:dyDescent="0.3">
      <c r="A1727" s="73">
        <v>41340</v>
      </c>
      <c r="B1727" s="130">
        <v>1544.26001</v>
      </c>
      <c r="C1727" s="125">
        <f t="shared" si="104"/>
        <v>2.7848381128227295E-2</v>
      </c>
      <c r="D1727" s="128">
        <f t="shared" si="105"/>
        <v>27848.381128227295</v>
      </c>
      <c r="E1727" s="128">
        <f t="shared" ca="1" si="106"/>
        <v>-53717.920727859215</v>
      </c>
      <c r="F1727" s="128">
        <f t="shared" ca="1" si="107"/>
        <v>57182.147005907107</v>
      </c>
    </row>
    <row r="1728" spans="1:6" x14ac:dyDescent="0.3">
      <c r="A1728" s="73">
        <v>41339</v>
      </c>
      <c r="B1728" s="130">
        <v>1541.459961</v>
      </c>
      <c r="C1728" s="125">
        <f t="shared" si="104"/>
        <v>1.9517848444971397E-2</v>
      </c>
      <c r="D1728" s="128">
        <f t="shared" si="105"/>
        <v>19517.848444971398</v>
      </c>
      <c r="E1728" s="128">
        <f t="shared" ca="1" si="106"/>
        <v>-53717.920727859215</v>
      </c>
      <c r="F1728" s="128">
        <f t="shared" ca="1" si="107"/>
        <v>57182.147005907107</v>
      </c>
    </row>
    <row r="1729" spans="1:6" x14ac:dyDescent="0.3">
      <c r="A1729" s="73">
        <v>41338</v>
      </c>
      <c r="B1729" s="130">
        <v>1539.790039</v>
      </c>
      <c r="C1729" s="125">
        <f t="shared" si="104"/>
        <v>5.7808263818757144E-3</v>
      </c>
      <c r="D1729" s="128">
        <f t="shared" si="105"/>
        <v>5780.8263818757141</v>
      </c>
      <c r="E1729" s="128">
        <f t="shared" ca="1" si="106"/>
        <v>-53717.920727859215</v>
      </c>
      <c r="F1729" s="128">
        <f t="shared" ca="1" si="107"/>
        <v>57182.147005907107</v>
      </c>
    </row>
    <row r="1730" spans="1:6" x14ac:dyDescent="0.3">
      <c r="A1730" s="73">
        <v>41337</v>
      </c>
      <c r="B1730" s="130">
        <v>1525.1999510000001</v>
      </c>
      <c r="C1730" s="125">
        <f t="shared" si="104"/>
        <v>3.5596443332130967E-3</v>
      </c>
      <c r="D1730" s="128">
        <f t="shared" si="105"/>
        <v>3559.6443332130966</v>
      </c>
      <c r="E1730" s="128">
        <f t="shared" ca="1" si="106"/>
        <v>-53717.920727859215</v>
      </c>
      <c r="F1730" s="128">
        <f t="shared" ca="1" si="107"/>
        <v>57182.147005907107</v>
      </c>
    </row>
    <row r="1731" spans="1:6" x14ac:dyDescent="0.3">
      <c r="A1731" s="73">
        <v>41334</v>
      </c>
      <c r="B1731" s="130">
        <v>1518.1999510000001</v>
      </c>
      <c r="C1731" s="125">
        <f t="shared" si="104"/>
        <v>-2.0902430619231804E-3</v>
      </c>
      <c r="D1731" s="128">
        <f t="shared" si="105"/>
        <v>-2090.2430619231804</v>
      </c>
      <c r="E1731" s="128">
        <f t="shared" ca="1" si="106"/>
        <v>-53717.920727859215</v>
      </c>
      <c r="F1731" s="128">
        <f t="shared" ca="1" si="107"/>
        <v>57182.147005907107</v>
      </c>
    </row>
    <row r="1732" spans="1:6" x14ac:dyDescent="0.3">
      <c r="A1732" s="73">
        <v>41333</v>
      </c>
      <c r="B1732" s="130">
        <v>1514.6800539999999</v>
      </c>
      <c r="C1732" s="125">
        <f t="shared" si="104"/>
        <v>-3.7162340830704244E-3</v>
      </c>
      <c r="D1732" s="128">
        <f t="shared" si="105"/>
        <v>-3716.2340830704243</v>
      </c>
      <c r="E1732" s="128">
        <f t="shared" ca="1" si="106"/>
        <v>-53717.920727859215</v>
      </c>
      <c r="F1732" s="128">
        <f t="shared" ca="1" si="107"/>
        <v>57182.147005907107</v>
      </c>
    </row>
    <row r="1733" spans="1:6" x14ac:dyDescent="0.3">
      <c r="A1733" s="73">
        <v>41332</v>
      </c>
      <c r="B1733" s="130">
        <v>1515.98999</v>
      </c>
      <c r="C1733" s="125">
        <f t="shared" si="104"/>
        <v>-2.2640489379183171E-3</v>
      </c>
      <c r="D1733" s="128">
        <f t="shared" si="105"/>
        <v>-2264.0489379183173</v>
      </c>
      <c r="E1733" s="128">
        <f t="shared" ca="1" si="106"/>
        <v>-53717.920727859215</v>
      </c>
      <c r="F1733" s="128">
        <f t="shared" ca="1" si="107"/>
        <v>57182.147005907107</v>
      </c>
    </row>
    <row r="1734" spans="1:6" x14ac:dyDescent="0.3">
      <c r="A1734" s="73">
        <v>41331</v>
      </c>
      <c r="B1734" s="130">
        <v>1496.9399410000001</v>
      </c>
      <c r="C1734" s="125">
        <f t="shared" si="104"/>
        <v>-1.3230017513200076E-2</v>
      </c>
      <c r="D1734" s="128">
        <f t="shared" si="105"/>
        <v>-13230.017513200077</v>
      </c>
      <c r="E1734" s="128">
        <f t="shared" ca="1" si="106"/>
        <v>-53717.920727859215</v>
      </c>
      <c r="F1734" s="128">
        <f t="shared" ca="1" si="107"/>
        <v>57182.147005907107</v>
      </c>
    </row>
    <row r="1735" spans="1:6" x14ac:dyDescent="0.3">
      <c r="A1735" s="73">
        <v>41330</v>
      </c>
      <c r="B1735" s="130">
        <v>1487.849976</v>
      </c>
      <c r="C1735" s="125">
        <f t="shared" si="104"/>
        <v>-1.9816511255399405E-2</v>
      </c>
      <c r="D1735" s="128">
        <f t="shared" si="105"/>
        <v>-19816.511255399404</v>
      </c>
      <c r="E1735" s="128">
        <f t="shared" ca="1" si="106"/>
        <v>-53717.920727859215</v>
      </c>
      <c r="F1735" s="128">
        <f t="shared" ca="1" si="107"/>
        <v>57182.147005907107</v>
      </c>
    </row>
    <row r="1736" spans="1:6" x14ac:dyDescent="0.3">
      <c r="A1736" s="73">
        <v>41327</v>
      </c>
      <c r="B1736" s="130">
        <v>1515.599976</v>
      </c>
      <c r="C1736" s="125">
        <f t="shared" ref="C1736:C1799" si="108">B1736/B1746-1</f>
        <v>4.1142189482419322E-3</v>
      </c>
      <c r="D1736" s="128">
        <f t="shared" ref="D1736:D1799" si="109">C1736*$B$5</f>
        <v>4114.2189482419326</v>
      </c>
      <c r="E1736" s="128">
        <f t="shared" ref="E1736:E1799" ca="1" si="110">_xlfn.PERCENTILE.INC(OFFSET(D1736,0,0,Window),1-VaRLevel)</f>
        <v>-53717.920727859215</v>
      </c>
      <c r="F1736" s="128">
        <f t="shared" ref="F1736:F1799" ca="1" si="111">ABS(AVERAGEIF(OFFSET(D1736,0,0,Window),"&lt;=" &amp;E1736))</f>
        <v>57182.147005907107</v>
      </c>
    </row>
    <row r="1737" spans="1:6" x14ac:dyDescent="0.3">
      <c r="A1737" s="73">
        <v>41326</v>
      </c>
      <c r="B1737" s="130">
        <v>1502.420044</v>
      </c>
      <c r="C1737" s="125">
        <f t="shared" si="108"/>
        <v>-6.4148024178465324E-3</v>
      </c>
      <c r="D1737" s="128">
        <f t="shared" si="109"/>
        <v>-6414.8024178465321</v>
      </c>
      <c r="E1737" s="128">
        <f t="shared" ca="1" si="110"/>
        <v>-53717.920727859215</v>
      </c>
      <c r="F1737" s="128">
        <f t="shared" ca="1" si="111"/>
        <v>57182.147005907107</v>
      </c>
    </row>
    <row r="1738" spans="1:6" x14ac:dyDescent="0.3">
      <c r="A1738" s="73">
        <v>41325</v>
      </c>
      <c r="B1738" s="130">
        <v>1511.9499510000001</v>
      </c>
      <c r="C1738" s="125">
        <f t="shared" si="108"/>
        <v>4.3665476709997542E-4</v>
      </c>
      <c r="D1738" s="128">
        <f t="shared" si="109"/>
        <v>436.6547670999754</v>
      </c>
      <c r="E1738" s="128">
        <f t="shared" ca="1" si="110"/>
        <v>-53717.920727859215</v>
      </c>
      <c r="F1738" s="128">
        <f t="shared" ca="1" si="111"/>
        <v>57182.147005907107</v>
      </c>
    </row>
    <row r="1739" spans="1:6" x14ac:dyDescent="0.3">
      <c r="A1739" s="73">
        <v>41324</v>
      </c>
      <c r="B1739" s="130">
        <v>1530.9399410000001</v>
      </c>
      <c r="C1739" s="125">
        <f t="shared" si="108"/>
        <v>2.3554018438471935E-2</v>
      </c>
      <c r="D1739" s="128">
        <f t="shared" si="109"/>
        <v>23554.018438471936</v>
      </c>
      <c r="E1739" s="128">
        <f t="shared" ca="1" si="110"/>
        <v>-53717.920727859215</v>
      </c>
      <c r="F1739" s="128">
        <f t="shared" ca="1" si="111"/>
        <v>57182.147005907107</v>
      </c>
    </row>
    <row r="1740" spans="1:6" x14ac:dyDescent="0.3">
      <c r="A1740" s="73">
        <v>41320</v>
      </c>
      <c r="B1740" s="130">
        <v>1519.790039</v>
      </c>
      <c r="C1740" s="125">
        <f t="shared" si="108"/>
        <v>4.3749180908316809E-3</v>
      </c>
      <c r="D1740" s="128">
        <f t="shared" si="109"/>
        <v>4374.9180908316812</v>
      </c>
      <c r="E1740" s="128">
        <f t="shared" ca="1" si="110"/>
        <v>-53717.920727859215</v>
      </c>
      <c r="F1740" s="128">
        <f t="shared" ca="1" si="111"/>
        <v>57182.147005907107</v>
      </c>
    </row>
    <row r="1741" spans="1:6" x14ac:dyDescent="0.3">
      <c r="A1741" s="73">
        <v>41319</v>
      </c>
      <c r="B1741" s="130">
        <v>1521.380005</v>
      </c>
      <c r="C1741" s="125">
        <f t="shared" si="108"/>
        <v>1.5532918299052678E-2</v>
      </c>
      <c r="D1741" s="128">
        <f t="shared" si="109"/>
        <v>15532.918299052679</v>
      </c>
      <c r="E1741" s="128">
        <f t="shared" ca="1" si="110"/>
        <v>-53717.920727859215</v>
      </c>
      <c r="F1741" s="128">
        <f t="shared" ca="1" si="111"/>
        <v>57182.147005907107</v>
      </c>
    </row>
    <row r="1742" spans="1:6" x14ac:dyDescent="0.3">
      <c r="A1742" s="73">
        <v>41318</v>
      </c>
      <c r="B1742" s="130">
        <v>1520.329956</v>
      </c>
      <c r="C1742" s="125">
        <f t="shared" si="108"/>
        <v>1.223068222655499E-2</v>
      </c>
      <c r="D1742" s="128">
        <f t="shared" si="109"/>
        <v>12230.682226554989</v>
      </c>
      <c r="E1742" s="128">
        <f t="shared" ca="1" si="110"/>
        <v>-53717.920727859215</v>
      </c>
      <c r="F1742" s="128">
        <f t="shared" ca="1" si="111"/>
        <v>57182.147005907107</v>
      </c>
    </row>
    <row r="1743" spans="1:6" x14ac:dyDescent="0.3">
      <c r="A1743" s="73">
        <v>41317</v>
      </c>
      <c r="B1743" s="130">
        <v>1519.4300539999999</v>
      </c>
      <c r="C1743" s="125">
        <f t="shared" si="108"/>
        <v>7.6865504704362042E-3</v>
      </c>
      <c r="D1743" s="128">
        <f t="shared" si="109"/>
        <v>7686.5504704362038</v>
      </c>
      <c r="E1743" s="128">
        <f t="shared" ca="1" si="110"/>
        <v>-53717.920727859215</v>
      </c>
      <c r="F1743" s="128">
        <f t="shared" ca="1" si="111"/>
        <v>57182.147005907107</v>
      </c>
    </row>
    <row r="1744" spans="1:6" x14ac:dyDescent="0.3">
      <c r="A1744" s="73">
        <v>41316</v>
      </c>
      <c r="B1744" s="130">
        <v>1517.01001</v>
      </c>
      <c r="C1744" s="125">
        <f t="shared" si="108"/>
        <v>1.1218624027912849E-2</v>
      </c>
      <c r="D1744" s="128">
        <f t="shared" si="109"/>
        <v>11218.624027912849</v>
      </c>
      <c r="E1744" s="128">
        <f t="shared" ca="1" si="110"/>
        <v>-53717.920727859215</v>
      </c>
      <c r="F1744" s="128">
        <f t="shared" ca="1" si="111"/>
        <v>57182.147005907107</v>
      </c>
    </row>
    <row r="1745" spans="1:6" x14ac:dyDescent="0.3">
      <c r="A1745" s="73">
        <v>41313</v>
      </c>
      <c r="B1745" s="130">
        <v>1517.9300539999999</v>
      </c>
      <c r="C1745" s="125">
        <f t="shared" si="108"/>
        <v>9.9604070557139934E-3</v>
      </c>
      <c r="D1745" s="128">
        <f t="shared" si="109"/>
        <v>9960.407055713993</v>
      </c>
      <c r="E1745" s="128">
        <f t="shared" ca="1" si="110"/>
        <v>-53717.920727859215</v>
      </c>
      <c r="F1745" s="128">
        <f t="shared" ca="1" si="111"/>
        <v>57182.147005907107</v>
      </c>
    </row>
    <row r="1746" spans="1:6" x14ac:dyDescent="0.3">
      <c r="A1746" s="73">
        <v>41312</v>
      </c>
      <c r="B1746" s="130">
        <v>1509.3900149999999</v>
      </c>
      <c r="C1746" s="125">
        <f t="shared" si="108"/>
        <v>9.7470394604968202E-3</v>
      </c>
      <c r="D1746" s="128">
        <f t="shared" si="109"/>
        <v>9747.0394604968205</v>
      </c>
      <c r="E1746" s="128">
        <f t="shared" ca="1" si="110"/>
        <v>-53717.920727859215</v>
      </c>
      <c r="F1746" s="128">
        <f t="shared" ca="1" si="111"/>
        <v>57182.147005907107</v>
      </c>
    </row>
    <row r="1747" spans="1:6" x14ac:dyDescent="0.3">
      <c r="A1747" s="73">
        <v>41311</v>
      </c>
      <c r="B1747" s="130">
        <v>1512.119995</v>
      </c>
      <c r="C1747" s="125">
        <f t="shared" si="108"/>
        <v>1.1580023760062286E-2</v>
      </c>
      <c r="D1747" s="128">
        <f t="shared" si="109"/>
        <v>11580.023760062286</v>
      </c>
      <c r="E1747" s="128">
        <f t="shared" ca="1" si="110"/>
        <v>-53717.920727859215</v>
      </c>
      <c r="F1747" s="128">
        <f t="shared" ca="1" si="111"/>
        <v>57182.147005907107</v>
      </c>
    </row>
    <row r="1748" spans="1:6" x14ac:dyDescent="0.3">
      <c r="A1748" s="73">
        <v>41310</v>
      </c>
      <c r="B1748" s="130">
        <v>1511.290039</v>
      </c>
      <c r="C1748" s="125">
        <f t="shared" si="108"/>
        <v>1.254889536073267E-2</v>
      </c>
      <c r="D1748" s="128">
        <f t="shared" si="109"/>
        <v>12548.895360732671</v>
      </c>
      <c r="E1748" s="128">
        <f t="shared" ca="1" si="110"/>
        <v>-53717.920727859215</v>
      </c>
      <c r="F1748" s="128">
        <f t="shared" ca="1" si="111"/>
        <v>57182.147005907107</v>
      </c>
    </row>
    <row r="1749" spans="1:6" x14ac:dyDescent="0.3">
      <c r="A1749" s="73">
        <v>41309</v>
      </c>
      <c r="B1749" s="130">
        <v>1495.709961</v>
      </c>
      <c r="C1749" s="125">
        <f t="shared" si="108"/>
        <v>6.5478547025916711E-3</v>
      </c>
      <c r="D1749" s="128">
        <f t="shared" si="109"/>
        <v>6547.8547025916714</v>
      </c>
      <c r="E1749" s="128">
        <f t="shared" ca="1" si="110"/>
        <v>-53717.920727859215</v>
      </c>
      <c r="F1749" s="128">
        <f t="shared" ca="1" si="111"/>
        <v>57182.147005907107</v>
      </c>
    </row>
    <row r="1750" spans="1:6" x14ac:dyDescent="0.3">
      <c r="A1750" s="73">
        <v>41306</v>
      </c>
      <c r="B1750" s="130">
        <v>1513.170044</v>
      </c>
      <c r="C1750" s="125">
        <f t="shared" si="108"/>
        <v>2.1763274868686899E-2</v>
      </c>
      <c r="D1750" s="128">
        <f t="shared" si="109"/>
        <v>21763.274868686898</v>
      </c>
      <c r="E1750" s="128">
        <f t="shared" ca="1" si="110"/>
        <v>-53717.920727859215</v>
      </c>
      <c r="F1750" s="128">
        <f t="shared" ca="1" si="111"/>
        <v>57182.147005907107</v>
      </c>
    </row>
    <row r="1751" spans="1:6" x14ac:dyDescent="0.3">
      <c r="A1751" s="73">
        <v>41305</v>
      </c>
      <c r="B1751" s="130">
        <v>1498.1099850000001</v>
      </c>
      <c r="C1751" s="125">
        <f t="shared" si="108"/>
        <v>1.7302363739356341E-2</v>
      </c>
      <c r="D1751" s="128">
        <f t="shared" si="109"/>
        <v>17302.36373935634</v>
      </c>
      <c r="E1751" s="128">
        <f t="shared" ca="1" si="110"/>
        <v>-53717.920727859215</v>
      </c>
      <c r="F1751" s="128">
        <f t="shared" ca="1" si="111"/>
        <v>57182.147005907107</v>
      </c>
    </row>
    <row r="1752" spans="1:6" x14ac:dyDescent="0.3">
      <c r="A1752" s="73">
        <v>41304</v>
      </c>
      <c r="B1752" s="130">
        <v>1501.959961</v>
      </c>
      <c r="C1752" s="125">
        <f t="shared" si="108"/>
        <v>2.0117632940760632E-2</v>
      </c>
      <c r="D1752" s="128">
        <f t="shared" si="109"/>
        <v>20117.632940760632</v>
      </c>
      <c r="E1752" s="128">
        <f t="shared" ca="1" si="110"/>
        <v>-53717.920727859215</v>
      </c>
      <c r="F1752" s="128">
        <f t="shared" ca="1" si="111"/>
        <v>57182.147005907107</v>
      </c>
    </row>
    <row r="1753" spans="1:6" x14ac:dyDescent="0.3">
      <c r="A1753" s="73">
        <v>41303</v>
      </c>
      <c r="B1753" s="130">
        <v>1507.839966</v>
      </c>
      <c r="C1753" s="125">
        <f t="shared" si="108"/>
        <v>2.5267162561245948E-2</v>
      </c>
      <c r="D1753" s="128">
        <f t="shared" si="109"/>
        <v>25267.162561245947</v>
      </c>
      <c r="E1753" s="128">
        <f t="shared" ca="1" si="110"/>
        <v>-53717.920727859215</v>
      </c>
      <c r="F1753" s="128">
        <f t="shared" ca="1" si="111"/>
        <v>57182.147005907107</v>
      </c>
    </row>
    <row r="1754" spans="1:6" x14ac:dyDescent="0.3">
      <c r="A1754" s="73">
        <v>41302</v>
      </c>
      <c r="B1754" s="130">
        <v>1500.1800539999999</v>
      </c>
      <c r="C1754" s="125">
        <f t="shared" si="108"/>
        <v>1.9109408011710904E-2</v>
      </c>
      <c r="D1754" s="128">
        <f t="shared" si="109"/>
        <v>19109.408011710904</v>
      </c>
      <c r="E1754" s="128">
        <f t="shared" ca="1" si="110"/>
        <v>-53717.920727859215</v>
      </c>
      <c r="F1754" s="128">
        <f t="shared" ca="1" si="111"/>
        <v>57182.147005907107</v>
      </c>
    </row>
    <row r="1755" spans="1:6" x14ac:dyDescent="0.3">
      <c r="A1755" s="73">
        <v>41299</v>
      </c>
      <c r="B1755" s="130">
        <v>1502.959961</v>
      </c>
      <c r="C1755" s="125">
        <f t="shared" si="108"/>
        <v>2.0949356101912064E-2</v>
      </c>
      <c r="D1755" s="128">
        <f t="shared" si="109"/>
        <v>20949.356101912064</v>
      </c>
      <c r="E1755" s="128">
        <f t="shared" ca="1" si="110"/>
        <v>-53717.920727859215</v>
      </c>
      <c r="F1755" s="128">
        <f t="shared" ca="1" si="111"/>
        <v>57182.147005907107</v>
      </c>
    </row>
    <row r="1756" spans="1:6" x14ac:dyDescent="0.3">
      <c r="A1756" s="73">
        <v>41298</v>
      </c>
      <c r="B1756" s="130">
        <v>1494.8199460000001</v>
      </c>
      <c r="C1756" s="125">
        <f t="shared" si="108"/>
        <v>2.3134471490678266E-2</v>
      </c>
      <c r="D1756" s="128">
        <f t="shared" si="109"/>
        <v>23134.471490678265</v>
      </c>
      <c r="E1756" s="128">
        <f t="shared" ca="1" si="110"/>
        <v>-53717.920727859215</v>
      </c>
      <c r="F1756" s="128">
        <f t="shared" ca="1" si="111"/>
        <v>57182.147005907107</v>
      </c>
    </row>
    <row r="1757" spans="1:6" x14ac:dyDescent="0.3">
      <c r="A1757" s="73">
        <v>41297</v>
      </c>
      <c r="B1757" s="130">
        <v>1494.8100589999999</v>
      </c>
      <c r="C1757" s="125">
        <f t="shared" si="108"/>
        <v>2.5844994941989441E-2</v>
      </c>
      <c r="D1757" s="128">
        <f t="shared" si="109"/>
        <v>25844.99494198944</v>
      </c>
      <c r="E1757" s="128">
        <f t="shared" ca="1" si="110"/>
        <v>-53717.920727859215</v>
      </c>
      <c r="F1757" s="128">
        <f t="shared" ca="1" si="111"/>
        <v>57182.147005907107</v>
      </c>
    </row>
    <row r="1758" spans="1:6" x14ac:dyDescent="0.3">
      <c r="A1758" s="73">
        <v>41296</v>
      </c>
      <c r="B1758" s="130">
        <v>1492.5600589999999</v>
      </c>
      <c r="C1758" s="125">
        <f t="shared" si="108"/>
        <v>2.0979720557158243E-2</v>
      </c>
      <c r="D1758" s="128">
        <f t="shared" si="109"/>
        <v>20979.720557158242</v>
      </c>
      <c r="E1758" s="128">
        <f t="shared" ca="1" si="110"/>
        <v>-53717.920727859215</v>
      </c>
      <c r="F1758" s="128">
        <f t="shared" ca="1" si="111"/>
        <v>57182.147005907107</v>
      </c>
    </row>
    <row r="1759" spans="1:6" x14ac:dyDescent="0.3">
      <c r="A1759" s="73">
        <v>41292</v>
      </c>
      <c r="B1759" s="130">
        <v>1485.9799800000001</v>
      </c>
      <c r="C1759" s="125">
        <f t="shared" si="108"/>
        <v>1.3304063080607165E-2</v>
      </c>
      <c r="D1759" s="128">
        <f t="shared" si="109"/>
        <v>13304.063080607164</v>
      </c>
      <c r="E1759" s="128">
        <f t="shared" ca="1" si="110"/>
        <v>-53717.920727859215</v>
      </c>
      <c r="F1759" s="128">
        <f t="shared" ca="1" si="111"/>
        <v>57182.147005907107</v>
      </c>
    </row>
    <row r="1760" spans="1:6" x14ac:dyDescent="0.3">
      <c r="A1760" s="73">
        <v>41291</v>
      </c>
      <c r="B1760" s="130">
        <v>1480.9399410000001</v>
      </c>
      <c r="C1760" s="125">
        <f t="shared" si="108"/>
        <v>1.4780313473554685E-2</v>
      </c>
      <c r="D1760" s="128">
        <f t="shared" si="109"/>
        <v>14780.313473554685</v>
      </c>
      <c r="E1760" s="128">
        <f t="shared" ca="1" si="110"/>
        <v>-53717.920727859215</v>
      </c>
      <c r="F1760" s="128">
        <f t="shared" ca="1" si="111"/>
        <v>57182.147005907107</v>
      </c>
    </row>
    <row r="1761" spans="1:6" x14ac:dyDescent="0.3">
      <c r="A1761" s="73">
        <v>41290</v>
      </c>
      <c r="B1761" s="130">
        <v>1472.630005</v>
      </c>
      <c r="C1761" s="125">
        <f t="shared" si="108"/>
        <v>6.9815516013262968E-3</v>
      </c>
      <c r="D1761" s="128">
        <f t="shared" si="109"/>
        <v>6981.5516013262968</v>
      </c>
      <c r="E1761" s="128">
        <f t="shared" ca="1" si="110"/>
        <v>-53717.920727859215</v>
      </c>
      <c r="F1761" s="128">
        <f t="shared" ca="1" si="111"/>
        <v>57182.147005907107</v>
      </c>
    </row>
    <row r="1762" spans="1:6" x14ac:dyDescent="0.3">
      <c r="A1762" s="73">
        <v>41289</v>
      </c>
      <c r="B1762" s="130">
        <v>1472.339966</v>
      </c>
      <c r="C1762" s="125">
        <f t="shared" si="108"/>
        <v>3.2358961224786764E-2</v>
      </c>
      <c r="D1762" s="128">
        <f t="shared" si="109"/>
        <v>32358.961224786763</v>
      </c>
      <c r="E1762" s="128">
        <f t="shared" ca="1" si="110"/>
        <v>-53717.920727859215</v>
      </c>
      <c r="F1762" s="128">
        <f t="shared" ca="1" si="111"/>
        <v>57182.147005907107</v>
      </c>
    </row>
    <row r="1763" spans="1:6" x14ac:dyDescent="0.3">
      <c r="A1763" s="73">
        <v>41288</v>
      </c>
      <c r="B1763" s="130">
        <v>1470.6800539999999</v>
      </c>
      <c r="C1763" s="125">
        <f t="shared" si="108"/>
        <v>4.8665528669567415E-2</v>
      </c>
      <c r="D1763" s="128">
        <f t="shared" si="109"/>
        <v>48665.528669567415</v>
      </c>
      <c r="E1763" s="128">
        <f t="shared" ca="1" si="110"/>
        <v>-53717.920727859215</v>
      </c>
      <c r="F1763" s="128">
        <f t="shared" ca="1" si="111"/>
        <v>57182.147005907107</v>
      </c>
    </row>
    <row r="1764" spans="1:6" x14ac:dyDescent="0.3">
      <c r="A1764" s="73">
        <v>41285</v>
      </c>
      <c r="B1764" s="130">
        <v>1472.0500489999999</v>
      </c>
      <c r="C1764" s="125">
        <f t="shared" si="108"/>
        <v>3.8043913626016446E-2</v>
      </c>
      <c r="D1764" s="128">
        <f t="shared" si="109"/>
        <v>38043.913626016445</v>
      </c>
      <c r="E1764" s="128">
        <f t="shared" ca="1" si="110"/>
        <v>-53717.920727859215</v>
      </c>
      <c r="F1764" s="128">
        <f t="shared" ca="1" si="111"/>
        <v>57182.147005907107</v>
      </c>
    </row>
    <row r="1765" spans="1:6" x14ac:dyDescent="0.3">
      <c r="A1765" s="73">
        <v>41284</v>
      </c>
      <c r="B1765" s="130">
        <v>1472.119995</v>
      </c>
      <c r="C1765" s="125">
        <f t="shared" si="108"/>
        <v>3.6828381299485624E-2</v>
      </c>
      <c r="D1765" s="128">
        <f t="shared" si="109"/>
        <v>36828.381299485627</v>
      </c>
      <c r="E1765" s="128">
        <f t="shared" ca="1" si="110"/>
        <v>-53717.920727859215</v>
      </c>
      <c r="F1765" s="128">
        <f t="shared" ca="1" si="111"/>
        <v>57182.147005907107</v>
      </c>
    </row>
    <row r="1766" spans="1:6" x14ac:dyDescent="0.3">
      <c r="A1766" s="73">
        <v>41283</v>
      </c>
      <c r="B1766" s="130">
        <v>1461.0200199999999</v>
      </c>
      <c r="C1766" s="125">
        <f t="shared" si="108"/>
        <v>2.4084214305536422E-2</v>
      </c>
      <c r="D1766" s="128">
        <f t="shared" si="109"/>
        <v>24084.214305536421</v>
      </c>
      <c r="E1766" s="128">
        <f t="shared" ca="1" si="110"/>
        <v>-53717.920727859215</v>
      </c>
      <c r="F1766" s="128">
        <f t="shared" ca="1" si="111"/>
        <v>57182.147005907107</v>
      </c>
    </row>
    <row r="1767" spans="1:6" x14ac:dyDescent="0.3">
      <c r="A1767" s="73">
        <v>41282</v>
      </c>
      <c r="B1767" s="130">
        <v>1457.150024</v>
      </c>
      <c r="C1767" s="125">
        <f t="shared" si="108"/>
        <v>1.8879138235080806E-2</v>
      </c>
      <c r="D1767" s="128">
        <f t="shared" si="109"/>
        <v>18879.138235080805</v>
      </c>
      <c r="E1767" s="128">
        <f t="shared" ca="1" si="110"/>
        <v>-53717.920727859215</v>
      </c>
      <c r="F1767" s="128">
        <f t="shared" ca="1" si="111"/>
        <v>57182.147005907107</v>
      </c>
    </row>
    <row r="1768" spans="1:6" x14ac:dyDescent="0.3">
      <c r="A1768" s="73">
        <v>41281</v>
      </c>
      <c r="B1768" s="130">
        <v>1461.8900149999999</v>
      </c>
      <c r="C1768" s="125">
        <f t="shared" si="108"/>
        <v>1.2606636288809536E-2</v>
      </c>
      <c r="D1768" s="128">
        <f t="shared" si="109"/>
        <v>12606.636288809535</v>
      </c>
      <c r="E1768" s="128">
        <f t="shared" ca="1" si="110"/>
        <v>-53717.920727859215</v>
      </c>
      <c r="F1768" s="128">
        <f t="shared" ca="1" si="111"/>
        <v>57182.147005907107</v>
      </c>
    </row>
    <row r="1769" spans="1:6" x14ac:dyDescent="0.3">
      <c r="A1769" s="73">
        <v>41278</v>
      </c>
      <c r="B1769" s="130">
        <v>1466.469971</v>
      </c>
      <c r="C1769" s="125">
        <f t="shared" si="108"/>
        <v>2.1353738127001254E-2</v>
      </c>
      <c r="D1769" s="128">
        <f t="shared" si="109"/>
        <v>21353.738127001256</v>
      </c>
      <c r="E1769" s="128">
        <f t="shared" ca="1" si="110"/>
        <v>-53717.920727859215</v>
      </c>
      <c r="F1769" s="128">
        <f t="shared" ca="1" si="111"/>
        <v>57182.147005907107</v>
      </c>
    </row>
    <row r="1770" spans="1:6" x14ac:dyDescent="0.3">
      <c r="A1770" s="73">
        <v>41277</v>
      </c>
      <c r="B1770" s="130">
        <v>1459.369995</v>
      </c>
      <c r="C1770" s="125">
        <f t="shared" si="108"/>
        <v>8.6950805997358938E-3</v>
      </c>
      <c r="D1770" s="128">
        <f t="shared" si="109"/>
        <v>8695.080599735893</v>
      </c>
      <c r="E1770" s="128">
        <f t="shared" ca="1" si="110"/>
        <v>-53717.920727859215</v>
      </c>
      <c r="F1770" s="128">
        <f t="shared" ca="1" si="111"/>
        <v>57182.147005907107</v>
      </c>
    </row>
    <row r="1771" spans="1:6" x14ac:dyDescent="0.3">
      <c r="A1771" s="73">
        <v>41276</v>
      </c>
      <c r="B1771" s="130">
        <v>1462.420044</v>
      </c>
      <c r="C1771" s="125">
        <f t="shared" si="108"/>
        <v>2.2413979233346648E-2</v>
      </c>
      <c r="D1771" s="128">
        <f t="shared" si="109"/>
        <v>22413.979233346647</v>
      </c>
      <c r="E1771" s="128">
        <f t="shared" ca="1" si="110"/>
        <v>-53717.920727859215</v>
      </c>
      <c r="F1771" s="128">
        <f t="shared" ca="1" si="111"/>
        <v>57182.147005907107</v>
      </c>
    </row>
    <row r="1772" spans="1:6" x14ac:dyDescent="0.3">
      <c r="A1772" s="73">
        <v>41274</v>
      </c>
      <c r="B1772" s="130">
        <v>1426.1899410000001</v>
      </c>
      <c r="C1772" s="125">
        <f t="shared" si="108"/>
        <v>8.9206025782102571E-3</v>
      </c>
      <c r="D1772" s="128">
        <f t="shared" si="109"/>
        <v>8920.602578210257</v>
      </c>
      <c r="E1772" s="128">
        <f t="shared" ca="1" si="110"/>
        <v>-53717.920727859215</v>
      </c>
      <c r="F1772" s="128">
        <f t="shared" ca="1" si="111"/>
        <v>57182.147005907107</v>
      </c>
    </row>
    <row r="1773" spans="1:6" x14ac:dyDescent="0.3">
      <c r="A1773" s="73">
        <v>41271</v>
      </c>
      <c r="B1773" s="130">
        <v>1402.4300539999999</v>
      </c>
      <c r="C1773" s="125">
        <f t="shared" si="108"/>
        <v>-1.1990487574436548E-2</v>
      </c>
      <c r="D1773" s="128">
        <f t="shared" si="109"/>
        <v>-11990.487574436547</v>
      </c>
      <c r="E1773" s="128">
        <f t="shared" ca="1" si="110"/>
        <v>-53717.920727859215</v>
      </c>
      <c r="F1773" s="128">
        <f t="shared" ca="1" si="111"/>
        <v>57182.147005907107</v>
      </c>
    </row>
    <row r="1774" spans="1:6" x14ac:dyDescent="0.3">
      <c r="A1774" s="73">
        <v>41270</v>
      </c>
      <c r="B1774" s="130">
        <v>1418.099976</v>
      </c>
      <c r="C1774" s="125">
        <f t="shared" si="108"/>
        <v>-7.2664679556797562E-3</v>
      </c>
      <c r="D1774" s="128">
        <f t="shared" si="109"/>
        <v>-7266.4679556797564</v>
      </c>
      <c r="E1774" s="128">
        <f t="shared" ca="1" si="110"/>
        <v>-53717.920727859215</v>
      </c>
      <c r="F1774" s="128">
        <f t="shared" ca="1" si="111"/>
        <v>57182.147005907107</v>
      </c>
    </row>
    <row r="1775" spans="1:6" x14ac:dyDescent="0.3">
      <c r="A1775" s="73">
        <v>41269</v>
      </c>
      <c r="B1775" s="130">
        <v>1419.829956</v>
      </c>
      <c r="C1775" s="125">
        <f t="shared" si="108"/>
        <v>-5.6098793917637169E-3</v>
      </c>
      <c r="D1775" s="128">
        <f t="shared" si="109"/>
        <v>-5609.8793917637167</v>
      </c>
      <c r="E1775" s="128">
        <f t="shared" ca="1" si="110"/>
        <v>-53717.920727859215</v>
      </c>
      <c r="F1775" s="128">
        <f t="shared" ca="1" si="111"/>
        <v>57182.147005907107</v>
      </c>
    </row>
    <row r="1776" spans="1:6" x14ac:dyDescent="0.3">
      <c r="A1776" s="73">
        <v>41267</v>
      </c>
      <c r="B1776" s="130">
        <v>1426.660034</v>
      </c>
      <c r="C1776" s="125">
        <f t="shared" si="108"/>
        <v>5.7170947233882163E-3</v>
      </c>
      <c r="D1776" s="128">
        <f t="shared" si="109"/>
        <v>5717.0947233882162</v>
      </c>
      <c r="E1776" s="128">
        <f t="shared" ca="1" si="110"/>
        <v>-53717.920727859215</v>
      </c>
      <c r="F1776" s="128">
        <f t="shared" ca="1" si="111"/>
        <v>57182.147005907107</v>
      </c>
    </row>
    <row r="1777" spans="1:6" x14ac:dyDescent="0.3">
      <c r="A1777" s="73">
        <v>41264</v>
      </c>
      <c r="B1777" s="130">
        <v>1430.150024</v>
      </c>
      <c r="C1777" s="125">
        <f t="shared" si="108"/>
        <v>8.5186757071289421E-3</v>
      </c>
      <c r="D1777" s="128">
        <f t="shared" si="109"/>
        <v>8518.6757071289412</v>
      </c>
      <c r="E1777" s="128">
        <f t="shared" ca="1" si="110"/>
        <v>-53717.920727859215</v>
      </c>
      <c r="F1777" s="128">
        <f t="shared" ca="1" si="111"/>
        <v>57182.147005907107</v>
      </c>
    </row>
    <row r="1778" spans="1:6" x14ac:dyDescent="0.3">
      <c r="A1778" s="73">
        <v>41263</v>
      </c>
      <c r="B1778" s="130">
        <v>1443.6899410000001</v>
      </c>
      <c r="C1778" s="125">
        <f t="shared" si="108"/>
        <v>2.1040497645861356E-2</v>
      </c>
      <c r="D1778" s="128">
        <f t="shared" si="109"/>
        <v>21040.497645861356</v>
      </c>
      <c r="E1778" s="128">
        <f t="shared" ca="1" si="110"/>
        <v>-53717.920727859215</v>
      </c>
      <c r="F1778" s="128">
        <f t="shared" ca="1" si="111"/>
        <v>57182.147005907107</v>
      </c>
    </row>
    <row r="1779" spans="1:6" x14ac:dyDescent="0.3">
      <c r="A1779" s="73">
        <v>41262</v>
      </c>
      <c r="B1779" s="130">
        <v>1435.8100589999999</v>
      </c>
      <c r="C1779" s="125">
        <f t="shared" si="108"/>
        <v>1.8825236613070562E-2</v>
      </c>
      <c r="D1779" s="128">
        <f t="shared" si="109"/>
        <v>18825.236613070563</v>
      </c>
      <c r="E1779" s="128">
        <f t="shared" ca="1" si="110"/>
        <v>-53717.920727859215</v>
      </c>
      <c r="F1779" s="128">
        <f t="shared" ca="1" si="111"/>
        <v>57182.147005907107</v>
      </c>
    </row>
    <row r="1780" spans="1:6" x14ac:dyDescent="0.3">
      <c r="A1780" s="73">
        <v>41261</v>
      </c>
      <c r="B1780" s="130">
        <v>1446.790039</v>
      </c>
      <c r="C1780" s="125">
        <f t="shared" si="108"/>
        <v>2.824348005832733E-2</v>
      </c>
      <c r="D1780" s="128">
        <f t="shared" si="109"/>
        <v>28243.480058327332</v>
      </c>
      <c r="E1780" s="128">
        <f t="shared" ca="1" si="110"/>
        <v>-53717.920727859215</v>
      </c>
      <c r="F1780" s="128">
        <f t="shared" ca="1" si="111"/>
        <v>57182.147005907107</v>
      </c>
    </row>
    <row r="1781" spans="1:6" x14ac:dyDescent="0.3">
      <c r="A1781" s="73">
        <v>41260</v>
      </c>
      <c r="B1781" s="130">
        <v>1430.3599850000001</v>
      </c>
      <c r="C1781" s="125">
        <f t="shared" si="108"/>
        <v>1.48283914253029E-2</v>
      </c>
      <c r="D1781" s="128">
        <f t="shared" si="109"/>
        <v>14828.3914253029</v>
      </c>
      <c r="E1781" s="128">
        <f t="shared" ca="1" si="110"/>
        <v>-53717.920727859215</v>
      </c>
      <c r="F1781" s="128">
        <f t="shared" ca="1" si="111"/>
        <v>57182.147005907107</v>
      </c>
    </row>
    <row r="1782" spans="1:6" x14ac:dyDescent="0.3">
      <c r="A1782" s="73">
        <v>41257</v>
      </c>
      <c r="B1782" s="130">
        <v>1413.579956</v>
      </c>
      <c r="C1782" s="125">
        <f t="shared" si="108"/>
        <v>-1.8359939420526938E-3</v>
      </c>
      <c r="D1782" s="128">
        <f t="shared" si="109"/>
        <v>-1835.9939420526939</v>
      </c>
      <c r="E1782" s="128">
        <f t="shared" ca="1" si="110"/>
        <v>-53717.920727859215</v>
      </c>
      <c r="F1782" s="128">
        <f t="shared" ca="1" si="111"/>
        <v>57182.147005907107</v>
      </c>
    </row>
    <row r="1783" spans="1:6" x14ac:dyDescent="0.3">
      <c r="A1783" s="73">
        <v>41256</v>
      </c>
      <c r="B1783" s="130">
        <v>1419.4499510000001</v>
      </c>
      <c r="C1783" s="125">
        <f t="shared" si="108"/>
        <v>2.4718387804090192E-3</v>
      </c>
      <c r="D1783" s="128">
        <f t="shared" si="109"/>
        <v>2471.8387804090194</v>
      </c>
      <c r="E1783" s="128">
        <f t="shared" ca="1" si="110"/>
        <v>-53717.920727859215</v>
      </c>
      <c r="F1783" s="128">
        <f t="shared" ca="1" si="111"/>
        <v>57182.147005907107</v>
      </c>
    </row>
    <row r="1784" spans="1:6" x14ac:dyDescent="0.3">
      <c r="A1784" s="73">
        <v>41255</v>
      </c>
      <c r="B1784" s="130">
        <v>1428.4799800000001</v>
      </c>
      <c r="C1784" s="125">
        <f t="shared" si="108"/>
        <v>1.3156628548610438E-2</v>
      </c>
      <c r="D1784" s="128">
        <f t="shared" si="109"/>
        <v>13156.628548610439</v>
      </c>
      <c r="E1784" s="128">
        <f t="shared" ca="1" si="110"/>
        <v>-53717.920727859215</v>
      </c>
      <c r="F1784" s="128">
        <f t="shared" ca="1" si="111"/>
        <v>57182.147005907107</v>
      </c>
    </row>
    <row r="1785" spans="1:6" x14ac:dyDescent="0.3">
      <c r="A1785" s="73">
        <v>41254</v>
      </c>
      <c r="B1785" s="130">
        <v>1427.839966</v>
      </c>
      <c r="C1785" s="125">
        <f t="shared" si="108"/>
        <v>2.0658517319436465E-2</v>
      </c>
      <c r="D1785" s="128">
        <f t="shared" si="109"/>
        <v>20658.517319436465</v>
      </c>
      <c r="E1785" s="128">
        <f t="shared" ca="1" si="110"/>
        <v>-53717.920727859215</v>
      </c>
      <c r="F1785" s="128">
        <f t="shared" ca="1" si="111"/>
        <v>57182.147005907107</v>
      </c>
    </row>
    <row r="1786" spans="1:6" x14ac:dyDescent="0.3">
      <c r="A1786" s="73">
        <v>41253</v>
      </c>
      <c r="B1786" s="130">
        <v>1418.5500489999999</v>
      </c>
      <c r="C1786" s="125">
        <f t="shared" si="108"/>
        <v>8.7179811134252549E-3</v>
      </c>
      <c r="D1786" s="128">
        <f t="shared" si="109"/>
        <v>8717.9811134252541</v>
      </c>
      <c r="E1786" s="128">
        <f t="shared" ca="1" si="110"/>
        <v>-53717.920727859215</v>
      </c>
      <c r="F1786" s="128">
        <f t="shared" ca="1" si="111"/>
        <v>57182.147005907107</v>
      </c>
    </row>
    <row r="1787" spans="1:6" x14ac:dyDescent="0.3">
      <c r="A1787" s="73">
        <v>41250</v>
      </c>
      <c r="B1787" s="130">
        <v>1418.0699460000001</v>
      </c>
      <c r="C1787" s="125">
        <f t="shared" si="108"/>
        <v>6.3300016663094816E-3</v>
      </c>
      <c r="D1787" s="128">
        <f t="shared" si="109"/>
        <v>6330.0016663094812</v>
      </c>
      <c r="E1787" s="128">
        <f t="shared" ca="1" si="110"/>
        <v>-53717.920727859215</v>
      </c>
      <c r="F1787" s="128">
        <f t="shared" ca="1" si="111"/>
        <v>57182.147005907107</v>
      </c>
    </row>
    <row r="1788" spans="1:6" x14ac:dyDescent="0.3">
      <c r="A1788" s="73">
        <v>41249</v>
      </c>
      <c r="B1788" s="130">
        <v>1413.9399410000001</v>
      </c>
      <c r="C1788" s="125">
        <f t="shared" si="108"/>
        <v>1.6469746534853558E-2</v>
      </c>
      <c r="D1788" s="128">
        <f t="shared" si="109"/>
        <v>16469.746534853559</v>
      </c>
      <c r="E1788" s="128">
        <f t="shared" ca="1" si="110"/>
        <v>-53717.920727859215</v>
      </c>
      <c r="F1788" s="128">
        <f t="shared" ca="1" si="111"/>
        <v>57182.147005907107</v>
      </c>
    </row>
    <row r="1789" spans="1:6" x14ac:dyDescent="0.3">
      <c r="A1789" s="73">
        <v>41248</v>
      </c>
      <c r="B1789" s="130">
        <v>1409.280029</v>
      </c>
      <c r="C1789" s="125">
        <f t="shared" si="108"/>
        <v>1.5470395145766869E-2</v>
      </c>
      <c r="D1789" s="128">
        <f t="shared" si="109"/>
        <v>15470.395145766868</v>
      </c>
      <c r="E1789" s="128">
        <f t="shared" ca="1" si="110"/>
        <v>-53717.920727859215</v>
      </c>
      <c r="F1789" s="128">
        <f t="shared" ca="1" si="111"/>
        <v>57182.147005907107</v>
      </c>
    </row>
    <row r="1790" spans="1:6" x14ac:dyDescent="0.3">
      <c r="A1790" s="73">
        <v>41247</v>
      </c>
      <c r="B1790" s="130">
        <v>1407.0500489999999</v>
      </c>
      <c r="C1790" s="125">
        <f t="shared" si="108"/>
        <v>1.4536144742523183E-2</v>
      </c>
      <c r="D1790" s="128">
        <f t="shared" si="109"/>
        <v>14536.144742523182</v>
      </c>
      <c r="E1790" s="128">
        <f t="shared" ca="1" si="110"/>
        <v>-53717.920727859215</v>
      </c>
      <c r="F1790" s="128">
        <f t="shared" ca="1" si="111"/>
        <v>57182.147005907107</v>
      </c>
    </row>
    <row r="1791" spans="1:6" x14ac:dyDescent="0.3">
      <c r="A1791" s="73">
        <v>41246</v>
      </c>
      <c r="B1791" s="130">
        <v>1409.459961</v>
      </c>
      <c r="C1791" s="125">
        <f t="shared" si="108"/>
        <v>3.6459066842445376E-2</v>
      </c>
      <c r="D1791" s="128">
        <f t="shared" si="109"/>
        <v>36459.066842445376</v>
      </c>
      <c r="E1791" s="128">
        <f t="shared" ca="1" si="110"/>
        <v>-53717.920727859215</v>
      </c>
      <c r="F1791" s="128">
        <f t="shared" ca="1" si="111"/>
        <v>57182.147005907107</v>
      </c>
    </row>
    <row r="1792" spans="1:6" x14ac:dyDescent="0.3">
      <c r="A1792" s="73">
        <v>41243</v>
      </c>
      <c r="B1792" s="130">
        <v>1416.1800539999999</v>
      </c>
      <c r="C1792" s="125">
        <f t="shared" si="108"/>
        <v>4.6441075010091648E-2</v>
      </c>
      <c r="D1792" s="128">
        <f t="shared" si="109"/>
        <v>46441.075010091648</v>
      </c>
      <c r="E1792" s="128">
        <f t="shared" ca="1" si="110"/>
        <v>-53717.920727859215</v>
      </c>
      <c r="F1792" s="128">
        <f t="shared" ca="1" si="111"/>
        <v>57182.147005907107</v>
      </c>
    </row>
    <row r="1793" spans="1:6" x14ac:dyDescent="0.3">
      <c r="A1793" s="73">
        <v>41242</v>
      </c>
      <c r="B1793" s="130">
        <v>1415.9499510000001</v>
      </c>
      <c r="C1793" s="125">
        <f t="shared" si="108"/>
        <v>4.4603767970282204E-2</v>
      </c>
      <c r="D1793" s="128">
        <f t="shared" si="109"/>
        <v>44603.767970282206</v>
      </c>
      <c r="E1793" s="128">
        <f t="shared" ca="1" si="110"/>
        <v>-53717.920727859215</v>
      </c>
      <c r="F1793" s="128">
        <f t="shared" ca="1" si="111"/>
        <v>57182.147005907107</v>
      </c>
    </row>
    <row r="1794" spans="1:6" x14ac:dyDescent="0.3">
      <c r="A1794" s="73">
        <v>41241</v>
      </c>
      <c r="B1794" s="130">
        <v>1409.9300539999999</v>
      </c>
      <c r="C1794" s="125">
        <f t="shared" si="108"/>
        <v>2.5754275463704568E-2</v>
      </c>
      <c r="D1794" s="128">
        <f t="shared" si="109"/>
        <v>25754.275463704569</v>
      </c>
      <c r="E1794" s="128">
        <f t="shared" ca="1" si="110"/>
        <v>-53717.920727859215</v>
      </c>
      <c r="F1794" s="128">
        <f t="shared" ca="1" si="111"/>
        <v>57182.147005907107</v>
      </c>
    </row>
    <row r="1795" spans="1:6" x14ac:dyDescent="0.3">
      <c r="A1795" s="73">
        <v>41240</v>
      </c>
      <c r="B1795" s="130">
        <v>1398.9399410000001</v>
      </c>
      <c r="C1795" s="125">
        <f t="shared" si="108"/>
        <v>1.3702536613426242E-2</v>
      </c>
      <c r="D1795" s="128">
        <f t="shared" si="109"/>
        <v>13702.536613426242</v>
      </c>
      <c r="E1795" s="128">
        <f t="shared" ca="1" si="110"/>
        <v>-53717.920727859215</v>
      </c>
      <c r="F1795" s="128">
        <f t="shared" ca="1" si="111"/>
        <v>57182.147005907107</v>
      </c>
    </row>
    <row r="1796" spans="1:6" x14ac:dyDescent="0.3">
      <c r="A1796" s="73">
        <v>41239</v>
      </c>
      <c r="B1796" s="130">
        <v>1406.290039</v>
      </c>
      <c r="C1796" s="125">
        <f t="shared" si="108"/>
        <v>1.916154905234424E-2</v>
      </c>
      <c r="D1796" s="128">
        <f t="shared" si="109"/>
        <v>19161.549052344239</v>
      </c>
      <c r="E1796" s="128">
        <f t="shared" ca="1" si="110"/>
        <v>-54630.88209041566</v>
      </c>
      <c r="F1796" s="128">
        <f t="shared" ca="1" si="111"/>
        <v>57999.615099792347</v>
      </c>
    </row>
    <row r="1797" spans="1:6" x14ac:dyDescent="0.3">
      <c r="A1797" s="73">
        <v>41236</v>
      </c>
      <c r="B1797" s="130">
        <v>1409.150024</v>
      </c>
      <c r="C1797" s="125">
        <f t="shared" si="108"/>
        <v>2.2968990258009025E-2</v>
      </c>
      <c r="D1797" s="128">
        <f t="shared" si="109"/>
        <v>22968.990258009024</v>
      </c>
      <c r="E1797" s="128">
        <f t="shared" ca="1" si="110"/>
        <v>-55855.39570920384</v>
      </c>
      <c r="F1797" s="128">
        <f t="shared" ca="1" si="111"/>
        <v>61362.756886056304</v>
      </c>
    </row>
    <row r="1798" spans="1:6" x14ac:dyDescent="0.3">
      <c r="A1798" s="73">
        <v>41234</v>
      </c>
      <c r="B1798" s="130">
        <v>1391.030029</v>
      </c>
      <c r="C1798" s="125">
        <f t="shared" si="108"/>
        <v>-2.5098061190620413E-3</v>
      </c>
      <c r="D1798" s="128">
        <f t="shared" si="109"/>
        <v>-2509.8061190620415</v>
      </c>
      <c r="E1798" s="128">
        <f t="shared" ca="1" si="110"/>
        <v>-55855.39570920384</v>
      </c>
      <c r="F1798" s="128">
        <f t="shared" ca="1" si="111"/>
        <v>61362.756886056304</v>
      </c>
    </row>
    <row r="1799" spans="1:6" x14ac:dyDescent="0.3">
      <c r="A1799" s="73">
        <v>41233</v>
      </c>
      <c r="B1799" s="130">
        <v>1387.8100589999999</v>
      </c>
      <c r="C1799" s="125">
        <f t="shared" si="108"/>
        <v>-2.8409576917968082E-2</v>
      </c>
      <c r="D1799" s="128">
        <f t="shared" si="109"/>
        <v>-28409.576917968083</v>
      </c>
      <c r="E1799" s="128">
        <f t="shared" ca="1" si="110"/>
        <v>-59421.837919326899</v>
      </c>
      <c r="F1799" s="128">
        <f t="shared" ca="1" si="111"/>
        <v>65516.399273058516</v>
      </c>
    </row>
    <row r="1800" spans="1:6" x14ac:dyDescent="0.3">
      <c r="A1800" s="73">
        <v>41232</v>
      </c>
      <c r="B1800" s="130">
        <v>1386.8900149999999</v>
      </c>
      <c r="C1800" s="125">
        <f t="shared" ref="C1800:C1863" si="112">B1800/B1810-1</f>
        <v>-2.1428668547558871E-2</v>
      </c>
      <c r="D1800" s="128">
        <f t="shared" ref="D1800:D1863" si="113">C1800*$B$5</f>
        <v>-21428.668547558871</v>
      </c>
      <c r="E1800" s="128">
        <f t="shared" ref="E1800:E1863" ca="1" si="114">_xlfn.PERCENTILE.INC(OFFSET(D1800,0,0,Window),1-VaRLevel)</f>
        <v>-59421.837919326899</v>
      </c>
      <c r="F1800" s="128">
        <f t="shared" ref="F1800:F1863" ca="1" si="115">ABS(AVERAGEIF(OFFSET(D1800,0,0,Window),"&lt;=" &amp;E1800))</f>
        <v>65516.399273058516</v>
      </c>
    </row>
    <row r="1801" spans="1:6" x14ac:dyDescent="0.3">
      <c r="A1801" s="73">
        <v>41229</v>
      </c>
      <c r="B1801" s="130">
        <v>1359.880005</v>
      </c>
      <c r="C1801" s="125">
        <f t="shared" si="112"/>
        <v>-3.841037185837104E-2</v>
      </c>
      <c r="D1801" s="128">
        <f t="shared" si="113"/>
        <v>-38410.371858371036</v>
      </c>
      <c r="E1801" s="128">
        <f t="shared" ca="1" si="114"/>
        <v>-59421.837919326899</v>
      </c>
      <c r="F1801" s="128">
        <f t="shared" ca="1" si="115"/>
        <v>65516.399273058516</v>
      </c>
    </row>
    <row r="1802" spans="1:6" x14ac:dyDescent="0.3">
      <c r="A1802" s="73">
        <v>41228</v>
      </c>
      <c r="B1802" s="130">
        <v>1353.329956</v>
      </c>
      <c r="C1802" s="125">
        <f t="shared" si="112"/>
        <v>-5.2017744428444646E-2</v>
      </c>
      <c r="D1802" s="128">
        <f t="shared" si="113"/>
        <v>-52017.744428444646</v>
      </c>
      <c r="E1802" s="128">
        <f t="shared" ca="1" si="114"/>
        <v>-59421.837919326899</v>
      </c>
      <c r="F1802" s="128">
        <f t="shared" ca="1" si="115"/>
        <v>65516.399273058516</v>
      </c>
    </row>
    <row r="1803" spans="1:6" x14ac:dyDescent="0.3">
      <c r="A1803" s="73">
        <v>41227</v>
      </c>
      <c r="B1803" s="130">
        <v>1355.48999</v>
      </c>
      <c r="C1803" s="125">
        <f t="shared" si="112"/>
        <v>-4.0130043787940828E-2</v>
      </c>
      <c r="D1803" s="128">
        <f t="shared" si="113"/>
        <v>-40130.043787940827</v>
      </c>
      <c r="E1803" s="128">
        <f t="shared" ca="1" si="114"/>
        <v>-59421.837919326899</v>
      </c>
      <c r="F1803" s="128">
        <f t="shared" ca="1" si="115"/>
        <v>65516.399273058516</v>
      </c>
    </row>
    <row r="1804" spans="1:6" x14ac:dyDescent="0.3">
      <c r="A1804" s="73">
        <v>41226</v>
      </c>
      <c r="B1804" s="130">
        <v>1374.530029</v>
      </c>
      <c r="C1804" s="125">
        <f t="shared" si="112"/>
        <v>-2.6495398928586655E-2</v>
      </c>
      <c r="D1804" s="128">
        <f t="shared" si="113"/>
        <v>-26495.398928586656</v>
      </c>
      <c r="E1804" s="128">
        <f t="shared" ca="1" si="114"/>
        <v>-59421.837919326899</v>
      </c>
      <c r="F1804" s="128">
        <f t="shared" ca="1" si="115"/>
        <v>65516.399273058516</v>
      </c>
    </row>
    <row r="1805" spans="1:6" x14ac:dyDescent="0.3">
      <c r="A1805" s="73">
        <v>41225</v>
      </c>
      <c r="B1805" s="130">
        <v>1380.030029</v>
      </c>
      <c r="C1805" s="125">
        <f t="shared" si="112"/>
        <v>-2.3312556300603804E-2</v>
      </c>
      <c r="D1805" s="128">
        <f t="shared" si="113"/>
        <v>-23312.556300603803</v>
      </c>
      <c r="E1805" s="128">
        <f t="shared" ca="1" si="114"/>
        <v>-59421.837919326899</v>
      </c>
      <c r="F1805" s="128">
        <f t="shared" ca="1" si="115"/>
        <v>65516.399273058516</v>
      </c>
    </row>
    <row r="1806" spans="1:6" x14ac:dyDescent="0.3">
      <c r="A1806" s="73">
        <v>41222</v>
      </c>
      <c r="B1806" s="130">
        <v>1379.849976</v>
      </c>
      <c r="C1806" s="125">
        <f t="shared" si="112"/>
        <v>-2.0514657675244075E-2</v>
      </c>
      <c r="D1806" s="128">
        <f t="shared" si="113"/>
        <v>-20514.657675244074</v>
      </c>
      <c r="E1806" s="128">
        <f t="shared" ca="1" si="114"/>
        <v>-59421.837919326899</v>
      </c>
      <c r="F1806" s="128">
        <f t="shared" ca="1" si="115"/>
        <v>65516.399273058516</v>
      </c>
    </row>
    <row r="1807" spans="1:6" x14ac:dyDescent="0.3">
      <c r="A1807" s="73">
        <v>41221</v>
      </c>
      <c r="B1807" s="130">
        <v>1377.51001</v>
      </c>
      <c r="C1807" s="125">
        <f t="shared" si="112"/>
        <v>-2.5192642736863835E-2</v>
      </c>
      <c r="D1807" s="128">
        <f t="shared" si="113"/>
        <v>-25192.642736863836</v>
      </c>
      <c r="E1807" s="128">
        <f t="shared" ca="1" si="114"/>
        <v>-59421.837919326899</v>
      </c>
      <c r="F1807" s="128">
        <f t="shared" ca="1" si="115"/>
        <v>65516.399273058516</v>
      </c>
    </row>
    <row r="1808" spans="1:6" x14ac:dyDescent="0.3">
      <c r="A1808" s="73">
        <v>41220</v>
      </c>
      <c r="B1808" s="130">
        <v>1394.530029</v>
      </c>
      <c r="C1808" s="125">
        <f t="shared" si="112"/>
        <v>-2.7402267006822689E-2</v>
      </c>
      <c r="D1808" s="128">
        <f t="shared" si="113"/>
        <v>-27402.267006822691</v>
      </c>
      <c r="E1808" s="128">
        <f t="shared" ca="1" si="114"/>
        <v>-59421.837919326899</v>
      </c>
      <c r="F1808" s="128">
        <f t="shared" ca="1" si="115"/>
        <v>65516.399273058516</v>
      </c>
    </row>
    <row r="1809" spans="1:6" x14ac:dyDescent="0.3">
      <c r="A1809" s="73">
        <v>41219</v>
      </c>
      <c r="B1809" s="130">
        <v>1428.3900149999999</v>
      </c>
      <c r="C1809" s="125">
        <f t="shared" si="112"/>
        <v>-3.3491206313177591E-3</v>
      </c>
      <c r="D1809" s="128">
        <f t="shared" si="113"/>
        <v>-3349.120631317759</v>
      </c>
      <c r="E1809" s="128">
        <f t="shared" ca="1" si="114"/>
        <v>-59421.837919326899</v>
      </c>
      <c r="F1809" s="128">
        <f t="shared" ca="1" si="115"/>
        <v>65516.399273058516</v>
      </c>
    </row>
    <row r="1810" spans="1:6" x14ac:dyDescent="0.3">
      <c r="A1810" s="73">
        <v>41218</v>
      </c>
      <c r="B1810" s="130">
        <v>1417.26001</v>
      </c>
      <c r="C1810" s="125">
        <f t="shared" si="112"/>
        <v>-2.7502131921907425E-2</v>
      </c>
      <c r="D1810" s="128">
        <f t="shared" si="113"/>
        <v>-27502.131921907425</v>
      </c>
      <c r="E1810" s="128">
        <f t="shared" ca="1" si="114"/>
        <v>-59421.837919326899</v>
      </c>
      <c r="F1810" s="128">
        <f t="shared" ca="1" si="115"/>
        <v>65516.399273058516</v>
      </c>
    </row>
    <row r="1811" spans="1:6" x14ac:dyDescent="0.3">
      <c r="A1811" s="73">
        <v>41215</v>
      </c>
      <c r="B1811" s="130">
        <v>1414.1999510000001</v>
      </c>
      <c r="C1811" s="125">
        <f t="shared" si="112"/>
        <v>-3.197327823952778E-2</v>
      </c>
      <c r="D1811" s="128">
        <f t="shared" si="113"/>
        <v>-31973.278239527779</v>
      </c>
      <c r="E1811" s="128">
        <f t="shared" ca="1" si="114"/>
        <v>-59421.837919326899</v>
      </c>
      <c r="F1811" s="128">
        <f t="shared" ca="1" si="115"/>
        <v>65516.399273058516</v>
      </c>
    </row>
    <row r="1812" spans="1:6" x14ac:dyDescent="0.3">
      <c r="A1812" s="73">
        <v>41214</v>
      </c>
      <c r="B1812" s="130">
        <v>1427.589966</v>
      </c>
      <c r="C1812" s="125">
        <f t="shared" si="112"/>
        <v>-1.8784591024577302E-2</v>
      </c>
      <c r="D1812" s="128">
        <f t="shared" si="113"/>
        <v>-18784.591024577301</v>
      </c>
      <c r="E1812" s="128">
        <f t="shared" ca="1" si="114"/>
        <v>-59421.837919326899</v>
      </c>
      <c r="F1812" s="128">
        <f t="shared" ca="1" si="115"/>
        <v>65516.399273058516</v>
      </c>
    </row>
    <row r="1813" spans="1:6" x14ac:dyDescent="0.3">
      <c r="A1813" s="73">
        <v>41213</v>
      </c>
      <c r="B1813" s="130">
        <v>1412.160034</v>
      </c>
      <c r="C1813" s="125">
        <f t="shared" si="112"/>
        <v>-1.942183754445137E-2</v>
      </c>
      <c r="D1813" s="128">
        <f t="shared" si="113"/>
        <v>-19421.837544451369</v>
      </c>
      <c r="E1813" s="128">
        <f t="shared" ca="1" si="114"/>
        <v>-59421.837919326899</v>
      </c>
      <c r="F1813" s="128">
        <f t="shared" ca="1" si="115"/>
        <v>65516.399273058516</v>
      </c>
    </row>
    <row r="1814" spans="1:6" x14ac:dyDescent="0.3">
      <c r="A1814" s="73">
        <v>41208</v>
      </c>
      <c r="B1814" s="130">
        <v>1411.9399410000001</v>
      </c>
      <c r="C1814" s="125">
        <f t="shared" si="112"/>
        <v>-1.1654866264124375E-2</v>
      </c>
      <c r="D1814" s="128">
        <f t="shared" si="113"/>
        <v>-11654.866264124375</v>
      </c>
      <c r="E1814" s="128">
        <f t="shared" ca="1" si="114"/>
        <v>-59421.837919326899</v>
      </c>
      <c r="F1814" s="128">
        <f t="shared" ca="1" si="115"/>
        <v>65516.399273058516</v>
      </c>
    </row>
    <row r="1815" spans="1:6" x14ac:dyDescent="0.3">
      <c r="A1815" s="73">
        <v>41207</v>
      </c>
      <c r="B1815" s="130">
        <v>1412.969971</v>
      </c>
      <c r="C1815" s="125">
        <f t="shared" si="112"/>
        <v>-1.3867560559097325E-2</v>
      </c>
      <c r="D1815" s="128">
        <f t="shared" si="113"/>
        <v>-13867.560559097325</v>
      </c>
      <c r="E1815" s="128">
        <f t="shared" ca="1" si="114"/>
        <v>-59421.837919326899</v>
      </c>
      <c r="F1815" s="128">
        <f t="shared" ca="1" si="115"/>
        <v>65516.399273058516</v>
      </c>
    </row>
    <row r="1816" spans="1:6" x14ac:dyDescent="0.3">
      <c r="A1816" s="73">
        <v>41206</v>
      </c>
      <c r="B1816" s="130">
        <v>1408.75</v>
      </c>
      <c r="C1816" s="125">
        <f t="shared" si="112"/>
        <v>-1.6620635798418548E-2</v>
      </c>
      <c r="D1816" s="128">
        <f t="shared" si="113"/>
        <v>-16620.635798418549</v>
      </c>
      <c r="E1816" s="128">
        <f t="shared" ca="1" si="114"/>
        <v>-59421.837919326899</v>
      </c>
      <c r="F1816" s="128">
        <f t="shared" ca="1" si="115"/>
        <v>65516.399273058516</v>
      </c>
    </row>
    <row r="1817" spans="1:6" x14ac:dyDescent="0.3">
      <c r="A1817" s="73">
        <v>41205</v>
      </c>
      <c r="B1817" s="130">
        <v>1413.1099850000001</v>
      </c>
      <c r="C1817" s="125">
        <f t="shared" si="112"/>
        <v>-1.9681157833354002E-2</v>
      </c>
      <c r="D1817" s="128">
        <f t="shared" si="113"/>
        <v>-19681.157833354002</v>
      </c>
      <c r="E1817" s="128">
        <f t="shared" ca="1" si="114"/>
        <v>-59421.837919326899</v>
      </c>
      <c r="F1817" s="128">
        <f t="shared" ca="1" si="115"/>
        <v>65516.399273058516</v>
      </c>
    </row>
    <row r="1818" spans="1:6" x14ac:dyDescent="0.3">
      <c r="A1818" s="73">
        <v>41204</v>
      </c>
      <c r="B1818" s="130">
        <v>1433.8199460000001</v>
      </c>
      <c r="C1818" s="125">
        <f t="shared" si="112"/>
        <v>-1.5152388194245359E-2</v>
      </c>
      <c r="D1818" s="128">
        <f t="shared" si="113"/>
        <v>-15152.388194245359</v>
      </c>
      <c r="E1818" s="128">
        <f t="shared" ca="1" si="114"/>
        <v>-59421.837919326899</v>
      </c>
      <c r="F1818" s="128">
        <f t="shared" ca="1" si="115"/>
        <v>65516.399273058516</v>
      </c>
    </row>
    <row r="1819" spans="1:6" x14ac:dyDescent="0.3">
      <c r="A1819" s="73">
        <v>41201</v>
      </c>
      <c r="B1819" s="130">
        <v>1433.1899410000001</v>
      </c>
      <c r="C1819" s="125">
        <f t="shared" si="112"/>
        <v>-1.8987981610788185E-2</v>
      </c>
      <c r="D1819" s="128">
        <f t="shared" si="113"/>
        <v>-18987.981610788185</v>
      </c>
      <c r="E1819" s="128">
        <f t="shared" ca="1" si="114"/>
        <v>-59421.837919326899</v>
      </c>
      <c r="F1819" s="128">
        <f t="shared" ca="1" si="115"/>
        <v>65516.399273058516</v>
      </c>
    </row>
    <row r="1820" spans="1:6" x14ac:dyDescent="0.3">
      <c r="A1820" s="73">
        <v>41200</v>
      </c>
      <c r="B1820" s="130">
        <v>1457.339966</v>
      </c>
      <c r="C1820" s="125">
        <f t="shared" si="112"/>
        <v>-2.778197573096497E-3</v>
      </c>
      <c r="D1820" s="128">
        <f t="shared" si="113"/>
        <v>-2778.1975730964969</v>
      </c>
      <c r="E1820" s="128">
        <f t="shared" ca="1" si="114"/>
        <v>-59421.837919326899</v>
      </c>
      <c r="F1820" s="128">
        <f t="shared" ca="1" si="115"/>
        <v>65516.399273058516</v>
      </c>
    </row>
    <row r="1821" spans="1:6" x14ac:dyDescent="0.3">
      <c r="A1821" s="73">
        <v>41199</v>
      </c>
      <c r="B1821" s="130">
        <v>1460.910034</v>
      </c>
      <c r="C1821" s="125">
        <f t="shared" si="112"/>
        <v>6.8367418578814121E-3</v>
      </c>
      <c r="D1821" s="128">
        <f t="shared" si="113"/>
        <v>6836.7418578814122</v>
      </c>
      <c r="E1821" s="128">
        <f t="shared" ca="1" si="114"/>
        <v>-59421.837919326899</v>
      </c>
      <c r="F1821" s="128">
        <f t="shared" ca="1" si="115"/>
        <v>65516.399273058516</v>
      </c>
    </row>
    <row r="1822" spans="1:6" x14ac:dyDescent="0.3">
      <c r="A1822" s="73">
        <v>41198</v>
      </c>
      <c r="B1822" s="130">
        <v>1454.920044</v>
      </c>
      <c r="C1822" s="125">
        <f t="shared" si="112"/>
        <v>6.3427591215632351E-3</v>
      </c>
      <c r="D1822" s="128">
        <f t="shared" si="113"/>
        <v>6342.7591215632347</v>
      </c>
      <c r="E1822" s="128">
        <f t="shared" ca="1" si="114"/>
        <v>-59421.837919326899</v>
      </c>
      <c r="F1822" s="128">
        <f t="shared" ca="1" si="115"/>
        <v>65516.399273058516</v>
      </c>
    </row>
    <row r="1823" spans="1:6" x14ac:dyDescent="0.3">
      <c r="A1823" s="73">
        <v>41197</v>
      </c>
      <c r="B1823" s="130">
        <v>1440.130005</v>
      </c>
      <c r="C1823" s="125">
        <f t="shared" si="112"/>
        <v>-3.0183559804385363E-3</v>
      </c>
      <c r="D1823" s="128">
        <f t="shared" si="113"/>
        <v>-3018.3559804385363</v>
      </c>
      <c r="E1823" s="128">
        <f t="shared" ca="1" si="114"/>
        <v>-59421.837919326899</v>
      </c>
      <c r="F1823" s="128">
        <f t="shared" ca="1" si="115"/>
        <v>65516.399273058516</v>
      </c>
    </row>
    <row r="1824" spans="1:6" x14ac:dyDescent="0.3">
      <c r="A1824" s="73">
        <v>41194</v>
      </c>
      <c r="B1824" s="130">
        <v>1428.589966</v>
      </c>
      <c r="C1824" s="125">
        <f t="shared" si="112"/>
        <v>-8.3850414259046824E-3</v>
      </c>
      <c r="D1824" s="128">
        <f t="shared" si="113"/>
        <v>-8385.0414259046829</v>
      </c>
      <c r="E1824" s="128">
        <f t="shared" ca="1" si="114"/>
        <v>-59421.837919326899</v>
      </c>
      <c r="F1824" s="128">
        <f t="shared" ca="1" si="115"/>
        <v>65516.399273058516</v>
      </c>
    </row>
    <row r="1825" spans="1:6" x14ac:dyDescent="0.3">
      <c r="A1825" s="73">
        <v>41193</v>
      </c>
      <c r="B1825" s="130">
        <v>1432.839966</v>
      </c>
      <c r="C1825" s="125">
        <f t="shared" si="112"/>
        <v>-9.8884412553483791E-3</v>
      </c>
      <c r="D1825" s="128">
        <f t="shared" si="113"/>
        <v>-9888.4412553483799</v>
      </c>
      <c r="E1825" s="128">
        <f t="shared" ca="1" si="114"/>
        <v>-59421.837919326899</v>
      </c>
      <c r="F1825" s="128">
        <f t="shared" ca="1" si="115"/>
        <v>65516.399273058516</v>
      </c>
    </row>
    <row r="1826" spans="1:6" x14ac:dyDescent="0.3">
      <c r="A1826" s="73">
        <v>41192</v>
      </c>
      <c r="B1826" s="130">
        <v>1432.5600589999999</v>
      </c>
      <c r="C1826" s="125">
        <f t="shared" si="112"/>
        <v>-5.3015867261230198E-4</v>
      </c>
      <c r="D1826" s="128">
        <f t="shared" si="113"/>
        <v>-530.15867261230198</v>
      </c>
      <c r="E1826" s="128">
        <f t="shared" ca="1" si="114"/>
        <v>-59421.837919326899</v>
      </c>
      <c r="F1826" s="128">
        <f t="shared" ca="1" si="115"/>
        <v>65516.399273058516</v>
      </c>
    </row>
    <row r="1827" spans="1:6" x14ac:dyDescent="0.3">
      <c r="A1827" s="73">
        <v>41191</v>
      </c>
      <c r="B1827" s="130">
        <v>1441.4799800000001</v>
      </c>
      <c r="C1827" s="125">
        <f t="shared" si="112"/>
        <v>-7.6294926153686049E-5</v>
      </c>
      <c r="D1827" s="128">
        <f t="shared" si="113"/>
        <v>-76.294926153686049</v>
      </c>
      <c r="E1827" s="128">
        <f t="shared" ca="1" si="114"/>
        <v>-59421.837919326899</v>
      </c>
      <c r="F1827" s="128">
        <f t="shared" ca="1" si="115"/>
        <v>65516.399273058516</v>
      </c>
    </row>
    <row r="1828" spans="1:6" x14ac:dyDescent="0.3">
      <c r="A1828" s="73">
        <v>41190</v>
      </c>
      <c r="B1828" s="130">
        <v>1455.880005</v>
      </c>
      <c r="C1828" s="125">
        <f t="shared" si="112"/>
        <v>-6.9326441227612889E-4</v>
      </c>
      <c r="D1828" s="128">
        <f t="shared" si="113"/>
        <v>-693.26441227612895</v>
      </c>
      <c r="E1828" s="128">
        <f t="shared" ca="1" si="114"/>
        <v>-59421.837919326899</v>
      </c>
      <c r="F1828" s="128">
        <f t="shared" ca="1" si="115"/>
        <v>65516.399273058516</v>
      </c>
    </row>
    <row r="1829" spans="1:6" x14ac:dyDescent="0.3">
      <c r="A1829" s="73">
        <v>41187</v>
      </c>
      <c r="B1829" s="130">
        <v>1460.9300539999999</v>
      </c>
      <c r="C1829" s="125">
        <f t="shared" si="112"/>
        <v>5.342122296878582E-4</v>
      </c>
      <c r="D1829" s="128">
        <f t="shared" si="113"/>
        <v>534.21222968785821</v>
      </c>
      <c r="E1829" s="128">
        <f t="shared" ca="1" si="114"/>
        <v>-59421.837919326899</v>
      </c>
      <c r="F1829" s="128">
        <f t="shared" ca="1" si="115"/>
        <v>65516.399273058516</v>
      </c>
    </row>
    <row r="1830" spans="1:6" x14ac:dyDescent="0.3">
      <c r="A1830" s="73">
        <v>41186</v>
      </c>
      <c r="B1830" s="130">
        <v>1461.400024</v>
      </c>
      <c r="C1830" s="125">
        <f t="shared" si="112"/>
        <v>7.8069247407519526E-4</v>
      </c>
      <c r="D1830" s="128">
        <f t="shared" si="113"/>
        <v>780.69247407519526</v>
      </c>
      <c r="E1830" s="128">
        <f t="shared" ca="1" si="114"/>
        <v>-59421.837919326899</v>
      </c>
      <c r="F1830" s="128">
        <f t="shared" ca="1" si="115"/>
        <v>65516.399273058516</v>
      </c>
    </row>
    <row r="1831" spans="1:6" x14ac:dyDescent="0.3">
      <c r="A1831" s="73">
        <v>41185</v>
      </c>
      <c r="B1831" s="130">
        <v>1450.98999</v>
      </c>
      <c r="C1831" s="125">
        <f t="shared" si="112"/>
        <v>-6.8854992386369052E-3</v>
      </c>
      <c r="D1831" s="128">
        <f t="shared" si="113"/>
        <v>-6885.4992386369049</v>
      </c>
      <c r="E1831" s="128">
        <f t="shared" ca="1" si="114"/>
        <v>-59421.837919326899</v>
      </c>
      <c r="F1831" s="128">
        <f t="shared" ca="1" si="115"/>
        <v>65516.399273058516</v>
      </c>
    </row>
    <row r="1832" spans="1:6" x14ac:dyDescent="0.3">
      <c r="A1832" s="73">
        <v>41184</v>
      </c>
      <c r="B1832" s="130">
        <v>1445.75</v>
      </c>
      <c r="C1832" s="125">
        <f t="shared" si="112"/>
        <v>-9.298814860439153E-3</v>
      </c>
      <c r="D1832" s="128">
        <f t="shared" si="113"/>
        <v>-9298.8148604391536</v>
      </c>
      <c r="E1832" s="128">
        <f t="shared" ca="1" si="114"/>
        <v>-59421.837919326899</v>
      </c>
      <c r="F1832" s="128">
        <f t="shared" ca="1" si="115"/>
        <v>65516.399273058516</v>
      </c>
    </row>
    <row r="1833" spans="1:6" x14ac:dyDescent="0.3">
      <c r="A1833" s="73">
        <v>41183</v>
      </c>
      <c r="B1833" s="130">
        <v>1444.48999</v>
      </c>
      <c r="C1833" s="125">
        <f t="shared" si="112"/>
        <v>-1.1429007640561095E-2</v>
      </c>
      <c r="D1833" s="128">
        <f t="shared" si="113"/>
        <v>-11429.007640561094</v>
      </c>
      <c r="E1833" s="128">
        <f t="shared" ca="1" si="114"/>
        <v>-59421.837919326899</v>
      </c>
      <c r="F1833" s="128">
        <f t="shared" ca="1" si="115"/>
        <v>65516.399273058516</v>
      </c>
    </row>
    <row r="1834" spans="1:6" x14ac:dyDescent="0.3">
      <c r="A1834" s="73">
        <v>41180</v>
      </c>
      <c r="B1834" s="130">
        <v>1440.670044</v>
      </c>
      <c r="C1834" s="125">
        <f t="shared" si="112"/>
        <v>-1.7124088811695026E-2</v>
      </c>
      <c r="D1834" s="128">
        <f t="shared" si="113"/>
        <v>-17124.088811695026</v>
      </c>
      <c r="E1834" s="128">
        <f t="shared" ca="1" si="114"/>
        <v>-63684.103791915084</v>
      </c>
      <c r="F1834" s="128">
        <f t="shared" ca="1" si="115"/>
        <v>66413.925018266935</v>
      </c>
    </row>
    <row r="1835" spans="1:6" x14ac:dyDescent="0.3">
      <c r="A1835" s="73">
        <v>41179</v>
      </c>
      <c r="B1835" s="130">
        <v>1447.150024</v>
      </c>
      <c r="C1835" s="125">
        <f t="shared" si="112"/>
        <v>-8.7945575572062618E-3</v>
      </c>
      <c r="D1835" s="128">
        <f t="shared" si="113"/>
        <v>-8794.5575572062626</v>
      </c>
      <c r="E1835" s="128">
        <f t="shared" ca="1" si="114"/>
        <v>-65186.581449286488</v>
      </c>
      <c r="F1835" s="128">
        <f t="shared" ca="1" si="115"/>
        <v>73774.937572020805</v>
      </c>
    </row>
    <row r="1836" spans="1:6" x14ac:dyDescent="0.3">
      <c r="A1836" s="73">
        <v>41178</v>
      </c>
      <c r="B1836" s="130">
        <v>1433.3199460000001</v>
      </c>
      <c r="C1836" s="125">
        <f t="shared" si="112"/>
        <v>-2.2554664385249223E-3</v>
      </c>
      <c r="D1836" s="128">
        <f t="shared" si="113"/>
        <v>-2255.4664385249225</v>
      </c>
      <c r="E1836" s="128">
        <f t="shared" ca="1" si="114"/>
        <v>-67154.286987125248</v>
      </c>
      <c r="F1836" s="128">
        <f t="shared" ca="1" si="115"/>
        <v>75175.280521168243</v>
      </c>
    </row>
    <row r="1837" spans="1:6" x14ac:dyDescent="0.3">
      <c r="A1837" s="73">
        <v>41177</v>
      </c>
      <c r="B1837" s="130">
        <v>1441.589966</v>
      </c>
      <c r="C1837" s="125">
        <f t="shared" si="112"/>
        <v>5.601374668321446E-3</v>
      </c>
      <c r="D1837" s="128">
        <f t="shared" si="113"/>
        <v>5601.3746683214458</v>
      </c>
      <c r="E1837" s="128">
        <f t="shared" ca="1" si="114"/>
        <v>-67154.286987125248</v>
      </c>
      <c r="F1837" s="128">
        <f t="shared" ca="1" si="115"/>
        <v>75175.280521168243</v>
      </c>
    </row>
    <row r="1838" spans="1:6" x14ac:dyDescent="0.3">
      <c r="A1838" s="73">
        <v>41176</v>
      </c>
      <c r="B1838" s="130">
        <v>1456.8900149999999</v>
      </c>
      <c r="C1838" s="125">
        <f t="shared" si="112"/>
        <v>1.9460114098752257E-2</v>
      </c>
      <c r="D1838" s="128">
        <f t="shared" si="113"/>
        <v>19460.114098752256</v>
      </c>
      <c r="E1838" s="128">
        <f t="shared" ca="1" si="114"/>
        <v>-67154.286987125248</v>
      </c>
      <c r="F1838" s="128">
        <f t="shared" ca="1" si="115"/>
        <v>75175.280521168243</v>
      </c>
    </row>
    <row r="1839" spans="1:6" x14ac:dyDescent="0.3">
      <c r="A1839" s="73">
        <v>41173</v>
      </c>
      <c r="B1839" s="130">
        <v>1460.150024</v>
      </c>
      <c r="C1839" s="125">
        <f t="shared" si="112"/>
        <v>1.5459816484761468E-2</v>
      </c>
      <c r="D1839" s="128">
        <f t="shared" si="113"/>
        <v>15459.816484761468</v>
      </c>
      <c r="E1839" s="128">
        <f t="shared" ca="1" si="114"/>
        <v>-67154.286987125248</v>
      </c>
      <c r="F1839" s="128">
        <f t="shared" ca="1" si="115"/>
        <v>75175.280521168243</v>
      </c>
    </row>
    <row r="1840" spans="1:6" x14ac:dyDescent="0.3">
      <c r="A1840" s="73">
        <v>41172</v>
      </c>
      <c r="B1840" s="130">
        <v>1460.26001</v>
      </c>
      <c r="C1840" s="125">
        <f t="shared" si="112"/>
        <v>1.9649201951125628E-2</v>
      </c>
      <c r="D1840" s="128">
        <f t="shared" si="113"/>
        <v>19649.201951125629</v>
      </c>
      <c r="E1840" s="128">
        <f t="shared" ca="1" si="114"/>
        <v>-67154.286987125248</v>
      </c>
      <c r="F1840" s="128">
        <f t="shared" ca="1" si="115"/>
        <v>75175.280521168243</v>
      </c>
    </row>
    <row r="1841" spans="1:6" x14ac:dyDescent="0.3">
      <c r="A1841" s="73">
        <v>41171</v>
      </c>
      <c r="B1841" s="130">
        <v>1461.0500489999999</v>
      </c>
      <c r="C1841" s="125">
        <f t="shared" si="112"/>
        <v>4.1049215087145541E-2</v>
      </c>
      <c r="D1841" s="128">
        <f t="shared" si="113"/>
        <v>41049.215087145538</v>
      </c>
      <c r="E1841" s="128">
        <f t="shared" ca="1" si="114"/>
        <v>-67154.286987125248</v>
      </c>
      <c r="F1841" s="128">
        <f t="shared" ca="1" si="115"/>
        <v>75175.280521168243</v>
      </c>
    </row>
    <row r="1842" spans="1:6" x14ac:dyDescent="0.3">
      <c r="A1842" s="73">
        <v>41170</v>
      </c>
      <c r="B1842" s="130">
        <v>1459.3199460000001</v>
      </c>
      <c r="C1842" s="125">
        <f t="shared" si="112"/>
        <v>3.8706284456041296E-2</v>
      </c>
      <c r="D1842" s="128">
        <f t="shared" si="113"/>
        <v>38706.284456041292</v>
      </c>
      <c r="E1842" s="128">
        <f t="shared" ca="1" si="114"/>
        <v>-67154.286987125248</v>
      </c>
      <c r="F1842" s="128">
        <f t="shared" ca="1" si="115"/>
        <v>75175.280521168243</v>
      </c>
    </row>
    <row r="1843" spans="1:6" x14ac:dyDescent="0.3">
      <c r="A1843" s="73">
        <v>41169</v>
      </c>
      <c r="B1843" s="130">
        <v>1461.1899410000001</v>
      </c>
      <c r="C1843" s="125">
        <f t="shared" si="112"/>
        <v>3.882465747293784E-2</v>
      </c>
      <c r="D1843" s="128">
        <f t="shared" si="113"/>
        <v>38824.657472937841</v>
      </c>
      <c r="E1843" s="128">
        <f t="shared" ca="1" si="114"/>
        <v>-67154.286987125248</v>
      </c>
      <c r="F1843" s="128">
        <f t="shared" ca="1" si="115"/>
        <v>75175.280521168243</v>
      </c>
    </row>
    <row r="1844" spans="1:6" x14ac:dyDescent="0.3">
      <c r="A1844" s="73">
        <v>41166</v>
      </c>
      <c r="B1844" s="130">
        <v>1465.7700199999999</v>
      </c>
      <c r="C1844" s="125">
        <f t="shared" si="112"/>
        <v>4.7367622936628218E-2</v>
      </c>
      <c r="D1844" s="128">
        <f t="shared" si="113"/>
        <v>47367.62293662822</v>
      </c>
      <c r="E1844" s="128">
        <f t="shared" ca="1" si="114"/>
        <v>-67154.286987125248</v>
      </c>
      <c r="F1844" s="128">
        <f t="shared" ca="1" si="115"/>
        <v>75175.280521168243</v>
      </c>
    </row>
    <row r="1845" spans="1:6" x14ac:dyDescent="0.3">
      <c r="A1845" s="73">
        <v>41165</v>
      </c>
      <c r="B1845" s="130">
        <v>1459.98999</v>
      </c>
      <c r="C1845" s="125">
        <f t="shared" si="112"/>
        <v>3.5094187375268149E-2</v>
      </c>
      <c r="D1845" s="128">
        <f t="shared" si="113"/>
        <v>35094.187375268149</v>
      </c>
      <c r="E1845" s="128">
        <f t="shared" ca="1" si="114"/>
        <v>-67154.286987125248</v>
      </c>
      <c r="F1845" s="128">
        <f t="shared" ca="1" si="115"/>
        <v>75175.280521168243</v>
      </c>
    </row>
    <row r="1846" spans="1:6" x14ac:dyDescent="0.3">
      <c r="A1846" s="73">
        <v>41164</v>
      </c>
      <c r="B1846" s="130">
        <v>1436.5600589999999</v>
      </c>
      <c r="C1846" s="125">
        <f t="shared" si="112"/>
        <v>1.9342942632651461E-2</v>
      </c>
      <c r="D1846" s="128">
        <f t="shared" si="113"/>
        <v>19342.942632651462</v>
      </c>
      <c r="E1846" s="128">
        <f t="shared" ca="1" si="114"/>
        <v>-67154.286987125248</v>
      </c>
      <c r="F1846" s="128">
        <f t="shared" ca="1" si="115"/>
        <v>75175.280521168243</v>
      </c>
    </row>
    <row r="1847" spans="1:6" x14ac:dyDescent="0.3">
      <c r="A1847" s="73">
        <v>41163</v>
      </c>
      <c r="B1847" s="130">
        <v>1433.5600589999999</v>
      </c>
      <c r="C1847" s="125">
        <f t="shared" si="112"/>
        <v>1.6392132219120059E-2</v>
      </c>
      <c r="D1847" s="128">
        <f t="shared" si="113"/>
        <v>16392.13221912006</v>
      </c>
      <c r="E1847" s="128">
        <f t="shared" ca="1" si="114"/>
        <v>-67154.286987125248</v>
      </c>
      <c r="F1847" s="128">
        <f t="shared" ca="1" si="115"/>
        <v>75175.280521168243</v>
      </c>
    </row>
    <row r="1848" spans="1:6" x14ac:dyDescent="0.3">
      <c r="A1848" s="73">
        <v>41162</v>
      </c>
      <c r="B1848" s="130">
        <v>1429.079956</v>
      </c>
      <c r="C1848" s="125">
        <f t="shared" si="112"/>
        <v>1.2720267400167851E-2</v>
      </c>
      <c r="D1848" s="128">
        <f t="shared" si="113"/>
        <v>12720.267400167852</v>
      </c>
      <c r="E1848" s="128">
        <f t="shared" ca="1" si="114"/>
        <v>-67154.286987125248</v>
      </c>
      <c r="F1848" s="128">
        <f t="shared" ca="1" si="115"/>
        <v>75175.280521168243</v>
      </c>
    </row>
    <row r="1849" spans="1:6" x14ac:dyDescent="0.3">
      <c r="A1849" s="73">
        <v>41159</v>
      </c>
      <c r="B1849" s="130">
        <v>1437.920044</v>
      </c>
      <c r="C1849" s="125">
        <f t="shared" si="112"/>
        <v>2.5562085704618598E-2</v>
      </c>
      <c r="D1849" s="128">
        <f t="shared" si="113"/>
        <v>25562.085704618599</v>
      </c>
      <c r="E1849" s="128">
        <f t="shared" ca="1" si="114"/>
        <v>-67154.286987125248</v>
      </c>
      <c r="F1849" s="128">
        <f t="shared" ca="1" si="115"/>
        <v>75175.280521168243</v>
      </c>
    </row>
    <row r="1850" spans="1:6" x14ac:dyDescent="0.3">
      <c r="A1850" s="73">
        <v>41158</v>
      </c>
      <c r="B1850" s="130">
        <v>1432.119995</v>
      </c>
      <c r="C1850" s="125">
        <f t="shared" si="112"/>
        <v>1.3180146397782311E-2</v>
      </c>
      <c r="D1850" s="128">
        <f t="shared" si="113"/>
        <v>13180.146397782311</v>
      </c>
      <c r="E1850" s="128">
        <f t="shared" ca="1" si="114"/>
        <v>-67154.286987125248</v>
      </c>
      <c r="F1850" s="128">
        <f t="shared" ca="1" si="115"/>
        <v>75175.280521168243</v>
      </c>
    </row>
    <row r="1851" spans="1:6" x14ac:dyDescent="0.3">
      <c r="A1851" s="73">
        <v>41157</v>
      </c>
      <c r="B1851" s="130">
        <v>1403.4399410000001</v>
      </c>
      <c r="C1851" s="125">
        <f t="shared" si="112"/>
        <v>-6.8853023323779405E-3</v>
      </c>
      <c r="D1851" s="128">
        <f t="shared" si="113"/>
        <v>-6885.3023323779407</v>
      </c>
      <c r="E1851" s="128">
        <f t="shared" ca="1" si="114"/>
        <v>-67154.286987125248</v>
      </c>
      <c r="F1851" s="128">
        <f t="shared" ca="1" si="115"/>
        <v>75175.280521168243</v>
      </c>
    </row>
    <row r="1852" spans="1:6" x14ac:dyDescent="0.3">
      <c r="A1852" s="73">
        <v>41156</v>
      </c>
      <c r="B1852" s="130">
        <v>1404.9399410000001</v>
      </c>
      <c r="C1852" s="125">
        <f t="shared" si="112"/>
        <v>-9.3010259662335004E-3</v>
      </c>
      <c r="D1852" s="128">
        <f t="shared" si="113"/>
        <v>-9301.0259662335011</v>
      </c>
      <c r="E1852" s="128">
        <f t="shared" ca="1" si="114"/>
        <v>-67154.286987125248</v>
      </c>
      <c r="F1852" s="128">
        <f t="shared" ca="1" si="115"/>
        <v>75175.280521168243</v>
      </c>
    </row>
    <row r="1853" spans="1:6" x14ac:dyDescent="0.3">
      <c r="A1853" s="73">
        <v>41152</v>
      </c>
      <c r="B1853" s="130">
        <v>1406.579956</v>
      </c>
      <c r="C1853" s="125">
        <f t="shared" si="112"/>
        <v>-8.1655650436980309E-3</v>
      </c>
      <c r="D1853" s="128">
        <f t="shared" si="113"/>
        <v>-8165.5650436980313</v>
      </c>
      <c r="E1853" s="128">
        <f t="shared" ca="1" si="114"/>
        <v>-67154.286987125248</v>
      </c>
      <c r="F1853" s="128">
        <f t="shared" ca="1" si="115"/>
        <v>75175.280521168243</v>
      </c>
    </row>
    <row r="1854" spans="1:6" x14ac:dyDescent="0.3">
      <c r="A1854" s="73">
        <v>41151</v>
      </c>
      <c r="B1854" s="130">
        <v>1399.4799800000001</v>
      </c>
      <c r="C1854" s="125">
        <f t="shared" si="112"/>
        <v>-1.132456138547544E-2</v>
      </c>
      <c r="D1854" s="128">
        <f t="shared" si="113"/>
        <v>-11324.561385475439</v>
      </c>
      <c r="E1854" s="128">
        <f t="shared" ca="1" si="114"/>
        <v>-67154.286987125248</v>
      </c>
      <c r="F1854" s="128">
        <f t="shared" ca="1" si="115"/>
        <v>75175.280521168243</v>
      </c>
    </row>
    <row r="1855" spans="1:6" x14ac:dyDescent="0.3">
      <c r="A1855" s="73">
        <v>41150</v>
      </c>
      <c r="B1855" s="130">
        <v>1410.48999</v>
      </c>
      <c r="C1855" s="125">
        <f t="shared" si="112"/>
        <v>3.5288900967338499E-3</v>
      </c>
      <c r="D1855" s="128">
        <f t="shared" si="113"/>
        <v>3528.89009673385</v>
      </c>
      <c r="E1855" s="128">
        <f t="shared" ca="1" si="114"/>
        <v>-67154.286987125248</v>
      </c>
      <c r="F1855" s="128">
        <f t="shared" ca="1" si="115"/>
        <v>75175.280521168243</v>
      </c>
    </row>
    <row r="1856" spans="1:6" x14ac:dyDescent="0.3">
      <c r="A1856" s="73">
        <v>41149</v>
      </c>
      <c r="B1856" s="130">
        <v>1409.3000489999999</v>
      </c>
      <c r="C1856" s="125">
        <f t="shared" si="112"/>
        <v>3.8249733202164737E-3</v>
      </c>
      <c r="D1856" s="128">
        <f t="shared" si="113"/>
        <v>3824.9733202164739</v>
      </c>
      <c r="E1856" s="128">
        <f t="shared" ca="1" si="114"/>
        <v>-67154.286987125248</v>
      </c>
      <c r="F1856" s="128">
        <f t="shared" ca="1" si="115"/>
        <v>75175.280521168243</v>
      </c>
    </row>
    <row r="1857" spans="1:6" x14ac:dyDescent="0.3">
      <c r="A1857" s="73">
        <v>41148</v>
      </c>
      <c r="B1857" s="130">
        <v>1410.4399410000001</v>
      </c>
      <c r="C1857" s="125">
        <f t="shared" si="112"/>
        <v>4.5081625140641624E-3</v>
      </c>
      <c r="D1857" s="128">
        <f t="shared" si="113"/>
        <v>4508.1625140641627</v>
      </c>
      <c r="E1857" s="128">
        <f t="shared" ca="1" si="114"/>
        <v>-67154.286987125248</v>
      </c>
      <c r="F1857" s="128">
        <f t="shared" ca="1" si="115"/>
        <v>75175.280521168243</v>
      </c>
    </row>
    <row r="1858" spans="1:6" x14ac:dyDescent="0.3">
      <c r="A1858" s="73">
        <v>41145</v>
      </c>
      <c r="B1858" s="130">
        <v>1411.130005</v>
      </c>
      <c r="C1858" s="125">
        <f t="shared" si="112"/>
        <v>3.7414625951952551E-3</v>
      </c>
      <c r="D1858" s="128">
        <f t="shared" si="113"/>
        <v>3741.4625951952553</v>
      </c>
      <c r="E1858" s="128">
        <f t="shared" ca="1" si="114"/>
        <v>-67154.286987125248</v>
      </c>
      <c r="F1858" s="128">
        <f t="shared" ca="1" si="115"/>
        <v>75175.280521168243</v>
      </c>
    </row>
    <row r="1859" spans="1:6" x14ac:dyDescent="0.3">
      <c r="A1859" s="73">
        <v>41144</v>
      </c>
      <c r="B1859" s="130">
        <v>1402.079956</v>
      </c>
      <c r="C1859" s="125">
        <f t="shared" si="112"/>
        <v>-5.1332547394278283E-4</v>
      </c>
      <c r="D1859" s="128">
        <f t="shared" si="113"/>
        <v>-513.32547394278288</v>
      </c>
      <c r="E1859" s="128">
        <f t="shared" ca="1" si="114"/>
        <v>-67154.286987125248</v>
      </c>
      <c r="F1859" s="128">
        <f t="shared" ca="1" si="115"/>
        <v>75175.280521168243</v>
      </c>
    </row>
    <row r="1860" spans="1:6" x14ac:dyDescent="0.3">
      <c r="A1860" s="73">
        <v>41143</v>
      </c>
      <c r="B1860" s="130">
        <v>1413.48999</v>
      </c>
      <c r="C1860" s="125">
        <f t="shared" si="112"/>
        <v>8.0372689257612873E-3</v>
      </c>
      <c r="D1860" s="128">
        <f t="shared" si="113"/>
        <v>8037.2689257612874</v>
      </c>
      <c r="E1860" s="128">
        <f t="shared" ca="1" si="114"/>
        <v>-67154.286987125248</v>
      </c>
      <c r="F1860" s="128">
        <f t="shared" ca="1" si="115"/>
        <v>75175.280521168243</v>
      </c>
    </row>
    <row r="1861" spans="1:6" x14ac:dyDescent="0.3">
      <c r="A1861" s="73">
        <v>41142</v>
      </c>
      <c r="B1861" s="130">
        <v>1413.170044</v>
      </c>
      <c r="C1861" s="125">
        <f t="shared" si="112"/>
        <v>8.4347723284221576E-3</v>
      </c>
      <c r="D1861" s="128">
        <f t="shared" si="113"/>
        <v>8434.7723284221574</v>
      </c>
      <c r="E1861" s="128">
        <f t="shared" ca="1" si="114"/>
        <v>-67154.286987125248</v>
      </c>
      <c r="F1861" s="128">
        <f t="shared" ca="1" si="115"/>
        <v>75175.280521168243</v>
      </c>
    </row>
    <row r="1862" spans="1:6" x14ac:dyDescent="0.3">
      <c r="A1862" s="73">
        <v>41141</v>
      </c>
      <c r="B1862" s="130">
        <v>1418.130005</v>
      </c>
      <c r="C1862" s="125">
        <f t="shared" si="112"/>
        <v>1.7142096600160528E-2</v>
      </c>
      <c r="D1862" s="128">
        <f t="shared" si="113"/>
        <v>17142.096600160527</v>
      </c>
      <c r="E1862" s="128">
        <f t="shared" ca="1" si="114"/>
        <v>-67154.286987125248</v>
      </c>
      <c r="F1862" s="128">
        <f t="shared" ca="1" si="115"/>
        <v>75175.280521168243</v>
      </c>
    </row>
    <row r="1863" spans="1:6" x14ac:dyDescent="0.3">
      <c r="A1863" s="73">
        <v>41138</v>
      </c>
      <c r="B1863" s="130">
        <v>1418.160034</v>
      </c>
      <c r="C1863" s="125">
        <f t="shared" si="112"/>
        <v>1.9532882476027025E-2</v>
      </c>
      <c r="D1863" s="128">
        <f t="shared" si="113"/>
        <v>19532.882476027025</v>
      </c>
      <c r="E1863" s="128">
        <f t="shared" ca="1" si="114"/>
        <v>-67154.286987125248</v>
      </c>
      <c r="F1863" s="128">
        <f t="shared" ca="1" si="115"/>
        <v>75175.280521168243</v>
      </c>
    </row>
    <row r="1864" spans="1:6" x14ac:dyDescent="0.3">
      <c r="A1864" s="73">
        <v>41137</v>
      </c>
      <c r="B1864" s="130">
        <v>1415.51001</v>
      </c>
      <c r="C1864" s="125">
        <f t="shared" ref="C1864:C1927" si="116">B1864/B1874-1</f>
        <v>3.7003670329670335E-2</v>
      </c>
      <c r="D1864" s="128">
        <f t="shared" ref="D1864:D1927" si="117">C1864*$B$5</f>
        <v>37003.670329670334</v>
      </c>
      <c r="E1864" s="128">
        <f t="shared" ref="E1864:E1927" ca="1" si="118">_xlfn.PERCENTILE.INC(OFFSET(D1864,0,0,Window),1-VaRLevel)</f>
        <v>-67154.286987125248</v>
      </c>
      <c r="F1864" s="128">
        <f t="shared" ref="F1864:F1927" ca="1" si="119">ABS(AVERAGEIF(OFFSET(D1864,0,0,Window),"&lt;=" &amp;E1864))</f>
        <v>75175.280521168243</v>
      </c>
    </row>
    <row r="1865" spans="1:6" x14ac:dyDescent="0.3">
      <c r="A1865" s="73">
        <v>41136</v>
      </c>
      <c r="B1865" s="130">
        <v>1405.530029</v>
      </c>
      <c r="C1865" s="125">
        <f t="shared" si="116"/>
        <v>2.1965858262917859E-2</v>
      </c>
      <c r="D1865" s="128">
        <f t="shared" si="117"/>
        <v>21965.85826291786</v>
      </c>
      <c r="E1865" s="128">
        <f t="shared" ca="1" si="118"/>
        <v>-67154.286987125248</v>
      </c>
      <c r="F1865" s="128">
        <f t="shared" ca="1" si="119"/>
        <v>75175.280521168243</v>
      </c>
    </row>
    <row r="1866" spans="1:6" x14ac:dyDescent="0.3">
      <c r="A1866" s="73">
        <v>41135</v>
      </c>
      <c r="B1866" s="130">
        <v>1403.9300539999999</v>
      </c>
      <c r="C1866" s="125">
        <f t="shared" si="116"/>
        <v>1.7842204103093451E-2</v>
      </c>
      <c r="D1866" s="128">
        <f t="shared" si="117"/>
        <v>17842.204103093452</v>
      </c>
      <c r="E1866" s="128">
        <f t="shared" ca="1" si="118"/>
        <v>-67154.286987125248</v>
      </c>
      <c r="F1866" s="128">
        <f t="shared" ca="1" si="119"/>
        <v>75175.280521168243</v>
      </c>
    </row>
    <row r="1867" spans="1:6" x14ac:dyDescent="0.3">
      <c r="A1867" s="73">
        <v>41134</v>
      </c>
      <c r="B1867" s="130">
        <v>1404.1099850000001</v>
      </c>
      <c r="C1867" s="125">
        <f t="shared" si="116"/>
        <v>1.3578239612117571E-2</v>
      </c>
      <c r="D1867" s="128">
        <f t="shared" si="117"/>
        <v>13578.239612117572</v>
      </c>
      <c r="E1867" s="128">
        <f t="shared" ca="1" si="118"/>
        <v>-67154.286987125248</v>
      </c>
      <c r="F1867" s="128">
        <f t="shared" ca="1" si="119"/>
        <v>75175.280521168243</v>
      </c>
    </row>
    <row r="1868" spans="1:6" x14ac:dyDescent="0.3">
      <c r="A1868" s="73">
        <v>41131</v>
      </c>
      <c r="B1868" s="130">
        <v>1405.869995</v>
      </c>
      <c r="C1868" s="125">
        <f t="shared" si="116"/>
        <v>1.4358192757698562E-2</v>
      </c>
      <c r="D1868" s="128">
        <f t="shared" si="117"/>
        <v>14358.192757698562</v>
      </c>
      <c r="E1868" s="128">
        <f t="shared" ca="1" si="118"/>
        <v>-67154.286987125248</v>
      </c>
      <c r="F1868" s="128">
        <f t="shared" ca="1" si="119"/>
        <v>75175.280521168243</v>
      </c>
    </row>
    <row r="1869" spans="1:6" x14ac:dyDescent="0.3">
      <c r="A1869" s="73">
        <v>41130</v>
      </c>
      <c r="B1869" s="130">
        <v>1402.8000489999999</v>
      </c>
      <c r="C1869" s="125">
        <f t="shared" si="116"/>
        <v>3.1455440633881171E-2</v>
      </c>
      <c r="D1869" s="128">
        <f t="shared" si="117"/>
        <v>31455.440633881171</v>
      </c>
      <c r="E1869" s="128">
        <f t="shared" ca="1" si="118"/>
        <v>-67154.286987125248</v>
      </c>
      <c r="F1869" s="128">
        <f t="shared" ca="1" si="119"/>
        <v>75175.280521168243</v>
      </c>
    </row>
    <row r="1870" spans="1:6" x14ac:dyDescent="0.3">
      <c r="A1870" s="73">
        <v>41129</v>
      </c>
      <c r="B1870" s="130">
        <v>1402.219971</v>
      </c>
      <c r="C1870" s="125">
        <f t="shared" si="116"/>
        <v>4.8083142320185512E-2</v>
      </c>
      <c r="D1870" s="128">
        <f t="shared" si="117"/>
        <v>48083.142320185514</v>
      </c>
      <c r="E1870" s="128">
        <f t="shared" ca="1" si="118"/>
        <v>-69226.546142499676</v>
      </c>
      <c r="F1870" s="128">
        <f t="shared" ca="1" si="119"/>
        <v>81485.357157956416</v>
      </c>
    </row>
    <row r="1871" spans="1:6" x14ac:dyDescent="0.3">
      <c r="A1871" s="73">
        <v>41128</v>
      </c>
      <c r="B1871" s="130">
        <v>1401.349976</v>
      </c>
      <c r="C1871" s="125">
        <f t="shared" si="116"/>
        <v>4.7104119539461697E-2</v>
      </c>
      <c r="D1871" s="128">
        <f t="shared" si="117"/>
        <v>47104.119539461695</v>
      </c>
      <c r="E1871" s="128">
        <f t="shared" ca="1" si="118"/>
        <v>-78500.25381876035</v>
      </c>
      <c r="F1871" s="128">
        <f t="shared" ca="1" si="119"/>
        <v>91108.810126560173</v>
      </c>
    </row>
    <row r="1872" spans="1:6" x14ac:dyDescent="0.3">
      <c r="A1872" s="73">
        <v>41127</v>
      </c>
      <c r="B1872" s="130">
        <v>1394.2299800000001</v>
      </c>
      <c r="C1872" s="125">
        <f t="shared" si="116"/>
        <v>3.2365281041890848E-2</v>
      </c>
      <c r="D1872" s="128">
        <f t="shared" si="117"/>
        <v>32365.281041890848</v>
      </c>
      <c r="E1872" s="128">
        <f t="shared" ca="1" si="118"/>
        <v>-87453.458856530589</v>
      </c>
      <c r="F1872" s="128">
        <f t="shared" ca="1" si="119"/>
        <v>109115.86928841581</v>
      </c>
    </row>
    <row r="1873" spans="1:6" x14ac:dyDescent="0.3">
      <c r="A1873" s="73">
        <v>41124</v>
      </c>
      <c r="B1873" s="130">
        <v>1390.98999</v>
      </c>
      <c r="C1873" s="125">
        <f t="shared" si="116"/>
        <v>2.0790186321704374E-2</v>
      </c>
      <c r="D1873" s="128">
        <f t="shared" si="117"/>
        <v>20790.186321704372</v>
      </c>
      <c r="E1873" s="128">
        <f t="shared" ca="1" si="118"/>
        <v>-93226.241840542003</v>
      </c>
      <c r="F1873" s="128">
        <f t="shared" ca="1" si="119"/>
        <v>119741.36411398143</v>
      </c>
    </row>
    <row r="1874" spans="1:6" x14ac:dyDescent="0.3">
      <c r="A1874" s="73">
        <v>41123</v>
      </c>
      <c r="B1874" s="130">
        <v>1365</v>
      </c>
      <c r="C1874" s="125">
        <f t="shared" si="116"/>
        <v>-8.3617335990168185E-3</v>
      </c>
      <c r="D1874" s="128">
        <f t="shared" si="117"/>
        <v>-8361.7335990168176</v>
      </c>
      <c r="E1874" s="128">
        <f t="shared" ca="1" si="118"/>
        <v>-109270.69132362079</v>
      </c>
      <c r="F1874" s="128">
        <f t="shared" ca="1" si="119"/>
        <v>141255.66872669393</v>
      </c>
    </row>
    <row r="1875" spans="1:6" x14ac:dyDescent="0.3">
      <c r="A1875" s="73">
        <v>41122</v>
      </c>
      <c r="B1875" s="130">
        <v>1375.3199460000001</v>
      </c>
      <c r="C1875" s="125">
        <f t="shared" si="116"/>
        <v>1.8501995558970474E-3</v>
      </c>
      <c r="D1875" s="128">
        <f t="shared" si="117"/>
        <v>1850.1995558970475</v>
      </c>
      <c r="E1875" s="128">
        <f t="shared" ca="1" si="118"/>
        <v>-114095.73320934507</v>
      </c>
      <c r="F1875" s="128">
        <f t="shared" ca="1" si="119"/>
        <v>141255.66872669393</v>
      </c>
    </row>
    <row r="1876" spans="1:6" x14ac:dyDescent="0.3">
      <c r="A1876" s="73">
        <v>41121</v>
      </c>
      <c r="B1876" s="130">
        <v>1379.3199460000001</v>
      </c>
      <c r="C1876" s="125">
        <f t="shared" si="116"/>
        <v>1.1476311347351276E-2</v>
      </c>
      <c r="D1876" s="128">
        <f t="shared" si="117"/>
        <v>11476.311347351275</v>
      </c>
      <c r="E1876" s="128">
        <f t="shared" ca="1" si="118"/>
        <v>-114095.73320934507</v>
      </c>
      <c r="F1876" s="128">
        <f t="shared" ca="1" si="119"/>
        <v>141255.66872669393</v>
      </c>
    </row>
    <row r="1877" spans="1:6" x14ac:dyDescent="0.3">
      <c r="A1877" s="73">
        <v>41120</v>
      </c>
      <c r="B1877" s="130">
        <v>1385.3000489999999</v>
      </c>
      <c r="C1877" s="125">
        <f t="shared" si="116"/>
        <v>2.3388813605661696E-2</v>
      </c>
      <c r="D1877" s="128">
        <f t="shared" si="117"/>
        <v>23388.813605661697</v>
      </c>
      <c r="E1877" s="128">
        <f t="shared" ca="1" si="118"/>
        <v>-114095.73320934507</v>
      </c>
      <c r="F1877" s="128">
        <f t="shared" ca="1" si="119"/>
        <v>141255.66872669393</v>
      </c>
    </row>
    <row r="1878" spans="1:6" x14ac:dyDescent="0.3">
      <c r="A1878" s="73">
        <v>41117</v>
      </c>
      <c r="B1878" s="130">
        <v>1385.969971</v>
      </c>
      <c r="C1878" s="125">
        <f t="shared" si="116"/>
        <v>2.1514130055049652E-2</v>
      </c>
      <c r="D1878" s="128">
        <f t="shared" si="117"/>
        <v>21514.130055049653</v>
      </c>
      <c r="E1878" s="128">
        <f t="shared" ca="1" si="118"/>
        <v>-114095.73320934507</v>
      </c>
      <c r="F1878" s="128">
        <f t="shared" ca="1" si="119"/>
        <v>141255.66872669393</v>
      </c>
    </row>
    <row r="1879" spans="1:6" x14ac:dyDescent="0.3">
      <c r="A1879" s="73">
        <v>41116</v>
      </c>
      <c r="B1879" s="130">
        <v>1360.0200199999999</v>
      </c>
      <c r="C1879" s="125">
        <f t="shared" si="116"/>
        <v>1.8924757867146536E-2</v>
      </c>
      <c r="D1879" s="128">
        <f t="shared" si="117"/>
        <v>18924.757867146534</v>
      </c>
      <c r="E1879" s="128">
        <f t="shared" ca="1" si="118"/>
        <v>-114095.73320934507</v>
      </c>
      <c r="F1879" s="128">
        <f t="shared" ca="1" si="119"/>
        <v>141255.66872669393</v>
      </c>
    </row>
    <row r="1880" spans="1:6" x14ac:dyDescent="0.3">
      <c r="A1880" s="73">
        <v>41115</v>
      </c>
      <c r="B1880" s="130">
        <v>1337.8900149999999</v>
      </c>
      <c r="C1880" s="125">
        <f t="shared" si="116"/>
        <v>-2.6537971076343592E-3</v>
      </c>
      <c r="D1880" s="128">
        <f t="shared" si="117"/>
        <v>-2653.7971076343592</v>
      </c>
      <c r="E1880" s="128">
        <f t="shared" ca="1" si="118"/>
        <v>-114095.73320934507</v>
      </c>
      <c r="F1880" s="128">
        <f t="shared" ca="1" si="119"/>
        <v>141255.66872669393</v>
      </c>
    </row>
    <row r="1881" spans="1:6" x14ac:dyDescent="0.3">
      <c r="A1881" s="73">
        <v>41114</v>
      </c>
      <c r="B1881" s="130">
        <v>1338.3100589999999</v>
      </c>
      <c r="C1881" s="125">
        <f t="shared" si="116"/>
        <v>-2.355559250904804E-3</v>
      </c>
      <c r="D1881" s="128">
        <f t="shared" si="117"/>
        <v>-2355.5592509048038</v>
      </c>
      <c r="E1881" s="128">
        <f t="shared" ca="1" si="118"/>
        <v>-114095.73320934507</v>
      </c>
      <c r="F1881" s="128">
        <f t="shared" ca="1" si="119"/>
        <v>141255.66872669393</v>
      </c>
    </row>
    <row r="1882" spans="1:6" x14ac:dyDescent="0.3">
      <c r="A1882" s="73">
        <v>41113</v>
      </c>
      <c r="B1882" s="130">
        <v>1350.5200199999999</v>
      </c>
      <c r="C1882" s="125">
        <f t="shared" si="116"/>
        <v>-1.4343796163589495E-3</v>
      </c>
      <c r="D1882" s="128">
        <f t="shared" si="117"/>
        <v>-1434.3796163589495</v>
      </c>
      <c r="E1882" s="128">
        <f t="shared" ca="1" si="118"/>
        <v>-114095.73320934507</v>
      </c>
      <c r="F1882" s="128">
        <f t="shared" ca="1" si="119"/>
        <v>141255.66872669393</v>
      </c>
    </row>
    <row r="1883" spans="1:6" x14ac:dyDescent="0.3">
      <c r="A1883" s="73">
        <v>41110</v>
      </c>
      <c r="B1883" s="130">
        <v>1362.660034</v>
      </c>
      <c r="C1883" s="125">
        <f t="shared" si="116"/>
        <v>5.8906750538161301E-3</v>
      </c>
      <c r="D1883" s="128">
        <f t="shared" si="117"/>
        <v>5890.6750538161305</v>
      </c>
      <c r="E1883" s="128">
        <f t="shared" ca="1" si="118"/>
        <v>-114095.73320934507</v>
      </c>
      <c r="F1883" s="128">
        <f t="shared" ca="1" si="119"/>
        <v>141255.66872669393</v>
      </c>
    </row>
    <row r="1884" spans="1:6" x14ac:dyDescent="0.3">
      <c r="A1884" s="73">
        <v>41109</v>
      </c>
      <c r="B1884" s="130">
        <v>1376.51001</v>
      </c>
      <c r="C1884" s="125">
        <f t="shared" si="116"/>
        <v>6.529822231468696E-3</v>
      </c>
      <c r="D1884" s="128">
        <f t="shared" si="117"/>
        <v>6529.8222314686964</v>
      </c>
      <c r="E1884" s="128">
        <f t="shared" ca="1" si="118"/>
        <v>-114095.73320934507</v>
      </c>
      <c r="F1884" s="128">
        <f t="shared" ca="1" si="119"/>
        <v>141255.66872669393</v>
      </c>
    </row>
    <row r="1885" spans="1:6" x14ac:dyDescent="0.3">
      <c r="A1885" s="73">
        <v>41108</v>
      </c>
      <c r="B1885" s="130">
        <v>1372.780029</v>
      </c>
      <c r="C1885" s="125">
        <f t="shared" si="116"/>
        <v>-9.0245482740480831E-4</v>
      </c>
      <c r="D1885" s="128">
        <f t="shared" si="117"/>
        <v>-902.45482740480827</v>
      </c>
      <c r="E1885" s="128">
        <f t="shared" ca="1" si="118"/>
        <v>-114095.73320934507</v>
      </c>
      <c r="F1885" s="128">
        <f t="shared" ca="1" si="119"/>
        <v>141255.66872669393</v>
      </c>
    </row>
    <row r="1886" spans="1:6" x14ac:dyDescent="0.3">
      <c r="A1886" s="73">
        <v>41107</v>
      </c>
      <c r="B1886" s="130">
        <v>1363.670044</v>
      </c>
      <c r="C1886" s="125">
        <f t="shared" si="116"/>
        <v>-1.3474569842223394E-3</v>
      </c>
      <c r="D1886" s="128">
        <f t="shared" si="117"/>
        <v>-1347.4569842223393</v>
      </c>
      <c r="E1886" s="128">
        <f t="shared" ca="1" si="118"/>
        <v>-114095.73320934507</v>
      </c>
      <c r="F1886" s="128">
        <f t="shared" ca="1" si="119"/>
        <v>141255.66872669393</v>
      </c>
    </row>
    <row r="1887" spans="1:6" x14ac:dyDescent="0.3">
      <c r="A1887" s="73">
        <v>41106</v>
      </c>
      <c r="B1887" s="130">
        <v>1353.6400149999999</v>
      </c>
      <c r="C1887" s="125">
        <f t="shared" si="116"/>
        <v>-6.2547856252843648E-3</v>
      </c>
      <c r="D1887" s="128">
        <f t="shared" si="117"/>
        <v>-6254.7856252843649</v>
      </c>
      <c r="E1887" s="128">
        <f t="shared" ca="1" si="118"/>
        <v>-114095.73320934507</v>
      </c>
      <c r="F1887" s="128">
        <f t="shared" ca="1" si="119"/>
        <v>141255.66872669393</v>
      </c>
    </row>
    <row r="1888" spans="1:6" x14ac:dyDescent="0.3">
      <c r="A1888" s="73">
        <v>41103</v>
      </c>
      <c r="B1888" s="130">
        <v>1356.780029</v>
      </c>
      <c r="C1888" s="125">
        <f t="shared" si="116"/>
        <v>2.0872200374694616E-2</v>
      </c>
      <c r="D1888" s="128">
        <f t="shared" si="117"/>
        <v>20872.200374694617</v>
      </c>
      <c r="E1888" s="128">
        <f t="shared" ca="1" si="118"/>
        <v>-114095.73320934507</v>
      </c>
      <c r="F1888" s="128">
        <f t="shared" ca="1" si="119"/>
        <v>141255.66872669393</v>
      </c>
    </row>
    <row r="1889" spans="1:6" x14ac:dyDescent="0.3">
      <c r="A1889" s="73">
        <v>41102</v>
      </c>
      <c r="B1889" s="130">
        <v>1334.76001</v>
      </c>
      <c r="C1889" s="125">
        <f t="shared" si="116"/>
        <v>2.1849563032165786E-3</v>
      </c>
      <c r="D1889" s="128">
        <f t="shared" si="117"/>
        <v>2184.9563032165788</v>
      </c>
      <c r="E1889" s="128">
        <f t="shared" ca="1" si="118"/>
        <v>-114095.73320934507</v>
      </c>
      <c r="F1889" s="128">
        <f t="shared" ca="1" si="119"/>
        <v>141255.66872669393</v>
      </c>
    </row>
    <row r="1890" spans="1:6" x14ac:dyDescent="0.3">
      <c r="A1890" s="73">
        <v>41101</v>
      </c>
      <c r="B1890" s="130">
        <v>1341.4499510000001</v>
      </c>
      <c r="C1890" s="125">
        <f t="shared" si="116"/>
        <v>1.6257669499448291E-2</v>
      </c>
      <c r="D1890" s="128">
        <f t="shared" si="117"/>
        <v>16257.669499448291</v>
      </c>
      <c r="E1890" s="128">
        <f t="shared" ca="1" si="118"/>
        <v>-114095.73320934507</v>
      </c>
      <c r="F1890" s="128">
        <f t="shared" ca="1" si="119"/>
        <v>141255.66872669393</v>
      </c>
    </row>
    <row r="1891" spans="1:6" x14ac:dyDescent="0.3">
      <c r="A1891" s="73">
        <v>41100</v>
      </c>
      <c r="B1891" s="130">
        <v>1341.469971</v>
      </c>
      <c r="C1891" s="125">
        <f t="shared" si="116"/>
        <v>2.1123223070801611E-2</v>
      </c>
      <c r="D1891" s="128">
        <f t="shared" si="117"/>
        <v>21123.22307080161</v>
      </c>
      <c r="E1891" s="128">
        <f t="shared" ca="1" si="118"/>
        <v>-114095.73320934507</v>
      </c>
      <c r="F1891" s="128">
        <f t="shared" ca="1" si="119"/>
        <v>141255.66872669393</v>
      </c>
    </row>
    <row r="1892" spans="1:6" x14ac:dyDescent="0.3">
      <c r="A1892" s="73">
        <v>41099</v>
      </c>
      <c r="B1892" s="130">
        <v>1352.459961</v>
      </c>
      <c r="C1892" s="125">
        <f t="shared" si="116"/>
        <v>1.3063430314700586E-2</v>
      </c>
      <c r="D1892" s="128">
        <f t="shared" si="117"/>
        <v>13063.430314700587</v>
      </c>
      <c r="E1892" s="128">
        <f t="shared" ca="1" si="118"/>
        <v>-114095.73320934507</v>
      </c>
      <c r="F1892" s="128">
        <f t="shared" ca="1" si="119"/>
        <v>141255.66872669393</v>
      </c>
    </row>
    <row r="1893" spans="1:6" x14ac:dyDescent="0.3">
      <c r="A1893" s="73">
        <v>41096</v>
      </c>
      <c r="B1893" s="130">
        <v>1354.6800539999999</v>
      </c>
      <c r="C1893" s="125">
        <f t="shared" si="116"/>
        <v>2.2006656894277166E-2</v>
      </c>
      <c r="D1893" s="128">
        <f t="shared" si="117"/>
        <v>22006.656894277166</v>
      </c>
      <c r="E1893" s="128">
        <f t="shared" ca="1" si="118"/>
        <v>-114095.73320934507</v>
      </c>
      <c r="F1893" s="128">
        <f t="shared" ca="1" si="119"/>
        <v>141255.66872669393</v>
      </c>
    </row>
    <row r="1894" spans="1:6" x14ac:dyDescent="0.3">
      <c r="A1894" s="73">
        <v>41095</v>
      </c>
      <c r="B1894" s="130">
        <v>1367.579956</v>
      </c>
      <c r="C1894" s="125">
        <f t="shared" si="116"/>
        <v>8.7704530663033076E-3</v>
      </c>
      <c r="D1894" s="128">
        <f t="shared" si="117"/>
        <v>8770.4530663033074</v>
      </c>
      <c r="E1894" s="128">
        <f t="shared" ca="1" si="118"/>
        <v>-114095.73320934507</v>
      </c>
      <c r="F1894" s="128">
        <f t="shared" ca="1" si="119"/>
        <v>141255.66872669393</v>
      </c>
    </row>
    <row r="1895" spans="1:6" x14ac:dyDescent="0.3">
      <c r="A1895" s="73">
        <v>41093</v>
      </c>
      <c r="B1895" s="130">
        <v>1374.0200199999999</v>
      </c>
      <c r="C1895" s="125">
        <f t="shared" si="116"/>
        <v>1.1811691067787233E-2</v>
      </c>
      <c r="D1895" s="128">
        <f t="shared" si="117"/>
        <v>11811.691067787233</v>
      </c>
      <c r="E1895" s="128">
        <f t="shared" ca="1" si="118"/>
        <v>-114095.73320934507</v>
      </c>
      <c r="F1895" s="128">
        <f t="shared" ca="1" si="119"/>
        <v>141255.66872669393</v>
      </c>
    </row>
    <row r="1896" spans="1:6" x14ac:dyDescent="0.3">
      <c r="A1896" s="73">
        <v>41092</v>
      </c>
      <c r="B1896" s="130">
        <v>1365.51001</v>
      </c>
      <c r="C1896" s="125">
        <f t="shared" si="116"/>
        <v>1.5415146383022327E-2</v>
      </c>
      <c r="D1896" s="128">
        <f t="shared" si="117"/>
        <v>15415.146383022327</v>
      </c>
      <c r="E1896" s="128">
        <f t="shared" ca="1" si="118"/>
        <v>-114095.73320934507</v>
      </c>
      <c r="F1896" s="128">
        <f t="shared" ca="1" si="119"/>
        <v>141255.66872669393</v>
      </c>
    </row>
    <row r="1897" spans="1:6" x14ac:dyDescent="0.3">
      <c r="A1897" s="73">
        <v>41089</v>
      </c>
      <c r="B1897" s="130">
        <v>1362.160034</v>
      </c>
      <c r="C1897" s="125">
        <f t="shared" si="116"/>
        <v>1.4387468714943008E-2</v>
      </c>
      <c r="D1897" s="128">
        <f t="shared" si="117"/>
        <v>14387.468714943008</v>
      </c>
      <c r="E1897" s="128">
        <f t="shared" ca="1" si="118"/>
        <v>-114095.73320934507</v>
      </c>
      <c r="F1897" s="128">
        <f t="shared" ca="1" si="119"/>
        <v>141255.66872669393</v>
      </c>
    </row>
    <row r="1898" spans="1:6" x14ac:dyDescent="0.3">
      <c r="A1898" s="73">
        <v>41088</v>
      </c>
      <c r="B1898" s="130">
        <v>1329.040039</v>
      </c>
      <c r="C1898" s="125">
        <f t="shared" si="116"/>
        <v>-4.509593039070392E-5</v>
      </c>
      <c r="D1898" s="128">
        <f t="shared" si="117"/>
        <v>-45.09593039070392</v>
      </c>
      <c r="E1898" s="128">
        <f t="shared" ca="1" si="118"/>
        <v>-114095.73320934507</v>
      </c>
      <c r="F1898" s="128">
        <f t="shared" ca="1" si="119"/>
        <v>141255.66872669393</v>
      </c>
    </row>
    <row r="1899" spans="1:6" x14ac:dyDescent="0.3">
      <c r="A1899" s="73">
        <v>41087</v>
      </c>
      <c r="B1899" s="130">
        <v>1331.849976</v>
      </c>
      <c r="C1899" s="125">
        <f t="shared" si="116"/>
        <v>1.2906098606313421E-2</v>
      </c>
      <c r="D1899" s="128">
        <f t="shared" si="117"/>
        <v>12906.098606313421</v>
      </c>
      <c r="E1899" s="128">
        <f t="shared" ca="1" si="118"/>
        <v>-114095.73320934507</v>
      </c>
      <c r="F1899" s="128">
        <f t="shared" ca="1" si="119"/>
        <v>141255.66872669393</v>
      </c>
    </row>
    <row r="1900" spans="1:6" x14ac:dyDescent="0.3">
      <c r="A1900" s="73">
        <v>41086</v>
      </c>
      <c r="B1900" s="130">
        <v>1319.98999</v>
      </c>
      <c r="C1900" s="125">
        <f t="shared" si="116"/>
        <v>-3.1642705894434631E-3</v>
      </c>
      <c r="D1900" s="128">
        <f t="shared" si="117"/>
        <v>-3164.270589443463</v>
      </c>
      <c r="E1900" s="128">
        <f t="shared" ca="1" si="118"/>
        <v>-114095.73320934507</v>
      </c>
      <c r="F1900" s="128">
        <f t="shared" ca="1" si="119"/>
        <v>141255.66872669393</v>
      </c>
    </row>
    <row r="1901" spans="1:6" x14ac:dyDescent="0.3">
      <c r="A1901" s="73">
        <v>41085</v>
      </c>
      <c r="B1901" s="130">
        <v>1313.719971</v>
      </c>
      <c r="C1901" s="125">
        <f t="shared" si="116"/>
        <v>3.659414027023411E-3</v>
      </c>
      <c r="D1901" s="128">
        <f t="shared" si="117"/>
        <v>3659.4140270234111</v>
      </c>
      <c r="E1901" s="128">
        <f t="shared" ca="1" si="118"/>
        <v>-114095.73320934507</v>
      </c>
      <c r="F1901" s="128">
        <f t="shared" ca="1" si="119"/>
        <v>141255.66872669393</v>
      </c>
    </row>
    <row r="1902" spans="1:6" x14ac:dyDescent="0.3">
      <c r="A1902" s="73">
        <v>41082</v>
      </c>
      <c r="B1902" s="130">
        <v>1335.0200199999999</v>
      </c>
      <c r="C1902" s="125">
        <f t="shared" si="116"/>
        <v>7.0606232065075769E-3</v>
      </c>
      <c r="D1902" s="128">
        <f t="shared" si="117"/>
        <v>7060.6232065075765</v>
      </c>
      <c r="E1902" s="128">
        <f t="shared" ca="1" si="118"/>
        <v>-114095.73320934507</v>
      </c>
      <c r="F1902" s="128">
        <f t="shared" ca="1" si="119"/>
        <v>141255.66872669393</v>
      </c>
    </row>
    <row r="1903" spans="1:6" x14ac:dyDescent="0.3">
      <c r="A1903" s="73">
        <v>41081</v>
      </c>
      <c r="B1903" s="130">
        <v>1325.51001</v>
      </c>
      <c r="C1903" s="125">
        <f t="shared" si="116"/>
        <v>8.0000761070431192E-3</v>
      </c>
      <c r="D1903" s="128">
        <f t="shared" si="117"/>
        <v>8000.076107043119</v>
      </c>
      <c r="E1903" s="128">
        <f t="shared" ca="1" si="118"/>
        <v>-114095.73320934507</v>
      </c>
      <c r="F1903" s="128">
        <f t="shared" ca="1" si="119"/>
        <v>141255.66872669393</v>
      </c>
    </row>
    <row r="1904" spans="1:6" x14ac:dyDescent="0.3">
      <c r="A1904" s="73">
        <v>41080</v>
      </c>
      <c r="B1904" s="130">
        <v>1355.6899410000001</v>
      </c>
      <c r="C1904" s="125">
        <f t="shared" si="116"/>
        <v>3.0841008756393062E-2</v>
      </c>
      <c r="D1904" s="128">
        <f t="shared" si="117"/>
        <v>30841.008756393061</v>
      </c>
      <c r="E1904" s="128">
        <f t="shared" ca="1" si="118"/>
        <v>-114095.73320934507</v>
      </c>
      <c r="F1904" s="128">
        <f t="shared" ca="1" si="119"/>
        <v>141255.66872669393</v>
      </c>
    </row>
    <row r="1905" spans="1:6" x14ac:dyDescent="0.3">
      <c r="A1905" s="73">
        <v>41079</v>
      </c>
      <c r="B1905" s="130">
        <v>1357.9799800000001</v>
      </c>
      <c r="C1905" s="125">
        <f t="shared" si="116"/>
        <v>5.6382714896927366E-2</v>
      </c>
      <c r="D1905" s="128">
        <f t="shared" si="117"/>
        <v>56382.714896927369</v>
      </c>
      <c r="E1905" s="128">
        <f t="shared" ca="1" si="118"/>
        <v>-114095.73320934507</v>
      </c>
      <c r="F1905" s="128">
        <f t="shared" ca="1" si="119"/>
        <v>141255.66872669393</v>
      </c>
    </row>
    <row r="1906" spans="1:6" x14ac:dyDescent="0.3">
      <c r="A1906" s="73">
        <v>41078</v>
      </c>
      <c r="B1906" s="130">
        <v>1344.780029</v>
      </c>
      <c r="C1906" s="125">
        <f t="shared" si="116"/>
        <v>5.2105315516056461E-2</v>
      </c>
      <c r="D1906" s="128">
        <f t="shared" si="117"/>
        <v>52105.315516056464</v>
      </c>
      <c r="E1906" s="128">
        <f t="shared" ca="1" si="118"/>
        <v>-114095.73320934507</v>
      </c>
      <c r="F1906" s="128">
        <f t="shared" ca="1" si="119"/>
        <v>141255.66872669393</v>
      </c>
    </row>
    <row r="1907" spans="1:6" x14ac:dyDescent="0.3">
      <c r="A1907" s="73">
        <v>41075</v>
      </c>
      <c r="B1907" s="130">
        <v>1342.839966</v>
      </c>
      <c r="C1907" s="125">
        <f t="shared" si="116"/>
        <v>5.0702579749146715E-2</v>
      </c>
      <c r="D1907" s="128">
        <f t="shared" si="117"/>
        <v>50702.579749146716</v>
      </c>
      <c r="E1907" s="128">
        <f t="shared" ca="1" si="118"/>
        <v>-114095.73320934507</v>
      </c>
      <c r="F1907" s="128">
        <f t="shared" ca="1" si="119"/>
        <v>141255.66872669393</v>
      </c>
    </row>
    <row r="1908" spans="1:6" x14ac:dyDescent="0.3">
      <c r="A1908" s="73">
        <v>41074</v>
      </c>
      <c r="B1908" s="130">
        <v>1329.099976</v>
      </c>
      <c r="C1908" s="125">
        <f t="shared" si="116"/>
        <v>1.4324651523115906E-2</v>
      </c>
      <c r="D1908" s="128">
        <f t="shared" si="117"/>
        <v>14324.651523115905</v>
      </c>
      <c r="E1908" s="128">
        <f t="shared" ca="1" si="118"/>
        <v>-114095.73320934507</v>
      </c>
      <c r="F1908" s="128">
        <f t="shared" ca="1" si="119"/>
        <v>141255.66872669393</v>
      </c>
    </row>
    <row r="1909" spans="1:6" x14ac:dyDescent="0.3">
      <c r="A1909" s="73">
        <v>41073</v>
      </c>
      <c r="B1909" s="130">
        <v>1314.880005</v>
      </c>
      <c r="C1909" s="125">
        <f t="shared" si="116"/>
        <v>1.1878742912201368E-3</v>
      </c>
      <c r="D1909" s="128">
        <f t="shared" si="117"/>
        <v>1187.8742912201367</v>
      </c>
      <c r="E1909" s="128">
        <f t="shared" ca="1" si="118"/>
        <v>-114095.73320934507</v>
      </c>
      <c r="F1909" s="128">
        <f t="shared" ca="1" si="119"/>
        <v>141255.66872669393</v>
      </c>
    </row>
    <row r="1910" spans="1:6" x14ac:dyDescent="0.3">
      <c r="A1910" s="73">
        <v>41072</v>
      </c>
      <c r="B1910" s="130">
        <v>1324.1800539999999</v>
      </c>
      <c r="C1910" s="125">
        <f t="shared" si="116"/>
        <v>-6.1842284924378266E-3</v>
      </c>
      <c r="D1910" s="128">
        <f t="shared" si="117"/>
        <v>-6184.2284924378264</v>
      </c>
      <c r="E1910" s="128">
        <f t="shared" ca="1" si="118"/>
        <v>-114095.73320934507</v>
      </c>
      <c r="F1910" s="128">
        <f t="shared" ca="1" si="119"/>
        <v>141255.66872669393</v>
      </c>
    </row>
    <row r="1911" spans="1:6" x14ac:dyDescent="0.3">
      <c r="A1911" s="73">
        <v>41071</v>
      </c>
      <c r="B1911" s="130">
        <v>1308.9300539999999</v>
      </c>
      <c r="C1911" s="125">
        <f t="shared" si="116"/>
        <v>-6.7459079117627718E-3</v>
      </c>
      <c r="D1911" s="128">
        <f t="shared" si="117"/>
        <v>-6745.9079117627716</v>
      </c>
      <c r="E1911" s="128">
        <f t="shared" ca="1" si="118"/>
        <v>-114095.73320934507</v>
      </c>
      <c r="F1911" s="128">
        <f t="shared" ca="1" si="119"/>
        <v>141255.66872669393</v>
      </c>
    </row>
    <row r="1912" spans="1:6" x14ac:dyDescent="0.3">
      <c r="A1912" s="73">
        <v>41068</v>
      </c>
      <c r="B1912" s="130">
        <v>1325.660034</v>
      </c>
      <c r="C1912" s="125">
        <f t="shared" si="116"/>
        <v>3.77076944935828E-3</v>
      </c>
      <c r="D1912" s="128">
        <f t="shared" si="117"/>
        <v>3770.7694493582799</v>
      </c>
      <c r="E1912" s="128">
        <f t="shared" ca="1" si="118"/>
        <v>-114095.73320934507</v>
      </c>
      <c r="F1912" s="128">
        <f t="shared" ca="1" si="119"/>
        <v>141255.66872669393</v>
      </c>
    </row>
    <row r="1913" spans="1:6" x14ac:dyDescent="0.3">
      <c r="A1913" s="73">
        <v>41067</v>
      </c>
      <c r="B1913" s="130">
        <v>1314.98999</v>
      </c>
      <c r="C1913" s="125">
        <f t="shared" si="116"/>
        <v>-2.934348637471218E-3</v>
      </c>
      <c r="D1913" s="128">
        <f t="shared" si="117"/>
        <v>-2934.3486374712179</v>
      </c>
      <c r="E1913" s="128">
        <f t="shared" ca="1" si="118"/>
        <v>-114095.73320934507</v>
      </c>
      <c r="F1913" s="128">
        <f t="shared" ca="1" si="119"/>
        <v>141255.66872669393</v>
      </c>
    </row>
    <row r="1914" spans="1:6" x14ac:dyDescent="0.3">
      <c r="A1914" s="73">
        <v>41066</v>
      </c>
      <c r="B1914" s="130">
        <v>1315.130005</v>
      </c>
      <c r="C1914" s="125">
        <f t="shared" si="116"/>
        <v>-1.139272228571131E-3</v>
      </c>
      <c r="D1914" s="128">
        <f t="shared" si="117"/>
        <v>-1139.2722285711309</v>
      </c>
      <c r="E1914" s="128">
        <f t="shared" ca="1" si="118"/>
        <v>-114095.73320934507</v>
      </c>
      <c r="F1914" s="128">
        <f t="shared" ca="1" si="119"/>
        <v>141255.66872669393</v>
      </c>
    </row>
    <row r="1915" spans="1:6" x14ac:dyDescent="0.3">
      <c r="A1915" s="73">
        <v>41065</v>
      </c>
      <c r="B1915" s="130">
        <v>1285.5</v>
      </c>
      <c r="C1915" s="125">
        <f t="shared" si="116"/>
        <v>-2.3168861641569172E-2</v>
      </c>
      <c r="D1915" s="128">
        <f t="shared" si="117"/>
        <v>-23168.861641569172</v>
      </c>
      <c r="E1915" s="128">
        <f t="shared" ca="1" si="118"/>
        <v>-114095.73320934507</v>
      </c>
      <c r="F1915" s="128">
        <f t="shared" ca="1" si="119"/>
        <v>141255.66872669393</v>
      </c>
    </row>
    <row r="1916" spans="1:6" x14ac:dyDescent="0.3">
      <c r="A1916" s="73">
        <v>41064</v>
      </c>
      <c r="B1916" s="130">
        <v>1278.1800539999999</v>
      </c>
      <c r="C1916" s="125">
        <f t="shared" si="116"/>
        <v>-1.3156002363709729E-2</v>
      </c>
      <c r="D1916" s="128">
        <f t="shared" si="117"/>
        <v>-13156.002363709729</v>
      </c>
      <c r="E1916" s="128">
        <f t="shared" ca="1" si="118"/>
        <v>-114095.73320934507</v>
      </c>
      <c r="F1916" s="128">
        <f t="shared" ca="1" si="119"/>
        <v>141255.66872669393</v>
      </c>
    </row>
    <row r="1917" spans="1:6" x14ac:dyDescent="0.3">
      <c r="A1917" s="73">
        <v>41061</v>
      </c>
      <c r="B1917" s="130">
        <v>1278.040039</v>
      </c>
      <c r="C1917" s="125">
        <f t="shared" si="116"/>
        <v>-2.0553888009677945E-2</v>
      </c>
      <c r="D1917" s="128">
        <f t="shared" si="117"/>
        <v>-20553.888009677947</v>
      </c>
      <c r="E1917" s="128">
        <f t="shared" ca="1" si="118"/>
        <v>-114095.73320934507</v>
      </c>
      <c r="F1917" s="128">
        <f t="shared" ca="1" si="119"/>
        <v>141255.66872669393</v>
      </c>
    </row>
    <row r="1918" spans="1:6" x14ac:dyDescent="0.3">
      <c r="A1918" s="73">
        <v>41060</v>
      </c>
      <c r="B1918" s="130">
        <v>1310.329956</v>
      </c>
      <c r="C1918" s="125">
        <f t="shared" si="116"/>
        <v>-1.0922473176931402E-2</v>
      </c>
      <c r="D1918" s="128">
        <f t="shared" si="117"/>
        <v>-10922.473176931402</v>
      </c>
      <c r="E1918" s="128">
        <f t="shared" ca="1" si="118"/>
        <v>-114095.73320934507</v>
      </c>
      <c r="F1918" s="128">
        <f t="shared" ca="1" si="119"/>
        <v>141255.66872669393</v>
      </c>
    </row>
    <row r="1919" spans="1:6" x14ac:dyDescent="0.3">
      <c r="A1919" s="73">
        <v>41059</v>
      </c>
      <c r="B1919" s="130">
        <v>1313.3199460000001</v>
      </c>
      <c r="C1919" s="125">
        <f t="shared" si="116"/>
        <v>-1.3031193210090719E-2</v>
      </c>
      <c r="D1919" s="128">
        <f t="shared" si="117"/>
        <v>-13031.19321009072</v>
      </c>
      <c r="E1919" s="128">
        <f t="shared" ca="1" si="118"/>
        <v>-114095.73320934507</v>
      </c>
      <c r="F1919" s="128">
        <f t="shared" ca="1" si="119"/>
        <v>141255.66872669393</v>
      </c>
    </row>
    <row r="1920" spans="1:6" x14ac:dyDescent="0.3">
      <c r="A1920" s="73">
        <v>41058</v>
      </c>
      <c r="B1920" s="130">
        <v>1332.420044</v>
      </c>
      <c r="C1920" s="125">
        <f t="shared" si="116"/>
        <v>-4.4307782764887449E-3</v>
      </c>
      <c r="D1920" s="128">
        <f t="shared" si="117"/>
        <v>-4430.7782764887452</v>
      </c>
      <c r="E1920" s="128">
        <f t="shared" ca="1" si="118"/>
        <v>-114095.73320934507</v>
      </c>
      <c r="F1920" s="128">
        <f t="shared" ca="1" si="119"/>
        <v>141255.66872669393</v>
      </c>
    </row>
    <row r="1921" spans="1:6" x14ac:dyDescent="0.3">
      <c r="A1921" s="73">
        <v>41054</v>
      </c>
      <c r="B1921" s="130">
        <v>1317.8199460000001</v>
      </c>
      <c r="C1921" s="125">
        <f t="shared" si="116"/>
        <v>-2.6282201439176367E-2</v>
      </c>
      <c r="D1921" s="128">
        <f t="shared" si="117"/>
        <v>-26282.201439176366</v>
      </c>
      <c r="E1921" s="128">
        <f t="shared" ca="1" si="118"/>
        <v>-114095.73320934507</v>
      </c>
      <c r="F1921" s="128">
        <f t="shared" ca="1" si="119"/>
        <v>141255.66872669393</v>
      </c>
    </row>
    <row r="1922" spans="1:6" x14ac:dyDescent="0.3">
      <c r="A1922" s="73">
        <v>41053</v>
      </c>
      <c r="B1922" s="130">
        <v>1320.6800539999999</v>
      </c>
      <c r="C1922" s="125">
        <f t="shared" si="116"/>
        <v>-2.7474382193347413E-2</v>
      </c>
      <c r="D1922" s="128">
        <f t="shared" si="117"/>
        <v>-27474.382193347414</v>
      </c>
      <c r="E1922" s="128">
        <f t="shared" ca="1" si="118"/>
        <v>-114095.73320934507</v>
      </c>
      <c r="F1922" s="128">
        <f t="shared" ca="1" si="119"/>
        <v>141255.66872669393</v>
      </c>
    </row>
    <row r="1923" spans="1:6" x14ac:dyDescent="0.3">
      <c r="A1923" s="73">
        <v>41052</v>
      </c>
      <c r="B1923" s="130">
        <v>1318.8599850000001</v>
      </c>
      <c r="C1923" s="125">
        <f t="shared" si="116"/>
        <v>-2.6369776728041305E-2</v>
      </c>
      <c r="D1923" s="128">
        <f t="shared" si="117"/>
        <v>-26369.776728041306</v>
      </c>
      <c r="E1923" s="128">
        <f t="shared" ca="1" si="118"/>
        <v>-114095.73320934507</v>
      </c>
      <c r="F1923" s="128">
        <f t="shared" ca="1" si="119"/>
        <v>141255.66872669393</v>
      </c>
    </row>
    <row r="1924" spans="1:6" x14ac:dyDescent="0.3">
      <c r="A1924" s="73">
        <v>41051</v>
      </c>
      <c r="B1924" s="130">
        <v>1316.630005</v>
      </c>
      <c r="C1924" s="125">
        <f t="shared" si="116"/>
        <v>-3.4530524595507317E-2</v>
      </c>
      <c r="D1924" s="128">
        <f t="shared" si="117"/>
        <v>-34530.524595507319</v>
      </c>
      <c r="E1924" s="128">
        <f t="shared" ca="1" si="118"/>
        <v>-114095.73320934507</v>
      </c>
      <c r="F1924" s="128">
        <f t="shared" ca="1" si="119"/>
        <v>141255.66872669393</v>
      </c>
    </row>
    <row r="1925" spans="1:6" x14ac:dyDescent="0.3">
      <c r="A1925" s="73">
        <v>41050</v>
      </c>
      <c r="B1925" s="130">
        <v>1315.98999</v>
      </c>
      <c r="C1925" s="125">
        <f t="shared" si="116"/>
        <v>-3.9128760438722376E-2</v>
      </c>
      <c r="D1925" s="128">
        <f t="shared" si="117"/>
        <v>-39128.760438722376</v>
      </c>
      <c r="E1925" s="128">
        <f t="shared" ca="1" si="118"/>
        <v>-114095.73320934507</v>
      </c>
      <c r="F1925" s="128">
        <f t="shared" ca="1" si="119"/>
        <v>141255.66872669393</v>
      </c>
    </row>
    <row r="1926" spans="1:6" x14ac:dyDescent="0.3">
      <c r="A1926" s="73">
        <v>41047</v>
      </c>
      <c r="B1926" s="130">
        <v>1295.219971</v>
      </c>
      <c r="C1926" s="125">
        <f t="shared" si="116"/>
        <v>-5.3962461686581698E-2</v>
      </c>
      <c r="D1926" s="128">
        <f t="shared" si="117"/>
        <v>-53962.461686581701</v>
      </c>
      <c r="E1926" s="128">
        <f t="shared" ca="1" si="118"/>
        <v>-114095.73320934507</v>
      </c>
      <c r="F1926" s="128">
        <f t="shared" ca="1" si="119"/>
        <v>141255.66872669393</v>
      </c>
    </row>
    <row r="1927" spans="1:6" x14ac:dyDescent="0.3">
      <c r="A1927" s="73">
        <v>41046</v>
      </c>
      <c r="B1927" s="130">
        <v>1304.8599850000001</v>
      </c>
      <c r="C1927" s="125">
        <f t="shared" si="116"/>
        <v>-6.2310889401746228E-2</v>
      </c>
      <c r="D1927" s="128">
        <f t="shared" si="117"/>
        <v>-62310.88940174623</v>
      </c>
      <c r="E1927" s="128">
        <f t="shared" ca="1" si="118"/>
        <v>-114095.73320934507</v>
      </c>
      <c r="F1927" s="128">
        <f t="shared" ca="1" si="119"/>
        <v>141255.66872669393</v>
      </c>
    </row>
    <row r="1928" spans="1:6" x14ac:dyDescent="0.3">
      <c r="A1928" s="73">
        <v>41045</v>
      </c>
      <c r="B1928" s="130">
        <v>1324.8000489999999</v>
      </c>
      <c r="C1928" s="125">
        <f t="shared" ref="C1928:C1991" si="120">B1928/B1938-1</f>
        <v>-5.5273089929393393E-2</v>
      </c>
      <c r="D1928" s="128">
        <f t="shared" ref="D1928:D1991" si="121">C1928*$B$5</f>
        <v>-55273.089929393391</v>
      </c>
      <c r="E1928" s="128">
        <f t="shared" ref="E1928:E1991" ca="1" si="122">_xlfn.PERCENTILE.INC(OFFSET(D1928,0,0,Window),1-VaRLevel)</f>
        <v>-114095.73320934507</v>
      </c>
      <c r="F1928" s="128">
        <f t="shared" ref="F1928:F1991" ca="1" si="123">ABS(AVERAGEIF(OFFSET(D1928,0,0,Window),"&lt;=" &amp;E1928))</f>
        <v>141255.66872669393</v>
      </c>
    </row>
    <row r="1929" spans="1:6" x14ac:dyDescent="0.3">
      <c r="A1929" s="73">
        <v>41044</v>
      </c>
      <c r="B1929" s="130">
        <v>1330.660034</v>
      </c>
      <c r="C1929" s="125">
        <f t="shared" si="120"/>
        <v>-5.3463398505515403E-2</v>
      </c>
      <c r="D1929" s="128">
        <f t="shared" si="121"/>
        <v>-53463.398505515404</v>
      </c>
      <c r="E1929" s="128">
        <f t="shared" ca="1" si="122"/>
        <v>-114095.73320934507</v>
      </c>
      <c r="F1929" s="128">
        <f t="shared" ca="1" si="123"/>
        <v>141255.66872669393</v>
      </c>
    </row>
    <row r="1930" spans="1:6" x14ac:dyDescent="0.3">
      <c r="A1930" s="73">
        <v>41043</v>
      </c>
      <c r="B1930" s="130">
        <v>1338.349976</v>
      </c>
      <c r="C1930" s="125">
        <f t="shared" si="120"/>
        <v>-4.2606502958973724E-2</v>
      </c>
      <c r="D1930" s="128">
        <f t="shared" si="121"/>
        <v>-42606.502958973724</v>
      </c>
      <c r="E1930" s="128">
        <f t="shared" ca="1" si="122"/>
        <v>-114095.73320934507</v>
      </c>
      <c r="F1930" s="128">
        <f t="shared" ca="1" si="123"/>
        <v>141255.66872669393</v>
      </c>
    </row>
    <row r="1931" spans="1:6" x14ac:dyDescent="0.3">
      <c r="A1931" s="73">
        <v>41040</v>
      </c>
      <c r="B1931" s="130">
        <v>1353.3900149999999</v>
      </c>
      <c r="C1931" s="125">
        <f t="shared" si="120"/>
        <v>-3.5607378387663036E-2</v>
      </c>
      <c r="D1931" s="128">
        <f t="shared" si="121"/>
        <v>-35607.378387663033</v>
      </c>
      <c r="E1931" s="128">
        <f t="shared" ca="1" si="122"/>
        <v>-114095.73320934507</v>
      </c>
      <c r="F1931" s="128">
        <f t="shared" ca="1" si="123"/>
        <v>141255.66872669393</v>
      </c>
    </row>
    <row r="1932" spans="1:6" x14ac:dyDescent="0.3">
      <c r="A1932" s="73">
        <v>41039</v>
      </c>
      <c r="B1932" s="130">
        <v>1357.98999</v>
      </c>
      <c r="C1932" s="125">
        <f t="shared" si="120"/>
        <v>-2.9993278903888365E-2</v>
      </c>
      <c r="D1932" s="128">
        <f t="shared" si="121"/>
        <v>-29993.278903888364</v>
      </c>
      <c r="E1932" s="128">
        <f t="shared" ca="1" si="122"/>
        <v>-114095.73320934507</v>
      </c>
      <c r="F1932" s="128">
        <f t="shared" ca="1" si="123"/>
        <v>141255.66872669393</v>
      </c>
    </row>
    <row r="1933" spans="1:6" x14ac:dyDescent="0.3">
      <c r="A1933" s="73">
        <v>41038</v>
      </c>
      <c r="B1933" s="130">
        <v>1354.579956</v>
      </c>
      <c r="C1933" s="125">
        <f t="shared" si="120"/>
        <v>-2.5965518218988848E-2</v>
      </c>
      <c r="D1933" s="128">
        <f t="shared" si="121"/>
        <v>-25965.518218988847</v>
      </c>
      <c r="E1933" s="128">
        <f t="shared" ca="1" si="122"/>
        <v>-114095.73320934507</v>
      </c>
      <c r="F1933" s="128">
        <f t="shared" ca="1" si="123"/>
        <v>141255.66872669393</v>
      </c>
    </row>
    <row r="1934" spans="1:6" x14ac:dyDescent="0.3">
      <c r="A1934" s="73">
        <v>41037</v>
      </c>
      <c r="B1934" s="130">
        <v>1363.719971</v>
      </c>
      <c r="C1934" s="125">
        <f t="shared" si="120"/>
        <v>-6.013251145713272E-3</v>
      </c>
      <c r="D1934" s="128">
        <f t="shared" si="121"/>
        <v>-6013.2511457132723</v>
      </c>
      <c r="E1934" s="128">
        <f t="shared" ca="1" si="122"/>
        <v>-114095.73320934507</v>
      </c>
      <c r="F1934" s="128">
        <f t="shared" ca="1" si="123"/>
        <v>141255.66872669393</v>
      </c>
    </row>
    <row r="1935" spans="1:6" x14ac:dyDescent="0.3">
      <c r="A1935" s="73">
        <v>41036</v>
      </c>
      <c r="B1935" s="130">
        <v>1369.579956</v>
      </c>
      <c r="C1935" s="125">
        <f t="shared" si="120"/>
        <v>1.9313321096379177E-3</v>
      </c>
      <c r="D1935" s="128">
        <f t="shared" si="121"/>
        <v>1931.3321096379177</v>
      </c>
      <c r="E1935" s="128">
        <f t="shared" ca="1" si="122"/>
        <v>-114095.73320934507</v>
      </c>
      <c r="F1935" s="128">
        <f t="shared" ca="1" si="123"/>
        <v>141255.66872669393</v>
      </c>
    </row>
    <row r="1936" spans="1:6" x14ac:dyDescent="0.3">
      <c r="A1936" s="73">
        <v>41033</v>
      </c>
      <c r="B1936" s="130">
        <v>1369.099976</v>
      </c>
      <c r="C1936" s="125">
        <f t="shared" si="120"/>
        <v>-6.8406583836557733E-3</v>
      </c>
      <c r="D1936" s="128">
        <f t="shared" si="121"/>
        <v>-6840.6583836557729</v>
      </c>
      <c r="E1936" s="128">
        <f t="shared" ca="1" si="122"/>
        <v>-114095.73320934507</v>
      </c>
      <c r="F1936" s="128">
        <f t="shared" ca="1" si="123"/>
        <v>141255.66872669393</v>
      </c>
    </row>
    <row r="1937" spans="1:6" x14ac:dyDescent="0.3">
      <c r="A1937" s="73">
        <v>41032</v>
      </c>
      <c r="B1937" s="130">
        <v>1391.5699460000001</v>
      </c>
      <c r="C1937" s="125">
        <f t="shared" si="120"/>
        <v>1.0639617066973361E-2</v>
      </c>
      <c r="D1937" s="128">
        <f t="shared" si="121"/>
        <v>10639.617066973362</v>
      </c>
      <c r="E1937" s="128">
        <f t="shared" ca="1" si="122"/>
        <v>-114095.73320934507</v>
      </c>
      <c r="F1937" s="128">
        <f t="shared" ca="1" si="123"/>
        <v>141255.66872669393</v>
      </c>
    </row>
    <row r="1938" spans="1:6" x14ac:dyDescent="0.3">
      <c r="A1938" s="73">
        <v>41031</v>
      </c>
      <c r="B1938" s="130">
        <v>1402.3100589999999</v>
      </c>
      <c r="C1938" s="125">
        <f t="shared" si="120"/>
        <v>1.239589053385326E-2</v>
      </c>
      <c r="D1938" s="128">
        <f t="shared" si="121"/>
        <v>12395.89053385326</v>
      </c>
      <c r="E1938" s="128">
        <f t="shared" ca="1" si="122"/>
        <v>-114095.73320934507</v>
      </c>
      <c r="F1938" s="128">
        <f t="shared" ca="1" si="123"/>
        <v>141255.66872669393</v>
      </c>
    </row>
    <row r="1939" spans="1:6" x14ac:dyDescent="0.3">
      <c r="A1939" s="73">
        <v>41030</v>
      </c>
      <c r="B1939" s="130">
        <v>1405.8199460000001</v>
      </c>
      <c r="C1939" s="125">
        <f t="shared" si="120"/>
        <v>1.0814015650493669E-2</v>
      </c>
      <c r="D1939" s="128">
        <f t="shared" si="121"/>
        <v>10814.015650493669</v>
      </c>
      <c r="E1939" s="128">
        <f t="shared" ca="1" si="122"/>
        <v>-114095.73320934507</v>
      </c>
      <c r="F1939" s="128">
        <f t="shared" ca="1" si="123"/>
        <v>141255.66872669393</v>
      </c>
    </row>
    <row r="1940" spans="1:6" x14ac:dyDescent="0.3">
      <c r="A1940" s="73">
        <v>41029</v>
      </c>
      <c r="B1940" s="130">
        <v>1397.910034</v>
      </c>
      <c r="C1940" s="125">
        <f t="shared" si="120"/>
        <v>2.0692691222358395E-2</v>
      </c>
      <c r="D1940" s="128">
        <f t="shared" si="121"/>
        <v>20692.691222358393</v>
      </c>
      <c r="E1940" s="128">
        <f t="shared" ca="1" si="122"/>
        <v>-114095.73320934507</v>
      </c>
      <c r="F1940" s="128">
        <f t="shared" ca="1" si="123"/>
        <v>141255.66872669393</v>
      </c>
    </row>
    <row r="1941" spans="1:6" x14ac:dyDescent="0.3">
      <c r="A1941" s="73">
        <v>41026</v>
      </c>
      <c r="B1941" s="130">
        <v>1403.3599850000001</v>
      </c>
      <c r="C1941" s="125">
        <f t="shared" si="120"/>
        <v>2.4155981170318253E-2</v>
      </c>
      <c r="D1941" s="128">
        <f t="shared" si="121"/>
        <v>24155.981170318253</v>
      </c>
      <c r="E1941" s="128">
        <f t="shared" ca="1" si="122"/>
        <v>-114095.73320934507</v>
      </c>
      <c r="F1941" s="128">
        <f t="shared" ca="1" si="123"/>
        <v>141255.66872669393</v>
      </c>
    </row>
    <row r="1942" spans="1:6" x14ac:dyDescent="0.3">
      <c r="A1942" s="73">
        <v>41025</v>
      </c>
      <c r="B1942" s="130">
        <v>1399.9799800000001</v>
      </c>
      <c r="C1942" s="125">
        <f t="shared" si="120"/>
        <v>8.9437177821376501E-3</v>
      </c>
      <c r="D1942" s="128">
        <f t="shared" si="121"/>
        <v>8943.7177821376499</v>
      </c>
      <c r="E1942" s="128">
        <f t="shared" ca="1" si="122"/>
        <v>-114095.73320934507</v>
      </c>
      <c r="F1942" s="128">
        <f t="shared" ca="1" si="123"/>
        <v>141255.66872669393</v>
      </c>
    </row>
    <row r="1943" spans="1:6" x14ac:dyDescent="0.3">
      <c r="A1943" s="73">
        <v>41024</v>
      </c>
      <c r="B1943" s="130">
        <v>1390.6899410000001</v>
      </c>
      <c r="C1943" s="125">
        <f t="shared" si="120"/>
        <v>1.6058902635545325E-2</v>
      </c>
      <c r="D1943" s="128">
        <f t="shared" si="121"/>
        <v>16058.902635545324</v>
      </c>
      <c r="E1943" s="128">
        <f t="shared" ca="1" si="122"/>
        <v>-114095.73320934507</v>
      </c>
      <c r="F1943" s="128">
        <f t="shared" ca="1" si="123"/>
        <v>141255.66872669393</v>
      </c>
    </row>
    <row r="1944" spans="1:6" x14ac:dyDescent="0.3">
      <c r="A1944" s="73">
        <v>41023</v>
      </c>
      <c r="B1944" s="130">
        <v>1371.969971</v>
      </c>
      <c r="C1944" s="125">
        <f t="shared" si="120"/>
        <v>9.8484497418995787E-3</v>
      </c>
      <c r="D1944" s="128">
        <f t="shared" si="121"/>
        <v>9848.4497418995779</v>
      </c>
      <c r="E1944" s="128">
        <f t="shared" ca="1" si="122"/>
        <v>-114095.73320934507</v>
      </c>
      <c r="F1944" s="128">
        <f t="shared" ca="1" si="123"/>
        <v>141255.66872669393</v>
      </c>
    </row>
    <row r="1945" spans="1:6" x14ac:dyDescent="0.3">
      <c r="A1945" s="73">
        <v>41022</v>
      </c>
      <c r="B1945" s="130">
        <v>1366.9399410000001</v>
      </c>
      <c r="C1945" s="125">
        <f t="shared" si="120"/>
        <v>-1.1040378050194199E-2</v>
      </c>
      <c r="D1945" s="128">
        <f t="shared" si="121"/>
        <v>-11040.3780501942</v>
      </c>
      <c r="E1945" s="128">
        <f t="shared" ca="1" si="122"/>
        <v>-114095.73320934507</v>
      </c>
      <c r="F1945" s="128">
        <f t="shared" ca="1" si="123"/>
        <v>141255.66872669393</v>
      </c>
    </row>
    <row r="1946" spans="1:6" x14ac:dyDescent="0.3">
      <c r="A1946" s="73">
        <v>41019</v>
      </c>
      <c r="B1946" s="130">
        <v>1378.530029</v>
      </c>
      <c r="C1946" s="125">
        <f t="shared" si="120"/>
        <v>-1.3983411260636069E-2</v>
      </c>
      <c r="D1946" s="128">
        <f t="shared" si="121"/>
        <v>-13983.411260636069</v>
      </c>
      <c r="E1946" s="128">
        <f t="shared" ca="1" si="122"/>
        <v>-114095.73320934507</v>
      </c>
      <c r="F1946" s="128">
        <f t="shared" ca="1" si="123"/>
        <v>141255.66872669393</v>
      </c>
    </row>
    <row r="1947" spans="1:6" x14ac:dyDescent="0.3">
      <c r="A1947" s="73">
        <v>41018</v>
      </c>
      <c r="B1947" s="130">
        <v>1376.920044</v>
      </c>
      <c r="C1947" s="125">
        <f t="shared" si="120"/>
        <v>-1.5754501640093843E-2</v>
      </c>
      <c r="D1947" s="128">
        <f t="shared" si="121"/>
        <v>-15754.501640093844</v>
      </c>
      <c r="E1947" s="128">
        <f t="shared" ca="1" si="122"/>
        <v>-114095.73320934507</v>
      </c>
      <c r="F1947" s="128">
        <f t="shared" ca="1" si="123"/>
        <v>141255.66872669393</v>
      </c>
    </row>
    <row r="1948" spans="1:6" x14ac:dyDescent="0.3">
      <c r="A1948" s="73">
        <v>41017</v>
      </c>
      <c r="B1948" s="130">
        <v>1385.1400149999999</v>
      </c>
      <c r="C1948" s="125">
        <f t="shared" si="120"/>
        <v>-1.9980465196973052E-2</v>
      </c>
      <c r="D1948" s="128">
        <f t="shared" si="121"/>
        <v>-19980.465196973051</v>
      </c>
      <c r="E1948" s="128">
        <f t="shared" ca="1" si="122"/>
        <v>-114095.73320934507</v>
      </c>
      <c r="F1948" s="128">
        <f t="shared" ca="1" si="123"/>
        <v>141255.66872669393</v>
      </c>
    </row>
    <row r="1949" spans="1:6" x14ac:dyDescent="0.3">
      <c r="A1949" s="73">
        <v>41016</v>
      </c>
      <c r="B1949" s="130">
        <v>1390.780029</v>
      </c>
      <c r="C1949" s="125">
        <f t="shared" si="120"/>
        <v>-1.9914878525848279E-2</v>
      </c>
      <c r="D1949" s="128">
        <f t="shared" si="121"/>
        <v>-19914.878525848279</v>
      </c>
      <c r="E1949" s="128">
        <f t="shared" ca="1" si="122"/>
        <v>-114095.73320934507</v>
      </c>
      <c r="F1949" s="128">
        <f t="shared" ca="1" si="123"/>
        <v>141255.66872669393</v>
      </c>
    </row>
    <row r="1950" spans="1:6" x14ac:dyDescent="0.3">
      <c r="A1950" s="73">
        <v>41015</v>
      </c>
      <c r="B1950" s="130">
        <v>1369.5699460000001</v>
      </c>
      <c r="C1950" s="125">
        <f t="shared" si="120"/>
        <v>-2.7618639943300494E-2</v>
      </c>
      <c r="D1950" s="128">
        <f t="shared" si="121"/>
        <v>-27618.639943300495</v>
      </c>
      <c r="E1950" s="128">
        <f t="shared" ca="1" si="122"/>
        <v>-114095.73320934507</v>
      </c>
      <c r="F1950" s="128">
        <f t="shared" ca="1" si="123"/>
        <v>141255.66872669393</v>
      </c>
    </row>
    <row r="1951" spans="1:6" x14ac:dyDescent="0.3">
      <c r="A1951" s="73">
        <v>41012</v>
      </c>
      <c r="B1951" s="130">
        <v>1370.26001</v>
      </c>
      <c r="C1951" s="125">
        <f t="shared" si="120"/>
        <v>-2.3530598538860859E-2</v>
      </c>
      <c r="D1951" s="128">
        <f t="shared" si="121"/>
        <v>-23530.598538860857</v>
      </c>
      <c r="E1951" s="128">
        <f t="shared" ca="1" si="122"/>
        <v>-114095.73320934507</v>
      </c>
      <c r="F1951" s="128">
        <f t="shared" ca="1" si="123"/>
        <v>141255.66872669393</v>
      </c>
    </row>
    <row r="1952" spans="1:6" x14ac:dyDescent="0.3">
      <c r="A1952" s="73">
        <v>41011</v>
      </c>
      <c r="B1952" s="130">
        <v>1387.5699460000001</v>
      </c>
      <c r="C1952" s="125">
        <f t="shared" si="120"/>
        <v>-1.2785187544557708E-2</v>
      </c>
      <c r="D1952" s="128">
        <f t="shared" si="121"/>
        <v>-12785.187544557708</v>
      </c>
      <c r="E1952" s="128">
        <f t="shared" ca="1" si="122"/>
        <v>-114095.73320934507</v>
      </c>
      <c r="F1952" s="128">
        <f t="shared" ca="1" si="123"/>
        <v>141255.66872669393</v>
      </c>
    </row>
    <row r="1953" spans="1:6" x14ac:dyDescent="0.3">
      <c r="A1953" s="73">
        <v>41010</v>
      </c>
      <c r="B1953" s="130">
        <v>1368.709961</v>
      </c>
      <c r="C1953" s="125">
        <f t="shared" si="120"/>
        <v>-3.1015531376326955E-2</v>
      </c>
      <c r="D1953" s="128">
        <f t="shared" si="121"/>
        <v>-31015.531376326955</v>
      </c>
      <c r="E1953" s="128">
        <f t="shared" ca="1" si="122"/>
        <v>-114095.73320934507</v>
      </c>
      <c r="F1953" s="128">
        <f t="shared" ca="1" si="123"/>
        <v>141255.66872669393</v>
      </c>
    </row>
    <row r="1954" spans="1:6" x14ac:dyDescent="0.3">
      <c r="A1954" s="73">
        <v>41009</v>
      </c>
      <c r="B1954" s="130">
        <v>1358.589966</v>
      </c>
      <c r="C1954" s="125">
        <f t="shared" si="120"/>
        <v>-4.0889258523489014E-2</v>
      </c>
      <c r="D1954" s="128">
        <f t="shared" si="121"/>
        <v>-40889.258523489014</v>
      </c>
      <c r="E1954" s="128">
        <f t="shared" ca="1" si="122"/>
        <v>-114095.73320934507</v>
      </c>
      <c r="F1954" s="128">
        <f t="shared" ca="1" si="123"/>
        <v>141255.66872669393</v>
      </c>
    </row>
    <row r="1955" spans="1:6" x14ac:dyDescent="0.3">
      <c r="A1955" s="73">
        <v>41008</v>
      </c>
      <c r="B1955" s="130">
        <v>1382.1999510000001</v>
      </c>
      <c r="C1955" s="125">
        <f t="shared" si="120"/>
        <v>-1.0672054569848322E-2</v>
      </c>
      <c r="D1955" s="128">
        <f t="shared" si="121"/>
        <v>-10672.054569848322</v>
      </c>
      <c r="E1955" s="128">
        <f t="shared" ca="1" si="122"/>
        <v>-114095.73320934507</v>
      </c>
      <c r="F1955" s="128">
        <f t="shared" ca="1" si="123"/>
        <v>141255.66872669393</v>
      </c>
    </row>
    <row r="1956" spans="1:6" x14ac:dyDescent="0.3">
      <c r="A1956" s="73">
        <v>41004</v>
      </c>
      <c r="B1956" s="130">
        <v>1398.079956</v>
      </c>
      <c r="C1956" s="125">
        <f t="shared" si="120"/>
        <v>3.8052864699713584E-3</v>
      </c>
      <c r="D1956" s="128">
        <f t="shared" si="121"/>
        <v>3805.2864699713587</v>
      </c>
      <c r="E1956" s="128">
        <f t="shared" ca="1" si="122"/>
        <v>-114095.73320934507</v>
      </c>
      <c r="F1956" s="128">
        <f t="shared" ca="1" si="123"/>
        <v>141255.66872669393</v>
      </c>
    </row>
    <row r="1957" spans="1:6" x14ac:dyDescent="0.3">
      <c r="A1957" s="73">
        <v>41003</v>
      </c>
      <c r="B1957" s="130">
        <v>1398.959961</v>
      </c>
      <c r="C1957" s="125">
        <f t="shared" si="120"/>
        <v>-2.8013985116288609E-3</v>
      </c>
      <c r="D1957" s="128">
        <f t="shared" si="121"/>
        <v>-2801.3985116288609</v>
      </c>
      <c r="E1957" s="128">
        <f t="shared" ca="1" si="122"/>
        <v>-114095.73320934507</v>
      </c>
      <c r="F1957" s="128">
        <f t="shared" ca="1" si="123"/>
        <v>141255.66872669393</v>
      </c>
    </row>
    <row r="1958" spans="1:6" x14ac:dyDescent="0.3">
      <c r="A1958" s="73">
        <v>41002</v>
      </c>
      <c r="B1958" s="130">
        <v>1413.380005</v>
      </c>
      <c r="C1958" s="125">
        <f t="shared" si="120"/>
        <v>5.5922255735638693E-3</v>
      </c>
      <c r="D1958" s="128">
        <f t="shared" si="121"/>
        <v>5592.2255735638691</v>
      </c>
      <c r="E1958" s="128">
        <f t="shared" ca="1" si="122"/>
        <v>-114095.73320934507</v>
      </c>
      <c r="F1958" s="128">
        <f t="shared" ca="1" si="123"/>
        <v>141255.66872669393</v>
      </c>
    </row>
    <row r="1959" spans="1:6" x14ac:dyDescent="0.3">
      <c r="A1959" s="73">
        <v>41001</v>
      </c>
      <c r="B1959" s="130">
        <v>1419.040039</v>
      </c>
      <c r="C1959" s="125">
        <f t="shared" si="120"/>
        <v>6.5898485547082331E-3</v>
      </c>
      <c r="D1959" s="128">
        <f t="shared" si="121"/>
        <v>6589.8485547082328</v>
      </c>
      <c r="E1959" s="128">
        <f t="shared" ca="1" si="122"/>
        <v>-114095.73320934507</v>
      </c>
      <c r="F1959" s="128">
        <f t="shared" ca="1" si="123"/>
        <v>141255.66872669393</v>
      </c>
    </row>
    <row r="1960" spans="1:6" x14ac:dyDescent="0.3">
      <c r="A1960" s="73">
        <v>40998</v>
      </c>
      <c r="B1960" s="130">
        <v>1408.469971</v>
      </c>
      <c r="C1960" s="125">
        <f t="shared" si="120"/>
        <v>3.0622551865235881E-3</v>
      </c>
      <c r="D1960" s="128">
        <f t="shared" si="121"/>
        <v>3062.2551865235882</v>
      </c>
      <c r="E1960" s="128">
        <f t="shared" ca="1" si="122"/>
        <v>-114095.73320934507</v>
      </c>
      <c r="F1960" s="128">
        <f t="shared" ca="1" si="123"/>
        <v>141255.66872669393</v>
      </c>
    </row>
    <row r="1961" spans="1:6" x14ac:dyDescent="0.3">
      <c r="A1961" s="73">
        <v>40997</v>
      </c>
      <c r="B1961" s="130">
        <v>1403.280029</v>
      </c>
      <c r="C1961" s="125">
        <f t="shared" si="120"/>
        <v>4.8485171227463653E-4</v>
      </c>
      <c r="D1961" s="128">
        <f t="shared" si="121"/>
        <v>484.8517122746365</v>
      </c>
      <c r="E1961" s="128">
        <f t="shared" ca="1" si="122"/>
        <v>-114095.73320934507</v>
      </c>
      <c r="F1961" s="128">
        <f t="shared" ca="1" si="123"/>
        <v>141255.66872669393</v>
      </c>
    </row>
    <row r="1962" spans="1:6" x14ac:dyDescent="0.3">
      <c r="A1962" s="73">
        <v>40996</v>
      </c>
      <c r="B1962" s="130">
        <v>1405.540039</v>
      </c>
      <c r="C1962" s="125">
        <f t="shared" si="120"/>
        <v>8.0758597740768767E-3</v>
      </c>
      <c r="D1962" s="128">
        <f t="shared" si="121"/>
        <v>8075.8597740768764</v>
      </c>
      <c r="E1962" s="128">
        <f t="shared" ca="1" si="122"/>
        <v>-114095.73320934507</v>
      </c>
      <c r="F1962" s="128">
        <f t="shared" ca="1" si="123"/>
        <v>141255.66872669393</v>
      </c>
    </row>
    <row r="1963" spans="1:6" x14ac:dyDescent="0.3">
      <c r="A1963" s="73">
        <v>40995</v>
      </c>
      <c r="B1963" s="130">
        <v>1412.5200199999999</v>
      </c>
      <c r="C1963" s="125">
        <f t="shared" si="120"/>
        <v>1.1870102497678836E-2</v>
      </c>
      <c r="D1963" s="128">
        <f t="shared" si="121"/>
        <v>11870.102497678836</v>
      </c>
      <c r="E1963" s="128">
        <f t="shared" ca="1" si="122"/>
        <v>-114095.73320934507</v>
      </c>
      <c r="F1963" s="128">
        <f t="shared" ca="1" si="123"/>
        <v>141255.66872669393</v>
      </c>
    </row>
    <row r="1964" spans="1:6" x14ac:dyDescent="0.3">
      <c r="A1964" s="73">
        <v>40994</v>
      </c>
      <c r="B1964" s="130">
        <v>1416.51001</v>
      </c>
      <c r="C1964" s="125">
        <f t="shared" si="120"/>
        <v>3.312696112313307E-2</v>
      </c>
      <c r="D1964" s="128">
        <f t="shared" si="121"/>
        <v>33126.961123133071</v>
      </c>
      <c r="E1964" s="128">
        <f t="shared" ca="1" si="122"/>
        <v>-114095.73320934507</v>
      </c>
      <c r="F1964" s="128">
        <f t="shared" ca="1" si="123"/>
        <v>141255.66872669393</v>
      </c>
    </row>
    <row r="1965" spans="1:6" x14ac:dyDescent="0.3">
      <c r="A1965" s="73">
        <v>40991</v>
      </c>
      <c r="B1965" s="130">
        <v>1397.1099850000001</v>
      </c>
      <c r="C1965" s="125">
        <f t="shared" si="120"/>
        <v>1.9141122130986732E-2</v>
      </c>
      <c r="D1965" s="128">
        <f t="shared" si="121"/>
        <v>19141.122130986732</v>
      </c>
      <c r="E1965" s="128">
        <f t="shared" ca="1" si="122"/>
        <v>-114095.73320934507</v>
      </c>
      <c r="F1965" s="128">
        <f t="shared" ca="1" si="123"/>
        <v>141255.66872669393</v>
      </c>
    </row>
    <row r="1966" spans="1:6" x14ac:dyDescent="0.3">
      <c r="A1966" s="73">
        <v>40990</v>
      </c>
      <c r="B1966" s="130">
        <v>1392.780029</v>
      </c>
      <c r="C1966" s="125">
        <f t="shared" si="120"/>
        <v>1.9671862956678554E-2</v>
      </c>
      <c r="D1966" s="128">
        <f t="shared" si="121"/>
        <v>19671.862956678553</v>
      </c>
      <c r="E1966" s="128">
        <f t="shared" ca="1" si="122"/>
        <v>-114095.73320934507</v>
      </c>
      <c r="F1966" s="128">
        <f t="shared" ca="1" si="123"/>
        <v>141255.66872669393</v>
      </c>
    </row>
    <row r="1967" spans="1:6" x14ac:dyDescent="0.3">
      <c r="A1967" s="73">
        <v>40989</v>
      </c>
      <c r="B1967" s="130">
        <v>1402.8900149999999</v>
      </c>
      <c r="C1967" s="125">
        <f t="shared" si="120"/>
        <v>3.7157249073444865E-2</v>
      </c>
      <c r="D1967" s="128">
        <f t="shared" si="121"/>
        <v>37157.249073444866</v>
      </c>
      <c r="E1967" s="128">
        <f t="shared" ca="1" si="122"/>
        <v>-114095.73320934507</v>
      </c>
      <c r="F1967" s="128">
        <f t="shared" ca="1" si="123"/>
        <v>141255.66872669393</v>
      </c>
    </row>
    <row r="1968" spans="1:6" x14ac:dyDescent="0.3">
      <c r="A1968" s="73">
        <v>40988</v>
      </c>
      <c r="B1968" s="130">
        <v>1405.5200199999999</v>
      </c>
      <c r="C1968" s="125">
        <f t="shared" si="120"/>
        <v>4.6272060872797116E-2</v>
      </c>
      <c r="D1968" s="128">
        <f t="shared" si="121"/>
        <v>46272.060872797119</v>
      </c>
      <c r="E1968" s="128">
        <f t="shared" ca="1" si="122"/>
        <v>-114095.73320934507</v>
      </c>
      <c r="F1968" s="128">
        <f t="shared" ca="1" si="123"/>
        <v>141255.66872669393</v>
      </c>
    </row>
    <row r="1969" spans="1:6" x14ac:dyDescent="0.3">
      <c r="A1969" s="73">
        <v>40987</v>
      </c>
      <c r="B1969" s="130">
        <v>1409.75</v>
      </c>
      <c r="C1969" s="125">
        <f t="shared" si="120"/>
        <v>3.3291099268365043E-2</v>
      </c>
      <c r="D1969" s="128">
        <f t="shared" si="121"/>
        <v>33291.09926836504</v>
      </c>
      <c r="E1969" s="128">
        <f t="shared" ca="1" si="122"/>
        <v>-114095.73320934507</v>
      </c>
      <c r="F1969" s="128">
        <f t="shared" ca="1" si="123"/>
        <v>141255.66872669393</v>
      </c>
    </row>
    <row r="1970" spans="1:6" x14ac:dyDescent="0.3">
      <c r="A1970" s="73">
        <v>40984</v>
      </c>
      <c r="B1970" s="130">
        <v>1404.170044</v>
      </c>
      <c r="C1970" s="125">
        <f t="shared" si="120"/>
        <v>2.521851804787234E-2</v>
      </c>
      <c r="D1970" s="128">
        <f t="shared" si="121"/>
        <v>25218.518047872341</v>
      </c>
      <c r="E1970" s="128">
        <f t="shared" ca="1" si="122"/>
        <v>-114095.73320934507</v>
      </c>
      <c r="F1970" s="128">
        <f t="shared" ca="1" si="123"/>
        <v>141255.66872669393</v>
      </c>
    </row>
    <row r="1971" spans="1:6" x14ac:dyDescent="0.3">
      <c r="A1971" s="73">
        <v>40983</v>
      </c>
      <c r="B1971" s="130">
        <v>1402.599976</v>
      </c>
      <c r="C1971" s="125">
        <f t="shared" si="120"/>
        <v>2.0748284832464936E-2</v>
      </c>
      <c r="D1971" s="128">
        <f t="shared" si="121"/>
        <v>20748.284832464935</v>
      </c>
      <c r="E1971" s="128">
        <f t="shared" ca="1" si="122"/>
        <v>-114095.73320934507</v>
      </c>
      <c r="F1971" s="128">
        <f t="shared" ca="1" si="123"/>
        <v>141255.66872669393</v>
      </c>
    </row>
    <row r="1972" spans="1:6" x14ac:dyDescent="0.3">
      <c r="A1972" s="73">
        <v>40982</v>
      </c>
      <c r="B1972" s="130">
        <v>1394.280029</v>
      </c>
      <c r="C1972" s="125">
        <f t="shared" si="120"/>
        <v>2.0941929199472797E-2</v>
      </c>
      <c r="D1972" s="128">
        <f t="shared" si="121"/>
        <v>20941.929199472797</v>
      </c>
      <c r="E1972" s="128">
        <f t="shared" ca="1" si="122"/>
        <v>-114095.73320934507</v>
      </c>
      <c r="F1972" s="128">
        <f t="shared" ca="1" si="123"/>
        <v>141255.66872669393</v>
      </c>
    </row>
    <row r="1973" spans="1:6" x14ac:dyDescent="0.3">
      <c r="A1973" s="73">
        <v>40981</v>
      </c>
      <c r="B1973" s="130">
        <v>1395.9499510000001</v>
      </c>
      <c r="C1973" s="125">
        <f t="shared" si="120"/>
        <v>1.7322724470968165E-2</v>
      </c>
      <c r="D1973" s="128">
        <f t="shared" si="121"/>
        <v>17322.724470968165</v>
      </c>
      <c r="E1973" s="128">
        <f t="shared" ca="1" si="122"/>
        <v>-114095.73320934507</v>
      </c>
      <c r="F1973" s="128">
        <f t="shared" ca="1" si="123"/>
        <v>141255.66872669393</v>
      </c>
    </row>
    <row r="1974" spans="1:6" x14ac:dyDescent="0.3">
      <c r="A1974" s="73">
        <v>40980</v>
      </c>
      <c r="B1974" s="130">
        <v>1371.089966</v>
      </c>
      <c r="C1974" s="125">
        <f t="shared" si="120"/>
        <v>2.5592466214394705E-3</v>
      </c>
      <c r="D1974" s="128">
        <f t="shared" si="121"/>
        <v>2559.2466214394703</v>
      </c>
      <c r="E1974" s="128">
        <f t="shared" ca="1" si="122"/>
        <v>-114095.73320934507</v>
      </c>
      <c r="F1974" s="128">
        <f t="shared" ca="1" si="123"/>
        <v>141255.66872669393</v>
      </c>
    </row>
    <row r="1975" spans="1:6" x14ac:dyDescent="0.3">
      <c r="A1975" s="73">
        <v>40977</v>
      </c>
      <c r="B1975" s="130">
        <v>1370.869995</v>
      </c>
      <c r="C1975" s="125">
        <f t="shared" si="120"/>
        <v>3.7562091156164712E-3</v>
      </c>
      <c r="D1975" s="128">
        <f t="shared" si="121"/>
        <v>3756.2091156164711</v>
      </c>
      <c r="E1975" s="128">
        <f t="shared" ca="1" si="122"/>
        <v>-114095.73320934507</v>
      </c>
      <c r="F1975" s="128">
        <f t="shared" ca="1" si="123"/>
        <v>141255.66872669393</v>
      </c>
    </row>
    <row r="1976" spans="1:6" x14ac:dyDescent="0.3">
      <c r="A1976" s="73">
        <v>40976</v>
      </c>
      <c r="B1976" s="130">
        <v>1365.910034</v>
      </c>
      <c r="C1976" s="125">
        <f t="shared" si="120"/>
        <v>1.796952657269868E-3</v>
      </c>
      <c r="D1976" s="128">
        <f t="shared" si="121"/>
        <v>1796.952657269868</v>
      </c>
      <c r="E1976" s="128">
        <f t="shared" ca="1" si="122"/>
        <v>-114095.73320934507</v>
      </c>
      <c r="F1976" s="128">
        <f t="shared" ca="1" si="123"/>
        <v>141255.66872669393</v>
      </c>
    </row>
    <row r="1977" spans="1:6" x14ac:dyDescent="0.3">
      <c r="A1977" s="73">
        <v>40975</v>
      </c>
      <c r="B1977" s="130">
        <v>1352.630005</v>
      </c>
      <c r="C1977" s="125">
        <f t="shared" si="120"/>
        <v>-3.7049252935437149E-3</v>
      </c>
      <c r="D1977" s="128">
        <f t="shared" si="121"/>
        <v>-3704.9252935437148</v>
      </c>
      <c r="E1977" s="128">
        <f t="shared" ca="1" si="122"/>
        <v>-114095.73320934507</v>
      </c>
      <c r="F1977" s="128">
        <f t="shared" ca="1" si="123"/>
        <v>141255.66872669393</v>
      </c>
    </row>
    <row r="1978" spans="1:6" x14ac:dyDescent="0.3">
      <c r="A1978" s="73">
        <v>40974</v>
      </c>
      <c r="B1978" s="130">
        <v>1343.3599850000001</v>
      </c>
      <c r="C1978" s="125">
        <f t="shared" si="120"/>
        <v>-1.3837790457913113E-2</v>
      </c>
      <c r="D1978" s="128">
        <f t="shared" si="121"/>
        <v>-13837.790457913114</v>
      </c>
      <c r="E1978" s="128">
        <f t="shared" ca="1" si="122"/>
        <v>-114095.73320934507</v>
      </c>
      <c r="F1978" s="128">
        <f t="shared" ca="1" si="123"/>
        <v>141255.66872669393</v>
      </c>
    </row>
    <row r="1979" spans="1:6" x14ac:dyDescent="0.3">
      <c r="A1979" s="73">
        <v>40973</v>
      </c>
      <c r="B1979" s="130">
        <v>1364.329956</v>
      </c>
      <c r="C1979" s="125">
        <f t="shared" si="120"/>
        <v>2.2773345030204784E-3</v>
      </c>
      <c r="D1979" s="128">
        <f t="shared" si="121"/>
        <v>2277.3345030204782</v>
      </c>
      <c r="E1979" s="128">
        <f t="shared" ca="1" si="122"/>
        <v>-114095.73320934507</v>
      </c>
      <c r="F1979" s="128">
        <f t="shared" ca="1" si="123"/>
        <v>141255.66872669393</v>
      </c>
    </row>
    <row r="1980" spans="1:6" x14ac:dyDescent="0.3">
      <c r="A1980" s="73">
        <v>40970</v>
      </c>
      <c r="B1980" s="130">
        <v>1369.630005</v>
      </c>
      <c r="C1980" s="125">
        <f t="shared" si="120"/>
        <v>8.5343330587912547E-3</v>
      </c>
      <c r="D1980" s="128">
        <f t="shared" si="121"/>
        <v>8534.3330587912551</v>
      </c>
      <c r="E1980" s="128">
        <f t="shared" ca="1" si="122"/>
        <v>-114095.73320934507</v>
      </c>
      <c r="F1980" s="128">
        <f t="shared" ca="1" si="123"/>
        <v>141255.66872669393</v>
      </c>
    </row>
    <row r="1981" spans="1:6" x14ac:dyDescent="0.3">
      <c r="A1981" s="73">
        <v>40969</v>
      </c>
      <c r="B1981" s="130">
        <v>1374.089966</v>
      </c>
      <c r="C1981" s="125">
        <f t="shared" si="120"/>
        <v>2.2974461901155596E-2</v>
      </c>
      <c r="D1981" s="128">
        <f t="shared" si="121"/>
        <v>22974.461901155595</v>
      </c>
      <c r="E1981" s="128">
        <f t="shared" ca="1" si="122"/>
        <v>-114095.73320934507</v>
      </c>
      <c r="F1981" s="128">
        <f t="shared" ca="1" si="123"/>
        <v>141255.66872669393</v>
      </c>
    </row>
    <row r="1982" spans="1:6" x14ac:dyDescent="0.3">
      <c r="A1982" s="73">
        <v>40968</v>
      </c>
      <c r="B1982" s="130">
        <v>1365.6800539999999</v>
      </c>
      <c r="C1982" s="125">
        <f t="shared" si="120"/>
        <v>1.1240321362458339E-2</v>
      </c>
      <c r="D1982" s="128">
        <f t="shared" si="121"/>
        <v>11240.321362458339</v>
      </c>
      <c r="E1982" s="128">
        <f t="shared" ca="1" si="122"/>
        <v>-114095.73320934507</v>
      </c>
      <c r="F1982" s="128">
        <f t="shared" ca="1" si="123"/>
        <v>141255.66872669393</v>
      </c>
    </row>
    <row r="1983" spans="1:6" x14ac:dyDescent="0.3">
      <c r="A1983" s="73">
        <v>40967</v>
      </c>
      <c r="B1983" s="130">
        <v>1372.1800539999999</v>
      </c>
      <c r="C1983" s="125">
        <f t="shared" si="120"/>
        <v>1.5098747344611141E-2</v>
      </c>
      <c r="D1983" s="128">
        <f t="shared" si="121"/>
        <v>15098.747344611142</v>
      </c>
      <c r="E1983" s="128">
        <f t="shared" ca="1" si="122"/>
        <v>-114095.73320934507</v>
      </c>
      <c r="F1983" s="128">
        <f t="shared" ca="1" si="123"/>
        <v>141255.66872669393</v>
      </c>
    </row>
    <row r="1984" spans="1:6" x14ac:dyDescent="0.3">
      <c r="A1984" s="73">
        <v>40966</v>
      </c>
      <c r="B1984" s="130">
        <v>1367.589966</v>
      </c>
      <c r="C1984" s="125">
        <f t="shared" si="120"/>
        <v>1.8582755408194762E-2</v>
      </c>
      <c r="D1984" s="128">
        <f t="shared" si="121"/>
        <v>18582.755408194764</v>
      </c>
      <c r="E1984" s="128">
        <f t="shared" ca="1" si="122"/>
        <v>-114095.73320934507</v>
      </c>
      <c r="F1984" s="128">
        <f t="shared" ca="1" si="123"/>
        <v>141255.66872669393</v>
      </c>
    </row>
    <row r="1985" spans="1:6" x14ac:dyDescent="0.3">
      <c r="A1985" s="73">
        <v>40963</v>
      </c>
      <c r="B1985" s="130">
        <v>1365.73999</v>
      </c>
      <c r="C1985" s="125">
        <f t="shared" si="120"/>
        <v>1.0200110580868671E-2</v>
      </c>
      <c r="D1985" s="128">
        <f t="shared" si="121"/>
        <v>10200.110580868672</v>
      </c>
      <c r="E1985" s="128">
        <f t="shared" ca="1" si="122"/>
        <v>-114095.73320934507</v>
      </c>
      <c r="F1985" s="128">
        <f t="shared" ca="1" si="123"/>
        <v>141255.66872669393</v>
      </c>
    </row>
    <row r="1986" spans="1:6" x14ac:dyDescent="0.3">
      <c r="A1986" s="73">
        <v>40962</v>
      </c>
      <c r="B1986" s="130">
        <v>1363.459961</v>
      </c>
      <c r="C1986" s="125">
        <f t="shared" si="120"/>
        <v>1.0000296593981828E-2</v>
      </c>
      <c r="D1986" s="128">
        <f t="shared" si="121"/>
        <v>10000.296593981828</v>
      </c>
      <c r="E1986" s="128">
        <f t="shared" ca="1" si="122"/>
        <v>-114095.73320934507</v>
      </c>
      <c r="F1986" s="128">
        <f t="shared" ca="1" si="123"/>
        <v>141255.66872669393</v>
      </c>
    </row>
    <row r="1987" spans="1:6" x14ac:dyDescent="0.3">
      <c r="A1987" s="73">
        <v>40961</v>
      </c>
      <c r="B1987" s="130">
        <v>1357.660034</v>
      </c>
      <c r="C1987" s="125">
        <f t="shared" si="120"/>
        <v>7.876459384620782E-3</v>
      </c>
      <c r="D1987" s="128">
        <f t="shared" si="121"/>
        <v>7876.4593846207817</v>
      </c>
      <c r="E1987" s="128">
        <f t="shared" ca="1" si="122"/>
        <v>-114095.73320934507</v>
      </c>
      <c r="F1987" s="128">
        <f t="shared" ca="1" si="123"/>
        <v>141255.66872669393</v>
      </c>
    </row>
    <row r="1988" spans="1:6" x14ac:dyDescent="0.3">
      <c r="A1988" s="73">
        <v>40960</v>
      </c>
      <c r="B1988" s="130">
        <v>1362.209961</v>
      </c>
      <c r="C1988" s="125">
        <f t="shared" si="120"/>
        <v>1.3300309883149009E-2</v>
      </c>
      <c r="D1988" s="128">
        <f t="shared" si="121"/>
        <v>13300.309883149008</v>
      </c>
      <c r="E1988" s="128">
        <f t="shared" ca="1" si="122"/>
        <v>-114095.73320934507</v>
      </c>
      <c r="F1988" s="128">
        <f t="shared" ca="1" si="123"/>
        <v>141255.66872669393</v>
      </c>
    </row>
    <row r="1989" spans="1:6" x14ac:dyDescent="0.3">
      <c r="A1989" s="73">
        <v>40956</v>
      </c>
      <c r="B1989" s="130">
        <v>1361.2299800000001</v>
      </c>
      <c r="C1989" s="125">
        <f t="shared" si="120"/>
        <v>1.2142133770978392E-2</v>
      </c>
      <c r="D1989" s="128">
        <f t="shared" si="121"/>
        <v>12142.133770978391</v>
      </c>
      <c r="E1989" s="128">
        <f t="shared" ca="1" si="122"/>
        <v>-114095.73320934507</v>
      </c>
      <c r="F1989" s="128">
        <f t="shared" ca="1" si="123"/>
        <v>141255.66872669393</v>
      </c>
    </row>
    <row r="1990" spans="1:6" x14ac:dyDescent="0.3">
      <c r="A1990" s="73">
        <v>40955</v>
      </c>
      <c r="B1990" s="130">
        <v>1358.040039</v>
      </c>
      <c r="C1990" s="125">
        <f t="shared" si="120"/>
        <v>2.4518308797762289E-2</v>
      </c>
      <c r="D1990" s="128">
        <f t="shared" si="121"/>
        <v>24518.308797762289</v>
      </c>
      <c r="E1990" s="128">
        <f t="shared" ca="1" si="122"/>
        <v>-114095.73320934507</v>
      </c>
      <c r="F1990" s="128">
        <f t="shared" ca="1" si="123"/>
        <v>141255.66872669393</v>
      </c>
    </row>
    <row r="1991" spans="1:6" x14ac:dyDescent="0.3">
      <c r="A1991" s="73">
        <v>40954</v>
      </c>
      <c r="B1991" s="130">
        <v>1343.2299800000001</v>
      </c>
      <c r="C1991" s="125">
        <f t="shared" si="120"/>
        <v>1.4455221692994957E-2</v>
      </c>
      <c r="D1991" s="128">
        <f t="shared" si="121"/>
        <v>14455.221692994957</v>
      </c>
      <c r="E1991" s="128">
        <f t="shared" ca="1" si="122"/>
        <v>-114095.73320934507</v>
      </c>
      <c r="F1991" s="128">
        <f t="shared" ca="1" si="123"/>
        <v>141255.66872669393</v>
      </c>
    </row>
    <row r="1992" spans="1:6" x14ac:dyDescent="0.3">
      <c r="A1992" s="73">
        <v>40953</v>
      </c>
      <c r="B1992" s="130">
        <v>1350.5</v>
      </c>
      <c r="C1992" s="125">
        <f t="shared" ref="C1992:C2055" si="124">B1992/B2002-1</f>
        <v>2.9022915867161103E-2</v>
      </c>
      <c r="D1992" s="128">
        <f t="shared" ref="D1992:D2055" si="125">C1992*$B$5</f>
        <v>29022.915867161104</v>
      </c>
      <c r="E1992" s="128">
        <f t="shared" ref="E1992:E2055" ca="1" si="126">_xlfn.PERCENTILE.INC(OFFSET(D1992,0,0,Window),1-VaRLevel)</f>
        <v>-114095.73320934507</v>
      </c>
      <c r="F1992" s="128">
        <f t="shared" ref="F1992:F2055" ca="1" si="127">ABS(AVERAGEIF(OFFSET(D1992,0,0,Window),"&lt;=" &amp;E1992))</f>
        <v>141255.66872669393</v>
      </c>
    </row>
    <row r="1993" spans="1:6" x14ac:dyDescent="0.3">
      <c r="A1993" s="73">
        <v>40952</v>
      </c>
      <c r="B1993" s="130">
        <v>1351.7700199999999</v>
      </c>
      <c r="C1993" s="125">
        <f t="shared" si="124"/>
        <v>2.9519965350454536E-2</v>
      </c>
      <c r="D1993" s="128">
        <f t="shared" si="125"/>
        <v>29519.965350454535</v>
      </c>
      <c r="E1993" s="128">
        <f t="shared" ca="1" si="126"/>
        <v>-114095.73320934507</v>
      </c>
      <c r="F1993" s="128">
        <f t="shared" ca="1" si="127"/>
        <v>141255.66872669393</v>
      </c>
    </row>
    <row r="1994" spans="1:6" x14ac:dyDescent="0.3">
      <c r="A1994" s="73">
        <v>40949</v>
      </c>
      <c r="B1994" s="130">
        <v>1342.6400149999999</v>
      </c>
      <c r="C1994" s="125">
        <f t="shared" si="124"/>
        <v>1.998743467021713E-2</v>
      </c>
      <c r="D1994" s="128">
        <f t="shared" si="125"/>
        <v>19987.434670217131</v>
      </c>
      <c r="E1994" s="128">
        <f t="shared" ca="1" si="126"/>
        <v>-114095.73320934507</v>
      </c>
      <c r="F1994" s="128">
        <f t="shared" ca="1" si="127"/>
        <v>141255.66872669393</v>
      </c>
    </row>
    <row r="1995" spans="1:6" x14ac:dyDescent="0.3">
      <c r="A1995" s="73">
        <v>40948</v>
      </c>
      <c r="B1995" s="130">
        <v>1351.9499510000001</v>
      </c>
      <c r="C1995" s="125">
        <f t="shared" si="124"/>
        <v>2.5424099593530647E-2</v>
      </c>
      <c r="D1995" s="128">
        <f t="shared" si="125"/>
        <v>25424.099593530646</v>
      </c>
      <c r="E1995" s="128">
        <f t="shared" ca="1" si="126"/>
        <v>-114095.73320934507</v>
      </c>
      <c r="F1995" s="128">
        <f t="shared" ca="1" si="127"/>
        <v>141255.66872669393</v>
      </c>
    </row>
    <row r="1996" spans="1:6" x14ac:dyDescent="0.3">
      <c r="A1996" s="73">
        <v>40947</v>
      </c>
      <c r="B1996" s="130">
        <v>1349.959961</v>
      </c>
      <c r="C1996" s="125">
        <f t="shared" si="124"/>
        <v>1.8023242490255997E-2</v>
      </c>
      <c r="D1996" s="128">
        <f t="shared" si="125"/>
        <v>18023.242490255998</v>
      </c>
      <c r="E1996" s="128">
        <f t="shared" ca="1" si="126"/>
        <v>-114095.73320934507</v>
      </c>
      <c r="F1996" s="128">
        <f t="shared" ca="1" si="127"/>
        <v>141255.66872669393</v>
      </c>
    </row>
    <row r="1997" spans="1:6" x14ac:dyDescent="0.3">
      <c r="A1997" s="73">
        <v>40946</v>
      </c>
      <c r="B1997" s="130">
        <v>1347.0500489999999</v>
      </c>
      <c r="C1997" s="125">
        <f t="shared" si="124"/>
        <v>2.4645361433469848E-2</v>
      </c>
      <c r="D1997" s="128">
        <f t="shared" si="125"/>
        <v>24645.361433469847</v>
      </c>
      <c r="E1997" s="128">
        <f t="shared" ca="1" si="126"/>
        <v>-114095.73320934507</v>
      </c>
      <c r="F1997" s="128">
        <f t="shared" ca="1" si="127"/>
        <v>141255.66872669393</v>
      </c>
    </row>
    <row r="1998" spans="1:6" x14ac:dyDescent="0.3">
      <c r="A1998" s="73">
        <v>40945</v>
      </c>
      <c r="B1998" s="130">
        <v>1344.329956</v>
      </c>
      <c r="C1998" s="125">
        <f t="shared" si="124"/>
        <v>2.1527322188449771E-2</v>
      </c>
      <c r="D1998" s="128">
        <f t="shared" si="125"/>
        <v>21527.322188449773</v>
      </c>
      <c r="E1998" s="128">
        <f t="shared" ca="1" si="126"/>
        <v>-114095.73320934507</v>
      </c>
      <c r="F1998" s="128">
        <f t="shared" ca="1" si="127"/>
        <v>141255.66872669393</v>
      </c>
    </row>
    <row r="1999" spans="1:6" x14ac:dyDescent="0.3">
      <c r="A1999" s="73">
        <v>40942</v>
      </c>
      <c r="B1999" s="130">
        <v>1344.900024</v>
      </c>
      <c r="C1999" s="125">
        <f t="shared" si="124"/>
        <v>2.2442198366851462E-2</v>
      </c>
      <c r="D1999" s="128">
        <f t="shared" si="125"/>
        <v>22442.198366851462</v>
      </c>
      <c r="E1999" s="128">
        <f t="shared" ca="1" si="126"/>
        <v>-114095.73320934507</v>
      </c>
      <c r="F1999" s="128">
        <f t="shared" ca="1" si="127"/>
        <v>141255.66872669393</v>
      </c>
    </row>
    <row r="2000" spans="1:6" x14ac:dyDescent="0.3">
      <c r="A2000" s="73">
        <v>40941</v>
      </c>
      <c r="B2000" s="130">
        <v>1325.540039</v>
      </c>
      <c r="C2000" s="125">
        <f t="shared" si="124"/>
        <v>8.3986603271206661E-3</v>
      </c>
      <c r="D2000" s="128">
        <f t="shared" si="125"/>
        <v>8398.6603271206659</v>
      </c>
      <c r="E2000" s="128">
        <f t="shared" ca="1" si="126"/>
        <v>-114095.73320934507</v>
      </c>
      <c r="F2000" s="128">
        <f t="shared" ca="1" si="127"/>
        <v>141255.66872669393</v>
      </c>
    </row>
    <row r="2001" spans="1:6" x14ac:dyDescent="0.3">
      <c r="A2001" s="73">
        <v>40940</v>
      </c>
      <c r="B2001" s="130">
        <v>1324.089966</v>
      </c>
      <c r="C2001" s="125">
        <f t="shared" si="124"/>
        <v>1.2270210789778524E-2</v>
      </c>
      <c r="D2001" s="128">
        <f t="shared" si="125"/>
        <v>12270.210789778524</v>
      </c>
      <c r="E2001" s="128">
        <f t="shared" ca="1" si="126"/>
        <v>-114095.73320934507</v>
      </c>
      <c r="F2001" s="128">
        <f t="shared" ca="1" si="127"/>
        <v>141255.66872669393</v>
      </c>
    </row>
    <row r="2002" spans="1:6" x14ac:dyDescent="0.3">
      <c r="A2002" s="73">
        <v>40939</v>
      </c>
      <c r="B2002" s="130">
        <v>1312.410034</v>
      </c>
      <c r="C2002" s="125">
        <f t="shared" si="124"/>
        <v>1.4485911679655405E-2</v>
      </c>
      <c r="D2002" s="128">
        <f t="shared" si="125"/>
        <v>14485.911679655406</v>
      </c>
      <c r="E2002" s="128">
        <f t="shared" ca="1" si="126"/>
        <v>-114095.73320934507</v>
      </c>
      <c r="F2002" s="128">
        <f t="shared" ca="1" si="127"/>
        <v>141255.66872669393</v>
      </c>
    </row>
    <row r="2003" spans="1:6" x14ac:dyDescent="0.3">
      <c r="A2003" s="73">
        <v>40938</v>
      </c>
      <c r="B2003" s="130">
        <v>1313.01001</v>
      </c>
      <c r="C2003" s="125">
        <f t="shared" si="124"/>
        <v>1.8555759978663877E-2</v>
      </c>
      <c r="D2003" s="128">
        <f t="shared" si="125"/>
        <v>18555.759978663878</v>
      </c>
      <c r="E2003" s="128">
        <f t="shared" ca="1" si="126"/>
        <v>-114095.73320934507</v>
      </c>
      <c r="F2003" s="128">
        <f t="shared" ca="1" si="127"/>
        <v>141255.66872669393</v>
      </c>
    </row>
    <row r="2004" spans="1:6" x14ac:dyDescent="0.3">
      <c r="A2004" s="73">
        <v>40935</v>
      </c>
      <c r="B2004" s="130">
        <v>1316.329956</v>
      </c>
      <c r="C2004" s="125">
        <f t="shared" si="124"/>
        <v>1.6078700115785383E-2</v>
      </c>
      <c r="D2004" s="128">
        <f t="shared" si="125"/>
        <v>16078.700115785383</v>
      </c>
      <c r="E2004" s="128">
        <f t="shared" ca="1" si="126"/>
        <v>-114095.73320934507</v>
      </c>
      <c r="F2004" s="128">
        <f t="shared" ca="1" si="127"/>
        <v>141255.66872669393</v>
      </c>
    </row>
    <row r="2005" spans="1:6" x14ac:dyDescent="0.3">
      <c r="A2005" s="73">
        <v>40934</v>
      </c>
      <c r="B2005" s="130">
        <v>1318.4300539999999</v>
      </c>
      <c r="C2005" s="125">
        <f t="shared" si="124"/>
        <v>2.0077737683797503E-2</v>
      </c>
      <c r="D2005" s="128">
        <f t="shared" si="125"/>
        <v>20077.737683797503</v>
      </c>
      <c r="E2005" s="128">
        <f t="shared" ca="1" si="126"/>
        <v>-114095.73320934507</v>
      </c>
      <c r="F2005" s="128">
        <f t="shared" ca="1" si="127"/>
        <v>141255.66872669393</v>
      </c>
    </row>
    <row r="2006" spans="1:6" x14ac:dyDescent="0.3">
      <c r="A2006" s="73">
        <v>40933</v>
      </c>
      <c r="B2006" s="130">
        <v>1326.0600589999999</v>
      </c>
      <c r="C2006" s="125">
        <f t="shared" si="124"/>
        <v>2.6298761808204896E-2</v>
      </c>
      <c r="D2006" s="128">
        <f t="shared" si="125"/>
        <v>26298.761808204898</v>
      </c>
      <c r="E2006" s="128">
        <f t="shared" ca="1" si="126"/>
        <v>-114095.73320934507</v>
      </c>
      <c r="F2006" s="128">
        <f t="shared" ca="1" si="127"/>
        <v>141255.66872669393</v>
      </c>
    </row>
    <row r="2007" spans="1:6" x14ac:dyDescent="0.3">
      <c r="A2007" s="73">
        <v>40932</v>
      </c>
      <c r="B2007" s="130">
        <v>1314.650024</v>
      </c>
      <c r="C2007" s="125">
        <f t="shared" si="124"/>
        <v>2.6508998437527076E-2</v>
      </c>
      <c r="D2007" s="128">
        <f t="shared" si="125"/>
        <v>26508.998437527076</v>
      </c>
      <c r="E2007" s="128">
        <f t="shared" ca="1" si="126"/>
        <v>-114095.73320934507</v>
      </c>
      <c r="F2007" s="128">
        <f t="shared" ca="1" si="127"/>
        <v>141255.66872669393</v>
      </c>
    </row>
    <row r="2008" spans="1:6" x14ac:dyDescent="0.3">
      <c r="A2008" s="73">
        <v>40931</v>
      </c>
      <c r="B2008" s="130">
        <v>1316</v>
      </c>
      <c r="C2008" s="125">
        <f t="shared" si="124"/>
        <v>2.9887024860241862E-2</v>
      </c>
      <c r="D2008" s="128">
        <f t="shared" si="125"/>
        <v>29887.024860241861</v>
      </c>
      <c r="E2008" s="128">
        <f t="shared" ca="1" si="126"/>
        <v>-114095.73320934507</v>
      </c>
      <c r="F2008" s="128">
        <f t="shared" ca="1" si="127"/>
        <v>141255.66872669393</v>
      </c>
    </row>
    <row r="2009" spans="1:6" x14ac:dyDescent="0.3">
      <c r="A2009" s="73">
        <v>40928</v>
      </c>
      <c r="B2009" s="130">
        <v>1315.380005</v>
      </c>
      <c r="C2009" s="125">
        <f t="shared" si="124"/>
        <v>2.6790270884559764E-2</v>
      </c>
      <c r="D2009" s="128">
        <f t="shared" si="125"/>
        <v>26790.270884559763</v>
      </c>
      <c r="E2009" s="128">
        <f t="shared" ca="1" si="126"/>
        <v>-114095.73320934507</v>
      </c>
      <c r="F2009" s="128">
        <f t="shared" ca="1" si="127"/>
        <v>141255.66872669393</v>
      </c>
    </row>
    <row r="2010" spans="1:6" x14ac:dyDescent="0.3">
      <c r="A2010" s="73">
        <v>40927</v>
      </c>
      <c r="B2010" s="130">
        <v>1314.5</v>
      </c>
      <c r="C2010" s="125">
        <f t="shared" si="124"/>
        <v>2.9123893817371904E-2</v>
      </c>
      <c r="D2010" s="128">
        <f t="shared" si="125"/>
        <v>29123.893817371903</v>
      </c>
      <c r="E2010" s="128">
        <f t="shared" ca="1" si="126"/>
        <v>-114095.73320934507</v>
      </c>
      <c r="F2010" s="128">
        <f t="shared" ca="1" si="127"/>
        <v>141255.66872669393</v>
      </c>
    </row>
    <row r="2011" spans="1:6" x14ac:dyDescent="0.3">
      <c r="A2011" s="73">
        <v>40926</v>
      </c>
      <c r="B2011" s="130">
        <v>1308.040039</v>
      </c>
      <c r="C2011" s="125">
        <f t="shared" si="124"/>
        <v>2.4258827751812095E-2</v>
      </c>
      <c r="D2011" s="128">
        <f t="shared" si="125"/>
        <v>24258.827751812096</v>
      </c>
      <c r="E2011" s="128">
        <f t="shared" ca="1" si="126"/>
        <v>-114095.73320934507</v>
      </c>
      <c r="F2011" s="128">
        <f t="shared" ca="1" si="127"/>
        <v>141255.66872669393</v>
      </c>
    </row>
    <row r="2012" spans="1:6" x14ac:dyDescent="0.3">
      <c r="A2012" s="73">
        <v>40925</v>
      </c>
      <c r="B2012" s="130">
        <v>1293.670044</v>
      </c>
      <c r="C2012" s="125">
        <f t="shared" si="124"/>
        <v>2.8681670394688386E-2</v>
      </c>
      <c r="D2012" s="128">
        <f t="shared" si="125"/>
        <v>28681.670394688386</v>
      </c>
      <c r="E2012" s="128">
        <f t="shared" ca="1" si="126"/>
        <v>-114095.73320934507</v>
      </c>
      <c r="F2012" s="128">
        <f t="shared" ca="1" si="127"/>
        <v>141255.66872669393</v>
      </c>
    </row>
    <row r="2013" spans="1:6" x14ac:dyDescent="0.3">
      <c r="A2013" s="73">
        <v>40921</v>
      </c>
      <c r="B2013" s="130">
        <v>1289.089966</v>
      </c>
      <c r="C2013" s="125">
        <f t="shared" si="124"/>
        <v>2.0640960228009764E-2</v>
      </c>
      <c r="D2013" s="128">
        <f t="shared" si="125"/>
        <v>20640.960228009764</v>
      </c>
      <c r="E2013" s="128">
        <f t="shared" ca="1" si="126"/>
        <v>-114095.73320934507</v>
      </c>
      <c r="F2013" s="128">
        <f t="shared" ca="1" si="127"/>
        <v>141255.66872669393</v>
      </c>
    </row>
    <row r="2014" spans="1:6" x14ac:dyDescent="0.3">
      <c r="A2014" s="73">
        <v>40920</v>
      </c>
      <c r="B2014" s="130">
        <v>1295.5</v>
      </c>
      <c r="C2014" s="125">
        <f t="shared" si="124"/>
        <v>3.669855674395972E-2</v>
      </c>
      <c r="D2014" s="128">
        <f t="shared" si="125"/>
        <v>36698.556743959722</v>
      </c>
      <c r="E2014" s="128">
        <f t="shared" ca="1" si="126"/>
        <v>-114095.73320934507</v>
      </c>
      <c r="F2014" s="128">
        <f t="shared" ca="1" si="127"/>
        <v>141255.66872669393</v>
      </c>
    </row>
    <row r="2015" spans="1:6" x14ac:dyDescent="0.3">
      <c r="A2015" s="73">
        <v>40919</v>
      </c>
      <c r="B2015" s="130">
        <v>1292.4799800000001</v>
      </c>
      <c r="C2015" s="125">
        <f t="shared" si="124"/>
        <v>2.1376073623742275E-2</v>
      </c>
      <c r="D2015" s="128">
        <f t="shared" si="125"/>
        <v>21376.073623742275</v>
      </c>
      <c r="E2015" s="128">
        <f t="shared" ca="1" si="126"/>
        <v>-114095.73320934507</v>
      </c>
      <c r="F2015" s="128">
        <f t="shared" ca="1" si="127"/>
        <v>141255.66872669393</v>
      </c>
    </row>
    <row r="2016" spans="1:6" x14ac:dyDescent="0.3">
      <c r="A2016" s="73">
        <v>40918</v>
      </c>
      <c r="B2016" s="130">
        <v>1292.079956</v>
      </c>
      <c r="C2016" s="125">
        <f t="shared" si="124"/>
        <v>2.1140730821360476E-2</v>
      </c>
      <c r="D2016" s="128">
        <f t="shared" si="125"/>
        <v>21140.730821360477</v>
      </c>
      <c r="E2016" s="128">
        <f t="shared" ca="1" si="126"/>
        <v>-114095.73320934507</v>
      </c>
      <c r="F2016" s="128">
        <f t="shared" ca="1" si="127"/>
        <v>141255.66872669393</v>
      </c>
    </row>
    <row r="2017" spans="1:6" x14ac:dyDescent="0.3">
      <c r="A2017" s="73">
        <v>40917</v>
      </c>
      <c r="B2017" s="130">
        <v>1280.6999510000001</v>
      </c>
      <c r="C2017" s="125">
        <f t="shared" si="124"/>
        <v>2.1291826953748094E-2</v>
      </c>
      <c r="D2017" s="128">
        <f t="shared" si="125"/>
        <v>21291.826953748096</v>
      </c>
      <c r="E2017" s="128">
        <f t="shared" ca="1" si="126"/>
        <v>-114095.73320934507</v>
      </c>
      <c r="F2017" s="128">
        <f t="shared" ca="1" si="127"/>
        <v>141255.66872669393</v>
      </c>
    </row>
    <row r="2018" spans="1:6" x14ac:dyDescent="0.3">
      <c r="A2018" s="73">
        <v>40914</v>
      </c>
      <c r="B2018" s="130">
        <v>1277.8100589999999</v>
      </c>
      <c r="C2018" s="125">
        <f t="shared" si="124"/>
        <v>2.7409777759369813E-2</v>
      </c>
      <c r="D2018" s="128">
        <f t="shared" si="125"/>
        <v>27409.777759369812</v>
      </c>
      <c r="E2018" s="128">
        <f t="shared" ca="1" si="126"/>
        <v>-114095.73320934507</v>
      </c>
      <c r="F2018" s="128">
        <f t="shared" ca="1" si="127"/>
        <v>141255.66872669393</v>
      </c>
    </row>
    <row r="2019" spans="1:6" x14ac:dyDescent="0.3">
      <c r="A2019" s="73">
        <v>40913</v>
      </c>
      <c r="B2019" s="130">
        <v>1281.0600589999999</v>
      </c>
      <c r="C2019" s="125">
        <f t="shared" si="124"/>
        <v>3.2030942101412885E-2</v>
      </c>
      <c r="D2019" s="128">
        <f t="shared" si="125"/>
        <v>32030.942101412886</v>
      </c>
      <c r="E2019" s="128">
        <f t="shared" ca="1" si="126"/>
        <v>-114095.73320934507</v>
      </c>
      <c r="F2019" s="128">
        <f t="shared" ca="1" si="127"/>
        <v>141255.66872669393</v>
      </c>
    </row>
    <row r="2020" spans="1:6" x14ac:dyDescent="0.3">
      <c r="A2020" s="73">
        <v>40912</v>
      </c>
      <c r="B2020" s="130">
        <v>1277.3000489999999</v>
      </c>
      <c r="C2020" s="125">
        <f t="shared" si="124"/>
        <v>5.9692267335308635E-2</v>
      </c>
      <c r="D2020" s="128">
        <f t="shared" si="125"/>
        <v>59692.267335308636</v>
      </c>
      <c r="E2020" s="128">
        <f t="shared" ca="1" si="126"/>
        <v>-114095.73320934507</v>
      </c>
      <c r="F2020" s="128">
        <f t="shared" ca="1" si="127"/>
        <v>141255.66872669393</v>
      </c>
    </row>
    <row r="2021" spans="1:6" x14ac:dyDescent="0.3">
      <c r="A2021" s="73">
        <v>40911</v>
      </c>
      <c r="B2021" s="130">
        <v>1277.0600589999999</v>
      </c>
      <c r="C2021" s="125">
        <f t="shared" si="124"/>
        <v>4.7062315235296026E-2</v>
      </c>
      <c r="D2021" s="128">
        <f t="shared" si="125"/>
        <v>47062.315235296024</v>
      </c>
      <c r="E2021" s="128">
        <f t="shared" ca="1" si="126"/>
        <v>-114095.73320934507</v>
      </c>
      <c r="F2021" s="128">
        <f t="shared" ca="1" si="127"/>
        <v>141255.66872669393</v>
      </c>
    </row>
    <row r="2022" spans="1:6" x14ac:dyDescent="0.3">
      <c r="A2022" s="73">
        <v>40907</v>
      </c>
      <c r="B2022" s="130">
        <v>1257.599976</v>
      </c>
      <c r="C2022" s="125">
        <f t="shared" si="124"/>
        <v>3.4423175817396734E-2</v>
      </c>
      <c r="D2022" s="128">
        <f t="shared" si="125"/>
        <v>34423.175817396732</v>
      </c>
      <c r="E2022" s="128">
        <f t="shared" ca="1" si="126"/>
        <v>-114095.73320934507</v>
      </c>
      <c r="F2022" s="128">
        <f t="shared" ca="1" si="127"/>
        <v>141255.66872669393</v>
      </c>
    </row>
    <row r="2023" spans="1:6" x14ac:dyDescent="0.3">
      <c r="A2023" s="73">
        <v>40906</v>
      </c>
      <c r="B2023" s="130">
        <v>1263.0200199999999</v>
      </c>
      <c r="C2023" s="125">
        <f t="shared" si="124"/>
        <v>4.2250562196968433E-2</v>
      </c>
      <c r="D2023" s="128">
        <f t="shared" si="125"/>
        <v>42250.562196968436</v>
      </c>
      <c r="E2023" s="128">
        <f t="shared" ca="1" si="126"/>
        <v>-114095.73320934507</v>
      </c>
      <c r="F2023" s="128">
        <f t="shared" ca="1" si="127"/>
        <v>141255.66872669393</v>
      </c>
    </row>
    <row r="2024" spans="1:6" x14ac:dyDescent="0.3">
      <c r="A2024" s="73">
        <v>40905</v>
      </c>
      <c r="B2024" s="130">
        <v>1249.6400149999999</v>
      </c>
      <c r="C2024" s="125">
        <f t="shared" si="124"/>
        <v>1.9506771793246003E-2</v>
      </c>
      <c r="D2024" s="128">
        <f t="shared" si="125"/>
        <v>19506.771793246004</v>
      </c>
      <c r="E2024" s="128">
        <f t="shared" ca="1" si="126"/>
        <v>-114095.73320934507</v>
      </c>
      <c r="F2024" s="128">
        <f t="shared" ca="1" si="127"/>
        <v>141255.66872669393</v>
      </c>
    </row>
    <row r="2025" spans="1:6" x14ac:dyDescent="0.3">
      <c r="A2025" s="73">
        <v>40904</v>
      </c>
      <c r="B2025" s="130">
        <v>1265.4300539999999</v>
      </c>
      <c r="C2025" s="125">
        <f t="shared" si="124"/>
        <v>2.3421582148556608E-2</v>
      </c>
      <c r="D2025" s="128">
        <f t="shared" si="125"/>
        <v>23421.582148556608</v>
      </c>
      <c r="E2025" s="128">
        <f t="shared" ca="1" si="126"/>
        <v>-114095.73320934507</v>
      </c>
      <c r="F2025" s="128">
        <f t="shared" ca="1" si="127"/>
        <v>141255.66872669393</v>
      </c>
    </row>
    <row r="2026" spans="1:6" x14ac:dyDescent="0.3">
      <c r="A2026" s="73">
        <v>40900</v>
      </c>
      <c r="B2026" s="130">
        <v>1265.329956</v>
      </c>
      <c r="C2026" s="125">
        <f t="shared" si="124"/>
        <v>8.0784705714909144E-3</v>
      </c>
      <c r="D2026" s="128">
        <f t="shared" si="125"/>
        <v>8078.4705714909142</v>
      </c>
      <c r="E2026" s="128">
        <f t="shared" ca="1" si="126"/>
        <v>-114095.73320934507</v>
      </c>
      <c r="F2026" s="128">
        <f t="shared" ca="1" si="127"/>
        <v>141255.66872669393</v>
      </c>
    </row>
    <row r="2027" spans="1:6" x14ac:dyDescent="0.3">
      <c r="A2027" s="73">
        <v>40899</v>
      </c>
      <c r="B2027" s="130">
        <v>1254</v>
      </c>
      <c r="C2027" s="125">
        <f t="shared" si="124"/>
        <v>1.5919329511130398E-2</v>
      </c>
      <c r="D2027" s="128">
        <f t="shared" si="125"/>
        <v>15919.329511130398</v>
      </c>
      <c r="E2027" s="128">
        <f t="shared" ca="1" si="126"/>
        <v>-114095.73320934507</v>
      </c>
      <c r="F2027" s="128">
        <f t="shared" ca="1" si="127"/>
        <v>141255.66872669393</v>
      </c>
    </row>
    <row r="2028" spans="1:6" x14ac:dyDescent="0.3">
      <c r="A2028" s="73">
        <v>40898</v>
      </c>
      <c r="B2028" s="130">
        <v>1243.719971</v>
      </c>
      <c r="C2028" s="125">
        <f t="shared" si="124"/>
        <v>-1.3711262292041559E-2</v>
      </c>
      <c r="D2028" s="128">
        <f t="shared" si="125"/>
        <v>-13711.26229204156</v>
      </c>
      <c r="E2028" s="128">
        <f t="shared" ca="1" si="126"/>
        <v>-114095.73320934507</v>
      </c>
      <c r="F2028" s="128">
        <f t="shared" ca="1" si="127"/>
        <v>141255.66872669393</v>
      </c>
    </row>
    <row r="2029" spans="1:6" x14ac:dyDescent="0.3">
      <c r="A2029" s="73">
        <v>40897</v>
      </c>
      <c r="B2029" s="130">
        <v>1241.3000489999999</v>
      </c>
      <c r="C2029" s="125">
        <f t="shared" si="124"/>
        <v>-1.3643489630790762E-2</v>
      </c>
      <c r="D2029" s="128">
        <f t="shared" si="125"/>
        <v>-13643.489630790762</v>
      </c>
      <c r="E2029" s="128">
        <f t="shared" ca="1" si="126"/>
        <v>-114095.73320934507</v>
      </c>
      <c r="F2029" s="128">
        <f t="shared" ca="1" si="127"/>
        <v>141255.66872669393</v>
      </c>
    </row>
    <row r="2030" spans="1:6" x14ac:dyDescent="0.3">
      <c r="A2030" s="73">
        <v>40896</v>
      </c>
      <c r="B2030" s="130">
        <v>1205.349976</v>
      </c>
      <c r="C2030" s="125">
        <f t="shared" si="124"/>
        <v>-4.1150906712890123E-2</v>
      </c>
      <c r="D2030" s="128">
        <f t="shared" si="125"/>
        <v>-41150.906712890122</v>
      </c>
      <c r="E2030" s="128">
        <f t="shared" ca="1" si="126"/>
        <v>-114095.73320934507</v>
      </c>
      <c r="F2030" s="128">
        <f t="shared" ca="1" si="127"/>
        <v>141255.66872669393</v>
      </c>
    </row>
    <row r="2031" spans="1:6" x14ac:dyDescent="0.3">
      <c r="A2031" s="73">
        <v>40893</v>
      </c>
      <c r="B2031" s="130">
        <v>1219.660034</v>
      </c>
      <c r="C2031" s="125">
        <f t="shared" si="124"/>
        <v>-1.9786538742236792E-2</v>
      </c>
      <c r="D2031" s="128">
        <f t="shared" si="125"/>
        <v>-19786.538742236793</v>
      </c>
      <c r="E2031" s="128">
        <f t="shared" ca="1" si="126"/>
        <v>-114095.73320934507</v>
      </c>
      <c r="F2031" s="128">
        <f t="shared" ca="1" si="127"/>
        <v>141255.66872669393</v>
      </c>
    </row>
    <row r="2032" spans="1:6" x14ac:dyDescent="0.3">
      <c r="A2032" s="73">
        <v>40892</v>
      </c>
      <c r="B2032" s="130">
        <v>1215.75</v>
      </c>
      <c r="C2032" s="125">
        <f t="shared" si="124"/>
        <v>-2.3164406481892663E-2</v>
      </c>
      <c r="D2032" s="128">
        <f t="shared" si="125"/>
        <v>-23164.406481892664</v>
      </c>
      <c r="E2032" s="128">
        <f t="shared" ca="1" si="126"/>
        <v>-114095.73320934507</v>
      </c>
      <c r="F2032" s="128">
        <f t="shared" ca="1" si="127"/>
        <v>141255.66872669393</v>
      </c>
    </row>
    <row r="2033" spans="1:6" x14ac:dyDescent="0.3">
      <c r="A2033" s="73">
        <v>40891</v>
      </c>
      <c r="B2033" s="130">
        <v>1211.8199460000001</v>
      </c>
      <c r="C2033" s="125">
        <f t="shared" si="124"/>
        <v>-2.8180547971900727E-2</v>
      </c>
      <c r="D2033" s="128">
        <f t="shared" si="125"/>
        <v>-28180.547971900727</v>
      </c>
      <c r="E2033" s="128">
        <f t="shared" ca="1" si="126"/>
        <v>-114095.73320934507</v>
      </c>
      <c r="F2033" s="128">
        <f t="shared" ca="1" si="127"/>
        <v>141255.66872669393</v>
      </c>
    </row>
    <row r="2034" spans="1:6" x14ac:dyDescent="0.3">
      <c r="A2034" s="73">
        <v>40890</v>
      </c>
      <c r="B2034" s="130">
        <v>1225.7299800000001</v>
      </c>
      <c r="C2034" s="125">
        <f t="shared" si="124"/>
        <v>2.5552456519544853E-2</v>
      </c>
      <c r="D2034" s="128">
        <f t="shared" si="125"/>
        <v>25552.456519544852</v>
      </c>
      <c r="E2034" s="128">
        <f t="shared" ca="1" si="126"/>
        <v>-114095.73320934507</v>
      </c>
      <c r="F2034" s="128">
        <f t="shared" ca="1" si="127"/>
        <v>141255.66872669393</v>
      </c>
    </row>
    <row r="2035" spans="1:6" x14ac:dyDescent="0.3">
      <c r="A2035" s="73">
        <v>40889</v>
      </c>
      <c r="B2035" s="130">
        <v>1236.469971</v>
      </c>
      <c r="C2035" s="125">
        <f t="shared" si="124"/>
        <v>3.6828577581987876E-2</v>
      </c>
      <c r="D2035" s="128">
        <f t="shared" si="125"/>
        <v>36828.577581987876</v>
      </c>
      <c r="E2035" s="128">
        <f t="shared" ca="1" si="126"/>
        <v>-114095.73320934507</v>
      </c>
      <c r="F2035" s="128">
        <f t="shared" ca="1" si="127"/>
        <v>141255.66872669393</v>
      </c>
    </row>
    <row r="2036" spans="1:6" x14ac:dyDescent="0.3">
      <c r="A2036" s="73">
        <v>40886</v>
      </c>
      <c r="B2036" s="130">
        <v>1255.1899410000001</v>
      </c>
      <c r="C2036" s="125">
        <f t="shared" si="124"/>
        <v>8.3302315011779315E-2</v>
      </c>
      <c r="D2036" s="128">
        <f t="shared" si="125"/>
        <v>83302.315011779312</v>
      </c>
      <c r="E2036" s="128">
        <f t="shared" ca="1" si="126"/>
        <v>-114095.73320934507</v>
      </c>
      <c r="F2036" s="128">
        <f t="shared" ca="1" si="127"/>
        <v>141255.66872669393</v>
      </c>
    </row>
    <row r="2037" spans="1:6" x14ac:dyDescent="0.3">
      <c r="A2037" s="73">
        <v>40885</v>
      </c>
      <c r="B2037" s="130">
        <v>1234.349976</v>
      </c>
      <c r="C2037" s="125">
        <f t="shared" si="124"/>
        <v>6.2455292750190239E-2</v>
      </c>
      <c r="D2037" s="128">
        <f t="shared" si="125"/>
        <v>62455.292750190238</v>
      </c>
      <c r="E2037" s="128">
        <f t="shared" ca="1" si="126"/>
        <v>-114095.73320934507</v>
      </c>
      <c r="F2037" s="128">
        <f t="shared" ca="1" si="127"/>
        <v>141255.66872669393</v>
      </c>
    </row>
    <row r="2038" spans="1:6" x14ac:dyDescent="0.3">
      <c r="A2038" s="73">
        <v>40884</v>
      </c>
      <c r="B2038" s="130">
        <v>1261.01001</v>
      </c>
      <c r="C2038" s="125">
        <f t="shared" si="124"/>
        <v>6.1420464466349411E-2</v>
      </c>
      <c r="D2038" s="128">
        <f t="shared" si="125"/>
        <v>61420.464466349411</v>
      </c>
      <c r="E2038" s="128">
        <f t="shared" ca="1" si="126"/>
        <v>-114095.73320934507</v>
      </c>
      <c r="F2038" s="128">
        <f t="shared" ca="1" si="127"/>
        <v>141255.66872669393</v>
      </c>
    </row>
    <row r="2039" spans="1:6" x14ac:dyDescent="0.3">
      <c r="A2039" s="73">
        <v>40883</v>
      </c>
      <c r="B2039" s="130">
        <v>1258.469971</v>
      </c>
      <c r="C2039" s="125">
        <f t="shared" si="124"/>
        <v>5.4896135809420654E-2</v>
      </c>
      <c r="D2039" s="128">
        <f t="shared" si="125"/>
        <v>54896.135809420652</v>
      </c>
      <c r="E2039" s="128">
        <f t="shared" ca="1" si="126"/>
        <v>-114095.73320934507</v>
      </c>
      <c r="F2039" s="128">
        <f t="shared" ca="1" si="127"/>
        <v>141255.66872669393</v>
      </c>
    </row>
    <row r="2040" spans="1:6" x14ac:dyDescent="0.3">
      <c r="A2040" s="73">
        <v>40882</v>
      </c>
      <c r="B2040" s="130">
        <v>1257.079956</v>
      </c>
      <c r="C2040" s="125">
        <f t="shared" si="124"/>
        <v>3.4080476438175911E-2</v>
      </c>
      <c r="D2040" s="128">
        <f t="shared" si="125"/>
        <v>34080.476438175909</v>
      </c>
      <c r="E2040" s="128">
        <f t="shared" ca="1" si="126"/>
        <v>-114095.73320934507</v>
      </c>
      <c r="F2040" s="128">
        <f t="shared" ca="1" si="127"/>
        <v>141255.66872669393</v>
      </c>
    </row>
    <row r="2041" spans="1:6" x14ac:dyDescent="0.3">
      <c r="A2041" s="73">
        <v>40879</v>
      </c>
      <c r="B2041" s="130">
        <v>1244.280029</v>
      </c>
      <c r="C2041" s="125">
        <f t="shared" si="124"/>
        <v>2.3147216074156596E-2</v>
      </c>
      <c r="D2041" s="128">
        <f t="shared" si="125"/>
        <v>23147.216074156597</v>
      </c>
      <c r="E2041" s="128">
        <f t="shared" ca="1" si="126"/>
        <v>-114095.73320934507</v>
      </c>
      <c r="F2041" s="128">
        <f t="shared" ca="1" si="127"/>
        <v>141255.66872669393</v>
      </c>
    </row>
    <row r="2042" spans="1:6" x14ac:dyDescent="0.3">
      <c r="A2042" s="73">
        <v>40878</v>
      </c>
      <c r="B2042" s="130">
        <v>1244.579956</v>
      </c>
      <c r="C2042" s="125">
        <f t="shared" si="124"/>
        <v>6.2008729731106715E-3</v>
      </c>
      <c r="D2042" s="128">
        <f t="shared" si="125"/>
        <v>6200.8729731106714</v>
      </c>
      <c r="E2042" s="128">
        <f t="shared" ca="1" si="126"/>
        <v>-114095.73320934507</v>
      </c>
      <c r="F2042" s="128">
        <f t="shared" ca="1" si="127"/>
        <v>141255.66872669393</v>
      </c>
    </row>
    <row r="2043" spans="1:6" x14ac:dyDescent="0.3">
      <c r="A2043" s="73">
        <v>40877</v>
      </c>
      <c r="B2043" s="130">
        <v>1246.959961</v>
      </c>
      <c r="C2043" s="125">
        <f t="shared" si="124"/>
        <v>-8.6261816101439459E-3</v>
      </c>
      <c r="D2043" s="128">
        <f t="shared" si="125"/>
        <v>-8626.1816101439454</v>
      </c>
      <c r="E2043" s="128">
        <f t="shared" ca="1" si="126"/>
        <v>-114095.73320934507</v>
      </c>
      <c r="F2043" s="128">
        <f t="shared" ca="1" si="127"/>
        <v>141255.66872669393</v>
      </c>
    </row>
    <row r="2044" spans="1:6" x14ac:dyDescent="0.3">
      <c r="A2044" s="73">
        <v>40876</v>
      </c>
      <c r="B2044" s="130">
        <v>1195.1899410000001</v>
      </c>
      <c r="C2044" s="125">
        <f t="shared" si="124"/>
        <v>-4.5207693595501475E-2</v>
      </c>
      <c r="D2044" s="128">
        <f t="shared" si="125"/>
        <v>-45207.693595501478</v>
      </c>
      <c r="E2044" s="128">
        <f t="shared" ca="1" si="126"/>
        <v>-114095.73320934507</v>
      </c>
      <c r="F2044" s="128">
        <f t="shared" ca="1" si="127"/>
        <v>141255.66872669393</v>
      </c>
    </row>
    <row r="2045" spans="1:6" x14ac:dyDescent="0.3">
      <c r="A2045" s="73">
        <v>40875</v>
      </c>
      <c r="B2045" s="130">
        <v>1192.5500489999999</v>
      </c>
      <c r="C2045" s="125">
        <f t="shared" si="124"/>
        <v>-5.6414865968237415E-2</v>
      </c>
      <c r="D2045" s="128">
        <f t="shared" si="125"/>
        <v>-56414.865968237413</v>
      </c>
      <c r="E2045" s="128">
        <f t="shared" ca="1" si="126"/>
        <v>-114095.73320934507</v>
      </c>
      <c r="F2045" s="128">
        <f t="shared" ca="1" si="127"/>
        <v>141255.66872669393</v>
      </c>
    </row>
    <row r="2046" spans="1:6" x14ac:dyDescent="0.3">
      <c r="A2046" s="73">
        <v>40872</v>
      </c>
      <c r="B2046" s="130">
        <v>1158.670044</v>
      </c>
      <c r="C2046" s="125">
        <f t="shared" si="124"/>
        <v>-6.5362515288185263E-2</v>
      </c>
      <c r="D2046" s="128">
        <f t="shared" si="125"/>
        <v>-65362.515288185263</v>
      </c>
      <c r="E2046" s="128">
        <f t="shared" ca="1" si="126"/>
        <v>-114095.73320934507</v>
      </c>
      <c r="F2046" s="128">
        <f t="shared" ca="1" si="127"/>
        <v>141255.66872669393</v>
      </c>
    </row>
    <row r="2047" spans="1:6" x14ac:dyDescent="0.3">
      <c r="A2047" s="73">
        <v>40870</v>
      </c>
      <c r="B2047" s="130">
        <v>1161.790039</v>
      </c>
      <c r="C2047" s="125">
        <f t="shared" si="124"/>
        <v>-5.4763598010191483E-2</v>
      </c>
      <c r="D2047" s="128">
        <f t="shared" si="125"/>
        <v>-54763.598010191483</v>
      </c>
      <c r="E2047" s="128">
        <f t="shared" ca="1" si="126"/>
        <v>-114095.73320934507</v>
      </c>
      <c r="F2047" s="128">
        <f t="shared" ca="1" si="127"/>
        <v>141255.66872669393</v>
      </c>
    </row>
    <row r="2048" spans="1:6" x14ac:dyDescent="0.3">
      <c r="A2048" s="73">
        <v>40869</v>
      </c>
      <c r="B2048" s="130">
        <v>1188.040039</v>
      </c>
      <c r="C2048" s="125">
        <f t="shared" si="124"/>
        <v>-6.8875793129244078E-2</v>
      </c>
      <c r="D2048" s="128">
        <f t="shared" si="125"/>
        <v>-68875.793129244077</v>
      </c>
      <c r="E2048" s="128">
        <f t="shared" ca="1" si="126"/>
        <v>-114095.73320934507</v>
      </c>
      <c r="F2048" s="128">
        <f t="shared" ca="1" si="127"/>
        <v>141255.66872669393</v>
      </c>
    </row>
    <row r="2049" spans="1:6" x14ac:dyDescent="0.3">
      <c r="A2049" s="73">
        <v>40868</v>
      </c>
      <c r="B2049" s="130">
        <v>1192.9799800000001</v>
      </c>
      <c r="C2049" s="125">
        <f t="shared" si="124"/>
        <v>-5.4031349332463785E-2</v>
      </c>
      <c r="D2049" s="128">
        <f t="shared" si="125"/>
        <v>-54031.349332463782</v>
      </c>
      <c r="E2049" s="128">
        <f t="shared" ca="1" si="126"/>
        <v>-114095.73320934507</v>
      </c>
      <c r="F2049" s="128">
        <f t="shared" ca="1" si="127"/>
        <v>141255.66872669393</v>
      </c>
    </row>
    <row r="2050" spans="1:6" x14ac:dyDescent="0.3">
      <c r="A2050" s="73">
        <v>40865</v>
      </c>
      <c r="B2050" s="130">
        <v>1215.650024</v>
      </c>
      <c r="C2050" s="125">
        <f t="shared" si="124"/>
        <v>-2.9986480214908351E-2</v>
      </c>
      <c r="D2050" s="128">
        <f t="shared" si="125"/>
        <v>-29986.480214908352</v>
      </c>
      <c r="E2050" s="128">
        <f t="shared" ca="1" si="126"/>
        <v>-114095.73320934507</v>
      </c>
      <c r="F2050" s="128">
        <f t="shared" ca="1" si="127"/>
        <v>141255.66872669393</v>
      </c>
    </row>
    <row r="2051" spans="1:6" x14ac:dyDescent="0.3">
      <c r="A2051" s="73">
        <v>40864</v>
      </c>
      <c r="B2051" s="130">
        <v>1216.130005</v>
      </c>
      <c r="C2051" s="125">
        <f t="shared" si="124"/>
        <v>-3.5697591994019562E-2</v>
      </c>
      <c r="D2051" s="128">
        <f t="shared" si="125"/>
        <v>-35697.59199401956</v>
      </c>
      <c r="E2051" s="128">
        <f t="shared" ca="1" si="126"/>
        <v>-114095.73320934507</v>
      </c>
      <c r="F2051" s="128">
        <f t="shared" ca="1" si="127"/>
        <v>141255.66872669393</v>
      </c>
    </row>
    <row r="2052" spans="1:6" x14ac:dyDescent="0.3">
      <c r="A2052" s="73">
        <v>40863</v>
      </c>
      <c r="B2052" s="130">
        <v>1236.910034</v>
      </c>
      <c r="C2052" s="125">
        <f t="shared" si="124"/>
        <v>-7.9973340399586146E-4</v>
      </c>
      <c r="D2052" s="128">
        <f t="shared" si="125"/>
        <v>-799.73340399586141</v>
      </c>
      <c r="E2052" s="128">
        <f t="shared" ca="1" si="126"/>
        <v>-114095.73320934507</v>
      </c>
      <c r="F2052" s="128">
        <f t="shared" ca="1" si="127"/>
        <v>141255.66872669393</v>
      </c>
    </row>
    <row r="2053" spans="1:6" x14ac:dyDescent="0.3">
      <c r="A2053" s="73">
        <v>40862</v>
      </c>
      <c r="B2053" s="130">
        <v>1257.8100589999999</v>
      </c>
      <c r="C2053" s="125">
        <f t="shared" si="124"/>
        <v>3.2447408690140955E-2</v>
      </c>
      <c r="D2053" s="128">
        <f t="shared" si="125"/>
        <v>32447.408690140954</v>
      </c>
      <c r="E2053" s="128">
        <f t="shared" ca="1" si="126"/>
        <v>-114095.73320934507</v>
      </c>
      <c r="F2053" s="128">
        <f t="shared" ca="1" si="127"/>
        <v>141255.66872669393</v>
      </c>
    </row>
    <row r="2054" spans="1:6" x14ac:dyDescent="0.3">
      <c r="A2054" s="73">
        <v>40861</v>
      </c>
      <c r="B2054" s="130">
        <v>1251.780029</v>
      </c>
      <c r="C2054" s="125">
        <f t="shared" si="124"/>
        <v>-1.2128141231724232E-3</v>
      </c>
      <c r="D2054" s="128">
        <f t="shared" si="125"/>
        <v>-1212.8141231724233</v>
      </c>
      <c r="E2054" s="128">
        <f t="shared" ca="1" si="126"/>
        <v>-114095.73320934507</v>
      </c>
      <c r="F2054" s="128">
        <f t="shared" ca="1" si="127"/>
        <v>141255.66872669393</v>
      </c>
    </row>
    <row r="2055" spans="1:6" x14ac:dyDescent="0.3">
      <c r="A2055" s="73">
        <v>40858</v>
      </c>
      <c r="B2055" s="130">
        <v>1263.849976</v>
      </c>
      <c r="C2055" s="125">
        <f t="shared" si="124"/>
        <v>-1.6528017930224848E-2</v>
      </c>
      <c r="D2055" s="128">
        <f t="shared" si="125"/>
        <v>-16528.017930224847</v>
      </c>
      <c r="E2055" s="128">
        <f t="shared" ca="1" si="126"/>
        <v>-114095.73320934507</v>
      </c>
      <c r="F2055" s="128">
        <f t="shared" ca="1" si="127"/>
        <v>141255.66872669393</v>
      </c>
    </row>
    <row r="2056" spans="1:6" x14ac:dyDescent="0.3">
      <c r="A2056" s="73">
        <v>40857</v>
      </c>
      <c r="B2056" s="130">
        <v>1239.6999510000001</v>
      </c>
      <c r="C2056" s="125">
        <f t="shared" ref="C2056:C2119" si="128">B2056/B2066-1</f>
        <v>-3.4945014509010996E-2</v>
      </c>
      <c r="D2056" s="128">
        <f t="shared" ref="D2056:D2119" si="129">C2056*$B$5</f>
        <v>-34945.014509010995</v>
      </c>
      <c r="E2056" s="128">
        <f t="shared" ref="E2056:E2119" ca="1" si="130">_xlfn.PERCENTILE.INC(OFFSET(D2056,0,0,Window),1-VaRLevel)</f>
        <v>-114095.73320934507</v>
      </c>
      <c r="F2056" s="128">
        <f t="shared" ref="F2056:F2119" ca="1" si="131">ABS(AVERAGEIF(OFFSET(D2056,0,0,Window),"&lt;=" &amp;E2056))</f>
        <v>141255.66872669393</v>
      </c>
    </row>
    <row r="2057" spans="1:6" x14ac:dyDescent="0.3">
      <c r="A2057" s="73">
        <v>40856</v>
      </c>
      <c r="B2057" s="130">
        <v>1229.099976</v>
      </c>
      <c r="C2057" s="125">
        <f t="shared" si="128"/>
        <v>-1.0386492753623244E-2</v>
      </c>
      <c r="D2057" s="128">
        <f t="shared" si="129"/>
        <v>-10386.492753623244</v>
      </c>
      <c r="E2057" s="128">
        <f t="shared" ca="1" si="130"/>
        <v>-114095.73320934507</v>
      </c>
      <c r="F2057" s="128">
        <f t="shared" ca="1" si="131"/>
        <v>141255.66872669393</v>
      </c>
    </row>
    <row r="2058" spans="1:6" x14ac:dyDescent="0.3">
      <c r="A2058" s="73">
        <v>40855</v>
      </c>
      <c r="B2058" s="130">
        <v>1275.920044</v>
      </c>
      <c r="C2058" s="125">
        <f t="shared" si="128"/>
        <v>3.8135139442152965E-2</v>
      </c>
      <c r="D2058" s="128">
        <f t="shared" si="129"/>
        <v>38135.139442152962</v>
      </c>
      <c r="E2058" s="128">
        <f t="shared" ca="1" si="130"/>
        <v>-114095.73320934507</v>
      </c>
      <c r="F2058" s="128">
        <f t="shared" ca="1" si="131"/>
        <v>141255.66872669393</v>
      </c>
    </row>
    <row r="2059" spans="1:6" x14ac:dyDescent="0.3">
      <c r="A2059" s="73">
        <v>40854</v>
      </c>
      <c r="B2059" s="130">
        <v>1261.119995</v>
      </c>
      <c r="C2059" s="125">
        <f t="shared" si="128"/>
        <v>5.5255219113576892E-3</v>
      </c>
      <c r="D2059" s="128">
        <f t="shared" si="129"/>
        <v>5525.5219113576895</v>
      </c>
      <c r="E2059" s="128">
        <f t="shared" ca="1" si="130"/>
        <v>-114095.73320934507</v>
      </c>
      <c r="F2059" s="128">
        <f t="shared" ca="1" si="131"/>
        <v>141255.66872669393</v>
      </c>
    </row>
    <row r="2060" spans="1:6" x14ac:dyDescent="0.3">
      <c r="A2060" s="73">
        <v>40851</v>
      </c>
      <c r="B2060" s="130">
        <v>1253.2299800000001</v>
      </c>
      <c r="C2060" s="125">
        <f t="shared" si="128"/>
        <v>1.2097702402584343E-2</v>
      </c>
      <c r="D2060" s="128">
        <f t="shared" si="129"/>
        <v>12097.702402584342</v>
      </c>
      <c r="E2060" s="128">
        <f t="shared" ca="1" si="130"/>
        <v>-114095.73320934507</v>
      </c>
      <c r="F2060" s="128">
        <f t="shared" ca="1" si="131"/>
        <v>141255.66872669393</v>
      </c>
    </row>
    <row r="2061" spans="1:6" x14ac:dyDescent="0.3">
      <c r="A2061" s="73">
        <v>40850</v>
      </c>
      <c r="B2061" s="130">
        <v>1261.150024</v>
      </c>
      <c r="C2061" s="125">
        <f t="shared" si="128"/>
        <v>3.7650473045888866E-2</v>
      </c>
      <c r="D2061" s="128">
        <f t="shared" si="129"/>
        <v>37650.473045888866</v>
      </c>
      <c r="E2061" s="128">
        <f t="shared" ca="1" si="130"/>
        <v>-114095.73320934507</v>
      </c>
      <c r="F2061" s="128">
        <f t="shared" ca="1" si="131"/>
        <v>141255.66872669393</v>
      </c>
    </row>
    <row r="2062" spans="1:6" x14ac:dyDescent="0.3">
      <c r="A2062" s="73">
        <v>40849</v>
      </c>
      <c r="B2062" s="130">
        <v>1237.900024</v>
      </c>
      <c r="C2062" s="125">
        <f t="shared" si="128"/>
        <v>2.3159337193939367E-2</v>
      </c>
      <c r="D2062" s="128">
        <f t="shared" si="129"/>
        <v>23159.337193939366</v>
      </c>
      <c r="E2062" s="128">
        <f t="shared" ca="1" si="130"/>
        <v>-114095.73320934507</v>
      </c>
      <c r="F2062" s="128">
        <f t="shared" ca="1" si="131"/>
        <v>141255.66872669393</v>
      </c>
    </row>
    <row r="2063" spans="1:6" x14ac:dyDescent="0.3">
      <c r="A2063" s="73">
        <v>40848</v>
      </c>
      <c r="B2063" s="130">
        <v>1218.280029</v>
      </c>
      <c r="C2063" s="125">
        <f t="shared" si="128"/>
        <v>-5.7941013979577738E-3</v>
      </c>
      <c r="D2063" s="128">
        <f t="shared" si="129"/>
        <v>-5794.1013979577738</v>
      </c>
      <c r="E2063" s="128">
        <f t="shared" ca="1" si="130"/>
        <v>-114095.73320934507</v>
      </c>
      <c r="F2063" s="128">
        <f t="shared" ca="1" si="131"/>
        <v>141255.66872669393</v>
      </c>
    </row>
    <row r="2064" spans="1:6" x14ac:dyDescent="0.3">
      <c r="A2064" s="73">
        <v>40847</v>
      </c>
      <c r="B2064" s="130">
        <v>1253.3000489999999</v>
      </c>
      <c r="C2064" s="125">
        <f t="shared" si="128"/>
        <v>4.3668757936005331E-2</v>
      </c>
      <c r="D2064" s="128">
        <f t="shared" si="129"/>
        <v>43668.757936005328</v>
      </c>
      <c r="E2064" s="128">
        <f t="shared" ca="1" si="130"/>
        <v>-114095.73320934507</v>
      </c>
      <c r="F2064" s="128">
        <f t="shared" ca="1" si="131"/>
        <v>141255.66872669393</v>
      </c>
    </row>
    <row r="2065" spans="1:6" x14ac:dyDescent="0.3">
      <c r="A2065" s="73">
        <v>40844</v>
      </c>
      <c r="B2065" s="130">
        <v>1285.089966</v>
      </c>
      <c r="C2065" s="125">
        <f t="shared" si="128"/>
        <v>4.9412869860822717E-2</v>
      </c>
      <c r="D2065" s="128">
        <f t="shared" si="129"/>
        <v>49412.869860822713</v>
      </c>
      <c r="E2065" s="128">
        <f t="shared" ca="1" si="130"/>
        <v>-114095.73320934507</v>
      </c>
      <c r="F2065" s="128">
        <f t="shared" ca="1" si="131"/>
        <v>141255.66872669393</v>
      </c>
    </row>
    <row r="2066" spans="1:6" x14ac:dyDescent="0.3">
      <c r="A2066" s="73">
        <v>40843</v>
      </c>
      <c r="B2066" s="130">
        <v>1284.589966</v>
      </c>
      <c r="C2066" s="125">
        <f t="shared" si="128"/>
        <v>6.723653665815732E-2</v>
      </c>
      <c r="D2066" s="128">
        <f t="shared" si="129"/>
        <v>67236.536658157318</v>
      </c>
      <c r="E2066" s="128">
        <f t="shared" ca="1" si="130"/>
        <v>-114095.73320934507</v>
      </c>
      <c r="F2066" s="128">
        <f t="shared" ca="1" si="131"/>
        <v>141255.66872669393</v>
      </c>
    </row>
    <row r="2067" spans="1:6" x14ac:dyDescent="0.3">
      <c r="A2067" s="73">
        <v>40842</v>
      </c>
      <c r="B2067" s="130">
        <v>1242</v>
      </c>
      <c r="C2067" s="125">
        <f t="shared" si="128"/>
        <v>2.8784427417684721E-2</v>
      </c>
      <c r="D2067" s="128">
        <f t="shared" si="129"/>
        <v>28784.427417684721</v>
      </c>
      <c r="E2067" s="128">
        <f t="shared" ca="1" si="130"/>
        <v>-114095.73320934507</v>
      </c>
      <c r="F2067" s="128">
        <f t="shared" ca="1" si="131"/>
        <v>141255.66872669393</v>
      </c>
    </row>
    <row r="2068" spans="1:6" x14ac:dyDescent="0.3">
      <c r="A2068" s="73">
        <v>40841</v>
      </c>
      <c r="B2068" s="130">
        <v>1229.0500489999999</v>
      </c>
      <c r="C2068" s="125">
        <f t="shared" si="128"/>
        <v>2.8029182550865617E-2</v>
      </c>
      <c r="D2068" s="128">
        <f t="shared" si="129"/>
        <v>28029.182550865618</v>
      </c>
      <c r="E2068" s="128">
        <f t="shared" ca="1" si="130"/>
        <v>-114095.73320934507</v>
      </c>
      <c r="F2068" s="128">
        <f t="shared" ca="1" si="131"/>
        <v>141255.66872669393</v>
      </c>
    </row>
    <row r="2069" spans="1:6" x14ac:dyDescent="0.3">
      <c r="A2069" s="73">
        <v>40840</v>
      </c>
      <c r="B2069" s="130">
        <v>1254.1899410000001</v>
      </c>
      <c r="C2069" s="125">
        <f t="shared" si="128"/>
        <v>4.9627936676665652E-2</v>
      </c>
      <c r="D2069" s="128">
        <f t="shared" si="129"/>
        <v>49627.936676665653</v>
      </c>
      <c r="E2069" s="128">
        <f t="shared" ca="1" si="130"/>
        <v>-114095.73320934507</v>
      </c>
      <c r="F2069" s="128">
        <f t="shared" ca="1" si="131"/>
        <v>141255.66872669393</v>
      </c>
    </row>
    <row r="2070" spans="1:6" x14ac:dyDescent="0.3">
      <c r="A2070" s="73">
        <v>40837</v>
      </c>
      <c r="B2070" s="130">
        <v>1238.25</v>
      </c>
      <c r="C2070" s="125">
        <f t="shared" si="128"/>
        <v>7.1651153475148499E-2</v>
      </c>
      <c r="D2070" s="128">
        <f t="shared" si="129"/>
        <v>71651.153475148501</v>
      </c>
      <c r="E2070" s="128">
        <f t="shared" ca="1" si="130"/>
        <v>-114095.73320934507</v>
      </c>
      <c r="F2070" s="128">
        <f t="shared" ca="1" si="131"/>
        <v>141255.66872669393</v>
      </c>
    </row>
    <row r="2071" spans="1:6" x14ac:dyDescent="0.3">
      <c r="A2071" s="73">
        <v>40836</v>
      </c>
      <c r="B2071" s="130">
        <v>1215.3900149999999</v>
      </c>
      <c r="C2071" s="125">
        <f t="shared" si="128"/>
        <v>4.3280123312294361E-2</v>
      </c>
      <c r="D2071" s="128">
        <f t="shared" si="129"/>
        <v>43280.123312294359</v>
      </c>
      <c r="E2071" s="128">
        <f t="shared" ca="1" si="130"/>
        <v>-114095.73320934507</v>
      </c>
      <c r="F2071" s="128">
        <f t="shared" ca="1" si="131"/>
        <v>141255.66872669393</v>
      </c>
    </row>
    <row r="2072" spans="1:6" x14ac:dyDescent="0.3">
      <c r="A2072" s="73">
        <v>40835</v>
      </c>
      <c r="B2072" s="130">
        <v>1209.880005</v>
      </c>
      <c r="C2072" s="125">
        <f t="shared" si="128"/>
        <v>5.7559656941487569E-2</v>
      </c>
      <c r="D2072" s="128">
        <f t="shared" si="129"/>
        <v>57559.65694148757</v>
      </c>
      <c r="E2072" s="128">
        <f t="shared" ca="1" si="130"/>
        <v>-114095.73320934507</v>
      </c>
      <c r="F2072" s="128">
        <f t="shared" ca="1" si="131"/>
        <v>141255.66872669393</v>
      </c>
    </row>
    <row r="2073" spans="1:6" x14ac:dyDescent="0.3">
      <c r="A2073" s="73">
        <v>40834</v>
      </c>
      <c r="B2073" s="130">
        <v>1225.380005</v>
      </c>
      <c r="C2073" s="125">
        <f t="shared" si="128"/>
        <v>9.0244279925236537E-2</v>
      </c>
      <c r="D2073" s="128">
        <f t="shared" si="129"/>
        <v>90244.279925236537</v>
      </c>
      <c r="E2073" s="128">
        <f t="shared" ca="1" si="130"/>
        <v>-114095.73320934507</v>
      </c>
      <c r="F2073" s="128">
        <f t="shared" ca="1" si="131"/>
        <v>141255.66872669393</v>
      </c>
    </row>
    <row r="2074" spans="1:6" x14ac:dyDescent="0.3">
      <c r="A2074" s="73">
        <v>40833</v>
      </c>
      <c r="B2074" s="130">
        <v>1200.8599850000001</v>
      </c>
      <c r="C2074" s="125">
        <f t="shared" si="128"/>
        <v>9.2455634261358055E-2</v>
      </c>
      <c r="D2074" s="128">
        <f t="shared" si="129"/>
        <v>92455.634261358049</v>
      </c>
      <c r="E2074" s="128">
        <f t="shared" ca="1" si="130"/>
        <v>-114095.73320934507</v>
      </c>
      <c r="F2074" s="128">
        <f t="shared" ca="1" si="131"/>
        <v>141255.66872669393</v>
      </c>
    </row>
    <row r="2075" spans="1:6" x14ac:dyDescent="0.3">
      <c r="A2075" s="73">
        <v>40830</v>
      </c>
      <c r="B2075" s="130">
        <v>1224.579956</v>
      </c>
      <c r="C2075" s="125">
        <f t="shared" si="128"/>
        <v>8.2338926638284127E-2</v>
      </c>
      <c r="D2075" s="128">
        <f t="shared" si="129"/>
        <v>82338.926638284131</v>
      </c>
      <c r="E2075" s="128">
        <f t="shared" ca="1" si="130"/>
        <v>-114095.73320934507</v>
      </c>
      <c r="F2075" s="128">
        <f t="shared" ca="1" si="131"/>
        <v>141255.66872669393</v>
      </c>
    </row>
    <row r="2076" spans="1:6" x14ac:dyDescent="0.3">
      <c r="A2076" s="73">
        <v>40829</v>
      </c>
      <c r="B2076" s="130">
        <v>1203.660034</v>
      </c>
      <c r="C2076" s="125">
        <f t="shared" si="128"/>
        <v>3.7280256036947401E-2</v>
      </c>
      <c r="D2076" s="128">
        <f t="shared" si="129"/>
        <v>37280.256036947401</v>
      </c>
      <c r="E2076" s="128">
        <f t="shared" ca="1" si="130"/>
        <v>-114095.73320934507</v>
      </c>
      <c r="F2076" s="128">
        <f t="shared" ca="1" si="131"/>
        <v>141255.66872669393</v>
      </c>
    </row>
    <row r="2077" spans="1:6" x14ac:dyDescent="0.3">
      <c r="A2077" s="73">
        <v>40828</v>
      </c>
      <c r="B2077" s="130">
        <v>1207.25</v>
      </c>
      <c r="C2077" s="125">
        <f t="shared" si="128"/>
        <v>4.8815820304646707E-2</v>
      </c>
      <c r="D2077" s="128">
        <f t="shared" si="129"/>
        <v>48815.82030464671</v>
      </c>
      <c r="E2077" s="128">
        <f t="shared" ca="1" si="130"/>
        <v>-114095.73320934507</v>
      </c>
      <c r="F2077" s="128">
        <f t="shared" ca="1" si="131"/>
        <v>141255.66872669393</v>
      </c>
    </row>
    <row r="2078" spans="1:6" x14ac:dyDescent="0.3">
      <c r="A2078" s="73">
        <v>40827</v>
      </c>
      <c r="B2078" s="130">
        <v>1195.540039</v>
      </c>
      <c r="C2078" s="125">
        <f t="shared" si="128"/>
        <v>1.7151928664976834E-2</v>
      </c>
      <c r="D2078" s="128">
        <f t="shared" si="129"/>
        <v>17151.928664976833</v>
      </c>
      <c r="E2078" s="128">
        <f t="shared" ca="1" si="130"/>
        <v>-114095.73320934507</v>
      </c>
      <c r="F2078" s="128">
        <f t="shared" ca="1" si="131"/>
        <v>141255.66872669393</v>
      </c>
    </row>
    <row r="2079" spans="1:6" x14ac:dyDescent="0.3">
      <c r="A2079" s="73">
        <v>40826</v>
      </c>
      <c r="B2079" s="130">
        <v>1194.8900149999999</v>
      </c>
      <c r="C2079" s="125">
        <f t="shared" si="128"/>
        <v>2.7464693534347884E-2</v>
      </c>
      <c r="D2079" s="128">
        <f t="shared" si="129"/>
        <v>27464.693534347884</v>
      </c>
      <c r="E2079" s="128">
        <f t="shared" ca="1" si="130"/>
        <v>-114095.73320934507</v>
      </c>
      <c r="F2079" s="128">
        <f t="shared" ca="1" si="131"/>
        <v>141255.66872669393</v>
      </c>
    </row>
    <row r="2080" spans="1:6" x14ac:dyDescent="0.3">
      <c r="A2080" s="73">
        <v>40823</v>
      </c>
      <c r="B2080" s="130">
        <v>1155.459961</v>
      </c>
      <c r="C2080" s="125">
        <f t="shared" si="128"/>
        <v>1.6745339436438522E-2</v>
      </c>
      <c r="D2080" s="128">
        <f t="shared" si="129"/>
        <v>16745.339436438524</v>
      </c>
      <c r="E2080" s="128">
        <f t="shared" ca="1" si="130"/>
        <v>-114095.73320934507</v>
      </c>
      <c r="F2080" s="128">
        <f t="shared" ca="1" si="131"/>
        <v>141255.66872669393</v>
      </c>
    </row>
    <row r="2081" spans="1:6" x14ac:dyDescent="0.3">
      <c r="A2081" s="73">
        <v>40822</v>
      </c>
      <c r="B2081" s="130">
        <v>1164.969971</v>
      </c>
      <c r="C2081" s="125">
        <f t="shared" si="128"/>
        <v>3.1348410133542171E-2</v>
      </c>
      <c r="D2081" s="128">
        <f t="shared" si="129"/>
        <v>31348.410133542169</v>
      </c>
      <c r="E2081" s="128">
        <f t="shared" ca="1" si="130"/>
        <v>-114095.73320934507</v>
      </c>
      <c r="F2081" s="128">
        <f t="shared" ca="1" si="131"/>
        <v>141255.66872669393</v>
      </c>
    </row>
    <row r="2082" spans="1:6" x14ac:dyDescent="0.3">
      <c r="A2082" s="73">
        <v>40821</v>
      </c>
      <c r="B2082" s="130">
        <v>1144.030029</v>
      </c>
      <c r="C2082" s="125">
        <f t="shared" si="128"/>
        <v>-1.948128218758538E-2</v>
      </c>
      <c r="D2082" s="128">
        <f t="shared" si="129"/>
        <v>-19481.282187585381</v>
      </c>
      <c r="E2082" s="128">
        <f t="shared" ca="1" si="130"/>
        <v>-114095.73320934507</v>
      </c>
      <c r="F2082" s="128">
        <f t="shared" ca="1" si="131"/>
        <v>141255.66872669393</v>
      </c>
    </row>
    <row r="2083" spans="1:6" x14ac:dyDescent="0.3">
      <c r="A2083" s="73">
        <v>40820</v>
      </c>
      <c r="B2083" s="130">
        <v>1123.9499510000001</v>
      </c>
      <c r="C2083" s="125">
        <f t="shared" si="128"/>
        <v>-6.5003466637371443E-2</v>
      </c>
      <c r="D2083" s="128">
        <f t="shared" si="129"/>
        <v>-65003.466637371443</v>
      </c>
      <c r="E2083" s="128">
        <f t="shared" ca="1" si="130"/>
        <v>-114095.73320934507</v>
      </c>
      <c r="F2083" s="128">
        <f t="shared" ca="1" si="131"/>
        <v>141255.66872669393</v>
      </c>
    </row>
    <row r="2084" spans="1:6" x14ac:dyDescent="0.3">
      <c r="A2084" s="73">
        <v>40819</v>
      </c>
      <c r="B2084" s="130">
        <v>1099.2299800000001</v>
      </c>
      <c r="C2084" s="125">
        <f t="shared" si="128"/>
        <v>-8.7086504298633072E-2</v>
      </c>
      <c r="D2084" s="128">
        <f t="shared" si="129"/>
        <v>-87086.504298633066</v>
      </c>
      <c r="E2084" s="128">
        <f t="shared" ca="1" si="130"/>
        <v>-114095.73320934507</v>
      </c>
      <c r="F2084" s="128">
        <f t="shared" ca="1" si="131"/>
        <v>141255.66872669393</v>
      </c>
    </row>
    <row r="2085" spans="1:6" x14ac:dyDescent="0.3">
      <c r="A2085" s="73">
        <v>40816</v>
      </c>
      <c r="B2085" s="130">
        <v>1131.420044</v>
      </c>
      <c r="C2085" s="125">
        <f t="shared" si="128"/>
        <v>-6.9563544135627597E-2</v>
      </c>
      <c r="D2085" s="128">
        <f t="shared" si="129"/>
        <v>-69563.544135627599</v>
      </c>
      <c r="E2085" s="128">
        <f t="shared" ca="1" si="130"/>
        <v>-114095.73320934507</v>
      </c>
      <c r="F2085" s="128">
        <f t="shared" ca="1" si="131"/>
        <v>141255.66872669393</v>
      </c>
    </row>
    <row r="2086" spans="1:6" x14ac:dyDescent="0.3">
      <c r="A2086" s="73">
        <v>40815</v>
      </c>
      <c r="B2086" s="130">
        <v>1160.400024</v>
      </c>
      <c r="C2086" s="125">
        <f t="shared" si="128"/>
        <v>-4.028579831800827E-2</v>
      </c>
      <c r="D2086" s="128">
        <f t="shared" si="129"/>
        <v>-40285.798318008274</v>
      </c>
      <c r="E2086" s="128">
        <f t="shared" ca="1" si="130"/>
        <v>-114095.73320934507</v>
      </c>
      <c r="F2086" s="128">
        <f t="shared" ca="1" si="131"/>
        <v>141255.66872669393</v>
      </c>
    </row>
    <row r="2087" spans="1:6" x14ac:dyDescent="0.3">
      <c r="A2087" s="73">
        <v>40814</v>
      </c>
      <c r="B2087" s="130">
        <v>1151.0600589999999</v>
      </c>
      <c r="C2087" s="125">
        <f t="shared" si="128"/>
        <v>-3.1648545690159291E-2</v>
      </c>
      <c r="D2087" s="128">
        <f t="shared" si="129"/>
        <v>-31648.545690159292</v>
      </c>
      <c r="E2087" s="128">
        <f t="shared" ca="1" si="130"/>
        <v>-114095.73320934507</v>
      </c>
      <c r="F2087" s="128">
        <f t="shared" ca="1" si="131"/>
        <v>141255.66872669393</v>
      </c>
    </row>
    <row r="2088" spans="1:6" x14ac:dyDescent="0.3">
      <c r="A2088" s="73">
        <v>40813</v>
      </c>
      <c r="B2088" s="130">
        <v>1175.380005</v>
      </c>
      <c r="C2088" s="125">
        <f t="shared" si="128"/>
        <v>2.1400581570849564E-3</v>
      </c>
      <c r="D2088" s="128">
        <f t="shared" si="129"/>
        <v>2140.0581570849563</v>
      </c>
      <c r="E2088" s="128">
        <f t="shared" ca="1" si="130"/>
        <v>-114095.73320934507</v>
      </c>
      <c r="F2088" s="128">
        <f t="shared" ca="1" si="131"/>
        <v>141255.66872669393</v>
      </c>
    </row>
    <row r="2089" spans="1:6" x14ac:dyDescent="0.3">
      <c r="A2089" s="73">
        <v>40812</v>
      </c>
      <c r="B2089" s="130">
        <v>1162.9499510000001</v>
      </c>
      <c r="C2089" s="125">
        <f t="shared" si="128"/>
        <v>5.8500261410876497E-4</v>
      </c>
      <c r="D2089" s="128">
        <f t="shared" si="129"/>
        <v>585.00261410876499</v>
      </c>
      <c r="E2089" s="128">
        <f t="shared" ca="1" si="130"/>
        <v>-114095.73320934507</v>
      </c>
      <c r="F2089" s="128">
        <f t="shared" ca="1" si="131"/>
        <v>141255.66872669393</v>
      </c>
    </row>
    <row r="2090" spans="1:6" x14ac:dyDescent="0.3">
      <c r="A2090" s="73">
        <v>40809</v>
      </c>
      <c r="B2090" s="130">
        <v>1136.4300539999999</v>
      </c>
      <c r="C2090" s="125">
        <f t="shared" si="128"/>
        <v>-1.5421472590757102E-2</v>
      </c>
      <c r="D2090" s="128">
        <f t="shared" si="129"/>
        <v>-15421.472590757101</v>
      </c>
      <c r="E2090" s="128">
        <f t="shared" ca="1" si="130"/>
        <v>-114095.73320934507</v>
      </c>
      <c r="F2090" s="128">
        <f t="shared" ca="1" si="131"/>
        <v>141255.66872669393</v>
      </c>
    </row>
    <row r="2091" spans="1:6" x14ac:dyDescent="0.3">
      <c r="A2091" s="73">
        <v>40808</v>
      </c>
      <c r="B2091" s="130">
        <v>1129.5600589999999</v>
      </c>
      <c r="C2091" s="125">
        <f t="shared" si="128"/>
        <v>-4.7508191128934563E-2</v>
      </c>
      <c r="D2091" s="128">
        <f t="shared" si="129"/>
        <v>-47508.191128934566</v>
      </c>
      <c r="E2091" s="128">
        <f t="shared" ca="1" si="130"/>
        <v>-114095.73320934507</v>
      </c>
      <c r="F2091" s="128">
        <f t="shared" ca="1" si="131"/>
        <v>141255.66872669393</v>
      </c>
    </row>
    <row r="2092" spans="1:6" x14ac:dyDescent="0.3">
      <c r="A2092" s="73">
        <v>40807</v>
      </c>
      <c r="B2092" s="130">
        <v>1166.76001</v>
      </c>
      <c r="C2092" s="125">
        <f t="shared" si="128"/>
        <v>-2.658055524928904E-2</v>
      </c>
      <c r="D2092" s="128">
        <f t="shared" si="129"/>
        <v>-26580.555249289038</v>
      </c>
      <c r="E2092" s="128">
        <f t="shared" ca="1" si="130"/>
        <v>-114095.73320934507</v>
      </c>
      <c r="F2092" s="128">
        <f t="shared" ca="1" si="131"/>
        <v>141255.66872669393</v>
      </c>
    </row>
    <row r="2093" spans="1:6" x14ac:dyDescent="0.3">
      <c r="A2093" s="73">
        <v>40806</v>
      </c>
      <c r="B2093" s="130">
        <v>1202.089966</v>
      </c>
      <c r="C2093" s="125">
        <f t="shared" si="128"/>
        <v>3.162436606728547E-2</v>
      </c>
      <c r="D2093" s="128">
        <f t="shared" si="129"/>
        <v>31624.366067285471</v>
      </c>
      <c r="E2093" s="128">
        <f t="shared" ca="1" si="130"/>
        <v>-114095.73320934507</v>
      </c>
      <c r="F2093" s="128">
        <f t="shared" ca="1" si="131"/>
        <v>141255.66872669393</v>
      </c>
    </row>
    <row r="2094" spans="1:6" x14ac:dyDescent="0.3">
      <c r="A2094" s="73">
        <v>40805</v>
      </c>
      <c r="B2094" s="130">
        <v>1204.089966</v>
      </c>
      <c r="C2094" s="125">
        <f t="shared" si="128"/>
        <v>2.5656529335536193E-2</v>
      </c>
      <c r="D2094" s="128">
        <f t="shared" si="129"/>
        <v>25656.529335536194</v>
      </c>
      <c r="E2094" s="128">
        <f t="shared" ca="1" si="130"/>
        <v>-114095.73320934507</v>
      </c>
      <c r="F2094" s="128">
        <f t="shared" ca="1" si="131"/>
        <v>141255.66872669393</v>
      </c>
    </row>
    <row r="2095" spans="1:6" x14ac:dyDescent="0.3">
      <c r="A2095" s="73">
        <v>40802</v>
      </c>
      <c r="B2095" s="130">
        <v>1216.01001</v>
      </c>
      <c r="C2095" s="125">
        <f t="shared" si="128"/>
        <v>9.6228604445245391E-3</v>
      </c>
      <c r="D2095" s="128">
        <f t="shared" si="129"/>
        <v>9622.8604445245383</v>
      </c>
      <c r="E2095" s="128">
        <f t="shared" ca="1" si="130"/>
        <v>-114095.73320934507</v>
      </c>
      <c r="F2095" s="128">
        <f t="shared" ca="1" si="131"/>
        <v>141255.66872669393</v>
      </c>
    </row>
    <row r="2096" spans="1:6" x14ac:dyDescent="0.3">
      <c r="A2096" s="73">
        <v>40801</v>
      </c>
      <c r="B2096" s="130">
        <v>1209.1099850000001</v>
      </c>
      <c r="C2096" s="125">
        <f t="shared" si="128"/>
        <v>-8.0237182023350506E-3</v>
      </c>
      <c r="D2096" s="128">
        <f t="shared" si="129"/>
        <v>-8023.7182023350506</v>
      </c>
      <c r="E2096" s="128">
        <f t="shared" ca="1" si="130"/>
        <v>-114095.73320934507</v>
      </c>
      <c r="F2096" s="128">
        <f t="shared" ca="1" si="131"/>
        <v>141255.66872669393</v>
      </c>
    </row>
    <row r="2097" spans="1:6" x14ac:dyDescent="0.3">
      <c r="A2097" s="73">
        <v>40800</v>
      </c>
      <c r="B2097" s="130">
        <v>1188.6800539999999</v>
      </c>
      <c r="C2097" s="125">
        <f t="shared" si="128"/>
        <v>-1.9984821027493882E-2</v>
      </c>
      <c r="D2097" s="128">
        <f t="shared" si="129"/>
        <v>-19984.821027493883</v>
      </c>
      <c r="E2097" s="128">
        <f t="shared" ca="1" si="130"/>
        <v>-114095.73320934507</v>
      </c>
      <c r="F2097" s="128">
        <f t="shared" ca="1" si="131"/>
        <v>141255.66872669393</v>
      </c>
    </row>
    <row r="2098" spans="1:6" x14ac:dyDescent="0.3">
      <c r="A2098" s="73">
        <v>40799</v>
      </c>
      <c r="B2098" s="130">
        <v>1172.869995</v>
      </c>
      <c r="C2098" s="125">
        <f t="shared" si="128"/>
        <v>-3.0750001944499616E-2</v>
      </c>
      <c r="D2098" s="128">
        <f t="shared" si="129"/>
        <v>-30750.001944499618</v>
      </c>
      <c r="E2098" s="128">
        <f t="shared" ca="1" si="130"/>
        <v>-114095.73320934507</v>
      </c>
      <c r="F2098" s="128">
        <f t="shared" ca="1" si="131"/>
        <v>141255.66872669393</v>
      </c>
    </row>
    <row r="2099" spans="1:6" x14ac:dyDescent="0.3">
      <c r="A2099" s="73">
        <v>40798</v>
      </c>
      <c r="B2099" s="130">
        <v>1162.2700199999999</v>
      </c>
      <c r="C2099" s="125">
        <f t="shared" si="128"/>
        <v>-1.2347066956996722E-2</v>
      </c>
      <c r="D2099" s="128">
        <f t="shared" si="129"/>
        <v>-12347.066956996721</v>
      </c>
      <c r="E2099" s="128">
        <f t="shared" ca="1" si="130"/>
        <v>-114095.73320934507</v>
      </c>
      <c r="F2099" s="128">
        <f t="shared" ca="1" si="131"/>
        <v>141255.66872669393</v>
      </c>
    </row>
    <row r="2100" spans="1:6" x14ac:dyDescent="0.3">
      <c r="A2100" s="73">
        <v>40795</v>
      </c>
      <c r="B2100" s="130">
        <v>1154.2299800000001</v>
      </c>
      <c r="C2100" s="125">
        <f t="shared" si="128"/>
        <v>-4.3475979823922595E-3</v>
      </c>
      <c r="D2100" s="128">
        <f t="shared" si="129"/>
        <v>-4347.5979823922598</v>
      </c>
      <c r="E2100" s="128">
        <f t="shared" ca="1" si="130"/>
        <v>-114095.73320934507</v>
      </c>
      <c r="F2100" s="128">
        <f t="shared" ca="1" si="131"/>
        <v>141255.66872669393</v>
      </c>
    </row>
    <row r="2101" spans="1:6" x14ac:dyDescent="0.3">
      <c r="A2101" s="73">
        <v>40794</v>
      </c>
      <c r="B2101" s="130">
        <v>1185.900024</v>
      </c>
      <c r="C2101" s="125">
        <f t="shared" si="128"/>
        <v>7.0482746001687691E-3</v>
      </c>
      <c r="D2101" s="128">
        <f t="shared" si="129"/>
        <v>7048.2746001687692</v>
      </c>
      <c r="E2101" s="128">
        <f t="shared" ca="1" si="130"/>
        <v>-114095.73320934507</v>
      </c>
      <c r="F2101" s="128">
        <f t="shared" ca="1" si="131"/>
        <v>141255.66872669393</v>
      </c>
    </row>
    <row r="2102" spans="1:6" x14ac:dyDescent="0.3">
      <c r="A2102" s="73">
        <v>40793</v>
      </c>
      <c r="B2102" s="130">
        <v>1198.619995</v>
      </c>
      <c r="C2102" s="125">
        <f t="shared" si="128"/>
        <v>3.1204043316468422E-2</v>
      </c>
      <c r="D2102" s="128">
        <f t="shared" si="129"/>
        <v>31204.043316468422</v>
      </c>
      <c r="E2102" s="128">
        <f t="shared" ca="1" si="130"/>
        <v>-114095.73320934507</v>
      </c>
      <c r="F2102" s="128">
        <f t="shared" ca="1" si="131"/>
        <v>141255.66872669393</v>
      </c>
    </row>
    <row r="2103" spans="1:6" x14ac:dyDescent="0.3">
      <c r="A2103" s="73">
        <v>40792</v>
      </c>
      <c r="B2103" s="130">
        <v>1165.23999</v>
      </c>
      <c r="C2103" s="125">
        <f t="shared" si="128"/>
        <v>3.6856477007216171E-2</v>
      </c>
      <c r="D2103" s="128">
        <f t="shared" si="129"/>
        <v>36856.47700721617</v>
      </c>
      <c r="E2103" s="128">
        <f t="shared" ca="1" si="130"/>
        <v>-114095.73320934507</v>
      </c>
      <c r="F2103" s="128">
        <f t="shared" ca="1" si="131"/>
        <v>141255.66872669393</v>
      </c>
    </row>
    <row r="2104" spans="1:6" x14ac:dyDescent="0.3">
      <c r="A2104" s="73">
        <v>40788</v>
      </c>
      <c r="B2104" s="130">
        <v>1173.969971</v>
      </c>
      <c r="C2104" s="125">
        <f t="shared" si="128"/>
        <v>4.4894164551074978E-2</v>
      </c>
      <c r="D2104" s="128">
        <f t="shared" si="129"/>
        <v>44894.16455107498</v>
      </c>
      <c r="E2104" s="128">
        <f t="shared" ca="1" si="130"/>
        <v>-114095.73320934507</v>
      </c>
      <c r="F2104" s="128">
        <f t="shared" ca="1" si="131"/>
        <v>141255.66872669393</v>
      </c>
    </row>
    <row r="2105" spans="1:6" x14ac:dyDescent="0.3">
      <c r="A2105" s="73">
        <v>40787</v>
      </c>
      <c r="B2105" s="130">
        <v>1204.420044</v>
      </c>
      <c r="C2105" s="125">
        <f t="shared" si="128"/>
        <v>5.590673621026454E-2</v>
      </c>
      <c r="D2105" s="128">
        <f t="shared" si="129"/>
        <v>55906.736210264542</v>
      </c>
      <c r="E2105" s="128">
        <f t="shared" ca="1" si="130"/>
        <v>-114095.73320934507</v>
      </c>
      <c r="F2105" s="128">
        <f t="shared" ca="1" si="131"/>
        <v>141255.66872669393</v>
      </c>
    </row>
    <row r="2106" spans="1:6" x14ac:dyDescent="0.3">
      <c r="A2106" s="73">
        <v>40786</v>
      </c>
      <c r="B2106" s="130">
        <v>1218.8900149999999</v>
      </c>
      <c r="C2106" s="125">
        <f t="shared" si="128"/>
        <v>2.0939952328858258E-2</v>
      </c>
      <c r="D2106" s="128">
        <f t="shared" si="129"/>
        <v>20939.952328858257</v>
      </c>
      <c r="E2106" s="128">
        <f t="shared" ca="1" si="130"/>
        <v>-114095.73320934507</v>
      </c>
      <c r="F2106" s="128">
        <f t="shared" ca="1" si="131"/>
        <v>141255.66872669393</v>
      </c>
    </row>
    <row r="2107" spans="1:6" x14ac:dyDescent="0.3">
      <c r="A2107" s="73">
        <v>40785</v>
      </c>
      <c r="B2107" s="130">
        <v>1212.920044</v>
      </c>
      <c r="C2107" s="125">
        <f t="shared" si="128"/>
        <v>1.6902003614289507E-2</v>
      </c>
      <c r="D2107" s="128">
        <f t="shared" si="129"/>
        <v>16902.003614289508</v>
      </c>
      <c r="E2107" s="128">
        <f t="shared" ca="1" si="130"/>
        <v>-114095.73320934507</v>
      </c>
      <c r="F2107" s="128">
        <f t="shared" ca="1" si="131"/>
        <v>141255.66872669393</v>
      </c>
    </row>
    <row r="2108" spans="1:6" x14ac:dyDescent="0.3">
      <c r="A2108" s="73">
        <v>40784</v>
      </c>
      <c r="B2108" s="130">
        <v>1210.079956</v>
      </c>
      <c r="C2108" s="125">
        <f t="shared" si="128"/>
        <v>4.6409401874729639E-3</v>
      </c>
      <c r="D2108" s="128">
        <f t="shared" si="129"/>
        <v>4640.9401874729638</v>
      </c>
      <c r="E2108" s="128">
        <f t="shared" ca="1" si="130"/>
        <v>-114095.73320934507</v>
      </c>
      <c r="F2108" s="128">
        <f t="shared" ca="1" si="131"/>
        <v>141255.66872669393</v>
      </c>
    </row>
    <row r="2109" spans="1:6" x14ac:dyDescent="0.3">
      <c r="A2109" s="73">
        <v>40781</v>
      </c>
      <c r="B2109" s="130">
        <v>1176.8000489999999</v>
      </c>
      <c r="C2109" s="125">
        <f t="shared" si="128"/>
        <v>-1.7051177877673851E-3</v>
      </c>
      <c r="D2109" s="128">
        <f t="shared" si="129"/>
        <v>-1705.1177877673852</v>
      </c>
      <c r="E2109" s="128">
        <f t="shared" ca="1" si="130"/>
        <v>-114095.73320934507</v>
      </c>
      <c r="F2109" s="128">
        <f t="shared" ca="1" si="131"/>
        <v>141255.66872669393</v>
      </c>
    </row>
    <row r="2110" spans="1:6" x14ac:dyDescent="0.3">
      <c r="A2110" s="73">
        <v>40780</v>
      </c>
      <c r="B2110" s="130">
        <v>1159.2700199999999</v>
      </c>
      <c r="C2110" s="125">
        <f t="shared" si="128"/>
        <v>-1.1401619276995234E-2</v>
      </c>
      <c r="D2110" s="128">
        <f t="shared" si="129"/>
        <v>-11401.619276995234</v>
      </c>
      <c r="E2110" s="128">
        <f t="shared" ca="1" si="130"/>
        <v>-114095.73320934507</v>
      </c>
      <c r="F2110" s="128">
        <f t="shared" ca="1" si="131"/>
        <v>141255.66872669393</v>
      </c>
    </row>
    <row r="2111" spans="1:6" x14ac:dyDescent="0.3">
      <c r="A2111" s="73">
        <v>40779</v>
      </c>
      <c r="B2111" s="130">
        <v>1177.599976</v>
      </c>
      <c r="C2111" s="125">
        <f t="shared" si="128"/>
        <v>5.0715555063389539E-2</v>
      </c>
      <c r="D2111" s="128">
        <f t="shared" si="129"/>
        <v>50715.55506338954</v>
      </c>
      <c r="E2111" s="128">
        <f t="shared" ca="1" si="130"/>
        <v>-114095.73320934507</v>
      </c>
      <c r="F2111" s="128">
        <f t="shared" ca="1" si="131"/>
        <v>141255.66872669393</v>
      </c>
    </row>
    <row r="2112" spans="1:6" x14ac:dyDescent="0.3">
      <c r="A2112" s="73">
        <v>40778</v>
      </c>
      <c r="B2112" s="130">
        <v>1162.349976</v>
      </c>
      <c r="C2112" s="125">
        <f t="shared" si="128"/>
        <v>-8.6821256157355586E-3</v>
      </c>
      <c r="D2112" s="128">
        <f t="shared" si="129"/>
        <v>-8682.1256157355583</v>
      </c>
      <c r="E2112" s="128">
        <f t="shared" ca="1" si="130"/>
        <v>-114095.73320934507</v>
      </c>
      <c r="F2112" s="128">
        <f t="shared" ca="1" si="131"/>
        <v>141255.66872669393</v>
      </c>
    </row>
    <row r="2113" spans="1:6" x14ac:dyDescent="0.3">
      <c r="A2113" s="73">
        <v>40777</v>
      </c>
      <c r="B2113" s="130">
        <v>1123.8199460000001</v>
      </c>
      <c r="C2113" s="125">
        <f t="shared" si="128"/>
        <v>3.8947216978670873E-3</v>
      </c>
      <c r="D2113" s="128">
        <f t="shared" si="129"/>
        <v>3894.7216978670872</v>
      </c>
      <c r="E2113" s="128">
        <f t="shared" ca="1" si="130"/>
        <v>-114095.73320934507</v>
      </c>
      <c r="F2113" s="128">
        <f t="shared" ca="1" si="131"/>
        <v>141255.66872669393</v>
      </c>
    </row>
    <row r="2114" spans="1:6" x14ac:dyDescent="0.3">
      <c r="A2114" s="73">
        <v>40774</v>
      </c>
      <c r="B2114" s="130">
        <v>1123.530029</v>
      </c>
      <c r="C2114" s="125">
        <f t="shared" si="128"/>
        <v>-6.32409875800789E-2</v>
      </c>
      <c r="D2114" s="128">
        <f t="shared" si="129"/>
        <v>-63240.987580078901</v>
      </c>
      <c r="E2114" s="128">
        <f t="shared" ca="1" si="130"/>
        <v>-114095.73320934507</v>
      </c>
      <c r="F2114" s="128">
        <f t="shared" ca="1" si="131"/>
        <v>141255.66872669393</v>
      </c>
    </row>
    <row r="2115" spans="1:6" x14ac:dyDescent="0.3">
      <c r="A2115" s="73">
        <v>40773</v>
      </c>
      <c r="B2115" s="130">
        <v>1140.650024</v>
      </c>
      <c r="C2115" s="125">
        <f t="shared" si="128"/>
        <v>-4.9513715594707519E-2</v>
      </c>
      <c r="D2115" s="128">
        <f t="shared" si="129"/>
        <v>-49513.715594707523</v>
      </c>
      <c r="E2115" s="128">
        <f t="shared" ca="1" si="130"/>
        <v>-114095.73320934507</v>
      </c>
      <c r="F2115" s="128">
        <f t="shared" ca="1" si="131"/>
        <v>141255.66872669393</v>
      </c>
    </row>
    <row r="2116" spans="1:6" x14ac:dyDescent="0.3">
      <c r="A2116" s="73">
        <v>40772</v>
      </c>
      <c r="B2116" s="130">
        <v>1193.8900149999999</v>
      </c>
      <c r="C2116" s="125">
        <f t="shared" si="128"/>
        <v>-5.2723830706484232E-2</v>
      </c>
      <c r="D2116" s="128">
        <f t="shared" si="129"/>
        <v>-52723.83070648423</v>
      </c>
      <c r="E2116" s="128">
        <f t="shared" ca="1" si="130"/>
        <v>-114095.73320934507</v>
      </c>
      <c r="F2116" s="128">
        <f t="shared" ca="1" si="131"/>
        <v>141255.66872669393</v>
      </c>
    </row>
    <row r="2117" spans="1:6" x14ac:dyDescent="0.3">
      <c r="A2117" s="73">
        <v>40771</v>
      </c>
      <c r="B2117" s="130">
        <v>1192.76001</v>
      </c>
      <c r="C2117" s="125">
        <f t="shared" si="128"/>
        <v>-4.887367856559921E-2</v>
      </c>
      <c r="D2117" s="128">
        <f t="shared" si="129"/>
        <v>-48873.678565599213</v>
      </c>
      <c r="E2117" s="128">
        <f t="shared" ca="1" si="130"/>
        <v>-114095.73320934507</v>
      </c>
      <c r="F2117" s="128">
        <f t="shared" ca="1" si="131"/>
        <v>141255.66872669393</v>
      </c>
    </row>
    <row r="2118" spans="1:6" x14ac:dyDescent="0.3">
      <c r="A2118" s="73">
        <v>40770</v>
      </c>
      <c r="B2118" s="130">
        <v>1204.48999</v>
      </c>
      <c r="C2118" s="125">
        <f t="shared" si="128"/>
        <v>-6.4066665718629734E-2</v>
      </c>
      <c r="D2118" s="128">
        <f t="shared" si="129"/>
        <v>-64066.665718629731</v>
      </c>
      <c r="E2118" s="128">
        <f t="shared" ca="1" si="130"/>
        <v>-114095.73320934507</v>
      </c>
      <c r="F2118" s="128">
        <f t="shared" ca="1" si="131"/>
        <v>141255.66872669393</v>
      </c>
    </row>
    <row r="2119" spans="1:6" x14ac:dyDescent="0.3">
      <c r="A2119" s="73">
        <v>40767</v>
      </c>
      <c r="B2119" s="130">
        <v>1178.8100589999999</v>
      </c>
      <c r="C2119" s="125">
        <f t="shared" si="128"/>
        <v>-8.7806023039608605E-2</v>
      </c>
      <c r="D2119" s="128">
        <f t="shared" si="129"/>
        <v>-87806.023039608612</v>
      </c>
      <c r="E2119" s="128">
        <f t="shared" ca="1" si="130"/>
        <v>-114095.73320934507</v>
      </c>
      <c r="F2119" s="128">
        <f t="shared" ca="1" si="131"/>
        <v>141255.66872669393</v>
      </c>
    </row>
    <row r="2120" spans="1:6" x14ac:dyDescent="0.3">
      <c r="A2120" s="73">
        <v>40766</v>
      </c>
      <c r="B2120" s="130">
        <v>1172.6400149999999</v>
      </c>
      <c r="C2120" s="125">
        <f t="shared" ref="C2120:C2183" si="132">B2120/B2130-1</f>
        <v>-9.8433903041438842E-2</v>
      </c>
      <c r="D2120" s="128">
        <f t="shared" ref="D2120:D2183" si="133">C2120*$B$5</f>
        <v>-98433.90304143884</v>
      </c>
      <c r="E2120" s="128">
        <f t="shared" ref="E2120:E2183" ca="1" si="134">_xlfn.PERCENTILE.INC(OFFSET(D2120,0,0,Window),1-VaRLevel)</f>
        <v>-114095.73320934507</v>
      </c>
      <c r="F2120" s="128">
        <f t="shared" ref="F2120:F2183" ca="1" si="135">ABS(AVERAGEIF(OFFSET(D2120,0,0,Window),"&lt;=" &amp;E2120))</f>
        <v>141255.66872669393</v>
      </c>
    </row>
    <row r="2121" spans="1:6" x14ac:dyDescent="0.3">
      <c r="A2121" s="73">
        <v>40765</v>
      </c>
      <c r="B2121" s="130">
        <v>1120.76001</v>
      </c>
      <c r="C2121" s="125">
        <f t="shared" si="132"/>
        <v>-0.14110768178419997</v>
      </c>
      <c r="D2121" s="128">
        <f t="shared" si="133"/>
        <v>-141107.68178419996</v>
      </c>
      <c r="E2121" s="128">
        <f t="shared" ca="1" si="134"/>
        <v>-114095.73320934507</v>
      </c>
      <c r="F2121" s="128">
        <f t="shared" ca="1" si="135"/>
        <v>141255.66872669393</v>
      </c>
    </row>
    <row r="2122" spans="1:6" x14ac:dyDescent="0.3">
      <c r="A2122" s="73">
        <v>40764</v>
      </c>
      <c r="B2122" s="130">
        <v>1172.530029</v>
      </c>
      <c r="C2122" s="125">
        <f t="shared" si="132"/>
        <v>-0.11968250751630549</v>
      </c>
      <c r="D2122" s="128">
        <f t="shared" si="133"/>
        <v>-119682.50751630549</v>
      </c>
      <c r="E2122" s="128">
        <f t="shared" ca="1" si="134"/>
        <v>-107632.67008074805</v>
      </c>
      <c r="F2122" s="128">
        <f t="shared" ca="1" si="135"/>
        <v>130313.41723130026</v>
      </c>
    </row>
    <row r="2123" spans="1:6" x14ac:dyDescent="0.3">
      <c r="A2123" s="73">
        <v>40763</v>
      </c>
      <c r="B2123" s="130">
        <v>1119.459961</v>
      </c>
      <c r="C2123" s="125">
        <f t="shared" si="132"/>
        <v>-0.16297681687957633</v>
      </c>
      <c r="D2123" s="128">
        <f t="shared" si="133"/>
        <v>-162976.81687957633</v>
      </c>
      <c r="E2123" s="128">
        <f t="shared" ca="1" si="134"/>
        <v>-84790.585712592117</v>
      </c>
      <c r="F2123" s="128">
        <f t="shared" ca="1" si="135"/>
        <v>126071.89918760549</v>
      </c>
    </row>
    <row r="2124" spans="1:6" x14ac:dyDescent="0.3">
      <c r="A2124" s="73">
        <v>40760</v>
      </c>
      <c r="B2124" s="130">
        <v>1199.380005</v>
      </c>
      <c r="C2124" s="125">
        <f t="shared" si="132"/>
        <v>-0.10828092729801897</v>
      </c>
      <c r="D2124" s="128">
        <f t="shared" si="133"/>
        <v>-108280.92729801897</v>
      </c>
      <c r="E2124" s="128">
        <f t="shared" ca="1" si="134"/>
        <v>-58319.212118466407</v>
      </c>
      <c r="F2124" s="128">
        <f t="shared" ca="1" si="135"/>
        <v>92319.102735317734</v>
      </c>
    </row>
    <row r="2125" spans="1:6" x14ac:dyDescent="0.3">
      <c r="A2125" s="73">
        <v>40759</v>
      </c>
      <c r="B2125" s="130">
        <v>1200.0699460000001</v>
      </c>
      <c r="C2125" s="125">
        <f t="shared" si="132"/>
        <v>-0.10695795338522118</v>
      </c>
      <c r="D2125" s="128">
        <f t="shared" si="133"/>
        <v>-106957.95338522119</v>
      </c>
      <c r="E2125" s="128">
        <f t="shared" ca="1" si="134"/>
        <v>-54193.970261314978</v>
      </c>
      <c r="F2125" s="128">
        <f t="shared" ca="1" si="135"/>
        <v>74485.878045422127</v>
      </c>
    </row>
    <row r="2126" spans="1:6" x14ac:dyDescent="0.3">
      <c r="A2126" s="73">
        <v>40758</v>
      </c>
      <c r="B2126" s="130">
        <v>1260.339966</v>
      </c>
      <c r="C2126" s="125">
        <f t="shared" si="132"/>
        <v>-4.9402644119720285E-2</v>
      </c>
      <c r="D2126" s="128">
        <f t="shared" si="133"/>
        <v>-49402.644119720288</v>
      </c>
      <c r="E2126" s="128">
        <f t="shared" ca="1" si="134"/>
        <v>-51534.48106474751</v>
      </c>
      <c r="F2126" s="128">
        <f t="shared" ca="1" si="135"/>
        <v>56694.132437331798</v>
      </c>
    </row>
    <row r="2127" spans="1:6" x14ac:dyDescent="0.3">
      <c r="A2127" s="73">
        <v>40757</v>
      </c>
      <c r="B2127" s="130">
        <v>1254.0500489999999</v>
      </c>
      <c r="C2127" s="125">
        <f t="shared" si="132"/>
        <v>-5.4781253228332161E-2</v>
      </c>
      <c r="D2127" s="128">
        <f t="shared" si="133"/>
        <v>-54781.253228332163</v>
      </c>
      <c r="E2127" s="128">
        <f t="shared" ca="1" si="134"/>
        <v>-49167.660456443249</v>
      </c>
      <c r="F2127" s="128">
        <f t="shared" ca="1" si="135"/>
        <v>56694.132437331798</v>
      </c>
    </row>
    <row r="2128" spans="1:6" x14ac:dyDescent="0.3">
      <c r="A2128" s="73">
        <v>40756</v>
      </c>
      <c r="B2128" s="130">
        <v>1286.9399410000001</v>
      </c>
      <c r="C2128" s="125">
        <f t="shared" si="132"/>
        <v>-1.4171467732041809E-2</v>
      </c>
      <c r="D2128" s="128">
        <f t="shared" si="133"/>
        <v>-14171.467732041809</v>
      </c>
      <c r="E2128" s="128">
        <f t="shared" ca="1" si="134"/>
        <v>-44553.127574545826</v>
      </c>
      <c r="F2128" s="128">
        <f t="shared" ca="1" si="135"/>
        <v>53291.180687995686</v>
      </c>
    </row>
    <row r="2129" spans="1:6" x14ac:dyDescent="0.3">
      <c r="A2129" s="73">
        <v>40753</v>
      </c>
      <c r="B2129" s="130">
        <v>1292.280029</v>
      </c>
      <c r="C2129" s="125">
        <f t="shared" si="132"/>
        <v>-1.8128759651760862E-2</v>
      </c>
      <c r="D2129" s="128">
        <f t="shared" si="133"/>
        <v>-18128.759651760862</v>
      </c>
      <c r="E2129" s="128">
        <f t="shared" ca="1" si="134"/>
        <v>-44553.127574545826</v>
      </c>
      <c r="F2129" s="128">
        <f t="shared" ca="1" si="135"/>
        <v>53291.180687995686</v>
      </c>
    </row>
    <row r="2130" spans="1:6" x14ac:dyDescent="0.3">
      <c r="A2130" s="73">
        <v>40752</v>
      </c>
      <c r="B2130" s="130">
        <v>1300.670044</v>
      </c>
      <c r="C2130" s="125">
        <f t="shared" si="132"/>
        <v>-6.2649086856025882E-3</v>
      </c>
      <c r="D2130" s="128">
        <f t="shared" si="133"/>
        <v>-6264.9086856025879</v>
      </c>
      <c r="E2130" s="128">
        <f t="shared" ca="1" si="134"/>
        <v>-44553.127574545826</v>
      </c>
      <c r="F2130" s="128">
        <f t="shared" ca="1" si="135"/>
        <v>53291.180687995686</v>
      </c>
    </row>
    <row r="2131" spans="1:6" x14ac:dyDescent="0.3">
      <c r="A2131" s="73">
        <v>40751</v>
      </c>
      <c r="B2131" s="130">
        <v>1304.8900149999999</v>
      </c>
      <c r="C2131" s="125">
        <f t="shared" si="132"/>
        <v>-9.7364814090686869E-3</v>
      </c>
      <c r="D2131" s="128">
        <f t="shared" si="133"/>
        <v>-9736.4814090686868</v>
      </c>
      <c r="E2131" s="128">
        <f t="shared" ca="1" si="134"/>
        <v>-44553.127574545826</v>
      </c>
      <c r="F2131" s="128">
        <f t="shared" ca="1" si="135"/>
        <v>53291.180687995686</v>
      </c>
    </row>
    <row r="2132" spans="1:6" x14ac:dyDescent="0.3">
      <c r="A2132" s="73">
        <v>40750</v>
      </c>
      <c r="B2132" s="130">
        <v>1331.9399410000001</v>
      </c>
      <c r="C2132" s="125">
        <f t="shared" si="132"/>
        <v>1.3930700794007267E-2</v>
      </c>
      <c r="D2132" s="128">
        <f t="shared" si="133"/>
        <v>13930.700794007267</v>
      </c>
      <c r="E2132" s="128">
        <f t="shared" ca="1" si="134"/>
        <v>-44553.127574545826</v>
      </c>
      <c r="F2132" s="128">
        <f t="shared" ca="1" si="135"/>
        <v>53291.180687995686</v>
      </c>
    </row>
    <row r="2133" spans="1:6" x14ac:dyDescent="0.3">
      <c r="A2133" s="73">
        <v>40749</v>
      </c>
      <c r="B2133" s="130">
        <v>1337.4300539999999</v>
      </c>
      <c r="C2133" s="125">
        <f t="shared" si="132"/>
        <v>1.3596210760189242E-2</v>
      </c>
      <c r="D2133" s="128">
        <f t="shared" si="133"/>
        <v>13596.210760189242</v>
      </c>
      <c r="E2133" s="128">
        <f t="shared" ca="1" si="134"/>
        <v>-44553.127574545826</v>
      </c>
      <c r="F2133" s="128">
        <f t="shared" ca="1" si="135"/>
        <v>53291.180687995686</v>
      </c>
    </row>
    <row r="2134" spans="1:6" x14ac:dyDescent="0.3">
      <c r="A2134" s="73">
        <v>40746</v>
      </c>
      <c r="B2134" s="130">
        <v>1345.0200199999999</v>
      </c>
      <c r="C2134" s="125">
        <f t="shared" si="132"/>
        <v>9.0785158172002056E-4</v>
      </c>
      <c r="D2134" s="128">
        <f t="shared" si="133"/>
        <v>907.85158172002059</v>
      </c>
      <c r="E2134" s="128">
        <f t="shared" ca="1" si="134"/>
        <v>-44553.127574545826</v>
      </c>
      <c r="F2134" s="128">
        <f t="shared" ca="1" si="135"/>
        <v>53291.180687995686</v>
      </c>
    </row>
    <row r="2135" spans="1:6" x14ac:dyDescent="0.3">
      <c r="A2135" s="73">
        <v>40745</v>
      </c>
      <c r="B2135" s="130">
        <v>1343.8000489999999</v>
      </c>
      <c r="C2135" s="125">
        <f t="shared" si="132"/>
        <v>-6.9611165973547662E-3</v>
      </c>
      <c r="D2135" s="128">
        <f t="shared" si="133"/>
        <v>-6961.1165973547659</v>
      </c>
      <c r="E2135" s="128">
        <f t="shared" ca="1" si="134"/>
        <v>-44553.127574545826</v>
      </c>
      <c r="F2135" s="128">
        <f t="shared" ca="1" si="135"/>
        <v>53291.180687995686</v>
      </c>
    </row>
    <row r="2136" spans="1:6" x14ac:dyDescent="0.3">
      <c r="A2136" s="73">
        <v>40744</v>
      </c>
      <c r="B2136" s="130">
        <v>1325.839966</v>
      </c>
      <c r="C2136" s="125">
        <f t="shared" si="132"/>
        <v>-9.9908941695433517E-3</v>
      </c>
      <c r="D2136" s="128">
        <f t="shared" si="133"/>
        <v>-9990.8941695433514</v>
      </c>
      <c r="E2136" s="128">
        <f t="shared" ca="1" si="134"/>
        <v>-44553.127574545826</v>
      </c>
      <c r="F2136" s="128">
        <f t="shared" ca="1" si="135"/>
        <v>53291.180687995686</v>
      </c>
    </row>
    <row r="2137" spans="1:6" x14ac:dyDescent="0.3">
      <c r="A2137" s="73">
        <v>40743</v>
      </c>
      <c r="B2137" s="130">
        <v>1326.7299800000001</v>
      </c>
      <c r="C2137" s="125">
        <f t="shared" si="132"/>
        <v>-8.3340994396577939E-3</v>
      </c>
      <c r="D2137" s="128">
        <f t="shared" si="133"/>
        <v>-8334.0994396577935</v>
      </c>
      <c r="E2137" s="128">
        <f t="shared" ca="1" si="134"/>
        <v>-44553.127574545826</v>
      </c>
      <c r="F2137" s="128">
        <f t="shared" ca="1" si="135"/>
        <v>53291.180687995686</v>
      </c>
    </row>
    <row r="2138" spans="1:6" x14ac:dyDescent="0.3">
      <c r="A2138" s="73">
        <v>40742</v>
      </c>
      <c r="B2138" s="130">
        <v>1305.4399410000001</v>
      </c>
      <c r="C2138" s="125">
        <f t="shared" si="132"/>
        <v>-2.5551144592138031E-2</v>
      </c>
      <c r="D2138" s="128">
        <f t="shared" si="133"/>
        <v>-25551.144592138029</v>
      </c>
      <c r="E2138" s="128">
        <f t="shared" ca="1" si="134"/>
        <v>-44553.127574545826</v>
      </c>
      <c r="F2138" s="128">
        <f t="shared" ca="1" si="135"/>
        <v>53291.180687995686</v>
      </c>
    </row>
    <row r="2139" spans="1:6" x14ac:dyDescent="0.3">
      <c r="A2139" s="73">
        <v>40739</v>
      </c>
      <c r="B2139" s="130">
        <v>1316.1400149999999</v>
      </c>
      <c r="C2139" s="125">
        <f t="shared" si="132"/>
        <v>-3.4074387788408655E-3</v>
      </c>
      <c r="D2139" s="128">
        <f t="shared" si="133"/>
        <v>-3407.4387788408653</v>
      </c>
      <c r="E2139" s="128">
        <f t="shared" ca="1" si="134"/>
        <v>-44553.127574545826</v>
      </c>
      <c r="F2139" s="128">
        <f t="shared" ca="1" si="135"/>
        <v>53291.180687995686</v>
      </c>
    </row>
    <row r="2140" spans="1:6" x14ac:dyDescent="0.3">
      <c r="A2140" s="73">
        <v>40738</v>
      </c>
      <c r="B2140" s="130">
        <v>1308.869995</v>
      </c>
      <c r="C2140" s="125">
        <f t="shared" si="132"/>
        <v>1.1166818075682983E-3</v>
      </c>
      <c r="D2140" s="128">
        <f t="shared" si="133"/>
        <v>1116.6818075682982</v>
      </c>
      <c r="E2140" s="128">
        <f t="shared" ca="1" si="134"/>
        <v>-44553.127574545826</v>
      </c>
      <c r="F2140" s="128">
        <f t="shared" ca="1" si="135"/>
        <v>53291.180687995686</v>
      </c>
    </row>
    <row r="2141" spans="1:6" x14ac:dyDescent="0.3">
      <c r="A2141" s="73">
        <v>40737</v>
      </c>
      <c r="B2141" s="130">
        <v>1317.719971</v>
      </c>
      <c r="C2141" s="125">
        <f t="shared" si="132"/>
        <v>1.6233834580665407E-2</v>
      </c>
      <c r="D2141" s="128">
        <f t="shared" si="133"/>
        <v>16233.834580665407</v>
      </c>
      <c r="E2141" s="128">
        <f t="shared" ca="1" si="134"/>
        <v>-44553.127574545826</v>
      </c>
      <c r="F2141" s="128">
        <f t="shared" ca="1" si="135"/>
        <v>53291.180687995686</v>
      </c>
    </row>
    <row r="2142" spans="1:6" x14ac:dyDescent="0.3">
      <c r="A2142" s="73">
        <v>40736</v>
      </c>
      <c r="B2142" s="130">
        <v>1313.6400149999999</v>
      </c>
      <c r="C2142" s="125">
        <f t="shared" si="132"/>
        <v>2.620110899838024E-2</v>
      </c>
      <c r="D2142" s="128">
        <f t="shared" si="133"/>
        <v>26201.108998380241</v>
      </c>
      <c r="E2142" s="128">
        <f t="shared" ca="1" si="134"/>
        <v>-44553.127574545826</v>
      </c>
      <c r="F2142" s="128">
        <f t="shared" ca="1" si="135"/>
        <v>53291.180687995686</v>
      </c>
    </row>
    <row r="2143" spans="1:6" x14ac:dyDescent="0.3">
      <c r="A2143" s="73">
        <v>40735</v>
      </c>
      <c r="B2143" s="130">
        <v>1319.48999</v>
      </c>
      <c r="C2143" s="125">
        <f t="shared" si="132"/>
        <v>4.0238118153390179E-2</v>
      </c>
      <c r="D2143" s="128">
        <f t="shared" si="133"/>
        <v>40238.118153390176</v>
      </c>
      <c r="E2143" s="128">
        <f t="shared" ca="1" si="134"/>
        <v>-44553.127574545826</v>
      </c>
      <c r="F2143" s="128">
        <f t="shared" ca="1" si="135"/>
        <v>53291.180687995686</v>
      </c>
    </row>
    <row r="2144" spans="1:6" x14ac:dyDescent="0.3">
      <c r="A2144" s="73">
        <v>40732</v>
      </c>
      <c r="B2144" s="130">
        <v>1343.8000489999999</v>
      </c>
      <c r="C2144" s="125">
        <f t="shared" si="132"/>
        <v>4.6980949746786127E-2</v>
      </c>
      <c r="D2144" s="128">
        <f t="shared" si="133"/>
        <v>46980.949746786129</v>
      </c>
      <c r="E2144" s="128">
        <f t="shared" ca="1" si="134"/>
        <v>-44553.127574545826</v>
      </c>
      <c r="F2144" s="128">
        <f t="shared" ca="1" si="135"/>
        <v>53291.180687995686</v>
      </c>
    </row>
    <row r="2145" spans="1:6" x14ac:dyDescent="0.3">
      <c r="A2145" s="73">
        <v>40731</v>
      </c>
      <c r="B2145" s="130">
        <v>1353.219971</v>
      </c>
      <c r="C2145" s="125">
        <f t="shared" si="132"/>
        <v>5.1338591940209399E-2</v>
      </c>
      <c r="D2145" s="128">
        <f t="shared" si="133"/>
        <v>51338.5919402094</v>
      </c>
      <c r="E2145" s="128">
        <f t="shared" ca="1" si="134"/>
        <v>-44553.127574545826</v>
      </c>
      <c r="F2145" s="128">
        <f t="shared" ca="1" si="135"/>
        <v>53291.180687995686</v>
      </c>
    </row>
    <row r="2146" spans="1:6" x14ac:dyDescent="0.3">
      <c r="A2146" s="73">
        <v>40730</v>
      </c>
      <c r="B2146" s="130">
        <v>1339.219971</v>
      </c>
      <c r="C2146" s="125">
        <f t="shared" si="132"/>
        <v>3.3731590655001975E-2</v>
      </c>
      <c r="D2146" s="128">
        <f t="shared" si="133"/>
        <v>33731.590655001972</v>
      </c>
      <c r="E2146" s="128">
        <f t="shared" ca="1" si="134"/>
        <v>-44553.127574545826</v>
      </c>
      <c r="F2146" s="128">
        <f t="shared" ca="1" si="135"/>
        <v>53291.180687995686</v>
      </c>
    </row>
    <row r="2147" spans="1:6" x14ac:dyDescent="0.3">
      <c r="A2147" s="73">
        <v>40729</v>
      </c>
      <c r="B2147" s="130">
        <v>1337.880005</v>
      </c>
      <c r="C2147" s="125">
        <f t="shared" si="132"/>
        <v>4.6559670748767878E-2</v>
      </c>
      <c r="D2147" s="128">
        <f t="shared" si="133"/>
        <v>46559.67074876788</v>
      </c>
      <c r="E2147" s="128">
        <f t="shared" ca="1" si="134"/>
        <v>-44553.127574545826</v>
      </c>
      <c r="F2147" s="128">
        <f t="shared" ca="1" si="135"/>
        <v>53291.180687995686</v>
      </c>
    </row>
    <row r="2148" spans="1:6" x14ac:dyDescent="0.3">
      <c r="A2148" s="73">
        <v>40725</v>
      </c>
      <c r="B2148" s="130">
        <v>1339.670044</v>
      </c>
      <c r="C2148" s="125">
        <f t="shared" si="132"/>
        <v>5.3613876523790793E-2</v>
      </c>
      <c r="D2148" s="128">
        <f t="shared" si="133"/>
        <v>53613.876523790794</v>
      </c>
      <c r="E2148" s="128">
        <f t="shared" ca="1" si="134"/>
        <v>-44553.127574545826</v>
      </c>
      <c r="F2148" s="128">
        <f t="shared" ca="1" si="135"/>
        <v>53291.180687995686</v>
      </c>
    </row>
    <row r="2149" spans="1:6" x14ac:dyDescent="0.3">
      <c r="A2149" s="73">
        <v>40724</v>
      </c>
      <c r="B2149" s="130">
        <v>1320.6400149999999</v>
      </c>
      <c r="C2149" s="125">
        <f t="shared" si="132"/>
        <v>4.1809977101424867E-2</v>
      </c>
      <c r="D2149" s="128">
        <f t="shared" si="133"/>
        <v>41809.977101424869</v>
      </c>
      <c r="E2149" s="128">
        <f t="shared" ca="1" si="134"/>
        <v>-44553.127574545826</v>
      </c>
      <c r="F2149" s="128">
        <f t="shared" ca="1" si="135"/>
        <v>53291.180687995686</v>
      </c>
    </row>
    <row r="2150" spans="1:6" x14ac:dyDescent="0.3">
      <c r="A2150" s="73">
        <v>40723</v>
      </c>
      <c r="B2150" s="130">
        <v>1307.410034</v>
      </c>
      <c r="C2150" s="125">
        <f t="shared" si="132"/>
        <v>3.3182649665694841E-2</v>
      </c>
      <c r="D2150" s="128">
        <f t="shared" si="133"/>
        <v>33182.649665694844</v>
      </c>
      <c r="E2150" s="128">
        <f t="shared" ca="1" si="134"/>
        <v>-49167.660456443249</v>
      </c>
      <c r="F2150" s="128">
        <f t="shared" ca="1" si="135"/>
        <v>63927.754623774679</v>
      </c>
    </row>
    <row r="2151" spans="1:6" x14ac:dyDescent="0.3">
      <c r="A2151" s="73">
        <v>40722</v>
      </c>
      <c r="B2151" s="130">
        <v>1296.670044</v>
      </c>
      <c r="C2151" s="125">
        <f t="shared" si="132"/>
        <v>6.8330258754105699E-3</v>
      </c>
      <c r="D2151" s="128">
        <f t="shared" si="133"/>
        <v>6833.0258754105698</v>
      </c>
      <c r="E2151" s="128">
        <f t="shared" ca="1" si="134"/>
        <v>-57731.929151449222</v>
      </c>
      <c r="F2151" s="128">
        <f t="shared" ca="1" si="135"/>
        <v>74382.775329478973</v>
      </c>
    </row>
    <row r="2152" spans="1:6" x14ac:dyDescent="0.3">
      <c r="A2152" s="73">
        <v>40721</v>
      </c>
      <c r="B2152" s="130">
        <v>1280.099976</v>
      </c>
      <c r="C2152" s="125">
        <f t="shared" si="132"/>
        <v>6.5024573143486197E-3</v>
      </c>
      <c r="D2152" s="128">
        <f t="shared" si="133"/>
        <v>6502.4573143486195</v>
      </c>
      <c r="E2152" s="128">
        <f t="shared" ca="1" si="134"/>
        <v>-69247.910577836388</v>
      </c>
      <c r="F2152" s="128">
        <f t="shared" ca="1" si="135"/>
        <v>80293.497480709528</v>
      </c>
    </row>
    <row r="2153" spans="1:6" x14ac:dyDescent="0.3">
      <c r="A2153" s="73">
        <v>40718</v>
      </c>
      <c r="B2153" s="130">
        <v>1268.4499510000001</v>
      </c>
      <c r="C2153" s="125">
        <f t="shared" si="132"/>
        <v>-1.9906127868355439E-3</v>
      </c>
      <c r="D2153" s="128">
        <f t="shared" si="133"/>
        <v>-1990.6127868355438</v>
      </c>
      <c r="E2153" s="128">
        <f t="shared" ca="1" si="134"/>
        <v>-75889.645200459374</v>
      </c>
      <c r="F2153" s="128">
        <f t="shared" ca="1" si="135"/>
        <v>80293.497480709528</v>
      </c>
    </row>
    <row r="2154" spans="1:6" x14ac:dyDescent="0.3">
      <c r="A2154" s="73">
        <v>40717</v>
      </c>
      <c r="B2154" s="130">
        <v>1283.5</v>
      </c>
      <c r="C2154" s="125">
        <f t="shared" si="132"/>
        <v>-4.2668735453840201E-3</v>
      </c>
      <c r="D2154" s="128">
        <f t="shared" si="133"/>
        <v>-4266.87354538402</v>
      </c>
      <c r="E2154" s="128">
        <f t="shared" ca="1" si="134"/>
        <v>-75889.645200459374</v>
      </c>
      <c r="F2154" s="128">
        <f t="shared" ca="1" si="135"/>
        <v>80293.497480709528</v>
      </c>
    </row>
    <row r="2155" spans="1:6" x14ac:dyDescent="0.3">
      <c r="A2155" s="73">
        <v>40716</v>
      </c>
      <c r="B2155" s="130">
        <v>1287.1400149999999</v>
      </c>
      <c r="C2155" s="125">
        <f t="shared" si="132"/>
        <v>5.9238766845566282E-3</v>
      </c>
      <c r="D2155" s="128">
        <f t="shared" si="133"/>
        <v>5923.8766845566279</v>
      </c>
      <c r="E2155" s="128">
        <f t="shared" ca="1" si="134"/>
        <v>-75889.645200459374</v>
      </c>
      <c r="F2155" s="128">
        <f t="shared" ca="1" si="135"/>
        <v>80293.497480709528</v>
      </c>
    </row>
    <row r="2156" spans="1:6" x14ac:dyDescent="0.3">
      <c r="A2156" s="73">
        <v>40715</v>
      </c>
      <c r="B2156" s="130">
        <v>1295.5200199999999</v>
      </c>
      <c r="C2156" s="125">
        <f t="shared" si="132"/>
        <v>8.2339093543670749E-3</v>
      </c>
      <c r="D2156" s="128">
        <f t="shared" si="133"/>
        <v>8233.9093543670751</v>
      </c>
      <c r="E2156" s="128">
        <f t="shared" ca="1" si="134"/>
        <v>-75889.645200459374</v>
      </c>
      <c r="F2156" s="128">
        <f t="shared" ca="1" si="135"/>
        <v>80293.497480709528</v>
      </c>
    </row>
    <row r="2157" spans="1:6" x14ac:dyDescent="0.3">
      <c r="A2157" s="73">
        <v>40714</v>
      </c>
      <c r="B2157" s="130">
        <v>1278.3599850000001</v>
      </c>
      <c r="C2157" s="125">
        <f t="shared" si="132"/>
        <v>-6.0723378191196442E-3</v>
      </c>
      <c r="D2157" s="128">
        <f t="shared" si="133"/>
        <v>-6072.3378191196443</v>
      </c>
      <c r="E2157" s="128">
        <f t="shared" ca="1" si="134"/>
        <v>-75889.645200459374</v>
      </c>
      <c r="F2157" s="128">
        <f t="shared" ca="1" si="135"/>
        <v>80293.497480709528</v>
      </c>
    </row>
    <row r="2158" spans="1:6" x14ac:dyDescent="0.3">
      <c r="A2158" s="73">
        <v>40711</v>
      </c>
      <c r="B2158" s="130">
        <v>1271.5</v>
      </c>
      <c r="C2158" s="125">
        <f t="shared" si="132"/>
        <v>-2.2043466381462373E-2</v>
      </c>
      <c r="D2158" s="128">
        <f t="shared" si="133"/>
        <v>-22043.466381462375</v>
      </c>
      <c r="E2158" s="128">
        <f t="shared" ca="1" si="134"/>
        <v>-75889.645200459374</v>
      </c>
      <c r="F2158" s="128">
        <f t="shared" ca="1" si="135"/>
        <v>80293.497480709528</v>
      </c>
    </row>
    <row r="2159" spans="1:6" x14ac:dyDescent="0.3">
      <c r="A2159" s="73">
        <v>40710</v>
      </c>
      <c r="B2159" s="130">
        <v>1267.6400149999999</v>
      </c>
      <c r="C2159" s="125">
        <f t="shared" si="132"/>
        <v>-3.4502664276857553E-2</v>
      </c>
      <c r="D2159" s="128">
        <f t="shared" si="133"/>
        <v>-34502.664276857555</v>
      </c>
      <c r="E2159" s="128">
        <f t="shared" ca="1" si="134"/>
        <v>-75889.645200459374</v>
      </c>
      <c r="F2159" s="128">
        <f t="shared" ca="1" si="135"/>
        <v>80293.497480709528</v>
      </c>
    </row>
    <row r="2160" spans="1:6" x14ac:dyDescent="0.3">
      <c r="A2160" s="73">
        <v>40709</v>
      </c>
      <c r="B2160" s="130">
        <v>1265.420044</v>
      </c>
      <c r="C2160" s="125">
        <f t="shared" si="132"/>
        <v>-3.7374008724410324E-2</v>
      </c>
      <c r="D2160" s="128">
        <f t="shared" si="133"/>
        <v>-37374.008724410327</v>
      </c>
      <c r="E2160" s="128">
        <f t="shared" ca="1" si="134"/>
        <v>-75889.645200459374</v>
      </c>
      <c r="F2160" s="128">
        <f t="shared" ca="1" si="135"/>
        <v>80293.497480709528</v>
      </c>
    </row>
    <row r="2161" spans="1:6" x14ac:dyDescent="0.3">
      <c r="A2161" s="73">
        <v>40708</v>
      </c>
      <c r="B2161" s="130">
        <v>1287.869995</v>
      </c>
      <c r="C2161" s="125">
        <f t="shared" si="132"/>
        <v>-4.2618166880976971E-2</v>
      </c>
      <c r="D2161" s="128">
        <f t="shared" si="133"/>
        <v>-42618.166880976969</v>
      </c>
      <c r="E2161" s="128">
        <f t="shared" ca="1" si="134"/>
        <v>-75889.645200459374</v>
      </c>
      <c r="F2161" s="128">
        <f t="shared" ca="1" si="135"/>
        <v>80293.497480709528</v>
      </c>
    </row>
    <row r="2162" spans="1:6" x14ac:dyDescent="0.3">
      <c r="A2162" s="73">
        <v>40707</v>
      </c>
      <c r="B2162" s="130">
        <v>1271.829956</v>
      </c>
      <c r="C2162" s="125">
        <f t="shared" si="132"/>
        <v>-4.4527098691796496E-2</v>
      </c>
      <c r="D2162" s="128">
        <f t="shared" si="133"/>
        <v>-44527.098691796498</v>
      </c>
      <c r="E2162" s="128">
        <f t="shared" ca="1" si="134"/>
        <v>-75889.645200459374</v>
      </c>
      <c r="F2162" s="128">
        <f t="shared" ca="1" si="135"/>
        <v>80293.497480709528</v>
      </c>
    </row>
    <row r="2163" spans="1:6" x14ac:dyDescent="0.3">
      <c r="A2163" s="73">
        <v>40704</v>
      </c>
      <c r="B2163" s="130">
        <v>1270.9799800000001</v>
      </c>
      <c r="C2163" s="125">
        <f t="shared" si="132"/>
        <v>-4.1269047390320335E-2</v>
      </c>
      <c r="D2163" s="128">
        <f t="shared" si="133"/>
        <v>-41269.047390320338</v>
      </c>
      <c r="E2163" s="128">
        <f t="shared" ca="1" si="134"/>
        <v>-75889.645200459374</v>
      </c>
      <c r="F2163" s="128">
        <f t="shared" ca="1" si="135"/>
        <v>80293.497480709528</v>
      </c>
    </row>
    <row r="2164" spans="1:6" x14ac:dyDescent="0.3">
      <c r="A2164" s="73">
        <v>40703</v>
      </c>
      <c r="B2164" s="130">
        <v>1289</v>
      </c>
      <c r="C2164" s="125">
        <f t="shared" si="132"/>
        <v>-2.3832401865350739E-2</v>
      </c>
      <c r="D2164" s="128">
        <f t="shared" si="133"/>
        <v>-23832.401865350737</v>
      </c>
      <c r="E2164" s="128">
        <f t="shared" ca="1" si="134"/>
        <v>-75889.645200459374</v>
      </c>
      <c r="F2164" s="128">
        <f t="shared" ca="1" si="135"/>
        <v>80293.497480709528</v>
      </c>
    </row>
    <row r="2165" spans="1:6" x14ac:dyDescent="0.3">
      <c r="A2165" s="73">
        <v>40702</v>
      </c>
      <c r="B2165" s="130">
        <v>1279.5600589999999</v>
      </c>
      <c r="C2165" s="125">
        <f t="shared" si="132"/>
        <v>-2.7896776666813783E-2</v>
      </c>
      <c r="D2165" s="128">
        <f t="shared" si="133"/>
        <v>-27896.776666813785</v>
      </c>
      <c r="E2165" s="128">
        <f t="shared" ca="1" si="134"/>
        <v>-75889.645200459374</v>
      </c>
      <c r="F2165" s="128">
        <f t="shared" ca="1" si="135"/>
        <v>80293.497480709528</v>
      </c>
    </row>
    <row r="2166" spans="1:6" x14ac:dyDescent="0.3">
      <c r="A2166" s="73">
        <v>40701</v>
      </c>
      <c r="B2166" s="130">
        <v>1284.9399410000001</v>
      </c>
      <c r="C2166" s="125">
        <f t="shared" si="132"/>
        <v>-2.4617270867779206E-2</v>
      </c>
      <c r="D2166" s="128">
        <f t="shared" si="133"/>
        <v>-24617.270867779207</v>
      </c>
      <c r="E2166" s="128">
        <f t="shared" ca="1" si="134"/>
        <v>-75889.645200459374</v>
      </c>
      <c r="F2166" s="128">
        <f t="shared" ca="1" si="135"/>
        <v>80293.497480709528</v>
      </c>
    </row>
    <row r="2167" spans="1:6" x14ac:dyDescent="0.3">
      <c r="A2167" s="73">
        <v>40700</v>
      </c>
      <c r="B2167" s="130">
        <v>1286.170044</v>
      </c>
      <c r="C2167" s="125">
        <f t="shared" si="132"/>
        <v>-3.532665948642566E-2</v>
      </c>
      <c r="D2167" s="128">
        <f t="shared" si="133"/>
        <v>-35326.659486425662</v>
      </c>
      <c r="E2167" s="128">
        <f t="shared" ca="1" si="134"/>
        <v>-75889.645200459374</v>
      </c>
      <c r="F2167" s="128">
        <f t="shared" ca="1" si="135"/>
        <v>80293.497480709528</v>
      </c>
    </row>
    <row r="2168" spans="1:6" x14ac:dyDescent="0.3">
      <c r="A2168" s="73">
        <v>40697</v>
      </c>
      <c r="B2168" s="130">
        <v>1300.160034</v>
      </c>
      <c r="C2168" s="125">
        <f t="shared" si="132"/>
        <v>-3.2331008317910248E-2</v>
      </c>
      <c r="D2168" s="128">
        <f t="shared" si="133"/>
        <v>-32331.008317910248</v>
      </c>
      <c r="E2168" s="128">
        <f t="shared" ca="1" si="134"/>
        <v>-75889.645200459374</v>
      </c>
      <c r="F2168" s="128">
        <f t="shared" ca="1" si="135"/>
        <v>80293.497480709528</v>
      </c>
    </row>
    <row r="2169" spans="1:6" x14ac:dyDescent="0.3">
      <c r="A2169" s="73">
        <v>40696</v>
      </c>
      <c r="B2169" s="130">
        <v>1312.9399410000001</v>
      </c>
      <c r="C2169" s="125">
        <f t="shared" si="132"/>
        <v>-2.0691076082795079E-2</v>
      </c>
      <c r="D2169" s="128">
        <f t="shared" si="133"/>
        <v>-20691.07608279508</v>
      </c>
      <c r="E2169" s="128">
        <f t="shared" ca="1" si="134"/>
        <v>-75889.645200459374</v>
      </c>
      <c r="F2169" s="128">
        <f t="shared" ca="1" si="135"/>
        <v>80293.497480709528</v>
      </c>
    </row>
    <row r="2170" spans="1:6" x14ac:dyDescent="0.3">
      <c r="A2170" s="73">
        <v>40695</v>
      </c>
      <c r="B2170" s="130">
        <v>1314.5500489999999</v>
      </c>
      <c r="C2170" s="125">
        <f t="shared" si="132"/>
        <v>-1.0857899454587816E-2</v>
      </c>
      <c r="D2170" s="128">
        <f t="shared" si="133"/>
        <v>-10857.899454587816</v>
      </c>
      <c r="E2170" s="128">
        <f t="shared" ca="1" si="134"/>
        <v>-75889.645200459374</v>
      </c>
      <c r="F2170" s="128">
        <f t="shared" ca="1" si="135"/>
        <v>80293.497480709528</v>
      </c>
    </row>
    <row r="2171" spans="1:6" x14ac:dyDescent="0.3">
      <c r="A2171" s="73">
        <v>40694</v>
      </c>
      <c r="B2171" s="130">
        <v>1345.1999510000001</v>
      </c>
      <c r="C2171" s="125">
        <f t="shared" si="132"/>
        <v>1.1831767804554749E-2</v>
      </c>
      <c r="D2171" s="128">
        <f t="shared" si="133"/>
        <v>11831.767804554749</v>
      </c>
      <c r="E2171" s="128">
        <f t="shared" ca="1" si="134"/>
        <v>-75889.645200459374</v>
      </c>
      <c r="F2171" s="128">
        <f t="shared" ca="1" si="135"/>
        <v>80293.497480709528</v>
      </c>
    </row>
    <row r="2172" spans="1:6" x14ac:dyDescent="0.3">
      <c r="A2172" s="73">
        <v>40690</v>
      </c>
      <c r="B2172" s="130">
        <v>1331.099976</v>
      </c>
      <c r="C2172" s="125">
        <f t="shared" si="132"/>
        <v>-4.9859422025319011E-3</v>
      </c>
      <c r="D2172" s="128">
        <f t="shared" si="133"/>
        <v>-4985.9422025319009</v>
      </c>
      <c r="E2172" s="128">
        <f t="shared" ca="1" si="134"/>
        <v>-75889.645200459374</v>
      </c>
      <c r="F2172" s="128">
        <f t="shared" ca="1" si="135"/>
        <v>80293.497480709528</v>
      </c>
    </row>
    <row r="2173" spans="1:6" x14ac:dyDescent="0.3">
      <c r="A2173" s="73">
        <v>40689</v>
      </c>
      <c r="B2173" s="130">
        <v>1325.6899410000001</v>
      </c>
      <c r="C2173" s="125">
        <f t="shared" si="132"/>
        <v>-1.7024493079310532E-2</v>
      </c>
      <c r="D2173" s="128">
        <f t="shared" si="133"/>
        <v>-17024.49307931053</v>
      </c>
      <c r="E2173" s="128">
        <f t="shared" ca="1" si="134"/>
        <v>-75889.645200459374</v>
      </c>
      <c r="F2173" s="128">
        <f t="shared" ca="1" si="135"/>
        <v>80293.497480709528</v>
      </c>
    </row>
    <row r="2174" spans="1:6" x14ac:dyDescent="0.3">
      <c r="A2174" s="73">
        <v>40688</v>
      </c>
      <c r="B2174" s="130">
        <v>1320.469971</v>
      </c>
      <c r="C2174" s="125">
        <f t="shared" si="132"/>
        <v>-1.6101861072724377E-2</v>
      </c>
      <c r="D2174" s="128">
        <f t="shared" si="133"/>
        <v>-16101.861072724378</v>
      </c>
      <c r="E2174" s="128">
        <f t="shared" ca="1" si="134"/>
        <v>-75889.645200459374</v>
      </c>
      <c r="F2174" s="128">
        <f t="shared" ca="1" si="135"/>
        <v>80293.497480709528</v>
      </c>
    </row>
    <row r="2175" spans="1:6" x14ac:dyDescent="0.3">
      <c r="A2175" s="73">
        <v>40687</v>
      </c>
      <c r="B2175" s="130">
        <v>1316.280029</v>
      </c>
      <c r="C2175" s="125">
        <f t="shared" si="132"/>
        <v>-3.0121727707758339E-2</v>
      </c>
      <c r="D2175" s="128">
        <f t="shared" si="133"/>
        <v>-30121.727707758339</v>
      </c>
      <c r="E2175" s="128">
        <f t="shared" ca="1" si="134"/>
        <v>-75889.645200459374</v>
      </c>
      <c r="F2175" s="128">
        <f t="shared" ca="1" si="135"/>
        <v>80293.497480709528</v>
      </c>
    </row>
    <row r="2176" spans="1:6" x14ac:dyDescent="0.3">
      <c r="A2176" s="73">
        <v>40686</v>
      </c>
      <c r="B2176" s="130">
        <v>1317.369995</v>
      </c>
      <c r="C2176" s="125">
        <f t="shared" si="132"/>
        <v>-2.1481287955960271E-2</v>
      </c>
      <c r="D2176" s="128">
        <f t="shared" si="133"/>
        <v>-21481.28795596027</v>
      </c>
      <c r="E2176" s="128">
        <f t="shared" ca="1" si="134"/>
        <v>-75889.645200459374</v>
      </c>
      <c r="F2176" s="128">
        <f t="shared" ca="1" si="135"/>
        <v>80293.497480709528</v>
      </c>
    </row>
    <row r="2177" spans="1:6" x14ac:dyDescent="0.3">
      <c r="A2177" s="73">
        <v>40683</v>
      </c>
      <c r="B2177" s="130">
        <v>1333.2700199999999</v>
      </c>
      <c r="C2177" s="125">
        <f t="shared" si="132"/>
        <v>-5.1708187236011449E-3</v>
      </c>
      <c r="D2177" s="128">
        <f t="shared" si="133"/>
        <v>-5170.8187236011445</v>
      </c>
      <c r="E2177" s="128">
        <f t="shared" ca="1" si="134"/>
        <v>-77996.041623920231</v>
      </c>
      <c r="F2177" s="128">
        <f t="shared" ca="1" si="135"/>
        <v>84307.222566375378</v>
      </c>
    </row>
    <row r="2178" spans="1:6" x14ac:dyDescent="0.3">
      <c r="A2178" s="73">
        <v>40682</v>
      </c>
      <c r="B2178" s="130">
        <v>1343.599976</v>
      </c>
      <c r="C2178" s="125">
        <f t="shared" si="132"/>
        <v>6.366564416745879E-3</v>
      </c>
      <c r="D2178" s="128">
        <f t="shared" si="133"/>
        <v>6366.5644167458786</v>
      </c>
      <c r="E2178" s="128">
        <f t="shared" ca="1" si="134"/>
        <v>-77996.041623920231</v>
      </c>
      <c r="F2178" s="128">
        <f t="shared" ca="1" si="135"/>
        <v>84307.222566375378</v>
      </c>
    </row>
    <row r="2179" spans="1:6" x14ac:dyDescent="0.3">
      <c r="A2179" s="73">
        <v>40681</v>
      </c>
      <c r="B2179" s="130">
        <v>1340.6800539999999</v>
      </c>
      <c r="C2179" s="125">
        <f t="shared" si="132"/>
        <v>-4.9282221492474854E-3</v>
      </c>
      <c r="D2179" s="128">
        <f t="shared" si="133"/>
        <v>-4928.2221492474855</v>
      </c>
      <c r="E2179" s="128">
        <f t="shared" ca="1" si="134"/>
        <v>-77996.041623920231</v>
      </c>
      <c r="F2179" s="128">
        <f t="shared" ca="1" si="135"/>
        <v>84307.222566375378</v>
      </c>
    </row>
    <row r="2180" spans="1:6" x14ac:dyDescent="0.3">
      <c r="A2180" s="73">
        <v>40680</v>
      </c>
      <c r="B2180" s="130">
        <v>1328.9799800000001</v>
      </c>
      <c r="C2180" s="125">
        <f t="shared" si="132"/>
        <v>-2.0374176336682925E-2</v>
      </c>
      <c r="D2180" s="128">
        <f t="shared" si="133"/>
        <v>-20374.176336682925</v>
      </c>
      <c r="E2180" s="128">
        <f t="shared" ca="1" si="134"/>
        <v>-77996.041623920231</v>
      </c>
      <c r="F2180" s="128">
        <f t="shared" ca="1" si="135"/>
        <v>84307.222566375378</v>
      </c>
    </row>
    <row r="2181" spans="1:6" x14ac:dyDescent="0.3">
      <c r="A2181" s="73">
        <v>40679</v>
      </c>
      <c r="B2181" s="130">
        <v>1329.469971</v>
      </c>
      <c r="C2181" s="125">
        <f t="shared" si="132"/>
        <v>-2.3324665135992184E-2</v>
      </c>
      <c r="D2181" s="128">
        <f t="shared" si="133"/>
        <v>-23324.665135992185</v>
      </c>
      <c r="E2181" s="128">
        <f t="shared" ca="1" si="134"/>
        <v>-77996.041623920231</v>
      </c>
      <c r="F2181" s="128">
        <f t="shared" ca="1" si="135"/>
        <v>84307.222566375378</v>
      </c>
    </row>
    <row r="2182" spans="1:6" x14ac:dyDescent="0.3">
      <c r="A2182" s="73">
        <v>40676</v>
      </c>
      <c r="B2182" s="130">
        <v>1337.7700199999999</v>
      </c>
      <c r="C2182" s="125">
        <f t="shared" si="132"/>
        <v>-1.8949674235481773E-2</v>
      </c>
      <c r="D2182" s="128">
        <f t="shared" si="133"/>
        <v>-18949.674235481772</v>
      </c>
      <c r="E2182" s="128">
        <f t="shared" ca="1" si="134"/>
        <v>-77996.041623920231</v>
      </c>
      <c r="F2182" s="128">
        <f t="shared" ca="1" si="135"/>
        <v>84307.222566375378</v>
      </c>
    </row>
    <row r="2183" spans="1:6" x14ac:dyDescent="0.3">
      <c r="A2183" s="73">
        <v>40675</v>
      </c>
      <c r="B2183" s="130">
        <v>1348.650024</v>
      </c>
      <c r="C2183" s="125">
        <f t="shared" si="132"/>
        <v>-8.6954282120343951E-3</v>
      </c>
      <c r="D2183" s="128">
        <f t="shared" si="133"/>
        <v>-8695.428212034396</v>
      </c>
      <c r="E2183" s="128">
        <f t="shared" ca="1" si="134"/>
        <v>-77996.041623920231</v>
      </c>
      <c r="F2183" s="128">
        <f t="shared" ca="1" si="135"/>
        <v>84307.222566375378</v>
      </c>
    </row>
    <row r="2184" spans="1:6" x14ac:dyDescent="0.3">
      <c r="A2184" s="73">
        <v>40674</v>
      </c>
      <c r="B2184" s="130">
        <v>1342.079956</v>
      </c>
      <c r="C2184" s="125">
        <f t="shared" ref="C2184:C2247" si="136">B2184/B2194-1</f>
        <v>-1.0017318250454488E-2</v>
      </c>
      <c r="D2184" s="128">
        <f t="shared" ref="D2184:D2247" si="137">C2184*$B$5</f>
        <v>-10017.318250454487</v>
      </c>
      <c r="E2184" s="128">
        <f t="shared" ref="E2184:E2247" ca="1" si="138">_xlfn.PERCENTILE.INC(OFFSET(D2184,0,0,Window),1-VaRLevel)</f>
        <v>-77996.041623920231</v>
      </c>
      <c r="F2184" s="128">
        <f t="shared" ref="F2184:F2247" ca="1" si="139">ABS(AVERAGEIF(OFFSET(D2184,0,0,Window),"&lt;=" &amp;E2184))</f>
        <v>84307.222566375378</v>
      </c>
    </row>
    <row r="2185" spans="1:6" x14ac:dyDescent="0.3">
      <c r="A2185" s="73">
        <v>40673</v>
      </c>
      <c r="B2185" s="130">
        <v>1357.160034</v>
      </c>
      <c r="C2185" s="125">
        <f t="shared" si="136"/>
        <v>7.3632345191891879E-3</v>
      </c>
      <c r="D2185" s="128">
        <f t="shared" si="137"/>
        <v>7363.2345191891882</v>
      </c>
      <c r="E2185" s="128">
        <f t="shared" ca="1" si="138"/>
        <v>-77996.041623920231</v>
      </c>
      <c r="F2185" s="128">
        <f t="shared" ca="1" si="139"/>
        <v>84307.222566375378</v>
      </c>
    </row>
    <row r="2186" spans="1:6" x14ac:dyDescent="0.3">
      <c r="A2186" s="73">
        <v>40672</v>
      </c>
      <c r="B2186" s="130">
        <v>1346.290039</v>
      </c>
      <c r="C2186" s="125">
        <f t="shared" si="136"/>
        <v>8.2681437932972113E-3</v>
      </c>
      <c r="D2186" s="128">
        <f t="shared" si="137"/>
        <v>8268.1437932972112</v>
      </c>
      <c r="E2186" s="128">
        <f t="shared" ca="1" si="138"/>
        <v>-77996.041623920231</v>
      </c>
      <c r="F2186" s="128">
        <f t="shared" ca="1" si="139"/>
        <v>84307.222566375378</v>
      </c>
    </row>
    <row r="2187" spans="1:6" x14ac:dyDescent="0.3">
      <c r="A2187" s="73">
        <v>40669</v>
      </c>
      <c r="B2187" s="130">
        <v>1340.1999510000001</v>
      </c>
      <c r="C2187" s="125">
        <f t="shared" si="136"/>
        <v>2.1085600124550741E-3</v>
      </c>
      <c r="D2187" s="128">
        <f t="shared" si="137"/>
        <v>2108.5600124550742</v>
      </c>
      <c r="E2187" s="128">
        <f t="shared" ca="1" si="138"/>
        <v>-77996.041623920231</v>
      </c>
      <c r="F2187" s="128">
        <f t="shared" ca="1" si="139"/>
        <v>84307.222566375378</v>
      </c>
    </row>
    <row r="2188" spans="1:6" x14ac:dyDescent="0.3">
      <c r="A2188" s="73">
        <v>40668</v>
      </c>
      <c r="B2188" s="130">
        <v>1335.099976</v>
      </c>
      <c r="C2188" s="125">
        <f t="shared" si="136"/>
        <v>3.5629386432574073E-3</v>
      </c>
      <c r="D2188" s="128">
        <f t="shared" si="137"/>
        <v>3562.9386432574074</v>
      </c>
      <c r="E2188" s="128">
        <f t="shared" ca="1" si="138"/>
        <v>-77996.041623920231</v>
      </c>
      <c r="F2188" s="128">
        <f t="shared" ca="1" si="139"/>
        <v>84307.222566375378</v>
      </c>
    </row>
    <row r="2189" spans="1:6" x14ac:dyDescent="0.3">
      <c r="A2189" s="73">
        <v>40667</v>
      </c>
      <c r="B2189" s="130">
        <v>1347.3199460000001</v>
      </c>
      <c r="C2189" s="125">
        <f t="shared" si="136"/>
        <v>2.6435641032574786E-2</v>
      </c>
      <c r="D2189" s="128">
        <f t="shared" si="137"/>
        <v>26435.641032574786</v>
      </c>
      <c r="E2189" s="128">
        <f t="shared" ca="1" si="138"/>
        <v>-77996.041623920231</v>
      </c>
      <c r="F2189" s="128">
        <f t="shared" ca="1" si="139"/>
        <v>84307.222566375378</v>
      </c>
    </row>
    <row r="2190" spans="1:6" x14ac:dyDescent="0.3">
      <c r="A2190" s="73">
        <v>40666</v>
      </c>
      <c r="B2190" s="130">
        <v>1356.619995</v>
      </c>
      <c r="C2190" s="125">
        <f t="shared" si="136"/>
        <v>3.9444028539727283E-2</v>
      </c>
      <c r="D2190" s="128">
        <f t="shared" si="137"/>
        <v>39444.028539727282</v>
      </c>
      <c r="E2190" s="128">
        <f t="shared" ca="1" si="138"/>
        <v>-82254.158174250464</v>
      </c>
      <c r="F2190" s="128">
        <f t="shared" ca="1" si="139"/>
        <v>86959.694314746012</v>
      </c>
    </row>
    <row r="2191" spans="1:6" x14ac:dyDescent="0.3">
      <c r="A2191" s="73">
        <v>40665</v>
      </c>
      <c r="B2191" s="130">
        <v>1361.219971</v>
      </c>
      <c r="C2191" s="125">
        <f t="shared" si="136"/>
        <v>3.1477263654998033E-2</v>
      </c>
      <c r="D2191" s="128">
        <f t="shared" si="137"/>
        <v>31477.263654998034</v>
      </c>
      <c r="E2191" s="128">
        <f t="shared" ca="1" si="138"/>
        <v>-82254.158174250464</v>
      </c>
      <c r="F2191" s="128">
        <f t="shared" ca="1" si="139"/>
        <v>86959.694314746012</v>
      </c>
    </row>
    <row r="2192" spans="1:6" x14ac:dyDescent="0.3">
      <c r="A2192" s="73">
        <v>40662</v>
      </c>
      <c r="B2192" s="130">
        <v>1363.6099850000001</v>
      </c>
      <c r="C2192" s="125">
        <f t="shared" si="136"/>
        <v>3.734440271210171E-2</v>
      </c>
      <c r="D2192" s="128">
        <f t="shared" si="137"/>
        <v>37344.402712101706</v>
      </c>
      <c r="E2192" s="128">
        <f t="shared" ca="1" si="138"/>
        <v>-82254.158174250464</v>
      </c>
      <c r="F2192" s="128">
        <f t="shared" ca="1" si="139"/>
        <v>86959.694314746012</v>
      </c>
    </row>
    <row r="2193" spans="1:6" x14ac:dyDescent="0.3">
      <c r="A2193" s="73">
        <v>40661</v>
      </c>
      <c r="B2193" s="130">
        <v>1360.4799800000001</v>
      </c>
      <c r="C2193" s="125">
        <f t="shared" si="136"/>
        <v>3.5049904374056196E-2</v>
      </c>
      <c r="D2193" s="128">
        <f t="shared" si="137"/>
        <v>35049.904374056197</v>
      </c>
      <c r="E2193" s="128">
        <f t="shared" ca="1" si="138"/>
        <v>-82254.158174250464</v>
      </c>
      <c r="F2193" s="128">
        <f t="shared" ca="1" si="139"/>
        <v>86959.694314746012</v>
      </c>
    </row>
    <row r="2194" spans="1:6" x14ac:dyDescent="0.3">
      <c r="A2194" s="73">
        <v>40660</v>
      </c>
      <c r="B2194" s="130">
        <v>1355.660034</v>
      </c>
      <c r="C2194" s="125">
        <f t="shared" si="136"/>
        <v>3.1579106749794805E-2</v>
      </c>
      <c r="D2194" s="128">
        <f t="shared" si="137"/>
        <v>31579.106749794806</v>
      </c>
      <c r="E2194" s="128">
        <f t="shared" ca="1" si="138"/>
        <v>-82254.158174250464</v>
      </c>
      <c r="F2194" s="128">
        <f t="shared" ca="1" si="139"/>
        <v>86959.694314746012</v>
      </c>
    </row>
    <row r="2195" spans="1:6" x14ac:dyDescent="0.3">
      <c r="A2195" s="73">
        <v>40659</v>
      </c>
      <c r="B2195" s="130">
        <v>1347.23999</v>
      </c>
      <c r="C2195" s="125">
        <f t="shared" si="136"/>
        <v>1.7199484824592659E-2</v>
      </c>
      <c r="D2195" s="128">
        <f t="shared" si="137"/>
        <v>17199.484824592659</v>
      </c>
      <c r="E2195" s="128">
        <f t="shared" ca="1" si="138"/>
        <v>-82254.158174250464</v>
      </c>
      <c r="F2195" s="128">
        <f t="shared" ca="1" si="139"/>
        <v>86959.694314746012</v>
      </c>
    </row>
    <row r="2196" spans="1:6" x14ac:dyDescent="0.3">
      <c r="A2196" s="73">
        <v>40658</v>
      </c>
      <c r="B2196" s="130">
        <v>1335.25</v>
      </c>
      <c r="C2196" s="125">
        <f t="shared" si="136"/>
        <v>5.3306096098038047E-3</v>
      </c>
      <c r="D2196" s="128">
        <f t="shared" si="137"/>
        <v>5330.6096098038051</v>
      </c>
      <c r="E2196" s="128">
        <f t="shared" ca="1" si="138"/>
        <v>-82254.158174250464</v>
      </c>
      <c r="F2196" s="128">
        <f t="shared" ca="1" si="139"/>
        <v>86959.694314746012</v>
      </c>
    </row>
    <row r="2197" spans="1:6" x14ac:dyDescent="0.3">
      <c r="A2197" s="73">
        <v>40654</v>
      </c>
      <c r="B2197" s="130">
        <v>1337.380005</v>
      </c>
      <c r="C2197" s="125">
        <f t="shared" si="136"/>
        <v>2.9021116984342399E-3</v>
      </c>
      <c r="D2197" s="128">
        <f t="shared" si="137"/>
        <v>2902.1116984342398</v>
      </c>
      <c r="E2197" s="128">
        <f t="shared" ca="1" si="138"/>
        <v>-82254.158174250464</v>
      </c>
      <c r="F2197" s="128">
        <f t="shared" ca="1" si="139"/>
        <v>86959.694314746012</v>
      </c>
    </row>
    <row r="2198" spans="1:6" x14ac:dyDescent="0.3">
      <c r="A2198" s="73">
        <v>40653</v>
      </c>
      <c r="B2198" s="130">
        <v>1330.3599850000001</v>
      </c>
      <c r="C2198" s="125">
        <f t="shared" si="136"/>
        <v>-3.8786212683511456E-3</v>
      </c>
      <c r="D2198" s="128">
        <f t="shared" si="137"/>
        <v>-3878.6212683511458</v>
      </c>
      <c r="E2198" s="128">
        <f t="shared" ca="1" si="138"/>
        <v>-82254.158174250464</v>
      </c>
      <c r="F2198" s="128">
        <f t="shared" ca="1" si="139"/>
        <v>86959.694314746012</v>
      </c>
    </row>
    <row r="2199" spans="1:6" x14ac:dyDescent="0.3">
      <c r="A2199" s="73">
        <v>40652</v>
      </c>
      <c r="B2199" s="130">
        <v>1312.619995</v>
      </c>
      <c r="C2199" s="125">
        <f t="shared" si="136"/>
        <v>-1.50154280820054E-2</v>
      </c>
      <c r="D2199" s="128">
        <f t="shared" si="137"/>
        <v>-15015.428082005399</v>
      </c>
      <c r="E2199" s="128">
        <f t="shared" ca="1" si="138"/>
        <v>-82254.158174250464</v>
      </c>
      <c r="F2199" s="128">
        <f t="shared" ca="1" si="139"/>
        <v>86959.694314746012</v>
      </c>
    </row>
    <row r="2200" spans="1:6" x14ac:dyDescent="0.3">
      <c r="A2200" s="73">
        <v>40651</v>
      </c>
      <c r="B2200" s="130">
        <v>1305.1400149999999</v>
      </c>
      <c r="C2200" s="125">
        <f t="shared" si="136"/>
        <v>-2.0804714716381678E-2</v>
      </c>
      <c r="D2200" s="128">
        <f t="shared" si="137"/>
        <v>-20804.714716381677</v>
      </c>
      <c r="E2200" s="128">
        <f t="shared" ca="1" si="138"/>
        <v>-82254.158174250464</v>
      </c>
      <c r="F2200" s="128">
        <f t="shared" ca="1" si="139"/>
        <v>86959.694314746012</v>
      </c>
    </row>
    <row r="2201" spans="1:6" x14ac:dyDescent="0.3">
      <c r="A2201" s="73">
        <v>40648</v>
      </c>
      <c r="B2201" s="130">
        <v>1319.6800539999999</v>
      </c>
      <c r="C2201" s="125">
        <f t="shared" si="136"/>
        <v>-9.5541009712930558E-3</v>
      </c>
      <c r="D2201" s="128">
        <f t="shared" si="137"/>
        <v>-9554.1009712930554</v>
      </c>
      <c r="E2201" s="128">
        <f t="shared" ca="1" si="138"/>
        <v>-82254.158174250464</v>
      </c>
      <c r="F2201" s="128">
        <f t="shared" ca="1" si="139"/>
        <v>86959.694314746012</v>
      </c>
    </row>
    <row r="2202" spans="1:6" x14ac:dyDescent="0.3">
      <c r="A2202" s="73">
        <v>40647</v>
      </c>
      <c r="B2202" s="130">
        <v>1314.5200199999999</v>
      </c>
      <c r="C2202" s="125">
        <f t="shared" si="136"/>
        <v>-8.5304574306964698E-3</v>
      </c>
      <c r="D2202" s="128">
        <f t="shared" si="137"/>
        <v>-8530.4574306964696</v>
      </c>
      <c r="E2202" s="128">
        <f t="shared" ca="1" si="138"/>
        <v>-82254.158174250464</v>
      </c>
      <c r="F2202" s="128">
        <f t="shared" ca="1" si="139"/>
        <v>86959.694314746012</v>
      </c>
    </row>
    <row r="2203" spans="1:6" x14ac:dyDescent="0.3">
      <c r="A2203" s="73">
        <v>40646</v>
      </c>
      <c r="B2203" s="130">
        <v>1314.410034</v>
      </c>
      <c r="C2203" s="125">
        <f t="shared" si="136"/>
        <v>-1.0427157255152197E-2</v>
      </c>
      <c r="D2203" s="128">
        <f t="shared" si="137"/>
        <v>-10427.157255152197</v>
      </c>
      <c r="E2203" s="128">
        <f t="shared" ca="1" si="138"/>
        <v>-82254.158174250464</v>
      </c>
      <c r="F2203" s="128">
        <f t="shared" ca="1" si="139"/>
        <v>86959.694314746012</v>
      </c>
    </row>
    <row r="2204" spans="1:6" x14ac:dyDescent="0.3">
      <c r="A2204" s="73">
        <v>40645</v>
      </c>
      <c r="B2204" s="130">
        <v>1314.160034</v>
      </c>
      <c r="C2204" s="125">
        <f t="shared" si="136"/>
        <v>-4.001627384417672E-3</v>
      </c>
      <c r="D2204" s="128">
        <f t="shared" si="137"/>
        <v>-4001.6273844176721</v>
      </c>
      <c r="E2204" s="128">
        <f t="shared" ca="1" si="138"/>
        <v>-82254.158174250464</v>
      </c>
      <c r="F2204" s="128">
        <f t="shared" ca="1" si="139"/>
        <v>86959.694314746012</v>
      </c>
    </row>
    <row r="2205" spans="1:6" x14ac:dyDescent="0.3">
      <c r="A2205" s="73">
        <v>40644</v>
      </c>
      <c r="B2205" s="130">
        <v>1324.459961</v>
      </c>
      <c r="C2205" s="125">
        <f t="shared" si="136"/>
        <v>1.0891565835949191E-2</v>
      </c>
      <c r="D2205" s="128">
        <f t="shared" si="137"/>
        <v>10891.56583594919</v>
      </c>
      <c r="E2205" s="128">
        <f t="shared" ca="1" si="138"/>
        <v>-82254.158174250464</v>
      </c>
      <c r="F2205" s="128">
        <f t="shared" ca="1" si="139"/>
        <v>86959.694314746012</v>
      </c>
    </row>
    <row r="2206" spans="1:6" x14ac:dyDescent="0.3">
      <c r="A2206" s="73">
        <v>40641</v>
      </c>
      <c r="B2206" s="130">
        <v>1328.170044</v>
      </c>
      <c r="C2206" s="125">
        <f t="shared" si="136"/>
        <v>1.093773364595152E-2</v>
      </c>
      <c r="D2206" s="128">
        <f t="shared" si="137"/>
        <v>10937.733645951519</v>
      </c>
      <c r="E2206" s="128">
        <f t="shared" ca="1" si="138"/>
        <v>-82254.158174250464</v>
      </c>
      <c r="F2206" s="128">
        <f t="shared" ca="1" si="139"/>
        <v>86959.694314746012</v>
      </c>
    </row>
    <row r="2207" spans="1:6" x14ac:dyDescent="0.3">
      <c r="A2207" s="73">
        <v>40640</v>
      </c>
      <c r="B2207" s="130">
        <v>1333.51001</v>
      </c>
      <c r="C2207" s="125">
        <f t="shared" si="136"/>
        <v>1.8210814547922505E-2</v>
      </c>
      <c r="D2207" s="128">
        <f t="shared" si="137"/>
        <v>18210.814547922506</v>
      </c>
      <c r="E2207" s="128">
        <f t="shared" ca="1" si="138"/>
        <v>-82254.158174250464</v>
      </c>
      <c r="F2207" s="128">
        <f t="shared" ca="1" si="139"/>
        <v>86959.694314746012</v>
      </c>
    </row>
    <row r="2208" spans="1:6" x14ac:dyDescent="0.3">
      <c r="A2208" s="73">
        <v>40639</v>
      </c>
      <c r="B2208" s="130">
        <v>1335.540039</v>
      </c>
      <c r="C2208" s="125">
        <f t="shared" si="136"/>
        <v>2.9286186828798133E-2</v>
      </c>
      <c r="D2208" s="128">
        <f t="shared" si="137"/>
        <v>29286.186828798134</v>
      </c>
      <c r="E2208" s="128">
        <f t="shared" ca="1" si="138"/>
        <v>-82254.158174250464</v>
      </c>
      <c r="F2208" s="128">
        <f t="shared" ca="1" si="139"/>
        <v>86959.694314746012</v>
      </c>
    </row>
    <row r="2209" spans="1:6" x14ac:dyDescent="0.3">
      <c r="A2209" s="73">
        <v>40638</v>
      </c>
      <c r="B2209" s="130">
        <v>1332.630005</v>
      </c>
      <c r="C2209" s="125">
        <f t="shared" si="136"/>
        <v>3.0036238588988295E-2</v>
      </c>
      <c r="D2209" s="128">
        <f t="shared" si="137"/>
        <v>30036.238588988297</v>
      </c>
      <c r="E2209" s="128">
        <f t="shared" ca="1" si="138"/>
        <v>-82254.158174250464</v>
      </c>
      <c r="F2209" s="128">
        <f t="shared" ca="1" si="139"/>
        <v>86959.694314746012</v>
      </c>
    </row>
    <row r="2210" spans="1:6" x14ac:dyDescent="0.3">
      <c r="A2210" s="73">
        <v>40637</v>
      </c>
      <c r="B2210" s="130">
        <v>1332.869995</v>
      </c>
      <c r="C2210" s="125">
        <f t="shared" si="136"/>
        <v>2.6563864097706835E-2</v>
      </c>
      <c r="D2210" s="128">
        <f t="shared" si="137"/>
        <v>26563.864097706835</v>
      </c>
      <c r="E2210" s="128">
        <f t="shared" ca="1" si="138"/>
        <v>-82254.158174250464</v>
      </c>
      <c r="F2210" s="128">
        <f t="shared" ca="1" si="139"/>
        <v>86959.694314746012</v>
      </c>
    </row>
    <row r="2211" spans="1:6" x14ac:dyDescent="0.3">
      <c r="A2211" s="73">
        <v>40634</v>
      </c>
      <c r="B2211" s="130">
        <v>1332.410034</v>
      </c>
      <c r="C2211" s="125">
        <f t="shared" si="136"/>
        <v>4.1588226031645137E-2</v>
      </c>
      <c r="D2211" s="128">
        <f t="shared" si="137"/>
        <v>41588.226031645136</v>
      </c>
      <c r="E2211" s="128">
        <f t="shared" ca="1" si="138"/>
        <v>-82254.158174250464</v>
      </c>
      <c r="F2211" s="128">
        <f t="shared" ca="1" si="139"/>
        <v>86959.694314746012</v>
      </c>
    </row>
    <row r="2212" spans="1:6" x14ac:dyDescent="0.3">
      <c r="A2212" s="73">
        <v>40633</v>
      </c>
      <c r="B2212" s="130">
        <v>1325.829956</v>
      </c>
      <c r="C2212" s="125">
        <f t="shared" si="136"/>
        <v>4.091164948845738E-2</v>
      </c>
      <c r="D2212" s="128">
        <f t="shared" si="137"/>
        <v>40911.649488457377</v>
      </c>
      <c r="E2212" s="128">
        <f t="shared" ca="1" si="138"/>
        <v>-82254.158174250464</v>
      </c>
      <c r="F2212" s="128">
        <f t="shared" ca="1" si="139"/>
        <v>86959.694314746012</v>
      </c>
    </row>
    <row r="2213" spans="1:6" x14ac:dyDescent="0.3">
      <c r="A2213" s="73">
        <v>40632</v>
      </c>
      <c r="B2213" s="130">
        <v>1328.26001</v>
      </c>
      <c r="C2213" s="125">
        <f t="shared" si="136"/>
        <v>5.6791423776369143E-2</v>
      </c>
      <c r="D2213" s="128">
        <f t="shared" si="137"/>
        <v>56791.423776369142</v>
      </c>
      <c r="E2213" s="128">
        <f t="shared" ca="1" si="138"/>
        <v>-82254.158174250464</v>
      </c>
      <c r="F2213" s="128">
        <f t="shared" ca="1" si="139"/>
        <v>86959.694314746012</v>
      </c>
    </row>
    <row r="2214" spans="1:6" x14ac:dyDescent="0.3">
      <c r="A2214" s="73">
        <v>40631</v>
      </c>
      <c r="B2214" s="130">
        <v>1319.4399410000001</v>
      </c>
      <c r="C2214" s="125">
        <f t="shared" si="136"/>
        <v>2.930870224480131E-2</v>
      </c>
      <c r="D2214" s="128">
        <f t="shared" si="137"/>
        <v>29308.702244801309</v>
      </c>
      <c r="E2214" s="128">
        <f t="shared" ca="1" si="138"/>
        <v>-82254.158174250464</v>
      </c>
      <c r="F2214" s="128">
        <f t="shared" ca="1" si="139"/>
        <v>86959.694314746012</v>
      </c>
    </row>
    <row r="2215" spans="1:6" x14ac:dyDescent="0.3">
      <c r="A2215" s="73">
        <v>40630</v>
      </c>
      <c r="B2215" s="130">
        <v>1310.1899410000001</v>
      </c>
      <c r="C2215" s="125">
        <f t="shared" si="136"/>
        <v>1.064488760351967E-2</v>
      </c>
      <c r="D2215" s="128">
        <f t="shared" si="137"/>
        <v>10644.88760351967</v>
      </c>
      <c r="E2215" s="128">
        <f t="shared" ca="1" si="138"/>
        <v>-82254.158174250464</v>
      </c>
      <c r="F2215" s="128">
        <f t="shared" ca="1" si="139"/>
        <v>86959.694314746012</v>
      </c>
    </row>
    <row r="2216" spans="1:6" x14ac:dyDescent="0.3">
      <c r="A2216" s="73">
        <v>40627</v>
      </c>
      <c r="B2216" s="130">
        <v>1313.8000489999999</v>
      </c>
      <c r="C2216" s="125">
        <f t="shared" si="136"/>
        <v>7.2990613889096778E-3</v>
      </c>
      <c r="D2216" s="128">
        <f t="shared" si="137"/>
        <v>7299.0613889096776</v>
      </c>
      <c r="E2216" s="128">
        <f t="shared" ca="1" si="138"/>
        <v>-82254.158174250464</v>
      </c>
      <c r="F2216" s="128">
        <f t="shared" ca="1" si="139"/>
        <v>86959.694314746012</v>
      </c>
    </row>
    <row r="2217" spans="1:6" x14ac:dyDescent="0.3">
      <c r="A2217" s="73">
        <v>40626</v>
      </c>
      <c r="B2217" s="130">
        <v>1309.660034</v>
      </c>
      <c r="C2217" s="125">
        <f t="shared" si="136"/>
        <v>1.1234604912724766E-2</v>
      </c>
      <c r="D2217" s="128">
        <f t="shared" si="137"/>
        <v>11234.604912724766</v>
      </c>
      <c r="E2217" s="128">
        <f t="shared" ca="1" si="138"/>
        <v>-82254.158174250464</v>
      </c>
      <c r="F2217" s="128">
        <f t="shared" ca="1" si="139"/>
        <v>86959.694314746012</v>
      </c>
    </row>
    <row r="2218" spans="1:6" x14ac:dyDescent="0.3">
      <c r="A2218" s="73">
        <v>40625</v>
      </c>
      <c r="B2218" s="130">
        <v>1297.540039</v>
      </c>
      <c r="C2218" s="125">
        <f t="shared" si="136"/>
        <v>-1.7030030347570002E-2</v>
      </c>
      <c r="D2218" s="128">
        <f t="shared" si="137"/>
        <v>-17030.030347570002</v>
      </c>
      <c r="E2218" s="128">
        <f t="shared" ca="1" si="138"/>
        <v>-82254.158174250464</v>
      </c>
      <c r="F2218" s="128">
        <f t="shared" ca="1" si="139"/>
        <v>86959.694314746012</v>
      </c>
    </row>
    <row r="2219" spans="1:6" x14ac:dyDescent="0.3">
      <c r="A2219" s="73">
        <v>40624</v>
      </c>
      <c r="B2219" s="130">
        <v>1293.7700199999999</v>
      </c>
      <c r="C2219" s="125">
        <f t="shared" si="136"/>
        <v>-2.1220685982900278E-2</v>
      </c>
      <c r="D2219" s="128">
        <f t="shared" si="137"/>
        <v>-21220.685982900279</v>
      </c>
      <c r="E2219" s="128">
        <f t="shared" ca="1" si="138"/>
        <v>-82254.158174250464</v>
      </c>
      <c r="F2219" s="128">
        <f t="shared" ca="1" si="139"/>
        <v>86959.694314746012</v>
      </c>
    </row>
    <row r="2220" spans="1:6" x14ac:dyDescent="0.3">
      <c r="A2220" s="73">
        <v>40623</v>
      </c>
      <c r="B2220" s="130">
        <v>1298.380005</v>
      </c>
      <c r="C2220" s="125">
        <f t="shared" si="136"/>
        <v>-8.9685756033043296E-3</v>
      </c>
      <c r="D2220" s="128">
        <f t="shared" si="137"/>
        <v>-8968.575603304329</v>
      </c>
      <c r="E2220" s="128">
        <f t="shared" ca="1" si="138"/>
        <v>-82254.158174250464</v>
      </c>
      <c r="F2220" s="128">
        <f t="shared" ca="1" si="139"/>
        <v>86959.694314746012</v>
      </c>
    </row>
    <row r="2221" spans="1:6" x14ac:dyDescent="0.3">
      <c r="A2221" s="73">
        <v>40620</v>
      </c>
      <c r="B2221" s="130">
        <v>1279.209961</v>
      </c>
      <c r="C2221" s="125">
        <f t="shared" si="136"/>
        <v>-3.1745117691493907E-2</v>
      </c>
      <c r="D2221" s="128">
        <f t="shared" si="137"/>
        <v>-31745.117691493906</v>
      </c>
      <c r="E2221" s="128">
        <f t="shared" ca="1" si="138"/>
        <v>-82254.158174250464</v>
      </c>
      <c r="F2221" s="128">
        <f t="shared" ca="1" si="139"/>
        <v>86959.694314746012</v>
      </c>
    </row>
    <row r="2222" spans="1:6" x14ac:dyDescent="0.3">
      <c r="A2222" s="73">
        <v>40619</v>
      </c>
      <c r="B2222" s="130">
        <v>1273.719971</v>
      </c>
      <c r="C2222" s="125">
        <f t="shared" si="136"/>
        <v>-4.3013742794652421E-2</v>
      </c>
      <c r="D2222" s="128">
        <f t="shared" si="137"/>
        <v>-43013.742794652419</v>
      </c>
      <c r="E2222" s="128">
        <f t="shared" ca="1" si="138"/>
        <v>-82254.158174250464</v>
      </c>
      <c r="F2222" s="128">
        <f t="shared" ca="1" si="139"/>
        <v>86959.694314746012</v>
      </c>
    </row>
    <row r="2223" spans="1:6" x14ac:dyDescent="0.3">
      <c r="A2223" s="73">
        <v>40618</v>
      </c>
      <c r="B2223" s="130">
        <v>1256.880005</v>
      </c>
      <c r="C2223" s="125">
        <f t="shared" si="136"/>
        <v>-3.9405657366737401E-2</v>
      </c>
      <c r="D2223" s="128">
        <f t="shared" si="137"/>
        <v>-39405.657366737403</v>
      </c>
      <c r="E2223" s="128">
        <f t="shared" ca="1" si="138"/>
        <v>-82254.158174250464</v>
      </c>
      <c r="F2223" s="128">
        <f t="shared" ca="1" si="139"/>
        <v>86959.694314746012</v>
      </c>
    </row>
    <row r="2224" spans="1:6" x14ac:dyDescent="0.3">
      <c r="A2224" s="73">
        <v>40617</v>
      </c>
      <c r="B2224" s="130">
        <v>1281.869995</v>
      </c>
      <c r="C2224" s="125">
        <f t="shared" si="136"/>
        <v>-1.872418288170985E-2</v>
      </c>
      <c r="D2224" s="128">
        <f t="shared" si="137"/>
        <v>-18724.18288170985</v>
      </c>
      <c r="E2224" s="128">
        <f t="shared" ca="1" si="138"/>
        <v>-82254.158174250464</v>
      </c>
      <c r="F2224" s="128">
        <f t="shared" ca="1" si="139"/>
        <v>86959.694314746012</v>
      </c>
    </row>
    <row r="2225" spans="1:6" x14ac:dyDescent="0.3">
      <c r="A2225" s="73">
        <v>40616</v>
      </c>
      <c r="B2225" s="130">
        <v>1296.3900149999999</v>
      </c>
      <c r="C2225" s="125">
        <f t="shared" si="136"/>
        <v>-2.3228972343424803E-2</v>
      </c>
      <c r="D2225" s="128">
        <f t="shared" si="137"/>
        <v>-23228.972343424804</v>
      </c>
      <c r="E2225" s="128">
        <f t="shared" ca="1" si="138"/>
        <v>-82254.158174250464</v>
      </c>
      <c r="F2225" s="128">
        <f t="shared" ca="1" si="139"/>
        <v>86959.694314746012</v>
      </c>
    </row>
    <row r="2226" spans="1:6" x14ac:dyDescent="0.3">
      <c r="A2226" s="73">
        <v>40613</v>
      </c>
      <c r="B2226" s="130">
        <v>1304.280029</v>
      </c>
      <c r="C2226" s="125">
        <f t="shared" si="136"/>
        <v>-1.1819238067781734E-2</v>
      </c>
      <c r="D2226" s="128">
        <f t="shared" si="137"/>
        <v>-11819.238067781735</v>
      </c>
      <c r="E2226" s="128">
        <f t="shared" ca="1" si="138"/>
        <v>-82254.158174250464</v>
      </c>
      <c r="F2226" s="128">
        <f t="shared" ca="1" si="139"/>
        <v>86959.694314746012</v>
      </c>
    </row>
    <row r="2227" spans="1:6" x14ac:dyDescent="0.3">
      <c r="A2227" s="73">
        <v>40612</v>
      </c>
      <c r="B2227" s="130">
        <v>1295.1099850000001</v>
      </c>
      <c r="C2227" s="125">
        <f t="shared" si="136"/>
        <v>-8.4143566357434141E-3</v>
      </c>
      <c r="D2227" s="128">
        <f t="shared" si="137"/>
        <v>-8414.3566357434138</v>
      </c>
      <c r="E2227" s="128">
        <f t="shared" ca="1" si="138"/>
        <v>-82254.158174250464</v>
      </c>
      <c r="F2227" s="128">
        <f t="shared" ca="1" si="139"/>
        <v>86959.694314746012</v>
      </c>
    </row>
    <row r="2228" spans="1:6" x14ac:dyDescent="0.3">
      <c r="A2228" s="73">
        <v>40611</v>
      </c>
      <c r="B2228" s="130">
        <v>1320.0200199999999</v>
      </c>
      <c r="C2228" s="125">
        <f t="shared" si="136"/>
        <v>9.6527426712054165E-3</v>
      </c>
      <c r="D2228" s="128">
        <f t="shared" si="137"/>
        <v>9652.7426712054166</v>
      </c>
      <c r="E2228" s="128">
        <f t="shared" ca="1" si="138"/>
        <v>-82254.158174250464</v>
      </c>
      <c r="F2228" s="128">
        <f t="shared" ca="1" si="139"/>
        <v>86959.694314746012</v>
      </c>
    </row>
    <row r="2229" spans="1:6" x14ac:dyDescent="0.3">
      <c r="A2229" s="73">
        <v>40610</v>
      </c>
      <c r="B2229" s="130">
        <v>1321.8199460000001</v>
      </c>
      <c r="C2229" s="125">
        <f t="shared" si="136"/>
        <v>4.8500922019669712E-3</v>
      </c>
      <c r="D2229" s="128">
        <f t="shared" si="137"/>
        <v>4850.0922019669715</v>
      </c>
      <c r="E2229" s="128">
        <f t="shared" ca="1" si="138"/>
        <v>-82254.158174250464</v>
      </c>
      <c r="F2229" s="128">
        <f t="shared" ca="1" si="139"/>
        <v>86959.694314746012</v>
      </c>
    </row>
    <row r="2230" spans="1:6" x14ac:dyDescent="0.3">
      <c r="A2230" s="73">
        <v>40609</v>
      </c>
      <c r="B2230" s="130">
        <v>1310.130005</v>
      </c>
      <c r="C2230" s="125">
        <f t="shared" si="136"/>
        <v>-2.4482323106437609E-2</v>
      </c>
      <c r="D2230" s="128">
        <f t="shared" si="137"/>
        <v>-24482.323106437609</v>
      </c>
      <c r="E2230" s="128">
        <f t="shared" ca="1" si="138"/>
        <v>-82254.158174250464</v>
      </c>
      <c r="F2230" s="128">
        <f t="shared" ca="1" si="139"/>
        <v>86959.694314746012</v>
      </c>
    </row>
    <row r="2231" spans="1:6" x14ac:dyDescent="0.3">
      <c r="A2231" s="73">
        <v>40606</v>
      </c>
      <c r="B2231" s="130">
        <v>1321.150024</v>
      </c>
      <c r="C2231" s="125">
        <f t="shared" si="136"/>
        <v>-1.438346592010975E-2</v>
      </c>
      <c r="D2231" s="128">
        <f t="shared" si="137"/>
        <v>-14383.465920109751</v>
      </c>
      <c r="E2231" s="128">
        <f t="shared" ca="1" si="138"/>
        <v>-82254.158174250464</v>
      </c>
      <c r="F2231" s="128">
        <f t="shared" ca="1" si="139"/>
        <v>86959.694314746012</v>
      </c>
    </row>
    <row r="2232" spans="1:6" x14ac:dyDescent="0.3">
      <c r="A2232" s="73">
        <v>40605</v>
      </c>
      <c r="B2232" s="130">
        <v>1330.969971</v>
      </c>
      <c r="C2232" s="125">
        <f t="shared" si="136"/>
        <v>-4.0035135418087231E-3</v>
      </c>
      <c r="D2232" s="128">
        <f t="shared" si="137"/>
        <v>-4003.5135418087229</v>
      </c>
      <c r="E2232" s="128">
        <f t="shared" ca="1" si="138"/>
        <v>-82254.158174250464</v>
      </c>
      <c r="F2232" s="128">
        <f t="shared" ca="1" si="139"/>
        <v>86959.694314746012</v>
      </c>
    </row>
    <row r="2233" spans="1:6" x14ac:dyDescent="0.3">
      <c r="A2233" s="73">
        <v>40604</v>
      </c>
      <c r="B2233" s="130">
        <v>1308.4399410000001</v>
      </c>
      <c r="C2233" s="125">
        <f t="shared" si="136"/>
        <v>-1.4736386663229961E-2</v>
      </c>
      <c r="D2233" s="128">
        <f t="shared" si="137"/>
        <v>-14736.386663229961</v>
      </c>
      <c r="E2233" s="128">
        <f t="shared" ca="1" si="138"/>
        <v>-82254.158174250464</v>
      </c>
      <c r="F2233" s="128">
        <f t="shared" ca="1" si="139"/>
        <v>86959.694314746012</v>
      </c>
    </row>
    <row r="2234" spans="1:6" x14ac:dyDescent="0.3">
      <c r="A2234" s="73">
        <v>40603</v>
      </c>
      <c r="B2234" s="130">
        <v>1306.329956</v>
      </c>
      <c r="C2234" s="125">
        <f t="shared" si="136"/>
        <v>-1.9507318852374222E-2</v>
      </c>
      <c r="D2234" s="128">
        <f t="shared" si="137"/>
        <v>-19507.318852374221</v>
      </c>
      <c r="E2234" s="128">
        <f t="shared" ca="1" si="138"/>
        <v>-82254.158174250464</v>
      </c>
      <c r="F2234" s="128">
        <f t="shared" ca="1" si="139"/>
        <v>86959.694314746012</v>
      </c>
    </row>
    <row r="2235" spans="1:6" x14ac:dyDescent="0.3">
      <c r="A2235" s="73">
        <v>40602</v>
      </c>
      <c r="B2235" s="130">
        <v>1327.219971</v>
      </c>
      <c r="C2235" s="125">
        <f t="shared" si="136"/>
        <v>-1.4520956740395885E-3</v>
      </c>
      <c r="D2235" s="128">
        <f t="shared" si="137"/>
        <v>-1452.0956740395884</v>
      </c>
      <c r="E2235" s="128">
        <f t="shared" ca="1" si="138"/>
        <v>-82254.158174250464</v>
      </c>
      <c r="F2235" s="128">
        <f t="shared" ca="1" si="139"/>
        <v>86959.694314746012</v>
      </c>
    </row>
    <row r="2236" spans="1:6" x14ac:dyDescent="0.3">
      <c r="A2236" s="73">
        <v>40599</v>
      </c>
      <c r="B2236" s="130">
        <v>1319.880005</v>
      </c>
      <c r="C2236" s="125">
        <f t="shared" si="136"/>
        <v>-1.5054354872470199E-3</v>
      </c>
      <c r="D2236" s="128">
        <f t="shared" si="137"/>
        <v>-1505.4354872470199</v>
      </c>
      <c r="E2236" s="128">
        <f t="shared" ca="1" si="138"/>
        <v>-82254.158174250464</v>
      </c>
      <c r="F2236" s="128">
        <f t="shared" ca="1" si="139"/>
        <v>86959.694314746012</v>
      </c>
    </row>
    <row r="2237" spans="1:6" x14ac:dyDescent="0.3">
      <c r="A2237" s="73">
        <v>40598</v>
      </c>
      <c r="B2237" s="130">
        <v>1306.099976</v>
      </c>
      <c r="C2237" s="125">
        <f t="shared" si="136"/>
        <v>-1.1189531936324548E-2</v>
      </c>
      <c r="D2237" s="128">
        <f t="shared" si="137"/>
        <v>-11189.531936324549</v>
      </c>
      <c r="E2237" s="128">
        <f t="shared" ca="1" si="138"/>
        <v>-82254.158174250464</v>
      </c>
      <c r="F2237" s="128">
        <f t="shared" ca="1" si="139"/>
        <v>86959.694314746012</v>
      </c>
    </row>
    <row r="2238" spans="1:6" x14ac:dyDescent="0.3">
      <c r="A2238" s="73">
        <v>40597</v>
      </c>
      <c r="B2238" s="130">
        <v>1307.400024</v>
      </c>
      <c r="C2238" s="125">
        <f t="shared" si="136"/>
        <v>-1.2962638969614693E-2</v>
      </c>
      <c r="D2238" s="128">
        <f t="shared" si="137"/>
        <v>-12962.638969614693</v>
      </c>
      <c r="E2238" s="128">
        <f t="shared" ca="1" si="138"/>
        <v>-82254.158174250464</v>
      </c>
      <c r="F2238" s="128">
        <f t="shared" ca="1" si="139"/>
        <v>86959.694314746012</v>
      </c>
    </row>
    <row r="2239" spans="1:6" x14ac:dyDescent="0.3">
      <c r="A2239" s="73">
        <v>40596</v>
      </c>
      <c r="B2239" s="130">
        <v>1315.4399410000001</v>
      </c>
      <c r="C2239" s="125">
        <f t="shared" si="136"/>
        <v>-2.7368999400263494E-3</v>
      </c>
      <c r="D2239" s="128">
        <f t="shared" si="137"/>
        <v>-2736.8999400263492</v>
      </c>
      <c r="E2239" s="128">
        <f t="shared" ca="1" si="138"/>
        <v>-82254.158174250464</v>
      </c>
      <c r="F2239" s="128">
        <f t="shared" ca="1" si="139"/>
        <v>86959.694314746012</v>
      </c>
    </row>
    <row r="2240" spans="1:6" x14ac:dyDescent="0.3">
      <c r="A2240" s="73">
        <v>40592</v>
      </c>
      <c r="B2240" s="130">
        <v>1343.01001</v>
      </c>
      <c r="C2240" s="125">
        <f t="shared" si="136"/>
        <v>2.4518079689511918E-2</v>
      </c>
      <c r="D2240" s="128">
        <f t="shared" si="137"/>
        <v>24518.079689511917</v>
      </c>
      <c r="E2240" s="128">
        <f t="shared" ca="1" si="138"/>
        <v>-82254.158174250464</v>
      </c>
      <c r="F2240" s="128">
        <f t="shared" ca="1" si="139"/>
        <v>86959.694314746012</v>
      </c>
    </row>
    <row r="2241" spans="1:6" x14ac:dyDescent="0.3">
      <c r="A2241" s="73">
        <v>40591</v>
      </c>
      <c r="B2241" s="130">
        <v>1340.4300539999999</v>
      </c>
      <c r="C2241" s="125">
        <f t="shared" si="136"/>
        <v>2.5499256837259621E-2</v>
      </c>
      <c r="D2241" s="128">
        <f t="shared" si="137"/>
        <v>25499.256837259622</v>
      </c>
      <c r="E2241" s="128">
        <f t="shared" ca="1" si="138"/>
        <v>-82254.158174250464</v>
      </c>
      <c r="F2241" s="128">
        <f t="shared" ca="1" si="139"/>
        <v>86959.694314746012</v>
      </c>
    </row>
    <row r="2242" spans="1:6" x14ac:dyDescent="0.3">
      <c r="A2242" s="73">
        <v>40590</v>
      </c>
      <c r="B2242" s="130">
        <v>1336.3199460000001</v>
      </c>
      <c r="C2242" s="125">
        <f t="shared" si="136"/>
        <v>2.476163606812154E-2</v>
      </c>
      <c r="D2242" s="128">
        <f t="shared" si="137"/>
        <v>24761.636068121541</v>
      </c>
      <c r="E2242" s="128">
        <f t="shared" ca="1" si="138"/>
        <v>-82254.158174250464</v>
      </c>
      <c r="F2242" s="128">
        <f t="shared" ca="1" si="139"/>
        <v>86959.694314746012</v>
      </c>
    </row>
    <row r="2243" spans="1:6" x14ac:dyDescent="0.3">
      <c r="A2243" s="73">
        <v>40589</v>
      </c>
      <c r="B2243" s="130">
        <v>1328.01001</v>
      </c>
      <c r="C2243" s="125">
        <f t="shared" si="136"/>
        <v>1.5616549936113611E-2</v>
      </c>
      <c r="D2243" s="128">
        <f t="shared" si="137"/>
        <v>15616.54993611361</v>
      </c>
      <c r="E2243" s="128">
        <f t="shared" ca="1" si="138"/>
        <v>-82254.158174250464</v>
      </c>
      <c r="F2243" s="128">
        <f t="shared" ca="1" si="139"/>
        <v>86959.694314746012</v>
      </c>
    </row>
    <row r="2244" spans="1:6" x14ac:dyDescent="0.3">
      <c r="A2244" s="73">
        <v>40588</v>
      </c>
      <c r="B2244" s="130">
        <v>1332.3199460000001</v>
      </c>
      <c r="C2244" s="125">
        <f t="shared" si="136"/>
        <v>3.5921959987878171E-2</v>
      </c>
      <c r="D2244" s="128">
        <f t="shared" si="137"/>
        <v>35921.959987878174</v>
      </c>
      <c r="E2244" s="128">
        <f t="shared" ca="1" si="138"/>
        <v>-82254.158174250464</v>
      </c>
      <c r="F2244" s="128">
        <f t="shared" ca="1" si="139"/>
        <v>86959.694314746012</v>
      </c>
    </row>
    <row r="2245" spans="1:6" x14ac:dyDescent="0.3">
      <c r="A2245" s="73">
        <v>40585</v>
      </c>
      <c r="B2245" s="130">
        <v>1329.150024</v>
      </c>
      <c r="C2245" s="125">
        <f t="shared" si="136"/>
        <v>4.1376168894487142E-2</v>
      </c>
      <c r="D2245" s="128">
        <f t="shared" si="137"/>
        <v>41376.168894487142</v>
      </c>
      <c r="E2245" s="128">
        <f t="shared" ca="1" si="138"/>
        <v>-82254.158174250464</v>
      </c>
      <c r="F2245" s="128">
        <f t="shared" ca="1" si="139"/>
        <v>86959.694314746012</v>
      </c>
    </row>
    <row r="2246" spans="1:6" x14ac:dyDescent="0.3">
      <c r="A2246" s="73">
        <v>40584</v>
      </c>
      <c r="B2246" s="130">
        <v>1321.869995</v>
      </c>
      <c r="C2246" s="125">
        <f t="shared" si="136"/>
        <v>1.718296884271675E-2</v>
      </c>
      <c r="D2246" s="128">
        <f t="shared" si="137"/>
        <v>17182.968842716749</v>
      </c>
      <c r="E2246" s="128">
        <f t="shared" ca="1" si="138"/>
        <v>-82254.158174250464</v>
      </c>
      <c r="F2246" s="128">
        <f t="shared" ca="1" si="139"/>
        <v>86959.694314746012</v>
      </c>
    </row>
    <row r="2247" spans="1:6" x14ac:dyDescent="0.3">
      <c r="A2247" s="73">
        <v>40583</v>
      </c>
      <c r="B2247" s="130">
        <v>1320.880005</v>
      </c>
      <c r="C2247" s="125">
        <f t="shared" si="136"/>
        <v>1.8702328271356095E-2</v>
      </c>
      <c r="D2247" s="128">
        <f t="shared" si="137"/>
        <v>18702.328271356095</v>
      </c>
      <c r="E2247" s="128">
        <f t="shared" ca="1" si="138"/>
        <v>-82254.158174250464</v>
      </c>
      <c r="F2247" s="128">
        <f t="shared" ca="1" si="139"/>
        <v>86959.694314746012</v>
      </c>
    </row>
    <row r="2248" spans="1:6" x14ac:dyDescent="0.3">
      <c r="A2248" s="73">
        <v>40582</v>
      </c>
      <c r="B2248" s="130">
        <v>1324.5699460000001</v>
      </c>
      <c r="C2248" s="125">
        <f t="shared" ref="C2248:C2311" si="140">B2248/B2258-1</f>
        <v>2.5859981260212495E-2</v>
      </c>
      <c r="D2248" s="128">
        <f t="shared" ref="D2248:D2311" si="141">C2248*$B$5</f>
        <v>25859.981260212495</v>
      </c>
      <c r="E2248" s="128">
        <f t="shared" ref="E2248:E2311" ca="1" si="142">_xlfn.PERCENTILE.INC(OFFSET(D2248,0,0,Window),1-VaRLevel)</f>
        <v>-82254.158174250464</v>
      </c>
      <c r="F2248" s="128">
        <f t="shared" ref="F2248:F2311" ca="1" si="143">ABS(AVERAGEIF(OFFSET(D2248,0,0,Window),"&lt;=" &amp;E2248))</f>
        <v>86959.694314746012</v>
      </c>
    </row>
    <row r="2249" spans="1:6" x14ac:dyDescent="0.3">
      <c r="A2249" s="73">
        <v>40581</v>
      </c>
      <c r="B2249" s="130">
        <v>1319.0500489999999</v>
      </c>
      <c r="C2249" s="125">
        <f t="shared" si="140"/>
        <v>2.1854051426232202E-2</v>
      </c>
      <c r="D2249" s="128">
        <f t="shared" si="141"/>
        <v>21854.051426232203</v>
      </c>
      <c r="E2249" s="128">
        <f t="shared" ca="1" si="142"/>
        <v>-82254.158174250464</v>
      </c>
      <c r="F2249" s="128">
        <f t="shared" ca="1" si="143"/>
        <v>86959.694314746012</v>
      </c>
    </row>
    <row r="2250" spans="1:6" x14ac:dyDescent="0.3">
      <c r="A2250" s="73">
        <v>40578</v>
      </c>
      <c r="B2250" s="130">
        <v>1310.869995</v>
      </c>
      <c r="C2250" s="125">
        <f t="shared" si="140"/>
        <v>2.1443892558268285E-2</v>
      </c>
      <c r="D2250" s="128">
        <f t="shared" si="141"/>
        <v>21443.892558268286</v>
      </c>
      <c r="E2250" s="128">
        <f t="shared" ca="1" si="142"/>
        <v>-82254.158174250464</v>
      </c>
      <c r="F2250" s="128">
        <f t="shared" ca="1" si="143"/>
        <v>86959.694314746012</v>
      </c>
    </row>
    <row r="2251" spans="1:6" x14ac:dyDescent="0.3">
      <c r="A2251" s="73">
        <v>40577</v>
      </c>
      <c r="B2251" s="130">
        <v>1307.099976</v>
      </c>
      <c r="C2251" s="125">
        <f t="shared" si="140"/>
        <v>2.0964464866789045E-2</v>
      </c>
      <c r="D2251" s="128">
        <f t="shared" si="141"/>
        <v>20964.464866789047</v>
      </c>
      <c r="E2251" s="128">
        <f t="shared" ca="1" si="142"/>
        <v>-82254.158174250464</v>
      </c>
      <c r="F2251" s="128">
        <f t="shared" ca="1" si="143"/>
        <v>86959.694314746012</v>
      </c>
    </row>
    <row r="2252" spans="1:6" x14ac:dyDescent="0.3">
      <c r="A2252" s="73">
        <v>40576</v>
      </c>
      <c r="B2252" s="130">
        <v>1304.030029</v>
      </c>
      <c r="C2252" s="125">
        <f t="shared" si="140"/>
        <v>1.7247553857578923E-2</v>
      </c>
      <c r="D2252" s="128">
        <f t="shared" si="141"/>
        <v>17247.553857578925</v>
      </c>
      <c r="E2252" s="128">
        <f t="shared" ca="1" si="142"/>
        <v>-82254.158174250464</v>
      </c>
      <c r="F2252" s="128">
        <f t="shared" ca="1" si="143"/>
        <v>86959.694314746012</v>
      </c>
    </row>
    <row r="2253" spans="1:6" x14ac:dyDescent="0.3">
      <c r="A2253" s="73">
        <v>40575</v>
      </c>
      <c r="B2253" s="130">
        <v>1307.589966</v>
      </c>
      <c r="C2253" s="125">
        <f t="shared" si="140"/>
        <v>9.7063719524583814E-3</v>
      </c>
      <c r="D2253" s="128">
        <f t="shared" si="141"/>
        <v>9706.3719524583812</v>
      </c>
      <c r="E2253" s="128">
        <f t="shared" ca="1" si="142"/>
        <v>-82254.158174250464</v>
      </c>
      <c r="F2253" s="128">
        <f t="shared" ca="1" si="143"/>
        <v>86959.694314746012</v>
      </c>
    </row>
    <row r="2254" spans="1:6" x14ac:dyDescent="0.3">
      <c r="A2254" s="73">
        <v>40574</v>
      </c>
      <c r="B2254" s="130">
        <v>1286.119995</v>
      </c>
      <c r="C2254" s="125">
        <f t="shared" si="140"/>
        <v>-5.5055481233611259E-3</v>
      </c>
      <c r="D2254" s="128">
        <f t="shared" si="141"/>
        <v>-5505.5481233611263</v>
      </c>
      <c r="E2254" s="128">
        <f t="shared" ca="1" si="142"/>
        <v>-82254.158174250464</v>
      </c>
      <c r="F2254" s="128">
        <f t="shared" ca="1" si="143"/>
        <v>86959.694314746012</v>
      </c>
    </row>
    <row r="2255" spans="1:6" x14ac:dyDescent="0.3">
      <c r="A2255" s="73">
        <v>40571</v>
      </c>
      <c r="B2255" s="130">
        <v>1276.339966</v>
      </c>
      <c r="C2255" s="125">
        <f t="shared" si="140"/>
        <v>-5.7799307831687408E-3</v>
      </c>
      <c r="D2255" s="128">
        <f t="shared" si="141"/>
        <v>-5779.9307831687411</v>
      </c>
      <c r="E2255" s="128">
        <f t="shared" ca="1" si="142"/>
        <v>-82254.158174250464</v>
      </c>
      <c r="F2255" s="128">
        <f t="shared" ca="1" si="143"/>
        <v>86959.694314746012</v>
      </c>
    </row>
    <row r="2256" spans="1:6" x14ac:dyDescent="0.3">
      <c r="A2256" s="73">
        <v>40570</v>
      </c>
      <c r="B2256" s="130">
        <v>1299.540039</v>
      </c>
      <c r="C2256" s="125">
        <f t="shared" si="140"/>
        <v>1.0560265025234328E-2</v>
      </c>
      <c r="D2256" s="128">
        <f t="shared" si="141"/>
        <v>10560.265025234328</v>
      </c>
      <c r="E2256" s="128">
        <f t="shared" ca="1" si="142"/>
        <v>-82254.158174250464</v>
      </c>
      <c r="F2256" s="128">
        <f t="shared" ca="1" si="143"/>
        <v>86959.694314746012</v>
      </c>
    </row>
    <row r="2257" spans="1:6" x14ac:dyDescent="0.3">
      <c r="A2257" s="73">
        <v>40569</v>
      </c>
      <c r="B2257" s="130">
        <v>1296.630005</v>
      </c>
      <c r="C2257" s="125">
        <f t="shared" si="140"/>
        <v>1.7379657073938404E-2</v>
      </c>
      <c r="D2257" s="128">
        <f t="shared" si="141"/>
        <v>17379.657073938404</v>
      </c>
      <c r="E2257" s="128">
        <f t="shared" ca="1" si="142"/>
        <v>-82254.158174250464</v>
      </c>
      <c r="F2257" s="128">
        <f t="shared" ca="1" si="143"/>
        <v>86959.694314746012</v>
      </c>
    </row>
    <row r="2258" spans="1:6" x14ac:dyDescent="0.3">
      <c r="A2258" s="73">
        <v>40568</v>
      </c>
      <c r="B2258" s="130">
        <v>1291.1800539999999</v>
      </c>
      <c r="C2258" s="125">
        <f t="shared" si="140"/>
        <v>1.6877380586729718E-2</v>
      </c>
      <c r="D2258" s="128">
        <f t="shared" si="141"/>
        <v>16877.380586729716</v>
      </c>
      <c r="E2258" s="128">
        <f t="shared" ca="1" si="142"/>
        <v>-82254.158174250464</v>
      </c>
      <c r="F2258" s="128">
        <f t="shared" ca="1" si="143"/>
        <v>86959.694314746012</v>
      </c>
    </row>
    <row r="2259" spans="1:6" x14ac:dyDescent="0.3">
      <c r="A2259" s="73">
        <v>40567</v>
      </c>
      <c r="B2259" s="130">
        <v>1290.839966</v>
      </c>
      <c r="C2259" s="125">
        <f t="shared" si="140"/>
        <v>1.52103546991742E-2</v>
      </c>
      <c r="D2259" s="128">
        <f t="shared" si="141"/>
        <v>15210.354699174201</v>
      </c>
      <c r="E2259" s="128">
        <f t="shared" ca="1" si="142"/>
        <v>-82254.158174250464</v>
      </c>
      <c r="F2259" s="128">
        <f t="shared" ca="1" si="143"/>
        <v>86959.694314746012</v>
      </c>
    </row>
    <row r="2260" spans="1:6" x14ac:dyDescent="0.3">
      <c r="A2260" s="73">
        <v>40564</v>
      </c>
      <c r="B2260" s="130">
        <v>1283.349976</v>
      </c>
      <c r="C2260" s="125">
        <f t="shared" si="140"/>
        <v>7.4577070918750987E-3</v>
      </c>
      <c r="D2260" s="128">
        <f t="shared" si="141"/>
        <v>7457.7070918750987</v>
      </c>
      <c r="E2260" s="128">
        <f t="shared" ca="1" si="142"/>
        <v>-82254.158174250464</v>
      </c>
      <c r="F2260" s="128">
        <f t="shared" ca="1" si="143"/>
        <v>86959.694314746012</v>
      </c>
    </row>
    <row r="2261" spans="1:6" x14ac:dyDescent="0.3">
      <c r="A2261" s="73">
        <v>40563</v>
      </c>
      <c r="B2261" s="130">
        <v>1280.26001</v>
      </c>
      <c r="C2261" s="125">
        <f t="shared" si="140"/>
        <v>2.8983759705738521E-3</v>
      </c>
      <c r="D2261" s="128">
        <f t="shared" si="141"/>
        <v>2898.3759705738521</v>
      </c>
      <c r="E2261" s="128">
        <f t="shared" ca="1" si="142"/>
        <v>-82254.158174250464</v>
      </c>
      <c r="F2261" s="128">
        <f t="shared" ca="1" si="143"/>
        <v>86959.694314746012</v>
      </c>
    </row>
    <row r="2262" spans="1:6" x14ac:dyDescent="0.3">
      <c r="A2262" s="73">
        <v>40562</v>
      </c>
      <c r="B2262" s="130">
        <v>1281.920044</v>
      </c>
      <c r="C2262" s="125">
        <f t="shared" si="140"/>
        <v>9.2269669753750616E-3</v>
      </c>
      <c r="D2262" s="128">
        <f t="shared" si="141"/>
        <v>9226.9669753750622</v>
      </c>
      <c r="E2262" s="128">
        <f t="shared" ca="1" si="142"/>
        <v>-82254.158174250464</v>
      </c>
      <c r="F2262" s="128">
        <f t="shared" ca="1" si="143"/>
        <v>86959.694314746012</v>
      </c>
    </row>
    <row r="2263" spans="1:6" x14ac:dyDescent="0.3">
      <c r="A2263" s="73">
        <v>40561</v>
      </c>
      <c r="B2263" s="130">
        <v>1295.0200199999999</v>
      </c>
      <c r="C2263" s="125">
        <f t="shared" si="140"/>
        <v>1.820156548311358E-2</v>
      </c>
      <c r="D2263" s="128">
        <f t="shared" si="141"/>
        <v>18201.56548311358</v>
      </c>
      <c r="E2263" s="128">
        <f t="shared" ca="1" si="142"/>
        <v>-82254.158174250464</v>
      </c>
      <c r="F2263" s="128">
        <f t="shared" ca="1" si="143"/>
        <v>86959.694314746012</v>
      </c>
    </row>
    <row r="2264" spans="1:6" x14ac:dyDescent="0.3">
      <c r="A2264" s="73">
        <v>40557</v>
      </c>
      <c r="B2264" s="130">
        <v>1293.23999</v>
      </c>
      <c r="C2264" s="125">
        <f t="shared" si="140"/>
        <v>2.8306967475108635E-2</v>
      </c>
      <c r="D2264" s="128">
        <f t="shared" si="141"/>
        <v>28306.967475108635</v>
      </c>
      <c r="E2264" s="128">
        <f t="shared" ca="1" si="142"/>
        <v>-82254.158174250464</v>
      </c>
      <c r="F2264" s="128">
        <f t="shared" ca="1" si="143"/>
        <v>86959.694314746012</v>
      </c>
    </row>
    <row r="2265" spans="1:6" x14ac:dyDescent="0.3">
      <c r="A2265" s="73">
        <v>40556</v>
      </c>
      <c r="B2265" s="130">
        <v>1283.76001</v>
      </c>
      <c r="C2265" s="125">
        <f t="shared" si="140"/>
        <v>2.0574303508385849E-2</v>
      </c>
      <c r="D2265" s="128">
        <f t="shared" si="141"/>
        <v>20574.303508385849</v>
      </c>
      <c r="E2265" s="128">
        <f t="shared" ca="1" si="142"/>
        <v>-82254.158174250464</v>
      </c>
      <c r="F2265" s="128">
        <f t="shared" ca="1" si="143"/>
        <v>86959.694314746012</v>
      </c>
    </row>
    <row r="2266" spans="1:6" x14ac:dyDescent="0.3">
      <c r="A2266" s="73">
        <v>40555</v>
      </c>
      <c r="B2266" s="130">
        <v>1285.959961</v>
      </c>
      <c r="C2266" s="125">
        <f t="shared" si="140"/>
        <v>2.0781351821223426E-2</v>
      </c>
      <c r="D2266" s="128">
        <f t="shared" si="141"/>
        <v>20781.351821223427</v>
      </c>
      <c r="E2266" s="128">
        <f t="shared" ca="1" si="142"/>
        <v>-82254.158174250464</v>
      </c>
      <c r="F2266" s="128">
        <f t="shared" ca="1" si="143"/>
        <v>86959.694314746012</v>
      </c>
    </row>
    <row r="2267" spans="1:6" x14ac:dyDescent="0.3">
      <c r="A2267" s="73">
        <v>40554</v>
      </c>
      <c r="B2267" s="130">
        <v>1274.4799800000001</v>
      </c>
      <c r="C2267" s="125">
        <f t="shared" si="140"/>
        <v>1.2689585202425357E-2</v>
      </c>
      <c r="D2267" s="128">
        <f t="shared" si="141"/>
        <v>12689.585202425358</v>
      </c>
      <c r="E2267" s="128">
        <f t="shared" ca="1" si="142"/>
        <v>-82254.158174250464</v>
      </c>
      <c r="F2267" s="128">
        <f t="shared" ca="1" si="143"/>
        <v>86959.694314746012</v>
      </c>
    </row>
    <row r="2268" spans="1:6" x14ac:dyDescent="0.3">
      <c r="A2268" s="73">
        <v>40553</v>
      </c>
      <c r="B2268" s="130">
        <v>1269.75</v>
      </c>
      <c r="C2268" s="125">
        <f t="shared" si="140"/>
        <v>9.7094013878948893E-3</v>
      </c>
      <c r="D2268" s="128">
        <f t="shared" si="141"/>
        <v>9709.4013878948899</v>
      </c>
      <c r="E2268" s="128">
        <f t="shared" ca="1" si="142"/>
        <v>-82254.158174250464</v>
      </c>
      <c r="F2268" s="128">
        <f t="shared" ca="1" si="143"/>
        <v>86959.694314746012</v>
      </c>
    </row>
    <row r="2269" spans="1:6" x14ac:dyDescent="0.3">
      <c r="A2269" s="73">
        <v>40550</v>
      </c>
      <c r="B2269" s="130">
        <v>1271.5</v>
      </c>
      <c r="C2269" s="125">
        <f t="shared" si="140"/>
        <v>1.1720505554389415E-2</v>
      </c>
      <c r="D2269" s="128">
        <f t="shared" si="141"/>
        <v>11720.505554389416</v>
      </c>
      <c r="E2269" s="128">
        <f t="shared" ca="1" si="142"/>
        <v>-82254.158174250464</v>
      </c>
      <c r="F2269" s="128">
        <f t="shared" ca="1" si="143"/>
        <v>86959.694314746012</v>
      </c>
    </row>
    <row r="2270" spans="1:6" x14ac:dyDescent="0.3">
      <c r="A2270" s="73">
        <v>40549</v>
      </c>
      <c r="B2270" s="130">
        <v>1273.849976</v>
      </c>
      <c r="C2270" s="125">
        <f t="shared" si="140"/>
        <v>1.1923684030857862E-2</v>
      </c>
      <c r="D2270" s="128">
        <f t="shared" si="141"/>
        <v>11923.684030857861</v>
      </c>
      <c r="E2270" s="128">
        <f t="shared" ca="1" si="142"/>
        <v>-82254.158174250464</v>
      </c>
      <c r="F2270" s="128">
        <f t="shared" ca="1" si="143"/>
        <v>86959.694314746012</v>
      </c>
    </row>
    <row r="2271" spans="1:6" x14ac:dyDescent="0.3">
      <c r="A2271" s="73">
        <v>40548</v>
      </c>
      <c r="B2271" s="130">
        <v>1276.5600589999999</v>
      </c>
      <c r="C2271" s="125">
        <f t="shared" si="140"/>
        <v>1.750365329195569E-2</v>
      </c>
      <c r="D2271" s="128">
        <f t="shared" si="141"/>
        <v>17503.653291955688</v>
      </c>
      <c r="E2271" s="128">
        <f t="shared" ca="1" si="142"/>
        <v>-82254.158174250464</v>
      </c>
      <c r="F2271" s="128">
        <f t="shared" ca="1" si="143"/>
        <v>86959.694314746012</v>
      </c>
    </row>
    <row r="2272" spans="1:6" x14ac:dyDescent="0.3">
      <c r="A2272" s="73">
        <v>40547</v>
      </c>
      <c r="B2272" s="130">
        <v>1270.1999510000001</v>
      </c>
      <c r="C2272" s="125">
        <f t="shared" si="140"/>
        <v>1.8539304467820372E-2</v>
      </c>
      <c r="D2272" s="128">
        <f t="shared" si="141"/>
        <v>18539.304467820373</v>
      </c>
      <c r="E2272" s="128">
        <f t="shared" ca="1" si="142"/>
        <v>-82254.158174250464</v>
      </c>
      <c r="F2272" s="128">
        <f t="shared" ca="1" si="143"/>
        <v>86959.694314746012</v>
      </c>
    </row>
    <row r="2273" spans="1:6" x14ac:dyDescent="0.3">
      <c r="A2273" s="73">
        <v>40546</v>
      </c>
      <c r="B2273" s="130">
        <v>1271.869995</v>
      </c>
      <c r="C2273" s="125">
        <f t="shared" si="140"/>
        <v>2.2477478463687639E-2</v>
      </c>
      <c r="D2273" s="128">
        <f t="shared" si="141"/>
        <v>22477.478463687639</v>
      </c>
      <c r="E2273" s="128">
        <f t="shared" ca="1" si="142"/>
        <v>-82254.158174250464</v>
      </c>
      <c r="F2273" s="128">
        <f t="shared" ca="1" si="143"/>
        <v>86959.694314746012</v>
      </c>
    </row>
    <row r="2274" spans="1:6" x14ac:dyDescent="0.3">
      <c r="A2274" s="73">
        <v>40543</v>
      </c>
      <c r="B2274" s="130">
        <v>1257.6400149999999</v>
      </c>
      <c r="C2274" s="125">
        <f t="shared" si="140"/>
        <v>1.1883801249864323E-2</v>
      </c>
      <c r="D2274" s="128">
        <f t="shared" si="141"/>
        <v>11883.801249864324</v>
      </c>
      <c r="E2274" s="128">
        <f t="shared" ca="1" si="142"/>
        <v>-82254.158174250464</v>
      </c>
      <c r="F2274" s="128">
        <f t="shared" ca="1" si="143"/>
        <v>86959.694314746012</v>
      </c>
    </row>
    <row r="2275" spans="1:6" x14ac:dyDescent="0.3">
      <c r="A2275" s="73">
        <v>40542</v>
      </c>
      <c r="B2275" s="130">
        <v>1257.880005</v>
      </c>
      <c r="C2275" s="125">
        <f t="shared" si="140"/>
        <v>1.833668658204024E-2</v>
      </c>
      <c r="D2275" s="128">
        <f t="shared" si="141"/>
        <v>18336.686582040242</v>
      </c>
      <c r="E2275" s="128">
        <f t="shared" ca="1" si="142"/>
        <v>-82254.158174250464</v>
      </c>
      <c r="F2275" s="128">
        <f t="shared" ca="1" si="143"/>
        <v>86959.694314746012</v>
      </c>
    </row>
    <row r="2276" spans="1:6" x14ac:dyDescent="0.3">
      <c r="A2276" s="73">
        <v>40541</v>
      </c>
      <c r="B2276" s="130">
        <v>1259.780029</v>
      </c>
      <c r="C2276" s="125">
        <f t="shared" si="140"/>
        <v>1.4650620171007489E-2</v>
      </c>
      <c r="D2276" s="128">
        <f t="shared" si="141"/>
        <v>14650.620171007489</v>
      </c>
      <c r="E2276" s="128">
        <f t="shared" ca="1" si="142"/>
        <v>-82254.158174250464</v>
      </c>
      <c r="F2276" s="128">
        <f t="shared" ca="1" si="143"/>
        <v>86959.694314746012</v>
      </c>
    </row>
    <row r="2277" spans="1:6" x14ac:dyDescent="0.3">
      <c r="A2277" s="73">
        <v>40540</v>
      </c>
      <c r="B2277" s="130">
        <v>1258.51001</v>
      </c>
      <c r="C2277" s="125">
        <f t="shared" si="140"/>
        <v>1.4551093600351894E-2</v>
      </c>
      <c r="D2277" s="128">
        <f t="shared" si="141"/>
        <v>14551.093600351895</v>
      </c>
      <c r="E2277" s="128">
        <f t="shared" ca="1" si="142"/>
        <v>-82254.158174250464</v>
      </c>
      <c r="F2277" s="128">
        <f t="shared" ca="1" si="143"/>
        <v>86959.694314746012</v>
      </c>
    </row>
    <row r="2278" spans="1:6" x14ac:dyDescent="0.3">
      <c r="A2278" s="73">
        <v>40539</v>
      </c>
      <c r="B2278" s="130">
        <v>1257.540039</v>
      </c>
      <c r="C2278" s="125">
        <f t="shared" si="140"/>
        <v>1.381813501158069E-2</v>
      </c>
      <c r="D2278" s="128">
        <f t="shared" si="141"/>
        <v>13818.135011580691</v>
      </c>
      <c r="E2278" s="128">
        <f t="shared" ca="1" si="142"/>
        <v>-82254.158174250464</v>
      </c>
      <c r="F2278" s="128">
        <f t="shared" ca="1" si="143"/>
        <v>86959.694314746012</v>
      </c>
    </row>
    <row r="2279" spans="1:6" x14ac:dyDescent="0.3">
      <c r="A2279" s="73">
        <v>40535</v>
      </c>
      <c r="B2279" s="130">
        <v>1256.7700199999999</v>
      </c>
      <c r="C2279" s="125">
        <f t="shared" si="140"/>
        <v>1.9278199513381944E-2</v>
      </c>
      <c r="D2279" s="128">
        <f t="shared" si="141"/>
        <v>19278.199513381944</v>
      </c>
      <c r="E2279" s="128">
        <f t="shared" ca="1" si="142"/>
        <v>-82254.158174250464</v>
      </c>
      <c r="F2279" s="128">
        <f t="shared" ca="1" si="143"/>
        <v>86959.694314746012</v>
      </c>
    </row>
    <row r="2280" spans="1:6" x14ac:dyDescent="0.3">
      <c r="A2280" s="73">
        <v>40534</v>
      </c>
      <c r="B2280" s="130">
        <v>1258.839966</v>
      </c>
      <c r="C2280" s="125">
        <f t="shared" si="140"/>
        <v>2.4880268569440256E-2</v>
      </c>
      <c r="D2280" s="128">
        <f t="shared" si="141"/>
        <v>24880.268569440257</v>
      </c>
      <c r="E2280" s="128">
        <f t="shared" ca="1" si="142"/>
        <v>-82254.158174250464</v>
      </c>
      <c r="F2280" s="128">
        <f t="shared" ca="1" si="143"/>
        <v>86959.694314746012</v>
      </c>
    </row>
    <row r="2281" spans="1:6" x14ac:dyDescent="0.3">
      <c r="A2281" s="73">
        <v>40533</v>
      </c>
      <c r="B2281" s="130">
        <v>1254.599976</v>
      </c>
      <c r="C2281" s="125">
        <f t="shared" si="140"/>
        <v>2.5209377732379856E-2</v>
      </c>
      <c r="D2281" s="128">
        <f t="shared" si="141"/>
        <v>25209.377732379857</v>
      </c>
      <c r="E2281" s="128">
        <f t="shared" ca="1" si="142"/>
        <v>-82254.158174250464</v>
      </c>
      <c r="F2281" s="128">
        <f t="shared" ca="1" si="143"/>
        <v>86959.694314746012</v>
      </c>
    </row>
    <row r="2282" spans="1:6" x14ac:dyDescent="0.3">
      <c r="A2282" s="73">
        <v>40532</v>
      </c>
      <c r="B2282" s="130">
        <v>1247.079956</v>
      </c>
      <c r="C2282" s="125">
        <f t="shared" si="140"/>
        <v>1.9589215365578339E-2</v>
      </c>
      <c r="D2282" s="128">
        <f t="shared" si="141"/>
        <v>19589.215365578337</v>
      </c>
      <c r="E2282" s="128">
        <f t="shared" ca="1" si="142"/>
        <v>-82254.158174250464</v>
      </c>
      <c r="F2282" s="128">
        <f t="shared" ca="1" si="143"/>
        <v>86959.694314746012</v>
      </c>
    </row>
    <row r="2283" spans="1:6" x14ac:dyDescent="0.3">
      <c r="A2283" s="73">
        <v>40529</v>
      </c>
      <c r="B2283" s="130">
        <v>1243.910034</v>
      </c>
      <c r="C2283" s="125">
        <f t="shared" si="140"/>
        <v>1.5677240825511696E-2</v>
      </c>
      <c r="D2283" s="128">
        <f t="shared" si="141"/>
        <v>15677.240825511695</v>
      </c>
      <c r="E2283" s="128">
        <f t="shared" ca="1" si="142"/>
        <v>-82254.158174250464</v>
      </c>
      <c r="F2283" s="128">
        <f t="shared" ca="1" si="143"/>
        <v>86959.694314746012</v>
      </c>
    </row>
    <row r="2284" spans="1:6" x14ac:dyDescent="0.3">
      <c r="A2284" s="73">
        <v>40528</v>
      </c>
      <c r="B2284" s="130">
        <v>1242.869995</v>
      </c>
      <c r="C2284" s="125">
        <f t="shared" si="140"/>
        <v>1.7469866064176776E-2</v>
      </c>
      <c r="D2284" s="128">
        <f t="shared" si="141"/>
        <v>17469.866064176775</v>
      </c>
      <c r="E2284" s="128">
        <f t="shared" ca="1" si="142"/>
        <v>-82254.158174250464</v>
      </c>
      <c r="F2284" s="128">
        <f t="shared" ca="1" si="143"/>
        <v>86959.694314746012</v>
      </c>
    </row>
    <row r="2285" spans="1:6" x14ac:dyDescent="0.3">
      <c r="A2285" s="73">
        <v>40527</v>
      </c>
      <c r="B2285" s="130">
        <v>1235.2299800000001</v>
      </c>
      <c r="C2285" s="125">
        <f t="shared" si="140"/>
        <v>2.4177730401715891E-2</v>
      </c>
      <c r="D2285" s="128">
        <f t="shared" si="141"/>
        <v>24177.730401715889</v>
      </c>
      <c r="E2285" s="128">
        <f t="shared" ca="1" si="142"/>
        <v>-82254.158174250464</v>
      </c>
      <c r="F2285" s="128">
        <f t="shared" ca="1" si="143"/>
        <v>86959.694314746012</v>
      </c>
    </row>
    <row r="2286" spans="1:6" x14ac:dyDescent="0.3">
      <c r="A2286" s="73">
        <v>40526</v>
      </c>
      <c r="B2286" s="130">
        <v>1241.589966</v>
      </c>
      <c r="C2286" s="125">
        <f t="shared" si="140"/>
        <v>5.1704641452265943E-2</v>
      </c>
      <c r="D2286" s="128">
        <f t="shared" si="141"/>
        <v>51704.64145226594</v>
      </c>
      <c r="E2286" s="128">
        <f t="shared" ca="1" si="142"/>
        <v>-82254.158174250464</v>
      </c>
      <c r="F2286" s="128">
        <f t="shared" ca="1" si="143"/>
        <v>86959.694314746012</v>
      </c>
    </row>
    <row r="2287" spans="1:6" x14ac:dyDescent="0.3">
      <c r="A2287" s="73">
        <v>40525</v>
      </c>
      <c r="B2287" s="130">
        <v>1240.459961</v>
      </c>
      <c r="C2287" s="125">
        <f t="shared" si="140"/>
        <v>4.4369191213972536E-2</v>
      </c>
      <c r="D2287" s="128">
        <f t="shared" si="141"/>
        <v>44369.191213972539</v>
      </c>
      <c r="E2287" s="128">
        <f t="shared" ca="1" si="142"/>
        <v>-82254.158174250464</v>
      </c>
      <c r="F2287" s="128">
        <f t="shared" ca="1" si="143"/>
        <v>86959.694314746012</v>
      </c>
    </row>
    <row r="2288" spans="1:6" x14ac:dyDescent="0.3">
      <c r="A2288" s="73">
        <v>40522</v>
      </c>
      <c r="B2288" s="130">
        <v>1240.400024</v>
      </c>
      <c r="C2288" s="125">
        <f t="shared" si="140"/>
        <v>4.2878761535992682E-2</v>
      </c>
      <c r="D2288" s="128">
        <f t="shared" si="141"/>
        <v>42878.761535992679</v>
      </c>
      <c r="E2288" s="128">
        <f t="shared" ca="1" si="142"/>
        <v>-82254.158174250464</v>
      </c>
      <c r="F2288" s="128">
        <f t="shared" ca="1" si="143"/>
        <v>86959.694314746012</v>
      </c>
    </row>
    <row r="2289" spans="1:6" x14ac:dyDescent="0.3">
      <c r="A2289" s="73">
        <v>40521</v>
      </c>
      <c r="B2289" s="130">
        <v>1233</v>
      </c>
      <c r="C2289" s="125">
        <f t="shared" si="140"/>
        <v>2.8914778398593688E-2</v>
      </c>
      <c r="D2289" s="128">
        <f t="shared" si="141"/>
        <v>28914.778398593688</v>
      </c>
      <c r="E2289" s="128">
        <f t="shared" ca="1" si="142"/>
        <v>-82254.158174250464</v>
      </c>
      <c r="F2289" s="128">
        <f t="shared" ca="1" si="143"/>
        <v>86959.694314746012</v>
      </c>
    </row>
    <row r="2290" spans="1:6" x14ac:dyDescent="0.3">
      <c r="A2290" s="73">
        <v>40520</v>
      </c>
      <c r="B2290" s="130">
        <v>1228.280029</v>
      </c>
      <c r="C2290" s="125">
        <f t="shared" si="140"/>
        <v>4.027173850536081E-2</v>
      </c>
      <c r="D2290" s="128">
        <f t="shared" si="141"/>
        <v>40271.738505360809</v>
      </c>
      <c r="E2290" s="128">
        <f t="shared" ca="1" si="142"/>
        <v>-82254.158174250464</v>
      </c>
      <c r="F2290" s="128">
        <f t="shared" ca="1" si="143"/>
        <v>86959.694314746012</v>
      </c>
    </row>
    <row r="2291" spans="1:6" x14ac:dyDescent="0.3">
      <c r="A2291" s="73">
        <v>40519</v>
      </c>
      <c r="B2291" s="130">
        <v>1223.75</v>
      </c>
      <c r="C2291" s="125">
        <f t="shared" si="140"/>
        <v>2.1630630748214585E-2</v>
      </c>
      <c r="D2291" s="128">
        <f t="shared" si="141"/>
        <v>21630.630748214586</v>
      </c>
      <c r="E2291" s="128">
        <f t="shared" ca="1" si="142"/>
        <v>-82254.158174250464</v>
      </c>
      <c r="F2291" s="128">
        <f t="shared" ca="1" si="143"/>
        <v>86959.694314746012</v>
      </c>
    </row>
    <row r="2292" spans="1:6" x14ac:dyDescent="0.3">
      <c r="A2292" s="73">
        <v>40518</v>
      </c>
      <c r="B2292" s="130">
        <v>1223.119995</v>
      </c>
      <c r="C2292" s="125">
        <f t="shared" si="140"/>
        <v>1.9496066106474919E-2</v>
      </c>
      <c r="D2292" s="128">
        <f t="shared" si="141"/>
        <v>19496.066106474918</v>
      </c>
      <c r="E2292" s="128">
        <f t="shared" ca="1" si="142"/>
        <v>-82254.158174250464</v>
      </c>
      <c r="F2292" s="128">
        <f t="shared" ca="1" si="143"/>
        <v>86959.694314746012</v>
      </c>
    </row>
    <row r="2293" spans="1:6" x14ac:dyDescent="0.3">
      <c r="A2293" s="73">
        <v>40515</v>
      </c>
      <c r="B2293" s="130">
        <v>1224.709961</v>
      </c>
      <c r="C2293" s="125">
        <f t="shared" si="140"/>
        <v>2.3414603098096842E-2</v>
      </c>
      <c r="D2293" s="128">
        <f t="shared" si="141"/>
        <v>23414.603098096843</v>
      </c>
      <c r="E2293" s="128">
        <f t="shared" ca="1" si="142"/>
        <v>-82254.158174250464</v>
      </c>
      <c r="F2293" s="128">
        <f t="shared" ca="1" si="143"/>
        <v>86959.694314746012</v>
      </c>
    </row>
    <row r="2294" spans="1:6" x14ac:dyDescent="0.3">
      <c r="A2294" s="73">
        <v>40514</v>
      </c>
      <c r="B2294" s="130">
        <v>1221.530029</v>
      </c>
      <c r="C2294" s="125">
        <f t="shared" si="140"/>
        <v>3.6433419797161193E-2</v>
      </c>
      <c r="D2294" s="128">
        <f t="shared" si="141"/>
        <v>36433.419797161194</v>
      </c>
      <c r="E2294" s="128">
        <f t="shared" ca="1" si="142"/>
        <v>-82254.158174250464</v>
      </c>
      <c r="F2294" s="128">
        <f t="shared" ca="1" si="143"/>
        <v>86959.694314746012</v>
      </c>
    </row>
    <row r="2295" spans="1:6" x14ac:dyDescent="0.3">
      <c r="A2295" s="73">
        <v>40513</v>
      </c>
      <c r="B2295" s="130">
        <v>1206.0699460000001</v>
      </c>
      <c r="C2295" s="125">
        <f t="shared" si="140"/>
        <v>2.3533089600730861E-2</v>
      </c>
      <c r="D2295" s="128">
        <f t="shared" si="141"/>
        <v>23533.089600730862</v>
      </c>
      <c r="E2295" s="128">
        <f t="shared" ca="1" si="142"/>
        <v>-82254.158174250464</v>
      </c>
      <c r="F2295" s="128">
        <f t="shared" ca="1" si="143"/>
        <v>86959.694314746012</v>
      </c>
    </row>
    <row r="2296" spans="1:6" x14ac:dyDescent="0.3">
      <c r="A2296" s="73">
        <v>40512</v>
      </c>
      <c r="B2296" s="130">
        <v>1180.5500489999999</v>
      </c>
      <c r="C2296" s="125">
        <f t="shared" si="140"/>
        <v>-1.4360217908578665E-2</v>
      </c>
      <c r="D2296" s="128">
        <f t="shared" si="141"/>
        <v>-14360.217908578665</v>
      </c>
      <c r="E2296" s="128">
        <f t="shared" ca="1" si="142"/>
        <v>-82254.158174250464</v>
      </c>
      <c r="F2296" s="128">
        <f t="shared" ca="1" si="143"/>
        <v>86959.694314746012</v>
      </c>
    </row>
    <row r="2297" spans="1:6" x14ac:dyDescent="0.3">
      <c r="A2297" s="73">
        <v>40511</v>
      </c>
      <c r="B2297" s="130">
        <v>1187.76001</v>
      </c>
      <c r="C2297" s="125">
        <f t="shared" si="140"/>
        <v>-9.5479118522765472E-3</v>
      </c>
      <c r="D2297" s="128">
        <f t="shared" si="141"/>
        <v>-9547.9118522765475</v>
      </c>
      <c r="E2297" s="128">
        <f t="shared" ca="1" si="142"/>
        <v>-82254.158174250464</v>
      </c>
      <c r="F2297" s="128">
        <f t="shared" ca="1" si="143"/>
        <v>86959.694314746012</v>
      </c>
    </row>
    <row r="2298" spans="1:6" x14ac:dyDescent="0.3">
      <c r="A2298" s="73">
        <v>40508</v>
      </c>
      <c r="B2298" s="130">
        <v>1189.400024</v>
      </c>
      <c r="C2298" s="125">
        <f t="shared" si="140"/>
        <v>-1.9892227882231328E-2</v>
      </c>
      <c r="D2298" s="128">
        <f t="shared" si="141"/>
        <v>-19892.227882231327</v>
      </c>
      <c r="E2298" s="128">
        <f t="shared" ca="1" si="142"/>
        <v>-82254.158174250464</v>
      </c>
      <c r="F2298" s="128">
        <f t="shared" ca="1" si="143"/>
        <v>86959.694314746012</v>
      </c>
    </row>
    <row r="2299" spans="1:6" x14ac:dyDescent="0.3">
      <c r="A2299" s="73">
        <v>40506</v>
      </c>
      <c r="B2299" s="130">
        <v>1198.349976</v>
      </c>
      <c r="C2299" s="125">
        <f t="shared" si="140"/>
        <v>-1.670617755786119E-2</v>
      </c>
      <c r="D2299" s="128">
        <f t="shared" si="141"/>
        <v>-16706.177557861189</v>
      </c>
      <c r="E2299" s="128">
        <f t="shared" ca="1" si="142"/>
        <v>-82254.158174250464</v>
      </c>
      <c r="F2299" s="128">
        <f t="shared" ca="1" si="143"/>
        <v>86959.694314746012</v>
      </c>
    </row>
    <row r="2300" spans="1:6" x14ac:dyDescent="0.3">
      <c r="A2300" s="73">
        <v>40505</v>
      </c>
      <c r="B2300" s="130">
        <v>1180.7299800000001</v>
      </c>
      <c r="C2300" s="125">
        <f t="shared" si="140"/>
        <v>-2.6924380545421789E-2</v>
      </c>
      <c r="D2300" s="128">
        <f t="shared" si="141"/>
        <v>-26924.380545421787</v>
      </c>
      <c r="E2300" s="128">
        <f t="shared" ca="1" si="142"/>
        <v>-82254.158174250464</v>
      </c>
      <c r="F2300" s="128">
        <f t="shared" ca="1" si="143"/>
        <v>86959.694314746012</v>
      </c>
    </row>
    <row r="2301" spans="1:6" x14ac:dyDescent="0.3">
      <c r="A2301" s="73">
        <v>40504</v>
      </c>
      <c r="B2301" s="130">
        <v>1197.839966</v>
      </c>
      <c r="C2301" s="125">
        <f t="shared" si="140"/>
        <v>-2.077255998365013E-2</v>
      </c>
      <c r="D2301" s="128">
        <f t="shared" si="141"/>
        <v>-20772.559983650128</v>
      </c>
      <c r="E2301" s="128">
        <f t="shared" ca="1" si="142"/>
        <v>-82254.158174250464</v>
      </c>
      <c r="F2301" s="128">
        <f t="shared" ca="1" si="143"/>
        <v>86959.694314746012</v>
      </c>
    </row>
    <row r="2302" spans="1:6" x14ac:dyDescent="0.3">
      <c r="A2302" s="73">
        <v>40501</v>
      </c>
      <c r="B2302" s="130">
        <v>1199.7299800000001</v>
      </c>
      <c r="C2302" s="125">
        <f t="shared" si="140"/>
        <v>-2.1307661223953778E-2</v>
      </c>
      <c r="D2302" s="128">
        <f t="shared" si="141"/>
        <v>-21307.661223953779</v>
      </c>
      <c r="E2302" s="128">
        <f t="shared" ca="1" si="142"/>
        <v>-82254.158174250464</v>
      </c>
      <c r="F2302" s="128">
        <f t="shared" ca="1" si="143"/>
        <v>86959.694314746012</v>
      </c>
    </row>
    <row r="2303" spans="1:6" x14ac:dyDescent="0.3">
      <c r="A2303" s="73">
        <v>40500</v>
      </c>
      <c r="B2303" s="130">
        <v>1196.6899410000001</v>
      </c>
      <c r="C2303" s="125">
        <f t="shared" si="140"/>
        <v>-1.9958164891543451E-2</v>
      </c>
      <c r="D2303" s="128">
        <f t="shared" si="141"/>
        <v>-19958.164891543449</v>
      </c>
      <c r="E2303" s="128">
        <f t="shared" ca="1" si="142"/>
        <v>-82254.158174250464</v>
      </c>
      <c r="F2303" s="128">
        <f t="shared" ca="1" si="143"/>
        <v>86959.694314746012</v>
      </c>
    </row>
    <row r="2304" spans="1:6" x14ac:dyDescent="0.3">
      <c r="A2304" s="73">
        <v>40499</v>
      </c>
      <c r="B2304" s="130">
        <v>1178.589966</v>
      </c>
      <c r="C2304" s="125">
        <f t="shared" si="140"/>
        <v>-1.6169150581485936E-2</v>
      </c>
      <c r="D2304" s="128">
        <f t="shared" si="141"/>
        <v>-16169.150581485936</v>
      </c>
      <c r="E2304" s="128">
        <f t="shared" ca="1" si="142"/>
        <v>-82254.158174250464</v>
      </c>
      <c r="F2304" s="128">
        <f t="shared" ca="1" si="143"/>
        <v>86959.694314746012</v>
      </c>
    </row>
    <row r="2305" spans="1:6" x14ac:dyDescent="0.3">
      <c r="A2305" s="73">
        <v>40498</v>
      </c>
      <c r="B2305" s="130">
        <v>1178.339966</v>
      </c>
      <c r="C2305" s="125">
        <f t="shared" si="140"/>
        <v>-1.2760023030941925E-2</v>
      </c>
      <c r="D2305" s="128">
        <f t="shared" si="141"/>
        <v>-12760.023030941926</v>
      </c>
      <c r="E2305" s="128">
        <f t="shared" ca="1" si="142"/>
        <v>-82254.158174250464</v>
      </c>
      <c r="F2305" s="128">
        <f t="shared" ca="1" si="143"/>
        <v>86959.694314746012</v>
      </c>
    </row>
    <row r="2306" spans="1:6" x14ac:dyDescent="0.3">
      <c r="A2306" s="73">
        <v>40497</v>
      </c>
      <c r="B2306" s="130">
        <v>1197.75</v>
      </c>
      <c r="C2306" s="125">
        <f t="shared" si="140"/>
        <v>1.128860242790064E-2</v>
      </c>
      <c r="D2306" s="128">
        <f t="shared" si="141"/>
        <v>11288.60242790064</v>
      </c>
      <c r="E2306" s="128">
        <f t="shared" ca="1" si="142"/>
        <v>-82254.158174250464</v>
      </c>
      <c r="F2306" s="128">
        <f t="shared" ca="1" si="143"/>
        <v>86959.694314746012</v>
      </c>
    </row>
    <row r="2307" spans="1:6" x14ac:dyDescent="0.3">
      <c r="A2307" s="73">
        <v>40494</v>
      </c>
      <c r="B2307" s="130">
        <v>1199.209961</v>
      </c>
      <c r="C2307" s="125">
        <f t="shared" si="140"/>
        <v>1.3479667076723212E-2</v>
      </c>
      <c r="D2307" s="128">
        <f t="shared" si="141"/>
        <v>13479.667076723212</v>
      </c>
      <c r="E2307" s="128">
        <f t="shared" ca="1" si="142"/>
        <v>-82254.158174250464</v>
      </c>
      <c r="F2307" s="128">
        <f t="shared" ca="1" si="143"/>
        <v>86959.694314746012</v>
      </c>
    </row>
    <row r="2308" spans="1:6" x14ac:dyDescent="0.3">
      <c r="A2308" s="73">
        <v>40493</v>
      </c>
      <c r="B2308" s="130">
        <v>1213.540039</v>
      </c>
      <c r="C2308" s="125">
        <f t="shared" si="140"/>
        <v>2.5139814214588219E-2</v>
      </c>
      <c r="D2308" s="128">
        <f t="shared" si="141"/>
        <v>25139.814214588219</v>
      </c>
      <c r="E2308" s="128">
        <f t="shared" ca="1" si="142"/>
        <v>-82254.158174250464</v>
      </c>
      <c r="F2308" s="128">
        <f t="shared" ca="1" si="143"/>
        <v>86959.694314746012</v>
      </c>
    </row>
    <row r="2309" spans="1:6" x14ac:dyDescent="0.3">
      <c r="A2309" s="73">
        <v>40492</v>
      </c>
      <c r="B2309" s="130">
        <v>1218.709961</v>
      </c>
      <c r="C2309" s="125">
        <f t="shared" si="140"/>
        <v>3.0665154131331196E-2</v>
      </c>
      <c r="D2309" s="128">
        <f t="shared" si="141"/>
        <v>30665.154131331197</v>
      </c>
      <c r="E2309" s="128">
        <f t="shared" ca="1" si="142"/>
        <v>-82254.158174250464</v>
      </c>
      <c r="F2309" s="128">
        <f t="shared" ca="1" si="143"/>
        <v>86959.694314746012</v>
      </c>
    </row>
    <row r="2310" spans="1:6" x14ac:dyDescent="0.3">
      <c r="A2310" s="73">
        <v>40491</v>
      </c>
      <c r="B2310" s="130">
        <v>1213.400024</v>
      </c>
      <c r="C2310" s="125">
        <f t="shared" si="140"/>
        <v>2.3413522358217698E-2</v>
      </c>
      <c r="D2310" s="128">
        <f t="shared" si="141"/>
        <v>23413.522358217699</v>
      </c>
      <c r="E2310" s="128">
        <f t="shared" ca="1" si="142"/>
        <v>-82254.158174250464</v>
      </c>
      <c r="F2310" s="128">
        <f t="shared" ca="1" si="143"/>
        <v>86959.694314746012</v>
      </c>
    </row>
    <row r="2311" spans="1:6" x14ac:dyDescent="0.3">
      <c r="A2311" s="73">
        <v>40490</v>
      </c>
      <c r="B2311" s="130">
        <v>1223.25</v>
      </c>
      <c r="C2311" s="125">
        <f t="shared" si="140"/>
        <v>3.1738672727090744E-2</v>
      </c>
      <c r="D2311" s="128">
        <f t="shared" si="141"/>
        <v>31738.672727090743</v>
      </c>
      <c r="E2311" s="128">
        <f t="shared" ca="1" si="142"/>
        <v>-82254.158174250464</v>
      </c>
      <c r="F2311" s="128">
        <f t="shared" ca="1" si="143"/>
        <v>86959.694314746012</v>
      </c>
    </row>
    <row r="2312" spans="1:6" x14ac:dyDescent="0.3">
      <c r="A2312" s="73">
        <v>40487</v>
      </c>
      <c r="B2312" s="130">
        <v>1225.849976</v>
      </c>
      <c r="C2312" s="125">
        <f t="shared" ref="C2312:C2375" si="144">B2312/B2322-1</f>
        <v>3.6151419676321517E-2</v>
      </c>
      <c r="D2312" s="128">
        <f t="shared" ref="D2312:D2375" si="145">C2312*$B$5</f>
        <v>36151.419676321515</v>
      </c>
      <c r="E2312" s="128">
        <f t="shared" ref="E2312:E2375" ca="1" si="146">_xlfn.PERCENTILE.INC(OFFSET(D2312,0,0,Window),1-VaRLevel)</f>
        <v>-82254.158174250464</v>
      </c>
      <c r="F2312" s="128">
        <f t="shared" ref="F2312:F2375" ca="1" si="147">ABS(AVERAGEIF(OFFSET(D2312,0,0,Window),"&lt;=" &amp;E2312))</f>
        <v>86959.694314746012</v>
      </c>
    </row>
    <row r="2313" spans="1:6" x14ac:dyDescent="0.3">
      <c r="A2313" s="73">
        <v>40486</v>
      </c>
      <c r="B2313" s="130">
        <v>1221.0600589999999</v>
      </c>
      <c r="C2313" s="125">
        <f t="shared" si="144"/>
        <v>3.4568695587678056E-2</v>
      </c>
      <c r="D2313" s="128">
        <f t="shared" si="145"/>
        <v>34568.695587678056</v>
      </c>
      <c r="E2313" s="128">
        <f t="shared" ca="1" si="146"/>
        <v>-82254.158174250464</v>
      </c>
      <c r="F2313" s="128">
        <f t="shared" ca="1" si="147"/>
        <v>86959.694314746012</v>
      </c>
    </row>
    <row r="2314" spans="1:6" x14ac:dyDescent="0.3">
      <c r="A2314" s="73">
        <v>40485</v>
      </c>
      <c r="B2314" s="130">
        <v>1197.959961</v>
      </c>
      <c r="C2314" s="125">
        <f t="shared" si="144"/>
        <v>1.6797165316486451E-2</v>
      </c>
      <c r="D2314" s="128">
        <f t="shared" si="145"/>
        <v>16797.165316486451</v>
      </c>
      <c r="E2314" s="128">
        <f t="shared" ca="1" si="146"/>
        <v>-82254.158174250464</v>
      </c>
      <c r="F2314" s="128">
        <f t="shared" ca="1" si="147"/>
        <v>86959.694314746012</v>
      </c>
    </row>
    <row r="2315" spans="1:6" x14ac:dyDescent="0.3">
      <c r="A2315" s="73">
        <v>40484</v>
      </c>
      <c r="B2315" s="130">
        <v>1193.5699460000001</v>
      </c>
      <c r="C2315" s="125">
        <f t="shared" si="144"/>
        <v>2.3732671267189254E-2</v>
      </c>
      <c r="D2315" s="128">
        <f t="shared" si="145"/>
        <v>23732.671267189253</v>
      </c>
      <c r="E2315" s="128">
        <f t="shared" ca="1" si="146"/>
        <v>-82254.158174250464</v>
      </c>
      <c r="F2315" s="128">
        <f t="shared" ca="1" si="147"/>
        <v>86959.694314746012</v>
      </c>
    </row>
    <row r="2316" spans="1:6" x14ac:dyDescent="0.3">
      <c r="A2316" s="73">
        <v>40483</v>
      </c>
      <c r="B2316" s="130">
        <v>1184.380005</v>
      </c>
      <c r="C2316" s="125">
        <f t="shared" si="144"/>
        <v>-2.7851205008988522E-4</v>
      </c>
      <c r="D2316" s="128">
        <f t="shared" si="145"/>
        <v>-278.51205008988524</v>
      </c>
      <c r="E2316" s="128">
        <f t="shared" ca="1" si="146"/>
        <v>-82254.158174250464</v>
      </c>
      <c r="F2316" s="128">
        <f t="shared" ca="1" si="147"/>
        <v>86959.694314746012</v>
      </c>
    </row>
    <row r="2317" spans="1:6" x14ac:dyDescent="0.3">
      <c r="A2317" s="73">
        <v>40480</v>
      </c>
      <c r="B2317" s="130">
        <v>1183.26001</v>
      </c>
      <c r="C2317" s="125">
        <f t="shared" si="144"/>
        <v>6.0109925731799407E-3</v>
      </c>
      <c r="D2317" s="128">
        <f t="shared" si="145"/>
        <v>6010.9925731799403</v>
      </c>
      <c r="E2317" s="128">
        <f t="shared" ca="1" si="146"/>
        <v>-82254.158174250464</v>
      </c>
      <c r="F2317" s="128">
        <f t="shared" ca="1" si="147"/>
        <v>86959.694314746012</v>
      </c>
    </row>
    <row r="2318" spans="1:6" x14ac:dyDescent="0.3">
      <c r="A2318" s="73">
        <v>40479</v>
      </c>
      <c r="B2318" s="130">
        <v>1183.780029</v>
      </c>
      <c r="C2318" s="125">
        <f t="shared" si="144"/>
        <v>8.4936825370995894E-3</v>
      </c>
      <c r="D2318" s="128">
        <f t="shared" si="145"/>
        <v>8493.6825370995903</v>
      </c>
      <c r="E2318" s="128">
        <f t="shared" ca="1" si="146"/>
        <v>-82254.158174250464</v>
      </c>
      <c r="F2318" s="128">
        <f t="shared" ca="1" si="147"/>
        <v>86959.694314746012</v>
      </c>
    </row>
    <row r="2319" spans="1:6" x14ac:dyDescent="0.3">
      <c r="A2319" s="73">
        <v>40478</v>
      </c>
      <c r="B2319" s="130">
        <v>1182.4499510000001</v>
      </c>
      <c r="C2319" s="125">
        <f t="shared" si="144"/>
        <v>3.69236489993785E-3</v>
      </c>
      <c r="D2319" s="128">
        <f t="shared" si="145"/>
        <v>3692.3648999378502</v>
      </c>
      <c r="E2319" s="128">
        <f t="shared" ca="1" si="146"/>
        <v>-82254.158174250464</v>
      </c>
      <c r="F2319" s="128">
        <f t="shared" ca="1" si="147"/>
        <v>86959.694314746012</v>
      </c>
    </row>
    <row r="2320" spans="1:6" x14ac:dyDescent="0.3">
      <c r="A2320" s="73">
        <v>40477</v>
      </c>
      <c r="B2320" s="130">
        <v>1185.6400149999999</v>
      </c>
      <c r="C2320" s="125">
        <f t="shared" si="144"/>
        <v>1.3566765029590977E-2</v>
      </c>
      <c r="D2320" s="128">
        <f t="shared" si="145"/>
        <v>13566.765029590977</v>
      </c>
      <c r="E2320" s="128">
        <f t="shared" ca="1" si="146"/>
        <v>-82254.158174250464</v>
      </c>
      <c r="F2320" s="128">
        <f t="shared" ca="1" si="147"/>
        <v>86959.694314746012</v>
      </c>
    </row>
    <row r="2321" spans="1:6" x14ac:dyDescent="0.3">
      <c r="A2321" s="73">
        <v>40476</v>
      </c>
      <c r="B2321" s="130">
        <v>1185.619995</v>
      </c>
      <c r="C2321" s="125">
        <f t="shared" si="144"/>
        <v>1.7420150637325493E-2</v>
      </c>
      <c r="D2321" s="128">
        <f t="shared" si="145"/>
        <v>17420.150637325492</v>
      </c>
      <c r="E2321" s="128">
        <f t="shared" ca="1" si="146"/>
        <v>-82254.158174250464</v>
      </c>
      <c r="F2321" s="128">
        <f t="shared" ca="1" si="147"/>
        <v>86959.694314746012</v>
      </c>
    </row>
    <row r="2322" spans="1:6" x14ac:dyDescent="0.3">
      <c r="A2322" s="73">
        <v>40473</v>
      </c>
      <c r="B2322" s="130">
        <v>1183.079956</v>
      </c>
      <c r="C2322" s="125">
        <f t="shared" si="144"/>
        <v>1.5388517899562748E-2</v>
      </c>
      <c r="D2322" s="128">
        <f t="shared" si="145"/>
        <v>15388.517899562748</v>
      </c>
      <c r="E2322" s="128">
        <f t="shared" ca="1" si="146"/>
        <v>-82254.158174250464</v>
      </c>
      <c r="F2322" s="128">
        <f t="shared" ca="1" si="147"/>
        <v>86959.694314746012</v>
      </c>
    </row>
    <row r="2323" spans="1:6" x14ac:dyDescent="0.3">
      <c r="A2323" s="73">
        <v>40472</v>
      </c>
      <c r="B2323" s="130">
        <v>1180.26001</v>
      </c>
      <c r="C2323" s="125">
        <f t="shared" si="144"/>
        <v>1.9169947903366902E-2</v>
      </c>
      <c r="D2323" s="128">
        <f t="shared" si="145"/>
        <v>19169.947903366901</v>
      </c>
      <c r="E2323" s="128">
        <f t="shared" ca="1" si="146"/>
        <v>-82254.158174250464</v>
      </c>
      <c r="F2323" s="128">
        <f t="shared" ca="1" si="147"/>
        <v>86959.694314746012</v>
      </c>
    </row>
    <row r="2324" spans="1:6" x14ac:dyDescent="0.3">
      <c r="A2324" s="73">
        <v>40471</v>
      </c>
      <c r="B2324" s="130">
        <v>1178.170044</v>
      </c>
      <c r="C2324" s="125">
        <f t="shared" si="144"/>
        <v>1.569012427477734E-2</v>
      </c>
      <c r="D2324" s="128">
        <f t="shared" si="145"/>
        <v>15690.124274777339</v>
      </c>
      <c r="E2324" s="128">
        <f t="shared" ca="1" si="146"/>
        <v>-82254.158174250464</v>
      </c>
      <c r="F2324" s="128">
        <f t="shared" ca="1" si="147"/>
        <v>86959.694314746012</v>
      </c>
    </row>
    <row r="2325" spans="1:6" x14ac:dyDescent="0.3">
      <c r="A2325" s="73">
        <v>40470</v>
      </c>
      <c r="B2325" s="130">
        <v>1165.900024</v>
      </c>
      <c r="C2325" s="125">
        <f t="shared" si="144"/>
        <v>4.4368072367004796E-3</v>
      </c>
      <c r="D2325" s="128">
        <f t="shared" si="145"/>
        <v>4436.8072367004797</v>
      </c>
      <c r="E2325" s="128">
        <f t="shared" ca="1" si="146"/>
        <v>-82254.158174250464</v>
      </c>
      <c r="F2325" s="128">
        <f t="shared" ca="1" si="147"/>
        <v>86959.694314746012</v>
      </c>
    </row>
    <row r="2326" spans="1:6" x14ac:dyDescent="0.3">
      <c r="A2326" s="73">
        <v>40469</v>
      </c>
      <c r="B2326" s="130">
        <v>1184.709961</v>
      </c>
      <c r="C2326" s="125">
        <f t="shared" si="144"/>
        <v>4.1933749139355436E-2</v>
      </c>
      <c r="D2326" s="128">
        <f t="shared" si="145"/>
        <v>41933.749139355437</v>
      </c>
      <c r="E2326" s="128">
        <f t="shared" ca="1" si="146"/>
        <v>-82254.158174250464</v>
      </c>
      <c r="F2326" s="128">
        <f t="shared" ca="1" si="147"/>
        <v>86959.694314746012</v>
      </c>
    </row>
    <row r="2327" spans="1:6" x14ac:dyDescent="0.3">
      <c r="A2327" s="73">
        <v>40466</v>
      </c>
      <c r="B2327" s="130">
        <v>1176.1899410000001</v>
      </c>
      <c r="C2327" s="125">
        <f t="shared" si="144"/>
        <v>2.6128865910532539E-2</v>
      </c>
      <c r="D2327" s="128">
        <f t="shared" si="145"/>
        <v>26128.865910532539</v>
      </c>
      <c r="E2327" s="128">
        <f t="shared" ca="1" si="146"/>
        <v>-82254.158174250464</v>
      </c>
      <c r="F2327" s="128">
        <f t="shared" ca="1" si="147"/>
        <v>86959.694314746012</v>
      </c>
    </row>
    <row r="2328" spans="1:6" x14ac:dyDescent="0.3">
      <c r="A2328" s="73">
        <v>40465</v>
      </c>
      <c r="B2328" s="130">
        <v>1173.8100589999999</v>
      </c>
      <c r="C2328" s="125">
        <f t="shared" si="144"/>
        <v>2.8575279880992399E-2</v>
      </c>
      <c r="D2328" s="128">
        <f t="shared" si="145"/>
        <v>28575.279880992399</v>
      </c>
      <c r="E2328" s="128">
        <f t="shared" ca="1" si="146"/>
        <v>-82254.158174250464</v>
      </c>
      <c r="F2328" s="128">
        <f t="shared" ca="1" si="147"/>
        <v>86959.694314746012</v>
      </c>
    </row>
    <row r="2329" spans="1:6" x14ac:dyDescent="0.3">
      <c r="A2329" s="73">
        <v>40464</v>
      </c>
      <c r="B2329" s="130">
        <v>1178.099976</v>
      </c>
      <c r="C2329" s="125">
        <f t="shared" si="144"/>
        <v>2.9150975848470262E-2</v>
      </c>
      <c r="D2329" s="128">
        <f t="shared" si="145"/>
        <v>29150.975848470262</v>
      </c>
      <c r="E2329" s="128">
        <f t="shared" ca="1" si="146"/>
        <v>-82254.158174250464</v>
      </c>
      <c r="F2329" s="128">
        <f t="shared" ca="1" si="147"/>
        <v>86959.694314746012</v>
      </c>
    </row>
    <row r="2330" spans="1:6" x14ac:dyDescent="0.3">
      <c r="A2330" s="73">
        <v>40463</v>
      </c>
      <c r="B2330" s="130">
        <v>1169.7700199999999</v>
      </c>
      <c r="C2330" s="125">
        <f t="shared" si="144"/>
        <v>1.9229824816817453E-2</v>
      </c>
      <c r="D2330" s="128">
        <f t="shared" si="145"/>
        <v>19229.824816817454</v>
      </c>
      <c r="E2330" s="128">
        <f t="shared" ca="1" si="146"/>
        <v>-82254.158174250464</v>
      </c>
      <c r="F2330" s="128">
        <f t="shared" ca="1" si="147"/>
        <v>86959.694314746012</v>
      </c>
    </row>
    <row r="2331" spans="1:6" x14ac:dyDescent="0.3">
      <c r="A2331" s="73">
        <v>40462</v>
      </c>
      <c r="B2331" s="130">
        <v>1165.3199460000001</v>
      </c>
      <c r="C2331" s="125">
        <f t="shared" si="144"/>
        <v>2.027729154459279E-2</v>
      </c>
      <c r="D2331" s="128">
        <f t="shared" si="145"/>
        <v>20277.29154459279</v>
      </c>
      <c r="E2331" s="128">
        <f t="shared" ca="1" si="146"/>
        <v>-82254.158174250464</v>
      </c>
      <c r="F2331" s="128">
        <f t="shared" ca="1" si="147"/>
        <v>86959.694314746012</v>
      </c>
    </row>
    <row r="2332" spans="1:6" x14ac:dyDescent="0.3">
      <c r="A2332" s="73">
        <v>40459</v>
      </c>
      <c r="B2332" s="130">
        <v>1165.150024</v>
      </c>
      <c r="C2332" s="125">
        <f t="shared" si="144"/>
        <v>1.4347009470719652E-2</v>
      </c>
      <c r="D2332" s="128">
        <f t="shared" si="145"/>
        <v>14347.009470719651</v>
      </c>
      <c r="E2332" s="128">
        <f t="shared" ca="1" si="146"/>
        <v>-82254.158174250464</v>
      </c>
      <c r="F2332" s="128">
        <f t="shared" ca="1" si="147"/>
        <v>86959.694314746012</v>
      </c>
    </row>
    <row r="2333" spans="1:6" x14ac:dyDescent="0.3">
      <c r="A2333" s="73">
        <v>40458</v>
      </c>
      <c r="B2333" s="130">
        <v>1158.0600589999999</v>
      </c>
      <c r="C2333" s="125">
        <f t="shared" si="144"/>
        <v>2.9542334663782643E-2</v>
      </c>
      <c r="D2333" s="128">
        <f t="shared" si="145"/>
        <v>29542.334663782643</v>
      </c>
      <c r="E2333" s="128">
        <f t="shared" ca="1" si="146"/>
        <v>-82254.158174250464</v>
      </c>
      <c r="F2333" s="128">
        <f t="shared" ca="1" si="147"/>
        <v>86959.694314746012</v>
      </c>
    </row>
    <row r="2334" spans="1:6" x14ac:dyDescent="0.3">
      <c r="A2334" s="73">
        <v>40457</v>
      </c>
      <c r="B2334" s="130">
        <v>1159.969971</v>
      </c>
      <c r="C2334" s="125">
        <f t="shared" si="144"/>
        <v>2.2648676996145811E-2</v>
      </c>
      <c r="D2334" s="128">
        <f t="shared" si="145"/>
        <v>22648.676996145812</v>
      </c>
      <c r="E2334" s="128">
        <f t="shared" ca="1" si="146"/>
        <v>-82254.158174250464</v>
      </c>
      <c r="F2334" s="128">
        <f t="shared" ca="1" si="147"/>
        <v>86959.694314746012</v>
      </c>
    </row>
    <row r="2335" spans="1:6" x14ac:dyDescent="0.3">
      <c r="A2335" s="73">
        <v>40456</v>
      </c>
      <c r="B2335" s="130">
        <v>1160.75</v>
      </c>
      <c r="C2335" s="125">
        <f t="shared" si="144"/>
        <v>1.8398261477171385E-2</v>
      </c>
      <c r="D2335" s="128">
        <f t="shared" si="145"/>
        <v>18398.261477171385</v>
      </c>
      <c r="E2335" s="128">
        <f t="shared" ca="1" si="146"/>
        <v>-82254.158174250464</v>
      </c>
      <c r="F2335" s="128">
        <f t="shared" ca="1" si="147"/>
        <v>86959.694314746012</v>
      </c>
    </row>
    <row r="2336" spans="1:6" x14ac:dyDescent="0.3">
      <c r="A2336" s="73">
        <v>40455</v>
      </c>
      <c r="B2336" s="130">
        <v>1137.030029</v>
      </c>
      <c r="C2336" s="125">
        <f t="shared" si="144"/>
        <v>-4.970580631877386E-3</v>
      </c>
      <c r="D2336" s="128">
        <f t="shared" si="145"/>
        <v>-4970.5806318773857</v>
      </c>
      <c r="E2336" s="128">
        <f t="shared" ca="1" si="146"/>
        <v>-82254.158174250464</v>
      </c>
      <c r="F2336" s="128">
        <f t="shared" ca="1" si="147"/>
        <v>86959.694314746012</v>
      </c>
    </row>
    <row r="2337" spans="1:6" x14ac:dyDescent="0.3">
      <c r="A2337" s="73">
        <v>40452</v>
      </c>
      <c r="B2337" s="130">
        <v>1146.23999</v>
      </c>
      <c r="C2337" s="125">
        <f t="shared" si="144"/>
        <v>1.8345956008637643E-2</v>
      </c>
      <c r="D2337" s="128">
        <f t="shared" si="145"/>
        <v>18345.956008637644</v>
      </c>
      <c r="E2337" s="128">
        <f t="shared" ca="1" si="146"/>
        <v>-82254.158174250464</v>
      </c>
      <c r="F2337" s="128">
        <f t="shared" ca="1" si="147"/>
        <v>86959.694314746012</v>
      </c>
    </row>
    <row r="2338" spans="1:6" x14ac:dyDescent="0.3">
      <c r="A2338" s="73">
        <v>40451</v>
      </c>
      <c r="B2338" s="130">
        <v>1141.1999510000001</v>
      </c>
      <c r="C2338" s="125">
        <f t="shared" si="144"/>
        <v>1.4706592659093243E-2</v>
      </c>
      <c r="D2338" s="128">
        <f t="shared" si="145"/>
        <v>14706.592659093243</v>
      </c>
      <c r="E2338" s="128">
        <f t="shared" ca="1" si="146"/>
        <v>-82254.158174250464</v>
      </c>
      <c r="F2338" s="128">
        <f t="shared" ca="1" si="147"/>
        <v>86959.694314746012</v>
      </c>
    </row>
    <row r="2339" spans="1:6" x14ac:dyDescent="0.3">
      <c r="A2339" s="73">
        <v>40450</v>
      </c>
      <c r="B2339" s="130">
        <v>1144.7299800000001</v>
      </c>
      <c r="C2339" s="125">
        <f t="shared" si="144"/>
        <v>1.7474499314374281E-2</v>
      </c>
      <c r="D2339" s="128">
        <f t="shared" si="145"/>
        <v>17474.499314374279</v>
      </c>
      <c r="E2339" s="128">
        <f t="shared" ca="1" si="146"/>
        <v>-82254.158174250464</v>
      </c>
      <c r="F2339" s="128">
        <f t="shared" ca="1" si="147"/>
        <v>86959.694314746012</v>
      </c>
    </row>
    <row r="2340" spans="1:6" x14ac:dyDescent="0.3">
      <c r="A2340" s="73">
        <v>40449</v>
      </c>
      <c r="B2340" s="130">
        <v>1147.6999510000001</v>
      </c>
      <c r="C2340" s="125">
        <f t="shared" si="144"/>
        <v>2.372667520242655E-2</v>
      </c>
      <c r="D2340" s="128">
        <f t="shared" si="145"/>
        <v>23726.675202426552</v>
      </c>
      <c r="E2340" s="128">
        <f t="shared" ca="1" si="146"/>
        <v>-82254.158174250464</v>
      </c>
      <c r="F2340" s="128">
        <f t="shared" ca="1" si="147"/>
        <v>86959.694314746012</v>
      </c>
    </row>
    <row r="2341" spans="1:6" x14ac:dyDescent="0.3">
      <c r="A2341" s="73">
        <v>40448</v>
      </c>
      <c r="B2341" s="130">
        <v>1142.160034</v>
      </c>
      <c r="C2341" s="125">
        <f t="shared" si="144"/>
        <v>1.8058659030744328E-2</v>
      </c>
      <c r="D2341" s="128">
        <f t="shared" si="145"/>
        <v>18058.659030744329</v>
      </c>
      <c r="E2341" s="128">
        <f t="shared" ca="1" si="146"/>
        <v>-82254.158174250464</v>
      </c>
      <c r="F2341" s="128">
        <f t="shared" ca="1" si="147"/>
        <v>86959.694314746012</v>
      </c>
    </row>
    <row r="2342" spans="1:6" x14ac:dyDescent="0.3">
      <c r="A2342" s="73">
        <v>40445</v>
      </c>
      <c r="B2342" s="130">
        <v>1148.670044</v>
      </c>
      <c r="C2342" s="125">
        <f t="shared" si="144"/>
        <v>3.5257530775883117E-2</v>
      </c>
      <c r="D2342" s="128">
        <f t="shared" si="145"/>
        <v>35257.530775883119</v>
      </c>
      <c r="E2342" s="128">
        <f t="shared" ca="1" si="146"/>
        <v>-82254.158174250464</v>
      </c>
      <c r="F2342" s="128">
        <f t="shared" ca="1" si="147"/>
        <v>86959.694314746012</v>
      </c>
    </row>
    <row r="2343" spans="1:6" x14ac:dyDescent="0.3">
      <c r="A2343" s="73">
        <v>40444</v>
      </c>
      <c r="B2343" s="130">
        <v>1124.829956</v>
      </c>
      <c r="C2343" s="125">
        <f t="shared" si="144"/>
        <v>1.8701571292828456E-2</v>
      </c>
      <c r="D2343" s="128">
        <f t="shared" si="145"/>
        <v>18701.571292828456</v>
      </c>
      <c r="E2343" s="128">
        <f t="shared" ca="1" si="146"/>
        <v>-82254.158174250464</v>
      </c>
      <c r="F2343" s="128">
        <f t="shared" ca="1" si="147"/>
        <v>86959.694314746012</v>
      </c>
    </row>
    <row r="2344" spans="1:6" x14ac:dyDescent="0.3">
      <c r="A2344" s="73">
        <v>40443</v>
      </c>
      <c r="B2344" s="130">
        <v>1134.280029</v>
      </c>
      <c r="C2344" s="125">
        <f t="shared" si="144"/>
        <v>3.2224043027037075E-2</v>
      </c>
      <c r="D2344" s="128">
        <f t="shared" si="145"/>
        <v>32224.043027037074</v>
      </c>
      <c r="E2344" s="128">
        <f t="shared" ca="1" si="146"/>
        <v>-82254.158174250464</v>
      </c>
      <c r="F2344" s="128">
        <f t="shared" ca="1" si="147"/>
        <v>86959.694314746012</v>
      </c>
    </row>
    <row r="2345" spans="1:6" x14ac:dyDescent="0.3">
      <c r="A2345" s="73">
        <v>40442</v>
      </c>
      <c r="B2345" s="130">
        <v>1139.780029</v>
      </c>
      <c r="C2345" s="125">
        <f t="shared" si="144"/>
        <v>4.3907591307204452E-2</v>
      </c>
      <c r="D2345" s="128">
        <f t="shared" si="145"/>
        <v>43907.59130720445</v>
      </c>
      <c r="E2345" s="128">
        <f t="shared" ca="1" si="146"/>
        <v>-82254.158174250464</v>
      </c>
      <c r="F2345" s="128">
        <f t="shared" ca="1" si="147"/>
        <v>86959.694314746012</v>
      </c>
    </row>
    <row r="2346" spans="1:6" x14ac:dyDescent="0.3">
      <c r="A2346" s="73">
        <v>40441</v>
      </c>
      <c r="B2346" s="130">
        <v>1142.709961</v>
      </c>
      <c r="C2346" s="125">
        <f t="shared" si="144"/>
        <v>3.4585427614187036E-2</v>
      </c>
      <c r="D2346" s="128">
        <f t="shared" si="145"/>
        <v>34585.427614187036</v>
      </c>
      <c r="E2346" s="128">
        <f t="shared" ca="1" si="146"/>
        <v>-82254.158174250464</v>
      </c>
      <c r="F2346" s="128">
        <f t="shared" ca="1" si="147"/>
        <v>86959.694314746012</v>
      </c>
    </row>
    <row r="2347" spans="1:6" x14ac:dyDescent="0.3">
      <c r="A2347" s="73">
        <v>40438</v>
      </c>
      <c r="B2347" s="130">
        <v>1125.589966</v>
      </c>
      <c r="C2347" s="125">
        <f t="shared" si="144"/>
        <v>3.2556637722557014E-2</v>
      </c>
      <c r="D2347" s="128">
        <f t="shared" si="145"/>
        <v>32556.637722557014</v>
      </c>
      <c r="E2347" s="128">
        <f t="shared" ca="1" si="146"/>
        <v>-82254.158174250464</v>
      </c>
      <c r="F2347" s="128">
        <f t="shared" ca="1" si="147"/>
        <v>86959.694314746012</v>
      </c>
    </row>
    <row r="2348" spans="1:6" x14ac:dyDescent="0.3">
      <c r="A2348" s="73">
        <v>40437</v>
      </c>
      <c r="B2348" s="130">
        <v>1124.660034</v>
      </c>
      <c r="C2348" s="125">
        <f t="shared" si="144"/>
        <v>4.1072298547779162E-2</v>
      </c>
      <c r="D2348" s="128">
        <f t="shared" si="145"/>
        <v>41072.298547779159</v>
      </c>
      <c r="E2348" s="128">
        <f t="shared" ca="1" si="146"/>
        <v>-82254.158174250464</v>
      </c>
      <c r="F2348" s="128">
        <f t="shared" ca="1" si="147"/>
        <v>86959.694314746012</v>
      </c>
    </row>
    <row r="2349" spans="1:6" x14ac:dyDescent="0.3">
      <c r="A2349" s="73">
        <v>40436</v>
      </c>
      <c r="B2349" s="130">
        <v>1125.0699460000001</v>
      </c>
      <c r="C2349" s="125">
        <f t="shared" si="144"/>
        <v>7.2179384155502069E-2</v>
      </c>
      <c r="D2349" s="128">
        <f t="shared" si="145"/>
        <v>72179.384155502063</v>
      </c>
      <c r="E2349" s="128">
        <f t="shared" ca="1" si="146"/>
        <v>-82254.158174250464</v>
      </c>
      <c r="F2349" s="128">
        <f t="shared" ca="1" si="147"/>
        <v>86959.694314746012</v>
      </c>
    </row>
    <row r="2350" spans="1:6" x14ac:dyDescent="0.3">
      <c r="A2350" s="73">
        <v>40435</v>
      </c>
      <c r="B2350" s="130">
        <v>1121.099976</v>
      </c>
      <c r="C2350" s="125">
        <f t="shared" si="144"/>
        <v>6.8813569168480804E-2</v>
      </c>
      <c r="D2350" s="128">
        <f t="shared" si="145"/>
        <v>68813.569168480797</v>
      </c>
      <c r="E2350" s="128">
        <f t="shared" ca="1" si="146"/>
        <v>-82254.158174250464</v>
      </c>
      <c r="F2350" s="128">
        <f t="shared" ca="1" si="147"/>
        <v>86959.694314746012</v>
      </c>
    </row>
    <row r="2351" spans="1:6" x14ac:dyDescent="0.3">
      <c r="A2351" s="73">
        <v>40434</v>
      </c>
      <c r="B2351" s="130">
        <v>1121.900024</v>
      </c>
      <c r="C2351" s="125">
        <f t="shared" si="144"/>
        <v>5.3832987187857784E-2</v>
      </c>
      <c r="D2351" s="128">
        <f t="shared" si="145"/>
        <v>53832.987187857783</v>
      </c>
      <c r="E2351" s="128">
        <f t="shared" ca="1" si="146"/>
        <v>-82254.158174250464</v>
      </c>
      <c r="F2351" s="128">
        <f t="shared" ca="1" si="147"/>
        <v>86959.694314746012</v>
      </c>
    </row>
    <row r="2352" spans="1:6" x14ac:dyDescent="0.3">
      <c r="A2352" s="73">
        <v>40431</v>
      </c>
      <c r="B2352" s="130">
        <v>1109.5500489999999</v>
      </c>
      <c r="C2352" s="125">
        <f t="shared" si="144"/>
        <v>5.951956582768414E-2</v>
      </c>
      <c r="D2352" s="128">
        <f t="shared" si="145"/>
        <v>59519.565827684142</v>
      </c>
      <c r="E2352" s="128">
        <f t="shared" ca="1" si="146"/>
        <v>-82254.158174250464</v>
      </c>
      <c r="F2352" s="128">
        <f t="shared" ca="1" si="147"/>
        <v>86959.694314746012</v>
      </c>
    </row>
    <row r="2353" spans="1:6" x14ac:dyDescent="0.3">
      <c r="A2353" s="73">
        <v>40430</v>
      </c>
      <c r="B2353" s="130">
        <v>1104.1800539999999</v>
      </c>
      <c r="C2353" s="125">
        <f t="shared" si="144"/>
        <v>4.6288933354223794E-2</v>
      </c>
      <c r="D2353" s="128">
        <f t="shared" si="145"/>
        <v>46288.933354223795</v>
      </c>
      <c r="E2353" s="128">
        <f t="shared" ca="1" si="146"/>
        <v>-82254.158174250464</v>
      </c>
      <c r="F2353" s="128">
        <f t="shared" ca="1" si="147"/>
        <v>86959.694314746012</v>
      </c>
    </row>
    <row r="2354" spans="1:6" x14ac:dyDescent="0.3">
      <c r="A2354" s="73">
        <v>40429</v>
      </c>
      <c r="B2354" s="130">
        <v>1098.869995</v>
      </c>
      <c r="C2354" s="125">
        <f t="shared" si="144"/>
        <v>4.4682327876459649E-2</v>
      </c>
      <c r="D2354" s="128">
        <f t="shared" si="145"/>
        <v>44682.327876459647</v>
      </c>
      <c r="E2354" s="128">
        <f t="shared" ca="1" si="146"/>
        <v>-82254.158174250464</v>
      </c>
      <c r="F2354" s="128">
        <f t="shared" ca="1" si="147"/>
        <v>86959.694314746012</v>
      </c>
    </row>
    <row r="2355" spans="1:6" x14ac:dyDescent="0.3">
      <c r="A2355" s="73">
        <v>40428</v>
      </c>
      <c r="B2355" s="130">
        <v>1091.839966</v>
      </c>
      <c r="C2355" s="125">
        <f t="shared" si="144"/>
        <v>2.2935074711462056E-2</v>
      </c>
      <c r="D2355" s="128">
        <f t="shared" si="145"/>
        <v>22935.074711462057</v>
      </c>
      <c r="E2355" s="128">
        <f t="shared" ca="1" si="146"/>
        <v>-82254.158174250464</v>
      </c>
      <c r="F2355" s="128">
        <f t="shared" ca="1" si="147"/>
        <v>86959.694314746012</v>
      </c>
    </row>
    <row r="2356" spans="1:6" x14ac:dyDescent="0.3">
      <c r="A2356" s="73">
        <v>40424</v>
      </c>
      <c r="B2356" s="130">
        <v>1104.51001</v>
      </c>
      <c r="C2356" s="125">
        <f t="shared" si="144"/>
        <v>3.062459368553494E-2</v>
      </c>
      <c r="D2356" s="128">
        <f t="shared" si="145"/>
        <v>30624.593685534939</v>
      </c>
      <c r="E2356" s="128">
        <f t="shared" ca="1" si="146"/>
        <v>-82254.158174250464</v>
      </c>
      <c r="F2356" s="128">
        <f t="shared" ca="1" si="147"/>
        <v>86959.694314746012</v>
      </c>
    </row>
    <row r="2357" spans="1:6" x14ac:dyDescent="0.3">
      <c r="A2357" s="73">
        <v>40423</v>
      </c>
      <c r="B2357" s="130">
        <v>1090.099976</v>
      </c>
      <c r="C2357" s="125">
        <f t="shared" si="144"/>
        <v>1.3452554254471449E-2</v>
      </c>
      <c r="D2357" s="128">
        <f t="shared" si="145"/>
        <v>13452.55425447145</v>
      </c>
      <c r="E2357" s="128">
        <f t="shared" ca="1" si="146"/>
        <v>-82254.158174250464</v>
      </c>
      <c r="F2357" s="128">
        <f t="shared" ca="1" si="147"/>
        <v>86959.694314746012</v>
      </c>
    </row>
    <row r="2358" spans="1:6" x14ac:dyDescent="0.3">
      <c r="A2358" s="73">
        <v>40422</v>
      </c>
      <c r="B2358" s="130">
        <v>1080.290039</v>
      </c>
      <c r="C2358" s="125">
        <f t="shared" si="144"/>
        <v>-1.2676386057800415E-2</v>
      </c>
      <c r="D2358" s="128">
        <f t="shared" si="145"/>
        <v>-12676.386057800415</v>
      </c>
      <c r="E2358" s="128">
        <f t="shared" ca="1" si="146"/>
        <v>-82254.158174250464</v>
      </c>
      <c r="F2358" s="128">
        <f t="shared" ca="1" si="147"/>
        <v>86959.694314746012</v>
      </c>
    </row>
    <row r="2359" spans="1:6" x14ac:dyDescent="0.3">
      <c r="A2359" s="73">
        <v>40421</v>
      </c>
      <c r="B2359" s="130">
        <v>1049.329956</v>
      </c>
      <c r="C2359" s="125">
        <f t="shared" si="144"/>
        <v>-3.9550113915779339E-2</v>
      </c>
      <c r="D2359" s="128">
        <f t="shared" si="145"/>
        <v>-39550.113915779337</v>
      </c>
      <c r="E2359" s="128">
        <f t="shared" ca="1" si="146"/>
        <v>-82254.158174250464</v>
      </c>
      <c r="F2359" s="128">
        <f t="shared" ca="1" si="147"/>
        <v>86959.694314746012</v>
      </c>
    </row>
    <row r="2360" spans="1:6" x14ac:dyDescent="0.3">
      <c r="A2360" s="73">
        <v>40420</v>
      </c>
      <c r="B2360" s="130">
        <v>1048.920044</v>
      </c>
      <c r="C2360" s="125">
        <f t="shared" si="144"/>
        <v>-2.8219867756397843E-2</v>
      </c>
      <c r="D2360" s="128">
        <f t="shared" si="145"/>
        <v>-28219.867756397842</v>
      </c>
      <c r="E2360" s="128">
        <f t="shared" ca="1" si="146"/>
        <v>-82254.158174250464</v>
      </c>
      <c r="F2360" s="128">
        <f t="shared" ca="1" si="147"/>
        <v>86959.694314746012</v>
      </c>
    </row>
    <row r="2361" spans="1:6" x14ac:dyDescent="0.3">
      <c r="A2361" s="73">
        <v>40417</v>
      </c>
      <c r="B2361" s="130">
        <v>1064.589966</v>
      </c>
      <c r="C2361" s="125">
        <f t="shared" si="144"/>
        <v>-1.3583538568450293E-2</v>
      </c>
      <c r="D2361" s="128">
        <f t="shared" si="145"/>
        <v>-13583.538568450293</v>
      </c>
      <c r="E2361" s="128">
        <f t="shared" ca="1" si="146"/>
        <v>-82254.158174250464</v>
      </c>
      <c r="F2361" s="128">
        <f t="shared" ca="1" si="147"/>
        <v>86959.694314746012</v>
      </c>
    </row>
    <row r="2362" spans="1:6" x14ac:dyDescent="0.3">
      <c r="A2362" s="73">
        <v>40416</v>
      </c>
      <c r="B2362" s="130">
        <v>1047.219971</v>
      </c>
      <c r="C2362" s="125">
        <f t="shared" si="144"/>
        <v>-3.3582206240006185E-2</v>
      </c>
      <c r="D2362" s="128">
        <f t="shared" si="145"/>
        <v>-33582.206240006184</v>
      </c>
      <c r="E2362" s="128">
        <f t="shared" ca="1" si="146"/>
        <v>-82254.158174250464</v>
      </c>
      <c r="F2362" s="128">
        <f t="shared" ca="1" si="147"/>
        <v>86959.694314746012</v>
      </c>
    </row>
    <row r="2363" spans="1:6" x14ac:dyDescent="0.3">
      <c r="A2363" s="73">
        <v>40415</v>
      </c>
      <c r="B2363" s="130">
        <v>1055.329956</v>
      </c>
      <c r="C2363" s="125">
        <f t="shared" si="144"/>
        <v>-3.1336352454637728E-2</v>
      </c>
      <c r="D2363" s="128">
        <f t="shared" si="145"/>
        <v>-31336.352454637727</v>
      </c>
      <c r="E2363" s="128">
        <f t="shared" ca="1" si="146"/>
        <v>-82254.158174250464</v>
      </c>
      <c r="F2363" s="128">
        <f t="shared" ca="1" si="147"/>
        <v>86959.694314746012</v>
      </c>
    </row>
    <row r="2364" spans="1:6" x14ac:dyDescent="0.3">
      <c r="A2364" s="73">
        <v>40414</v>
      </c>
      <c r="B2364" s="130">
        <v>1051.869995</v>
      </c>
      <c r="C2364" s="125">
        <f t="shared" si="144"/>
        <v>-6.171842752271306E-2</v>
      </c>
      <c r="D2364" s="128">
        <f t="shared" si="145"/>
        <v>-61718.427522713057</v>
      </c>
      <c r="E2364" s="128">
        <f t="shared" ca="1" si="146"/>
        <v>-82254.158174250464</v>
      </c>
      <c r="F2364" s="128">
        <f t="shared" ca="1" si="147"/>
        <v>86959.694314746012</v>
      </c>
    </row>
    <row r="2365" spans="1:6" x14ac:dyDescent="0.3">
      <c r="A2365" s="73">
        <v>40413</v>
      </c>
      <c r="B2365" s="130">
        <v>1067.3599850000001</v>
      </c>
      <c r="C2365" s="125">
        <f t="shared" si="144"/>
        <v>-5.358271656095015E-2</v>
      </c>
      <c r="D2365" s="128">
        <f t="shared" si="145"/>
        <v>-53582.716560950154</v>
      </c>
      <c r="E2365" s="128">
        <f t="shared" ca="1" si="146"/>
        <v>-82254.158174250464</v>
      </c>
      <c r="F2365" s="128">
        <f t="shared" ca="1" si="147"/>
        <v>86959.694314746012</v>
      </c>
    </row>
    <row r="2366" spans="1:6" x14ac:dyDescent="0.3">
      <c r="A2366" s="73">
        <v>40410</v>
      </c>
      <c r="B2366" s="130">
        <v>1071.6899410000001</v>
      </c>
      <c r="C2366" s="125">
        <f t="shared" si="144"/>
        <v>-4.4533070621593174E-2</v>
      </c>
      <c r="D2366" s="128">
        <f t="shared" si="145"/>
        <v>-44533.070621593171</v>
      </c>
      <c r="E2366" s="128">
        <f t="shared" ca="1" si="146"/>
        <v>-82254.158174250464</v>
      </c>
      <c r="F2366" s="128">
        <f t="shared" ca="1" si="147"/>
        <v>86959.694314746012</v>
      </c>
    </row>
    <row r="2367" spans="1:6" x14ac:dyDescent="0.3">
      <c r="A2367" s="73">
        <v>40409</v>
      </c>
      <c r="B2367" s="130">
        <v>1075.630005</v>
      </c>
      <c r="C2367" s="125">
        <f t="shared" si="144"/>
        <v>-4.4572397980323863E-2</v>
      </c>
      <c r="D2367" s="128">
        <f t="shared" si="145"/>
        <v>-44572.397980323862</v>
      </c>
      <c r="E2367" s="128">
        <f t="shared" ca="1" si="146"/>
        <v>-82254.158174250464</v>
      </c>
      <c r="F2367" s="128">
        <f t="shared" ca="1" si="147"/>
        <v>86959.694314746012</v>
      </c>
    </row>
    <row r="2368" spans="1:6" x14ac:dyDescent="0.3">
      <c r="A2368" s="73">
        <v>40408</v>
      </c>
      <c r="B2368" s="130">
        <v>1094.160034</v>
      </c>
      <c r="C2368" s="125">
        <f t="shared" si="144"/>
        <v>-2.9345974498296568E-2</v>
      </c>
      <c r="D2368" s="128">
        <f t="shared" si="145"/>
        <v>-29345.974498296568</v>
      </c>
      <c r="E2368" s="128">
        <f t="shared" ca="1" si="146"/>
        <v>-82254.158174250464</v>
      </c>
      <c r="F2368" s="128">
        <f t="shared" ca="1" si="147"/>
        <v>86959.694314746012</v>
      </c>
    </row>
    <row r="2369" spans="1:6" x14ac:dyDescent="0.3">
      <c r="A2369" s="73">
        <v>40407</v>
      </c>
      <c r="B2369" s="130">
        <v>1092.540039</v>
      </c>
      <c r="C2369" s="125">
        <f t="shared" si="144"/>
        <v>-2.4918268364611418E-2</v>
      </c>
      <c r="D2369" s="128">
        <f t="shared" si="145"/>
        <v>-24918.268364611416</v>
      </c>
      <c r="E2369" s="128">
        <f t="shared" ca="1" si="146"/>
        <v>-82254.158174250464</v>
      </c>
      <c r="F2369" s="128">
        <f t="shared" ca="1" si="147"/>
        <v>86959.694314746012</v>
      </c>
    </row>
    <row r="2370" spans="1:6" x14ac:dyDescent="0.3">
      <c r="A2370" s="73">
        <v>40406</v>
      </c>
      <c r="B2370" s="130">
        <v>1079.380005</v>
      </c>
      <c r="C2370" s="125">
        <f t="shared" si="144"/>
        <v>-4.1283979019824613E-2</v>
      </c>
      <c r="D2370" s="128">
        <f t="shared" si="145"/>
        <v>-41283.979019824612</v>
      </c>
      <c r="E2370" s="128">
        <f t="shared" ca="1" si="146"/>
        <v>-82254.158174250464</v>
      </c>
      <c r="F2370" s="128">
        <f t="shared" ca="1" si="147"/>
        <v>86959.694314746012</v>
      </c>
    </row>
    <row r="2371" spans="1:6" x14ac:dyDescent="0.3">
      <c r="A2371" s="73">
        <v>40403</v>
      </c>
      <c r="B2371" s="130">
        <v>1079.25</v>
      </c>
      <c r="C2371" s="125">
        <f t="shared" si="144"/>
        <v>-2.0288649679491289E-2</v>
      </c>
      <c r="D2371" s="128">
        <f t="shared" si="145"/>
        <v>-20288.649679491289</v>
      </c>
      <c r="E2371" s="128">
        <f t="shared" ca="1" si="146"/>
        <v>-82254.158174250464</v>
      </c>
      <c r="F2371" s="128">
        <f t="shared" ca="1" si="147"/>
        <v>86959.694314746012</v>
      </c>
    </row>
    <row r="2372" spans="1:6" x14ac:dyDescent="0.3">
      <c r="A2372" s="73">
        <v>40402</v>
      </c>
      <c r="B2372" s="130">
        <v>1083.6099850000001</v>
      </c>
      <c r="C2372" s="125">
        <f t="shared" si="144"/>
        <v>-1.6268320906574152E-2</v>
      </c>
      <c r="D2372" s="128">
        <f t="shared" si="145"/>
        <v>-16268.320906574152</v>
      </c>
      <c r="E2372" s="128">
        <f t="shared" ca="1" si="146"/>
        <v>-82254.158174250464</v>
      </c>
      <c r="F2372" s="128">
        <f t="shared" ca="1" si="147"/>
        <v>86959.694314746012</v>
      </c>
    </row>
    <row r="2373" spans="1:6" x14ac:dyDescent="0.3">
      <c r="A2373" s="73">
        <v>40401</v>
      </c>
      <c r="B2373" s="130">
        <v>1089.469971</v>
      </c>
      <c r="C2373" s="125">
        <f t="shared" si="144"/>
        <v>-1.5061551467451584E-2</v>
      </c>
      <c r="D2373" s="128">
        <f t="shared" si="145"/>
        <v>-15061.551467451583</v>
      </c>
      <c r="E2373" s="128">
        <f t="shared" ca="1" si="146"/>
        <v>-82254.158174250464</v>
      </c>
      <c r="F2373" s="128">
        <f t="shared" ca="1" si="147"/>
        <v>86959.694314746012</v>
      </c>
    </row>
    <row r="2374" spans="1:6" x14ac:dyDescent="0.3">
      <c r="A2374" s="73">
        <v>40400</v>
      </c>
      <c r="B2374" s="130">
        <v>1121.0600589999999</v>
      </c>
      <c r="C2374" s="125">
        <f t="shared" si="144"/>
        <v>6.4821637042964397E-3</v>
      </c>
      <c r="D2374" s="128">
        <f t="shared" si="145"/>
        <v>6482.1637042964394</v>
      </c>
      <c r="E2374" s="128">
        <f t="shared" ca="1" si="146"/>
        <v>-82254.158174250464</v>
      </c>
      <c r="F2374" s="128">
        <f t="shared" ca="1" si="147"/>
        <v>86959.694314746012</v>
      </c>
    </row>
    <row r="2375" spans="1:6" x14ac:dyDescent="0.3">
      <c r="A2375" s="73">
        <v>40399</v>
      </c>
      <c r="B2375" s="130">
        <v>1127.790039</v>
      </c>
      <c r="C2375" s="125">
        <f t="shared" si="144"/>
        <v>1.1461806517772954E-2</v>
      </c>
      <c r="D2375" s="128">
        <f t="shared" si="145"/>
        <v>11461.806517772955</v>
      </c>
      <c r="E2375" s="128">
        <f t="shared" ca="1" si="146"/>
        <v>-82254.158174250464</v>
      </c>
      <c r="F2375" s="128">
        <f t="shared" ca="1" si="147"/>
        <v>86959.694314746012</v>
      </c>
    </row>
    <row r="2376" spans="1:6" x14ac:dyDescent="0.3">
      <c r="A2376" s="73">
        <v>40396</v>
      </c>
      <c r="B2376" s="130">
        <v>1121.6400149999999</v>
      </c>
      <c r="C2376" s="125">
        <f t="shared" ref="C2376:C2439" si="148">B2376/B2386-1</f>
        <v>1.7212903718971662E-2</v>
      </c>
      <c r="D2376" s="128">
        <f t="shared" ref="D2376:D2439" si="149">C2376*$B$5</f>
        <v>17212.903718971662</v>
      </c>
      <c r="E2376" s="128">
        <f t="shared" ref="E2376:E2439" ca="1" si="150">_xlfn.PERCENTILE.INC(OFFSET(D2376,0,0,Window),1-VaRLevel)</f>
        <v>-82254.158174250464</v>
      </c>
      <c r="F2376" s="128">
        <f t="shared" ref="F2376:F2439" ca="1" si="151">ABS(AVERAGEIF(OFFSET(D2376,0,0,Window),"&lt;=" &amp;E2376))</f>
        <v>86959.694314746012</v>
      </c>
    </row>
    <row r="2377" spans="1:6" x14ac:dyDescent="0.3">
      <c r="A2377" s="73">
        <v>40395</v>
      </c>
      <c r="B2377" s="130">
        <v>1125.8100589999999</v>
      </c>
      <c r="C2377" s="125">
        <f t="shared" si="148"/>
        <v>2.9387304860660546E-2</v>
      </c>
      <c r="D2377" s="128">
        <f t="shared" si="149"/>
        <v>29387.304860660544</v>
      </c>
      <c r="E2377" s="128">
        <f t="shared" ca="1" si="150"/>
        <v>-82254.158174250464</v>
      </c>
      <c r="F2377" s="128">
        <f t="shared" ca="1" si="151"/>
        <v>86959.694314746012</v>
      </c>
    </row>
    <row r="2378" spans="1:6" x14ac:dyDescent="0.3">
      <c r="A2378" s="73">
        <v>40394</v>
      </c>
      <c r="B2378" s="130">
        <v>1127.23999</v>
      </c>
      <c r="C2378" s="125">
        <f t="shared" si="148"/>
        <v>5.3899181772989913E-2</v>
      </c>
      <c r="D2378" s="128">
        <f t="shared" si="149"/>
        <v>53899.181772989912</v>
      </c>
      <c r="E2378" s="128">
        <f t="shared" ca="1" si="150"/>
        <v>-82254.158174250464</v>
      </c>
      <c r="F2378" s="128">
        <f t="shared" ca="1" si="151"/>
        <v>86959.694314746012</v>
      </c>
    </row>
    <row r="2379" spans="1:6" x14ac:dyDescent="0.3">
      <c r="A2379" s="73">
        <v>40393</v>
      </c>
      <c r="B2379" s="130">
        <v>1120.459961</v>
      </c>
      <c r="C2379" s="125">
        <f t="shared" si="148"/>
        <v>3.4130746928983324E-2</v>
      </c>
      <c r="D2379" s="128">
        <f t="shared" si="149"/>
        <v>34130.746928983324</v>
      </c>
      <c r="E2379" s="128">
        <f t="shared" ca="1" si="150"/>
        <v>-82254.158174250464</v>
      </c>
      <c r="F2379" s="128">
        <f t="shared" ca="1" si="151"/>
        <v>86959.694314746012</v>
      </c>
    </row>
    <row r="2380" spans="1:6" x14ac:dyDescent="0.3">
      <c r="A2380" s="73">
        <v>40392</v>
      </c>
      <c r="B2380" s="130">
        <v>1125.8599850000001</v>
      </c>
      <c r="C2380" s="125">
        <f t="shared" si="148"/>
        <v>5.0977815635939283E-2</v>
      </c>
      <c r="D2380" s="128">
        <f t="shared" si="149"/>
        <v>50977.815635939281</v>
      </c>
      <c r="E2380" s="128">
        <f t="shared" ca="1" si="150"/>
        <v>-82254.158174250464</v>
      </c>
      <c r="F2380" s="128">
        <f t="shared" ca="1" si="151"/>
        <v>86959.694314746012</v>
      </c>
    </row>
    <row r="2381" spans="1:6" x14ac:dyDescent="0.3">
      <c r="A2381" s="73">
        <v>40389</v>
      </c>
      <c r="B2381" s="130">
        <v>1101.599976</v>
      </c>
      <c r="C2381" s="125">
        <f t="shared" si="148"/>
        <v>3.4482731225665253E-2</v>
      </c>
      <c r="D2381" s="128">
        <f t="shared" si="149"/>
        <v>34482.731225665251</v>
      </c>
      <c r="E2381" s="128">
        <f t="shared" ca="1" si="150"/>
        <v>-82254.158174250464</v>
      </c>
      <c r="F2381" s="128">
        <f t="shared" ca="1" si="151"/>
        <v>86959.694314746012</v>
      </c>
    </row>
    <row r="2382" spans="1:6" x14ac:dyDescent="0.3">
      <c r="A2382" s="73">
        <v>40388</v>
      </c>
      <c r="B2382" s="130">
        <v>1101.530029</v>
      </c>
      <c r="C2382" s="125">
        <f t="shared" si="148"/>
        <v>4.6056919342931657E-3</v>
      </c>
      <c r="D2382" s="128">
        <f t="shared" si="149"/>
        <v>4605.691934293166</v>
      </c>
      <c r="E2382" s="128">
        <f t="shared" ca="1" si="150"/>
        <v>-82254.158174250464</v>
      </c>
      <c r="F2382" s="128">
        <f t="shared" ca="1" si="151"/>
        <v>86959.694314746012</v>
      </c>
    </row>
    <row r="2383" spans="1:6" x14ac:dyDescent="0.3">
      <c r="A2383" s="73">
        <v>40387</v>
      </c>
      <c r="B2383" s="130">
        <v>1106.130005</v>
      </c>
      <c r="C2383" s="125">
        <f t="shared" si="148"/>
        <v>1.0007542719092211E-2</v>
      </c>
      <c r="D2383" s="128">
        <f t="shared" si="149"/>
        <v>10007.542719092211</v>
      </c>
      <c r="E2383" s="128">
        <f t="shared" ca="1" si="150"/>
        <v>-82254.158174250464</v>
      </c>
      <c r="F2383" s="128">
        <f t="shared" ca="1" si="151"/>
        <v>86959.694314746012</v>
      </c>
    </row>
    <row r="2384" spans="1:6" x14ac:dyDescent="0.3">
      <c r="A2384" s="73">
        <v>40386</v>
      </c>
      <c r="B2384" s="130">
        <v>1113.839966</v>
      </c>
      <c r="C2384" s="125">
        <f t="shared" si="148"/>
        <v>1.6889733392600359E-2</v>
      </c>
      <c r="D2384" s="128">
        <f t="shared" si="149"/>
        <v>16889.733392600359</v>
      </c>
      <c r="E2384" s="128">
        <f t="shared" ca="1" si="150"/>
        <v>-82254.158174250464</v>
      </c>
      <c r="F2384" s="128">
        <f t="shared" ca="1" si="151"/>
        <v>86959.694314746012</v>
      </c>
    </row>
    <row r="2385" spans="1:6" x14ac:dyDescent="0.3">
      <c r="A2385" s="73">
        <v>40385</v>
      </c>
      <c r="B2385" s="130">
        <v>1115.01001</v>
      </c>
      <c r="C2385" s="125">
        <f t="shared" si="148"/>
        <v>3.3612987253765825E-2</v>
      </c>
      <c r="D2385" s="128">
        <f t="shared" si="149"/>
        <v>33612.987253765823</v>
      </c>
      <c r="E2385" s="128">
        <f t="shared" ca="1" si="150"/>
        <v>-82254.158174250464</v>
      </c>
      <c r="F2385" s="128">
        <f t="shared" ca="1" si="151"/>
        <v>86959.694314746012</v>
      </c>
    </row>
    <row r="2386" spans="1:6" x14ac:dyDescent="0.3">
      <c r="A2386" s="73">
        <v>40382</v>
      </c>
      <c r="B2386" s="130">
        <v>1102.660034</v>
      </c>
      <c r="C2386" s="125">
        <f t="shared" si="148"/>
        <v>2.2913720262008885E-2</v>
      </c>
      <c r="D2386" s="128">
        <f t="shared" si="149"/>
        <v>22913.720262008886</v>
      </c>
      <c r="E2386" s="128">
        <f t="shared" ca="1" si="150"/>
        <v>-82254.158174250464</v>
      </c>
      <c r="F2386" s="128">
        <f t="shared" ca="1" si="151"/>
        <v>86959.694314746012</v>
      </c>
    </row>
    <row r="2387" spans="1:6" x14ac:dyDescent="0.3">
      <c r="A2387" s="73">
        <v>40381</v>
      </c>
      <c r="B2387" s="130">
        <v>1093.670044</v>
      </c>
      <c r="C2387" s="125">
        <f t="shared" si="148"/>
        <v>2.1882778790002222E-2</v>
      </c>
      <c r="D2387" s="128">
        <f t="shared" si="149"/>
        <v>21882.778790002223</v>
      </c>
      <c r="E2387" s="128">
        <f t="shared" ca="1" si="150"/>
        <v>-82254.158174250464</v>
      </c>
      <c r="F2387" s="128">
        <f t="shared" ca="1" si="151"/>
        <v>86959.694314746012</v>
      </c>
    </row>
    <row r="2388" spans="1:6" x14ac:dyDescent="0.3">
      <c r="A2388" s="73">
        <v>40380</v>
      </c>
      <c r="B2388" s="130">
        <v>1069.589966</v>
      </c>
      <c r="C2388" s="125">
        <f t="shared" si="148"/>
        <v>8.7901627172293217E-3</v>
      </c>
      <c r="D2388" s="128">
        <f t="shared" si="149"/>
        <v>8790.1627172293211</v>
      </c>
      <c r="E2388" s="128">
        <f t="shared" ca="1" si="150"/>
        <v>-82254.158174250464</v>
      </c>
      <c r="F2388" s="128">
        <f t="shared" ca="1" si="151"/>
        <v>86959.694314746012</v>
      </c>
    </row>
    <row r="2389" spans="1:6" x14ac:dyDescent="0.3">
      <c r="A2389" s="73">
        <v>40379</v>
      </c>
      <c r="B2389" s="130">
        <v>1083.4799800000001</v>
      </c>
      <c r="C2389" s="125">
        <f t="shared" si="148"/>
        <v>5.3907279555153176E-2</v>
      </c>
      <c r="D2389" s="128">
        <f t="shared" si="149"/>
        <v>53907.279555153174</v>
      </c>
      <c r="E2389" s="128">
        <f t="shared" ca="1" si="150"/>
        <v>-82254.158174250464</v>
      </c>
      <c r="F2389" s="128">
        <f t="shared" ca="1" si="151"/>
        <v>86959.694314746012</v>
      </c>
    </row>
    <row r="2390" spans="1:6" x14ac:dyDescent="0.3">
      <c r="A2390" s="73">
        <v>40378</v>
      </c>
      <c r="B2390" s="130">
        <v>1071.25</v>
      </c>
      <c r="C2390" s="125">
        <f t="shared" si="148"/>
        <v>4.7595280751511204E-2</v>
      </c>
      <c r="D2390" s="128">
        <f t="shared" si="149"/>
        <v>47595.280751511207</v>
      </c>
      <c r="E2390" s="128">
        <f t="shared" ca="1" si="150"/>
        <v>-82254.158174250464</v>
      </c>
      <c r="F2390" s="128">
        <f t="shared" ca="1" si="151"/>
        <v>86959.694314746012</v>
      </c>
    </row>
    <row r="2391" spans="1:6" x14ac:dyDescent="0.3">
      <c r="A2391" s="73">
        <v>40375</v>
      </c>
      <c r="B2391" s="130">
        <v>1064.880005</v>
      </c>
      <c r="C2391" s="125">
        <f t="shared" si="148"/>
        <v>3.6510711995243694E-2</v>
      </c>
      <c r="D2391" s="128">
        <f t="shared" si="149"/>
        <v>36510.711995243691</v>
      </c>
      <c r="E2391" s="128">
        <f t="shared" ca="1" si="150"/>
        <v>-82254.158174250464</v>
      </c>
      <c r="F2391" s="128">
        <f t="shared" ca="1" si="151"/>
        <v>86959.694314746012</v>
      </c>
    </row>
    <row r="2392" spans="1:6" x14ac:dyDescent="0.3">
      <c r="A2392" s="73">
        <v>40374</v>
      </c>
      <c r="B2392" s="130">
        <v>1096.4799800000001</v>
      </c>
      <c r="C2392" s="125">
        <f t="shared" si="148"/>
        <v>6.3810403982309083E-2</v>
      </c>
      <c r="D2392" s="128">
        <f t="shared" si="149"/>
        <v>63810.403982309086</v>
      </c>
      <c r="E2392" s="128">
        <f t="shared" ca="1" si="150"/>
        <v>-82254.158174250464</v>
      </c>
      <c r="F2392" s="128">
        <f t="shared" ca="1" si="151"/>
        <v>86959.694314746012</v>
      </c>
    </row>
    <row r="2393" spans="1:6" x14ac:dyDescent="0.3">
      <c r="A2393" s="73">
        <v>40373</v>
      </c>
      <c r="B2393" s="130">
        <v>1095.170044</v>
      </c>
      <c r="C2393" s="125">
        <f t="shared" si="148"/>
        <v>5.1794067187142856E-2</v>
      </c>
      <c r="D2393" s="128">
        <f t="shared" si="149"/>
        <v>51794.067187142857</v>
      </c>
      <c r="E2393" s="128">
        <f t="shared" ca="1" si="150"/>
        <v>-82254.158174250464</v>
      </c>
      <c r="F2393" s="128">
        <f t="shared" ca="1" si="151"/>
        <v>86959.694314746012</v>
      </c>
    </row>
    <row r="2394" spans="1:6" x14ac:dyDescent="0.3">
      <c r="A2394" s="73">
        <v>40372</v>
      </c>
      <c r="B2394" s="130">
        <v>1095.339966</v>
      </c>
      <c r="C2394" s="125">
        <f t="shared" si="148"/>
        <v>1.9328681280650573E-2</v>
      </c>
      <c r="D2394" s="128">
        <f t="shared" si="149"/>
        <v>19328.681280650573</v>
      </c>
      <c r="E2394" s="128">
        <f t="shared" ca="1" si="150"/>
        <v>-82254.158174250464</v>
      </c>
      <c r="F2394" s="128">
        <f t="shared" ca="1" si="151"/>
        <v>86959.694314746012</v>
      </c>
    </row>
    <row r="2395" spans="1:6" x14ac:dyDescent="0.3">
      <c r="A2395" s="73">
        <v>40371</v>
      </c>
      <c r="B2395" s="130">
        <v>1078.75</v>
      </c>
      <c r="C2395" s="125">
        <f t="shared" si="148"/>
        <v>1.8481276993189688E-3</v>
      </c>
      <c r="D2395" s="128">
        <f t="shared" si="149"/>
        <v>1848.1276993189688</v>
      </c>
      <c r="E2395" s="128">
        <f t="shared" ca="1" si="150"/>
        <v>-82254.158174250464</v>
      </c>
      <c r="F2395" s="128">
        <f t="shared" ca="1" si="151"/>
        <v>86959.694314746012</v>
      </c>
    </row>
    <row r="2396" spans="1:6" x14ac:dyDescent="0.3">
      <c r="A2396" s="73">
        <v>40368</v>
      </c>
      <c r="B2396" s="130">
        <v>1077.959961</v>
      </c>
      <c r="C2396" s="125">
        <f t="shared" si="148"/>
        <v>3.976958185919921E-3</v>
      </c>
      <c r="D2396" s="128">
        <f t="shared" si="149"/>
        <v>3976.9581859199211</v>
      </c>
      <c r="E2396" s="128">
        <f t="shared" ca="1" si="150"/>
        <v>-82254.158174250464</v>
      </c>
      <c r="F2396" s="128">
        <f t="shared" ca="1" si="151"/>
        <v>86959.694314746012</v>
      </c>
    </row>
    <row r="2397" spans="1:6" x14ac:dyDescent="0.3">
      <c r="A2397" s="73">
        <v>40367</v>
      </c>
      <c r="B2397" s="130">
        <v>1070.25</v>
      </c>
      <c r="C2397" s="125">
        <f t="shared" si="148"/>
        <v>-1.9953516557830175E-2</v>
      </c>
      <c r="D2397" s="128">
        <f t="shared" si="149"/>
        <v>-19953.516557830175</v>
      </c>
      <c r="E2397" s="128">
        <f t="shared" ca="1" si="150"/>
        <v>-82254.158174250464</v>
      </c>
      <c r="F2397" s="128">
        <f t="shared" ca="1" si="151"/>
        <v>86959.694314746012</v>
      </c>
    </row>
    <row r="2398" spans="1:6" x14ac:dyDescent="0.3">
      <c r="A2398" s="73">
        <v>40366</v>
      </c>
      <c r="B2398" s="130">
        <v>1060.2700199999999</v>
      </c>
      <c r="C2398" s="125">
        <f t="shared" si="148"/>
        <v>-3.1990977086425176E-2</v>
      </c>
      <c r="D2398" s="128">
        <f t="shared" si="149"/>
        <v>-31990.977086425177</v>
      </c>
      <c r="E2398" s="128">
        <f t="shared" ca="1" si="150"/>
        <v>-82254.158174250464</v>
      </c>
      <c r="F2398" s="128">
        <f t="shared" ca="1" si="151"/>
        <v>86959.694314746012</v>
      </c>
    </row>
    <row r="2399" spans="1:6" x14ac:dyDescent="0.3">
      <c r="A2399" s="73">
        <v>40365</v>
      </c>
      <c r="B2399" s="130">
        <v>1028.0600589999999</v>
      </c>
      <c r="C2399" s="125">
        <f t="shared" si="148"/>
        <v>-7.6482119787660841E-2</v>
      </c>
      <c r="D2399" s="128">
        <f t="shared" si="149"/>
        <v>-76482.119787660835</v>
      </c>
      <c r="E2399" s="128">
        <f t="shared" ca="1" si="150"/>
        <v>-82254.158174250464</v>
      </c>
      <c r="F2399" s="128">
        <f t="shared" ca="1" si="151"/>
        <v>86959.694314746012</v>
      </c>
    </row>
    <row r="2400" spans="1:6" x14ac:dyDescent="0.3">
      <c r="A2400" s="73">
        <v>40361</v>
      </c>
      <c r="B2400" s="130">
        <v>1022.580017</v>
      </c>
      <c r="C2400" s="125">
        <f t="shared" si="148"/>
        <v>-8.4947778678063024E-2</v>
      </c>
      <c r="D2400" s="128">
        <f t="shared" si="149"/>
        <v>-84947.778678063027</v>
      </c>
      <c r="E2400" s="128">
        <f t="shared" ca="1" si="150"/>
        <v>-82254.158174250464</v>
      </c>
      <c r="F2400" s="128">
        <f t="shared" ca="1" si="151"/>
        <v>86959.694314746012</v>
      </c>
    </row>
    <row r="2401" spans="1:6" x14ac:dyDescent="0.3">
      <c r="A2401" s="73">
        <v>40360</v>
      </c>
      <c r="B2401" s="130">
        <v>1027.369995</v>
      </c>
      <c r="C2401" s="125">
        <f t="shared" si="148"/>
        <v>-7.9450593976404749E-2</v>
      </c>
      <c r="D2401" s="128">
        <f t="shared" si="149"/>
        <v>-79450.593976404751</v>
      </c>
      <c r="E2401" s="128">
        <f t="shared" ca="1" si="150"/>
        <v>-77403.56703671877</v>
      </c>
      <c r="F2401" s="128">
        <f t="shared" ca="1" si="151"/>
        <v>85127.299414193243</v>
      </c>
    </row>
    <row r="2402" spans="1:6" x14ac:dyDescent="0.3">
      <c r="A2402" s="73">
        <v>40359</v>
      </c>
      <c r="B2402" s="130">
        <v>1030.709961</v>
      </c>
      <c r="C2402" s="125">
        <f t="shared" si="148"/>
        <v>-7.5272987977045624E-2</v>
      </c>
      <c r="D2402" s="128">
        <f t="shared" si="149"/>
        <v>-75272.987977045617</v>
      </c>
      <c r="E2402" s="128">
        <f t="shared" ca="1" si="150"/>
        <v>-74759.050610204373</v>
      </c>
      <c r="F2402" s="128">
        <f t="shared" ca="1" si="151"/>
        <v>83734.764081073532</v>
      </c>
    </row>
    <row r="2403" spans="1:6" x14ac:dyDescent="0.3">
      <c r="A2403" s="73">
        <v>40358</v>
      </c>
      <c r="B2403" s="130">
        <v>1041.23999</v>
      </c>
      <c r="C2403" s="125">
        <f t="shared" si="148"/>
        <v>-6.6345051089821028E-2</v>
      </c>
      <c r="D2403" s="128">
        <f t="shared" si="149"/>
        <v>-66345.051089821034</v>
      </c>
      <c r="E2403" s="128">
        <f t="shared" ca="1" si="150"/>
        <v>-72516.664693376835</v>
      </c>
      <c r="F2403" s="128">
        <f t="shared" ca="1" si="151"/>
        <v>83385.146824718933</v>
      </c>
    </row>
    <row r="2404" spans="1:6" x14ac:dyDescent="0.3">
      <c r="A2404" s="73">
        <v>40357</v>
      </c>
      <c r="B2404" s="130">
        <v>1074.5699460000001</v>
      </c>
      <c r="C2404" s="125">
        <f t="shared" si="148"/>
        <v>-1.3821259446687106E-2</v>
      </c>
      <c r="D2404" s="128">
        <f t="shared" si="149"/>
        <v>-13821.259446687107</v>
      </c>
      <c r="E2404" s="128">
        <f t="shared" ca="1" si="150"/>
        <v>-72516.664693376835</v>
      </c>
      <c r="F2404" s="128">
        <f t="shared" ca="1" si="151"/>
        <v>83385.146824718933</v>
      </c>
    </row>
    <row r="2405" spans="1:6" x14ac:dyDescent="0.3">
      <c r="A2405" s="73">
        <v>40354</v>
      </c>
      <c r="B2405" s="130">
        <v>1076.76001</v>
      </c>
      <c r="C2405" s="125">
        <f t="shared" si="148"/>
        <v>-1.3594692493837157E-2</v>
      </c>
      <c r="D2405" s="128">
        <f t="shared" si="149"/>
        <v>-13594.692493837158</v>
      </c>
      <c r="E2405" s="128">
        <f t="shared" ca="1" si="150"/>
        <v>-72516.664693376835</v>
      </c>
      <c r="F2405" s="128">
        <f t="shared" ca="1" si="151"/>
        <v>83385.146824718933</v>
      </c>
    </row>
    <row r="2406" spans="1:6" x14ac:dyDescent="0.3">
      <c r="A2406" s="73">
        <v>40353</v>
      </c>
      <c r="B2406" s="130">
        <v>1073.6899410000001</v>
      </c>
      <c r="C2406" s="125">
        <f t="shared" si="148"/>
        <v>-1.2099320425616344E-2</v>
      </c>
      <c r="D2406" s="128">
        <f t="shared" si="149"/>
        <v>-12099.320425616344</v>
      </c>
      <c r="E2406" s="128">
        <f t="shared" ca="1" si="150"/>
        <v>-72516.664693376835</v>
      </c>
      <c r="F2406" s="128">
        <f t="shared" ca="1" si="151"/>
        <v>83385.146824718933</v>
      </c>
    </row>
    <row r="2407" spans="1:6" x14ac:dyDescent="0.3">
      <c r="A2407" s="73">
        <v>40352</v>
      </c>
      <c r="B2407" s="130">
        <v>1092.040039</v>
      </c>
      <c r="C2407" s="125">
        <f t="shared" si="148"/>
        <v>3.4432551252280952E-2</v>
      </c>
      <c r="D2407" s="128">
        <f t="shared" si="149"/>
        <v>34432.551252280951</v>
      </c>
      <c r="E2407" s="128">
        <f t="shared" ca="1" si="150"/>
        <v>-72516.664693376835</v>
      </c>
      <c r="F2407" s="128">
        <f t="shared" ca="1" si="151"/>
        <v>83385.146824718933</v>
      </c>
    </row>
    <row r="2408" spans="1:6" x14ac:dyDescent="0.3">
      <c r="A2408" s="73">
        <v>40351</v>
      </c>
      <c r="B2408" s="130">
        <v>1095.3100589999999</v>
      </c>
      <c r="C2408" s="125">
        <f t="shared" si="148"/>
        <v>3.136540395480214E-2</v>
      </c>
      <c r="D2408" s="128">
        <f t="shared" si="149"/>
        <v>31365.403954802139</v>
      </c>
      <c r="E2408" s="128">
        <f t="shared" ca="1" si="150"/>
        <v>-72516.664693376835</v>
      </c>
      <c r="F2408" s="128">
        <f t="shared" ca="1" si="151"/>
        <v>83385.146824718933</v>
      </c>
    </row>
    <row r="2409" spans="1:6" x14ac:dyDescent="0.3">
      <c r="A2409" s="73">
        <v>40350</v>
      </c>
      <c r="B2409" s="130">
        <v>1113.1999510000001</v>
      </c>
      <c r="C2409" s="125">
        <f t="shared" si="148"/>
        <v>5.9716109676399398E-2</v>
      </c>
      <c r="D2409" s="128">
        <f t="shared" si="149"/>
        <v>59716.109676399399</v>
      </c>
      <c r="E2409" s="128">
        <f t="shared" ca="1" si="150"/>
        <v>-72516.664693376835</v>
      </c>
      <c r="F2409" s="128">
        <f t="shared" ca="1" si="151"/>
        <v>83385.146824718933</v>
      </c>
    </row>
    <row r="2410" spans="1:6" x14ac:dyDescent="0.3">
      <c r="A2410" s="73">
        <v>40347</v>
      </c>
      <c r="B2410" s="130">
        <v>1117.51001</v>
      </c>
      <c r="C2410" s="125">
        <f t="shared" si="148"/>
        <v>4.9423413673731265E-2</v>
      </c>
      <c r="D2410" s="128">
        <f t="shared" si="149"/>
        <v>49423.413673731266</v>
      </c>
      <c r="E2410" s="128">
        <f t="shared" ca="1" si="150"/>
        <v>-72516.664693376835</v>
      </c>
      <c r="F2410" s="128">
        <f t="shared" ca="1" si="151"/>
        <v>83385.146824718933</v>
      </c>
    </row>
    <row r="2411" spans="1:6" x14ac:dyDescent="0.3">
      <c r="A2411" s="73">
        <v>40346</v>
      </c>
      <c r="B2411" s="130">
        <v>1116.040039</v>
      </c>
      <c r="C2411" s="125">
        <f t="shared" si="148"/>
        <v>1.1978349815517708E-2</v>
      </c>
      <c r="D2411" s="128">
        <f t="shared" si="149"/>
        <v>11978.349815517708</v>
      </c>
      <c r="E2411" s="128">
        <f t="shared" ca="1" si="150"/>
        <v>-72516.664693376835</v>
      </c>
      <c r="F2411" s="128">
        <f t="shared" ca="1" si="151"/>
        <v>83385.146824718933</v>
      </c>
    </row>
    <row r="2412" spans="1:6" x14ac:dyDescent="0.3">
      <c r="A2412" s="73">
        <v>40345</v>
      </c>
      <c r="B2412" s="130">
        <v>1114.6099850000001</v>
      </c>
      <c r="C2412" s="125">
        <f t="shared" si="148"/>
        <v>1.4776288648845171E-2</v>
      </c>
      <c r="D2412" s="128">
        <f t="shared" si="149"/>
        <v>14776.288648845171</v>
      </c>
      <c r="E2412" s="128">
        <f t="shared" ca="1" si="150"/>
        <v>-72516.664693376835</v>
      </c>
      <c r="F2412" s="128">
        <f t="shared" ca="1" si="151"/>
        <v>83385.146824718933</v>
      </c>
    </row>
    <row r="2413" spans="1:6" x14ac:dyDescent="0.3">
      <c r="A2413" s="73">
        <v>40344</v>
      </c>
      <c r="B2413" s="130">
        <v>1115.2299800000001</v>
      </c>
      <c r="C2413" s="125">
        <f t="shared" si="148"/>
        <v>4.1579905503466241E-2</v>
      </c>
      <c r="D2413" s="128">
        <f t="shared" si="149"/>
        <v>41579.905503466238</v>
      </c>
      <c r="E2413" s="128">
        <f t="shared" ca="1" si="150"/>
        <v>-72516.664693376835</v>
      </c>
      <c r="F2413" s="128">
        <f t="shared" ca="1" si="151"/>
        <v>83385.146824718933</v>
      </c>
    </row>
    <row r="2414" spans="1:6" x14ac:dyDescent="0.3">
      <c r="A2414" s="73">
        <v>40343</v>
      </c>
      <c r="B2414" s="130">
        <v>1089.630005</v>
      </c>
      <c r="C2414" s="125">
        <f t="shared" si="148"/>
        <v>2.0191754540044293E-4</v>
      </c>
      <c r="D2414" s="128">
        <f t="shared" si="149"/>
        <v>201.91754540044292</v>
      </c>
      <c r="E2414" s="128">
        <f t="shared" ca="1" si="150"/>
        <v>-72516.664693376835</v>
      </c>
      <c r="F2414" s="128">
        <f t="shared" ca="1" si="151"/>
        <v>83385.146824718933</v>
      </c>
    </row>
    <row r="2415" spans="1:6" x14ac:dyDescent="0.3">
      <c r="A2415" s="73">
        <v>40340</v>
      </c>
      <c r="B2415" s="130">
        <v>1091.599976</v>
      </c>
      <c r="C2415" s="125">
        <f t="shared" si="148"/>
        <v>-1.0389355417681712E-2</v>
      </c>
      <c r="D2415" s="128">
        <f t="shared" si="149"/>
        <v>-10389.355417681712</v>
      </c>
      <c r="E2415" s="128">
        <f t="shared" ca="1" si="150"/>
        <v>-72516.664693376835</v>
      </c>
      <c r="F2415" s="128">
        <f t="shared" ca="1" si="151"/>
        <v>83385.146824718933</v>
      </c>
    </row>
    <row r="2416" spans="1:6" x14ac:dyDescent="0.3">
      <c r="A2416" s="73">
        <v>40339</v>
      </c>
      <c r="B2416" s="130">
        <v>1086.839966</v>
      </c>
      <c r="C2416" s="125">
        <f t="shared" si="148"/>
        <v>1.7688108869064356E-2</v>
      </c>
      <c r="D2416" s="128">
        <f t="shared" si="149"/>
        <v>17688.108869064356</v>
      </c>
      <c r="E2416" s="128">
        <f t="shared" ca="1" si="150"/>
        <v>-72516.664693376835</v>
      </c>
      <c r="F2416" s="128">
        <f t="shared" ca="1" si="151"/>
        <v>83385.146824718933</v>
      </c>
    </row>
    <row r="2417" spans="1:6" x14ac:dyDescent="0.3">
      <c r="A2417" s="73">
        <v>40338</v>
      </c>
      <c r="B2417" s="130">
        <v>1055.6899410000001</v>
      </c>
      <c r="C2417" s="125">
        <f t="shared" si="148"/>
        <v>-1.7075954586740827E-2</v>
      </c>
      <c r="D2417" s="128">
        <f t="shared" si="149"/>
        <v>-17075.954586740827</v>
      </c>
      <c r="E2417" s="128">
        <f t="shared" ca="1" si="150"/>
        <v>-72516.664693376835</v>
      </c>
      <c r="F2417" s="128">
        <f t="shared" ca="1" si="151"/>
        <v>83385.146824718933</v>
      </c>
    </row>
    <row r="2418" spans="1:6" x14ac:dyDescent="0.3">
      <c r="A2418" s="73">
        <v>40337</v>
      </c>
      <c r="B2418" s="130">
        <v>1062</v>
      </c>
      <c r="C2418" s="125">
        <f t="shared" si="148"/>
        <v>-1.0850858044595069E-2</v>
      </c>
      <c r="D2418" s="128">
        <f t="shared" si="149"/>
        <v>-10850.858044595068</v>
      </c>
      <c r="E2418" s="128">
        <f t="shared" ca="1" si="150"/>
        <v>-72516.664693376835</v>
      </c>
      <c r="F2418" s="128">
        <f t="shared" ca="1" si="151"/>
        <v>83385.146824718933</v>
      </c>
    </row>
    <row r="2419" spans="1:6" x14ac:dyDescent="0.3">
      <c r="A2419" s="73">
        <v>40336</v>
      </c>
      <c r="B2419" s="130">
        <v>1050.469971</v>
      </c>
      <c r="C2419" s="125">
        <f t="shared" si="148"/>
        <v>-3.4219283085196839E-2</v>
      </c>
      <c r="D2419" s="128">
        <f t="shared" si="149"/>
        <v>-34219.283085196839</v>
      </c>
      <c r="E2419" s="128">
        <f t="shared" ca="1" si="150"/>
        <v>-72516.664693376835</v>
      </c>
      <c r="F2419" s="128">
        <f t="shared" ca="1" si="151"/>
        <v>83385.146824718933</v>
      </c>
    </row>
    <row r="2420" spans="1:6" x14ac:dyDescent="0.3">
      <c r="A2420" s="73">
        <v>40333</v>
      </c>
      <c r="B2420" s="130">
        <v>1064.880005</v>
      </c>
      <c r="C2420" s="125">
        <f t="shared" si="148"/>
        <v>-6.2616870378572331E-3</v>
      </c>
      <c r="D2420" s="128">
        <f t="shared" si="149"/>
        <v>-6261.687037857233</v>
      </c>
      <c r="E2420" s="128">
        <f t="shared" ca="1" si="150"/>
        <v>-72516.664693376835</v>
      </c>
      <c r="F2420" s="128">
        <f t="shared" ca="1" si="151"/>
        <v>83385.146824718933</v>
      </c>
    </row>
    <row r="2421" spans="1:6" x14ac:dyDescent="0.3">
      <c r="A2421" s="73">
        <v>40332</v>
      </c>
      <c r="B2421" s="130">
        <v>1102.829956</v>
      </c>
      <c r="C2421" s="125">
        <f t="shared" si="148"/>
        <v>-1.095923273664634E-2</v>
      </c>
      <c r="D2421" s="128">
        <f t="shared" si="149"/>
        <v>-10959.23273664634</v>
      </c>
      <c r="E2421" s="128">
        <f t="shared" ca="1" si="150"/>
        <v>-72516.664693376835</v>
      </c>
      <c r="F2421" s="128">
        <f t="shared" ca="1" si="151"/>
        <v>83385.146824718933</v>
      </c>
    </row>
    <row r="2422" spans="1:6" x14ac:dyDescent="0.3">
      <c r="A2422" s="73">
        <v>40331</v>
      </c>
      <c r="B2422" s="130">
        <v>1098.380005</v>
      </c>
      <c r="C2422" s="125">
        <f t="shared" si="148"/>
        <v>-2.0003607262511824E-2</v>
      </c>
      <c r="D2422" s="128">
        <f t="shared" si="149"/>
        <v>-20003.607262511825</v>
      </c>
      <c r="E2422" s="128">
        <f t="shared" ca="1" si="150"/>
        <v>-72516.664693376835</v>
      </c>
      <c r="F2422" s="128">
        <f t="shared" ca="1" si="151"/>
        <v>83385.146824718933</v>
      </c>
    </row>
    <row r="2423" spans="1:6" x14ac:dyDescent="0.3">
      <c r="A2423" s="73">
        <v>40330</v>
      </c>
      <c r="B2423" s="130">
        <v>1070.709961</v>
      </c>
      <c r="C2423" s="125">
        <f t="shared" si="148"/>
        <v>-5.8252839584250315E-2</v>
      </c>
      <c r="D2423" s="128">
        <f t="shared" si="149"/>
        <v>-58252.839584250316</v>
      </c>
      <c r="E2423" s="128">
        <f t="shared" ca="1" si="150"/>
        <v>-72516.664693376835</v>
      </c>
      <c r="F2423" s="128">
        <f t="shared" ca="1" si="151"/>
        <v>83385.146824718933</v>
      </c>
    </row>
    <row r="2424" spans="1:6" x14ac:dyDescent="0.3">
      <c r="A2424" s="73">
        <v>40326</v>
      </c>
      <c r="B2424" s="130">
        <v>1089.410034</v>
      </c>
      <c r="C2424" s="125">
        <f t="shared" si="148"/>
        <v>-4.0742126127012113E-2</v>
      </c>
      <c r="D2424" s="128">
        <f t="shared" si="149"/>
        <v>-40742.12612701211</v>
      </c>
      <c r="E2424" s="128">
        <f t="shared" ca="1" si="150"/>
        <v>-72516.664693376835</v>
      </c>
      <c r="F2424" s="128">
        <f t="shared" ca="1" si="151"/>
        <v>83385.146824718933</v>
      </c>
    </row>
    <row r="2425" spans="1:6" x14ac:dyDescent="0.3">
      <c r="A2425" s="73">
        <v>40325</v>
      </c>
      <c r="B2425" s="130">
        <v>1103.0600589999999</v>
      </c>
      <c r="C2425" s="125">
        <f t="shared" si="148"/>
        <v>-4.6982897404609369E-2</v>
      </c>
      <c r="D2425" s="128">
        <f t="shared" si="149"/>
        <v>-46982.897404609372</v>
      </c>
      <c r="E2425" s="128">
        <f t="shared" ca="1" si="150"/>
        <v>-72516.664693376835</v>
      </c>
      <c r="F2425" s="128">
        <f t="shared" ca="1" si="151"/>
        <v>83385.146824718933</v>
      </c>
    </row>
    <row r="2426" spans="1:6" x14ac:dyDescent="0.3">
      <c r="A2426" s="73">
        <v>40324</v>
      </c>
      <c r="B2426" s="130">
        <v>1067.9499510000001</v>
      </c>
      <c r="C2426" s="125">
        <f t="shared" si="148"/>
        <v>-8.852329504465839E-2</v>
      </c>
      <c r="D2426" s="128">
        <f t="shared" si="149"/>
        <v>-88523.295044658385</v>
      </c>
      <c r="E2426" s="128">
        <f t="shared" ca="1" si="150"/>
        <v>-72516.664693376835</v>
      </c>
      <c r="F2426" s="128">
        <f t="shared" ca="1" si="151"/>
        <v>83385.146824718933</v>
      </c>
    </row>
    <row r="2427" spans="1:6" x14ac:dyDescent="0.3">
      <c r="A2427" s="73">
        <v>40323</v>
      </c>
      <c r="B2427" s="130">
        <v>1074.030029</v>
      </c>
      <c r="C2427" s="125">
        <f t="shared" si="148"/>
        <v>-7.0739500463889993E-2</v>
      </c>
      <c r="D2427" s="128">
        <f t="shared" si="149"/>
        <v>-70739.500463889999</v>
      </c>
      <c r="E2427" s="128">
        <f t="shared" ca="1" si="150"/>
        <v>-68720.305374339398</v>
      </c>
      <c r="F2427" s="128">
        <f t="shared" ca="1" si="151"/>
        <v>77457.215297796138</v>
      </c>
    </row>
    <row r="2428" spans="1:6" x14ac:dyDescent="0.3">
      <c r="A2428" s="73">
        <v>40322</v>
      </c>
      <c r="B2428" s="130">
        <v>1073.650024</v>
      </c>
      <c r="C2428" s="125">
        <f t="shared" si="148"/>
        <v>-7.422413620798185E-2</v>
      </c>
      <c r="D2428" s="128">
        <f t="shared" si="149"/>
        <v>-74224.13620798185</v>
      </c>
      <c r="E2428" s="128">
        <f t="shared" ca="1" si="150"/>
        <v>-65799.963762629166</v>
      </c>
      <c r="F2428" s="128">
        <f t="shared" ca="1" si="151"/>
        <v>76083.613196061051</v>
      </c>
    </row>
    <row r="2429" spans="1:6" x14ac:dyDescent="0.3">
      <c r="A2429" s="73">
        <v>40319</v>
      </c>
      <c r="B2429" s="130">
        <v>1087.6899410000001</v>
      </c>
      <c r="C2429" s="125">
        <f t="shared" si="148"/>
        <v>-2.087539958917517E-2</v>
      </c>
      <c r="D2429" s="128">
        <f t="shared" si="149"/>
        <v>-20875.399589175169</v>
      </c>
      <c r="E2429" s="128">
        <f t="shared" ca="1" si="150"/>
        <v>-59745.608824624738</v>
      </c>
      <c r="F2429" s="128">
        <f t="shared" ca="1" si="151"/>
        <v>72991.506393196338</v>
      </c>
    </row>
    <row r="2430" spans="1:6" x14ac:dyDescent="0.3">
      <c r="A2430" s="73">
        <v>40318</v>
      </c>
      <c r="B2430" s="130">
        <v>1071.589966</v>
      </c>
      <c r="C2430" s="125">
        <f t="shared" si="148"/>
        <v>-5.0135227404826122E-2</v>
      </c>
      <c r="D2430" s="128">
        <f t="shared" si="149"/>
        <v>-50135.227404826124</v>
      </c>
      <c r="E2430" s="128">
        <f t="shared" ca="1" si="150"/>
        <v>-59745.608824624738</v>
      </c>
      <c r="F2430" s="128">
        <f t="shared" ca="1" si="151"/>
        <v>72991.506393196338</v>
      </c>
    </row>
    <row r="2431" spans="1:6" x14ac:dyDescent="0.3">
      <c r="A2431" s="73">
        <v>40317</v>
      </c>
      <c r="B2431" s="130">
        <v>1115.0500489999999</v>
      </c>
      <c r="C2431" s="125">
        <f t="shared" si="148"/>
        <v>-4.3589719452382103E-2</v>
      </c>
      <c r="D2431" s="128">
        <f t="shared" si="149"/>
        <v>-43589.719452382102</v>
      </c>
      <c r="E2431" s="128">
        <f t="shared" ca="1" si="150"/>
        <v>-59745.608824624738</v>
      </c>
      <c r="F2431" s="128">
        <f t="shared" ca="1" si="151"/>
        <v>72991.506393196338</v>
      </c>
    </row>
    <row r="2432" spans="1:6" x14ac:dyDescent="0.3">
      <c r="A2432" s="73">
        <v>40316</v>
      </c>
      <c r="B2432" s="130">
        <v>1120.8000489999999</v>
      </c>
      <c r="C2432" s="125">
        <f t="shared" si="148"/>
        <v>-4.498971376938754E-2</v>
      </c>
      <c r="D2432" s="128">
        <f t="shared" si="149"/>
        <v>-44989.713769387541</v>
      </c>
      <c r="E2432" s="128">
        <f t="shared" ca="1" si="150"/>
        <v>-59745.608824624738</v>
      </c>
      <c r="F2432" s="128">
        <f t="shared" ca="1" si="151"/>
        <v>72991.506393196338</v>
      </c>
    </row>
    <row r="2433" spans="1:6" x14ac:dyDescent="0.3">
      <c r="A2433" s="73">
        <v>40315</v>
      </c>
      <c r="B2433" s="130">
        <v>1136.9399410000001</v>
      </c>
      <c r="C2433" s="125">
        <f t="shared" si="148"/>
        <v>-5.4331066871300071E-2</v>
      </c>
      <c r="D2433" s="128">
        <f t="shared" si="149"/>
        <v>-54331.06687130007</v>
      </c>
      <c r="E2433" s="128">
        <f t="shared" ca="1" si="150"/>
        <v>-59745.608824624738</v>
      </c>
      <c r="F2433" s="128">
        <f t="shared" ca="1" si="151"/>
        <v>72991.506393196338</v>
      </c>
    </row>
    <row r="2434" spans="1:6" x14ac:dyDescent="0.3">
      <c r="A2434" s="73">
        <v>40312</v>
      </c>
      <c r="B2434" s="130">
        <v>1135.6800539999999</v>
      </c>
      <c r="C2434" s="125">
        <f t="shared" si="148"/>
        <v>-4.2985016757633554E-2</v>
      </c>
      <c r="D2434" s="128">
        <f t="shared" si="149"/>
        <v>-42985.016757633552</v>
      </c>
      <c r="E2434" s="128">
        <f t="shared" ca="1" si="150"/>
        <v>-59276.858962610888</v>
      </c>
      <c r="F2434" s="128">
        <f t="shared" ca="1" si="151"/>
        <v>72991.506393196338</v>
      </c>
    </row>
    <row r="2435" spans="1:6" x14ac:dyDescent="0.3">
      <c r="A2435" s="73">
        <v>40311</v>
      </c>
      <c r="B2435" s="130">
        <v>1157.4399410000001</v>
      </c>
      <c r="C2435" s="125">
        <f t="shared" si="148"/>
        <v>-4.0885734611373792E-2</v>
      </c>
      <c r="D2435" s="128">
        <f t="shared" si="149"/>
        <v>-40885.734611373795</v>
      </c>
      <c r="E2435" s="128">
        <f t="shared" ca="1" si="150"/>
        <v>-59276.858962610888</v>
      </c>
      <c r="F2435" s="128">
        <f t="shared" ca="1" si="151"/>
        <v>72991.506393196338</v>
      </c>
    </row>
    <row r="2436" spans="1:6" x14ac:dyDescent="0.3">
      <c r="A2436" s="73">
        <v>40310</v>
      </c>
      <c r="B2436" s="130">
        <v>1171.670044</v>
      </c>
      <c r="C2436" s="125">
        <f t="shared" si="148"/>
        <v>-1.6527280794981669E-2</v>
      </c>
      <c r="D2436" s="128">
        <f t="shared" si="149"/>
        <v>-16527.280794981671</v>
      </c>
      <c r="E2436" s="128">
        <f t="shared" ca="1" si="150"/>
        <v>-59276.858962610888</v>
      </c>
      <c r="F2436" s="128">
        <f t="shared" ca="1" si="151"/>
        <v>72991.506393196338</v>
      </c>
    </row>
    <row r="2437" spans="1:6" x14ac:dyDescent="0.3">
      <c r="A2437" s="73">
        <v>40309</v>
      </c>
      <c r="B2437" s="130">
        <v>1155.790039</v>
      </c>
      <c r="C2437" s="125">
        <f t="shared" si="148"/>
        <v>-2.3586793150252139E-2</v>
      </c>
      <c r="D2437" s="128">
        <f t="shared" si="149"/>
        <v>-23586.793150252139</v>
      </c>
      <c r="E2437" s="128">
        <f t="shared" ca="1" si="150"/>
        <v>-59276.858962610888</v>
      </c>
      <c r="F2437" s="128">
        <f t="shared" ca="1" si="151"/>
        <v>72991.506393196338</v>
      </c>
    </row>
    <row r="2438" spans="1:6" x14ac:dyDescent="0.3">
      <c r="A2438" s="73">
        <v>40308</v>
      </c>
      <c r="B2438" s="130">
        <v>1159.7299800000001</v>
      </c>
      <c r="C2438" s="125">
        <f t="shared" si="148"/>
        <v>-4.3166591217224437E-2</v>
      </c>
      <c r="D2438" s="128">
        <f t="shared" si="149"/>
        <v>-43166.591217224435</v>
      </c>
      <c r="E2438" s="128">
        <f t="shared" ca="1" si="150"/>
        <v>-59276.858962610888</v>
      </c>
      <c r="F2438" s="128">
        <f t="shared" ca="1" si="151"/>
        <v>72991.506393196338</v>
      </c>
    </row>
    <row r="2439" spans="1:6" x14ac:dyDescent="0.3">
      <c r="A2439" s="73">
        <v>40305</v>
      </c>
      <c r="B2439" s="130">
        <v>1110.880005</v>
      </c>
      <c r="C2439" s="125">
        <f t="shared" si="148"/>
        <v>-8.7408009221516592E-2</v>
      </c>
      <c r="D2439" s="128">
        <f t="shared" si="149"/>
        <v>-87408.009221516593</v>
      </c>
      <c r="E2439" s="128">
        <f t="shared" ca="1" si="150"/>
        <v>-59276.858962610888</v>
      </c>
      <c r="F2439" s="128">
        <f t="shared" ca="1" si="151"/>
        <v>72991.506393196338</v>
      </c>
    </row>
    <row r="2440" spans="1:6" x14ac:dyDescent="0.3">
      <c r="A2440" s="73">
        <v>40304</v>
      </c>
      <c r="B2440" s="130">
        <v>1128.150024</v>
      </c>
      <c r="C2440" s="125">
        <f t="shared" ref="C2440:C2503" si="152">B2440/B2450-1</f>
        <v>-6.661869415868471E-2</v>
      </c>
      <c r="D2440" s="128">
        <f t="shared" ref="D2440:D2503" si="153">C2440*$B$5</f>
        <v>-66618.69415868471</v>
      </c>
      <c r="E2440" s="128">
        <f t="shared" ref="E2440:E2503" ca="1" si="154">_xlfn.PERCENTILE.INC(OFFSET(D2440,0,0,Window),1-VaRLevel)</f>
        <v>-51829.376545907304</v>
      </c>
      <c r="F2440" s="128">
        <f t="shared" ref="F2440:F2503" ca="1" si="155">ABS(AVERAGEIF(OFFSET(D2440,0,0,Window),"&lt;=" &amp;E2440))</f>
        <v>61646.981485971883</v>
      </c>
    </row>
    <row r="2441" spans="1:6" x14ac:dyDescent="0.3">
      <c r="A2441" s="73">
        <v>40303</v>
      </c>
      <c r="B2441" s="130">
        <v>1165.869995</v>
      </c>
      <c r="C2441" s="125">
        <f t="shared" si="152"/>
        <v>-3.3227148913214433E-2</v>
      </c>
      <c r="D2441" s="128">
        <f t="shared" si="153"/>
        <v>-33227.148913214434</v>
      </c>
      <c r="E2441" s="128">
        <f t="shared" ca="1" si="154"/>
        <v>-50172.87992219974</v>
      </c>
      <c r="F2441" s="128">
        <f t="shared" ca="1" si="155"/>
        <v>56181.168433748586</v>
      </c>
    </row>
    <row r="2442" spans="1:6" x14ac:dyDescent="0.3">
      <c r="A2442" s="73">
        <v>40302</v>
      </c>
      <c r="B2442" s="130">
        <v>1173.599976</v>
      </c>
      <c r="C2442" s="125">
        <f t="shared" si="152"/>
        <v>-2.7808897484536965E-2</v>
      </c>
      <c r="D2442" s="128">
        <f t="shared" si="153"/>
        <v>-27808.897484536967</v>
      </c>
      <c r="E2442" s="128">
        <f t="shared" ca="1" si="154"/>
        <v>-50172.87992219974</v>
      </c>
      <c r="F2442" s="128">
        <f t="shared" ca="1" si="155"/>
        <v>56181.168433748586</v>
      </c>
    </row>
    <row r="2443" spans="1:6" x14ac:dyDescent="0.3">
      <c r="A2443" s="73">
        <v>40301</v>
      </c>
      <c r="B2443" s="130">
        <v>1202.26001</v>
      </c>
      <c r="C2443" s="125">
        <f t="shared" si="152"/>
        <v>3.9581718224634965E-3</v>
      </c>
      <c r="D2443" s="128">
        <f t="shared" si="153"/>
        <v>3958.1718224634965</v>
      </c>
      <c r="E2443" s="128">
        <f t="shared" ca="1" si="154"/>
        <v>-50172.87992219974</v>
      </c>
      <c r="F2443" s="128">
        <f t="shared" ca="1" si="155"/>
        <v>56181.168433748586</v>
      </c>
    </row>
    <row r="2444" spans="1:6" x14ac:dyDescent="0.3">
      <c r="A2444" s="73">
        <v>40298</v>
      </c>
      <c r="B2444" s="130">
        <v>1186.6899410000001</v>
      </c>
      <c r="C2444" s="125">
        <f t="shared" si="152"/>
        <v>-4.5633143844910906E-3</v>
      </c>
      <c r="D2444" s="128">
        <f t="shared" si="153"/>
        <v>-4563.314384491091</v>
      </c>
      <c r="E2444" s="128">
        <f t="shared" ca="1" si="154"/>
        <v>-50172.87992219974</v>
      </c>
      <c r="F2444" s="128">
        <f t="shared" ca="1" si="155"/>
        <v>56181.168433748586</v>
      </c>
    </row>
    <row r="2445" spans="1:6" x14ac:dyDescent="0.3">
      <c r="A2445" s="73">
        <v>40297</v>
      </c>
      <c r="B2445" s="130">
        <v>1206.780029</v>
      </c>
      <c r="C2445" s="125">
        <f t="shared" si="152"/>
        <v>-4.0357645418523935E-3</v>
      </c>
      <c r="D2445" s="128">
        <f t="shared" si="153"/>
        <v>-4035.7645418523934</v>
      </c>
      <c r="E2445" s="128">
        <f t="shared" ca="1" si="154"/>
        <v>-50172.87992219974</v>
      </c>
      <c r="F2445" s="128">
        <f t="shared" ca="1" si="155"/>
        <v>56181.168433748586</v>
      </c>
    </row>
    <row r="2446" spans="1:6" x14ac:dyDescent="0.3">
      <c r="A2446" s="73">
        <v>40296</v>
      </c>
      <c r="B2446" s="130">
        <v>1191.3599850000001</v>
      </c>
      <c r="C2446" s="125">
        <f t="shared" si="152"/>
        <v>-1.5933621292357869E-2</v>
      </c>
      <c r="D2446" s="128">
        <f t="shared" si="153"/>
        <v>-15933.62129235787</v>
      </c>
      <c r="E2446" s="128">
        <f t="shared" ca="1" si="154"/>
        <v>-50172.87992219974</v>
      </c>
      <c r="F2446" s="128">
        <f t="shared" ca="1" si="155"/>
        <v>56181.168433748586</v>
      </c>
    </row>
    <row r="2447" spans="1:6" x14ac:dyDescent="0.3">
      <c r="A2447" s="73">
        <v>40295</v>
      </c>
      <c r="B2447" s="130">
        <v>1183.709961</v>
      </c>
      <c r="C2447" s="125">
        <f t="shared" si="152"/>
        <v>-1.1350611746279049E-2</v>
      </c>
      <c r="D2447" s="128">
        <f t="shared" si="153"/>
        <v>-11350.61174627905</v>
      </c>
      <c r="E2447" s="128">
        <f t="shared" ca="1" si="154"/>
        <v>-50172.87992219974</v>
      </c>
      <c r="F2447" s="128">
        <f t="shared" ca="1" si="155"/>
        <v>56181.168433748586</v>
      </c>
    </row>
    <row r="2448" spans="1:6" x14ac:dyDescent="0.3">
      <c r="A2448" s="73">
        <v>40294</v>
      </c>
      <c r="B2448" s="130">
        <v>1212.0500489999999</v>
      </c>
      <c r="C2448" s="125">
        <f t="shared" si="152"/>
        <v>1.3013229857803177E-2</v>
      </c>
      <c r="D2448" s="128">
        <f t="shared" si="153"/>
        <v>13013.229857803177</v>
      </c>
      <c r="E2448" s="128">
        <f t="shared" ca="1" si="154"/>
        <v>-50172.87992219974</v>
      </c>
      <c r="F2448" s="128">
        <f t="shared" ca="1" si="155"/>
        <v>56181.168433748586</v>
      </c>
    </row>
    <row r="2449" spans="1:6" x14ac:dyDescent="0.3">
      <c r="A2449" s="73">
        <v>40291</v>
      </c>
      <c r="B2449" s="130">
        <v>1217.280029</v>
      </c>
      <c r="C2449" s="125">
        <f t="shared" si="152"/>
        <v>1.9181689171620553E-2</v>
      </c>
      <c r="D2449" s="128">
        <f t="shared" si="153"/>
        <v>19181.689171620554</v>
      </c>
      <c r="E2449" s="128">
        <f t="shared" ca="1" si="154"/>
        <v>-50172.87992219974</v>
      </c>
      <c r="F2449" s="128">
        <f t="shared" ca="1" si="155"/>
        <v>56181.168433748586</v>
      </c>
    </row>
    <row r="2450" spans="1:6" x14ac:dyDescent="0.3">
      <c r="A2450" s="73">
        <v>40290</v>
      </c>
      <c r="B2450" s="130">
        <v>1208.670044</v>
      </c>
      <c r="C2450" s="125">
        <f t="shared" si="152"/>
        <v>1.8736812738505026E-2</v>
      </c>
      <c r="D2450" s="128">
        <f t="shared" si="153"/>
        <v>18736.812738505025</v>
      </c>
      <c r="E2450" s="128">
        <f t="shared" ca="1" si="154"/>
        <v>-50172.87992219974</v>
      </c>
      <c r="F2450" s="128">
        <f t="shared" ca="1" si="155"/>
        <v>56181.168433748586</v>
      </c>
    </row>
    <row r="2451" spans="1:6" x14ac:dyDescent="0.3">
      <c r="A2451" s="73">
        <v>40289</v>
      </c>
      <c r="B2451" s="130">
        <v>1205.9399410000001</v>
      </c>
      <c r="C2451" s="125">
        <f t="shared" si="152"/>
        <v>1.9865525792558403E-2</v>
      </c>
      <c r="D2451" s="128">
        <f t="shared" si="153"/>
        <v>19865.525792558401</v>
      </c>
      <c r="E2451" s="128">
        <f t="shared" ca="1" si="154"/>
        <v>-50172.87992219974</v>
      </c>
      <c r="F2451" s="128">
        <f t="shared" ca="1" si="155"/>
        <v>56181.168433748586</v>
      </c>
    </row>
    <row r="2452" spans="1:6" x14ac:dyDescent="0.3">
      <c r="A2452" s="73">
        <v>40288</v>
      </c>
      <c r="B2452" s="130">
        <v>1207.170044</v>
      </c>
      <c r="C2452" s="125">
        <f t="shared" si="152"/>
        <v>1.4906261668910847E-2</v>
      </c>
      <c r="D2452" s="128">
        <f t="shared" si="153"/>
        <v>14906.261668910847</v>
      </c>
      <c r="E2452" s="128">
        <f t="shared" ca="1" si="154"/>
        <v>-50172.87992219974</v>
      </c>
      <c r="F2452" s="128">
        <f t="shared" ca="1" si="155"/>
        <v>56181.168433748586</v>
      </c>
    </row>
    <row r="2453" spans="1:6" x14ac:dyDescent="0.3">
      <c r="A2453" s="73">
        <v>40287</v>
      </c>
      <c r="B2453" s="130">
        <v>1197.5200199999999</v>
      </c>
      <c r="C2453" s="125">
        <f t="shared" si="152"/>
        <v>8.488916914409117E-3</v>
      </c>
      <c r="D2453" s="128">
        <f t="shared" si="153"/>
        <v>8488.9169144091175</v>
      </c>
      <c r="E2453" s="128">
        <f t="shared" ca="1" si="154"/>
        <v>-50172.87992219974</v>
      </c>
      <c r="F2453" s="128">
        <f t="shared" ca="1" si="155"/>
        <v>56181.168433748586</v>
      </c>
    </row>
    <row r="2454" spans="1:6" x14ac:dyDescent="0.3">
      <c r="A2454" s="73">
        <v>40284</v>
      </c>
      <c r="B2454" s="130">
        <v>1192.130005</v>
      </c>
      <c r="C2454" s="125">
        <f t="shared" si="152"/>
        <v>1.190903088516837E-2</v>
      </c>
      <c r="D2454" s="128">
        <f t="shared" si="153"/>
        <v>11909.030885168369</v>
      </c>
      <c r="E2454" s="128">
        <f t="shared" ca="1" si="154"/>
        <v>-50172.87992219974</v>
      </c>
      <c r="F2454" s="128">
        <f t="shared" ca="1" si="155"/>
        <v>56181.168433748586</v>
      </c>
    </row>
    <row r="2455" spans="1:6" x14ac:dyDescent="0.3">
      <c r="A2455" s="73">
        <v>40283</v>
      </c>
      <c r="B2455" s="130">
        <v>1211.670044</v>
      </c>
      <c r="C2455" s="125">
        <f t="shared" si="152"/>
        <v>3.6120150885056823E-2</v>
      </c>
      <c r="D2455" s="128">
        <f t="shared" si="153"/>
        <v>36120.150885056821</v>
      </c>
      <c r="E2455" s="128">
        <f t="shared" ca="1" si="154"/>
        <v>-50172.87992219974</v>
      </c>
      <c r="F2455" s="128">
        <f t="shared" ca="1" si="155"/>
        <v>56181.168433748586</v>
      </c>
    </row>
    <row r="2456" spans="1:6" x14ac:dyDescent="0.3">
      <c r="A2456" s="73">
        <v>40282</v>
      </c>
      <c r="B2456" s="130">
        <v>1210.650024</v>
      </c>
      <c r="C2456" s="125">
        <f t="shared" si="152"/>
        <v>3.1859677109963291E-2</v>
      </c>
      <c r="D2456" s="128">
        <f t="shared" si="153"/>
        <v>31859.67710996329</v>
      </c>
      <c r="E2456" s="128">
        <f t="shared" ca="1" si="154"/>
        <v>-50172.87992219974</v>
      </c>
      <c r="F2456" s="128">
        <f t="shared" ca="1" si="155"/>
        <v>56181.168433748586</v>
      </c>
    </row>
    <row r="2457" spans="1:6" x14ac:dyDescent="0.3">
      <c r="A2457" s="73">
        <v>40281</v>
      </c>
      <c r="B2457" s="130">
        <v>1197.3000489999999</v>
      </c>
      <c r="C2457" s="125">
        <f t="shared" si="152"/>
        <v>2.0524776764135E-2</v>
      </c>
      <c r="D2457" s="128">
        <f t="shared" si="153"/>
        <v>20524.776764135</v>
      </c>
      <c r="E2457" s="128">
        <f t="shared" ca="1" si="154"/>
        <v>-50172.87992219974</v>
      </c>
      <c r="F2457" s="128">
        <f t="shared" ca="1" si="155"/>
        <v>56181.168433748586</v>
      </c>
    </row>
    <row r="2458" spans="1:6" x14ac:dyDescent="0.3">
      <c r="A2458" s="73">
        <v>40280</v>
      </c>
      <c r="B2458" s="130">
        <v>1196.4799800000001</v>
      </c>
      <c r="C2458" s="125">
        <f t="shared" si="152"/>
        <v>2.5621696458171028E-2</v>
      </c>
      <c r="D2458" s="128">
        <f t="shared" si="153"/>
        <v>25621.696458171027</v>
      </c>
      <c r="E2458" s="128">
        <f t="shared" ca="1" si="154"/>
        <v>-50172.87992219974</v>
      </c>
      <c r="F2458" s="128">
        <f t="shared" ca="1" si="155"/>
        <v>56181.168433748586</v>
      </c>
    </row>
    <row r="2459" spans="1:6" x14ac:dyDescent="0.3">
      <c r="A2459" s="73">
        <v>40277</v>
      </c>
      <c r="B2459" s="130">
        <v>1194.369995</v>
      </c>
      <c r="C2459" s="125">
        <f t="shared" si="152"/>
        <v>2.4568309549695133E-2</v>
      </c>
      <c r="D2459" s="128">
        <f t="shared" si="153"/>
        <v>24568.309549695132</v>
      </c>
      <c r="E2459" s="128">
        <f t="shared" ca="1" si="154"/>
        <v>-50172.87992219974</v>
      </c>
      <c r="F2459" s="128">
        <f t="shared" ca="1" si="155"/>
        <v>56181.168433748586</v>
      </c>
    </row>
    <row r="2460" spans="1:6" x14ac:dyDescent="0.3">
      <c r="A2460" s="73">
        <v>40276</v>
      </c>
      <c r="B2460" s="130">
        <v>1186.4399410000001</v>
      </c>
      <c r="C2460" s="125">
        <f t="shared" si="152"/>
        <v>1.6031215072881633E-2</v>
      </c>
      <c r="D2460" s="128">
        <f t="shared" si="153"/>
        <v>16031.215072881632</v>
      </c>
      <c r="E2460" s="128">
        <f t="shared" ca="1" si="154"/>
        <v>-50172.87992219974</v>
      </c>
      <c r="F2460" s="128">
        <f t="shared" ca="1" si="155"/>
        <v>56181.168433748586</v>
      </c>
    </row>
    <row r="2461" spans="1:6" x14ac:dyDescent="0.3">
      <c r="A2461" s="73">
        <v>40275</v>
      </c>
      <c r="B2461" s="130">
        <v>1182.4499510000001</v>
      </c>
      <c r="C2461" s="125">
        <f t="shared" si="152"/>
        <v>7.05171030576901E-3</v>
      </c>
      <c r="D2461" s="128">
        <f t="shared" si="153"/>
        <v>7051.7103057690101</v>
      </c>
      <c r="E2461" s="128">
        <f t="shared" ca="1" si="154"/>
        <v>-50172.87992219974</v>
      </c>
      <c r="F2461" s="128">
        <f t="shared" ca="1" si="155"/>
        <v>56181.168433748586</v>
      </c>
    </row>
    <row r="2462" spans="1:6" x14ac:dyDescent="0.3">
      <c r="A2462" s="73">
        <v>40274</v>
      </c>
      <c r="B2462" s="130">
        <v>1189.4399410000001</v>
      </c>
      <c r="C2462" s="125">
        <f t="shared" si="152"/>
        <v>2.0269066832610205E-2</v>
      </c>
      <c r="D2462" s="128">
        <f t="shared" si="153"/>
        <v>20269.066832610206</v>
      </c>
      <c r="E2462" s="128">
        <f t="shared" ca="1" si="154"/>
        <v>-50172.87992219974</v>
      </c>
      <c r="F2462" s="128">
        <f t="shared" ca="1" si="155"/>
        <v>56181.168433748586</v>
      </c>
    </row>
    <row r="2463" spans="1:6" x14ac:dyDescent="0.3">
      <c r="A2463" s="73">
        <v>40273</v>
      </c>
      <c r="B2463" s="130">
        <v>1187.4399410000001</v>
      </c>
      <c r="C2463" s="125">
        <f t="shared" si="152"/>
        <v>2.3743354108250347E-2</v>
      </c>
      <c r="D2463" s="128">
        <f t="shared" si="153"/>
        <v>23743.354108250347</v>
      </c>
      <c r="E2463" s="128">
        <f t="shared" ca="1" si="154"/>
        <v>-50172.87992219974</v>
      </c>
      <c r="F2463" s="128">
        <f t="shared" ca="1" si="155"/>
        <v>56181.168433748586</v>
      </c>
    </row>
    <row r="2464" spans="1:6" x14ac:dyDescent="0.3">
      <c r="A2464" s="73">
        <v>40269</v>
      </c>
      <c r="B2464" s="130">
        <v>1178.099976</v>
      </c>
      <c r="C2464" s="125">
        <f t="shared" si="152"/>
        <v>1.0524708116180781E-2</v>
      </c>
      <c r="D2464" s="128">
        <f t="shared" si="153"/>
        <v>10524.70811618078</v>
      </c>
      <c r="E2464" s="128">
        <f t="shared" ca="1" si="154"/>
        <v>-50172.87992219974</v>
      </c>
      <c r="F2464" s="128">
        <f t="shared" ca="1" si="155"/>
        <v>56181.168433748586</v>
      </c>
    </row>
    <row r="2465" spans="1:6" x14ac:dyDescent="0.3">
      <c r="A2465" s="73">
        <v>40268</v>
      </c>
      <c r="B2465" s="130">
        <v>1169.4300539999999</v>
      </c>
      <c r="C2465" s="125">
        <f t="shared" si="152"/>
        <v>2.7611606037378778E-3</v>
      </c>
      <c r="D2465" s="128">
        <f t="shared" si="153"/>
        <v>2761.1606037378779</v>
      </c>
      <c r="E2465" s="128">
        <f t="shared" ca="1" si="154"/>
        <v>-50172.87992219974</v>
      </c>
      <c r="F2465" s="128">
        <f t="shared" ca="1" si="155"/>
        <v>56181.168433748586</v>
      </c>
    </row>
    <row r="2466" spans="1:6" x14ac:dyDescent="0.3">
      <c r="A2466" s="73">
        <v>40267</v>
      </c>
      <c r="B2466" s="130">
        <v>1173.2700199999999</v>
      </c>
      <c r="C2466" s="125">
        <f t="shared" si="152"/>
        <v>1.1910768344332689E-2</v>
      </c>
      <c r="D2466" s="128">
        <f t="shared" si="153"/>
        <v>11910.76834433269</v>
      </c>
      <c r="E2466" s="128">
        <f t="shared" ca="1" si="154"/>
        <v>-50172.87992219974</v>
      </c>
      <c r="F2466" s="128">
        <f t="shared" ca="1" si="155"/>
        <v>56181.168433748586</v>
      </c>
    </row>
    <row r="2467" spans="1:6" x14ac:dyDescent="0.3">
      <c r="A2467" s="73">
        <v>40266</v>
      </c>
      <c r="B2467" s="130">
        <v>1173.219971</v>
      </c>
      <c r="C2467" s="125">
        <f t="shared" si="152"/>
        <v>1.9739038167951195E-2</v>
      </c>
      <c r="D2467" s="128">
        <f t="shared" si="153"/>
        <v>19739.038167951196</v>
      </c>
      <c r="E2467" s="128">
        <f t="shared" ca="1" si="154"/>
        <v>-50172.87992219974</v>
      </c>
      <c r="F2467" s="128">
        <f t="shared" ca="1" si="155"/>
        <v>56181.168433748586</v>
      </c>
    </row>
    <row r="2468" spans="1:6" x14ac:dyDescent="0.3">
      <c r="A2468" s="73">
        <v>40263</v>
      </c>
      <c r="B2468" s="130">
        <v>1166.589966</v>
      </c>
      <c r="C2468" s="125">
        <f t="shared" si="152"/>
        <v>1.4434887385410988E-2</v>
      </c>
      <c r="D2468" s="128">
        <f t="shared" si="153"/>
        <v>14434.887385410988</v>
      </c>
      <c r="E2468" s="128">
        <f t="shared" ca="1" si="154"/>
        <v>-50172.87992219974</v>
      </c>
      <c r="F2468" s="128">
        <f t="shared" ca="1" si="155"/>
        <v>56181.168433748586</v>
      </c>
    </row>
    <row r="2469" spans="1:6" x14ac:dyDescent="0.3">
      <c r="A2469" s="73">
        <v>40262</v>
      </c>
      <c r="B2469" s="130">
        <v>1165.7299800000001</v>
      </c>
      <c r="C2469" s="125">
        <f t="shared" si="152"/>
        <v>1.346674618746313E-2</v>
      </c>
      <c r="D2469" s="128">
        <f t="shared" si="153"/>
        <v>13466.74618746313</v>
      </c>
      <c r="E2469" s="128">
        <f t="shared" ca="1" si="154"/>
        <v>-50172.87992219974</v>
      </c>
      <c r="F2469" s="128">
        <f t="shared" ca="1" si="155"/>
        <v>56181.168433748586</v>
      </c>
    </row>
    <row r="2470" spans="1:6" x14ac:dyDescent="0.3">
      <c r="A2470" s="73">
        <v>40261</v>
      </c>
      <c r="B2470" s="130">
        <v>1167.719971</v>
      </c>
      <c r="C2470" s="125">
        <f t="shared" si="152"/>
        <v>1.9299749731144233E-2</v>
      </c>
      <c r="D2470" s="128">
        <f t="shared" si="153"/>
        <v>19299.749731144235</v>
      </c>
      <c r="E2470" s="128">
        <f t="shared" ca="1" si="154"/>
        <v>-50172.87992219974</v>
      </c>
      <c r="F2470" s="128">
        <f t="shared" ca="1" si="155"/>
        <v>56181.168433748586</v>
      </c>
    </row>
    <row r="2471" spans="1:6" x14ac:dyDescent="0.3">
      <c r="A2471" s="73">
        <v>40260</v>
      </c>
      <c r="B2471" s="130">
        <v>1174.170044</v>
      </c>
      <c r="C2471" s="125">
        <f t="shared" si="152"/>
        <v>2.9567358892367501E-2</v>
      </c>
      <c r="D2471" s="128">
        <f t="shared" si="153"/>
        <v>29567.358892367502</v>
      </c>
      <c r="E2471" s="128">
        <f t="shared" ca="1" si="154"/>
        <v>-50172.87992219974</v>
      </c>
      <c r="F2471" s="128">
        <f t="shared" ca="1" si="155"/>
        <v>56181.168433748586</v>
      </c>
    </row>
    <row r="2472" spans="1:6" x14ac:dyDescent="0.3">
      <c r="A2472" s="73">
        <v>40259</v>
      </c>
      <c r="B2472" s="130">
        <v>1165.8100589999999</v>
      </c>
      <c r="C2472" s="125">
        <f t="shared" si="152"/>
        <v>2.3987754940711481E-2</v>
      </c>
      <c r="D2472" s="128">
        <f t="shared" si="153"/>
        <v>23987.754940711482</v>
      </c>
      <c r="E2472" s="128">
        <f t="shared" ca="1" si="154"/>
        <v>-50172.87992219974</v>
      </c>
      <c r="F2472" s="128">
        <f t="shared" ca="1" si="155"/>
        <v>56181.168433748586</v>
      </c>
    </row>
    <row r="2473" spans="1:6" x14ac:dyDescent="0.3">
      <c r="A2473" s="73">
        <v>40256</v>
      </c>
      <c r="B2473" s="130">
        <v>1159.900024</v>
      </c>
      <c r="C2473" s="125">
        <f t="shared" si="152"/>
        <v>1.8617786872987985E-2</v>
      </c>
      <c r="D2473" s="128">
        <f t="shared" si="153"/>
        <v>18617.786872987985</v>
      </c>
      <c r="E2473" s="128">
        <f t="shared" ca="1" si="154"/>
        <v>-50172.87992219974</v>
      </c>
      <c r="F2473" s="128">
        <f t="shared" ca="1" si="155"/>
        <v>56181.168433748586</v>
      </c>
    </row>
    <row r="2474" spans="1:6" x14ac:dyDescent="0.3">
      <c r="A2474" s="73">
        <v>40255</v>
      </c>
      <c r="B2474" s="130">
        <v>1165.829956</v>
      </c>
      <c r="C2474" s="125">
        <f t="shared" si="152"/>
        <v>3.8166635000785876E-2</v>
      </c>
      <c r="D2474" s="128">
        <f t="shared" si="153"/>
        <v>38166.635000785878</v>
      </c>
      <c r="E2474" s="128">
        <f t="shared" ca="1" si="154"/>
        <v>-50172.87992219974</v>
      </c>
      <c r="F2474" s="128">
        <f t="shared" ca="1" si="155"/>
        <v>56181.168433748586</v>
      </c>
    </row>
    <row r="2475" spans="1:6" x14ac:dyDescent="0.3">
      <c r="A2475" s="73">
        <v>40254</v>
      </c>
      <c r="B2475" s="130">
        <v>1166.209961</v>
      </c>
      <c r="C2475" s="125">
        <f t="shared" si="152"/>
        <v>4.238500553900626E-2</v>
      </c>
      <c r="D2475" s="128">
        <f t="shared" si="153"/>
        <v>42385.005539006263</v>
      </c>
      <c r="E2475" s="128">
        <f t="shared" ca="1" si="154"/>
        <v>-50172.87992219974</v>
      </c>
      <c r="F2475" s="128">
        <f t="shared" ca="1" si="155"/>
        <v>56181.168433748586</v>
      </c>
    </row>
    <row r="2476" spans="1:6" x14ac:dyDescent="0.3">
      <c r="A2476" s="73">
        <v>40253</v>
      </c>
      <c r="B2476" s="130">
        <v>1159.459961</v>
      </c>
      <c r="C2476" s="125">
        <f t="shared" si="152"/>
        <v>3.6796505288342551E-2</v>
      </c>
      <c r="D2476" s="128">
        <f t="shared" si="153"/>
        <v>36796.505288342552</v>
      </c>
      <c r="E2476" s="128">
        <f t="shared" ca="1" si="154"/>
        <v>-50172.87992219974</v>
      </c>
      <c r="F2476" s="128">
        <f t="shared" ca="1" si="155"/>
        <v>56181.168433748586</v>
      </c>
    </row>
    <row r="2477" spans="1:6" x14ac:dyDescent="0.3">
      <c r="A2477" s="73">
        <v>40252</v>
      </c>
      <c r="B2477" s="130">
        <v>1150.51001</v>
      </c>
      <c r="C2477" s="125">
        <f t="shared" si="152"/>
        <v>3.1190945869846942E-2</v>
      </c>
      <c r="D2477" s="128">
        <f t="shared" si="153"/>
        <v>31190.945869846943</v>
      </c>
      <c r="E2477" s="128">
        <f t="shared" ca="1" si="154"/>
        <v>-50172.87992219974</v>
      </c>
      <c r="F2477" s="128">
        <f t="shared" ca="1" si="155"/>
        <v>56181.168433748586</v>
      </c>
    </row>
    <row r="2478" spans="1:6" x14ac:dyDescent="0.3">
      <c r="A2478" s="73">
        <v>40249</v>
      </c>
      <c r="B2478" s="130">
        <v>1149.98999</v>
      </c>
      <c r="C2478" s="125">
        <f t="shared" si="152"/>
        <v>4.1195484261473458E-2</v>
      </c>
      <c r="D2478" s="128">
        <f t="shared" si="153"/>
        <v>41195.484261473459</v>
      </c>
      <c r="E2478" s="128">
        <f t="shared" ca="1" si="154"/>
        <v>-50172.87992219974</v>
      </c>
      <c r="F2478" s="128">
        <f t="shared" ca="1" si="155"/>
        <v>56181.168433748586</v>
      </c>
    </row>
    <row r="2479" spans="1:6" x14ac:dyDescent="0.3">
      <c r="A2479" s="73">
        <v>40248</v>
      </c>
      <c r="B2479" s="130">
        <v>1150.23999</v>
      </c>
      <c r="C2479" s="125">
        <f t="shared" si="152"/>
        <v>4.288542579853849E-2</v>
      </c>
      <c r="D2479" s="128">
        <f t="shared" si="153"/>
        <v>42885.42579853849</v>
      </c>
      <c r="E2479" s="128">
        <f t="shared" ca="1" si="154"/>
        <v>-50172.87992219974</v>
      </c>
      <c r="F2479" s="128">
        <f t="shared" ca="1" si="155"/>
        <v>56181.168433748586</v>
      </c>
    </row>
    <row r="2480" spans="1:6" x14ac:dyDescent="0.3">
      <c r="A2480" s="73">
        <v>40247</v>
      </c>
      <c r="B2480" s="130">
        <v>1145.6099850000001</v>
      </c>
      <c r="C2480" s="125">
        <f t="shared" si="152"/>
        <v>3.652599920855204E-2</v>
      </c>
      <c r="D2480" s="128">
        <f t="shared" si="153"/>
        <v>36525.999208552043</v>
      </c>
      <c r="E2480" s="128">
        <f t="shared" ca="1" si="154"/>
        <v>-50172.87992219974</v>
      </c>
      <c r="F2480" s="128">
        <f t="shared" ca="1" si="155"/>
        <v>56181.168433748586</v>
      </c>
    </row>
    <row r="2481" spans="1:6" x14ac:dyDescent="0.3">
      <c r="A2481" s="73">
        <v>40246</v>
      </c>
      <c r="B2481" s="130">
        <v>1140.4499510000001</v>
      </c>
      <c r="C2481" s="125">
        <f t="shared" si="152"/>
        <v>4.1887425548418067E-2</v>
      </c>
      <c r="D2481" s="128">
        <f t="shared" si="153"/>
        <v>41887.425548418069</v>
      </c>
      <c r="E2481" s="128">
        <f t="shared" ca="1" si="154"/>
        <v>-50172.87992219974</v>
      </c>
      <c r="F2481" s="128">
        <f t="shared" ca="1" si="155"/>
        <v>56181.168433748586</v>
      </c>
    </row>
    <row r="2482" spans="1:6" x14ac:dyDescent="0.3">
      <c r="A2482" s="73">
        <v>40245</v>
      </c>
      <c r="B2482" s="130">
        <v>1138.5</v>
      </c>
      <c r="C2482" s="125">
        <f t="shared" si="152"/>
        <v>2.751779291235823E-2</v>
      </c>
      <c r="D2482" s="128">
        <f t="shared" si="153"/>
        <v>27517.792912358229</v>
      </c>
      <c r="E2482" s="128">
        <f t="shared" ca="1" si="154"/>
        <v>-51829.376545907304</v>
      </c>
      <c r="F2482" s="128">
        <f t="shared" ca="1" si="155"/>
        <v>58414.924342067003</v>
      </c>
    </row>
    <row r="2483" spans="1:6" x14ac:dyDescent="0.3">
      <c r="A2483" s="73">
        <v>40242</v>
      </c>
      <c r="B2483" s="130">
        <v>1138.6999510000001</v>
      </c>
      <c r="C2483" s="125">
        <f t="shared" si="152"/>
        <v>2.6623426371583658E-2</v>
      </c>
      <c r="D2483" s="128">
        <f t="shared" si="153"/>
        <v>26623.426371583657</v>
      </c>
      <c r="E2483" s="128">
        <f t="shared" ca="1" si="154"/>
        <v>-55183.959495677918</v>
      </c>
      <c r="F2483" s="128">
        <f t="shared" ca="1" si="155"/>
        <v>63706.819588309329</v>
      </c>
    </row>
    <row r="2484" spans="1:6" x14ac:dyDescent="0.3">
      <c r="A2484" s="73">
        <v>40241</v>
      </c>
      <c r="B2484" s="130">
        <v>1122.969971</v>
      </c>
      <c r="C2484" s="125">
        <f t="shared" si="152"/>
        <v>1.4655496724644168E-2</v>
      </c>
      <c r="D2484" s="128">
        <f t="shared" si="153"/>
        <v>14655.496724644168</v>
      </c>
      <c r="E2484" s="128">
        <f t="shared" ca="1" si="154"/>
        <v>-61015.422193903039</v>
      </c>
      <c r="F2484" s="128">
        <f t="shared" ca="1" si="155"/>
        <v>74687.930559049913</v>
      </c>
    </row>
    <row r="2485" spans="1:6" x14ac:dyDescent="0.3">
      <c r="A2485" s="73">
        <v>40240</v>
      </c>
      <c r="B2485" s="130">
        <v>1118.790039</v>
      </c>
      <c r="C2485" s="125">
        <f t="shared" si="152"/>
        <v>1.7535110025965084E-2</v>
      </c>
      <c r="D2485" s="128">
        <f t="shared" si="153"/>
        <v>17535.110025965085</v>
      </c>
      <c r="E2485" s="128">
        <f t="shared" ca="1" si="154"/>
        <v>-67141.991063370791</v>
      </c>
      <c r="F2485" s="128">
        <f t="shared" ca="1" si="155"/>
        <v>90555.69619950396</v>
      </c>
    </row>
    <row r="2486" spans="1:6" x14ac:dyDescent="0.3">
      <c r="A2486" s="73">
        <v>40239</v>
      </c>
      <c r="B2486" s="130">
        <v>1118.3100589999999</v>
      </c>
      <c r="C2486" s="125">
        <f t="shared" si="152"/>
        <v>2.140899294623555E-2</v>
      </c>
      <c r="D2486" s="128">
        <f t="shared" si="153"/>
        <v>21408.99294623555</v>
      </c>
      <c r="E2486" s="128">
        <f t="shared" ca="1" si="154"/>
        <v>-79764.145292887202</v>
      </c>
      <c r="F2486" s="128">
        <f t="shared" ca="1" si="155"/>
        <v>108720.69183197797</v>
      </c>
    </row>
    <row r="2487" spans="1:6" x14ac:dyDescent="0.3">
      <c r="A2487" s="73">
        <v>40238</v>
      </c>
      <c r="B2487" s="130">
        <v>1115.709961</v>
      </c>
      <c r="C2487" s="125">
        <f t="shared" si="152"/>
        <v>3.7377570293371853E-2</v>
      </c>
      <c r="D2487" s="128">
        <f t="shared" si="153"/>
        <v>37377.570293371857</v>
      </c>
      <c r="E2487" s="128">
        <f t="shared" ca="1" si="154"/>
        <v>-92904.788416445677</v>
      </c>
      <c r="F2487" s="128">
        <f t="shared" ca="1" si="155"/>
        <v>110706.92240534653</v>
      </c>
    </row>
    <row r="2488" spans="1:6" x14ac:dyDescent="0.3">
      <c r="A2488" s="73">
        <v>40235</v>
      </c>
      <c r="B2488" s="130">
        <v>1104.48999</v>
      </c>
      <c r="C2488" s="125">
        <f t="shared" si="152"/>
        <v>2.4126790452842384E-2</v>
      </c>
      <c r="D2488" s="128">
        <f t="shared" si="153"/>
        <v>24126.790452842382</v>
      </c>
      <c r="E2488" s="128">
        <f t="shared" ca="1" si="154"/>
        <v>-104355.09569363813</v>
      </c>
      <c r="F2488" s="128">
        <f t="shared" ca="1" si="155"/>
        <v>117979.58860755328</v>
      </c>
    </row>
    <row r="2489" spans="1:6" x14ac:dyDescent="0.3">
      <c r="A2489" s="73">
        <v>40234</v>
      </c>
      <c r="B2489" s="130">
        <v>1102.9399410000001</v>
      </c>
      <c r="C2489" s="125">
        <f t="shared" si="152"/>
        <v>3.2589605981530489E-2</v>
      </c>
      <c r="D2489" s="128">
        <f t="shared" si="153"/>
        <v>32589.605981530491</v>
      </c>
      <c r="E2489" s="128">
        <f t="shared" ca="1" si="154"/>
        <v>-115147.74367578543</v>
      </c>
      <c r="F2489" s="128">
        <f t="shared" ca="1" si="155"/>
        <v>131266.42114382054</v>
      </c>
    </row>
    <row r="2490" spans="1:6" x14ac:dyDescent="0.3">
      <c r="A2490" s="73">
        <v>40233</v>
      </c>
      <c r="B2490" s="130">
        <v>1105.23999</v>
      </c>
      <c r="C2490" s="125">
        <f t="shared" si="152"/>
        <v>3.2432807748892012E-2</v>
      </c>
      <c r="D2490" s="128">
        <f t="shared" si="153"/>
        <v>32432.807748892013</v>
      </c>
      <c r="E2490" s="128">
        <f t="shared" ca="1" si="154"/>
        <v>-118769.84558092734</v>
      </c>
      <c r="F2490" s="128">
        <f t="shared" ca="1" si="155"/>
        <v>132003.21827781378</v>
      </c>
    </row>
    <row r="2491" spans="1:6" x14ac:dyDescent="0.3">
      <c r="A2491" s="73">
        <v>40232</v>
      </c>
      <c r="B2491" s="130">
        <v>1094.599976</v>
      </c>
      <c r="C2491" s="125">
        <f t="shared" si="152"/>
        <v>3.5827153659624411E-2</v>
      </c>
      <c r="D2491" s="128">
        <f t="shared" si="153"/>
        <v>35827.153659624411</v>
      </c>
      <c r="E2491" s="128">
        <f t="shared" ca="1" si="154"/>
        <v>-118769.84558092734</v>
      </c>
      <c r="F2491" s="128">
        <f t="shared" ca="1" si="155"/>
        <v>132003.21827781378</v>
      </c>
    </row>
    <row r="2492" spans="1:6" x14ac:dyDescent="0.3">
      <c r="A2492" s="73">
        <v>40231</v>
      </c>
      <c r="B2492" s="130">
        <v>1108.01001</v>
      </c>
      <c r="C2492" s="125">
        <f t="shared" si="152"/>
        <v>3.9223845012808845E-2</v>
      </c>
      <c r="D2492" s="128">
        <f t="shared" si="153"/>
        <v>39223.845012808844</v>
      </c>
      <c r="E2492" s="128">
        <f t="shared" ca="1" si="154"/>
        <v>-118769.84558092734</v>
      </c>
      <c r="F2492" s="128">
        <f t="shared" ca="1" si="155"/>
        <v>132003.21827781378</v>
      </c>
    </row>
    <row r="2493" spans="1:6" x14ac:dyDescent="0.3">
      <c r="A2493" s="73">
        <v>40228</v>
      </c>
      <c r="B2493" s="130">
        <v>1109.170044</v>
      </c>
      <c r="C2493" s="125">
        <f t="shared" si="152"/>
        <v>4.332577028706952E-2</v>
      </c>
      <c r="D2493" s="128">
        <f t="shared" si="153"/>
        <v>43325.770287069521</v>
      </c>
      <c r="E2493" s="128">
        <f t="shared" ca="1" si="154"/>
        <v>-118769.84558092734</v>
      </c>
      <c r="F2493" s="128">
        <f t="shared" ca="1" si="155"/>
        <v>132003.21827781378</v>
      </c>
    </row>
    <row r="2494" spans="1:6" x14ac:dyDescent="0.3">
      <c r="A2494" s="73">
        <v>40227</v>
      </c>
      <c r="B2494" s="130">
        <v>1106.75</v>
      </c>
      <c r="C2494" s="125">
        <f t="shared" si="152"/>
        <v>8.6304049556340523E-3</v>
      </c>
      <c r="D2494" s="128">
        <f t="shared" si="153"/>
        <v>8630.4049556340524</v>
      </c>
      <c r="E2494" s="128">
        <f t="shared" ca="1" si="154"/>
        <v>-121837.94394962578</v>
      </c>
      <c r="F2494" s="128">
        <f t="shared" ca="1" si="155"/>
        <v>140125.75303241401</v>
      </c>
    </row>
    <row r="2495" spans="1:6" x14ac:dyDescent="0.3">
      <c r="A2495" s="73">
        <v>40226</v>
      </c>
      <c r="B2495" s="130">
        <v>1099.51001</v>
      </c>
      <c r="C2495" s="125">
        <f t="shared" si="152"/>
        <v>-3.4531560983853682E-3</v>
      </c>
      <c r="D2495" s="128">
        <f t="shared" si="153"/>
        <v>-3453.1560983853683</v>
      </c>
      <c r="E2495" s="128">
        <f t="shared" ca="1" si="154"/>
        <v>-121837.94394962578</v>
      </c>
      <c r="F2495" s="128">
        <f t="shared" ca="1" si="155"/>
        <v>140125.75303241401</v>
      </c>
    </row>
    <row r="2496" spans="1:6" x14ac:dyDescent="0.3">
      <c r="A2496" s="73">
        <v>40225</v>
      </c>
      <c r="B2496" s="130">
        <v>1094.869995</v>
      </c>
      <c r="C2496" s="125">
        <f t="shared" si="152"/>
        <v>5.2149343160339257E-3</v>
      </c>
      <c r="D2496" s="128">
        <f t="shared" si="153"/>
        <v>5214.9343160339258</v>
      </c>
      <c r="E2496" s="128">
        <f t="shared" ca="1" si="154"/>
        <v>-121837.94394962578</v>
      </c>
      <c r="F2496" s="128">
        <f t="shared" ca="1" si="155"/>
        <v>140125.75303241401</v>
      </c>
    </row>
    <row r="2497" spans="1:6" x14ac:dyDescent="0.3">
      <c r="A2497" s="73">
        <v>40221</v>
      </c>
      <c r="B2497" s="130">
        <v>1075.51001</v>
      </c>
      <c r="C2497" s="125">
        <f t="shared" si="152"/>
        <v>1.5272006924822445E-3</v>
      </c>
      <c r="D2497" s="128">
        <f t="shared" si="153"/>
        <v>1527.2006924822444</v>
      </c>
      <c r="E2497" s="128">
        <f t="shared" ca="1" si="154"/>
        <v>-121837.94394962578</v>
      </c>
      <c r="F2497" s="128">
        <f t="shared" ca="1" si="155"/>
        <v>140125.75303241401</v>
      </c>
    </row>
    <row r="2498" spans="1:6" x14ac:dyDescent="0.3">
      <c r="A2498" s="73">
        <v>40220</v>
      </c>
      <c r="B2498" s="130">
        <v>1078.469971</v>
      </c>
      <c r="C2498" s="125">
        <f t="shared" si="152"/>
        <v>-5.5877272532396383E-3</v>
      </c>
      <c r="D2498" s="128">
        <f t="shared" si="153"/>
        <v>-5587.7272532396382</v>
      </c>
      <c r="E2498" s="128">
        <f t="shared" ca="1" si="154"/>
        <v>-121837.94394962578</v>
      </c>
      <c r="F2498" s="128">
        <f t="shared" ca="1" si="155"/>
        <v>140125.75303241401</v>
      </c>
    </row>
    <row r="2499" spans="1:6" x14ac:dyDescent="0.3">
      <c r="A2499" s="73">
        <v>40219</v>
      </c>
      <c r="B2499" s="130">
        <v>1068.130005</v>
      </c>
      <c r="C2499" s="125">
        <f t="shared" si="152"/>
        <v>-2.6760815489749401E-2</v>
      </c>
      <c r="D2499" s="128">
        <f t="shared" si="153"/>
        <v>-26760.815489749402</v>
      </c>
      <c r="E2499" s="128">
        <f t="shared" ca="1" si="154"/>
        <v>-121837.94394962578</v>
      </c>
      <c r="F2499" s="128">
        <f t="shared" ca="1" si="155"/>
        <v>140125.75303241401</v>
      </c>
    </row>
    <row r="2500" spans="1:6" x14ac:dyDescent="0.3">
      <c r="A2500" s="73">
        <v>40218</v>
      </c>
      <c r="B2500" s="130">
        <v>1070.5200199999999</v>
      </c>
      <c r="C2500" s="125">
        <f t="shared" si="152"/>
        <v>-1.9822942516083186E-2</v>
      </c>
      <c r="D2500" s="128">
        <f t="shared" si="153"/>
        <v>-19822.942516083185</v>
      </c>
      <c r="E2500" s="128">
        <f t="shared" ca="1" si="154"/>
        <v>-121837.94394962578</v>
      </c>
      <c r="F2500" s="128">
        <f t="shared" ca="1" si="155"/>
        <v>140125.75303241401</v>
      </c>
    </row>
    <row r="2501" spans="1:6" x14ac:dyDescent="0.3">
      <c r="A2501" s="73">
        <v>40217</v>
      </c>
      <c r="B2501" s="130">
        <v>1056.73999</v>
      </c>
      <c r="C2501" s="125">
        <f t="shared" si="152"/>
        <v>-3.6506900145243271E-2</v>
      </c>
      <c r="D2501" s="128">
        <f t="shared" si="153"/>
        <v>-36506.900145243271</v>
      </c>
      <c r="E2501" s="128">
        <f t="shared" ca="1" si="154"/>
        <v>-121837.94394962578</v>
      </c>
      <c r="F2501" s="128">
        <f t="shared" ca="1" si="155"/>
        <v>140125.75303241401</v>
      </c>
    </row>
    <row r="2502" spans="1:6" x14ac:dyDescent="0.3">
      <c r="A2502" s="73">
        <v>40214</v>
      </c>
      <c r="B2502" s="130">
        <v>1066.1899410000001</v>
      </c>
      <c r="C2502" s="125">
        <f t="shared" si="152"/>
        <v>-2.3420961352119796E-2</v>
      </c>
      <c r="D2502" s="128">
        <f t="shared" si="153"/>
        <v>-23420.961352119797</v>
      </c>
      <c r="E2502" s="128">
        <f t="shared" ca="1" si="154"/>
        <v>-121837.94394962578</v>
      </c>
      <c r="F2502" s="128">
        <f t="shared" ca="1" si="155"/>
        <v>140125.75303241401</v>
      </c>
    </row>
    <row r="2503" spans="1:6" x14ac:dyDescent="0.3">
      <c r="A2503" s="73">
        <v>40213</v>
      </c>
      <c r="B2503" s="130">
        <v>1063.1099850000001</v>
      </c>
      <c r="C2503" s="125">
        <f t="shared" si="152"/>
        <v>-4.7802017014223597E-2</v>
      </c>
      <c r="D2503" s="128">
        <f t="shared" si="153"/>
        <v>-47802.017014223595</v>
      </c>
      <c r="E2503" s="128">
        <f t="shared" ca="1" si="154"/>
        <v>-121837.94394962578</v>
      </c>
      <c r="F2503" s="128">
        <f t="shared" ca="1" si="155"/>
        <v>140125.75303241401</v>
      </c>
    </row>
    <row r="2504" spans="1:6" x14ac:dyDescent="0.3">
      <c r="A2504" s="73">
        <v>40212</v>
      </c>
      <c r="B2504" s="130">
        <v>1097.280029</v>
      </c>
      <c r="C2504" s="125">
        <f t="shared" ref="C2504:C2567" si="156">B2504/B2514-1</f>
        <v>-3.5815971849123995E-2</v>
      </c>
      <c r="D2504" s="128">
        <f t="shared" ref="D2504:D2567" si="157">C2504*$B$5</f>
        <v>-35815.971849123998</v>
      </c>
      <c r="E2504" s="128">
        <f t="shared" ref="E2504:E2567" ca="1" si="158">_xlfn.PERCENTILE.INC(OFFSET(D2504,0,0,Window),1-VaRLevel)</f>
        <v>-121837.94394962578</v>
      </c>
      <c r="F2504" s="128">
        <f t="shared" ref="F2504:F2567" ca="1" si="159">ABS(AVERAGEIF(OFFSET(D2504,0,0,Window),"&lt;=" &amp;E2504))</f>
        <v>140125.75303241401</v>
      </c>
    </row>
    <row r="2505" spans="1:6" x14ac:dyDescent="0.3">
      <c r="A2505" s="73">
        <v>40211</v>
      </c>
      <c r="B2505" s="130">
        <v>1103.3199460000001</v>
      </c>
      <c r="C2505" s="125">
        <f t="shared" si="156"/>
        <v>-4.0783177986718822E-2</v>
      </c>
      <c r="D2505" s="128">
        <f t="shared" si="157"/>
        <v>-40783.177986718823</v>
      </c>
      <c r="E2505" s="128">
        <f t="shared" ca="1" si="158"/>
        <v>-121837.94394962578</v>
      </c>
      <c r="F2505" s="128">
        <f t="shared" ca="1" si="159"/>
        <v>140125.75303241401</v>
      </c>
    </row>
    <row r="2506" spans="1:6" x14ac:dyDescent="0.3">
      <c r="A2506" s="73">
        <v>40210</v>
      </c>
      <c r="B2506" s="130">
        <v>1089.1899410000001</v>
      </c>
      <c r="C2506" s="125">
        <f t="shared" si="156"/>
        <v>-4.1231381921507215E-2</v>
      </c>
      <c r="D2506" s="128">
        <f t="shared" si="157"/>
        <v>-41231.381921507214</v>
      </c>
      <c r="E2506" s="128">
        <f t="shared" ca="1" si="158"/>
        <v>-121837.94394962578</v>
      </c>
      <c r="F2506" s="128">
        <f t="shared" ca="1" si="159"/>
        <v>140125.75303241401</v>
      </c>
    </row>
    <row r="2507" spans="1:6" x14ac:dyDescent="0.3">
      <c r="A2507" s="73">
        <v>40207</v>
      </c>
      <c r="B2507" s="130">
        <v>1073.869995</v>
      </c>
      <c r="C2507" s="125">
        <f t="shared" si="156"/>
        <v>-6.4947815799387687E-2</v>
      </c>
      <c r="D2507" s="128">
        <f t="shared" si="157"/>
        <v>-64947.815799387688</v>
      </c>
      <c r="E2507" s="128">
        <f t="shared" ca="1" si="158"/>
        <v>-121837.94394962578</v>
      </c>
      <c r="F2507" s="128">
        <f t="shared" ca="1" si="159"/>
        <v>140125.75303241401</v>
      </c>
    </row>
    <row r="2508" spans="1:6" x14ac:dyDescent="0.3">
      <c r="A2508" s="73">
        <v>40206</v>
      </c>
      <c r="B2508" s="130">
        <v>1084.530029</v>
      </c>
      <c r="C2508" s="125">
        <f t="shared" si="156"/>
        <v>-5.3374434499843249E-2</v>
      </c>
      <c r="D2508" s="128">
        <f t="shared" si="157"/>
        <v>-53374.43449984325</v>
      </c>
      <c r="E2508" s="128">
        <f t="shared" ca="1" si="158"/>
        <v>-121837.94394962578</v>
      </c>
      <c r="F2508" s="128">
        <f t="shared" ca="1" si="159"/>
        <v>140125.75303241401</v>
      </c>
    </row>
    <row r="2509" spans="1:6" x14ac:dyDescent="0.3">
      <c r="A2509" s="73">
        <v>40205</v>
      </c>
      <c r="B2509" s="130">
        <v>1097.5</v>
      </c>
      <c r="C2509" s="125">
        <f t="shared" si="156"/>
        <v>-3.4077882794052772E-2</v>
      </c>
      <c r="D2509" s="128">
        <f t="shared" si="157"/>
        <v>-34077.88279405277</v>
      </c>
      <c r="E2509" s="128">
        <f t="shared" ca="1" si="158"/>
        <v>-121837.94394962578</v>
      </c>
      <c r="F2509" s="128">
        <f t="shared" ca="1" si="159"/>
        <v>140125.75303241401</v>
      </c>
    </row>
    <row r="2510" spans="1:6" x14ac:dyDescent="0.3">
      <c r="A2510" s="73">
        <v>40204</v>
      </c>
      <c r="B2510" s="130">
        <v>1092.170044</v>
      </c>
      <c r="C2510" s="125">
        <f t="shared" si="156"/>
        <v>-4.7786305738309443E-2</v>
      </c>
      <c r="D2510" s="128">
        <f t="shared" si="157"/>
        <v>-47786.305738309442</v>
      </c>
      <c r="E2510" s="128">
        <f t="shared" ca="1" si="158"/>
        <v>-121837.94394962578</v>
      </c>
      <c r="F2510" s="128">
        <f t="shared" ca="1" si="159"/>
        <v>140125.75303241401</v>
      </c>
    </row>
    <row r="2511" spans="1:6" x14ac:dyDescent="0.3">
      <c r="A2511" s="73">
        <v>40203</v>
      </c>
      <c r="B2511" s="130">
        <v>1096.780029</v>
      </c>
      <c r="C2511" s="125">
        <f t="shared" si="156"/>
        <v>-4.2096763124190195E-2</v>
      </c>
      <c r="D2511" s="128">
        <f t="shared" si="157"/>
        <v>-42096.763124190198</v>
      </c>
      <c r="E2511" s="128">
        <f t="shared" ca="1" si="158"/>
        <v>-121837.94394962578</v>
      </c>
      <c r="F2511" s="128">
        <f t="shared" ca="1" si="159"/>
        <v>140125.75303241401</v>
      </c>
    </row>
    <row r="2512" spans="1:6" x14ac:dyDescent="0.3">
      <c r="A2512" s="73">
        <v>40200</v>
      </c>
      <c r="B2512" s="130">
        <v>1091.76001</v>
      </c>
      <c r="C2512" s="125">
        <f t="shared" si="156"/>
        <v>-4.3733354571090288E-2</v>
      </c>
      <c r="D2512" s="128">
        <f t="shared" si="157"/>
        <v>-43733.354571090291</v>
      </c>
      <c r="E2512" s="128">
        <f t="shared" ca="1" si="158"/>
        <v>-121837.94394962578</v>
      </c>
      <c r="F2512" s="128">
        <f t="shared" ca="1" si="159"/>
        <v>140125.75303241401</v>
      </c>
    </row>
    <row r="2513" spans="1:6" x14ac:dyDescent="0.3">
      <c r="A2513" s="73">
        <v>40199</v>
      </c>
      <c r="B2513" s="130">
        <v>1116.4799800000001</v>
      </c>
      <c r="C2513" s="125">
        <f t="shared" si="156"/>
        <v>-1.8168417897069467E-2</v>
      </c>
      <c r="D2513" s="128">
        <f t="shared" si="157"/>
        <v>-18168.417897069467</v>
      </c>
      <c r="E2513" s="128">
        <f t="shared" ca="1" si="158"/>
        <v>-121837.94394962578</v>
      </c>
      <c r="F2513" s="128">
        <f t="shared" ca="1" si="159"/>
        <v>140125.75303241401</v>
      </c>
    </row>
    <row r="2514" spans="1:6" x14ac:dyDescent="0.3">
      <c r="A2514" s="73">
        <v>40198</v>
      </c>
      <c r="B2514" s="130">
        <v>1138.040039</v>
      </c>
      <c r="C2514" s="125">
        <f t="shared" si="156"/>
        <v>1.3374326657265012E-3</v>
      </c>
      <c r="D2514" s="128">
        <f t="shared" si="157"/>
        <v>1337.4326657265012</v>
      </c>
      <c r="E2514" s="128">
        <f t="shared" ca="1" si="158"/>
        <v>-121837.94394962578</v>
      </c>
      <c r="F2514" s="128">
        <f t="shared" ca="1" si="159"/>
        <v>140125.75303241401</v>
      </c>
    </row>
    <row r="2515" spans="1:6" x14ac:dyDescent="0.3">
      <c r="A2515" s="73">
        <v>40197</v>
      </c>
      <c r="B2515" s="130">
        <v>1150.2299800000001</v>
      </c>
      <c r="C2515" s="125">
        <f t="shared" si="156"/>
        <v>1.5216365680335908E-2</v>
      </c>
      <c r="D2515" s="128">
        <f t="shared" si="157"/>
        <v>15216.365680335908</v>
      </c>
      <c r="E2515" s="128">
        <f t="shared" ca="1" si="158"/>
        <v>-121837.94394962578</v>
      </c>
      <c r="F2515" s="128">
        <f t="shared" ca="1" si="159"/>
        <v>140125.75303241401</v>
      </c>
    </row>
    <row r="2516" spans="1:6" x14ac:dyDescent="0.3">
      <c r="A2516" s="73">
        <v>40193</v>
      </c>
      <c r="B2516" s="130">
        <v>1136.030029</v>
      </c>
      <c r="C2516" s="125">
        <f t="shared" si="156"/>
        <v>1.8769665008045999E-2</v>
      </c>
      <c r="D2516" s="128">
        <f t="shared" si="157"/>
        <v>18769.665008045999</v>
      </c>
      <c r="E2516" s="128">
        <f t="shared" ca="1" si="158"/>
        <v>-121837.94394962578</v>
      </c>
      <c r="F2516" s="128">
        <f t="shared" ca="1" si="159"/>
        <v>140125.75303241401</v>
      </c>
    </row>
    <row r="2517" spans="1:6" x14ac:dyDescent="0.3">
      <c r="A2517" s="73">
        <v>40192</v>
      </c>
      <c r="B2517" s="130">
        <v>1148.459961</v>
      </c>
      <c r="C2517" s="125">
        <f t="shared" si="156"/>
        <v>1.9566339499548224E-2</v>
      </c>
      <c r="D2517" s="128">
        <f t="shared" si="157"/>
        <v>19566.339499548223</v>
      </c>
      <c r="E2517" s="128">
        <f t="shared" ca="1" si="158"/>
        <v>-127848.77450422254</v>
      </c>
      <c r="F2517" s="128">
        <f t="shared" ca="1" si="159"/>
        <v>142807.88856720502</v>
      </c>
    </row>
    <row r="2518" spans="1:6" x14ac:dyDescent="0.3">
      <c r="A2518" s="73">
        <v>40191</v>
      </c>
      <c r="B2518" s="130">
        <v>1145.6800539999999</v>
      </c>
      <c r="C2518" s="125">
        <f t="shared" si="156"/>
        <v>1.7297197520478091E-2</v>
      </c>
      <c r="D2518" s="128">
        <f t="shared" si="157"/>
        <v>17297.19752047809</v>
      </c>
      <c r="E2518" s="128">
        <f t="shared" ca="1" si="158"/>
        <v>-127848.77450422254</v>
      </c>
      <c r="F2518" s="128">
        <f t="shared" ca="1" si="159"/>
        <v>142807.88856720502</v>
      </c>
    </row>
    <row r="2519" spans="1:6" x14ac:dyDescent="0.3">
      <c r="A2519" s="73">
        <v>40190</v>
      </c>
      <c r="B2519" s="130">
        <v>1136.219971</v>
      </c>
      <c r="C2519" s="125">
        <f t="shared" si="156"/>
        <v>7.4836774751931845E-3</v>
      </c>
      <c r="D2519" s="128">
        <f t="shared" si="157"/>
        <v>7483.6774751931844</v>
      </c>
      <c r="E2519" s="128">
        <f t="shared" ca="1" si="158"/>
        <v>-127848.77450422254</v>
      </c>
      <c r="F2519" s="128">
        <f t="shared" ca="1" si="159"/>
        <v>142807.88856720502</v>
      </c>
    </row>
    <row r="2520" spans="1:6" x14ac:dyDescent="0.3">
      <c r="A2520" s="73">
        <v>40189</v>
      </c>
      <c r="B2520" s="130">
        <v>1146.9799800000001</v>
      </c>
      <c r="C2520" s="125">
        <f t="shared" si="156"/>
        <v>1.8198281695161578E-2</v>
      </c>
      <c r="D2520" s="128">
        <f t="shared" si="157"/>
        <v>18198.281695161579</v>
      </c>
      <c r="E2520" s="128">
        <f t="shared" ca="1" si="158"/>
        <v>-127848.77450422254</v>
      </c>
      <c r="F2520" s="128">
        <f t="shared" ca="1" si="159"/>
        <v>142807.88856720502</v>
      </c>
    </row>
    <row r="2521" spans="1:6" x14ac:dyDescent="0.3">
      <c r="A2521" s="73">
        <v>40186</v>
      </c>
      <c r="B2521" s="130">
        <v>1144.9799800000001</v>
      </c>
      <c r="C2521" s="125">
        <f t="shared" si="156"/>
        <v>2.1765333208418225E-2</v>
      </c>
      <c r="D2521" s="128">
        <f t="shared" si="157"/>
        <v>21765.333208418226</v>
      </c>
      <c r="E2521" s="128">
        <f t="shared" ca="1" si="158"/>
        <v>-127848.77450422254</v>
      </c>
      <c r="F2521" s="128">
        <f t="shared" ca="1" si="159"/>
        <v>142807.88856720502</v>
      </c>
    </row>
    <row r="2522" spans="1:6" x14ac:dyDescent="0.3">
      <c r="A2522" s="73">
        <v>40185</v>
      </c>
      <c r="B2522" s="130">
        <v>1141.6899410000001</v>
      </c>
      <c r="C2522" s="125">
        <f t="shared" si="156"/>
        <v>2.1171285465890088E-2</v>
      </c>
      <c r="D2522" s="128">
        <f t="shared" si="157"/>
        <v>21171.285465890087</v>
      </c>
      <c r="E2522" s="128">
        <f t="shared" ca="1" si="158"/>
        <v>-127848.77450422254</v>
      </c>
      <c r="F2522" s="128">
        <f t="shared" ca="1" si="159"/>
        <v>142807.88856720502</v>
      </c>
    </row>
    <row r="2523" spans="1:6" x14ac:dyDescent="0.3">
      <c r="A2523" s="73">
        <v>40184</v>
      </c>
      <c r="B2523" s="130">
        <v>1137.1400149999999</v>
      </c>
      <c r="C2523" s="125">
        <f t="shared" si="156"/>
        <v>2.0726147824979835E-2</v>
      </c>
      <c r="D2523" s="128">
        <f t="shared" si="157"/>
        <v>20726.147824979835</v>
      </c>
      <c r="E2523" s="128">
        <f t="shared" ca="1" si="158"/>
        <v>-127848.77450422254</v>
      </c>
      <c r="F2523" s="128">
        <f t="shared" ca="1" si="159"/>
        <v>142807.88856720502</v>
      </c>
    </row>
    <row r="2524" spans="1:6" x14ac:dyDescent="0.3">
      <c r="A2524" s="73">
        <v>40183</v>
      </c>
      <c r="B2524" s="130">
        <v>1136.5200199999999</v>
      </c>
      <c r="C2524" s="125">
        <f t="shared" si="156"/>
        <v>3.0885239413019683E-2</v>
      </c>
      <c r="D2524" s="128">
        <f t="shared" si="157"/>
        <v>30885.239413019684</v>
      </c>
      <c r="E2524" s="128">
        <f t="shared" ca="1" si="158"/>
        <v>-127848.77450422254</v>
      </c>
      <c r="F2524" s="128">
        <f t="shared" ca="1" si="159"/>
        <v>142807.88856720502</v>
      </c>
    </row>
    <row r="2525" spans="1:6" x14ac:dyDescent="0.3">
      <c r="A2525" s="73">
        <v>40182</v>
      </c>
      <c r="B2525" s="130">
        <v>1132.98999</v>
      </c>
      <c r="C2525" s="125">
        <f t="shared" si="156"/>
        <v>3.3674581674404847E-2</v>
      </c>
      <c r="D2525" s="128">
        <f t="shared" si="157"/>
        <v>33674.58167440485</v>
      </c>
      <c r="E2525" s="128">
        <f t="shared" ca="1" si="158"/>
        <v>-127848.77450422254</v>
      </c>
      <c r="F2525" s="128">
        <f t="shared" ca="1" si="159"/>
        <v>142807.88856720502</v>
      </c>
    </row>
    <row r="2526" spans="1:6" x14ac:dyDescent="0.3">
      <c r="A2526" s="73">
        <v>40178</v>
      </c>
      <c r="B2526" s="130">
        <v>1115.099976</v>
      </c>
      <c r="C2526" s="125">
        <f t="shared" si="156"/>
        <v>5.337205603951567E-3</v>
      </c>
      <c r="D2526" s="128">
        <f t="shared" si="157"/>
        <v>5337.2056039515674</v>
      </c>
      <c r="E2526" s="128">
        <f t="shared" ca="1" si="158"/>
        <v>-127848.77450422254</v>
      </c>
      <c r="F2526" s="128">
        <f t="shared" ca="1" si="159"/>
        <v>142807.88856720502</v>
      </c>
    </row>
    <row r="2527" spans="1:6" x14ac:dyDescent="0.3">
      <c r="A2527" s="73">
        <v>40177</v>
      </c>
      <c r="B2527" s="130">
        <v>1126.420044</v>
      </c>
      <c r="C2527" s="125">
        <f t="shared" si="156"/>
        <v>1.6688770137830433E-2</v>
      </c>
      <c r="D2527" s="128">
        <f t="shared" si="157"/>
        <v>16688.770137830434</v>
      </c>
      <c r="E2527" s="128">
        <f t="shared" ca="1" si="158"/>
        <v>-127848.77450422254</v>
      </c>
      <c r="F2527" s="128">
        <f t="shared" ca="1" si="159"/>
        <v>142807.88856720502</v>
      </c>
    </row>
    <row r="2528" spans="1:6" x14ac:dyDescent="0.3">
      <c r="A2528" s="73">
        <v>40176</v>
      </c>
      <c r="B2528" s="130">
        <v>1126.1999510000001</v>
      </c>
      <c r="C2528" s="125">
        <f t="shared" si="156"/>
        <v>1.0851680859856883E-2</v>
      </c>
      <c r="D2528" s="128">
        <f t="shared" si="157"/>
        <v>10851.680859856882</v>
      </c>
      <c r="E2528" s="128">
        <f t="shared" ca="1" si="158"/>
        <v>-127848.77450422254</v>
      </c>
      <c r="F2528" s="128">
        <f t="shared" ca="1" si="159"/>
        <v>142807.88856720502</v>
      </c>
    </row>
    <row r="2529" spans="1:6" x14ac:dyDescent="0.3">
      <c r="A2529" s="73">
        <v>40175</v>
      </c>
      <c r="B2529" s="130">
        <v>1127.780029</v>
      </c>
      <c r="C2529" s="125">
        <f t="shared" si="156"/>
        <v>1.9314715470123867E-2</v>
      </c>
      <c r="D2529" s="128">
        <f t="shared" si="157"/>
        <v>19314.715470123865</v>
      </c>
      <c r="E2529" s="128">
        <f t="shared" ca="1" si="158"/>
        <v>-127848.77450422254</v>
      </c>
      <c r="F2529" s="128">
        <f t="shared" ca="1" si="159"/>
        <v>142807.88856720502</v>
      </c>
    </row>
    <row r="2530" spans="1:6" x14ac:dyDescent="0.3">
      <c r="A2530" s="73">
        <v>40171</v>
      </c>
      <c r="B2530" s="130">
        <v>1126.4799800000001</v>
      </c>
      <c r="C2530" s="125">
        <f t="shared" si="156"/>
        <v>2.1889603597179397E-2</v>
      </c>
      <c r="D2530" s="128">
        <f t="shared" si="157"/>
        <v>21889.603597179397</v>
      </c>
      <c r="E2530" s="128">
        <f t="shared" ca="1" si="158"/>
        <v>-127848.77450422254</v>
      </c>
      <c r="F2530" s="128">
        <f t="shared" ca="1" si="159"/>
        <v>142807.88856720502</v>
      </c>
    </row>
    <row r="2531" spans="1:6" x14ac:dyDescent="0.3">
      <c r="A2531" s="73">
        <v>40170</v>
      </c>
      <c r="B2531" s="130">
        <v>1120.589966</v>
      </c>
      <c r="C2531" s="125">
        <f t="shared" si="156"/>
        <v>2.2482792190936518E-2</v>
      </c>
      <c r="D2531" s="128">
        <f t="shared" si="157"/>
        <v>22482.792190936518</v>
      </c>
      <c r="E2531" s="128">
        <f t="shared" ca="1" si="158"/>
        <v>-127848.77450422254</v>
      </c>
      <c r="F2531" s="128">
        <f t="shared" ca="1" si="159"/>
        <v>142807.88856720502</v>
      </c>
    </row>
    <row r="2532" spans="1:6" x14ac:dyDescent="0.3">
      <c r="A2532" s="73">
        <v>40169</v>
      </c>
      <c r="B2532" s="130">
        <v>1118.0200199999999</v>
      </c>
      <c r="C2532" s="125">
        <f t="shared" si="156"/>
        <v>2.3884169834575086E-2</v>
      </c>
      <c r="D2532" s="128">
        <f t="shared" si="157"/>
        <v>23884.169834575085</v>
      </c>
      <c r="E2532" s="128">
        <f t="shared" ca="1" si="158"/>
        <v>-127848.77450422254</v>
      </c>
      <c r="F2532" s="128">
        <f t="shared" ca="1" si="159"/>
        <v>142807.88856720502</v>
      </c>
    </row>
    <row r="2533" spans="1:6" x14ac:dyDescent="0.3">
      <c r="A2533" s="73">
        <v>40168</v>
      </c>
      <c r="B2533" s="130">
        <v>1114.0500489999999</v>
      </c>
      <c r="C2533" s="125">
        <f t="shared" si="156"/>
        <v>9.7893034217084729E-3</v>
      </c>
      <c r="D2533" s="128">
        <f t="shared" si="157"/>
        <v>9789.3034217084733</v>
      </c>
      <c r="E2533" s="128">
        <f t="shared" ca="1" si="158"/>
        <v>-127848.77450422254</v>
      </c>
      <c r="F2533" s="128">
        <f t="shared" ca="1" si="159"/>
        <v>142807.88856720502</v>
      </c>
    </row>
    <row r="2534" spans="1:6" x14ac:dyDescent="0.3">
      <c r="A2534" s="73">
        <v>40165</v>
      </c>
      <c r="B2534" s="130">
        <v>1102.469971</v>
      </c>
      <c r="C2534" s="125">
        <f t="shared" si="156"/>
        <v>-3.173664138115817E-3</v>
      </c>
      <c r="D2534" s="128">
        <f t="shared" si="157"/>
        <v>-3173.664138115817</v>
      </c>
      <c r="E2534" s="128">
        <f t="shared" ca="1" si="158"/>
        <v>-127848.77450422254</v>
      </c>
      <c r="F2534" s="128">
        <f t="shared" ca="1" si="159"/>
        <v>142807.88856720502</v>
      </c>
    </row>
    <row r="2535" spans="1:6" x14ac:dyDescent="0.3">
      <c r="A2535" s="73">
        <v>40164</v>
      </c>
      <c r="B2535" s="130">
        <v>1096.079956</v>
      </c>
      <c r="C2535" s="125">
        <f t="shared" si="156"/>
        <v>-3.4912428598309342E-3</v>
      </c>
      <c r="D2535" s="128">
        <f t="shared" si="157"/>
        <v>-3491.2428598309343</v>
      </c>
      <c r="E2535" s="128">
        <f t="shared" ca="1" si="158"/>
        <v>-127848.77450422254</v>
      </c>
      <c r="F2535" s="128">
        <f t="shared" ca="1" si="159"/>
        <v>142807.88856720502</v>
      </c>
    </row>
    <row r="2536" spans="1:6" x14ac:dyDescent="0.3">
      <c r="A2536" s="73">
        <v>40163</v>
      </c>
      <c r="B2536" s="130">
        <v>1109.1800539999999</v>
      </c>
      <c r="C2536" s="125">
        <f t="shared" si="156"/>
        <v>-5.403339271969898E-5</v>
      </c>
      <c r="D2536" s="128">
        <f t="shared" si="157"/>
        <v>-54.03339271969898</v>
      </c>
      <c r="E2536" s="128">
        <f t="shared" ca="1" si="158"/>
        <v>-127848.77450422254</v>
      </c>
      <c r="F2536" s="128">
        <f t="shared" ca="1" si="159"/>
        <v>142807.88856720502</v>
      </c>
    </row>
    <row r="2537" spans="1:6" x14ac:dyDescent="0.3">
      <c r="A2537" s="73">
        <v>40162</v>
      </c>
      <c r="B2537" s="130">
        <v>1107.9300539999999</v>
      </c>
      <c r="C2537" s="125">
        <f t="shared" si="156"/>
        <v>-8.3863698986319513E-4</v>
      </c>
      <c r="D2537" s="128">
        <f t="shared" si="157"/>
        <v>-838.63698986319514</v>
      </c>
      <c r="E2537" s="128">
        <f t="shared" ca="1" si="158"/>
        <v>-127848.77450422254</v>
      </c>
      <c r="F2537" s="128">
        <f t="shared" ca="1" si="159"/>
        <v>142807.88856720502</v>
      </c>
    </row>
    <row r="2538" spans="1:6" x14ac:dyDescent="0.3">
      <c r="A2538" s="73">
        <v>40161</v>
      </c>
      <c r="B2538" s="130">
        <v>1114.1099850000001</v>
      </c>
      <c r="C2538" s="125">
        <f t="shared" si="156"/>
        <v>1.6866989691469936E-2</v>
      </c>
      <c r="D2538" s="128">
        <f t="shared" si="157"/>
        <v>16866.989691469935</v>
      </c>
      <c r="E2538" s="128">
        <f t="shared" ca="1" si="158"/>
        <v>-127848.77450422254</v>
      </c>
      <c r="F2538" s="128">
        <f t="shared" ca="1" si="159"/>
        <v>142807.88856720502</v>
      </c>
    </row>
    <row r="2539" spans="1:6" x14ac:dyDescent="0.3">
      <c r="A2539" s="73">
        <v>40158</v>
      </c>
      <c r="B2539" s="130">
        <v>1106.410034</v>
      </c>
      <c r="C2539" s="125">
        <f t="shared" si="156"/>
        <v>1.3669428154810648E-2</v>
      </c>
      <c r="D2539" s="128">
        <f t="shared" si="157"/>
        <v>13669.428154810648</v>
      </c>
      <c r="E2539" s="128">
        <f t="shared" ca="1" si="158"/>
        <v>-127848.77450422254</v>
      </c>
      <c r="F2539" s="128">
        <f t="shared" ca="1" si="159"/>
        <v>142807.88856720502</v>
      </c>
    </row>
    <row r="2540" spans="1:6" x14ac:dyDescent="0.3">
      <c r="A2540" s="73">
        <v>40157</v>
      </c>
      <c r="B2540" s="130">
        <v>1102.349976</v>
      </c>
      <c r="C2540" s="125">
        <f t="shared" si="156"/>
        <v>-7.4552541915162696E-3</v>
      </c>
      <c r="D2540" s="128">
        <f t="shared" si="157"/>
        <v>-7455.2541915162692</v>
      </c>
      <c r="E2540" s="128">
        <f t="shared" ca="1" si="158"/>
        <v>-127848.77450422254</v>
      </c>
      <c r="F2540" s="128">
        <f t="shared" ca="1" si="159"/>
        <v>142807.88856720502</v>
      </c>
    </row>
    <row r="2541" spans="1:6" x14ac:dyDescent="0.3">
      <c r="A2541" s="73">
        <v>40156</v>
      </c>
      <c r="B2541" s="130">
        <v>1095.9499510000001</v>
      </c>
      <c r="C2541" s="125">
        <f t="shared" si="156"/>
        <v>-8.7731857183046547E-3</v>
      </c>
      <c r="D2541" s="128">
        <f t="shared" si="157"/>
        <v>-8773.1857183046541</v>
      </c>
      <c r="E2541" s="128">
        <f t="shared" ca="1" si="158"/>
        <v>-127848.77450422254</v>
      </c>
      <c r="F2541" s="128">
        <f t="shared" ca="1" si="159"/>
        <v>142807.88856720502</v>
      </c>
    </row>
    <row r="2542" spans="1:6" x14ac:dyDescent="0.3">
      <c r="A2542" s="73">
        <v>40155</v>
      </c>
      <c r="B2542" s="130">
        <v>1091.9399410000001</v>
      </c>
      <c r="C2542" s="125">
        <f t="shared" si="156"/>
        <v>-1.2926714934613726E-2</v>
      </c>
      <c r="D2542" s="128">
        <f t="shared" si="157"/>
        <v>-12926.714934613725</v>
      </c>
      <c r="E2542" s="128">
        <f t="shared" ca="1" si="158"/>
        <v>-127848.77450422254</v>
      </c>
      <c r="F2542" s="128">
        <f t="shared" ca="1" si="159"/>
        <v>142807.88856720502</v>
      </c>
    </row>
    <row r="2543" spans="1:6" x14ac:dyDescent="0.3">
      <c r="A2543" s="73">
        <v>40154</v>
      </c>
      <c r="B2543" s="130">
        <v>1103.25</v>
      </c>
      <c r="C2543" s="125">
        <f t="shared" si="156"/>
        <v>1.0876133835711954E-2</v>
      </c>
      <c r="D2543" s="128">
        <f t="shared" si="157"/>
        <v>10876.133835711955</v>
      </c>
      <c r="E2543" s="128">
        <f t="shared" ca="1" si="158"/>
        <v>-127848.77450422254</v>
      </c>
      <c r="F2543" s="128">
        <f t="shared" ca="1" si="159"/>
        <v>142807.88856720502</v>
      </c>
    </row>
    <row r="2544" spans="1:6" x14ac:dyDescent="0.3">
      <c r="A2544" s="73">
        <v>40151</v>
      </c>
      <c r="B2544" s="130">
        <v>1105.9799800000001</v>
      </c>
      <c r="C2544" s="125">
        <f t="shared" si="156"/>
        <v>1.0119605221599715E-2</v>
      </c>
      <c r="D2544" s="128">
        <f t="shared" si="157"/>
        <v>10119.605221599715</v>
      </c>
      <c r="E2544" s="128">
        <f t="shared" ca="1" si="158"/>
        <v>-127848.77450422254</v>
      </c>
      <c r="F2544" s="128">
        <f t="shared" ca="1" si="159"/>
        <v>142807.88856720502</v>
      </c>
    </row>
    <row r="2545" spans="1:6" x14ac:dyDescent="0.3">
      <c r="A2545" s="73">
        <v>40150</v>
      </c>
      <c r="B2545" s="130">
        <v>1099.920044</v>
      </c>
      <c r="C2545" s="125">
        <f t="shared" si="156"/>
        <v>-8.9025090680996399E-3</v>
      </c>
      <c r="D2545" s="128">
        <f t="shared" si="157"/>
        <v>-8902.50906809964</v>
      </c>
      <c r="E2545" s="128">
        <f t="shared" ca="1" si="158"/>
        <v>-127848.77450422254</v>
      </c>
      <c r="F2545" s="128">
        <f t="shared" ca="1" si="159"/>
        <v>142807.88856720502</v>
      </c>
    </row>
    <row r="2546" spans="1:6" x14ac:dyDescent="0.3">
      <c r="A2546" s="73">
        <v>40149</v>
      </c>
      <c r="B2546" s="130">
        <v>1109.23999</v>
      </c>
      <c r="C2546" s="125">
        <f t="shared" si="156"/>
        <v>-9.7265297618998048E-4</v>
      </c>
      <c r="D2546" s="128">
        <f t="shared" si="157"/>
        <v>-972.65297618998045</v>
      </c>
      <c r="E2546" s="128">
        <f t="shared" ca="1" si="158"/>
        <v>-127848.77450422254</v>
      </c>
      <c r="F2546" s="128">
        <f t="shared" ca="1" si="159"/>
        <v>142807.88856720502</v>
      </c>
    </row>
    <row r="2547" spans="1:6" x14ac:dyDescent="0.3">
      <c r="A2547" s="73">
        <v>40148</v>
      </c>
      <c r="B2547" s="130">
        <v>1108.8599850000001</v>
      </c>
      <c r="C2547" s="125">
        <f t="shared" si="156"/>
        <v>-3.9670421036819281E-4</v>
      </c>
      <c r="D2547" s="128">
        <f t="shared" si="157"/>
        <v>-396.70421036819283</v>
      </c>
      <c r="E2547" s="128">
        <f t="shared" ca="1" si="158"/>
        <v>-127848.77450422254</v>
      </c>
      <c r="F2547" s="128">
        <f t="shared" ca="1" si="159"/>
        <v>142807.88856720502</v>
      </c>
    </row>
    <row r="2548" spans="1:6" x14ac:dyDescent="0.3">
      <c r="A2548" s="73">
        <v>40147</v>
      </c>
      <c r="B2548" s="130">
        <v>1095.630005</v>
      </c>
      <c r="C2548" s="125">
        <f t="shared" si="156"/>
        <v>1.9662225548928713E-3</v>
      </c>
      <c r="D2548" s="128">
        <f t="shared" si="157"/>
        <v>1966.2225548928714</v>
      </c>
      <c r="E2548" s="128">
        <f t="shared" ca="1" si="158"/>
        <v>-127848.77450422254</v>
      </c>
      <c r="F2548" s="128">
        <f t="shared" ca="1" si="159"/>
        <v>142807.88856720502</v>
      </c>
    </row>
    <row r="2549" spans="1:6" x14ac:dyDescent="0.3">
      <c r="A2549" s="73">
        <v>40144</v>
      </c>
      <c r="B2549" s="130">
        <v>1091.48999</v>
      </c>
      <c r="C2549" s="125">
        <f t="shared" si="156"/>
        <v>3.9089805738290462E-3</v>
      </c>
      <c r="D2549" s="128">
        <f t="shared" si="157"/>
        <v>3908.9805738290461</v>
      </c>
      <c r="E2549" s="128">
        <f t="shared" ca="1" si="158"/>
        <v>-127848.77450422254</v>
      </c>
      <c r="F2549" s="128">
        <f t="shared" ca="1" si="159"/>
        <v>142807.88856720502</v>
      </c>
    </row>
    <row r="2550" spans="1:6" x14ac:dyDescent="0.3">
      <c r="A2550" s="73">
        <v>40142</v>
      </c>
      <c r="B2550" s="130">
        <v>1110.630005</v>
      </c>
      <c r="C2550" s="125">
        <f t="shared" si="156"/>
        <v>1.1033122037731768E-2</v>
      </c>
      <c r="D2550" s="128">
        <f t="shared" si="157"/>
        <v>11033.122037731768</v>
      </c>
      <c r="E2550" s="128">
        <f t="shared" ca="1" si="158"/>
        <v>-127848.77450422254</v>
      </c>
      <c r="F2550" s="128">
        <f t="shared" ca="1" si="159"/>
        <v>142807.88856720502</v>
      </c>
    </row>
    <row r="2551" spans="1:6" x14ac:dyDescent="0.3">
      <c r="A2551" s="73">
        <v>40141</v>
      </c>
      <c r="B2551" s="130">
        <v>1105.650024</v>
      </c>
      <c r="C2551" s="125">
        <f t="shared" si="156"/>
        <v>1.1564408271064197E-2</v>
      </c>
      <c r="D2551" s="128">
        <f t="shared" si="157"/>
        <v>11564.408271064198</v>
      </c>
      <c r="E2551" s="128">
        <f t="shared" ca="1" si="158"/>
        <v>-127848.77450422254</v>
      </c>
      <c r="F2551" s="128">
        <f t="shared" ca="1" si="159"/>
        <v>142807.88856720502</v>
      </c>
    </row>
    <row r="2552" spans="1:6" x14ac:dyDescent="0.3">
      <c r="A2552" s="73">
        <v>40140</v>
      </c>
      <c r="B2552" s="130">
        <v>1106.23999</v>
      </c>
      <c r="C2552" s="125">
        <f t="shared" si="156"/>
        <v>1.2039406566521915E-2</v>
      </c>
      <c r="D2552" s="128">
        <f t="shared" si="157"/>
        <v>12039.406566521915</v>
      </c>
      <c r="E2552" s="128">
        <f t="shared" ca="1" si="158"/>
        <v>-127848.77450422254</v>
      </c>
      <c r="F2552" s="128">
        <f t="shared" ca="1" si="159"/>
        <v>142807.88856720502</v>
      </c>
    </row>
    <row r="2553" spans="1:6" x14ac:dyDescent="0.3">
      <c r="A2553" s="73">
        <v>40137</v>
      </c>
      <c r="B2553" s="130">
        <v>1091.380005</v>
      </c>
      <c r="C2553" s="125">
        <f t="shared" si="156"/>
        <v>2.0648980630505909E-2</v>
      </c>
      <c r="D2553" s="128">
        <f t="shared" si="157"/>
        <v>20648.98063050591</v>
      </c>
      <c r="E2553" s="128">
        <f t="shared" ca="1" si="158"/>
        <v>-127848.77450422254</v>
      </c>
      <c r="F2553" s="128">
        <f t="shared" ca="1" si="159"/>
        <v>142807.88856720502</v>
      </c>
    </row>
    <row r="2554" spans="1:6" x14ac:dyDescent="0.3">
      <c r="A2554" s="73">
        <v>40136</v>
      </c>
      <c r="B2554" s="130">
        <v>1094.900024</v>
      </c>
      <c r="C2554" s="125">
        <f t="shared" si="156"/>
        <v>2.6504053765110447E-2</v>
      </c>
      <c r="D2554" s="128">
        <f t="shared" si="157"/>
        <v>26504.053765110446</v>
      </c>
      <c r="E2554" s="128">
        <f t="shared" ca="1" si="158"/>
        <v>-127848.77450422254</v>
      </c>
      <c r="F2554" s="128">
        <f t="shared" ca="1" si="159"/>
        <v>142807.88856720502</v>
      </c>
    </row>
    <row r="2555" spans="1:6" x14ac:dyDescent="0.3">
      <c r="A2555" s="73">
        <v>40135</v>
      </c>
      <c r="B2555" s="130">
        <v>1109.8000489999999</v>
      </c>
      <c r="C2555" s="125">
        <f t="shared" si="156"/>
        <v>6.048738557095068E-2</v>
      </c>
      <c r="D2555" s="128">
        <f t="shared" si="157"/>
        <v>60487.385570950682</v>
      </c>
      <c r="E2555" s="128">
        <f t="shared" ca="1" si="158"/>
        <v>-136318.2265139301</v>
      </c>
      <c r="F2555" s="128">
        <f t="shared" ca="1" si="159"/>
        <v>145766.52436692055</v>
      </c>
    </row>
    <row r="2556" spans="1:6" x14ac:dyDescent="0.3">
      <c r="A2556" s="73">
        <v>40134</v>
      </c>
      <c r="B2556" s="130">
        <v>1110.3199460000001</v>
      </c>
      <c r="C2556" s="125">
        <f t="shared" si="156"/>
        <v>6.2090385484094179E-2</v>
      </c>
      <c r="D2556" s="128">
        <f t="shared" si="157"/>
        <v>62090.385484094179</v>
      </c>
      <c r="E2556" s="128">
        <f t="shared" ca="1" si="158"/>
        <v>-142479.51259052684</v>
      </c>
      <c r="F2556" s="128">
        <f t="shared" ca="1" si="159"/>
        <v>155032.16036910008</v>
      </c>
    </row>
    <row r="2557" spans="1:6" x14ac:dyDescent="0.3">
      <c r="A2557" s="73">
        <v>40133</v>
      </c>
      <c r="B2557" s="130">
        <v>1109.3000489999999</v>
      </c>
      <c r="C2557" s="125">
        <f t="shared" si="156"/>
        <v>6.3689056920791076E-2</v>
      </c>
      <c r="D2557" s="128">
        <f t="shared" si="157"/>
        <v>63689.056920791074</v>
      </c>
      <c r="E2557" s="128">
        <f t="shared" ca="1" si="158"/>
        <v>-148397.98666760337</v>
      </c>
      <c r="F2557" s="128">
        <f t="shared" ca="1" si="159"/>
        <v>158104.25348735202</v>
      </c>
    </row>
    <row r="2558" spans="1:6" x14ac:dyDescent="0.3">
      <c r="A2558" s="73">
        <v>40130</v>
      </c>
      <c r="B2558" s="130">
        <v>1093.4799800000001</v>
      </c>
      <c r="C2558" s="125">
        <f t="shared" si="156"/>
        <v>5.5289128694600898E-2</v>
      </c>
      <c r="D2558" s="128">
        <f t="shared" si="157"/>
        <v>55289.128694600899</v>
      </c>
      <c r="E2558" s="128">
        <f t="shared" ca="1" si="158"/>
        <v>-149167.85559568749</v>
      </c>
      <c r="F2558" s="128">
        <f t="shared" ca="1" si="159"/>
        <v>158104.25348735202</v>
      </c>
    </row>
    <row r="2559" spans="1:6" x14ac:dyDescent="0.3">
      <c r="A2559" s="73">
        <v>40129</v>
      </c>
      <c r="B2559" s="130">
        <v>1087.23999</v>
      </c>
      <c r="C2559" s="125">
        <f t="shared" si="156"/>
        <v>1.9819723384356003E-2</v>
      </c>
      <c r="D2559" s="128">
        <f t="shared" si="157"/>
        <v>19819.723384356002</v>
      </c>
      <c r="E2559" s="128">
        <f t="shared" ca="1" si="158"/>
        <v>-149167.85559568749</v>
      </c>
      <c r="F2559" s="128">
        <f t="shared" ca="1" si="159"/>
        <v>158104.25348735202</v>
      </c>
    </row>
    <row r="2560" spans="1:6" x14ac:dyDescent="0.3">
      <c r="A2560" s="73">
        <v>40128</v>
      </c>
      <c r="B2560" s="130">
        <v>1098.51001</v>
      </c>
      <c r="C2560" s="125">
        <f t="shared" si="156"/>
        <v>5.3595239665100491E-2</v>
      </c>
      <c r="D2560" s="128">
        <f t="shared" si="157"/>
        <v>53595.239665100489</v>
      </c>
      <c r="E2560" s="128">
        <f t="shared" ca="1" si="158"/>
        <v>-149167.85559568749</v>
      </c>
      <c r="F2560" s="128">
        <f t="shared" ca="1" si="159"/>
        <v>158104.25348735202</v>
      </c>
    </row>
    <row r="2561" spans="1:6" x14ac:dyDescent="0.3">
      <c r="A2561" s="73">
        <v>40127</v>
      </c>
      <c r="B2561" s="130">
        <v>1093.01001</v>
      </c>
      <c r="C2561" s="125">
        <f t="shared" si="156"/>
        <v>2.7834960225699756E-2</v>
      </c>
      <c r="D2561" s="128">
        <f t="shared" si="157"/>
        <v>27834.960225699757</v>
      </c>
      <c r="E2561" s="128">
        <f t="shared" ca="1" si="158"/>
        <v>-149167.85559568749</v>
      </c>
      <c r="F2561" s="128">
        <f t="shared" ca="1" si="159"/>
        <v>158104.25348735202</v>
      </c>
    </row>
    <row r="2562" spans="1:6" x14ac:dyDescent="0.3">
      <c r="A2562" s="73">
        <v>40126</v>
      </c>
      <c r="B2562" s="130">
        <v>1093.079956</v>
      </c>
      <c r="C2562" s="125">
        <f t="shared" si="156"/>
        <v>2.4490375556519339E-2</v>
      </c>
      <c r="D2562" s="128">
        <f t="shared" si="157"/>
        <v>24490.375556519339</v>
      </c>
      <c r="E2562" s="128">
        <f t="shared" ca="1" si="158"/>
        <v>-149167.85559568749</v>
      </c>
      <c r="F2562" s="128">
        <f t="shared" ca="1" si="159"/>
        <v>158104.25348735202</v>
      </c>
    </row>
    <row r="2563" spans="1:6" x14ac:dyDescent="0.3">
      <c r="A2563" s="73">
        <v>40123</v>
      </c>
      <c r="B2563" s="130">
        <v>1069.3000489999999</v>
      </c>
      <c r="C2563" s="125">
        <f t="shared" si="156"/>
        <v>-9.5405031761505166E-3</v>
      </c>
      <c r="D2563" s="128">
        <f t="shared" si="157"/>
        <v>-9540.5031761505161</v>
      </c>
      <c r="E2563" s="128">
        <f t="shared" ca="1" si="158"/>
        <v>-149167.85559568749</v>
      </c>
      <c r="F2563" s="128">
        <f t="shared" ca="1" si="159"/>
        <v>158104.25348735202</v>
      </c>
    </row>
    <row r="2564" spans="1:6" x14ac:dyDescent="0.3">
      <c r="A2564" s="73">
        <v>40122</v>
      </c>
      <c r="B2564" s="130">
        <v>1066.630005</v>
      </c>
      <c r="C2564" s="125">
        <f t="shared" si="156"/>
        <v>-2.4045921606023035E-2</v>
      </c>
      <c r="D2564" s="128">
        <f t="shared" si="157"/>
        <v>-24045.921606023036</v>
      </c>
      <c r="E2564" s="128">
        <f t="shared" ca="1" si="158"/>
        <v>-149167.85559568749</v>
      </c>
      <c r="F2564" s="128">
        <f t="shared" ca="1" si="159"/>
        <v>158104.25348735202</v>
      </c>
    </row>
    <row r="2565" spans="1:6" x14ac:dyDescent="0.3">
      <c r="A2565" s="73">
        <v>40121</v>
      </c>
      <c r="B2565" s="130">
        <v>1046.5</v>
      </c>
      <c r="C2565" s="125">
        <f t="shared" si="156"/>
        <v>-3.2273000948259689E-2</v>
      </c>
      <c r="D2565" s="128">
        <f t="shared" si="157"/>
        <v>-32273.000948259691</v>
      </c>
      <c r="E2565" s="128">
        <f t="shared" ca="1" si="158"/>
        <v>-149167.85559568749</v>
      </c>
      <c r="F2565" s="128">
        <f t="shared" ca="1" si="159"/>
        <v>158104.25348735202</v>
      </c>
    </row>
    <row r="2566" spans="1:6" x14ac:dyDescent="0.3">
      <c r="A2566" s="73">
        <v>40120</v>
      </c>
      <c r="B2566" s="130">
        <v>1045.410034</v>
      </c>
      <c r="C2566" s="125">
        <f t="shared" si="156"/>
        <v>-4.1840066111337615E-2</v>
      </c>
      <c r="D2566" s="128">
        <f t="shared" si="157"/>
        <v>-41840.066111337612</v>
      </c>
      <c r="E2566" s="128">
        <f t="shared" ca="1" si="158"/>
        <v>-149167.85559568749</v>
      </c>
      <c r="F2566" s="128">
        <f t="shared" ca="1" si="159"/>
        <v>158104.25348735202</v>
      </c>
    </row>
    <row r="2567" spans="1:6" x14ac:dyDescent="0.3">
      <c r="A2567" s="73">
        <v>40119</v>
      </c>
      <c r="B2567" s="130">
        <v>1042.880005</v>
      </c>
      <c r="C2567" s="125">
        <f t="shared" si="156"/>
        <v>-5.0122530349331007E-2</v>
      </c>
      <c r="D2567" s="128">
        <f t="shared" si="157"/>
        <v>-50122.530349331006</v>
      </c>
      <c r="E2567" s="128">
        <f t="shared" ca="1" si="158"/>
        <v>-149167.85559568749</v>
      </c>
      <c r="F2567" s="128">
        <f t="shared" ca="1" si="159"/>
        <v>158104.25348735202</v>
      </c>
    </row>
    <row r="2568" spans="1:6" x14ac:dyDescent="0.3">
      <c r="A2568" s="73">
        <v>40116</v>
      </c>
      <c r="B2568" s="130">
        <v>1036.1899410000001</v>
      </c>
      <c r="C2568" s="125">
        <f t="shared" ref="C2568:C2631" si="160">B2568/B2578-1</f>
        <v>-4.7339392508525147E-2</v>
      </c>
      <c r="D2568" s="128">
        <f t="shared" ref="D2568:D2631" si="161">C2568*$B$5</f>
        <v>-47339.392508525147</v>
      </c>
      <c r="E2568" s="128">
        <f t="shared" ref="E2568:E2631" ca="1" si="162">_xlfn.PERCENTILE.INC(OFFSET(D2568,0,0,Window),1-VaRLevel)</f>
        <v>-149167.85559568749</v>
      </c>
      <c r="F2568" s="128">
        <f t="shared" ref="F2568:F2631" ca="1" si="163">ABS(AVERAGEIF(OFFSET(D2568,0,0,Window),"&lt;=" &amp;E2568))</f>
        <v>158104.25348735202</v>
      </c>
    </row>
    <row r="2569" spans="1:6" x14ac:dyDescent="0.3">
      <c r="A2569" s="73">
        <v>40115</v>
      </c>
      <c r="B2569" s="130">
        <v>1066.1099850000001</v>
      </c>
      <c r="C2569" s="125">
        <f t="shared" si="160"/>
        <v>-2.7768724339429784E-2</v>
      </c>
      <c r="D2569" s="128">
        <f t="shared" si="161"/>
        <v>-27768.724339429784</v>
      </c>
      <c r="E2569" s="128">
        <f t="shared" ca="1" si="162"/>
        <v>-149167.85559568749</v>
      </c>
      <c r="F2569" s="128">
        <f t="shared" ca="1" si="163"/>
        <v>158104.25348735202</v>
      </c>
    </row>
    <row r="2570" spans="1:6" x14ac:dyDescent="0.3">
      <c r="A2570" s="73">
        <v>40114</v>
      </c>
      <c r="B2570" s="130">
        <v>1042.630005</v>
      </c>
      <c r="C2570" s="125">
        <f t="shared" si="160"/>
        <v>-4.5228122282959582E-2</v>
      </c>
      <c r="D2570" s="128">
        <f t="shared" si="161"/>
        <v>-45228.122282959579</v>
      </c>
      <c r="E2570" s="128">
        <f t="shared" ca="1" si="162"/>
        <v>-149167.85559568749</v>
      </c>
      <c r="F2570" s="128">
        <f t="shared" ca="1" si="163"/>
        <v>158104.25348735202</v>
      </c>
    </row>
    <row r="2571" spans="1:6" x14ac:dyDescent="0.3">
      <c r="A2571" s="73">
        <v>40113</v>
      </c>
      <c r="B2571" s="130">
        <v>1063.410034</v>
      </c>
      <c r="C2571" s="125">
        <f t="shared" si="160"/>
        <v>-9.1129320415426207E-3</v>
      </c>
      <c r="D2571" s="128">
        <f t="shared" si="161"/>
        <v>-9112.9320415426209</v>
      </c>
      <c r="E2571" s="128">
        <f t="shared" ca="1" si="162"/>
        <v>-149167.85559568749</v>
      </c>
      <c r="F2571" s="128">
        <f t="shared" ca="1" si="163"/>
        <v>158104.25348735202</v>
      </c>
    </row>
    <row r="2572" spans="1:6" x14ac:dyDescent="0.3">
      <c r="A2572" s="73">
        <v>40112</v>
      </c>
      <c r="B2572" s="130">
        <v>1066.9499510000001</v>
      </c>
      <c r="C2572" s="125">
        <f t="shared" si="160"/>
        <v>-8.585835685672949E-3</v>
      </c>
      <c r="D2572" s="128">
        <f t="shared" si="161"/>
        <v>-8585.8356856729497</v>
      </c>
      <c r="E2572" s="128">
        <f t="shared" ca="1" si="162"/>
        <v>-149167.85559568749</v>
      </c>
      <c r="F2572" s="128">
        <f t="shared" ca="1" si="163"/>
        <v>158104.25348735202</v>
      </c>
    </row>
    <row r="2573" spans="1:6" x14ac:dyDescent="0.3">
      <c r="A2573" s="73">
        <v>40109</v>
      </c>
      <c r="B2573" s="130">
        <v>1079.599976</v>
      </c>
      <c r="C2573" s="125">
        <f t="shared" si="160"/>
        <v>7.5688863878233814E-3</v>
      </c>
      <c r="D2573" s="128">
        <f t="shared" si="161"/>
        <v>7568.8863878233815</v>
      </c>
      <c r="E2573" s="128">
        <f t="shared" ca="1" si="162"/>
        <v>-149167.85559568749</v>
      </c>
      <c r="F2573" s="128">
        <f t="shared" ca="1" si="163"/>
        <v>158104.25348735202</v>
      </c>
    </row>
    <row r="2574" spans="1:6" x14ac:dyDescent="0.3">
      <c r="A2574" s="73">
        <v>40108</v>
      </c>
      <c r="B2574" s="130">
        <v>1092.910034</v>
      </c>
      <c r="C2574" s="125">
        <f t="shared" si="160"/>
        <v>2.5744316659989996E-2</v>
      </c>
      <c r="D2574" s="128">
        <f t="shared" si="161"/>
        <v>25744.316659989996</v>
      </c>
      <c r="E2574" s="128">
        <f t="shared" ca="1" si="162"/>
        <v>-152934.46776457177</v>
      </c>
      <c r="F2574" s="128">
        <f t="shared" ca="1" si="163"/>
        <v>158605.17788056462</v>
      </c>
    </row>
    <row r="2575" spans="1:6" x14ac:dyDescent="0.3">
      <c r="A2575" s="73">
        <v>40107</v>
      </c>
      <c r="B2575" s="130">
        <v>1081.400024</v>
      </c>
      <c r="C2575" s="125">
        <f t="shared" si="160"/>
        <v>2.2523184053234724E-2</v>
      </c>
      <c r="D2575" s="128">
        <f t="shared" si="161"/>
        <v>22523.184053234723</v>
      </c>
      <c r="E2575" s="128">
        <f t="shared" ca="1" si="162"/>
        <v>-152934.46776457177</v>
      </c>
      <c r="F2575" s="128">
        <f t="shared" ca="1" si="163"/>
        <v>158605.17788056462</v>
      </c>
    </row>
    <row r="2576" spans="1:6" x14ac:dyDescent="0.3">
      <c r="A2576" s="73">
        <v>40106</v>
      </c>
      <c r="B2576" s="130">
        <v>1091.0600589999999</v>
      </c>
      <c r="C2576" s="125">
        <f t="shared" si="160"/>
        <v>3.4454726372105338E-2</v>
      </c>
      <c r="D2576" s="128">
        <f t="shared" si="161"/>
        <v>34454.726372105339</v>
      </c>
      <c r="E2576" s="128">
        <f t="shared" ca="1" si="162"/>
        <v>-152934.46776457177</v>
      </c>
      <c r="F2576" s="128">
        <f t="shared" ca="1" si="163"/>
        <v>158605.17788056462</v>
      </c>
    </row>
    <row r="2577" spans="1:6" x14ac:dyDescent="0.3">
      <c r="A2577" s="73">
        <v>40105</v>
      </c>
      <c r="B2577" s="130">
        <v>1097.910034</v>
      </c>
      <c r="C2577" s="125">
        <f t="shared" si="160"/>
        <v>5.5216034401539105E-2</v>
      </c>
      <c r="D2577" s="128">
        <f t="shared" si="161"/>
        <v>55216.034401539102</v>
      </c>
      <c r="E2577" s="128">
        <f t="shared" ca="1" si="162"/>
        <v>-152934.46776457177</v>
      </c>
      <c r="F2577" s="128">
        <f t="shared" ca="1" si="163"/>
        <v>158605.17788056462</v>
      </c>
    </row>
    <row r="2578" spans="1:6" x14ac:dyDescent="0.3">
      <c r="A2578" s="73">
        <v>40102</v>
      </c>
      <c r="B2578" s="130">
        <v>1087.6800539999999</v>
      </c>
      <c r="C2578" s="125">
        <f t="shared" si="160"/>
        <v>6.0933950484704624E-2</v>
      </c>
      <c r="D2578" s="128">
        <f t="shared" si="161"/>
        <v>60933.950484704626</v>
      </c>
      <c r="E2578" s="128">
        <f t="shared" ca="1" si="162"/>
        <v>-152934.46776457177</v>
      </c>
      <c r="F2578" s="128">
        <f t="shared" ca="1" si="163"/>
        <v>158605.17788056462</v>
      </c>
    </row>
    <row r="2579" spans="1:6" x14ac:dyDescent="0.3">
      <c r="A2579" s="73">
        <v>40101</v>
      </c>
      <c r="B2579" s="130">
        <v>1096.5600589999999</v>
      </c>
      <c r="C2579" s="125">
        <f t="shared" si="160"/>
        <v>6.477650585486816E-2</v>
      </c>
      <c r="D2579" s="128">
        <f t="shared" si="161"/>
        <v>64776.505854868163</v>
      </c>
      <c r="E2579" s="128">
        <f t="shared" ca="1" si="162"/>
        <v>-152934.46776457177</v>
      </c>
      <c r="F2579" s="128">
        <f t="shared" ca="1" si="163"/>
        <v>158605.17788056462</v>
      </c>
    </row>
    <row r="2580" spans="1:6" x14ac:dyDescent="0.3">
      <c r="A2580" s="73">
        <v>40100</v>
      </c>
      <c r="B2580" s="130">
        <v>1092.0200199999999</v>
      </c>
      <c r="C2580" s="125">
        <f t="shared" si="160"/>
        <v>3.3053378603651984E-2</v>
      </c>
      <c r="D2580" s="128">
        <f t="shared" si="161"/>
        <v>33053.378603651981</v>
      </c>
      <c r="E2580" s="128">
        <f t="shared" ca="1" si="162"/>
        <v>-152934.46776457177</v>
      </c>
      <c r="F2580" s="128">
        <f t="shared" ca="1" si="163"/>
        <v>158605.17788056462</v>
      </c>
    </row>
    <row r="2581" spans="1:6" x14ac:dyDescent="0.3">
      <c r="A2581" s="73">
        <v>40099</v>
      </c>
      <c r="B2581" s="130">
        <v>1073.1899410000001</v>
      </c>
      <c r="C2581" s="125">
        <f t="shared" si="160"/>
        <v>1.186105748382138E-2</v>
      </c>
      <c r="D2581" s="128">
        <f t="shared" si="161"/>
        <v>11861.05748382138</v>
      </c>
      <c r="E2581" s="128">
        <f t="shared" ca="1" si="162"/>
        <v>-152934.46776457177</v>
      </c>
      <c r="F2581" s="128">
        <f t="shared" ca="1" si="163"/>
        <v>158605.17788056462</v>
      </c>
    </row>
    <row r="2582" spans="1:6" x14ac:dyDescent="0.3">
      <c r="A2582" s="73">
        <v>40098</v>
      </c>
      <c r="B2582" s="130">
        <v>1076.1899410000001</v>
      </c>
      <c r="C2582" s="125">
        <f t="shared" si="160"/>
        <v>1.2427290493279175E-2</v>
      </c>
      <c r="D2582" s="128">
        <f t="shared" si="161"/>
        <v>12427.290493279175</v>
      </c>
      <c r="E2582" s="128">
        <f t="shared" ca="1" si="162"/>
        <v>-153680.377873049</v>
      </c>
      <c r="F2582" s="128">
        <f t="shared" ca="1" si="163"/>
        <v>180157.51332057407</v>
      </c>
    </row>
    <row r="2583" spans="1:6" x14ac:dyDescent="0.3">
      <c r="A2583" s="73">
        <v>40095</v>
      </c>
      <c r="B2583" s="130">
        <v>1071.48999</v>
      </c>
      <c r="C2583" s="125">
        <f t="shared" si="160"/>
        <v>2.5957970154742771E-2</v>
      </c>
      <c r="D2583" s="128">
        <f t="shared" si="161"/>
        <v>25957.970154742772</v>
      </c>
      <c r="E2583" s="128">
        <f t="shared" ca="1" si="162"/>
        <v>-153680.377873049</v>
      </c>
      <c r="F2583" s="128">
        <f t="shared" ca="1" si="163"/>
        <v>180157.51332057407</v>
      </c>
    </row>
    <row r="2584" spans="1:6" x14ac:dyDescent="0.3">
      <c r="A2584" s="73">
        <v>40094</v>
      </c>
      <c r="B2584" s="130">
        <v>1065.4799800000001</v>
      </c>
      <c r="C2584" s="125">
        <f t="shared" si="160"/>
        <v>1.3989560701862302E-2</v>
      </c>
      <c r="D2584" s="128">
        <f t="shared" si="161"/>
        <v>13989.560701862303</v>
      </c>
      <c r="E2584" s="128">
        <f t="shared" ca="1" si="162"/>
        <v>-153680.377873049</v>
      </c>
      <c r="F2584" s="128">
        <f t="shared" ca="1" si="163"/>
        <v>180157.51332057407</v>
      </c>
    </row>
    <row r="2585" spans="1:6" x14ac:dyDescent="0.3">
      <c r="A2585" s="73">
        <v>40093</v>
      </c>
      <c r="B2585" s="130">
        <v>1057.579956</v>
      </c>
      <c r="C2585" s="125">
        <f t="shared" si="160"/>
        <v>-3.1012650140981313E-3</v>
      </c>
      <c r="D2585" s="128">
        <f t="shared" si="161"/>
        <v>-3101.2650140981314</v>
      </c>
      <c r="E2585" s="128">
        <f t="shared" ca="1" si="162"/>
        <v>-161334.85578398858</v>
      </c>
      <c r="F2585" s="128">
        <f t="shared" ca="1" si="163"/>
        <v>215134.70711444967</v>
      </c>
    </row>
    <row r="2586" spans="1:6" x14ac:dyDescent="0.3">
      <c r="A2586" s="73">
        <v>40092</v>
      </c>
      <c r="B2586" s="130">
        <v>1054.719971</v>
      </c>
      <c r="C2586" s="125">
        <f t="shared" si="160"/>
        <v>-1.5807310585961409E-2</v>
      </c>
      <c r="D2586" s="128">
        <f t="shared" si="161"/>
        <v>-15807.31058596141</v>
      </c>
      <c r="E2586" s="128">
        <f t="shared" ca="1" si="162"/>
        <v>-193775.37320787061</v>
      </c>
      <c r="F2586" s="128">
        <f t="shared" ca="1" si="163"/>
        <v>241476.62481038526</v>
      </c>
    </row>
    <row r="2587" spans="1:6" x14ac:dyDescent="0.3">
      <c r="A2587" s="73">
        <v>40091</v>
      </c>
      <c r="B2587" s="130">
        <v>1040.459961</v>
      </c>
      <c r="C2587" s="125">
        <f t="shared" si="160"/>
        <v>-2.27303291446741E-2</v>
      </c>
      <c r="D2587" s="128">
        <f t="shared" si="161"/>
        <v>-22730.329144674099</v>
      </c>
      <c r="E2587" s="128">
        <f t="shared" ca="1" si="162"/>
        <v>-194251.87393978122</v>
      </c>
      <c r="F2587" s="128">
        <f t="shared" ca="1" si="163"/>
        <v>241476.62481038526</v>
      </c>
    </row>
    <row r="2588" spans="1:6" x14ac:dyDescent="0.3">
      <c r="A2588" s="73">
        <v>40088</v>
      </c>
      <c r="B2588" s="130">
        <v>1025.209961</v>
      </c>
      <c r="C2588" s="125">
        <f t="shared" si="160"/>
        <v>-4.0335192383764373E-2</v>
      </c>
      <c r="D2588" s="128">
        <f t="shared" si="161"/>
        <v>-40335.19238376437</v>
      </c>
      <c r="E2588" s="128">
        <f t="shared" ca="1" si="162"/>
        <v>-194251.87393978122</v>
      </c>
      <c r="F2588" s="128">
        <f t="shared" ca="1" si="163"/>
        <v>241476.62481038526</v>
      </c>
    </row>
    <row r="2589" spans="1:6" x14ac:dyDescent="0.3">
      <c r="A2589" s="73">
        <v>40087</v>
      </c>
      <c r="B2589" s="130">
        <v>1029.849976</v>
      </c>
      <c r="C2589" s="125">
        <f t="shared" si="160"/>
        <v>-3.3449412321555516E-2</v>
      </c>
      <c r="D2589" s="128">
        <f t="shared" si="161"/>
        <v>-33449.412321555516</v>
      </c>
      <c r="E2589" s="128">
        <f t="shared" ca="1" si="162"/>
        <v>-194251.87393978122</v>
      </c>
      <c r="F2589" s="128">
        <f t="shared" ca="1" si="163"/>
        <v>241476.62481038526</v>
      </c>
    </row>
    <row r="2590" spans="1:6" x14ac:dyDescent="0.3">
      <c r="A2590" s="73">
        <v>40086</v>
      </c>
      <c r="B2590" s="130">
        <v>1057.079956</v>
      </c>
      <c r="C2590" s="125">
        <f t="shared" si="160"/>
        <v>-1.0928603138884219E-2</v>
      </c>
      <c r="D2590" s="128">
        <f t="shared" si="161"/>
        <v>-10928.603138884218</v>
      </c>
      <c r="E2590" s="128">
        <f t="shared" ca="1" si="162"/>
        <v>-194251.87393978122</v>
      </c>
      <c r="F2590" s="128">
        <f t="shared" ca="1" si="163"/>
        <v>241476.62481038526</v>
      </c>
    </row>
    <row r="2591" spans="1:6" x14ac:dyDescent="0.3">
      <c r="A2591" s="73">
        <v>40085</v>
      </c>
      <c r="B2591" s="130">
        <v>1060.6099850000001</v>
      </c>
      <c r="C2591" s="125">
        <f t="shared" si="160"/>
        <v>7.58099233547882E-3</v>
      </c>
      <c r="D2591" s="128">
        <f t="shared" si="161"/>
        <v>7580.9923354788198</v>
      </c>
      <c r="E2591" s="128">
        <f t="shared" ca="1" si="162"/>
        <v>-194251.87393978122</v>
      </c>
      <c r="F2591" s="128">
        <f t="shared" ca="1" si="163"/>
        <v>241476.62481038526</v>
      </c>
    </row>
    <row r="2592" spans="1:6" x14ac:dyDescent="0.3">
      <c r="A2592" s="73">
        <v>40084</v>
      </c>
      <c r="B2592" s="130">
        <v>1062.9799800000001</v>
      </c>
      <c r="C2592" s="125">
        <f t="shared" si="160"/>
        <v>1.2998660531338357E-2</v>
      </c>
      <c r="D2592" s="128">
        <f t="shared" si="161"/>
        <v>12998.660531338357</v>
      </c>
      <c r="E2592" s="128">
        <f t="shared" ca="1" si="162"/>
        <v>-194251.87393978122</v>
      </c>
      <c r="F2592" s="128">
        <f t="shared" ca="1" si="163"/>
        <v>241476.62481038526</v>
      </c>
    </row>
    <row r="2593" spans="1:6" x14ac:dyDescent="0.3">
      <c r="A2593" s="73">
        <v>40081</v>
      </c>
      <c r="B2593" s="130">
        <v>1044.380005</v>
      </c>
      <c r="C2593" s="125">
        <f t="shared" si="160"/>
        <v>1.5824087075735349E-3</v>
      </c>
      <c r="D2593" s="128">
        <f t="shared" si="161"/>
        <v>1582.4087075735349</v>
      </c>
      <c r="E2593" s="128">
        <f t="shared" ca="1" si="162"/>
        <v>-194251.87393978122</v>
      </c>
      <c r="F2593" s="128">
        <f t="shared" ca="1" si="163"/>
        <v>241476.62481038526</v>
      </c>
    </row>
    <row r="2594" spans="1:6" x14ac:dyDescent="0.3">
      <c r="A2594" s="73">
        <v>40080</v>
      </c>
      <c r="B2594" s="130">
        <v>1050.780029</v>
      </c>
      <c r="C2594" s="125">
        <f t="shared" si="160"/>
        <v>6.3593137937540956E-3</v>
      </c>
      <c r="D2594" s="128">
        <f t="shared" si="161"/>
        <v>6359.313793754096</v>
      </c>
      <c r="E2594" s="128">
        <f t="shared" ca="1" si="162"/>
        <v>-194251.87393978122</v>
      </c>
      <c r="F2594" s="128">
        <f t="shared" ca="1" si="163"/>
        <v>241476.62481038526</v>
      </c>
    </row>
    <row r="2595" spans="1:6" x14ac:dyDescent="0.3">
      <c r="A2595" s="73">
        <v>40079</v>
      </c>
      <c r="B2595" s="130">
        <v>1060.869995</v>
      </c>
      <c r="C2595" s="125">
        <f t="shared" si="160"/>
        <v>2.6611959059252621E-2</v>
      </c>
      <c r="D2595" s="128">
        <f t="shared" si="161"/>
        <v>26611.959059252622</v>
      </c>
      <c r="E2595" s="128">
        <f t="shared" ca="1" si="162"/>
        <v>-194251.87393978122</v>
      </c>
      <c r="F2595" s="128">
        <f t="shared" ca="1" si="163"/>
        <v>241476.62481038526</v>
      </c>
    </row>
    <row r="2596" spans="1:6" x14ac:dyDescent="0.3">
      <c r="A2596" s="73">
        <v>40078</v>
      </c>
      <c r="B2596" s="130">
        <v>1071.660034</v>
      </c>
      <c r="C2596" s="125">
        <f t="shared" si="160"/>
        <v>4.5124312040428771E-2</v>
      </c>
      <c r="D2596" s="128">
        <f t="shared" si="161"/>
        <v>45124.312040428769</v>
      </c>
      <c r="E2596" s="128">
        <f t="shared" ca="1" si="162"/>
        <v>-194251.87393978122</v>
      </c>
      <c r="F2596" s="128">
        <f t="shared" ca="1" si="163"/>
        <v>241476.62481038526</v>
      </c>
    </row>
    <row r="2597" spans="1:6" x14ac:dyDescent="0.3">
      <c r="A2597" s="73">
        <v>40077</v>
      </c>
      <c r="B2597" s="130">
        <v>1064.660034</v>
      </c>
      <c r="C2597" s="125">
        <f t="shared" si="160"/>
        <v>4.7481315289697346E-2</v>
      </c>
      <c r="D2597" s="128">
        <f t="shared" si="161"/>
        <v>47481.315289697348</v>
      </c>
      <c r="E2597" s="128">
        <f t="shared" ca="1" si="162"/>
        <v>-194251.87393978122</v>
      </c>
      <c r="F2597" s="128">
        <f t="shared" ca="1" si="163"/>
        <v>241476.62481038526</v>
      </c>
    </row>
    <row r="2598" spans="1:6" x14ac:dyDescent="0.3">
      <c r="A2598" s="73">
        <v>40074</v>
      </c>
      <c r="B2598" s="130">
        <v>1068.3000489999999</v>
      </c>
      <c r="C2598" s="125">
        <f t="shared" si="160"/>
        <v>6.4849945824029476E-2</v>
      </c>
      <c r="D2598" s="128">
        <f t="shared" si="161"/>
        <v>64849.945824029477</v>
      </c>
      <c r="E2598" s="128">
        <f t="shared" ca="1" si="162"/>
        <v>-194251.87393978122</v>
      </c>
      <c r="F2598" s="128">
        <f t="shared" ca="1" si="163"/>
        <v>241476.62481038526</v>
      </c>
    </row>
    <row r="2599" spans="1:6" x14ac:dyDescent="0.3">
      <c r="A2599" s="73">
        <v>40073</v>
      </c>
      <c r="B2599" s="130">
        <v>1065.48999</v>
      </c>
      <c r="C2599" s="125">
        <f t="shared" si="160"/>
        <v>7.1113335008796241E-2</v>
      </c>
      <c r="D2599" s="128">
        <f t="shared" si="161"/>
        <v>71113.335008796246</v>
      </c>
      <c r="E2599" s="128">
        <f t="shared" ca="1" si="162"/>
        <v>-194251.87393978122</v>
      </c>
      <c r="F2599" s="128">
        <f t="shared" ca="1" si="163"/>
        <v>241476.62481038526</v>
      </c>
    </row>
    <row r="2600" spans="1:6" x14ac:dyDescent="0.3">
      <c r="A2600" s="73">
        <v>40072</v>
      </c>
      <c r="B2600" s="130">
        <v>1068.76001</v>
      </c>
      <c r="C2600" s="125">
        <f t="shared" si="160"/>
        <v>7.0858917036287217E-2</v>
      </c>
      <c r="D2600" s="128">
        <f t="shared" si="161"/>
        <v>70858.91703628721</v>
      </c>
      <c r="E2600" s="128">
        <f t="shared" ca="1" si="162"/>
        <v>-194251.87393978122</v>
      </c>
      <c r="F2600" s="128">
        <f t="shared" ca="1" si="163"/>
        <v>241476.62481038526</v>
      </c>
    </row>
    <row r="2601" spans="1:6" x14ac:dyDescent="0.3">
      <c r="A2601" s="73">
        <v>40071</v>
      </c>
      <c r="B2601" s="130">
        <v>1052.630005</v>
      </c>
      <c r="C2601" s="125">
        <f t="shared" si="160"/>
        <v>3.1363298932821637E-2</v>
      </c>
      <c r="D2601" s="128">
        <f t="shared" si="161"/>
        <v>31363.298932821635</v>
      </c>
      <c r="E2601" s="128">
        <f t="shared" ca="1" si="162"/>
        <v>-194251.87393978122</v>
      </c>
      <c r="F2601" s="128">
        <f t="shared" ca="1" si="163"/>
        <v>241476.62481038526</v>
      </c>
    </row>
    <row r="2602" spans="1:6" x14ac:dyDescent="0.3">
      <c r="A2602" s="73">
        <v>40070</v>
      </c>
      <c r="B2602" s="130">
        <v>1049.339966</v>
      </c>
      <c r="C2602" s="125">
        <f t="shared" si="160"/>
        <v>1.9836053889820571E-2</v>
      </c>
      <c r="D2602" s="128">
        <f t="shared" si="161"/>
        <v>19836.05388982057</v>
      </c>
      <c r="E2602" s="128">
        <f t="shared" ca="1" si="162"/>
        <v>-194251.87393978122</v>
      </c>
      <c r="F2602" s="128">
        <f t="shared" ca="1" si="163"/>
        <v>241476.62481038526</v>
      </c>
    </row>
    <row r="2603" spans="1:6" x14ac:dyDescent="0.3">
      <c r="A2603" s="73">
        <v>40067</v>
      </c>
      <c r="B2603" s="130">
        <v>1042.7299800000001</v>
      </c>
      <c r="C2603" s="125">
        <f t="shared" si="160"/>
        <v>1.1396923536769465E-2</v>
      </c>
      <c r="D2603" s="128">
        <f t="shared" si="161"/>
        <v>11396.923536769465</v>
      </c>
      <c r="E2603" s="128">
        <f t="shared" ca="1" si="162"/>
        <v>-194251.87393978122</v>
      </c>
      <c r="F2603" s="128">
        <f t="shared" ca="1" si="163"/>
        <v>241476.62481038526</v>
      </c>
    </row>
    <row r="2604" spans="1:6" x14ac:dyDescent="0.3">
      <c r="A2604" s="73">
        <v>40066</v>
      </c>
      <c r="B2604" s="130">
        <v>1044.1400149999999</v>
      </c>
      <c r="C2604" s="125">
        <f t="shared" si="160"/>
        <v>1.5581858224632539E-2</v>
      </c>
      <c r="D2604" s="128">
        <f t="shared" si="161"/>
        <v>15581.858224632539</v>
      </c>
      <c r="E2604" s="128">
        <f t="shared" ca="1" si="162"/>
        <v>-194251.87393978122</v>
      </c>
      <c r="F2604" s="128">
        <f t="shared" ca="1" si="163"/>
        <v>241476.62481038526</v>
      </c>
    </row>
    <row r="2605" spans="1:6" x14ac:dyDescent="0.3">
      <c r="A2605" s="73">
        <v>40065</v>
      </c>
      <c r="B2605" s="130">
        <v>1033.369995</v>
      </c>
      <c r="C2605" s="125">
        <f t="shared" si="160"/>
        <v>5.2237305447471183E-3</v>
      </c>
      <c r="D2605" s="128">
        <f t="shared" si="161"/>
        <v>5223.7305447471181</v>
      </c>
      <c r="E2605" s="128">
        <f t="shared" ca="1" si="162"/>
        <v>-194251.87393978122</v>
      </c>
      <c r="F2605" s="128">
        <f t="shared" ca="1" si="163"/>
        <v>241476.62481038526</v>
      </c>
    </row>
    <row r="2606" spans="1:6" x14ac:dyDescent="0.3">
      <c r="A2606" s="73">
        <v>40064</v>
      </c>
      <c r="B2606" s="130">
        <v>1025.3900149999999</v>
      </c>
      <c r="C2606" s="125">
        <f t="shared" si="160"/>
        <v>-1.7544488379550582E-4</v>
      </c>
      <c r="D2606" s="128">
        <f t="shared" si="161"/>
        <v>-175.44488379550583</v>
      </c>
      <c r="E2606" s="128">
        <f t="shared" ca="1" si="162"/>
        <v>-194251.87393978122</v>
      </c>
      <c r="F2606" s="128">
        <f t="shared" ca="1" si="163"/>
        <v>241476.62481038526</v>
      </c>
    </row>
    <row r="2607" spans="1:6" x14ac:dyDescent="0.3">
      <c r="A2607" s="73">
        <v>40060</v>
      </c>
      <c r="B2607" s="130">
        <v>1016.400024</v>
      </c>
      <c r="C2607" s="125">
        <f t="shared" si="160"/>
        <v>-9.4822107847825077E-3</v>
      </c>
      <c r="D2607" s="128">
        <f t="shared" si="161"/>
        <v>-9482.2107847825082</v>
      </c>
      <c r="E2607" s="128">
        <f t="shared" ca="1" si="162"/>
        <v>-194251.87393978122</v>
      </c>
      <c r="F2607" s="128">
        <f t="shared" ca="1" si="163"/>
        <v>241476.62481038526</v>
      </c>
    </row>
    <row r="2608" spans="1:6" x14ac:dyDescent="0.3">
      <c r="A2608" s="73">
        <v>40059</v>
      </c>
      <c r="B2608" s="130">
        <v>1003.23999</v>
      </c>
      <c r="C2608" s="125">
        <f t="shared" si="160"/>
        <v>-4.0997895713580368E-3</v>
      </c>
      <c r="D2608" s="128">
        <f t="shared" si="161"/>
        <v>-4099.7895713580365</v>
      </c>
      <c r="E2608" s="128">
        <f t="shared" ca="1" si="162"/>
        <v>-194251.87393978122</v>
      </c>
      <c r="F2608" s="128">
        <f t="shared" ca="1" si="163"/>
        <v>241476.62481038526</v>
      </c>
    </row>
    <row r="2609" spans="1:6" x14ac:dyDescent="0.3">
      <c r="A2609" s="73">
        <v>40058</v>
      </c>
      <c r="B2609" s="130">
        <v>994.75</v>
      </c>
      <c r="C2609" s="125">
        <f t="shared" si="160"/>
        <v>-1.7160969454327324E-3</v>
      </c>
      <c r="D2609" s="128">
        <f t="shared" si="161"/>
        <v>-1716.0969454327324</v>
      </c>
      <c r="E2609" s="128">
        <f t="shared" ca="1" si="162"/>
        <v>-194251.87393978122</v>
      </c>
      <c r="F2609" s="128">
        <f t="shared" ca="1" si="163"/>
        <v>241476.62481038526</v>
      </c>
    </row>
    <row r="2610" spans="1:6" x14ac:dyDescent="0.3">
      <c r="A2610" s="73">
        <v>40057</v>
      </c>
      <c r="B2610" s="130">
        <v>998.03997800000002</v>
      </c>
      <c r="C2610" s="125">
        <f t="shared" si="160"/>
        <v>8.4573596691575048E-3</v>
      </c>
      <c r="D2610" s="128">
        <f t="shared" si="161"/>
        <v>8457.359669157504</v>
      </c>
      <c r="E2610" s="128">
        <f t="shared" ca="1" si="162"/>
        <v>-194251.87393978122</v>
      </c>
      <c r="F2610" s="128">
        <f t="shared" ca="1" si="163"/>
        <v>241476.62481038526</v>
      </c>
    </row>
    <row r="2611" spans="1:6" x14ac:dyDescent="0.3">
      <c r="A2611" s="73">
        <v>40056</v>
      </c>
      <c r="B2611" s="130">
        <v>1020.619995</v>
      </c>
      <c r="C2611" s="125">
        <f t="shared" si="160"/>
        <v>4.173600464895455E-2</v>
      </c>
      <c r="D2611" s="128">
        <f t="shared" si="161"/>
        <v>41736.004648954549</v>
      </c>
      <c r="E2611" s="128">
        <f t="shared" ca="1" si="162"/>
        <v>-194251.87393978122</v>
      </c>
      <c r="F2611" s="128">
        <f t="shared" ca="1" si="163"/>
        <v>241476.62481038526</v>
      </c>
    </row>
    <row r="2612" spans="1:6" x14ac:dyDescent="0.3">
      <c r="A2612" s="73">
        <v>40053</v>
      </c>
      <c r="B2612" s="130">
        <v>1028.9300539999999</v>
      </c>
      <c r="C2612" s="125">
        <f t="shared" si="160"/>
        <v>2.4738844458217057E-2</v>
      </c>
      <c r="D2612" s="128">
        <f t="shared" si="161"/>
        <v>24738.844458217056</v>
      </c>
      <c r="E2612" s="128">
        <f t="shared" ca="1" si="162"/>
        <v>-194251.87393978122</v>
      </c>
      <c r="F2612" s="128">
        <f t="shared" ca="1" si="163"/>
        <v>241476.62481038526</v>
      </c>
    </row>
    <row r="2613" spans="1:6" x14ac:dyDescent="0.3">
      <c r="A2613" s="73">
        <v>40052</v>
      </c>
      <c r="B2613" s="130">
        <v>1030.9799800000001</v>
      </c>
      <c r="C2613" s="125">
        <f t="shared" si="160"/>
        <v>1.8020598146013311E-2</v>
      </c>
      <c r="D2613" s="128">
        <f t="shared" si="161"/>
        <v>18020.598146013312</v>
      </c>
      <c r="E2613" s="128">
        <f t="shared" ca="1" si="162"/>
        <v>-194251.87393978122</v>
      </c>
      <c r="F2613" s="128">
        <f t="shared" ca="1" si="163"/>
        <v>241476.62481038526</v>
      </c>
    </row>
    <row r="2614" spans="1:6" x14ac:dyDescent="0.3">
      <c r="A2614" s="73">
        <v>40051</v>
      </c>
      <c r="B2614" s="130">
        <v>1028.119995</v>
      </c>
      <c r="C2614" s="125">
        <f t="shared" si="160"/>
        <v>2.2181124709798494E-2</v>
      </c>
      <c r="D2614" s="128">
        <f t="shared" si="161"/>
        <v>22181.124709798496</v>
      </c>
      <c r="E2614" s="128">
        <f t="shared" ca="1" si="162"/>
        <v>-194251.87393978122</v>
      </c>
      <c r="F2614" s="128">
        <f t="shared" ca="1" si="163"/>
        <v>241476.62481038526</v>
      </c>
    </row>
    <row r="2615" spans="1:6" x14ac:dyDescent="0.3">
      <c r="A2615" s="73">
        <v>40050</v>
      </c>
      <c r="B2615" s="130">
        <v>1028</v>
      </c>
      <c r="C2615" s="125">
        <f t="shared" si="160"/>
        <v>3.3841227748971248E-2</v>
      </c>
      <c r="D2615" s="128">
        <f t="shared" si="161"/>
        <v>33841.227748971251</v>
      </c>
      <c r="E2615" s="128">
        <f t="shared" ca="1" si="162"/>
        <v>-194251.87393978122</v>
      </c>
      <c r="F2615" s="128">
        <f t="shared" ca="1" si="163"/>
        <v>241476.62481038526</v>
      </c>
    </row>
    <row r="2616" spans="1:6" x14ac:dyDescent="0.3">
      <c r="A2616" s="73">
        <v>40049</v>
      </c>
      <c r="B2616" s="130">
        <v>1025.5699460000001</v>
      </c>
      <c r="C2616" s="125">
        <f t="shared" si="160"/>
        <v>1.8339758157237984E-2</v>
      </c>
      <c r="D2616" s="128">
        <f t="shared" si="161"/>
        <v>18339.758157237986</v>
      </c>
      <c r="E2616" s="128">
        <f t="shared" ca="1" si="162"/>
        <v>-194251.87393978122</v>
      </c>
      <c r="F2616" s="128">
        <f t="shared" ca="1" si="163"/>
        <v>241476.62481038526</v>
      </c>
    </row>
    <row r="2617" spans="1:6" x14ac:dyDescent="0.3">
      <c r="A2617" s="73">
        <v>40046</v>
      </c>
      <c r="B2617" s="130">
        <v>1026.130005</v>
      </c>
      <c r="C2617" s="125">
        <f t="shared" si="160"/>
        <v>1.5487714066338976E-2</v>
      </c>
      <c r="D2617" s="128">
        <f t="shared" si="161"/>
        <v>15487.714066338976</v>
      </c>
      <c r="E2617" s="128">
        <f t="shared" ca="1" si="162"/>
        <v>-194251.87393978122</v>
      </c>
      <c r="F2617" s="128">
        <f t="shared" ca="1" si="163"/>
        <v>241476.62481038526</v>
      </c>
    </row>
    <row r="2618" spans="1:6" x14ac:dyDescent="0.3">
      <c r="A2618" s="73">
        <v>40045</v>
      </c>
      <c r="B2618" s="130">
        <v>1007.369995</v>
      </c>
      <c r="C2618" s="125">
        <f t="shared" si="160"/>
        <v>1.0320112553213523E-2</v>
      </c>
      <c r="D2618" s="128">
        <f t="shared" si="161"/>
        <v>10320.112553213523</v>
      </c>
      <c r="E2618" s="128">
        <f t="shared" ca="1" si="162"/>
        <v>-194251.87393978122</v>
      </c>
      <c r="F2618" s="128">
        <f t="shared" ca="1" si="163"/>
        <v>241476.62481038526</v>
      </c>
    </row>
    <row r="2619" spans="1:6" x14ac:dyDescent="0.3">
      <c r="A2619" s="73">
        <v>40044</v>
      </c>
      <c r="B2619" s="130">
        <v>996.46002199999998</v>
      </c>
      <c r="C2619" s="125">
        <f t="shared" si="160"/>
        <v>-6.2429683072503517E-3</v>
      </c>
      <c r="D2619" s="128">
        <f t="shared" si="161"/>
        <v>-6242.9683072503512</v>
      </c>
      <c r="E2619" s="128">
        <f t="shared" ca="1" si="162"/>
        <v>-194251.87393978122</v>
      </c>
      <c r="F2619" s="128">
        <f t="shared" ca="1" si="163"/>
        <v>241476.62481038526</v>
      </c>
    </row>
    <row r="2620" spans="1:6" x14ac:dyDescent="0.3">
      <c r="A2620" s="73">
        <v>40043</v>
      </c>
      <c r="B2620" s="130">
        <v>989.669983</v>
      </c>
      <c r="C2620" s="125">
        <f t="shared" si="160"/>
        <v>-1.5890260645983978E-2</v>
      </c>
      <c r="D2620" s="128">
        <f t="shared" si="161"/>
        <v>-15890.260645983977</v>
      </c>
      <c r="E2620" s="128">
        <f t="shared" ca="1" si="162"/>
        <v>-194251.87393978122</v>
      </c>
      <c r="F2620" s="128">
        <f t="shared" ca="1" si="163"/>
        <v>241476.62481038526</v>
      </c>
    </row>
    <row r="2621" spans="1:6" x14ac:dyDescent="0.3">
      <c r="A2621" s="73">
        <v>40042</v>
      </c>
      <c r="B2621" s="130">
        <v>979.72997999999995</v>
      </c>
      <c r="C2621" s="125">
        <f t="shared" si="160"/>
        <v>-2.2839955802040901E-2</v>
      </c>
      <c r="D2621" s="128">
        <f t="shared" si="161"/>
        <v>-22839.955802040902</v>
      </c>
      <c r="E2621" s="128">
        <f t="shared" ca="1" si="162"/>
        <v>-194251.87393978122</v>
      </c>
      <c r="F2621" s="128">
        <f t="shared" ca="1" si="163"/>
        <v>241476.62481038526</v>
      </c>
    </row>
    <row r="2622" spans="1:6" x14ac:dyDescent="0.3">
      <c r="A2622" s="73">
        <v>40039</v>
      </c>
      <c r="B2622" s="130">
        <v>1004.090027</v>
      </c>
      <c r="C2622" s="125">
        <f t="shared" si="160"/>
        <v>1.6820641771390754E-2</v>
      </c>
      <c r="D2622" s="128">
        <f t="shared" si="161"/>
        <v>16820.641771390754</v>
      </c>
      <c r="E2622" s="128">
        <f t="shared" ca="1" si="162"/>
        <v>-194251.87393978122</v>
      </c>
      <c r="F2622" s="128">
        <f t="shared" ca="1" si="163"/>
        <v>241476.62481038526</v>
      </c>
    </row>
    <row r="2623" spans="1:6" x14ac:dyDescent="0.3">
      <c r="A2623" s="73">
        <v>40038</v>
      </c>
      <c r="B2623" s="130">
        <v>1012.72998</v>
      </c>
      <c r="C2623" s="125">
        <f t="shared" si="160"/>
        <v>2.6328837091461832E-2</v>
      </c>
      <c r="D2623" s="128">
        <f t="shared" si="161"/>
        <v>26328.837091461832</v>
      </c>
      <c r="E2623" s="128">
        <f t="shared" ca="1" si="162"/>
        <v>-194251.87393978122</v>
      </c>
      <c r="F2623" s="128">
        <f t="shared" ca="1" si="163"/>
        <v>241476.62481038526</v>
      </c>
    </row>
    <row r="2624" spans="1:6" x14ac:dyDescent="0.3">
      <c r="A2624" s="73">
        <v>40037</v>
      </c>
      <c r="B2624" s="130">
        <v>1005.809998</v>
      </c>
      <c r="C2624" s="125">
        <f t="shared" si="160"/>
        <v>3.1441289284119378E-2</v>
      </c>
      <c r="D2624" s="128">
        <f t="shared" si="161"/>
        <v>31441.289284119379</v>
      </c>
      <c r="E2624" s="128">
        <f t="shared" ca="1" si="162"/>
        <v>-194251.87393978122</v>
      </c>
      <c r="F2624" s="128">
        <f t="shared" ca="1" si="163"/>
        <v>241476.62481038526</v>
      </c>
    </row>
    <row r="2625" spans="1:6" x14ac:dyDescent="0.3">
      <c r="A2625" s="73">
        <v>40036</v>
      </c>
      <c r="B2625" s="130">
        <v>994.34997599999997</v>
      </c>
      <c r="C2625" s="125">
        <f t="shared" si="160"/>
        <v>1.5036423383742781E-2</v>
      </c>
      <c r="D2625" s="128">
        <f t="shared" si="161"/>
        <v>15036.42338374278</v>
      </c>
      <c r="E2625" s="128">
        <f t="shared" ca="1" si="162"/>
        <v>-194251.87393978122</v>
      </c>
      <c r="F2625" s="128">
        <f t="shared" ca="1" si="163"/>
        <v>241476.62481038526</v>
      </c>
    </row>
    <row r="2626" spans="1:6" x14ac:dyDescent="0.3">
      <c r="A2626" s="73">
        <v>40035</v>
      </c>
      <c r="B2626" s="130">
        <v>1007.099976</v>
      </c>
      <c r="C2626" s="125">
        <f t="shared" si="160"/>
        <v>2.5372114253604083E-2</v>
      </c>
      <c r="D2626" s="128">
        <f t="shared" si="161"/>
        <v>25372.114253604082</v>
      </c>
      <c r="E2626" s="128">
        <f t="shared" ca="1" si="162"/>
        <v>-194251.87393978122</v>
      </c>
      <c r="F2626" s="128">
        <f t="shared" ca="1" si="163"/>
        <v>241476.62481038526</v>
      </c>
    </row>
    <row r="2627" spans="1:6" x14ac:dyDescent="0.3">
      <c r="A2627" s="73">
        <v>40032</v>
      </c>
      <c r="B2627" s="130">
        <v>1010.47998</v>
      </c>
      <c r="C2627" s="125">
        <f t="shared" si="160"/>
        <v>3.1881185467790063E-2</v>
      </c>
      <c r="D2627" s="128">
        <f t="shared" si="161"/>
        <v>31881.185467790063</v>
      </c>
      <c r="E2627" s="128">
        <f t="shared" ca="1" si="162"/>
        <v>-194251.87393978122</v>
      </c>
      <c r="F2627" s="128">
        <f t="shared" ca="1" si="163"/>
        <v>241476.62481038526</v>
      </c>
    </row>
    <row r="2628" spans="1:6" x14ac:dyDescent="0.3">
      <c r="A2628" s="73">
        <v>40031</v>
      </c>
      <c r="B2628" s="130">
        <v>997.080017</v>
      </c>
      <c r="C2628" s="125">
        <f t="shared" si="160"/>
        <v>2.1294942556503438E-2</v>
      </c>
      <c r="D2628" s="128">
        <f t="shared" si="161"/>
        <v>21294.942556503436</v>
      </c>
      <c r="E2628" s="128">
        <f t="shared" ca="1" si="162"/>
        <v>-194251.87393978122</v>
      </c>
      <c r="F2628" s="128">
        <f t="shared" ca="1" si="163"/>
        <v>241476.62481038526</v>
      </c>
    </row>
    <row r="2629" spans="1:6" x14ac:dyDescent="0.3">
      <c r="A2629" s="73">
        <v>40030</v>
      </c>
      <c r="B2629" s="130">
        <v>1002.719971</v>
      </c>
      <c r="C2629" s="125">
        <f t="shared" si="160"/>
        <v>5.0992027464500156E-2</v>
      </c>
      <c r="D2629" s="128">
        <f t="shared" si="161"/>
        <v>50992.027464500155</v>
      </c>
      <c r="E2629" s="128">
        <f t="shared" ca="1" si="162"/>
        <v>-194251.87393978122</v>
      </c>
      <c r="F2629" s="128">
        <f t="shared" ca="1" si="163"/>
        <v>241476.62481038526</v>
      </c>
    </row>
    <row r="2630" spans="1:6" x14ac:dyDescent="0.3">
      <c r="A2630" s="73">
        <v>40029</v>
      </c>
      <c r="B2630" s="130">
        <v>1005.650024</v>
      </c>
      <c r="C2630" s="125">
        <f t="shared" si="160"/>
        <v>5.3499974952859297E-2</v>
      </c>
      <c r="D2630" s="128">
        <f t="shared" si="161"/>
        <v>53499.974952859295</v>
      </c>
      <c r="E2630" s="128">
        <f t="shared" ca="1" si="162"/>
        <v>-194251.87393978122</v>
      </c>
      <c r="F2630" s="128">
        <f t="shared" ca="1" si="163"/>
        <v>241476.62481038526</v>
      </c>
    </row>
    <row r="2631" spans="1:6" x14ac:dyDescent="0.3">
      <c r="A2631" s="73">
        <v>40028</v>
      </c>
      <c r="B2631" s="130">
        <v>1002.630005</v>
      </c>
      <c r="C2631" s="125">
        <f t="shared" si="160"/>
        <v>5.4146120645200302E-2</v>
      </c>
      <c r="D2631" s="128">
        <f t="shared" si="161"/>
        <v>54146.120645200303</v>
      </c>
      <c r="E2631" s="128">
        <f t="shared" ca="1" si="162"/>
        <v>-194251.87393978122</v>
      </c>
      <c r="F2631" s="128">
        <f t="shared" ca="1" si="163"/>
        <v>241476.62481038526</v>
      </c>
    </row>
    <row r="2632" spans="1:6" x14ac:dyDescent="0.3">
      <c r="A2632" s="73">
        <v>40025</v>
      </c>
      <c r="B2632" s="130">
        <v>987.47997999999995</v>
      </c>
      <c r="C2632" s="125">
        <f t="shared" ref="C2632:C2695" si="164">B2632/B2642-1</f>
        <v>5.0086108540770224E-2</v>
      </c>
      <c r="D2632" s="128">
        <f t="shared" ref="D2632:D2695" si="165">C2632*$B$5</f>
        <v>50086.108540770227</v>
      </c>
      <c r="E2632" s="128">
        <f t="shared" ref="E2632:E2695" ca="1" si="166">_xlfn.PERCENTILE.INC(OFFSET(D2632,0,0,Window),1-VaRLevel)</f>
        <v>-194251.87393978122</v>
      </c>
      <c r="F2632" s="128">
        <f t="shared" ref="F2632:F2695" ca="1" si="167">ABS(AVERAGEIF(OFFSET(D2632,0,0,Window),"&lt;=" &amp;E2632))</f>
        <v>241476.62481038526</v>
      </c>
    </row>
    <row r="2633" spans="1:6" x14ac:dyDescent="0.3">
      <c r="A2633" s="73">
        <v>40024</v>
      </c>
      <c r="B2633" s="130">
        <v>986.75</v>
      </c>
      <c r="C2633" s="125">
        <f t="shared" si="164"/>
        <v>4.890831737683432E-2</v>
      </c>
      <c r="D2633" s="128">
        <f t="shared" si="165"/>
        <v>48908.317376834319</v>
      </c>
      <c r="E2633" s="128">
        <f t="shared" ca="1" si="166"/>
        <v>-194251.87393978122</v>
      </c>
      <c r="F2633" s="128">
        <f t="shared" ca="1" si="167"/>
        <v>241476.62481038526</v>
      </c>
    </row>
    <row r="2634" spans="1:6" x14ac:dyDescent="0.3">
      <c r="A2634" s="73">
        <v>40023</v>
      </c>
      <c r="B2634" s="130">
        <v>975.15002400000003</v>
      </c>
      <c r="C2634" s="125">
        <f t="shared" si="164"/>
        <v>4.5535479820247415E-2</v>
      </c>
      <c r="D2634" s="128">
        <f t="shared" si="165"/>
        <v>45535.479820247412</v>
      </c>
      <c r="E2634" s="128">
        <f t="shared" ca="1" si="166"/>
        <v>-194251.87393978122</v>
      </c>
      <c r="F2634" s="128">
        <f t="shared" ca="1" si="167"/>
        <v>241476.62481038526</v>
      </c>
    </row>
    <row r="2635" spans="1:6" x14ac:dyDescent="0.3">
      <c r="A2635" s="73">
        <v>40022</v>
      </c>
      <c r="B2635" s="130">
        <v>979.61999500000002</v>
      </c>
      <c r="C2635" s="125">
        <f t="shared" si="164"/>
        <v>8.1449224808874732E-2</v>
      </c>
      <c r="D2635" s="128">
        <f t="shared" si="165"/>
        <v>81449.224808874729</v>
      </c>
      <c r="E2635" s="128">
        <f t="shared" ca="1" si="166"/>
        <v>-194251.87393978122</v>
      </c>
      <c r="F2635" s="128">
        <f t="shared" ca="1" si="167"/>
        <v>241476.62481038526</v>
      </c>
    </row>
    <row r="2636" spans="1:6" x14ac:dyDescent="0.3">
      <c r="A2636" s="73">
        <v>40021</v>
      </c>
      <c r="B2636" s="130">
        <v>982.17999299999997</v>
      </c>
      <c r="C2636" s="125">
        <f t="shared" si="164"/>
        <v>9.0039405227759772E-2</v>
      </c>
      <c r="D2636" s="128">
        <f t="shared" si="165"/>
        <v>90039.405227759766</v>
      </c>
      <c r="E2636" s="128">
        <f t="shared" ca="1" si="166"/>
        <v>-194251.87393978122</v>
      </c>
      <c r="F2636" s="128">
        <f t="shared" ca="1" si="167"/>
        <v>241476.62481038526</v>
      </c>
    </row>
    <row r="2637" spans="1:6" x14ac:dyDescent="0.3">
      <c r="A2637" s="73">
        <v>40018</v>
      </c>
      <c r="B2637" s="130">
        <v>979.26000999999997</v>
      </c>
      <c r="C2637" s="125">
        <f t="shared" si="164"/>
        <v>0.1138966983614671</v>
      </c>
      <c r="D2637" s="128">
        <f t="shared" si="165"/>
        <v>113896.69836146709</v>
      </c>
      <c r="E2637" s="128">
        <f t="shared" ca="1" si="166"/>
        <v>-194251.87393978122</v>
      </c>
      <c r="F2637" s="128">
        <f t="shared" ca="1" si="167"/>
        <v>241476.62481038526</v>
      </c>
    </row>
    <row r="2638" spans="1:6" x14ac:dyDescent="0.3">
      <c r="A2638" s="73">
        <v>40017</v>
      </c>
      <c r="B2638" s="130">
        <v>976.28997800000002</v>
      </c>
      <c r="C2638" s="125">
        <f t="shared" si="164"/>
        <v>0.10605200723066588</v>
      </c>
      <c r="D2638" s="128">
        <f t="shared" si="165"/>
        <v>106052.00723066588</v>
      </c>
      <c r="E2638" s="128">
        <f t="shared" ca="1" si="166"/>
        <v>-194251.87393978122</v>
      </c>
      <c r="F2638" s="128">
        <f t="shared" ca="1" si="167"/>
        <v>241476.62481038526</v>
      </c>
    </row>
    <row r="2639" spans="1:6" x14ac:dyDescent="0.3">
      <c r="A2639" s="73">
        <v>40016</v>
      </c>
      <c r="B2639" s="130">
        <v>954.07000700000003</v>
      </c>
      <c r="C2639" s="125">
        <f t="shared" si="164"/>
        <v>8.4712821375944491E-2</v>
      </c>
      <c r="D2639" s="128">
        <f t="shared" si="165"/>
        <v>84712.821375944492</v>
      </c>
      <c r="E2639" s="128">
        <f t="shared" ca="1" si="166"/>
        <v>-194251.87393978122</v>
      </c>
      <c r="F2639" s="128">
        <f t="shared" ca="1" si="167"/>
        <v>241476.62481038526</v>
      </c>
    </row>
    <row r="2640" spans="1:6" x14ac:dyDescent="0.3">
      <c r="A2640" s="73">
        <v>40015</v>
      </c>
      <c r="B2640" s="130">
        <v>954.580017</v>
      </c>
      <c r="C2640" s="125">
        <f t="shared" si="164"/>
        <v>8.3481817394444269E-2</v>
      </c>
      <c r="D2640" s="128">
        <f t="shared" si="165"/>
        <v>83481.817394444268</v>
      </c>
      <c r="E2640" s="128">
        <f t="shared" ca="1" si="166"/>
        <v>-194251.87393978122</v>
      </c>
      <c r="F2640" s="128">
        <f t="shared" ca="1" si="167"/>
        <v>241476.62481038526</v>
      </c>
    </row>
    <row r="2641" spans="1:6" x14ac:dyDescent="0.3">
      <c r="A2641" s="73">
        <v>40014</v>
      </c>
      <c r="B2641" s="130">
        <v>951.13000499999998</v>
      </c>
      <c r="C2641" s="125">
        <f t="shared" si="164"/>
        <v>5.8316311744673666E-2</v>
      </c>
      <c r="D2641" s="128">
        <f t="shared" si="165"/>
        <v>58316.311744673665</v>
      </c>
      <c r="E2641" s="128">
        <f t="shared" ca="1" si="166"/>
        <v>-194251.87393978122</v>
      </c>
      <c r="F2641" s="128">
        <f t="shared" ca="1" si="167"/>
        <v>241476.62481038526</v>
      </c>
    </row>
    <row r="2642" spans="1:6" x14ac:dyDescent="0.3">
      <c r="A2642" s="73">
        <v>40011</v>
      </c>
      <c r="B2642" s="130">
        <v>940.38000499999998</v>
      </c>
      <c r="C2642" s="125">
        <f t="shared" si="164"/>
        <v>4.9039538200477573E-2</v>
      </c>
      <c r="D2642" s="128">
        <f t="shared" si="165"/>
        <v>49039.538200477575</v>
      </c>
      <c r="E2642" s="128">
        <f t="shared" ca="1" si="166"/>
        <v>-194251.87393978122</v>
      </c>
      <c r="F2642" s="128">
        <f t="shared" ca="1" si="167"/>
        <v>241476.62481038526</v>
      </c>
    </row>
    <row r="2643" spans="1:6" x14ac:dyDescent="0.3">
      <c r="A2643" s="73">
        <v>40010</v>
      </c>
      <c r="B2643" s="130">
        <v>940.73999000000003</v>
      </c>
      <c r="C2643" s="125">
        <f t="shared" si="164"/>
        <v>1.8855634149712808E-2</v>
      </c>
      <c r="D2643" s="128">
        <f t="shared" si="165"/>
        <v>18855.634149712809</v>
      </c>
      <c r="E2643" s="128">
        <f t="shared" ca="1" si="166"/>
        <v>-194251.87393978122</v>
      </c>
      <c r="F2643" s="128">
        <f t="shared" ca="1" si="167"/>
        <v>241476.62481038526</v>
      </c>
    </row>
    <row r="2644" spans="1:6" x14ac:dyDescent="0.3">
      <c r="A2644" s="73">
        <v>40009</v>
      </c>
      <c r="B2644" s="130">
        <v>932.67999299999997</v>
      </c>
      <c r="C2644" s="125">
        <f t="shared" si="164"/>
        <v>1.453246518978446E-2</v>
      </c>
      <c r="D2644" s="128">
        <f t="shared" si="165"/>
        <v>14532.46518978446</v>
      </c>
      <c r="E2644" s="128">
        <f t="shared" ca="1" si="166"/>
        <v>-194251.87393978122</v>
      </c>
      <c r="F2644" s="128">
        <f t="shared" ca="1" si="167"/>
        <v>241476.62481038526</v>
      </c>
    </row>
    <row r="2645" spans="1:6" x14ac:dyDescent="0.3">
      <c r="A2645" s="73">
        <v>40008</v>
      </c>
      <c r="B2645" s="130">
        <v>905.84002699999996</v>
      </c>
      <c r="C2645" s="125">
        <f t="shared" si="164"/>
        <v>-2.3068659837767513E-2</v>
      </c>
      <c r="D2645" s="128">
        <f t="shared" si="165"/>
        <v>-23068.659837767515</v>
      </c>
      <c r="E2645" s="128">
        <f t="shared" ca="1" si="166"/>
        <v>-194251.87393978122</v>
      </c>
      <c r="F2645" s="128">
        <f t="shared" ca="1" si="167"/>
        <v>241476.62481038526</v>
      </c>
    </row>
    <row r="2646" spans="1:6" x14ac:dyDescent="0.3">
      <c r="A2646" s="73">
        <v>40007</v>
      </c>
      <c r="B2646" s="130">
        <v>901.04998799999998</v>
      </c>
      <c r="C2646" s="125">
        <f t="shared" si="164"/>
        <v>-1.9425438604624534E-2</v>
      </c>
      <c r="D2646" s="128">
        <f t="shared" si="165"/>
        <v>-19425.438604624534</v>
      </c>
      <c r="E2646" s="128">
        <f t="shared" ca="1" si="166"/>
        <v>-194251.87393978122</v>
      </c>
      <c r="F2646" s="128">
        <f t="shared" ca="1" si="167"/>
        <v>241476.62481038526</v>
      </c>
    </row>
    <row r="2647" spans="1:6" x14ac:dyDescent="0.3">
      <c r="A2647" s="73">
        <v>40004</v>
      </c>
      <c r="B2647" s="130">
        <v>879.13000499999998</v>
      </c>
      <c r="C2647" s="125">
        <f t="shared" si="164"/>
        <v>-4.4693895804512884E-2</v>
      </c>
      <c r="D2647" s="128">
        <f t="shared" si="165"/>
        <v>-44693.895804512882</v>
      </c>
      <c r="E2647" s="128">
        <f t="shared" ca="1" si="166"/>
        <v>-194251.87393978122</v>
      </c>
      <c r="F2647" s="128">
        <f t="shared" ca="1" si="167"/>
        <v>241476.62481038526</v>
      </c>
    </row>
    <row r="2648" spans="1:6" x14ac:dyDescent="0.3">
      <c r="A2648" s="73">
        <v>40003</v>
      </c>
      <c r="B2648" s="130">
        <v>882.67999299999997</v>
      </c>
      <c r="C2648" s="125">
        <f t="shared" si="164"/>
        <v>-2.0267730325509548E-2</v>
      </c>
      <c r="D2648" s="128">
        <f t="shared" si="165"/>
        <v>-20267.730325509547</v>
      </c>
      <c r="E2648" s="128">
        <f t="shared" ca="1" si="166"/>
        <v>-194251.87393978122</v>
      </c>
      <c r="F2648" s="128">
        <f t="shared" ca="1" si="167"/>
        <v>241476.62481038526</v>
      </c>
    </row>
    <row r="2649" spans="1:6" x14ac:dyDescent="0.3">
      <c r="A2649" s="73">
        <v>40002</v>
      </c>
      <c r="B2649" s="130">
        <v>879.55999799999995</v>
      </c>
      <c r="C2649" s="125">
        <f t="shared" si="164"/>
        <v>-1.7361164581240041E-2</v>
      </c>
      <c r="D2649" s="128">
        <f t="shared" si="165"/>
        <v>-17361.164581240042</v>
      </c>
      <c r="E2649" s="128">
        <f t="shared" ca="1" si="166"/>
        <v>-194251.87393978122</v>
      </c>
      <c r="F2649" s="128">
        <f t="shared" ca="1" si="167"/>
        <v>241476.62481038526</v>
      </c>
    </row>
    <row r="2650" spans="1:6" x14ac:dyDescent="0.3">
      <c r="A2650" s="73">
        <v>40001</v>
      </c>
      <c r="B2650" s="130">
        <v>881.03002900000001</v>
      </c>
      <c r="C2650" s="125">
        <f t="shared" si="164"/>
        <v>-1.344838898130496E-2</v>
      </c>
      <c r="D2650" s="128">
        <f t="shared" si="165"/>
        <v>-13448.388981304959</v>
      </c>
      <c r="E2650" s="128">
        <f t="shared" ca="1" si="166"/>
        <v>-194251.87393978122</v>
      </c>
      <c r="F2650" s="128">
        <f t="shared" ca="1" si="167"/>
        <v>241476.62481038526</v>
      </c>
    </row>
    <row r="2651" spans="1:6" x14ac:dyDescent="0.3">
      <c r="A2651" s="73">
        <v>40000</v>
      </c>
      <c r="B2651" s="130">
        <v>898.71997099999999</v>
      </c>
      <c r="C2651" s="125">
        <f t="shared" si="164"/>
        <v>-2.4434733441914269E-2</v>
      </c>
      <c r="D2651" s="128">
        <f t="shared" si="165"/>
        <v>-24434.733441914268</v>
      </c>
      <c r="E2651" s="128">
        <f t="shared" ca="1" si="166"/>
        <v>-194251.87393978122</v>
      </c>
      <c r="F2651" s="128">
        <f t="shared" ca="1" si="167"/>
        <v>241476.62481038526</v>
      </c>
    </row>
    <row r="2652" spans="1:6" x14ac:dyDescent="0.3">
      <c r="A2652" s="73">
        <v>39996</v>
      </c>
      <c r="B2652" s="130">
        <v>896.419983</v>
      </c>
      <c r="C2652" s="125">
        <f t="shared" si="164"/>
        <v>-2.3901055260412751E-2</v>
      </c>
      <c r="D2652" s="128">
        <f t="shared" si="165"/>
        <v>-23901.055260412752</v>
      </c>
      <c r="E2652" s="128">
        <f t="shared" ca="1" si="166"/>
        <v>-194251.87393978122</v>
      </c>
      <c r="F2652" s="128">
        <f t="shared" ca="1" si="167"/>
        <v>241476.62481038526</v>
      </c>
    </row>
    <row r="2653" spans="1:6" x14ac:dyDescent="0.3">
      <c r="A2653" s="73">
        <v>39995</v>
      </c>
      <c r="B2653" s="130">
        <v>923.330017</v>
      </c>
      <c r="C2653" s="125">
        <f t="shared" si="164"/>
        <v>1.3857314287906153E-2</v>
      </c>
      <c r="D2653" s="128">
        <f t="shared" si="165"/>
        <v>13857.314287906152</v>
      </c>
      <c r="E2653" s="128">
        <f t="shared" ca="1" si="166"/>
        <v>-194251.87393978122</v>
      </c>
      <c r="F2653" s="128">
        <f t="shared" ca="1" si="167"/>
        <v>241476.62481038526</v>
      </c>
    </row>
    <row r="2654" spans="1:6" x14ac:dyDescent="0.3">
      <c r="A2654" s="73">
        <v>39994</v>
      </c>
      <c r="B2654" s="130">
        <v>919.32000700000003</v>
      </c>
      <c r="C2654" s="125">
        <f t="shared" si="164"/>
        <v>8.0595153719156265E-3</v>
      </c>
      <c r="D2654" s="128">
        <f t="shared" si="165"/>
        <v>8059.5153719156269</v>
      </c>
      <c r="E2654" s="128">
        <f t="shared" ca="1" si="166"/>
        <v>-194251.87393978122</v>
      </c>
      <c r="F2654" s="128">
        <f t="shared" ca="1" si="167"/>
        <v>241476.62481038526</v>
      </c>
    </row>
    <row r="2655" spans="1:6" x14ac:dyDescent="0.3">
      <c r="A2655" s="73">
        <v>39993</v>
      </c>
      <c r="B2655" s="130">
        <v>927.22997999999995</v>
      </c>
      <c r="C2655" s="125">
        <f t="shared" si="164"/>
        <v>3.7998626317454764E-3</v>
      </c>
      <c r="D2655" s="128">
        <f t="shared" si="165"/>
        <v>3799.8626317454764</v>
      </c>
      <c r="E2655" s="128">
        <f t="shared" ca="1" si="166"/>
        <v>-194251.87393978122</v>
      </c>
      <c r="F2655" s="128">
        <f t="shared" ca="1" si="167"/>
        <v>241476.62481038526</v>
      </c>
    </row>
    <row r="2656" spans="1:6" x14ac:dyDescent="0.3">
      <c r="A2656" s="73">
        <v>39990</v>
      </c>
      <c r="B2656" s="130">
        <v>918.90002400000003</v>
      </c>
      <c r="C2656" s="125">
        <f t="shared" si="164"/>
        <v>-2.8862511878995911E-2</v>
      </c>
      <c r="D2656" s="128">
        <f t="shared" si="165"/>
        <v>-28862.511878995912</v>
      </c>
      <c r="E2656" s="128">
        <f t="shared" ca="1" si="166"/>
        <v>-194251.87393978122</v>
      </c>
      <c r="F2656" s="128">
        <f t="shared" ca="1" si="167"/>
        <v>241476.62481038526</v>
      </c>
    </row>
    <row r="2657" spans="1:6" x14ac:dyDescent="0.3">
      <c r="A2657" s="73">
        <v>39989</v>
      </c>
      <c r="B2657" s="130">
        <v>920.26000999999997</v>
      </c>
      <c r="C2657" s="125">
        <f t="shared" si="164"/>
        <v>-2.6066531140134797E-2</v>
      </c>
      <c r="D2657" s="128">
        <f t="shared" si="165"/>
        <v>-26066.531140134797</v>
      </c>
      <c r="E2657" s="128">
        <f t="shared" ca="1" si="166"/>
        <v>-194251.87393978122</v>
      </c>
      <c r="F2657" s="128">
        <f t="shared" ca="1" si="167"/>
        <v>241476.62481038526</v>
      </c>
    </row>
    <row r="2658" spans="1:6" x14ac:dyDescent="0.3">
      <c r="A2658" s="73">
        <v>39988</v>
      </c>
      <c r="B2658" s="130">
        <v>900.94000200000005</v>
      </c>
      <c r="C2658" s="125">
        <f t="shared" si="164"/>
        <v>-4.0685748840485592E-2</v>
      </c>
      <c r="D2658" s="128">
        <f t="shared" si="165"/>
        <v>-40685.74884048559</v>
      </c>
      <c r="E2658" s="128">
        <f t="shared" ca="1" si="166"/>
        <v>-194251.87393978122</v>
      </c>
      <c r="F2658" s="128">
        <f t="shared" ca="1" si="167"/>
        <v>241476.62481038526</v>
      </c>
    </row>
    <row r="2659" spans="1:6" x14ac:dyDescent="0.3">
      <c r="A2659" s="73">
        <v>39987</v>
      </c>
      <c r="B2659" s="130">
        <v>895.09997599999997</v>
      </c>
      <c r="C2659" s="125">
        <f t="shared" si="164"/>
        <v>-5.0221255002014797E-2</v>
      </c>
      <c r="D2659" s="128">
        <f t="shared" si="165"/>
        <v>-50221.255002014797</v>
      </c>
      <c r="E2659" s="128">
        <f t="shared" ca="1" si="166"/>
        <v>-194251.87393978122</v>
      </c>
      <c r="F2659" s="128">
        <f t="shared" ca="1" si="167"/>
        <v>241476.62481038526</v>
      </c>
    </row>
    <row r="2660" spans="1:6" x14ac:dyDescent="0.3">
      <c r="A2660" s="73">
        <v>39986</v>
      </c>
      <c r="B2660" s="130">
        <v>893.03997800000002</v>
      </c>
      <c r="C2660" s="125">
        <f t="shared" si="164"/>
        <v>-4.9087501611780326E-2</v>
      </c>
      <c r="D2660" s="128">
        <f t="shared" si="165"/>
        <v>-49087.501611780324</v>
      </c>
      <c r="E2660" s="128">
        <f t="shared" ca="1" si="166"/>
        <v>-194251.87393978122</v>
      </c>
      <c r="F2660" s="128">
        <f t="shared" ca="1" si="167"/>
        <v>241476.62481038526</v>
      </c>
    </row>
    <row r="2661" spans="1:6" x14ac:dyDescent="0.3">
      <c r="A2661" s="73">
        <v>39983</v>
      </c>
      <c r="B2661" s="130">
        <v>921.22997999999995</v>
      </c>
      <c r="C2661" s="125">
        <f t="shared" si="164"/>
        <v>-2.0061958385183432E-2</v>
      </c>
      <c r="D2661" s="128">
        <f t="shared" si="165"/>
        <v>-20061.958385183432</v>
      </c>
      <c r="E2661" s="128">
        <f t="shared" ca="1" si="166"/>
        <v>-194251.87393978122</v>
      </c>
      <c r="F2661" s="128">
        <f t="shared" ca="1" si="167"/>
        <v>241476.62481038526</v>
      </c>
    </row>
    <row r="2662" spans="1:6" x14ac:dyDescent="0.3">
      <c r="A2662" s="73">
        <v>39982</v>
      </c>
      <c r="B2662" s="130">
        <v>918.36999500000002</v>
      </c>
      <c r="C2662" s="125">
        <f t="shared" si="164"/>
        <v>-2.5560794556440003E-2</v>
      </c>
      <c r="D2662" s="128">
        <f t="shared" si="165"/>
        <v>-25560.794556440003</v>
      </c>
      <c r="E2662" s="128">
        <f t="shared" ca="1" si="166"/>
        <v>-194251.87393978122</v>
      </c>
      <c r="F2662" s="128">
        <f t="shared" ca="1" si="167"/>
        <v>241476.62481038526</v>
      </c>
    </row>
    <row r="2663" spans="1:6" x14ac:dyDescent="0.3">
      <c r="A2663" s="73">
        <v>39981</v>
      </c>
      <c r="B2663" s="130">
        <v>910.71002199999998</v>
      </c>
      <c r="C2663" s="125">
        <f t="shared" si="164"/>
        <v>-2.2591641381990657E-2</v>
      </c>
      <c r="D2663" s="128">
        <f t="shared" si="165"/>
        <v>-22591.641381990656</v>
      </c>
      <c r="E2663" s="128">
        <f t="shared" ca="1" si="166"/>
        <v>-194251.87393978122</v>
      </c>
      <c r="F2663" s="128">
        <f t="shared" ca="1" si="167"/>
        <v>241476.62481038526</v>
      </c>
    </row>
    <row r="2664" spans="1:6" x14ac:dyDescent="0.3">
      <c r="A2664" s="73">
        <v>39980</v>
      </c>
      <c r="B2664" s="130">
        <v>911.96997099999999</v>
      </c>
      <c r="C2664" s="125">
        <f t="shared" si="164"/>
        <v>-3.468681261179607E-2</v>
      </c>
      <c r="D2664" s="128">
        <f t="shared" si="165"/>
        <v>-34686.812611796071</v>
      </c>
      <c r="E2664" s="128">
        <f t="shared" ca="1" si="166"/>
        <v>-194251.87393978122</v>
      </c>
      <c r="F2664" s="128">
        <f t="shared" ca="1" si="167"/>
        <v>241476.62481038526</v>
      </c>
    </row>
    <row r="2665" spans="1:6" x14ac:dyDescent="0.3">
      <c r="A2665" s="73">
        <v>39979</v>
      </c>
      <c r="B2665" s="130">
        <v>923.71997099999999</v>
      </c>
      <c r="C2665" s="125">
        <f t="shared" si="164"/>
        <v>-2.0310354663476193E-2</v>
      </c>
      <c r="D2665" s="128">
        <f t="shared" si="165"/>
        <v>-20310.354663476195</v>
      </c>
      <c r="E2665" s="128">
        <f t="shared" ca="1" si="166"/>
        <v>-194251.87393978122</v>
      </c>
      <c r="F2665" s="128">
        <f t="shared" ca="1" si="167"/>
        <v>241476.62481038526</v>
      </c>
    </row>
    <row r="2666" spans="1:6" x14ac:dyDescent="0.3">
      <c r="A2666" s="73">
        <v>39976</v>
      </c>
      <c r="B2666" s="130">
        <v>946.21002199999998</v>
      </c>
      <c r="C2666" s="125">
        <f t="shared" si="164"/>
        <v>2.9451450876067042E-2</v>
      </c>
      <c r="D2666" s="128">
        <f t="shared" si="165"/>
        <v>29451.450876067043</v>
      </c>
      <c r="E2666" s="128">
        <f t="shared" ca="1" si="166"/>
        <v>-194251.87393978122</v>
      </c>
      <c r="F2666" s="128">
        <f t="shared" ca="1" si="167"/>
        <v>241476.62481038526</v>
      </c>
    </row>
    <row r="2667" spans="1:6" x14ac:dyDescent="0.3">
      <c r="A2667" s="73">
        <v>39975</v>
      </c>
      <c r="B2667" s="130">
        <v>944.89001499999995</v>
      </c>
      <c r="C2667" s="125">
        <f t="shared" si="164"/>
        <v>4.1970377343607534E-2</v>
      </c>
      <c r="D2667" s="128">
        <f t="shared" si="165"/>
        <v>41970.377343607535</v>
      </c>
      <c r="E2667" s="128">
        <f t="shared" ca="1" si="166"/>
        <v>-194251.87393978122</v>
      </c>
      <c r="F2667" s="128">
        <f t="shared" ca="1" si="167"/>
        <v>241476.62481038526</v>
      </c>
    </row>
    <row r="2668" spans="1:6" x14ac:dyDescent="0.3">
      <c r="A2668" s="73">
        <v>39974</v>
      </c>
      <c r="B2668" s="130">
        <v>939.15002400000003</v>
      </c>
      <c r="C2668" s="125">
        <f t="shared" si="164"/>
        <v>5.1609103647255905E-2</v>
      </c>
      <c r="D2668" s="128">
        <f t="shared" si="165"/>
        <v>51609.103647255906</v>
      </c>
      <c r="E2668" s="128">
        <f t="shared" ca="1" si="166"/>
        <v>-194251.87393978122</v>
      </c>
      <c r="F2668" s="128">
        <f t="shared" ca="1" si="167"/>
        <v>241476.62481038526</v>
      </c>
    </row>
    <row r="2669" spans="1:6" x14ac:dyDescent="0.3">
      <c r="A2669" s="73">
        <v>39973</v>
      </c>
      <c r="B2669" s="130">
        <v>942.42999299999997</v>
      </c>
      <c r="C2669" s="125">
        <f t="shared" si="164"/>
        <v>3.5261910955969311E-2</v>
      </c>
      <c r="D2669" s="128">
        <f t="shared" si="165"/>
        <v>35261.91095596931</v>
      </c>
      <c r="E2669" s="128">
        <f t="shared" ca="1" si="166"/>
        <v>-194251.87393978122</v>
      </c>
      <c r="F2669" s="128">
        <f t="shared" ca="1" si="167"/>
        <v>241476.62481038526</v>
      </c>
    </row>
    <row r="2670" spans="1:6" x14ac:dyDescent="0.3">
      <c r="A2670" s="73">
        <v>39972</v>
      </c>
      <c r="B2670" s="130">
        <v>939.14001499999995</v>
      </c>
      <c r="C2670" s="125">
        <f t="shared" si="164"/>
        <v>5.8782429537767689E-2</v>
      </c>
      <c r="D2670" s="128">
        <f t="shared" si="165"/>
        <v>58782.42953776769</v>
      </c>
      <c r="E2670" s="128">
        <f t="shared" ca="1" si="166"/>
        <v>-194251.87393978122</v>
      </c>
      <c r="F2670" s="128">
        <f t="shared" ca="1" si="167"/>
        <v>241476.62481038526</v>
      </c>
    </row>
    <row r="2671" spans="1:6" x14ac:dyDescent="0.3">
      <c r="A2671" s="73">
        <v>39969</v>
      </c>
      <c r="B2671" s="130">
        <v>940.09002699999996</v>
      </c>
      <c r="C2671" s="125">
        <f t="shared" si="164"/>
        <v>5.8266645288875818E-2</v>
      </c>
      <c r="D2671" s="128">
        <f t="shared" si="165"/>
        <v>58266.645288875821</v>
      </c>
      <c r="E2671" s="128">
        <f t="shared" ca="1" si="166"/>
        <v>-194251.87393978122</v>
      </c>
      <c r="F2671" s="128">
        <f t="shared" ca="1" si="167"/>
        <v>241476.62481038526</v>
      </c>
    </row>
    <row r="2672" spans="1:6" x14ac:dyDescent="0.3">
      <c r="A2672" s="73">
        <v>39968</v>
      </c>
      <c r="B2672" s="130">
        <v>942.46002199999998</v>
      </c>
      <c r="C2672" s="125">
        <f t="shared" si="164"/>
        <v>4.3155890346686432E-2</v>
      </c>
      <c r="D2672" s="128">
        <f t="shared" si="165"/>
        <v>43155.890346686429</v>
      </c>
      <c r="E2672" s="128">
        <f t="shared" ca="1" si="166"/>
        <v>-194251.87393978122</v>
      </c>
      <c r="F2672" s="128">
        <f t="shared" ca="1" si="167"/>
        <v>241476.62481038526</v>
      </c>
    </row>
    <row r="2673" spans="1:6" x14ac:dyDescent="0.3">
      <c r="A2673" s="73">
        <v>39967</v>
      </c>
      <c r="B2673" s="130">
        <v>931.76000999999997</v>
      </c>
      <c r="C2673" s="125">
        <f t="shared" si="164"/>
        <v>2.6020509034937023E-2</v>
      </c>
      <c r="D2673" s="128">
        <f t="shared" si="165"/>
        <v>26020.509034937022</v>
      </c>
      <c r="E2673" s="128">
        <f t="shared" ca="1" si="166"/>
        <v>-194251.87393978122</v>
      </c>
      <c r="F2673" s="128">
        <f t="shared" ca="1" si="167"/>
        <v>241476.62481038526</v>
      </c>
    </row>
    <row r="2674" spans="1:6" x14ac:dyDescent="0.3">
      <c r="A2674" s="73">
        <v>39966</v>
      </c>
      <c r="B2674" s="130">
        <v>944.73999000000003</v>
      </c>
      <c r="C2674" s="125">
        <f t="shared" si="164"/>
        <v>3.8506740777667359E-2</v>
      </c>
      <c r="D2674" s="128">
        <f t="shared" si="165"/>
        <v>38506.740777667357</v>
      </c>
      <c r="E2674" s="128">
        <f t="shared" ca="1" si="166"/>
        <v>-194251.87393978122</v>
      </c>
      <c r="F2674" s="128">
        <f t="shared" ca="1" si="167"/>
        <v>241476.62481038526</v>
      </c>
    </row>
    <row r="2675" spans="1:6" x14ac:dyDescent="0.3">
      <c r="A2675" s="73">
        <v>39965</v>
      </c>
      <c r="B2675" s="130">
        <v>942.86999500000002</v>
      </c>
      <c r="C2675" s="125">
        <f t="shared" si="164"/>
        <v>6.7948067302758819E-2</v>
      </c>
      <c r="D2675" s="128">
        <f t="shared" si="165"/>
        <v>67948.06730275882</v>
      </c>
      <c r="E2675" s="128">
        <f t="shared" ca="1" si="166"/>
        <v>-194251.87393978122</v>
      </c>
      <c r="F2675" s="128">
        <f t="shared" ca="1" si="167"/>
        <v>241476.62481038526</v>
      </c>
    </row>
    <row r="2676" spans="1:6" x14ac:dyDescent="0.3">
      <c r="A2676" s="73">
        <v>39962</v>
      </c>
      <c r="B2676" s="130">
        <v>919.14001499999995</v>
      </c>
      <c r="C2676" s="125">
        <f t="shared" si="164"/>
        <v>2.9191449489580634E-2</v>
      </c>
      <c r="D2676" s="128">
        <f t="shared" si="165"/>
        <v>29191.449489580635</v>
      </c>
      <c r="E2676" s="128">
        <f t="shared" ca="1" si="166"/>
        <v>-194251.87393978122</v>
      </c>
      <c r="F2676" s="128">
        <f t="shared" ca="1" si="167"/>
        <v>241476.62481038526</v>
      </c>
    </row>
    <row r="2677" spans="1:6" x14ac:dyDescent="0.3">
      <c r="A2677" s="73">
        <v>39961</v>
      </c>
      <c r="B2677" s="130">
        <v>906.830017</v>
      </c>
      <c r="C2677" s="125">
        <f t="shared" si="164"/>
        <v>2.5918674134104203E-2</v>
      </c>
      <c r="D2677" s="128">
        <f t="shared" si="165"/>
        <v>25918.674134104203</v>
      </c>
      <c r="E2677" s="128">
        <f t="shared" ca="1" si="166"/>
        <v>-194251.87393978122</v>
      </c>
      <c r="F2677" s="128">
        <f t="shared" ca="1" si="167"/>
        <v>241476.62481038526</v>
      </c>
    </row>
    <row r="2678" spans="1:6" x14ac:dyDescent="0.3">
      <c r="A2678" s="73">
        <v>39960</v>
      </c>
      <c r="B2678" s="130">
        <v>893.05999799999995</v>
      </c>
      <c r="C2678" s="125">
        <f t="shared" si="164"/>
        <v>-1.6832694890719146E-2</v>
      </c>
      <c r="D2678" s="128">
        <f t="shared" si="165"/>
        <v>-16832.694890719147</v>
      </c>
      <c r="E2678" s="128">
        <f t="shared" ca="1" si="166"/>
        <v>-194251.87393978122</v>
      </c>
      <c r="F2678" s="128">
        <f t="shared" ca="1" si="167"/>
        <v>241476.62481038526</v>
      </c>
    </row>
    <row r="2679" spans="1:6" x14ac:dyDescent="0.3">
      <c r="A2679" s="73">
        <v>39959</v>
      </c>
      <c r="B2679" s="130">
        <v>910.330017</v>
      </c>
      <c r="C2679" s="125">
        <f t="shared" si="164"/>
        <v>1.1988331045580392E-3</v>
      </c>
      <c r="D2679" s="128">
        <f t="shared" si="165"/>
        <v>1198.8331045580392</v>
      </c>
      <c r="E2679" s="128">
        <f t="shared" ca="1" si="166"/>
        <v>-194251.87393978122</v>
      </c>
      <c r="F2679" s="128">
        <f t="shared" ca="1" si="167"/>
        <v>241476.62481038526</v>
      </c>
    </row>
    <row r="2680" spans="1:6" x14ac:dyDescent="0.3">
      <c r="A2680" s="73">
        <v>39955</v>
      </c>
      <c r="B2680" s="130">
        <v>887</v>
      </c>
      <c r="C2680" s="125">
        <f t="shared" si="164"/>
        <v>-4.5446209128982229E-2</v>
      </c>
      <c r="D2680" s="128">
        <f t="shared" si="165"/>
        <v>-45446.209128982227</v>
      </c>
      <c r="E2680" s="128">
        <f t="shared" ca="1" si="166"/>
        <v>-194251.87393978122</v>
      </c>
      <c r="F2680" s="128">
        <f t="shared" ca="1" si="167"/>
        <v>241476.62481038526</v>
      </c>
    </row>
    <row r="2681" spans="1:6" x14ac:dyDescent="0.3">
      <c r="A2681" s="73">
        <v>39954</v>
      </c>
      <c r="B2681" s="130">
        <v>888.330017</v>
      </c>
      <c r="C2681" s="125">
        <f t="shared" si="164"/>
        <v>-2.1005298366656544E-2</v>
      </c>
      <c r="D2681" s="128">
        <f t="shared" si="165"/>
        <v>-21005.298366656545</v>
      </c>
      <c r="E2681" s="128">
        <f t="shared" ca="1" si="166"/>
        <v>-194251.87393978122</v>
      </c>
      <c r="F2681" s="128">
        <f t="shared" ca="1" si="167"/>
        <v>241476.62481038526</v>
      </c>
    </row>
    <row r="2682" spans="1:6" x14ac:dyDescent="0.3">
      <c r="A2682" s="73">
        <v>39953</v>
      </c>
      <c r="B2682" s="130">
        <v>903.46997099999999</v>
      </c>
      <c r="C2682" s="125">
        <f t="shared" si="164"/>
        <v>-1.7465506827945121E-2</v>
      </c>
      <c r="D2682" s="128">
        <f t="shared" si="165"/>
        <v>-17465.506827945122</v>
      </c>
      <c r="E2682" s="128">
        <f t="shared" ca="1" si="166"/>
        <v>-194251.87393978122</v>
      </c>
      <c r="F2682" s="128">
        <f t="shared" ca="1" si="167"/>
        <v>241476.62481038526</v>
      </c>
    </row>
    <row r="2683" spans="1:6" x14ac:dyDescent="0.3">
      <c r="A2683" s="73">
        <v>39952</v>
      </c>
      <c r="B2683" s="130">
        <v>908.13000499999998</v>
      </c>
      <c r="C2683" s="125">
        <f t="shared" si="164"/>
        <v>4.7909018117844315E-3</v>
      </c>
      <c r="D2683" s="128">
        <f t="shared" si="165"/>
        <v>4790.9018117844316</v>
      </c>
      <c r="E2683" s="128">
        <f t="shared" ca="1" si="166"/>
        <v>-194251.87393978122</v>
      </c>
      <c r="F2683" s="128">
        <f t="shared" ca="1" si="167"/>
        <v>241476.62481038526</v>
      </c>
    </row>
    <row r="2684" spans="1:6" x14ac:dyDescent="0.3">
      <c r="A2684" s="73">
        <v>39951</v>
      </c>
      <c r="B2684" s="130">
        <v>909.71002199999998</v>
      </c>
      <c r="C2684" s="125">
        <f t="shared" si="164"/>
        <v>2.7225783995699082E-3</v>
      </c>
      <c r="D2684" s="128">
        <f t="shared" si="165"/>
        <v>2722.578399569908</v>
      </c>
      <c r="E2684" s="128">
        <f t="shared" ca="1" si="166"/>
        <v>-194251.87393978122</v>
      </c>
      <c r="F2684" s="128">
        <f t="shared" ca="1" si="167"/>
        <v>241476.62481038526</v>
      </c>
    </row>
    <row r="2685" spans="1:6" x14ac:dyDescent="0.3">
      <c r="A2685" s="73">
        <v>39948</v>
      </c>
      <c r="B2685" s="130">
        <v>882.88000499999998</v>
      </c>
      <c r="C2685" s="125">
        <f t="shared" si="164"/>
        <v>6.1081056589453731E-3</v>
      </c>
      <c r="D2685" s="128">
        <f t="shared" si="165"/>
        <v>6108.1056589453729</v>
      </c>
      <c r="E2685" s="128">
        <f t="shared" ca="1" si="166"/>
        <v>-194251.87393978122</v>
      </c>
      <c r="F2685" s="128">
        <f t="shared" ca="1" si="167"/>
        <v>241476.62481038526</v>
      </c>
    </row>
    <row r="2686" spans="1:6" x14ac:dyDescent="0.3">
      <c r="A2686" s="73">
        <v>39947</v>
      </c>
      <c r="B2686" s="130">
        <v>893.07000700000003</v>
      </c>
      <c r="C2686" s="125">
        <f t="shared" si="164"/>
        <v>2.3212393357574745E-2</v>
      </c>
      <c r="D2686" s="128">
        <f t="shared" si="165"/>
        <v>23212.393357574747</v>
      </c>
      <c r="E2686" s="128">
        <f t="shared" ca="1" si="166"/>
        <v>-194251.87393978122</v>
      </c>
      <c r="F2686" s="128">
        <f t="shared" ca="1" si="167"/>
        <v>241476.62481038526</v>
      </c>
    </row>
    <row r="2687" spans="1:6" x14ac:dyDescent="0.3">
      <c r="A2687" s="73">
        <v>39946</v>
      </c>
      <c r="B2687" s="130">
        <v>883.919983</v>
      </c>
      <c r="C2687" s="125">
        <f t="shared" si="164"/>
        <v>1.1766823661345294E-2</v>
      </c>
      <c r="D2687" s="128">
        <f t="shared" si="165"/>
        <v>11766.823661345294</v>
      </c>
      <c r="E2687" s="128">
        <f t="shared" ca="1" si="166"/>
        <v>-194251.87393978122</v>
      </c>
      <c r="F2687" s="128">
        <f t="shared" ca="1" si="167"/>
        <v>241476.62481038526</v>
      </c>
    </row>
    <row r="2688" spans="1:6" x14ac:dyDescent="0.3">
      <c r="A2688" s="73">
        <v>39945</v>
      </c>
      <c r="B2688" s="130">
        <v>908.34997599999997</v>
      </c>
      <c r="C2688" s="125">
        <f t="shared" si="164"/>
        <v>6.2198892229957004E-2</v>
      </c>
      <c r="D2688" s="128">
        <f t="shared" si="165"/>
        <v>62198.892229957004</v>
      </c>
      <c r="E2688" s="128">
        <f t="shared" ca="1" si="166"/>
        <v>-194251.87393978122</v>
      </c>
      <c r="F2688" s="128">
        <f t="shared" ca="1" si="167"/>
        <v>241476.62481038526</v>
      </c>
    </row>
    <row r="2689" spans="1:6" x14ac:dyDescent="0.3">
      <c r="A2689" s="73">
        <v>39944</v>
      </c>
      <c r="B2689" s="130">
        <v>909.23999000000003</v>
      </c>
      <c r="C2689" s="125">
        <f t="shared" si="164"/>
        <v>6.0325803077214246E-2</v>
      </c>
      <c r="D2689" s="128">
        <f t="shared" si="165"/>
        <v>60325.803077214245</v>
      </c>
      <c r="E2689" s="128">
        <f t="shared" ca="1" si="166"/>
        <v>-194251.87393978122</v>
      </c>
      <c r="F2689" s="128">
        <f t="shared" ca="1" si="167"/>
        <v>241476.62481038526</v>
      </c>
    </row>
    <row r="2690" spans="1:6" x14ac:dyDescent="0.3">
      <c r="A2690" s="73">
        <v>39941</v>
      </c>
      <c r="B2690" s="130">
        <v>929.22997999999995</v>
      </c>
      <c r="C2690" s="125">
        <f t="shared" si="164"/>
        <v>7.2728953574199728E-2</v>
      </c>
      <c r="D2690" s="128">
        <f t="shared" si="165"/>
        <v>72728.953574199724</v>
      </c>
      <c r="E2690" s="128">
        <f t="shared" ca="1" si="166"/>
        <v>-194251.87393978122</v>
      </c>
      <c r="F2690" s="128">
        <f t="shared" ca="1" si="167"/>
        <v>241476.62481038526</v>
      </c>
    </row>
    <row r="2691" spans="1:6" x14ac:dyDescent="0.3">
      <c r="A2691" s="73">
        <v>39940</v>
      </c>
      <c r="B2691" s="130">
        <v>907.39001499999995</v>
      </c>
      <c r="C2691" s="125">
        <f t="shared" si="164"/>
        <v>6.511178644344584E-2</v>
      </c>
      <c r="D2691" s="128">
        <f t="shared" si="165"/>
        <v>65111.786443445839</v>
      </c>
      <c r="E2691" s="128">
        <f t="shared" ca="1" si="166"/>
        <v>-194251.87393978122</v>
      </c>
      <c r="F2691" s="128">
        <f t="shared" ca="1" si="167"/>
        <v>241476.62481038526</v>
      </c>
    </row>
    <row r="2692" spans="1:6" x14ac:dyDescent="0.3">
      <c r="A2692" s="73">
        <v>39939</v>
      </c>
      <c r="B2692" s="130">
        <v>919.53002900000001</v>
      </c>
      <c r="C2692" s="125">
        <f t="shared" si="164"/>
        <v>9.0071770589605027E-2</v>
      </c>
      <c r="D2692" s="128">
        <f t="shared" si="165"/>
        <v>90071.770589605032</v>
      </c>
      <c r="E2692" s="128">
        <f t="shared" ca="1" si="166"/>
        <v>-194251.87393978122</v>
      </c>
      <c r="F2692" s="128">
        <f t="shared" ca="1" si="167"/>
        <v>241476.62481038526</v>
      </c>
    </row>
    <row r="2693" spans="1:6" x14ac:dyDescent="0.3">
      <c r="A2693" s="73">
        <v>39938</v>
      </c>
      <c r="B2693" s="130">
        <v>903.79998799999998</v>
      </c>
      <c r="C2693" s="125">
        <f t="shared" si="164"/>
        <v>6.3194016946289455E-2</v>
      </c>
      <c r="D2693" s="128">
        <f t="shared" si="165"/>
        <v>63194.016946289456</v>
      </c>
      <c r="E2693" s="128">
        <f t="shared" ca="1" si="166"/>
        <v>-194251.87393978122</v>
      </c>
      <c r="F2693" s="128">
        <f t="shared" ca="1" si="167"/>
        <v>241476.62481038526</v>
      </c>
    </row>
    <row r="2694" spans="1:6" x14ac:dyDescent="0.3">
      <c r="A2694" s="73">
        <v>39937</v>
      </c>
      <c r="B2694" s="130">
        <v>907.23999000000003</v>
      </c>
      <c r="C2694" s="125">
        <f t="shared" si="164"/>
        <v>8.9921759813517355E-2</v>
      </c>
      <c r="D2694" s="128">
        <f t="shared" si="165"/>
        <v>89921.759813517361</v>
      </c>
      <c r="E2694" s="128">
        <f t="shared" ca="1" si="166"/>
        <v>-194251.87393978122</v>
      </c>
      <c r="F2694" s="128">
        <f t="shared" ca="1" si="167"/>
        <v>241476.62481038526</v>
      </c>
    </row>
    <row r="2695" spans="1:6" x14ac:dyDescent="0.3">
      <c r="A2695" s="73">
        <v>39934</v>
      </c>
      <c r="B2695" s="130">
        <v>877.52002000000005</v>
      </c>
      <c r="C2695" s="125">
        <f t="shared" si="164"/>
        <v>9.107686543910587E-3</v>
      </c>
      <c r="D2695" s="128">
        <f t="shared" si="165"/>
        <v>9107.6865439105877</v>
      </c>
      <c r="E2695" s="128">
        <f t="shared" ca="1" si="166"/>
        <v>-194251.87393978122</v>
      </c>
      <c r="F2695" s="128">
        <f t="shared" ca="1" si="167"/>
        <v>241476.62481038526</v>
      </c>
    </row>
    <row r="2696" spans="1:6" x14ac:dyDescent="0.3">
      <c r="A2696" s="73">
        <v>39933</v>
      </c>
      <c r="B2696" s="130">
        <v>872.80999799999995</v>
      </c>
      <c r="C2696" s="125">
        <f t="shared" ref="C2696:C2759" si="168">B2696/B2706-1</f>
        <v>8.6790825195295351E-3</v>
      </c>
      <c r="D2696" s="128">
        <f t="shared" ref="D2696:D2759" si="169">C2696*$B$5</f>
        <v>8679.0825195295347</v>
      </c>
      <c r="E2696" s="128">
        <f t="shared" ref="E2696:E2759" ca="1" si="170">_xlfn.PERCENTILE.INC(OFFSET(D2696,0,0,Window),1-VaRLevel)</f>
        <v>-194251.87393978122</v>
      </c>
      <c r="F2696" s="128">
        <f t="shared" ref="F2696:F2759" ca="1" si="171">ABS(AVERAGEIF(OFFSET(D2696,0,0,Window),"&lt;=" &amp;E2696))</f>
        <v>241476.62481038526</v>
      </c>
    </row>
    <row r="2697" spans="1:6" x14ac:dyDescent="0.3">
      <c r="A2697" s="73">
        <v>39932</v>
      </c>
      <c r="B2697" s="130">
        <v>873.64001499999995</v>
      </c>
      <c r="C2697" s="125">
        <f t="shared" si="168"/>
        <v>2.5326874927415588E-2</v>
      </c>
      <c r="D2697" s="128">
        <f t="shared" si="169"/>
        <v>25326.874927415589</v>
      </c>
      <c r="E2697" s="128">
        <f t="shared" ca="1" si="170"/>
        <v>-194251.87393978122</v>
      </c>
      <c r="F2697" s="128">
        <f t="shared" ca="1" si="171"/>
        <v>241476.62481038526</v>
      </c>
    </row>
    <row r="2698" spans="1:6" x14ac:dyDescent="0.3">
      <c r="A2698" s="73">
        <v>39931</v>
      </c>
      <c r="B2698" s="130">
        <v>855.15997300000004</v>
      </c>
      <c r="C2698" s="125">
        <f t="shared" si="168"/>
        <v>1.6232885323826496E-2</v>
      </c>
      <c r="D2698" s="128">
        <f t="shared" si="169"/>
        <v>16232.885323826496</v>
      </c>
      <c r="E2698" s="128">
        <f t="shared" ca="1" si="170"/>
        <v>-194251.87393978122</v>
      </c>
      <c r="F2698" s="128">
        <f t="shared" ca="1" si="171"/>
        <v>241476.62481038526</v>
      </c>
    </row>
    <row r="2699" spans="1:6" x14ac:dyDescent="0.3">
      <c r="A2699" s="73">
        <v>39930</v>
      </c>
      <c r="B2699" s="130">
        <v>857.51000999999997</v>
      </c>
      <c r="C2699" s="125">
        <f t="shared" si="168"/>
        <v>-1.4206677633404885E-3</v>
      </c>
      <c r="D2699" s="128">
        <f t="shared" si="169"/>
        <v>-1420.6677633404886</v>
      </c>
      <c r="E2699" s="128">
        <f t="shared" ca="1" si="170"/>
        <v>-194251.87393978122</v>
      </c>
      <c r="F2699" s="128">
        <f t="shared" ca="1" si="171"/>
        <v>241476.62481038526</v>
      </c>
    </row>
    <row r="2700" spans="1:6" x14ac:dyDescent="0.3">
      <c r="A2700" s="73">
        <v>39927</v>
      </c>
      <c r="B2700" s="130">
        <v>866.22997999999995</v>
      </c>
      <c r="C2700" s="125">
        <f t="shared" si="168"/>
        <v>1.1289322432262328E-2</v>
      </c>
      <c r="D2700" s="128">
        <f t="shared" si="169"/>
        <v>11289.322432262328</v>
      </c>
      <c r="E2700" s="128">
        <f t="shared" ca="1" si="170"/>
        <v>-194251.87393978122</v>
      </c>
      <c r="F2700" s="128">
        <f t="shared" ca="1" si="171"/>
        <v>241476.62481038526</v>
      </c>
    </row>
    <row r="2701" spans="1:6" x14ac:dyDescent="0.3">
      <c r="A2701" s="73">
        <v>39926</v>
      </c>
      <c r="B2701" s="130">
        <v>851.919983</v>
      </c>
      <c r="C2701" s="125">
        <f t="shared" si="168"/>
        <v>3.2430087347438574E-2</v>
      </c>
      <c r="D2701" s="128">
        <f t="shared" si="169"/>
        <v>32430.087347438573</v>
      </c>
      <c r="E2701" s="128">
        <f t="shared" ca="1" si="170"/>
        <v>-194251.87393978122</v>
      </c>
      <c r="F2701" s="128">
        <f t="shared" ca="1" si="171"/>
        <v>241476.62481038526</v>
      </c>
    </row>
    <row r="2702" spans="1:6" x14ac:dyDescent="0.3">
      <c r="A2702" s="73">
        <v>39925</v>
      </c>
      <c r="B2702" s="130">
        <v>843.54998799999998</v>
      </c>
      <c r="C2702" s="125">
        <f t="shared" si="168"/>
        <v>3.4332659446989044E-2</v>
      </c>
      <c r="D2702" s="128">
        <f t="shared" si="169"/>
        <v>34332.659446989048</v>
      </c>
      <c r="E2702" s="128">
        <f t="shared" ca="1" si="170"/>
        <v>-194251.87393978122</v>
      </c>
      <c r="F2702" s="128">
        <f t="shared" ca="1" si="171"/>
        <v>241476.62481038526</v>
      </c>
    </row>
    <row r="2703" spans="1:6" x14ac:dyDescent="0.3">
      <c r="A2703" s="73">
        <v>39924</v>
      </c>
      <c r="B2703" s="130">
        <v>850.080017</v>
      </c>
      <c r="C2703" s="125">
        <f t="shared" si="168"/>
        <v>1.7475029144324861E-2</v>
      </c>
      <c r="D2703" s="128">
        <f t="shared" si="169"/>
        <v>17475.029144324861</v>
      </c>
      <c r="E2703" s="128">
        <f t="shared" ca="1" si="170"/>
        <v>-194251.87393978122</v>
      </c>
      <c r="F2703" s="128">
        <f t="shared" ca="1" si="171"/>
        <v>241476.62481038526</v>
      </c>
    </row>
    <row r="2704" spans="1:6" x14ac:dyDescent="0.3">
      <c r="A2704" s="73">
        <v>39923</v>
      </c>
      <c r="B2704" s="130">
        <v>832.39001499999995</v>
      </c>
      <c r="C2704" s="125">
        <f t="shared" si="168"/>
        <v>-1.1999982195845749E-2</v>
      </c>
      <c r="D2704" s="128">
        <f t="shared" si="169"/>
        <v>-11999.982195845749</v>
      </c>
      <c r="E2704" s="128">
        <f t="shared" ca="1" si="170"/>
        <v>-194251.87393978122</v>
      </c>
      <c r="F2704" s="128">
        <f t="shared" ca="1" si="171"/>
        <v>241476.62481038526</v>
      </c>
    </row>
    <row r="2705" spans="1:6" x14ac:dyDescent="0.3">
      <c r="A2705" s="73">
        <v>39920</v>
      </c>
      <c r="B2705" s="130">
        <v>869.59997599999997</v>
      </c>
      <c r="C2705" s="125">
        <f t="shared" si="168"/>
        <v>4.2210947996051296E-2</v>
      </c>
      <c r="D2705" s="128">
        <f t="shared" si="169"/>
        <v>42210.947996051298</v>
      </c>
      <c r="E2705" s="128">
        <f t="shared" ca="1" si="170"/>
        <v>-194251.87393978122</v>
      </c>
      <c r="F2705" s="128">
        <f t="shared" ca="1" si="171"/>
        <v>241476.62481038526</v>
      </c>
    </row>
    <row r="2706" spans="1:6" x14ac:dyDescent="0.3">
      <c r="A2706" s="73">
        <v>39919</v>
      </c>
      <c r="B2706" s="130">
        <v>865.29998799999998</v>
      </c>
      <c r="C2706" s="125">
        <f t="shared" si="168"/>
        <v>6.6849102263112359E-2</v>
      </c>
      <c r="D2706" s="128">
        <f t="shared" si="169"/>
        <v>66849.102263112363</v>
      </c>
      <c r="E2706" s="128">
        <f t="shared" ca="1" si="170"/>
        <v>-194251.87393978122</v>
      </c>
      <c r="F2706" s="128">
        <f t="shared" ca="1" si="171"/>
        <v>241476.62481038526</v>
      </c>
    </row>
    <row r="2707" spans="1:6" x14ac:dyDescent="0.3">
      <c r="A2707" s="73">
        <v>39918</v>
      </c>
      <c r="B2707" s="130">
        <v>852.05999799999995</v>
      </c>
      <c r="C2707" s="125">
        <f t="shared" si="168"/>
        <v>6.7918336746076058E-2</v>
      </c>
      <c r="D2707" s="128">
        <f t="shared" si="169"/>
        <v>67918.336746076064</v>
      </c>
      <c r="E2707" s="128">
        <f t="shared" ca="1" si="170"/>
        <v>-194251.87393978122</v>
      </c>
      <c r="F2707" s="128">
        <f t="shared" ca="1" si="171"/>
        <v>241476.62481038526</v>
      </c>
    </row>
    <row r="2708" spans="1:6" x14ac:dyDescent="0.3">
      <c r="A2708" s="73">
        <v>39917</v>
      </c>
      <c r="B2708" s="130">
        <v>841.5</v>
      </c>
      <c r="C2708" s="125">
        <f t="shared" si="168"/>
        <v>6.8530683291569972E-2</v>
      </c>
      <c r="D2708" s="128">
        <f t="shared" si="169"/>
        <v>68530.683291569978</v>
      </c>
      <c r="E2708" s="128">
        <f t="shared" ca="1" si="170"/>
        <v>-194251.87393978122</v>
      </c>
      <c r="F2708" s="128">
        <f t="shared" ca="1" si="171"/>
        <v>241476.62481038526</v>
      </c>
    </row>
    <row r="2709" spans="1:6" x14ac:dyDescent="0.3">
      <c r="A2709" s="73">
        <v>39916</v>
      </c>
      <c r="B2709" s="130">
        <v>858.72997999999995</v>
      </c>
      <c r="C2709" s="125">
        <f t="shared" si="168"/>
        <v>5.2442554471057612E-2</v>
      </c>
      <c r="D2709" s="128">
        <f t="shared" si="169"/>
        <v>52442.554471057614</v>
      </c>
      <c r="E2709" s="128">
        <f t="shared" ca="1" si="170"/>
        <v>-194251.87393978122</v>
      </c>
      <c r="F2709" s="128">
        <f t="shared" ca="1" si="171"/>
        <v>241476.62481038526</v>
      </c>
    </row>
    <row r="2710" spans="1:6" x14ac:dyDescent="0.3">
      <c r="A2710" s="73">
        <v>39912</v>
      </c>
      <c r="B2710" s="130">
        <v>856.55999799999995</v>
      </c>
      <c r="C2710" s="125">
        <f t="shared" si="168"/>
        <v>2.845617922200927E-2</v>
      </c>
      <c r="D2710" s="128">
        <f t="shared" si="169"/>
        <v>28456.179222009268</v>
      </c>
      <c r="E2710" s="128">
        <f t="shared" ca="1" si="170"/>
        <v>-194251.87393978122</v>
      </c>
      <c r="F2710" s="128">
        <f t="shared" ca="1" si="171"/>
        <v>241476.62481038526</v>
      </c>
    </row>
    <row r="2711" spans="1:6" x14ac:dyDescent="0.3">
      <c r="A2711" s="73">
        <v>39911</v>
      </c>
      <c r="B2711" s="130">
        <v>825.15997300000004</v>
      </c>
      <c r="C2711" s="125">
        <f t="shared" si="168"/>
        <v>1.3859497629506334E-2</v>
      </c>
      <c r="D2711" s="128">
        <f t="shared" si="169"/>
        <v>13859.497629506335</v>
      </c>
      <c r="E2711" s="128">
        <f t="shared" ca="1" si="170"/>
        <v>-194251.87393978122</v>
      </c>
      <c r="F2711" s="128">
        <f t="shared" ca="1" si="171"/>
        <v>241476.62481038526</v>
      </c>
    </row>
    <row r="2712" spans="1:6" x14ac:dyDescent="0.3">
      <c r="A2712" s="73">
        <v>39910</v>
      </c>
      <c r="B2712" s="130">
        <v>815.54998799999998</v>
      </c>
      <c r="C2712" s="125">
        <f t="shared" si="168"/>
        <v>1.1698001610789932E-2</v>
      </c>
      <c r="D2712" s="128">
        <f t="shared" si="169"/>
        <v>11698.001610789932</v>
      </c>
      <c r="E2712" s="128">
        <f t="shared" ca="1" si="170"/>
        <v>-194251.87393978122</v>
      </c>
      <c r="F2712" s="128">
        <f t="shared" ca="1" si="171"/>
        <v>241476.62481038526</v>
      </c>
    </row>
    <row r="2713" spans="1:6" x14ac:dyDescent="0.3">
      <c r="A2713" s="73">
        <v>39909</v>
      </c>
      <c r="B2713" s="130">
        <v>835.47997999999995</v>
      </c>
      <c r="C2713" s="125">
        <f t="shared" si="168"/>
        <v>1.5262719656183199E-2</v>
      </c>
      <c r="D2713" s="128">
        <f t="shared" si="169"/>
        <v>15262.719656183199</v>
      </c>
      <c r="E2713" s="128">
        <f t="shared" ca="1" si="170"/>
        <v>-194251.87393978122</v>
      </c>
      <c r="F2713" s="128">
        <f t="shared" ca="1" si="171"/>
        <v>241476.62481038526</v>
      </c>
    </row>
    <row r="2714" spans="1:6" x14ac:dyDescent="0.3">
      <c r="A2714" s="73">
        <v>39906</v>
      </c>
      <c r="B2714" s="130">
        <v>842.5</v>
      </c>
      <c r="C2714" s="125">
        <f t="shared" si="168"/>
        <v>9.6234449888304985E-2</v>
      </c>
      <c r="D2714" s="128">
        <f t="shared" si="169"/>
        <v>96234.449888304982</v>
      </c>
      <c r="E2714" s="128">
        <f t="shared" ca="1" si="170"/>
        <v>-194251.87393978122</v>
      </c>
      <c r="F2714" s="128">
        <f t="shared" ca="1" si="171"/>
        <v>241476.62481038526</v>
      </c>
    </row>
    <row r="2715" spans="1:6" x14ac:dyDescent="0.3">
      <c r="A2715" s="73">
        <v>39905</v>
      </c>
      <c r="B2715" s="130">
        <v>834.38000499999998</v>
      </c>
      <c r="C2715" s="125">
        <f t="shared" si="168"/>
        <v>6.4205944100467649E-2</v>
      </c>
      <c r="D2715" s="128">
        <f t="shared" si="169"/>
        <v>64205.944100467648</v>
      </c>
      <c r="E2715" s="128">
        <f t="shared" ca="1" si="170"/>
        <v>-194251.87393978122</v>
      </c>
      <c r="F2715" s="128">
        <f t="shared" ca="1" si="171"/>
        <v>241476.62481038526</v>
      </c>
    </row>
    <row r="2716" spans="1:6" x14ac:dyDescent="0.3">
      <c r="A2716" s="73">
        <v>39904</v>
      </c>
      <c r="B2716" s="130">
        <v>811.080017</v>
      </c>
      <c r="C2716" s="125">
        <f t="shared" si="168"/>
        <v>2.1061297293977654E-2</v>
      </c>
      <c r="D2716" s="128">
        <f t="shared" si="169"/>
        <v>21061.297293977655</v>
      </c>
      <c r="E2716" s="128">
        <f t="shared" ca="1" si="170"/>
        <v>-194251.87393978122</v>
      </c>
      <c r="F2716" s="128">
        <f t="shared" ca="1" si="171"/>
        <v>241476.62481038526</v>
      </c>
    </row>
    <row r="2717" spans="1:6" x14ac:dyDescent="0.3">
      <c r="A2717" s="73">
        <v>39903</v>
      </c>
      <c r="B2717" s="130">
        <v>797.86999500000002</v>
      </c>
      <c r="C2717" s="125">
        <f t="shared" si="168"/>
        <v>2.5381689362705462E-2</v>
      </c>
      <c r="D2717" s="128">
        <f t="shared" si="169"/>
        <v>25381.689362705463</v>
      </c>
      <c r="E2717" s="128">
        <f t="shared" ca="1" si="170"/>
        <v>-194251.87393978122</v>
      </c>
      <c r="F2717" s="128">
        <f t="shared" ca="1" si="171"/>
        <v>241476.62481038526</v>
      </c>
    </row>
    <row r="2718" spans="1:6" x14ac:dyDescent="0.3">
      <c r="A2718" s="73">
        <v>39902</v>
      </c>
      <c r="B2718" s="130">
        <v>787.53002900000001</v>
      </c>
      <c r="C2718" s="125">
        <f t="shared" si="168"/>
        <v>4.462191212334865E-2</v>
      </c>
      <c r="D2718" s="128">
        <f t="shared" si="169"/>
        <v>44621.912123348651</v>
      </c>
      <c r="E2718" s="128">
        <f t="shared" ca="1" si="170"/>
        <v>-194251.87393978122</v>
      </c>
      <c r="F2718" s="128">
        <f t="shared" ca="1" si="171"/>
        <v>241476.62481038526</v>
      </c>
    </row>
    <row r="2719" spans="1:6" x14ac:dyDescent="0.3">
      <c r="A2719" s="73">
        <v>39899</v>
      </c>
      <c r="B2719" s="130">
        <v>815.94000200000005</v>
      </c>
      <c r="C2719" s="125">
        <f t="shared" si="168"/>
        <v>7.8501110226704585E-2</v>
      </c>
      <c r="D2719" s="128">
        <f t="shared" si="169"/>
        <v>78501.110226704579</v>
      </c>
      <c r="E2719" s="128">
        <f t="shared" ca="1" si="170"/>
        <v>-194251.87393978122</v>
      </c>
      <c r="F2719" s="128">
        <f t="shared" ca="1" si="171"/>
        <v>241476.62481038526</v>
      </c>
    </row>
    <row r="2720" spans="1:6" x14ac:dyDescent="0.3">
      <c r="A2720" s="73">
        <v>39898</v>
      </c>
      <c r="B2720" s="130">
        <v>832.85998500000005</v>
      </c>
      <c r="C2720" s="125">
        <f t="shared" si="168"/>
        <v>0.10938540119595874</v>
      </c>
      <c r="D2720" s="128">
        <f t="shared" si="169"/>
        <v>109385.40119595874</v>
      </c>
      <c r="E2720" s="128">
        <f t="shared" ca="1" si="170"/>
        <v>-194251.87393978122</v>
      </c>
      <c r="F2720" s="128">
        <f t="shared" ca="1" si="171"/>
        <v>241476.62481038526</v>
      </c>
    </row>
    <row r="2721" spans="1:6" x14ac:dyDescent="0.3">
      <c r="A2721" s="73">
        <v>39897</v>
      </c>
      <c r="B2721" s="130">
        <v>813.88000499999998</v>
      </c>
      <c r="C2721" s="125">
        <f t="shared" si="168"/>
        <v>0.12825776578111681</v>
      </c>
      <c r="D2721" s="128">
        <f t="shared" si="169"/>
        <v>128257.7657811168</v>
      </c>
      <c r="E2721" s="128">
        <f t="shared" ca="1" si="170"/>
        <v>-194251.87393978122</v>
      </c>
      <c r="F2721" s="128">
        <f t="shared" ca="1" si="171"/>
        <v>241476.62481038526</v>
      </c>
    </row>
    <row r="2722" spans="1:6" x14ac:dyDescent="0.3">
      <c r="A2722" s="73">
        <v>39896</v>
      </c>
      <c r="B2722" s="130">
        <v>806.11999500000002</v>
      </c>
      <c r="C2722" s="125">
        <f t="shared" si="168"/>
        <v>0.12023349344858802</v>
      </c>
      <c r="D2722" s="128">
        <f t="shared" si="169"/>
        <v>120233.49344858802</v>
      </c>
      <c r="E2722" s="128">
        <f t="shared" ca="1" si="170"/>
        <v>-194251.87393978122</v>
      </c>
      <c r="F2722" s="128">
        <f t="shared" ca="1" si="171"/>
        <v>241476.62481038526</v>
      </c>
    </row>
    <row r="2723" spans="1:6" x14ac:dyDescent="0.3">
      <c r="A2723" s="73">
        <v>39895</v>
      </c>
      <c r="B2723" s="130">
        <v>822.919983</v>
      </c>
      <c r="C2723" s="125">
        <f t="shared" si="168"/>
        <v>0.21638352730089983</v>
      </c>
      <c r="D2723" s="128">
        <f t="shared" si="169"/>
        <v>216383.52730089982</v>
      </c>
      <c r="E2723" s="128">
        <f t="shared" ca="1" si="170"/>
        <v>-194251.87393978122</v>
      </c>
      <c r="F2723" s="128">
        <f t="shared" ca="1" si="171"/>
        <v>241476.62481038526</v>
      </c>
    </row>
    <row r="2724" spans="1:6" x14ac:dyDescent="0.3">
      <c r="A2724" s="73">
        <v>39892</v>
      </c>
      <c r="B2724" s="130">
        <v>768.53997800000002</v>
      </c>
      <c r="C2724" s="125">
        <f t="shared" si="168"/>
        <v>0.12461583946987154</v>
      </c>
      <c r="D2724" s="128">
        <f t="shared" si="169"/>
        <v>124615.83946987154</v>
      </c>
      <c r="E2724" s="128">
        <f t="shared" ca="1" si="170"/>
        <v>-194251.87393978122</v>
      </c>
      <c r="F2724" s="128">
        <f t="shared" ca="1" si="171"/>
        <v>241476.62481038526</v>
      </c>
    </row>
    <row r="2725" spans="1:6" x14ac:dyDescent="0.3">
      <c r="A2725" s="73">
        <v>39891</v>
      </c>
      <c r="B2725" s="130">
        <v>784.03997800000002</v>
      </c>
      <c r="C2725" s="125">
        <f t="shared" si="168"/>
        <v>0.148692391450163</v>
      </c>
      <c r="D2725" s="128">
        <f t="shared" si="169"/>
        <v>148692.39145016301</v>
      </c>
      <c r="E2725" s="128">
        <f t="shared" ca="1" si="170"/>
        <v>-194251.87393978122</v>
      </c>
      <c r="F2725" s="128">
        <f t="shared" ca="1" si="171"/>
        <v>241476.62481038526</v>
      </c>
    </row>
    <row r="2726" spans="1:6" x14ac:dyDescent="0.3">
      <c r="A2726" s="73">
        <v>39890</v>
      </c>
      <c r="B2726" s="130">
        <v>794.34997599999997</v>
      </c>
      <c r="C2726" s="125">
        <f t="shared" si="168"/>
        <v>0.11429851385454914</v>
      </c>
      <c r="D2726" s="128">
        <f t="shared" si="169"/>
        <v>114298.51385454915</v>
      </c>
      <c r="E2726" s="128">
        <f t="shared" ca="1" si="170"/>
        <v>-194251.87393978122</v>
      </c>
      <c r="F2726" s="128">
        <f t="shared" ca="1" si="171"/>
        <v>241476.62481038526</v>
      </c>
    </row>
    <row r="2727" spans="1:6" x14ac:dyDescent="0.3">
      <c r="A2727" s="73">
        <v>39889</v>
      </c>
      <c r="B2727" s="130">
        <v>778.11999500000002</v>
      </c>
      <c r="C2727" s="125">
        <f t="shared" si="168"/>
        <v>0.11745864174055853</v>
      </c>
      <c r="D2727" s="128">
        <f t="shared" si="169"/>
        <v>117458.64174055854</v>
      </c>
      <c r="E2727" s="128">
        <f t="shared" ca="1" si="170"/>
        <v>-194251.87393978122</v>
      </c>
      <c r="F2727" s="128">
        <f t="shared" ca="1" si="171"/>
        <v>241476.62481038526</v>
      </c>
    </row>
    <row r="2728" spans="1:6" x14ac:dyDescent="0.3">
      <c r="A2728" s="73">
        <v>39888</v>
      </c>
      <c r="B2728" s="130">
        <v>753.89001499999995</v>
      </c>
      <c r="C2728" s="125">
        <f t="shared" si="168"/>
        <v>7.5725589266745885E-2</v>
      </c>
      <c r="D2728" s="128">
        <f t="shared" si="169"/>
        <v>75725.589266745883</v>
      </c>
      <c r="E2728" s="128">
        <f t="shared" ca="1" si="170"/>
        <v>-194251.87393978122</v>
      </c>
      <c r="F2728" s="128">
        <f t="shared" ca="1" si="171"/>
        <v>241476.62481038526</v>
      </c>
    </row>
    <row r="2729" spans="1:6" x14ac:dyDescent="0.3">
      <c r="A2729" s="73">
        <v>39885</v>
      </c>
      <c r="B2729" s="130">
        <v>756.54998799999998</v>
      </c>
      <c r="C2729" s="125">
        <f t="shared" si="168"/>
        <v>2.9193650045261865E-2</v>
      </c>
      <c r="D2729" s="128">
        <f t="shared" si="169"/>
        <v>29193.650045261864</v>
      </c>
      <c r="E2729" s="128">
        <f t="shared" ca="1" si="170"/>
        <v>-194251.87393978122</v>
      </c>
      <c r="F2729" s="128">
        <f t="shared" ca="1" si="171"/>
        <v>241476.62481038526</v>
      </c>
    </row>
    <row r="2730" spans="1:6" x14ac:dyDescent="0.3">
      <c r="A2730" s="73">
        <v>39884</v>
      </c>
      <c r="B2730" s="130">
        <v>750.73999000000003</v>
      </c>
      <c r="C2730" s="125">
        <f t="shared" si="168"/>
        <v>-2.7762269739570744E-3</v>
      </c>
      <c r="D2730" s="128">
        <f t="shared" si="169"/>
        <v>-2776.2269739570743</v>
      </c>
      <c r="E2730" s="128">
        <f t="shared" ca="1" si="170"/>
        <v>-194251.87393978122</v>
      </c>
      <c r="F2730" s="128">
        <f t="shared" ca="1" si="171"/>
        <v>241476.62481038526</v>
      </c>
    </row>
    <row r="2731" spans="1:6" x14ac:dyDescent="0.3">
      <c r="A2731" s="73">
        <v>39883</v>
      </c>
      <c r="B2731" s="130">
        <v>721.35998500000005</v>
      </c>
      <c r="C2731" s="125">
        <f t="shared" si="168"/>
        <v>-5.6922522726970071E-2</v>
      </c>
      <c r="D2731" s="128">
        <f t="shared" si="169"/>
        <v>-56922.52272697007</v>
      </c>
      <c r="E2731" s="128">
        <f t="shared" ca="1" si="170"/>
        <v>-194251.87393978122</v>
      </c>
      <c r="F2731" s="128">
        <f t="shared" ca="1" si="171"/>
        <v>241476.62481038526</v>
      </c>
    </row>
    <row r="2732" spans="1:6" x14ac:dyDescent="0.3">
      <c r="A2732" s="73">
        <v>39882</v>
      </c>
      <c r="B2732" s="130">
        <v>719.59997599999997</v>
      </c>
      <c r="C2732" s="125">
        <f t="shared" si="168"/>
        <v>-6.9250120238570245E-2</v>
      </c>
      <c r="D2732" s="128">
        <f t="shared" si="169"/>
        <v>-69250.120238570249</v>
      </c>
      <c r="E2732" s="128">
        <f t="shared" ca="1" si="170"/>
        <v>-194251.87393978122</v>
      </c>
      <c r="F2732" s="128">
        <f t="shared" ca="1" si="171"/>
        <v>241476.62481038526</v>
      </c>
    </row>
    <row r="2733" spans="1:6" x14ac:dyDescent="0.3">
      <c r="A2733" s="73">
        <v>39881</v>
      </c>
      <c r="B2733" s="130">
        <v>676.53002900000001</v>
      </c>
      <c r="C2733" s="125">
        <f t="shared" si="168"/>
        <v>-8.9865855639191805E-2</v>
      </c>
      <c r="D2733" s="128">
        <f t="shared" si="169"/>
        <v>-89865.85563919181</v>
      </c>
      <c r="E2733" s="128">
        <f t="shared" ca="1" si="170"/>
        <v>-194251.87393978122</v>
      </c>
      <c r="F2733" s="128">
        <f t="shared" ca="1" si="171"/>
        <v>241476.62481038526</v>
      </c>
    </row>
    <row r="2734" spans="1:6" x14ac:dyDescent="0.3">
      <c r="A2734" s="73">
        <v>39878</v>
      </c>
      <c r="B2734" s="130">
        <v>683.38000499999998</v>
      </c>
      <c r="C2734" s="125">
        <f t="shared" si="168"/>
        <v>-0.1125511127207498</v>
      </c>
      <c r="D2734" s="128">
        <f t="shared" si="169"/>
        <v>-112551.11272074981</v>
      </c>
      <c r="E2734" s="128">
        <f t="shared" ca="1" si="170"/>
        <v>-194251.87393978122</v>
      </c>
      <c r="F2734" s="128">
        <f t="shared" ca="1" si="171"/>
        <v>241476.62481038526</v>
      </c>
    </row>
    <row r="2735" spans="1:6" x14ac:dyDescent="0.3">
      <c r="A2735" s="73">
        <v>39877</v>
      </c>
      <c r="B2735" s="130">
        <v>682.54998799999998</v>
      </c>
      <c r="C2735" s="125">
        <f t="shared" si="168"/>
        <v>-0.12374510713599229</v>
      </c>
      <c r="D2735" s="128">
        <f t="shared" si="169"/>
        <v>-123745.10713599229</v>
      </c>
      <c r="E2735" s="128">
        <f t="shared" ca="1" si="170"/>
        <v>-194251.87393978122</v>
      </c>
      <c r="F2735" s="128">
        <f t="shared" ca="1" si="171"/>
        <v>241476.62481038526</v>
      </c>
    </row>
    <row r="2736" spans="1:6" x14ac:dyDescent="0.3">
      <c r="A2736" s="73">
        <v>39876</v>
      </c>
      <c r="B2736" s="130">
        <v>712.86999500000002</v>
      </c>
      <c r="C2736" s="125">
        <f t="shared" si="168"/>
        <v>-9.5824547359297463E-2</v>
      </c>
      <c r="D2736" s="128">
        <f t="shared" si="169"/>
        <v>-95824.547359297459</v>
      </c>
      <c r="E2736" s="128">
        <f t="shared" ca="1" si="170"/>
        <v>-194251.87393978122</v>
      </c>
      <c r="F2736" s="128">
        <f t="shared" ca="1" si="171"/>
        <v>241476.62481038526</v>
      </c>
    </row>
    <row r="2737" spans="1:6" x14ac:dyDescent="0.3">
      <c r="A2737" s="73">
        <v>39875</v>
      </c>
      <c r="B2737" s="130">
        <v>696.330017</v>
      </c>
      <c r="C2737" s="125">
        <f t="shared" si="168"/>
        <v>-0.11764254596591772</v>
      </c>
      <c r="D2737" s="128">
        <f t="shared" si="169"/>
        <v>-117642.54596591773</v>
      </c>
      <c r="E2737" s="128">
        <f t="shared" ca="1" si="170"/>
        <v>-194251.87393978122</v>
      </c>
      <c r="F2737" s="128">
        <f t="shared" ca="1" si="171"/>
        <v>241476.62481038526</v>
      </c>
    </row>
    <row r="2738" spans="1:6" x14ac:dyDescent="0.3">
      <c r="A2738" s="73">
        <v>39874</v>
      </c>
      <c r="B2738" s="130">
        <v>700.82000700000003</v>
      </c>
      <c r="C2738" s="125">
        <f t="shared" si="168"/>
        <v>-0.15241161032955164</v>
      </c>
      <c r="D2738" s="128">
        <f t="shared" si="169"/>
        <v>-152411.61032955165</v>
      </c>
      <c r="E2738" s="128">
        <f t="shared" ca="1" si="170"/>
        <v>-194251.87393978122</v>
      </c>
      <c r="F2738" s="128">
        <f t="shared" ca="1" si="171"/>
        <v>241476.62481038526</v>
      </c>
    </row>
    <row r="2739" spans="1:6" x14ac:dyDescent="0.3">
      <c r="A2739" s="73">
        <v>39871</v>
      </c>
      <c r="B2739" s="130">
        <v>735.09002699999996</v>
      </c>
      <c r="C2739" s="125">
        <f t="shared" si="168"/>
        <v>-0.11985293736789737</v>
      </c>
      <c r="D2739" s="128">
        <f t="shared" si="169"/>
        <v>-119852.93736789738</v>
      </c>
      <c r="E2739" s="128">
        <f t="shared" ca="1" si="170"/>
        <v>-194251.87393978122</v>
      </c>
      <c r="F2739" s="128">
        <f t="shared" ca="1" si="171"/>
        <v>241476.62481038526</v>
      </c>
    </row>
    <row r="2740" spans="1:6" x14ac:dyDescent="0.3">
      <c r="A2740" s="73">
        <v>39870</v>
      </c>
      <c r="B2740" s="130">
        <v>752.830017</v>
      </c>
      <c r="C2740" s="125">
        <f t="shared" si="168"/>
        <v>-9.7044610994370117E-2</v>
      </c>
      <c r="D2740" s="128">
        <f t="shared" si="169"/>
        <v>-97044.610994370116</v>
      </c>
      <c r="E2740" s="128">
        <f t="shared" ca="1" si="170"/>
        <v>-194251.87393978122</v>
      </c>
      <c r="F2740" s="128">
        <f t="shared" ca="1" si="171"/>
        <v>241476.62481038526</v>
      </c>
    </row>
    <row r="2741" spans="1:6" x14ac:dyDescent="0.3">
      <c r="A2741" s="73">
        <v>39869</v>
      </c>
      <c r="B2741" s="130">
        <v>764.90002400000003</v>
      </c>
      <c r="C2741" s="125">
        <f t="shared" si="168"/>
        <v>-7.5269537976059731E-2</v>
      </c>
      <c r="D2741" s="128">
        <f t="shared" si="169"/>
        <v>-75269.537976059728</v>
      </c>
      <c r="E2741" s="128">
        <f t="shared" ca="1" si="170"/>
        <v>-194251.87393978122</v>
      </c>
      <c r="F2741" s="128">
        <f t="shared" ca="1" si="171"/>
        <v>241476.62481038526</v>
      </c>
    </row>
    <row r="2742" spans="1:6" x14ac:dyDescent="0.3">
      <c r="A2742" s="73">
        <v>39868</v>
      </c>
      <c r="B2742" s="130">
        <v>773.14001499999995</v>
      </c>
      <c r="C2742" s="125">
        <f t="shared" si="168"/>
        <v>-0.11122095705397883</v>
      </c>
      <c r="D2742" s="128">
        <f t="shared" si="169"/>
        <v>-111220.95705397883</v>
      </c>
      <c r="E2742" s="128">
        <f t="shared" ca="1" si="170"/>
        <v>-194251.87393978122</v>
      </c>
      <c r="F2742" s="128">
        <f t="shared" ca="1" si="171"/>
        <v>241476.62481038526</v>
      </c>
    </row>
    <row r="2743" spans="1:6" x14ac:dyDescent="0.3">
      <c r="A2743" s="73">
        <v>39867</v>
      </c>
      <c r="B2743" s="130">
        <v>743.330017</v>
      </c>
      <c r="C2743" s="125">
        <f t="shared" si="168"/>
        <v>-0.14422054163169806</v>
      </c>
      <c r="D2743" s="128">
        <f t="shared" si="169"/>
        <v>-144220.54163169806</v>
      </c>
      <c r="E2743" s="128">
        <f t="shared" ca="1" si="170"/>
        <v>-194251.87393978122</v>
      </c>
      <c r="F2743" s="128">
        <f t="shared" ca="1" si="171"/>
        <v>241476.62481038526</v>
      </c>
    </row>
    <row r="2744" spans="1:6" x14ac:dyDescent="0.3">
      <c r="A2744" s="73">
        <v>39864</v>
      </c>
      <c r="B2744" s="130">
        <v>770.04998799999998</v>
      </c>
      <c r="C2744" s="125">
        <f t="shared" si="168"/>
        <v>-8.9613986109517874E-2</v>
      </c>
      <c r="D2744" s="128">
        <f t="shared" si="169"/>
        <v>-89613.986109517879</v>
      </c>
      <c r="E2744" s="128">
        <f t="shared" ca="1" si="170"/>
        <v>-194251.87393978122</v>
      </c>
      <c r="F2744" s="128">
        <f t="shared" ca="1" si="171"/>
        <v>241476.62481038526</v>
      </c>
    </row>
    <row r="2745" spans="1:6" x14ac:dyDescent="0.3">
      <c r="A2745" s="73">
        <v>39863</v>
      </c>
      <c r="B2745" s="130">
        <v>778.94000200000005</v>
      </c>
      <c r="C2745" s="125">
        <f t="shared" si="168"/>
        <v>-6.4032754503749012E-2</v>
      </c>
      <c r="D2745" s="128">
        <f t="shared" si="169"/>
        <v>-64032.754503749013</v>
      </c>
      <c r="E2745" s="128">
        <f t="shared" ca="1" si="170"/>
        <v>-194251.87393978122</v>
      </c>
      <c r="F2745" s="128">
        <f t="shared" ca="1" si="171"/>
        <v>241476.62481038526</v>
      </c>
    </row>
    <row r="2746" spans="1:6" x14ac:dyDescent="0.3">
      <c r="A2746" s="73">
        <v>39862</v>
      </c>
      <c r="B2746" s="130">
        <v>788.419983</v>
      </c>
      <c r="C2746" s="125">
        <f t="shared" si="168"/>
        <v>-5.9736945775996086E-2</v>
      </c>
      <c r="D2746" s="128">
        <f t="shared" si="169"/>
        <v>-59736.945775996086</v>
      </c>
      <c r="E2746" s="128">
        <f t="shared" ca="1" si="170"/>
        <v>-194251.87393978122</v>
      </c>
      <c r="F2746" s="128">
        <f t="shared" ca="1" si="171"/>
        <v>241476.62481038526</v>
      </c>
    </row>
    <row r="2747" spans="1:6" x14ac:dyDescent="0.3">
      <c r="A2747" s="73">
        <v>39861</v>
      </c>
      <c r="B2747" s="130">
        <v>789.169983</v>
      </c>
      <c r="C2747" s="125">
        <f t="shared" si="168"/>
        <v>-4.39402245010172E-2</v>
      </c>
      <c r="D2747" s="128">
        <f t="shared" si="169"/>
        <v>-43940.224501017197</v>
      </c>
      <c r="E2747" s="128">
        <f t="shared" ca="1" si="170"/>
        <v>-194251.87393978122</v>
      </c>
      <c r="F2747" s="128">
        <f t="shared" ca="1" si="171"/>
        <v>241476.62481038526</v>
      </c>
    </row>
    <row r="2748" spans="1:6" x14ac:dyDescent="0.3">
      <c r="A2748" s="73">
        <v>39857</v>
      </c>
      <c r="B2748" s="130">
        <v>826.84002699999996</v>
      </c>
      <c r="C2748" s="125">
        <f t="shared" si="168"/>
        <v>1.1624231052791423E-3</v>
      </c>
      <c r="D2748" s="128">
        <f t="shared" si="169"/>
        <v>1162.4231052791422</v>
      </c>
      <c r="E2748" s="128">
        <f t="shared" ca="1" si="170"/>
        <v>-194251.87393978122</v>
      </c>
      <c r="F2748" s="128">
        <f t="shared" ca="1" si="171"/>
        <v>241476.62481038526</v>
      </c>
    </row>
    <row r="2749" spans="1:6" x14ac:dyDescent="0.3">
      <c r="A2749" s="73">
        <v>39856</v>
      </c>
      <c r="B2749" s="130">
        <v>835.19000200000005</v>
      </c>
      <c r="C2749" s="125">
        <f t="shared" si="168"/>
        <v>-1.1773212513195075E-2</v>
      </c>
      <c r="D2749" s="128">
        <f t="shared" si="169"/>
        <v>-11773.212513195074</v>
      </c>
      <c r="E2749" s="128">
        <f t="shared" ca="1" si="170"/>
        <v>-194251.87393978122</v>
      </c>
      <c r="F2749" s="128">
        <f t="shared" ca="1" si="171"/>
        <v>241476.62481038526</v>
      </c>
    </row>
    <row r="2750" spans="1:6" x14ac:dyDescent="0.3">
      <c r="A2750" s="73">
        <v>39855</v>
      </c>
      <c r="B2750" s="130">
        <v>833.73999000000003</v>
      </c>
      <c r="C2750" s="125">
        <f t="shared" si="168"/>
        <v>-4.6162335404382748E-2</v>
      </c>
      <c r="D2750" s="128">
        <f t="shared" si="169"/>
        <v>-46162.335404382749</v>
      </c>
      <c r="E2750" s="128">
        <f t="shared" ca="1" si="170"/>
        <v>-194251.87393978122</v>
      </c>
      <c r="F2750" s="128">
        <f t="shared" ca="1" si="171"/>
        <v>241476.62481038526</v>
      </c>
    </row>
    <row r="2751" spans="1:6" x14ac:dyDescent="0.3">
      <c r="A2751" s="73">
        <v>39854</v>
      </c>
      <c r="B2751" s="130">
        <v>827.15997300000004</v>
      </c>
      <c r="C2751" s="125">
        <f t="shared" si="168"/>
        <v>-2.193429014372017E-2</v>
      </c>
      <c r="D2751" s="128">
        <f t="shared" si="169"/>
        <v>-21934.290143720169</v>
      </c>
      <c r="E2751" s="128">
        <f t="shared" ca="1" si="170"/>
        <v>-194251.87393978122</v>
      </c>
      <c r="F2751" s="128">
        <f t="shared" ca="1" si="171"/>
        <v>241476.62481038526</v>
      </c>
    </row>
    <row r="2752" spans="1:6" x14ac:dyDescent="0.3">
      <c r="A2752" s="73">
        <v>39853</v>
      </c>
      <c r="B2752" s="130">
        <v>869.89001499999995</v>
      </c>
      <c r="C2752" s="125">
        <f t="shared" si="168"/>
        <v>3.9829312216783652E-2</v>
      </c>
      <c r="D2752" s="128">
        <f t="shared" si="169"/>
        <v>39829.312216783655</v>
      </c>
      <c r="E2752" s="128">
        <f t="shared" ca="1" si="170"/>
        <v>-194251.87393978122</v>
      </c>
      <c r="F2752" s="128">
        <f t="shared" ca="1" si="171"/>
        <v>241476.62481038526</v>
      </c>
    </row>
    <row r="2753" spans="1:6" x14ac:dyDescent="0.3">
      <c r="A2753" s="73">
        <v>39850</v>
      </c>
      <c r="B2753" s="130">
        <v>868.59997599999997</v>
      </c>
      <c r="C2753" s="125">
        <f t="shared" si="168"/>
        <v>4.4053084285549549E-2</v>
      </c>
      <c r="D2753" s="128">
        <f t="shared" si="169"/>
        <v>44053.08428554955</v>
      </c>
      <c r="E2753" s="128">
        <f t="shared" ca="1" si="170"/>
        <v>-194251.87393978122</v>
      </c>
      <c r="F2753" s="128">
        <f t="shared" ca="1" si="171"/>
        <v>241476.62481038526</v>
      </c>
    </row>
    <row r="2754" spans="1:6" x14ac:dyDescent="0.3">
      <c r="A2754" s="73">
        <v>39849</v>
      </c>
      <c r="B2754" s="130">
        <v>845.84997599999997</v>
      </c>
      <c r="C2754" s="125">
        <f t="shared" si="168"/>
        <v>2.2175197583081507E-2</v>
      </c>
      <c r="D2754" s="128">
        <f t="shared" si="169"/>
        <v>22175.197583081506</v>
      </c>
      <c r="E2754" s="128">
        <f t="shared" ca="1" si="170"/>
        <v>-194251.87393978122</v>
      </c>
      <c r="F2754" s="128">
        <f t="shared" ca="1" si="171"/>
        <v>241476.62481038526</v>
      </c>
    </row>
    <row r="2755" spans="1:6" x14ac:dyDescent="0.3">
      <c r="A2755" s="73">
        <v>39848</v>
      </c>
      <c r="B2755" s="130">
        <v>832.22997999999995</v>
      </c>
      <c r="C2755" s="125">
        <f t="shared" si="168"/>
        <v>-9.5330025889389658E-3</v>
      </c>
      <c r="D2755" s="128">
        <f t="shared" si="169"/>
        <v>-9533.0025889389653</v>
      </c>
      <c r="E2755" s="128">
        <f t="shared" ca="1" si="170"/>
        <v>-194251.87393978122</v>
      </c>
      <c r="F2755" s="128">
        <f t="shared" ca="1" si="171"/>
        <v>241476.62481038526</v>
      </c>
    </row>
    <row r="2756" spans="1:6" x14ac:dyDescent="0.3">
      <c r="A2756" s="73">
        <v>39847</v>
      </c>
      <c r="B2756" s="130">
        <v>838.51000999999997</v>
      </c>
      <c r="C2756" s="125">
        <f t="shared" si="168"/>
        <v>4.1342788553365262E-2</v>
      </c>
      <c r="D2756" s="128">
        <f t="shared" si="169"/>
        <v>41342.788553365259</v>
      </c>
      <c r="E2756" s="128">
        <f t="shared" ca="1" si="170"/>
        <v>-194251.87393978122</v>
      </c>
      <c r="F2756" s="128">
        <f t="shared" ca="1" si="171"/>
        <v>241476.62481038526</v>
      </c>
    </row>
    <row r="2757" spans="1:6" x14ac:dyDescent="0.3">
      <c r="A2757" s="73">
        <v>39846</v>
      </c>
      <c r="B2757" s="130">
        <v>825.44000200000005</v>
      </c>
      <c r="C2757" s="125">
        <f t="shared" si="168"/>
        <v>-2.9031187532531755E-2</v>
      </c>
      <c r="D2757" s="128">
        <f t="shared" si="169"/>
        <v>-29031.187532531756</v>
      </c>
      <c r="E2757" s="128">
        <f t="shared" ca="1" si="170"/>
        <v>-194251.87393978122</v>
      </c>
      <c r="F2757" s="128">
        <f t="shared" ca="1" si="171"/>
        <v>241476.62481038526</v>
      </c>
    </row>
    <row r="2758" spans="1:6" x14ac:dyDescent="0.3">
      <c r="A2758" s="73">
        <v>39843</v>
      </c>
      <c r="B2758" s="130">
        <v>825.88000499999998</v>
      </c>
      <c r="C2758" s="125">
        <f t="shared" si="168"/>
        <v>-2.1167640756247774E-2</v>
      </c>
      <c r="D2758" s="128">
        <f t="shared" si="169"/>
        <v>-21167.640756247773</v>
      </c>
      <c r="E2758" s="128">
        <f t="shared" ca="1" si="170"/>
        <v>-194251.87393978122</v>
      </c>
      <c r="F2758" s="128">
        <f t="shared" ca="1" si="171"/>
        <v>241476.62481038526</v>
      </c>
    </row>
    <row r="2759" spans="1:6" x14ac:dyDescent="0.3">
      <c r="A2759" s="73">
        <v>39842</v>
      </c>
      <c r="B2759" s="130">
        <v>845.14001499999995</v>
      </c>
      <c r="C2759" s="125">
        <f t="shared" si="168"/>
        <v>2.990695705007429E-3</v>
      </c>
      <c r="D2759" s="128">
        <f t="shared" si="169"/>
        <v>2990.6957050074288</v>
      </c>
      <c r="E2759" s="128">
        <f t="shared" ca="1" si="170"/>
        <v>-194251.87393978122</v>
      </c>
      <c r="F2759" s="128">
        <f t="shared" ca="1" si="171"/>
        <v>241476.62481038526</v>
      </c>
    </row>
    <row r="2760" spans="1:6" x14ac:dyDescent="0.3">
      <c r="A2760" s="73">
        <v>39841</v>
      </c>
      <c r="B2760" s="130">
        <v>874.09002699999996</v>
      </c>
      <c r="C2760" s="125">
        <f t="shared" ref="C2760:C2823" si="172">B2760/B2770-1</f>
        <v>2.6383063100547943E-3</v>
      </c>
      <c r="D2760" s="128">
        <f t="shared" ref="D2760:D2823" si="173">C2760*$B$5</f>
        <v>2638.3063100547943</v>
      </c>
      <c r="E2760" s="128">
        <f t="shared" ref="E2760:E2823" ca="1" si="174">_xlfn.PERCENTILE.INC(OFFSET(D2760,0,0,Window),1-VaRLevel)</f>
        <v>-194251.87393978122</v>
      </c>
      <c r="F2760" s="128">
        <f t="shared" ref="F2760:F2823" ca="1" si="175">ABS(AVERAGEIF(OFFSET(D2760,0,0,Window),"&lt;=" &amp;E2760))</f>
        <v>241476.62481038526</v>
      </c>
    </row>
    <row r="2761" spans="1:6" x14ac:dyDescent="0.3">
      <c r="A2761" s="73">
        <v>39840</v>
      </c>
      <c r="B2761" s="130">
        <v>845.71002199999998</v>
      </c>
      <c r="C2761" s="125">
        <f t="shared" si="172"/>
        <v>-2.8209946128628816E-2</v>
      </c>
      <c r="D2761" s="128">
        <f t="shared" si="173"/>
        <v>-28209.946128628817</v>
      </c>
      <c r="E2761" s="128">
        <f t="shared" ca="1" si="174"/>
        <v>-194251.87393978122</v>
      </c>
      <c r="F2761" s="128">
        <f t="shared" ca="1" si="175"/>
        <v>241476.62481038526</v>
      </c>
    </row>
    <row r="2762" spans="1:6" x14ac:dyDescent="0.3">
      <c r="A2762" s="73">
        <v>39839</v>
      </c>
      <c r="B2762" s="130">
        <v>836.57000700000003</v>
      </c>
      <c r="C2762" s="125">
        <f t="shared" si="172"/>
        <v>-6.0403179030354637E-2</v>
      </c>
      <c r="D2762" s="128">
        <f t="shared" si="173"/>
        <v>-60403.179030354637</v>
      </c>
      <c r="E2762" s="128">
        <f t="shared" ca="1" si="174"/>
        <v>-194251.87393978122</v>
      </c>
      <c r="F2762" s="128">
        <f t="shared" ca="1" si="175"/>
        <v>241476.62481038526</v>
      </c>
    </row>
    <row r="2763" spans="1:6" x14ac:dyDescent="0.3">
      <c r="A2763" s="73">
        <v>39836</v>
      </c>
      <c r="B2763" s="130">
        <v>831.95001200000002</v>
      </c>
      <c r="C2763" s="125">
        <f t="shared" si="172"/>
        <v>-8.5497861684188936E-2</v>
      </c>
      <c r="D2763" s="128">
        <f t="shared" si="173"/>
        <v>-85497.861684188931</v>
      </c>
      <c r="E2763" s="128">
        <f t="shared" ca="1" si="174"/>
        <v>-194251.87393978122</v>
      </c>
      <c r="F2763" s="128">
        <f t="shared" ca="1" si="175"/>
        <v>241476.62481038526</v>
      </c>
    </row>
    <row r="2764" spans="1:6" x14ac:dyDescent="0.3">
      <c r="A2764" s="73">
        <v>39835</v>
      </c>
      <c r="B2764" s="130">
        <v>827.5</v>
      </c>
      <c r="C2764" s="125">
        <f t="shared" si="172"/>
        <v>-8.7299423046174218E-2</v>
      </c>
      <c r="D2764" s="128">
        <f t="shared" si="173"/>
        <v>-87299.423046174212</v>
      </c>
      <c r="E2764" s="128">
        <f t="shared" ca="1" si="174"/>
        <v>-194251.87393978122</v>
      </c>
      <c r="F2764" s="128">
        <f t="shared" ca="1" si="175"/>
        <v>241476.62481038526</v>
      </c>
    </row>
    <row r="2765" spans="1:6" x14ac:dyDescent="0.3">
      <c r="A2765" s="73">
        <v>39834</v>
      </c>
      <c r="B2765" s="130">
        <v>840.23999000000003</v>
      </c>
      <c r="C2765" s="125">
        <f t="shared" si="172"/>
        <v>-0.10105918560745664</v>
      </c>
      <c r="D2765" s="128">
        <f t="shared" si="173"/>
        <v>-101059.18560745663</v>
      </c>
      <c r="E2765" s="128">
        <f t="shared" ca="1" si="174"/>
        <v>-194251.87393978122</v>
      </c>
      <c r="F2765" s="128">
        <f t="shared" ca="1" si="175"/>
        <v>241476.62481038526</v>
      </c>
    </row>
    <row r="2766" spans="1:6" x14ac:dyDescent="0.3">
      <c r="A2766" s="73">
        <v>39833</v>
      </c>
      <c r="B2766" s="130">
        <v>805.21997099999999</v>
      </c>
      <c r="C2766" s="125">
        <f t="shared" si="172"/>
        <v>-0.13179151374036535</v>
      </c>
      <c r="D2766" s="128">
        <f t="shared" si="173"/>
        <v>-131791.51374036536</v>
      </c>
      <c r="E2766" s="128">
        <f t="shared" ca="1" si="174"/>
        <v>-194251.87393978122</v>
      </c>
      <c r="F2766" s="128">
        <f t="shared" ca="1" si="175"/>
        <v>241476.62481038526</v>
      </c>
    </row>
    <row r="2767" spans="1:6" x14ac:dyDescent="0.3">
      <c r="A2767" s="73">
        <v>39829</v>
      </c>
      <c r="B2767" s="130">
        <v>850.11999500000002</v>
      </c>
      <c r="C2767" s="125">
        <f t="shared" si="172"/>
        <v>-8.7658289388172883E-2</v>
      </c>
      <c r="D2767" s="128">
        <f t="shared" si="173"/>
        <v>-87658.289388172881</v>
      </c>
      <c r="E2767" s="128">
        <f t="shared" ca="1" si="174"/>
        <v>-194251.87393978122</v>
      </c>
      <c r="F2767" s="128">
        <f t="shared" ca="1" si="175"/>
        <v>241476.62481038526</v>
      </c>
    </row>
    <row r="2768" spans="1:6" x14ac:dyDescent="0.3">
      <c r="A2768" s="73">
        <v>39828</v>
      </c>
      <c r="B2768" s="130">
        <v>843.73999000000003</v>
      </c>
      <c r="C2768" s="125">
        <f t="shared" si="172"/>
        <v>-6.5884317741489062E-2</v>
      </c>
      <c r="D2768" s="128">
        <f t="shared" si="173"/>
        <v>-65884.317741489067</v>
      </c>
      <c r="E2768" s="128">
        <f t="shared" ca="1" si="174"/>
        <v>-194251.87393978122</v>
      </c>
      <c r="F2768" s="128">
        <f t="shared" ca="1" si="175"/>
        <v>241476.62481038526</v>
      </c>
    </row>
    <row r="2769" spans="1:6" x14ac:dyDescent="0.3">
      <c r="A2769" s="73">
        <v>39827</v>
      </c>
      <c r="B2769" s="130">
        <v>842.61999500000002</v>
      </c>
      <c r="C2769" s="125">
        <f t="shared" si="172"/>
        <v>-5.3916306466423425E-2</v>
      </c>
      <c r="D2769" s="128">
        <f t="shared" si="173"/>
        <v>-53916.306466423426</v>
      </c>
      <c r="E2769" s="128">
        <f t="shared" ca="1" si="174"/>
        <v>-194251.87393978122</v>
      </c>
      <c r="F2769" s="128">
        <f t="shared" ca="1" si="175"/>
        <v>241476.62481038526</v>
      </c>
    </row>
    <row r="2770" spans="1:6" x14ac:dyDescent="0.3">
      <c r="A2770" s="73">
        <v>39826</v>
      </c>
      <c r="B2770" s="130">
        <v>871.78997800000002</v>
      </c>
      <c r="C2770" s="125">
        <f t="shared" si="172"/>
        <v>2.7259495368650022E-3</v>
      </c>
      <c r="D2770" s="128">
        <f t="shared" si="173"/>
        <v>2725.9495368650023</v>
      </c>
      <c r="E2770" s="128">
        <f t="shared" ca="1" si="174"/>
        <v>-194251.87393978122</v>
      </c>
      <c r="F2770" s="128">
        <f t="shared" ca="1" si="175"/>
        <v>241476.62481038526</v>
      </c>
    </row>
    <row r="2771" spans="1:6" x14ac:dyDescent="0.3">
      <c r="A2771" s="73">
        <v>39825</v>
      </c>
      <c r="B2771" s="130">
        <v>870.26000999999997</v>
      </c>
      <c r="C2771" s="125">
        <f t="shared" si="172"/>
        <v>-2.9101489859324481E-3</v>
      </c>
      <c r="D2771" s="128">
        <f t="shared" si="173"/>
        <v>-2910.1489859324479</v>
      </c>
      <c r="E2771" s="128">
        <f t="shared" ca="1" si="174"/>
        <v>-194251.87393978122</v>
      </c>
      <c r="F2771" s="128">
        <f t="shared" ca="1" si="175"/>
        <v>241476.62481038526</v>
      </c>
    </row>
    <row r="2772" spans="1:6" x14ac:dyDescent="0.3">
      <c r="A2772" s="73">
        <v>39822</v>
      </c>
      <c r="B2772" s="130">
        <v>890.34997599999997</v>
      </c>
      <c r="C2772" s="125">
        <f t="shared" si="172"/>
        <v>2.5571561811072341E-2</v>
      </c>
      <c r="D2772" s="128">
        <f t="shared" si="173"/>
        <v>25571.561811072341</v>
      </c>
      <c r="E2772" s="128">
        <f t="shared" ca="1" si="174"/>
        <v>-194251.87393978122</v>
      </c>
      <c r="F2772" s="128">
        <f t="shared" ca="1" si="175"/>
        <v>241476.62481038526</v>
      </c>
    </row>
    <row r="2773" spans="1:6" x14ac:dyDescent="0.3">
      <c r="A2773" s="73">
        <v>39821</v>
      </c>
      <c r="B2773" s="130">
        <v>909.72997999999995</v>
      </c>
      <c r="C2773" s="125">
        <f t="shared" si="172"/>
        <v>5.3952926985412875E-2</v>
      </c>
      <c r="D2773" s="128">
        <f t="shared" si="173"/>
        <v>53952.926985412872</v>
      </c>
      <c r="E2773" s="128">
        <f t="shared" ca="1" si="174"/>
        <v>-194251.87393978122</v>
      </c>
      <c r="F2773" s="128">
        <f t="shared" ca="1" si="175"/>
        <v>241476.62481038526</v>
      </c>
    </row>
    <row r="2774" spans="1:6" x14ac:dyDescent="0.3">
      <c r="A2774" s="73">
        <v>39820</v>
      </c>
      <c r="B2774" s="130">
        <v>906.65002400000003</v>
      </c>
      <c r="C2774" s="125">
        <f t="shared" si="172"/>
        <v>4.0177619860619629E-2</v>
      </c>
      <c r="D2774" s="128">
        <f t="shared" si="173"/>
        <v>40177.619860619627</v>
      </c>
      <c r="E2774" s="128">
        <f t="shared" ca="1" si="174"/>
        <v>-194251.87393978122</v>
      </c>
      <c r="F2774" s="128">
        <f t="shared" ca="1" si="175"/>
        <v>241476.62481038526</v>
      </c>
    </row>
    <row r="2775" spans="1:6" x14ac:dyDescent="0.3">
      <c r="A2775" s="73">
        <v>39819</v>
      </c>
      <c r="B2775" s="130">
        <v>934.70001200000002</v>
      </c>
      <c r="C2775" s="125">
        <f t="shared" si="172"/>
        <v>5.273235880562499E-2</v>
      </c>
      <c r="D2775" s="128">
        <f t="shared" si="173"/>
        <v>52732.358805624994</v>
      </c>
      <c r="E2775" s="128">
        <f t="shared" ca="1" si="174"/>
        <v>-194251.87393978122</v>
      </c>
      <c r="F2775" s="128">
        <f t="shared" ca="1" si="175"/>
        <v>241476.62481038526</v>
      </c>
    </row>
    <row r="2776" spans="1:6" x14ac:dyDescent="0.3">
      <c r="A2776" s="73">
        <v>39818</v>
      </c>
      <c r="B2776" s="130">
        <v>927.45001200000002</v>
      </c>
      <c r="C2776" s="125">
        <f t="shared" si="172"/>
        <v>4.7634625902082783E-2</v>
      </c>
      <c r="D2776" s="128">
        <f t="shared" si="173"/>
        <v>47634.625902082786</v>
      </c>
      <c r="E2776" s="128">
        <f t="shared" ca="1" si="174"/>
        <v>-194251.87393978122</v>
      </c>
      <c r="F2776" s="128">
        <f t="shared" ca="1" si="175"/>
        <v>241476.62481038526</v>
      </c>
    </row>
    <row r="2777" spans="1:6" x14ac:dyDescent="0.3">
      <c r="A2777" s="73">
        <v>39815</v>
      </c>
      <c r="B2777" s="130">
        <v>931.79998799999998</v>
      </c>
      <c r="C2777" s="125">
        <f t="shared" si="172"/>
        <v>3.0273551574103053E-2</v>
      </c>
      <c r="D2777" s="128">
        <f t="shared" si="173"/>
        <v>30273.551574103054</v>
      </c>
      <c r="E2777" s="128">
        <f t="shared" ca="1" si="174"/>
        <v>-194251.87393978122</v>
      </c>
      <c r="F2777" s="128">
        <f t="shared" ca="1" si="175"/>
        <v>241476.62481038526</v>
      </c>
    </row>
    <row r="2778" spans="1:6" x14ac:dyDescent="0.3">
      <c r="A2778" s="73">
        <v>39813</v>
      </c>
      <c r="B2778" s="130">
        <v>903.25</v>
      </c>
      <c r="C2778" s="125">
        <f t="shared" si="172"/>
        <v>-1.0874080768433991E-2</v>
      </c>
      <c r="D2778" s="128">
        <f t="shared" si="173"/>
        <v>-10874.080768433991</v>
      </c>
      <c r="E2778" s="128">
        <f t="shared" ca="1" si="174"/>
        <v>-194251.87393978122</v>
      </c>
      <c r="F2778" s="128">
        <f t="shared" ca="1" si="175"/>
        <v>241476.62481038526</v>
      </c>
    </row>
    <row r="2779" spans="1:6" x14ac:dyDescent="0.3">
      <c r="A2779" s="73">
        <v>39812</v>
      </c>
      <c r="B2779" s="130">
        <v>890.64001499999995</v>
      </c>
      <c r="C2779" s="125">
        <f t="shared" si="172"/>
        <v>2.5409590271518345E-2</v>
      </c>
      <c r="D2779" s="128">
        <f t="shared" si="173"/>
        <v>25409.590271518344</v>
      </c>
      <c r="E2779" s="128">
        <f t="shared" ca="1" si="174"/>
        <v>-194251.87393978122</v>
      </c>
      <c r="F2779" s="128">
        <f t="shared" ca="1" si="175"/>
        <v>241476.62481038526</v>
      </c>
    </row>
    <row r="2780" spans="1:6" x14ac:dyDescent="0.3">
      <c r="A2780" s="73">
        <v>39811</v>
      </c>
      <c r="B2780" s="130">
        <v>869.419983</v>
      </c>
      <c r="C2780" s="125">
        <f t="shared" si="172"/>
        <v>-1.171950170437519E-2</v>
      </c>
      <c r="D2780" s="128">
        <f t="shared" si="173"/>
        <v>-11719.50170437519</v>
      </c>
      <c r="E2780" s="128">
        <f t="shared" ca="1" si="174"/>
        <v>-194251.87393978122</v>
      </c>
      <c r="F2780" s="128">
        <f t="shared" ca="1" si="175"/>
        <v>241476.62481038526</v>
      </c>
    </row>
    <row r="2781" spans="1:6" x14ac:dyDescent="0.3">
      <c r="A2781" s="73">
        <v>39808</v>
      </c>
      <c r="B2781" s="130">
        <v>872.79998799999998</v>
      </c>
      <c r="C2781" s="125">
        <f t="shared" si="172"/>
        <v>-9.0435899630525451E-4</v>
      </c>
      <c r="D2781" s="128">
        <f t="shared" si="173"/>
        <v>-904.35899630525455</v>
      </c>
      <c r="E2781" s="128">
        <f t="shared" ca="1" si="174"/>
        <v>-194251.87393978122</v>
      </c>
      <c r="F2781" s="128">
        <f t="shared" ca="1" si="175"/>
        <v>241476.62481038526</v>
      </c>
    </row>
    <row r="2782" spans="1:6" x14ac:dyDescent="0.3">
      <c r="A2782" s="73">
        <v>39806</v>
      </c>
      <c r="B2782" s="130">
        <v>868.15002400000003</v>
      </c>
      <c r="C2782" s="125">
        <f t="shared" si="172"/>
        <v>-3.4573602537404935E-2</v>
      </c>
      <c r="D2782" s="128">
        <f t="shared" si="173"/>
        <v>-34573.602537404935</v>
      </c>
      <c r="E2782" s="128">
        <f t="shared" ca="1" si="174"/>
        <v>-194251.87393978122</v>
      </c>
      <c r="F2782" s="128">
        <f t="shared" ca="1" si="175"/>
        <v>241476.62481038526</v>
      </c>
    </row>
    <row r="2783" spans="1:6" x14ac:dyDescent="0.3">
      <c r="A2783" s="73">
        <v>39805</v>
      </c>
      <c r="B2783" s="130">
        <v>863.15997300000004</v>
      </c>
      <c r="C2783" s="125">
        <f t="shared" si="172"/>
        <v>-2.8705830609786598E-2</v>
      </c>
      <c r="D2783" s="128">
        <f t="shared" si="173"/>
        <v>-28705.830609786597</v>
      </c>
      <c r="E2783" s="128">
        <f t="shared" ca="1" si="174"/>
        <v>-194251.87393978122</v>
      </c>
      <c r="F2783" s="128">
        <f t="shared" ca="1" si="175"/>
        <v>241476.62481038526</v>
      </c>
    </row>
    <row r="2784" spans="1:6" x14ac:dyDescent="0.3">
      <c r="A2784" s="73">
        <v>39804</v>
      </c>
      <c r="B2784" s="130">
        <v>871.63000499999998</v>
      </c>
      <c r="C2784" s="125">
        <f t="shared" si="172"/>
        <v>-4.1848968338806691E-2</v>
      </c>
      <c r="D2784" s="128">
        <f t="shared" si="173"/>
        <v>-41848.968338806691</v>
      </c>
      <c r="E2784" s="128">
        <f t="shared" ca="1" si="174"/>
        <v>-194251.87393978122</v>
      </c>
      <c r="F2784" s="128">
        <f t="shared" ca="1" si="175"/>
        <v>241476.62481038526</v>
      </c>
    </row>
    <row r="2785" spans="1:6" x14ac:dyDescent="0.3">
      <c r="A2785" s="73">
        <v>39801</v>
      </c>
      <c r="B2785" s="130">
        <v>887.88000499999998</v>
      </c>
      <c r="C2785" s="125">
        <f t="shared" si="172"/>
        <v>1.3480655547656317E-2</v>
      </c>
      <c r="D2785" s="128">
        <f t="shared" si="173"/>
        <v>13480.655547656317</v>
      </c>
      <c r="E2785" s="128">
        <f t="shared" ca="1" si="174"/>
        <v>-194251.87393978122</v>
      </c>
      <c r="F2785" s="128">
        <f t="shared" ca="1" si="175"/>
        <v>241476.62481038526</v>
      </c>
    </row>
    <row r="2786" spans="1:6" x14ac:dyDescent="0.3">
      <c r="A2786" s="73">
        <v>39800</v>
      </c>
      <c r="B2786" s="130">
        <v>885.28002900000001</v>
      </c>
      <c r="C2786" s="125">
        <f t="shared" si="172"/>
        <v>4.7396014498573669E-2</v>
      </c>
      <c r="D2786" s="128">
        <f t="shared" si="173"/>
        <v>47396.01449857367</v>
      </c>
      <c r="E2786" s="128">
        <f t="shared" ca="1" si="174"/>
        <v>-194251.87393978122</v>
      </c>
      <c r="F2786" s="128">
        <f t="shared" ca="1" si="175"/>
        <v>241476.62481038526</v>
      </c>
    </row>
    <row r="2787" spans="1:6" x14ac:dyDescent="0.3">
      <c r="A2787" s="73">
        <v>39799</v>
      </c>
      <c r="B2787" s="130">
        <v>904.419983</v>
      </c>
      <c r="C2787" s="125">
        <f t="shared" si="172"/>
        <v>3.8679736071384418E-2</v>
      </c>
      <c r="D2787" s="128">
        <f t="shared" si="173"/>
        <v>38679.736071384417</v>
      </c>
      <c r="E2787" s="128">
        <f t="shared" ca="1" si="174"/>
        <v>-194251.87393978122</v>
      </c>
      <c r="F2787" s="128">
        <f t="shared" ca="1" si="175"/>
        <v>241476.62481038526</v>
      </c>
    </row>
    <row r="2788" spans="1:6" x14ac:dyDescent="0.3">
      <c r="A2788" s="73">
        <v>39798</v>
      </c>
      <c r="B2788" s="130">
        <v>913.17999299999997</v>
      </c>
      <c r="C2788" s="125">
        <f t="shared" si="172"/>
        <v>7.5835575867003513E-2</v>
      </c>
      <c r="D2788" s="128">
        <f t="shared" si="173"/>
        <v>75835.575867003514</v>
      </c>
      <c r="E2788" s="128">
        <f t="shared" ca="1" si="174"/>
        <v>-194251.87393978122</v>
      </c>
      <c r="F2788" s="128">
        <f t="shared" ca="1" si="175"/>
        <v>241476.62481038526</v>
      </c>
    </row>
    <row r="2789" spans="1:6" x14ac:dyDescent="0.3">
      <c r="A2789" s="73">
        <v>39797</v>
      </c>
      <c r="B2789" s="130">
        <v>868.57000700000003</v>
      </c>
      <c r="C2789" s="125">
        <f t="shared" si="172"/>
        <v>6.4150137328257362E-2</v>
      </c>
      <c r="D2789" s="128">
        <f t="shared" si="173"/>
        <v>64150.137328257362</v>
      </c>
      <c r="E2789" s="128">
        <f t="shared" ca="1" si="174"/>
        <v>-194251.87393978122</v>
      </c>
      <c r="F2789" s="128">
        <f t="shared" ca="1" si="175"/>
        <v>241476.62481038526</v>
      </c>
    </row>
    <row r="2790" spans="1:6" x14ac:dyDescent="0.3">
      <c r="A2790" s="73">
        <v>39794</v>
      </c>
      <c r="B2790" s="130">
        <v>879.72997999999995</v>
      </c>
      <c r="C2790" s="125">
        <f t="shared" si="172"/>
        <v>-1.842141634407557E-2</v>
      </c>
      <c r="D2790" s="128">
        <f t="shared" si="173"/>
        <v>-18421.416344075569</v>
      </c>
      <c r="E2790" s="128">
        <f t="shared" ca="1" si="174"/>
        <v>-194251.87393978122</v>
      </c>
      <c r="F2790" s="128">
        <f t="shared" ca="1" si="175"/>
        <v>241476.62481038526</v>
      </c>
    </row>
    <row r="2791" spans="1:6" x14ac:dyDescent="0.3">
      <c r="A2791" s="73">
        <v>39793</v>
      </c>
      <c r="B2791" s="130">
        <v>873.59002699999996</v>
      </c>
      <c r="C2791" s="125">
        <f t="shared" si="172"/>
        <v>-1.5872798881477079E-2</v>
      </c>
      <c r="D2791" s="128">
        <f t="shared" si="173"/>
        <v>-15872.79888147708</v>
      </c>
      <c r="E2791" s="128">
        <f t="shared" ca="1" si="174"/>
        <v>-194251.87393978122</v>
      </c>
      <c r="F2791" s="128">
        <f t="shared" ca="1" si="175"/>
        <v>241476.62481038526</v>
      </c>
    </row>
    <row r="2792" spans="1:6" x14ac:dyDescent="0.3">
      <c r="A2792" s="73">
        <v>39792</v>
      </c>
      <c r="B2792" s="130">
        <v>899.23999000000003</v>
      </c>
      <c r="C2792" s="125">
        <f t="shared" si="172"/>
        <v>4.8810896170746965E-2</v>
      </c>
      <c r="D2792" s="128">
        <f t="shared" si="173"/>
        <v>48810.896170746964</v>
      </c>
      <c r="E2792" s="128">
        <f t="shared" ca="1" si="174"/>
        <v>-194251.87393978122</v>
      </c>
      <c r="F2792" s="128">
        <f t="shared" ca="1" si="175"/>
        <v>241476.62481038526</v>
      </c>
    </row>
    <row r="2793" spans="1:6" x14ac:dyDescent="0.3">
      <c r="A2793" s="73">
        <v>39791</v>
      </c>
      <c r="B2793" s="130">
        <v>888.669983</v>
      </c>
      <c r="C2793" s="125">
        <f t="shared" si="172"/>
        <v>4.3272543274374797E-2</v>
      </c>
      <c r="D2793" s="128">
        <f t="shared" si="173"/>
        <v>43272.543274374795</v>
      </c>
      <c r="E2793" s="128">
        <f t="shared" ca="1" si="174"/>
        <v>-194251.87393978122</v>
      </c>
      <c r="F2793" s="128">
        <f t="shared" ca="1" si="175"/>
        <v>241476.62481038526</v>
      </c>
    </row>
    <row r="2794" spans="1:6" x14ac:dyDescent="0.3">
      <c r="A2794" s="73">
        <v>39790</v>
      </c>
      <c r="B2794" s="130">
        <v>909.70001200000002</v>
      </c>
      <c r="C2794" s="125">
        <f t="shared" si="172"/>
        <v>0.13708233319327068</v>
      </c>
      <c r="D2794" s="128">
        <f t="shared" si="173"/>
        <v>137082.33319327066</v>
      </c>
      <c r="E2794" s="128">
        <f t="shared" ca="1" si="174"/>
        <v>-194251.87393978122</v>
      </c>
      <c r="F2794" s="128">
        <f t="shared" ca="1" si="175"/>
        <v>241476.62481038526</v>
      </c>
    </row>
    <row r="2795" spans="1:6" x14ac:dyDescent="0.3">
      <c r="A2795" s="73">
        <v>39787</v>
      </c>
      <c r="B2795" s="130">
        <v>876.07000700000003</v>
      </c>
      <c r="C2795" s="125">
        <f t="shared" si="172"/>
        <v>0.16430546577984839</v>
      </c>
      <c r="D2795" s="128">
        <f t="shared" si="173"/>
        <v>164305.4657798484</v>
      </c>
      <c r="E2795" s="128">
        <f t="shared" ca="1" si="174"/>
        <v>-194251.87393978122</v>
      </c>
      <c r="F2795" s="128">
        <f t="shared" ca="1" si="175"/>
        <v>241476.62481038526</v>
      </c>
    </row>
    <row r="2796" spans="1:6" x14ac:dyDescent="0.3">
      <c r="A2796" s="73">
        <v>39786</v>
      </c>
      <c r="B2796" s="130">
        <v>845.21997099999999</v>
      </c>
      <c r="C2796" s="125">
        <f t="shared" si="172"/>
        <v>4.7905915328422921E-2</v>
      </c>
      <c r="D2796" s="128">
        <f t="shared" si="173"/>
        <v>47905.915328422918</v>
      </c>
      <c r="E2796" s="128">
        <f t="shared" ca="1" si="174"/>
        <v>-194251.87393978122</v>
      </c>
      <c r="F2796" s="128">
        <f t="shared" ca="1" si="175"/>
        <v>241476.62481038526</v>
      </c>
    </row>
    <row r="2797" spans="1:6" x14ac:dyDescent="0.3">
      <c r="A2797" s="73">
        <v>39785</v>
      </c>
      <c r="B2797" s="130">
        <v>870.73999000000003</v>
      </c>
      <c r="C2797" s="125">
        <f t="shared" si="172"/>
        <v>1.3525462179471148E-2</v>
      </c>
      <c r="D2797" s="128">
        <f t="shared" si="173"/>
        <v>13525.462179471147</v>
      </c>
      <c r="E2797" s="128">
        <f t="shared" ca="1" si="174"/>
        <v>-194251.87393978122</v>
      </c>
      <c r="F2797" s="128">
        <f t="shared" ca="1" si="175"/>
        <v>241476.62481038526</v>
      </c>
    </row>
    <row r="2798" spans="1:6" x14ac:dyDescent="0.3">
      <c r="A2798" s="73">
        <v>39784</v>
      </c>
      <c r="B2798" s="130">
        <v>848.80999799999995</v>
      </c>
      <c r="C2798" s="125">
        <f t="shared" si="172"/>
        <v>-2.280343226564896E-3</v>
      </c>
      <c r="D2798" s="128">
        <f t="shared" si="173"/>
        <v>-2280.3432265648958</v>
      </c>
      <c r="E2798" s="128">
        <f t="shared" ca="1" si="174"/>
        <v>-194251.87393978122</v>
      </c>
      <c r="F2798" s="128">
        <f t="shared" ca="1" si="175"/>
        <v>241476.62481038526</v>
      </c>
    </row>
    <row r="2799" spans="1:6" x14ac:dyDescent="0.3">
      <c r="A2799" s="73">
        <v>39783</v>
      </c>
      <c r="B2799" s="130">
        <v>816.21002199999998</v>
      </c>
      <c r="C2799" s="125">
        <f t="shared" si="172"/>
        <v>-6.5361973042131982E-2</v>
      </c>
      <c r="D2799" s="128">
        <f t="shared" si="173"/>
        <v>-65361.973042131984</v>
      </c>
      <c r="E2799" s="128">
        <f t="shared" ca="1" si="174"/>
        <v>-194251.87393978122</v>
      </c>
      <c r="F2799" s="128">
        <f t="shared" ca="1" si="175"/>
        <v>241476.62481038526</v>
      </c>
    </row>
    <row r="2800" spans="1:6" x14ac:dyDescent="0.3">
      <c r="A2800" s="73">
        <v>39780</v>
      </c>
      <c r="B2800" s="130">
        <v>896.23999000000003</v>
      </c>
      <c r="C2800" s="125">
        <f t="shared" si="172"/>
        <v>-1.6515037324376203E-2</v>
      </c>
      <c r="D2800" s="128">
        <f t="shared" si="173"/>
        <v>-16515.037324376204</v>
      </c>
      <c r="E2800" s="128">
        <f t="shared" ca="1" si="174"/>
        <v>-194251.87393978122</v>
      </c>
      <c r="F2800" s="128">
        <f t="shared" ca="1" si="175"/>
        <v>241476.62481038526</v>
      </c>
    </row>
    <row r="2801" spans="1:6" x14ac:dyDescent="0.3">
      <c r="A2801" s="73">
        <v>39778</v>
      </c>
      <c r="B2801" s="130">
        <v>887.67999299999997</v>
      </c>
      <c r="C2801" s="125">
        <f t="shared" si="172"/>
        <v>4.1511211425712125E-2</v>
      </c>
      <c r="D2801" s="128">
        <f t="shared" si="173"/>
        <v>41511.211425712121</v>
      </c>
      <c r="E2801" s="128">
        <f t="shared" ca="1" si="174"/>
        <v>-194251.87393978122</v>
      </c>
      <c r="F2801" s="128">
        <f t="shared" ca="1" si="175"/>
        <v>241476.62481038526</v>
      </c>
    </row>
    <row r="2802" spans="1:6" x14ac:dyDescent="0.3">
      <c r="A2802" s="73">
        <v>39777</v>
      </c>
      <c r="B2802" s="130">
        <v>857.39001499999995</v>
      </c>
      <c r="C2802" s="125">
        <f t="shared" si="172"/>
        <v>-4.623171082398303E-2</v>
      </c>
      <c r="D2802" s="128">
        <f t="shared" si="173"/>
        <v>-46231.710823983027</v>
      </c>
      <c r="E2802" s="128">
        <f t="shared" ca="1" si="174"/>
        <v>-194251.87393978122</v>
      </c>
      <c r="F2802" s="128">
        <f t="shared" ca="1" si="175"/>
        <v>241476.62481038526</v>
      </c>
    </row>
    <row r="2803" spans="1:6" x14ac:dyDescent="0.3">
      <c r="A2803" s="73">
        <v>39776</v>
      </c>
      <c r="B2803" s="130">
        <v>851.80999799999995</v>
      </c>
      <c r="C2803" s="125">
        <f t="shared" si="172"/>
        <v>-7.3323856775791341E-2</v>
      </c>
      <c r="D2803" s="128">
        <f t="shared" si="173"/>
        <v>-73323.856775791341</v>
      </c>
      <c r="E2803" s="128">
        <f t="shared" ca="1" si="174"/>
        <v>-194251.87393978122</v>
      </c>
      <c r="F2803" s="128">
        <f t="shared" ca="1" si="175"/>
        <v>241476.62481038526</v>
      </c>
    </row>
    <row r="2804" spans="1:6" x14ac:dyDescent="0.3">
      <c r="A2804" s="73">
        <v>39773</v>
      </c>
      <c r="B2804" s="130">
        <v>800.03002900000001</v>
      </c>
      <c r="C2804" s="125">
        <f t="shared" si="172"/>
        <v>-0.14066742113951192</v>
      </c>
      <c r="D2804" s="128">
        <f t="shared" si="173"/>
        <v>-140667.42113951192</v>
      </c>
      <c r="E2804" s="128">
        <f t="shared" ca="1" si="174"/>
        <v>-194251.87393978122</v>
      </c>
      <c r="F2804" s="128">
        <f t="shared" ca="1" si="175"/>
        <v>241476.62481038526</v>
      </c>
    </row>
    <row r="2805" spans="1:6" x14ac:dyDescent="0.3">
      <c r="A2805" s="73">
        <v>39772</v>
      </c>
      <c r="B2805" s="130">
        <v>752.44000200000005</v>
      </c>
      <c r="C2805" s="125">
        <f t="shared" si="172"/>
        <v>-0.16846432914605058</v>
      </c>
      <c r="D2805" s="128">
        <f t="shared" si="173"/>
        <v>-168464.32914605059</v>
      </c>
      <c r="E2805" s="128">
        <f t="shared" ca="1" si="174"/>
        <v>-194251.87393978122</v>
      </c>
      <c r="F2805" s="128">
        <f t="shared" ca="1" si="175"/>
        <v>241476.62481038526</v>
      </c>
    </row>
    <row r="2806" spans="1:6" x14ac:dyDescent="0.3">
      <c r="A2806" s="73">
        <v>39771</v>
      </c>
      <c r="B2806" s="130">
        <v>806.580017</v>
      </c>
      <c r="C2806" s="125">
        <f t="shared" si="172"/>
        <v>-0.15343682098645384</v>
      </c>
      <c r="D2806" s="128">
        <f t="shared" si="173"/>
        <v>-153436.82098645385</v>
      </c>
      <c r="E2806" s="128">
        <f t="shared" ca="1" si="174"/>
        <v>-194251.87393978122</v>
      </c>
      <c r="F2806" s="128">
        <f t="shared" ca="1" si="175"/>
        <v>241476.62481038526</v>
      </c>
    </row>
    <row r="2807" spans="1:6" x14ac:dyDescent="0.3">
      <c r="A2807" s="73">
        <v>39770</v>
      </c>
      <c r="B2807" s="130">
        <v>859.11999500000002</v>
      </c>
      <c r="C2807" s="125">
        <f t="shared" si="172"/>
        <v>-0.14579170270942077</v>
      </c>
      <c r="D2807" s="128">
        <f t="shared" si="173"/>
        <v>-145791.70270942076</v>
      </c>
      <c r="E2807" s="128">
        <f t="shared" ca="1" si="174"/>
        <v>-194251.87393978122</v>
      </c>
      <c r="F2807" s="128">
        <f t="shared" ca="1" si="175"/>
        <v>241476.62481038526</v>
      </c>
    </row>
    <row r="2808" spans="1:6" x14ac:dyDescent="0.3">
      <c r="A2808" s="73">
        <v>39769</v>
      </c>
      <c r="B2808" s="130">
        <v>850.75</v>
      </c>
      <c r="C2808" s="125">
        <f t="shared" si="172"/>
        <v>-0.11957982969570313</v>
      </c>
      <c r="D2808" s="128">
        <f t="shared" si="173"/>
        <v>-119579.82969570313</v>
      </c>
      <c r="E2808" s="128">
        <f t="shared" ca="1" si="174"/>
        <v>-194251.87393978122</v>
      </c>
      <c r="F2808" s="128">
        <f t="shared" ca="1" si="175"/>
        <v>241476.62481038526</v>
      </c>
    </row>
    <row r="2809" spans="1:6" x14ac:dyDescent="0.3">
      <c r="A2809" s="73">
        <v>39766</v>
      </c>
      <c r="B2809" s="130">
        <v>873.28997800000002</v>
      </c>
      <c r="C2809" s="125">
        <f t="shared" si="172"/>
        <v>-9.8539377548387042E-2</v>
      </c>
      <c r="D2809" s="128">
        <f t="shared" si="173"/>
        <v>-98539.377548387041</v>
      </c>
      <c r="E2809" s="128">
        <f t="shared" ca="1" si="174"/>
        <v>-194251.87393978122</v>
      </c>
      <c r="F2809" s="128">
        <f t="shared" ca="1" si="175"/>
        <v>241476.62481038526</v>
      </c>
    </row>
    <row r="2810" spans="1:6" x14ac:dyDescent="0.3">
      <c r="A2810" s="73">
        <v>39765</v>
      </c>
      <c r="B2810" s="130">
        <v>911.28997800000002</v>
      </c>
      <c r="C2810" s="125">
        <f t="shared" si="172"/>
        <v>-4.4859549716265823E-2</v>
      </c>
      <c r="D2810" s="128">
        <f t="shared" si="173"/>
        <v>-44859.549716265821</v>
      </c>
      <c r="E2810" s="128">
        <f t="shared" ca="1" si="174"/>
        <v>-194251.87393978122</v>
      </c>
      <c r="F2810" s="128">
        <f t="shared" ca="1" si="175"/>
        <v>241476.62481038526</v>
      </c>
    </row>
    <row r="2811" spans="1:6" x14ac:dyDescent="0.3">
      <c r="A2811" s="73">
        <v>39764</v>
      </c>
      <c r="B2811" s="130">
        <v>852.29998799999998</v>
      </c>
      <c r="C2811" s="125">
        <f t="shared" si="172"/>
        <v>-8.3637106884062895E-2</v>
      </c>
      <c r="D2811" s="128">
        <f t="shared" si="173"/>
        <v>-83637.106884062901</v>
      </c>
      <c r="E2811" s="128">
        <f t="shared" ca="1" si="174"/>
        <v>-194251.87393978122</v>
      </c>
      <c r="F2811" s="128">
        <f t="shared" ca="1" si="175"/>
        <v>241476.62481038526</v>
      </c>
    </row>
    <row r="2812" spans="1:6" x14ac:dyDescent="0.3">
      <c r="A2812" s="73">
        <v>39763</v>
      </c>
      <c r="B2812" s="130">
        <v>898.95001200000002</v>
      </c>
      <c r="C2812" s="125">
        <f t="shared" si="172"/>
        <v>-4.4188788591415396E-2</v>
      </c>
      <c r="D2812" s="128">
        <f t="shared" si="173"/>
        <v>-44188.788591415396</v>
      </c>
      <c r="E2812" s="128">
        <f t="shared" ca="1" si="174"/>
        <v>-194251.87393978122</v>
      </c>
      <c r="F2812" s="128">
        <f t="shared" ca="1" si="175"/>
        <v>241476.62481038526</v>
      </c>
    </row>
    <row r="2813" spans="1:6" x14ac:dyDescent="0.3">
      <c r="A2813" s="73">
        <v>39762</v>
      </c>
      <c r="B2813" s="130">
        <v>919.21002199999998</v>
      </c>
      <c r="C2813" s="125">
        <f t="shared" si="172"/>
        <v>8.279936908965424E-2</v>
      </c>
      <c r="D2813" s="128">
        <f t="shared" si="173"/>
        <v>82799.369089654239</v>
      </c>
      <c r="E2813" s="128">
        <f t="shared" ca="1" si="174"/>
        <v>-194251.87393978122</v>
      </c>
      <c r="F2813" s="128">
        <f t="shared" ca="1" si="175"/>
        <v>241476.62481038526</v>
      </c>
    </row>
    <row r="2814" spans="1:6" x14ac:dyDescent="0.3">
      <c r="A2814" s="73">
        <v>39759</v>
      </c>
      <c r="B2814" s="130">
        <v>930.98999000000003</v>
      </c>
      <c r="C2814" s="125">
        <f t="shared" si="172"/>
        <v>6.1840583919600789E-2</v>
      </c>
      <c r="D2814" s="128">
        <f t="shared" si="173"/>
        <v>61840.583919600787</v>
      </c>
      <c r="E2814" s="128">
        <f t="shared" ca="1" si="174"/>
        <v>-194251.87393978122</v>
      </c>
      <c r="F2814" s="128">
        <f t="shared" ca="1" si="175"/>
        <v>241476.62481038526</v>
      </c>
    </row>
    <row r="2815" spans="1:6" x14ac:dyDescent="0.3">
      <c r="A2815" s="73">
        <v>39758</v>
      </c>
      <c r="B2815" s="130">
        <v>904.88000499999998</v>
      </c>
      <c r="C2815" s="125">
        <f t="shared" si="172"/>
        <v>-3.556815863003715E-3</v>
      </c>
      <c r="D2815" s="128">
        <f t="shared" si="173"/>
        <v>-3556.8158630037151</v>
      </c>
      <c r="E2815" s="128">
        <f t="shared" ca="1" si="174"/>
        <v>-194251.87393978122</v>
      </c>
      <c r="F2815" s="128">
        <f t="shared" ca="1" si="175"/>
        <v>241476.62481038526</v>
      </c>
    </row>
    <row r="2816" spans="1:6" x14ac:dyDescent="0.3">
      <c r="A2816" s="73">
        <v>39757</v>
      </c>
      <c r="B2816" s="130">
        <v>952.77002000000005</v>
      </c>
      <c r="C2816" s="125">
        <f t="shared" si="172"/>
        <v>6.2434475779344245E-2</v>
      </c>
      <c r="D2816" s="128">
        <f t="shared" si="173"/>
        <v>62434.475779344248</v>
      </c>
      <c r="E2816" s="128">
        <f t="shared" ca="1" si="174"/>
        <v>-194251.87393978122</v>
      </c>
      <c r="F2816" s="128">
        <f t="shared" ca="1" si="175"/>
        <v>241476.62481038526</v>
      </c>
    </row>
    <row r="2817" spans="1:6" x14ac:dyDescent="0.3">
      <c r="A2817" s="73">
        <v>39756</v>
      </c>
      <c r="B2817" s="130">
        <v>1005.75</v>
      </c>
      <c r="C2817" s="125">
        <f t="shared" si="172"/>
        <v>5.3086239083854236E-2</v>
      </c>
      <c r="D2817" s="128">
        <f t="shared" si="173"/>
        <v>53086.239083854234</v>
      </c>
      <c r="E2817" s="128">
        <f t="shared" ca="1" si="174"/>
        <v>-194251.87393978122</v>
      </c>
      <c r="F2817" s="128">
        <f t="shared" ca="1" si="175"/>
        <v>241476.62481038526</v>
      </c>
    </row>
    <row r="2818" spans="1:6" x14ac:dyDescent="0.3">
      <c r="A2818" s="73">
        <v>39755</v>
      </c>
      <c r="B2818" s="130">
        <v>966.29998799999998</v>
      </c>
      <c r="C2818" s="125">
        <f t="shared" si="172"/>
        <v>-1.93830277398086E-2</v>
      </c>
      <c r="D2818" s="128">
        <f t="shared" si="173"/>
        <v>-19383.0277398086</v>
      </c>
      <c r="E2818" s="128">
        <f t="shared" ca="1" si="174"/>
        <v>-194251.87393978122</v>
      </c>
      <c r="F2818" s="128">
        <f t="shared" ca="1" si="175"/>
        <v>241476.62481038526</v>
      </c>
    </row>
    <row r="2819" spans="1:6" x14ac:dyDescent="0.3">
      <c r="A2819" s="73">
        <v>39752</v>
      </c>
      <c r="B2819" s="130">
        <v>968.75</v>
      </c>
      <c r="C2819" s="125">
        <f t="shared" si="172"/>
        <v>2.9982470214012791E-2</v>
      </c>
      <c r="D2819" s="128">
        <f t="shared" si="173"/>
        <v>29982.470214012792</v>
      </c>
      <c r="E2819" s="128">
        <f t="shared" ca="1" si="174"/>
        <v>-194251.87393978122</v>
      </c>
      <c r="F2819" s="128">
        <f t="shared" ca="1" si="175"/>
        <v>241476.62481038526</v>
      </c>
    </row>
    <row r="2820" spans="1:6" x14ac:dyDescent="0.3">
      <c r="A2820" s="73">
        <v>39751</v>
      </c>
      <c r="B2820" s="130">
        <v>954.09002699999996</v>
      </c>
      <c r="C2820" s="125">
        <f t="shared" si="172"/>
        <v>8.0936086732830148E-3</v>
      </c>
      <c r="D2820" s="128">
        <f t="shared" si="173"/>
        <v>8093.6086732830145</v>
      </c>
      <c r="E2820" s="128">
        <f t="shared" ca="1" si="174"/>
        <v>-194251.87393978122</v>
      </c>
      <c r="F2820" s="128">
        <f t="shared" ca="1" si="175"/>
        <v>241476.62481038526</v>
      </c>
    </row>
    <row r="2821" spans="1:6" x14ac:dyDescent="0.3">
      <c r="A2821" s="73">
        <v>39750</v>
      </c>
      <c r="B2821" s="130">
        <v>930.09002699999996</v>
      </c>
      <c r="C2821" s="125">
        <f t="shared" si="172"/>
        <v>2.4508723275317834E-2</v>
      </c>
      <c r="D2821" s="128">
        <f t="shared" si="173"/>
        <v>24508.723275317832</v>
      </c>
      <c r="E2821" s="128">
        <f t="shared" ca="1" si="174"/>
        <v>-194251.87393978122</v>
      </c>
      <c r="F2821" s="128">
        <f t="shared" ca="1" si="175"/>
        <v>241476.62481038526</v>
      </c>
    </row>
    <row r="2822" spans="1:6" x14ac:dyDescent="0.3">
      <c r="A2822" s="73">
        <v>39749</v>
      </c>
      <c r="B2822" s="130">
        <v>940.51000999999997</v>
      </c>
      <c r="C2822" s="125">
        <f t="shared" si="172"/>
        <v>-5.7614652582492654E-2</v>
      </c>
      <c r="D2822" s="128">
        <f t="shared" si="173"/>
        <v>-57614.65258249265</v>
      </c>
      <c r="E2822" s="128">
        <f t="shared" ca="1" si="174"/>
        <v>-194251.87393978122</v>
      </c>
      <c r="F2822" s="128">
        <f t="shared" ca="1" si="175"/>
        <v>241476.62481038526</v>
      </c>
    </row>
    <row r="2823" spans="1:6" x14ac:dyDescent="0.3">
      <c r="A2823" s="73">
        <v>39748</v>
      </c>
      <c r="B2823" s="130">
        <v>848.919983</v>
      </c>
      <c r="C2823" s="125">
        <f t="shared" si="172"/>
        <v>-0.1539143835091894</v>
      </c>
      <c r="D2823" s="128">
        <f t="shared" si="173"/>
        <v>-153914.38350918941</v>
      </c>
      <c r="E2823" s="128">
        <f t="shared" ca="1" si="174"/>
        <v>-194251.87393978122</v>
      </c>
      <c r="F2823" s="128">
        <f t="shared" ca="1" si="175"/>
        <v>241476.62481038526</v>
      </c>
    </row>
    <row r="2824" spans="1:6" x14ac:dyDescent="0.3">
      <c r="A2824" s="73">
        <v>39745</v>
      </c>
      <c r="B2824" s="130">
        <v>876.77002000000005</v>
      </c>
      <c r="C2824" s="125">
        <f t="shared" ref="C2824:C2887" si="176">B2824/B2834-1</f>
        <v>-2.4966028028752474E-2</v>
      </c>
      <c r="D2824" s="128">
        <f t="shared" ref="D2824:D2887" si="177">C2824*$B$5</f>
        <v>-24966.028028752473</v>
      </c>
      <c r="E2824" s="128">
        <f t="shared" ref="E2824:E2887" ca="1" si="178">_xlfn.PERCENTILE.INC(OFFSET(D2824,0,0,Window),1-VaRLevel)</f>
        <v>-194251.87393978122</v>
      </c>
      <c r="F2824" s="128">
        <f t="shared" ref="F2824:F2887" ca="1" si="179">ABS(AVERAGEIF(OFFSET(D2824,0,0,Window),"&lt;=" &amp;E2824))</f>
        <v>241476.62481038526</v>
      </c>
    </row>
    <row r="2825" spans="1:6" x14ac:dyDescent="0.3">
      <c r="A2825" s="73">
        <v>39744</v>
      </c>
      <c r="B2825" s="130">
        <v>908.10998500000005</v>
      </c>
      <c r="C2825" s="125">
        <f t="shared" si="176"/>
        <v>-1.9891837016617897E-3</v>
      </c>
      <c r="D2825" s="128">
        <f t="shared" si="177"/>
        <v>-1989.1837016617897</v>
      </c>
      <c r="E2825" s="128">
        <f t="shared" ca="1" si="178"/>
        <v>-194251.87393978122</v>
      </c>
      <c r="F2825" s="128">
        <f t="shared" ca="1" si="179"/>
        <v>241476.62481038526</v>
      </c>
    </row>
    <row r="2826" spans="1:6" x14ac:dyDescent="0.3">
      <c r="A2826" s="73">
        <v>39743</v>
      </c>
      <c r="B2826" s="130">
        <v>896.78002900000001</v>
      </c>
      <c r="C2826" s="125">
        <f t="shared" si="176"/>
        <v>-8.9507962739846181E-2</v>
      </c>
      <c r="D2826" s="128">
        <f t="shared" si="177"/>
        <v>-89507.962739846174</v>
      </c>
      <c r="E2826" s="128">
        <f t="shared" ca="1" si="178"/>
        <v>-194251.87393978122</v>
      </c>
      <c r="F2826" s="128">
        <f t="shared" ca="1" si="179"/>
        <v>241476.62481038526</v>
      </c>
    </row>
    <row r="2827" spans="1:6" x14ac:dyDescent="0.3">
      <c r="A2827" s="73">
        <v>39742</v>
      </c>
      <c r="B2827" s="130">
        <v>955.04998799999998</v>
      </c>
      <c r="C2827" s="125">
        <f t="shared" si="176"/>
        <v>-4.1335828901675864E-2</v>
      </c>
      <c r="D2827" s="128">
        <f t="shared" si="177"/>
        <v>-41335.828901675864</v>
      </c>
      <c r="E2827" s="128">
        <f t="shared" ca="1" si="178"/>
        <v>-194251.87393978122</v>
      </c>
      <c r="F2827" s="128">
        <f t="shared" ca="1" si="179"/>
        <v>241476.62481038526</v>
      </c>
    </row>
    <row r="2828" spans="1:6" x14ac:dyDescent="0.3">
      <c r="A2828" s="73">
        <v>39741</v>
      </c>
      <c r="B2828" s="130">
        <v>985.40002400000003</v>
      </c>
      <c r="C2828" s="125">
        <f t="shared" si="176"/>
        <v>-6.7641845400535749E-2</v>
      </c>
      <c r="D2828" s="128">
        <f t="shared" si="177"/>
        <v>-67641.845400535749</v>
      </c>
      <c r="E2828" s="128">
        <f t="shared" ca="1" si="178"/>
        <v>-194251.87393978122</v>
      </c>
      <c r="F2828" s="128">
        <f t="shared" ca="1" si="179"/>
        <v>241476.62481038526</v>
      </c>
    </row>
    <row r="2829" spans="1:6" x14ac:dyDescent="0.3">
      <c r="A2829" s="73">
        <v>39738</v>
      </c>
      <c r="B2829" s="130">
        <v>940.54998799999998</v>
      </c>
      <c r="C2829" s="125">
        <f t="shared" si="176"/>
        <v>-0.14435558971926887</v>
      </c>
      <c r="D2829" s="128">
        <f t="shared" si="177"/>
        <v>-144355.58971926887</v>
      </c>
      <c r="E2829" s="128">
        <f t="shared" ca="1" si="178"/>
        <v>-194251.87393978122</v>
      </c>
      <c r="F2829" s="128">
        <f t="shared" ca="1" si="179"/>
        <v>241476.62481038526</v>
      </c>
    </row>
    <row r="2830" spans="1:6" x14ac:dyDescent="0.3">
      <c r="A2830" s="73">
        <v>39737</v>
      </c>
      <c r="B2830" s="130">
        <v>946.42999299999997</v>
      </c>
      <c r="C2830" s="125">
        <f t="shared" si="176"/>
        <v>-0.15063541626123866</v>
      </c>
      <c r="D2830" s="128">
        <f t="shared" si="177"/>
        <v>-150635.41626123866</v>
      </c>
      <c r="E2830" s="128">
        <f t="shared" ca="1" si="178"/>
        <v>-194251.87393978122</v>
      </c>
      <c r="F2830" s="128">
        <f t="shared" ca="1" si="179"/>
        <v>241476.62481038526</v>
      </c>
    </row>
    <row r="2831" spans="1:6" x14ac:dyDescent="0.3">
      <c r="A2831" s="73">
        <v>39736</v>
      </c>
      <c r="B2831" s="130">
        <v>907.84002699999996</v>
      </c>
      <c r="C2831" s="125">
        <f t="shared" si="176"/>
        <v>-0.21809382730648219</v>
      </c>
      <c r="D2831" s="128">
        <f t="shared" si="177"/>
        <v>-218093.82730648218</v>
      </c>
      <c r="E2831" s="128">
        <f t="shared" ca="1" si="178"/>
        <v>-194251.87393978122</v>
      </c>
      <c r="F2831" s="128">
        <f t="shared" ca="1" si="179"/>
        <v>241476.62481038526</v>
      </c>
    </row>
    <row r="2832" spans="1:6" x14ac:dyDescent="0.3">
      <c r="A2832" s="73">
        <v>39735</v>
      </c>
      <c r="B2832" s="130">
        <v>998.01000999999997</v>
      </c>
      <c r="C2832" s="125">
        <f t="shared" si="176"/>
        <v>-0.144337920680638</v>
      </c>
      <c r="D2832" s="128">
        <f t="shared" si="177"/>
        <v>-144337.920680638</v>
      </c>
      <c r="E2832" s="128">
        <f t="shared" ca="1" si="178"/>
        <v>-165585.88874826071</v>
      </c>
      <c r="F2832" s="128">
        <f t="shared" ca="1" si="179"/>
        <v>225257.60891467033</v>
      </c>
    </row>
    <row r="2833" spans="1:6" x14ac:dyDescent="0.3">
      <c r="A2833" s="73">
        <v>39734</v>
      </c>
      <c r="B2833" s="130">
        <v>1003.349976</v>
      </c>
      <c r="C2833" s="125">
        <f t="shared" si="176"/>
        <v>-9.3156363678458476E-2</v>
      </c>
      <c r="D2833" s="128">
        <f t="shared" si="177"/>
        <v>-93156.363678458481</v>
      </c>
      <c r="E2833" s="128">
        <f t="shared" ca="1" si="178"/>
        <v>-165585.88874826071</v>
      </c>
      <c r="F2833" s="128">
        <f t="shared" ca="1" si="179"/>
        <v>225257.60891467033</v>
      </c>
    </row>
    <row r="2834" spans="1:6" x14ac:dyDescent="0.3">
      <c r="A2834" s="73">
        <v>39731</v>
      </c>
      <c r="B2834" s="130">
        <v>899.21997099999999</v>
      </c>
      <c r="C2834" s="125">
        <f t="shared" si="176"/>
        <v>-0.25884596489081624</v>
      </c>
      <c r="D2834" s="128">
        <f t="shared" si="177"/>
        <v>-258845.96489081625</v>
      </c>
      <c r="E2834" s="128">
        <f t="shared" ca="1" si="178"/>
        <v>-165585.88874826071</v>
      </c>
      <c r="F2834" s="128">
        <f t="shared" ca="1" si="179"/>
        <v>225257.60891467033</v>
      </c>
    </row>
    <row r="2835" spans="1:6" x14ac:dyDescent="0.3">
      <c r="A2835" s="73">
        <v>39730</v>
      </c>
      <c r="B2835" s="130">
        <v>909.919983</v>
      </c>
      <c r="C2835" s="125">
        <f t="shared" si="176"/>
        <v>-0.24749008223385727</v>
      </c>
      <c r="D2835" s="128">
        <f t="shared" si="177"/>
        <v>-247490.08223385728</v>
      </c>
      <c r="E2835" s="128">
        <f t="shared" ca="1" si="178"/>
        <v>-143376.09649337031</v>
      </c>
      <c r="F2835" s="128">
        <f t="shared" ca="1" si="179"/>
        <v>192834.89350371703</v>
      </c>
    </row>
    <row r="2836" spans="1:6" x14ac:dyDescent="0.3">
      <c r="A2836" s="73">
        <v>39729</v>
      </c>
      <c r="B2836" s="130">
        <v>984.94000200000005</v>
      </c>
      <c r="C2836" s="125">
        <f t="shared" si="176"/>
        <v>-0.16943677961933756</v>
      </c>
      <c r="D2836" s="128">
        <f t="shared" si="177"/>
        <v>-169436.77961933755</v>
      </c>
      <c r="E2836" s="128">
        <f t="shared" ca="1" si="178"/>
        <v>-124305.952851161</v>
      </c>
      <c r="F2836" s="128">
        <f t="shared" ca="1" si="179"/>
        <v>151815.34839026304</v>
      </c>
    </row>
    <row r="2837" spans="1:6" x14ac:dyDescent="0.3">
      <c r="A2837" s="73">
        <v>39728</v>
      </c>
      <c r="B2837" s="130">
        <v>996.22997999999995</v>
      </c>
      <c r="C2837" s="125">
        <f t="shared" si="176"/>
        <v>-0.16157781865795628</v>
      </c>
      <c r="D2837" s="128">
        <f t="shared" si="177"/>
        <v>-161577.81865795629</v>
      </c>
      <c r="E2837" s="128">
        <f t="shared" ca="1" si="178"/>
        <v>-108905.88856233656</v>
      </c>
      <c r="F2837" s="128">
        <f t="shared" ca="1" si="179"/>
        <v>136728.20071815627</v>
      </c>
    </row>
    <row r="2838" spans="1:6" x14ac:dyDescent="0.3">
      <c r="A2838" s="73">
        <v>39727</v>
      </c>
      <c r="B2838" s="130">
        <v>1056.8900149999999</v>
      </c>
      <c r="C2838" s="125">
        <f t="shared" si="176"/>
        <v>-0.12443144689349528</v>
      </c>
      <c r="D2838" s="128">
        <f t="shared" si="177"/>
        <v>-124431.44689349527</v>
      </c>
      <c r="E2838" s="128">
        <f t="shared" ca="1" si="178"/>
        <v>-86006.008157410644</v>
      </c>
      <c r="F2838" s="128">
        <f t="shared" ca="1" si="179"/>
        <v>113873.32708033263</v>
      </c>
    </row>
    <row r="2839" spans="1:6" x14ac:dyDescent="0.3">
      <c r="A2839" s="73">
        <v>39724</v>
      </c>
      <c r="B2839" s="130">
        <v>1099.2299800000001</v>
      </c>
      <c r="C2839" s="125">
        <f t="shared" si="176"/>
        <v>-0.12417533660301716</v>
      </c>
      <c r="D2839" s="128">
        <f t="shared" si="177"/>
        <v>-124175.33660301716</v>
      </c>
      <c r="E2839" s="128">
        <f t="shared" ca="1" si="178"/>
        <v>-77600.902560200688</v>
      </c>
      <c r="F2839" s="128">
        <f t="shared" ca="1" si="179"/>
        <v>98633.781726530186</v>
      </c>
    </row>
    <row r="2840" spans="1:6" x14ac:dyDescent="0.3">
      <c r="A2840" s="73">
        <v>39723</v>
      </c>
      <c r="B2840" s="130">
        <v>1114.280029</v>
      </c>
      <c r="C2840" s="125">
        <f t="shared" si="176"/>
        <v>-7.6443610277216023E-2</v>
      </c>
      <c r="D2840" s="128">
        <f t="shared" si="177"/>
        <v>-76443.610277216023</v>
      </c>
      <c r="E2840" s="128">
        <f t="shared" ca="1" si="178"/>
        <v>-75551.666883224418</v>
      </c>
      <c r="F2840" s="128">
        <f t="shared" ca="1" si="179"/>
        <v>82723.206284596468</v>
      </c>
    </row>
    <row r="2841" spans="1:6" x14ac:dyDescent="0.3">
      <c r="A2841" s="73">
        <v>39722</v>
      </c>
      <c r="B2841" s="130">
        <v>1161.0600589999999</v>
      </c>
      <c r="C2841" s="125">
        <f t="shared" si="176"/>
        <v>4.0384679385181421E-3</v>
      </c>
      <c r="D2841" s="128">
        <f t="shared" si="177"/>
        <v>4038.4679385181421</v>
      </c>
      <c r="E2841" s="128">
        <f t="shared" ca="1" si="178"/>
        <v>-73504.488931676053</v>
      </c>
      <c r="F2841" s="128">
        <f t="shared" ca="1" si="179"/>
        <v>82116.442070996738</v>
      </c>
    </row>
    <row r="2842" spans="1:6" x14ac:dyDescent="0.3">
      <c r="A2842" s="73">
        <v>39721</v>
      </c>
      <c r="B2842" s="130">
        <v>1166.3599850000001</v>
      </c>
      <c r="C2842" s="125">
        <f t="shared" si="176"/>
        <v>-3.8925504230563623E-2</v>
      </c>
      <c r="D2842" s="128">
        <f t="shared" si="177"/>
        <v>-38925.504230563623</v>
      </c>
      <c r="E2842" s="128">
        <f t="shared" ca="1" si="178"/>
        <v>-73504.488931676053</v>
      </c>
      <c r="F2842" s="128">
        <f t="shared" ca="1" si="179"/>
        <v>82116.442070996738</v>
      </c>
    </row>
    <row r="2843" spans="1:6" x14ac:dyDescent="0.3">
      <c r="A2843" s="73">
        <v>39720</v>
      </c>
      <c r="B2843" s="130">
        <v>1106.420044</v>
      </c>
      <c r="C2843" s="125">
        <f t="shared" si="176"/>
        <v>-7.2339993749190756E-2</v>
      </c>
      <c r="D2843" s="128">
        <f t="shared" si="177"/>
        <v>-72339.993749190762</v>
      </c>
      <c r="E2843" s="128">
        <f t="shared" ca="1" si="178"/>
        <v>-73504.488931676053</v>
      </c>
      <c r="F2843" s="128">
        <f t="shared" ca="1" si="179"/>
        <v>82116.442070996738</v>
      </c>
    </row>
    <row r="2844" spans="1:6" x14ac:dyDescent="0.3">
      <c r="A2844" s="73">
        <v>39717</v>
      </c>
      <c r="B2844" s="130">
        <v>1213.2700199999999</v>
      </c>
      <c r="C2844" s="125">
        <f t="shared" si="176"/>
        <v>-3.0702191023733727E-2</v>
      </c>
      <c r="D2844" s="128">
        <f t="shared" si="177"/>
        <v>-30702.191023733729</v>
      </c>
      <c r="E2844" s="128">
        <f t="shared" ca="1" si="178"/>
        <v>-73216.606630250477</v>
      </c>
      <c r="F2844" s="128">
        <f t="shared" ca="1" si="179"/>
        <v>82116.442070996738</v>
      </c>
    </row>
    <row r="2845" spans="1:6" x14ac:dyDescent="0.3">
      <c r="A2845" s="73">
        <v>39716</v>
      </c>
      <c r="B2845" s="130">
        <v>1209.1800539999999</v>
      </c>
      <c r="C2845" s="125">
        <f t="shared" si="176"/>
        <v>-3.1920254141873827E-2</v>
      </c>
      <c r="D2845" s="128">
        <f t="shared" si="177"/>
        <v>-31920.254141873826</v>
      </c>
      <c r="E2845" s="128">
        <f t="shared" ca="1" si="178"/>
        <v>-73216.606630250477</v>
      </c>
      <c r="F2845" s="128">
        <f t="shared" ca="1" si="179"/>
        <v>82116.442070996738</v>
      </c>
    </row>
    <row r="2846" spans="1:6" x14ac:dyDescent="0.3">
      <c r="A2846" s="73">
        <v>39715</v>
      </c>
      <c r="B2846" s="130">
        <v>1185.869995</v>
      </c>
      <c r="C2846" s="125">
        <f t="shared" si="176"/>
        <v>-3.7474467175169446E-2</v>
      </c>
      <c r="D2846" s="128">
        <f t="shared" si="177"/>
        <v>-37474.467175169448</v>
      </c>
      <c r="E2846" s="128">
        <f t="shared" ca="1" si="178"/>
        <v>-73216.606630250477</v>
      </c>
      <c r="F2846" s="128">
        <f t="shared" ca="1" si="179"/>
        <v>82116.442070996738</v>
      </c>
    </row>
    <row r="2847" spans="1:6" x14ac:dyDescent="0.3">
      <c r="A2847" s="73">
        <v>39714</v>
      </c>
      <c r="B2847" s="130">
        <v>1188.219971</v>
      </c>
      <c r="C2847" s="125">
        <f t="shared" si="176"/>
        <v>-2.9636375941099913E-2</v>
      </c>
      <c r="D2847" s="128">
        <f t="shared" si="177"/>
        <v>-29636.375941099912</v>
      </c>
      <c r="E2847" s="128">
        <f t="shared" ca="1" si="178"/>
        <v>-73216.606630250477</v>
      </c>
      <c r="F2847" s="128">
        <f t="shared" ca="1" si="179"/>
        <v>82116.442070996738</v>
      </c>
    </row>
    <row r="2848" spans="1:6" x14ac:dyDescent="0.3">
      <c r="A2848" s="73">
        <v>39713</v>
      </c>
      <c r="B2848" s="130">
        <v>1207.089966</v>
      </c>
      <c r="C2848" s="125">
        <f t="shared" si="176"/>
        <v>-4.7878647988020662E-2</v>
      </c>
      <c r="D2848" s="128">
        <f t="shared" si="177"/>
        <v>-47878.647988020661</v>
      </c>
      <c r="E2848" s="128">
        <f t="shared" ca="1" si="178"/>
        <v>-73216.606630250477</v>
      </c>
      <c r="F2848" s="128">
        <f t="shared" ca="1" si="179"/>
        <v>82116.442070996738</v>
      </c>
    </row>
    <row r="2849" spans="1:6" x14ac:dyDescent="0.3">
      <c r="A2849" s="73">
        <v>39710</v>
      </c>
      <c r="B2849" s="130">
        <v>1255.079956</v>
      </c>
      <c r="C2849" s="125">
        <f t="shared" si="176"/>
        <v>1.0279154473142871E-2</v>
      </c>
      <c r="D2849" s="128">
        <f t="shared" si="177"/>
        <v>10279.154473142871</v>
      </c>
      <c r="E2849" s="128">
        <f t="shared" ca="1" si="178"/>
        <v>-73216.606630250477</v>
      </c>
      <c r="F2849" s="128">
        <f t="shared" ca="1" si="179"/>
        <v>82116.442070996738</v>
      </c>
    </row>
    <row r="2850" spans="1:6" x14ac:dyDescent="0.3">
      <c r="A2850" s="73">
        <v>39709</v>
      </c>
      <c r="B2850" s="130">
        <v>1206.51001</v>
      </c>
      <c r="C2850" s="125">
        <f t="shared" si="176"/>
        <v>-2.4514239692299378E-2</v>
      </c>
      <c r="D2850" s="128">
        <f t="shared" si="177"/>
        <v>-24514.239692299379</v>
      </c>
      <c r="E2850" s="128">
        <f t="shared" ca="1" si="178"/>
        <v>-73216.606630250477</v>
      </c>
      <c r="F2850" s="128">
        <f t="shared" ca="1" si="179"/>
        <v>82116.442070996738</v>
      </c>
    </row>
    <row r="2851" spans="1:6" x14ac:dyDescent="0.3">
      <c r="A2851" s="73">
        <v>39708</v>
      </c>
      <c r="B2851" s="130">
        <v>1156.3900149999999</v>
      </c>
      <c r="C2851" s="125">
        <f t="shared" si="176"/>
        <v>-9.3013197744485465E-2</v>
      </c>
      <c r="D2851" s="128">
        <f t="shared" si="177"/>
        <v>-93013.197744485471</v>
      </c>
      <c r="E2851" s="128">
        <f t="shared" ca="1" si="178"/>
        <v>-73216.606630250477</v>
      </c>
      <c r="F2851" s="128">
        <f t="shared" ca="1" si="179"/>
        <v>82116.442070996738</v>
      </c>
    </row>
    <row r="2852" spans="1:6" x14ac:dyDescent="0.3">
      <c r="A2852" s="73">
        <v>39707</v>
      </c>
      <c r="B2852" s="130">
        <v>1213.599976</v>
      </c>
      <c r="C2852" s="125">
        <f t="shared" si="176"/>
        <v>-5.0079041784841571E-2</v>
      </c>
      <c r="D2852" s="128">
        <f t="shared" si="177"/>
        <v>-50079.041784841575</v>
      </c>
      <c r="E2852" s="128">
        <f t="shared" ca="1" si="178"/>
        <v>-71020.542480051765</v>
      </c>
      <c r="F2852" s="128">
        <f t="shared" ca="1" si="179"/>
        <v>75029.53577227566</v>
      </c>
    </row>
    <row r="2853" spans="1:6" x14ac:dyDescent="0.3">
      <c r="A2853" s="73">
        <v>39706</v>
      </c>
      <c r="B2853" s="130">
        <v>1192.6999510000001</v>
      </c>
      <c r="C2853" s="125">
        <f t="shared" si="176"/>
        <v>-7.0258731157974319E-2</v>
      </c>
      <c r="D2853" s="128">
        <f t="shared" si="177"/>
        <v>-70258.731157974325</v>
      </c>
      <c r="E2853" s="128">
        <f t="shared" ca="1" si="178"/>
        <v>-71020.542480051765</v>
      </c>
      <c r="F2853" s="128">
        <f t="shared" ca="1" si="179"/>
        <v>75029.53577227566</v>
      </c>
    </row>
    <row r="2854" spans="1:6" x14ac:dyDescent="0.3">
      <c r="A2854" s="73">
        <v>39703</v>
      </c>
      <c r="B2854" s="130">
        <v>1251.6999510000001</v>
      </c>
      <c r="C2854" s="125">
        <f t="shared" si="176"/>
        <v>-3.76573030772408E-2</v>
      </c>
      <c r="D2854" s="128">
        <f t="shared" si="177"/>
        <v>-37657.303077240802</v>
      </c>
      <c r="E2854" s="128">
        <f t="shared" ca="1" si="178"/>
        <v>-68964.050905142489</v>
      </c>
      <c r="F2854" s="128">
        <f t="shared" ca="1" si="179"/>
        <v>75029.53577227566</v>
      </c>
    </row>
    <row r="2855" spans="1:6" x14ac:dyDescent="0.3">
      <c r="A2855" s="73">
        <v>39702</v>
      </c>
      <c r="B2855" s="130">
        <v>1249.0500489999999</v>
      </c>
      <c r="C2855" s="125">
        <f t="shared" si="176"/>
        <v>-2.5443552997611918E-2</v>
      </c>
      <c r="D2855" s="128">
        <f t="shared" si="177"/>
        <v>-25443.552997611918</v>
      </c>
      <c r="E2855" s="128">
        <f t="shared" ca="1" si="178"/>
        <v>-68964.050905142489</v>
      </c>
      <c r="F2855" s="128">
        <f t="shared" ca="1" si="179"/>
        <v>75029.53577227566</v>
      </c>
    </row>
    <row r="2856" spans="1:6" x14ac:dyDescent="0.3">
      <c r="A2856" s="73">
        <v>39701</v>
      </c>
      <c r="B2856" s="130">
        <v>1232.040039</v>
      </c>
      <c r="C2856" s="125">
        <f t="shared" si="176"/>
        <v>-3.1041809100661344E-2</v>
      </c>
      <c r="D2856" s="128">
        <f t="shared" si="177"/>
        <v>-31041.809100661343</v>
      </c>
      <c r="E2856" s="128">
        <f t="shared" ca="1" si="178"/>
        <v>-68964.050905142489</v>
      </c>
      <c r="F2856" s="128">
        <f t="shared" ca="1" si="179"/>
        <v>75029.53577227566</v>
      </c>
    </row>
    <row r="2857" spans="1:6" x14ac:dyDescent="0.3">
      <c r="A2857" s="73">
        <v>39700</v>
      </c>
      <c r="B2857" s="130">
        <v>1224.51001</v>
      </c>
      <c r="C2857" s="125">
        <f t="shared" si="176"/>
        <v>-3.341381479592509E-2</v>
      </c>
      <c r="D2857" s="128">
        <f t="shared" si="177"/>
        <v>-33413.814795925093</v>
      </c>
      <c r="E2857" s="128">
        <f t="shared" ca="1" si="178"/>
        <v>-68964.050905142489</v>
      </c>
      <c r="F2857" s="128">
        <f t="shared" ca="1" si="179"/>
        <v>75029.53577227566</v>
      </c>
    </row>
    <row r="2858" spans="1:6" x14ac:dyDescent="0.3">
      <c r="A2858" s="73">
        <v>39699</v>
      </c>
      <c r="B2858" s="130">
        <v>1267.790039</v>
      </c>
      <c r="C2858" s="125">
        <f t="shared" si="176"/>
        <v>-1.8890197280312493E-2</v>
      </c>
      <c r="D2858" s="128">
        <f t="shared" si="177"/>
        <v>-18890.197280312492</v>
      </c>
      <c r="E2858" s="128">
        <f t="shared" ca="1" si="178"/>
        <v>-68964.050905142489</v>
      </c>
      <c r="F2858" s="128">
        <f t="shared" ca="1" si="179"/>
        <v>75029.53577227566</v>
      </c>
    </row>
    <row r="2859" spans="1:6" x14ac:dyDescent="0.3">
      <c r="A2859" s="73">
        <v>39696</v>
      </c>
      <c r="B2859" s="130">
        <v>1242.3100589999999</v>
      </c>
      <c r="C2859" s="125">
        <f t="shared" si="176"/>
        <v>-2.7713358798240217E-2</v>
      </c>
      <c r="D2859" s="128">
        <f t="shared" si="177"/>
        <v>-27713.358798240217</v>
      </c>
      <c r="E2859" s="128">
        <f t="shared" ca="1" si="178"/>
        <v>-68964.050905142489</v>
      </c>
      <c r="F2859" s="128">
        <f t="shared" ca="1" si="179"/>
        <v>75029.53577227566</v>
      </c>
    </row>
    <row r="2860" spans="1:6" x14ac:dyDescent="0.3">
      <c r="A2860" s="73">
        <v>39695</v>
      </c>
      <c r="B2860" s="130">
        <v>1236.829956</v>
      </c>
      <c r="C2860" s="125">
        <f t="shared" si="176"/>
        <v>-2.9587209382285984E-2</v>
      </c>
      <c r="D2860" s="128">
        <f t="shared" si="177"/>
        <v>-29587.209382285982</v>
      </c>
      <c r="E2860" s="128">
        <f t="shared" ca="1" si="178"/>
        <v>-68964.050905142489</v>
      </c>
      <c r="F2860" s="128">
        <f t="shared" ca="1" si="179"/>
        <v>75029.53577227566</v>
      </c>
    </row>
    <row r="2861" spans="1:6" x14ac:dyDescent="0.3">
      <c r="A2861" s="73">
        <v>39694</v>
      </c>
      <c r="B2861" s="130">
        <v>1274.9799800000001</v>
      </c>
      <c r="C2861" s="125">
        <f t="shared" si="176"/>
        <v>6.54464737712801E-3</v>
      </c>
      <c r="D2861" s="128">
        <f t="shared" si="177"/>
        <v>6544.6473771280098</v>
      </c>
      <c r="E2861" s="128">
        <f t="shared" ca="1" si="178"/>
        <v>-68964.050905142489</v>
      </c>
      <c r="F2861" s="128">
        <f t="shared" ca="1" si="179"/>
        <v>75029.53577227566</v>
      </c>
    </row>
    <row r="2862" spans="1:6" x14ac:dyDescent="0.3">
      <c r="A2862" s="73">
        <v>39693</v>
      </c>
      <c r="B2862" s="130">
        <v>1277.579956</v>
      </c>
      <c r="C2862" s="125">
        <f t="shared" si="176"/>
        <v>-7.9776319345081781E-4</v>
      </c>
      <c r="D2862" s="128">
        <f t="shared" si="177"/>
        <v>-797.76319345081777</v>
      </c>
      <c r="E2862" s="128">
        <f t="shared" ca="1" si="178"/>
        <v>-68964.050905142489</v>
      </c>
      <c r="F2862" s="128">
        <f t="shared" ca="1" si="179"/>
        <v>75029.53577227566</v>
      </c>
    </row>
    <row r="2863" spans="1:6" x14ac:dyDescent="0.3">
      <c r="A2863" s="73">
        <v>39689</v>
      </c>
      <c r="B2863" s="130">
        <v>1282.829956</v>
      </c>
      <c r="C2863" s="125">
        <f t="shared" si="176"/>
        <v>-1.1839466630822582E-2</v>
      </c>
      <c r="D2863" s="128">
        <f t="shared" si="177"/>
        <v>-11839.466630822582</v>
      </c>
      <c r="E2863" s="128">
        <f t="shared" ca="1" si="178"/>
        <v>-68964.050905142489</v>
      </c>
      <c r="F2863" s="128">
        <f t="shared" ca="1" si="179"/>
        <v>75029.53577227566</v>
      </c>
    </row>
    <row r="2864" spans="1:6" x14ac:dyDescent="0.3">
      <c r="A2864" s="73">
        <v>39688</v>
      </c>
      <c r="B2864" s="130">
        <v>1300.6800539999999</v>
      </c>
      <c r="C2864" s="125">
        <f t="shared" si="176"/>
        <v>5.9941370966074548E-3</v>
      </c>
      <c r="D2864" s="128">
        <f t="shared" si="177"/>
        <v>5994.1370966074546</v>
      </c>
      <c r="E2864" s="128">
        <f t="shared" ca="1" si="178"/>
        <v>-68964.050905142489</v>
      </c>
      <c r="F2864" s="128">
        <f t="shared" ca="1" si="179"/>
        <v>75029.53577227566</v>
      </c>
    </row>
    <row r="2865" spans="1:6" x14ac:dyDescent="0.3">
      <c r="A2865" s="73">
        <v>39687</v>
      </c>
      <c r="B2865" s="130">
        <v>1281.660034</v>
      </c>
      <c r="C2865" s="125">
        <f t="shared" si="176"/>
        <v>-3.2429809093669215E-3</v>
      </c>
      <c r="D2865" s="128">
        <f t="shared" si="177"/>
        <v>-3242.9809093669214</v>
      </c>
      <c r="E2865" s="128">
        <f t="shared" ca="1" si="178"/>
        <v>-68964.050905142489</v>
      </c>
      <c r="F2865" s="128">
        <f t="shared" ca="1" si="179"/>
        <v>75029.53577227566</v>
      </c>
    </row>
    <row r="2866" spans="1:6" x14ac:dyDescent="0.3">
      <c r="A2866" s="73">
        <v>39686</v>
      </c>
      <c r="B2866" s="130">
        <v>1271.51001</v>
      </c>
      <c r="C2866" s="125">
        <f t="shared" si="176"/>
        <v>-1.4019926082458389E-2</v>
      </c>
      <c r="D2866" s="128">
        <f t="shared" si="177"/>
        <v>-14019.926082458389</v>
      </c>
      <c r="E2866" s="128">
        <f t="shared" ca="1" si="178"/>
        <v>-68964.050905142489</v>
      </c>
      <c r="F2866" s="128">
        <f t="shared" ca="1" si="179"/>
        <v>75029.53577227566</v>
      </c>
    </row>
    <row r="2867" spans="1:6" x14ac:dyDescent="0.3">
      <c r="A2867" s="73">
        <v>39685</v>
      </c>
      <c r="B2867" s="130">
        <v>1266.839966</v>
      </c>
      <c r="C2867" s="125">
        <f t="shared" si="176"/>
        <v>-2.9479347280272128E-2</v>
      </c>
      <c r="D2867" s="128">
        <f t="shared" si="177"/>
        <v>-29479.347280272126</v>
      </c>
      <c r="E2867" s="128">
        <f t="shared" ca="1" si="178"/>
        <v>-68964.050905142489</v>
      </c>
      <c r="F2867" s="128">
        <f t="shared" ca="1" si="179"/>
        <v>75029.53577227566</v>
      </c>
    </row>
    <row r="2868" spans="1:6" x14ac:dyDescent="0.3">
      <c r="A2868" s="73">
        <v>39682</v>
      </c>
      <c r="B2868" s="130">
        <v>1292.1999510000001</v>
      </c>
      <c r="C2868" s="125">
        <f t="shared" si="176"/>
        <v>-3.1782238734449075E-3</v>
      </c>
      <c r="D2868" s="128">
        <f t="shared" si="177"/>
        <v>-3178.2238734449074</v>
      </c>
      <c r="E2868" s="128">
        <f t="shared" ca="1" si="178"/>
        <v>-68964.050905142489</v>
      </c>
      <c r="F2868" s="128">
        <f t="shared" ca="1" si="179"/>
        <v>75029.53577227566</v>
      </c>
    </row>
    <row r="2869" spans="1:6" x14ac:dyDescent="0.3">
      <c r="A2869" s="73">
        <v>39681</v>
      </c>
      <c r="B2869" s="130">
        <v>1277.719971</v>
      </c>
      <c r="C2869" s="125">
        <f t="shared" si="176"/>
        <v>9.2017230460346155E-3</v>
      </c>
      <c r="D2869" s="128">
        <f t="shared" si="177"/>
        <v>9201.7230460346163</v>
      </c>
      <c r="E2869" s="128">
        <f t="shared" ca="1" si="178"/>
        <v>-68964.050905142489</v>
      </c>
      <c r="F2869" s="128">
        <f t="shared" ca="1" si="179"/>
        <v>75029.53577227566</v>
      </c>
    </row>
    <row r="2870" spans="1:6" x14ac:dyDescent="0.3">
      <c r="A2870" s="73">
        <v>39680</v>
      </c>
      <c r="B2870" s="130">
        <v>1274.540039</v>
      </c>
      <c r="C2870" s="125">
        <f t="shared" si="176"/>
        <v>-1.1363649012523624E-2</v>
      </c>
      <c r="D2870" s="128">
        <f t="shared" si="177"/>
        <v>-11363.649012523625</v>
      </c>
      <c r="E2870" s="128">
        <f t="shared" ca="1" si="178"/>
        <v>-68964.050905142489</v>
      </c>
      <c r="F2870" s="128">
        <f t="shared" ca="1" si="179"/>
        <v>75029.53577227566</v>
      </c>
    </row>
    <row r="2871" spans="1:6" x14ac:dyDescent="0.3">
      <c r="A2871" s="73">
        <v>39679</v>
      </c>
      <c r="B2871" s="130">
        <v>1266.6899410000001</v>
      </c>
      <c r="C2871" s="125">
        <f t="shared" si="176"/>
        <v>-1.4157013829474208E-2</v>
      </c>
      <c r="D2871" s="128">
        <f t="shared" si="177"/>
        <v>-14157.013829474208</v>
      </c>
      <c r="E2871" s="128">
        <f t="shared" ca="1" si="178"/>
        <v>-68964.050905142489</v>
      </c>
      <c r="F2871" s="128">
        <f t="shared" ca="1" si="179"/>
        <v>75029.53577227566</v>
      </c>
    </row>
    <row r="2872" spans="1:6" x14ac:dyDescent="0.3">
      <c r="A2872" s="73">
        <v>39678</v>
      </c>
      <c r="B2872" s="130">
        <v>1278.599976</v>
      </c>
      <c r="C2872" s="125">
        <f t="shared" si="176"/>
        <v>2.3690735673127294E-2</v>
      </c>
      <c r="D2872" s="128">
        <f t="shared" si="177"/>
        <v>23690.735673127296</v>
      </c>
      <c r="E2872" s="128">
        <f t="shared" ca="1" si="178"/>
        <v>-68964.050905142489</v>
      </c>
      <c r="F2872" s="128">
        <f t="shared" ca="1" si="179"/>
        <v>75029.53577227566</v>
      </c>
    </row>
    <row r="2873" spans="1:6" x14ac:dyDescent="0.3">
      <c r="A2873" s="73">
        <v>39675</v>
      </c>
      <c r="B2873" s="130">
        <v>1298.1999510000001</v>
      </c>
      <c r="C2873" s="125">
        <f t="shared" si="176"/>
        <v>3.0063944764563866E-2</v>
      </c>
      <c r="D2873" s="128">
        <f t="shared" si="177"/>
        <v>30063.944764563865</v>
      </c>
      <c r="E2873" s="128">
        <f t="shared" ca="1" si="178"/>
        <v>-68964.050905142489</v>
      </c>
      <c r="F2873" s="128">
        <f t="shared" ca="1" si="179"/>
        <v>75029.53577227566</v>
      </c>
    </row>
    <row r="2874" spans="1:6" x14ac:dyDescent="0.3">
      <c r="A2874" s="73">
        <v>39674</v>
      </c>
      <c r="B2874" s="130">
        <v>1292.9300539999999</v>
      </c>
      <c r="C2874" s="125">
        <f t="shared" si="176"/>
        <v>2.0159738120533177E-2</v>
      </c>
      <c r="D2874" s="128">
        <f t="shared" si="177"/>
        <v>20159.738120533177</v>
      </c>
      <c r="E2874" s="128">
        <f t="shared" ca="1" si="178"/>
        <v>-68964.050905142489</v>
      </c>
      <c r="F2874" s="128">
        <f t="shared" ca="1" si="179"/>
        <v>75029.53577227566</v>
      </c>
    </row>
    <row r="2875" spans="1:6" x14ac:dyDescent="0.3">
      <c r="A2875" s="73">
        <v>39673</v>
      </c>
      <c r="B2875" s="130">
        <v>1285.829956</v>
      </c>
      <c r="C2875" s="125">
        <f t="shared" si="176"/>
        <v>1.2224518304513321E-3</v>
      </c>
      <c r="D2875" s="128">
        <f t="shared" si="177"/>
        <v>1222.4518304513322</v>
      </c>
      <c r="E2875" s="128">
        <f t="shared" ca="1" si="178"/>
        <v>-68964.050905142489</v>
      </c>
      <c r="F2875" s="128">
        <f t="shared" ca="1" si="179"/>
        <v>75029.53577227566</v>
      </c>
    </row>
    <row r="2876" spans="1:6" x14ac:dyDescent="0.3">
      <c r="A2876" s="73">
        <v>39672</v>
      </c>
      <c r="B2876" s="130">
        <v>1289.589966</v>
      </c>
      <c r="C2876" s="125">
        <f t="shared" si="176"/>
        <v>2.0891399638757635E-2</v>
      </c>
      <c r="D2876" s="128">
        <f t="shared" si="177"/>
        <v>20891.399638757634</v>
      </c>
      <c r="E2876" s="128">
        <f t="shared" ca="1" si="178"/>
        <v>-68964.050905142489</v>
      </c>
      <c r="F2876" s="128">
        <f t="shared" ca="1" si="179"/>
        <v>75029.53577227566</v>
      </c>
    </row>
    <row r="2877" spans="1:6" x14ac:dyDescent="0.3">
      <c r="A2877" s="73">
        <v>39671</v>
      </c>
      <c r="B2877" s="130">
        <v>1305.3199460000001</v>
      </c>
      <c r="C2877" s="125">
        <f t="shared" si="176"/>
        <v>5.7478674374290772E-2</v>
      </c>
      <c r="D2877" s="128">
        <f t="shared" si="177"/>
        <v>57478.674374290771</v>
      </c>
      <c r="E2877" s="128">
        <f t="shared" ca="1" si="178"/>
        <v>-68964.050905142489</v>
      </c>
      <c r="F2877" s="128">
        <f t="shared" ca="1" si="179"/>
        <v>75029.53577227566</v>
      </c>
    </row>
    <row r="2878" spans="1:6" x14ac:dyDescent="0.3">
      <c r="A2878" s="73">
        <v>39668</v>
      </c>
      <c r="B2878" s="130">
        <v>1296.3199460000001</v>
      </c>
      <c r="C2878" s="125">
        <f t="shared" si="176"/>
        <v>3.0657626012453809E-2</v>
      </c>
      <c r="D2878" s="128">
        <f t="shared" si="177"/>
        <v>30657.626012453809</v>
      </c>
      <c r="E2878" s="128">
        <f t="shared" ca="1" si="178"/>
        <v>-68964.050905142489</v>
      </c>
      <c r="F2878" s="128">
        <f t="shared" ca="1" si="179"/>
        <v>75029.53577227566</v>
      </c>
    </row>
    <row r="2879" spans="1:6" x14ac:dyDescent="0.3">
      <c r="A2879" s="73">
        <v>39667</v>
      </c>
      <c r="B2879" s="130">
        <v>1266.0699460000001</v>
      </c>
      <c r="C2879" s="125">
        <f t="shared" si="176"/>
        <v>1.0801975648460749E-2</v>
      </c>
      <c r="D2879" s="128">
        <f t="shared" si="177"/>
        <v>10801.97564846075</v>
      </c>
      <c r="E2879" s="128">
        <f t="shared" ca="1" si="178"/>
        <v>-68964.050905142489</v>
      </c>
      <c r="F2879" s="128">
        <f t="shared" ca="1" si="179"/>
        <v>75029.53577227566</v>
      </c>
    </row>
    <row r="2880" spans="1:6" x14ac:dyDescent="0.3">
      <c r="A2880" s="73">
        <v>39666</v>
      </c>
      <c r="B2880" s="130">
        <v>1289.1899410000001</v>
      </c>
      <c r="C2880" s="125">
        <f t="shared" si="176"/>
        <v>5.459409543129512E-3</v>
      </c>
      <c r="D2880" s="128">
        <f t="shared" si="177"/>
        <v>5459.4095431295118</v>
      </c>
      <c r="E2880" s="128">
        <f t="shared" ca="1" si="178"/>
        <v>-68964.050905142489</v>
      </c>
      <c r="F2880" s="128">
        <f t="shared" ca="1" si="179"/>
        <v>75029.53577227566</v>
      </c>
    </row>
    <row r="2881" spans="1:6" x14ac:dyDescent="0.3">
      <c r="A2881" s="73">
        <v>39665</v>
      </c>
      <c r="B2881" s="130">
        <v>1284.880005</v>
      </c>
      <c r="C2881" s="125">
        <f t="shared" si="176"/>
        <v>6.170716523101083E-3</v>
      </c>
      <c r="D2881" s="128">
        <f t="shared" si="177"/>
        <v>6170.7165231010831</v>
      </c>
      <c r="E2881" s="128">
        <f t="shared" ca="1" si="178"/>
        <v>-68964.050905142489</v>
      </c>
      <c r="F2881" s="128">
        <f t="shared" ca="1" si="179"/>
        <v>75029.53577227566</v>
      </c>
    </row>
    <row r="2882" spans="1:6" x14ac:dyDescent="0.3">
      <c r="A2882" s="73">
        <v>39664</v>
      </c>
      <c r="B2882" s="130">
        <v>1249.01001</v>
      </c>
      <c r="C2882" s="125">
        <f t="shared" si="176"/>
        <v>-8.7222142857142915E-3</v>
      </c>
      <c r="D2882" s="128">
        <f t="shared" si="177"/>
        <v>-8722.2142857142917</v>
      </c>
      <c r="E2882" s="128">
        <f t="shared" ca="1" si="178"/>
        <v>-68964.050905142489</v>
      </c>
      <c r="F2882" s="128">
        <f t="shared" ca="1" si="179"/>
        <v>75029.53577227566</v>
      </c>
    </row>
    <row r="2883" spans="1:6" x14ac:dyDescent="0.3">
      <c r="A2883" s="73">
        <v>39661</v>
      </c>
      <c r="B2883" s="130">
        <v>1260.3100589999999</v>
      </c>
      <c r="C2883" s="125">
        <f t="shared" si="176"/>
        <v>-2.9348842224163896E-4</v>
      </c>
      <c r="D2883" s="128">
        <f t="shared" si="177"/>
        <v>-293.48842224163894</v>
      </c>
      <c r="E2883" s="128">
        <f t="shared" ca="1" si="178"/>
        <v>-68964.050905142489</v>
      </c>
      <c r="F2883" s="128">
        <f t="shared" ca="1" si="179"/>
        <v>75029.53577227566</v>
      </c>
    </row>
    <row r="2884" spans="1:6" x14ac:dyDescent="0.3">
      <c r="A2884" s="73">
        <v>39660</v>
      </c>
      <c r="B2884" s="130">
        <v>1267.380005</v>
      </c>
      <c r="C2884" s="125">
        <f t="shared" si="176"/>
        <v>5.6017989895400522E-3</v>
      </c>
      <c r="D2884" s="128">
        <f t="shared" si="177"/>
        <v>5601.7989895400524</v>
      </c>
      <c r="E2884" s="128">
        <f t="shared" ca="1" si="178"/>
        <v>-68964.050905142489</v>
      </c>
      <c r="F2884" s="128">
        <f t="shared" ca="1" si="179"/>
        <v>75029.53577227566</v>
      </c>
    </row>
    <row r="2885" spans="1:6" x14ac:dyDescent="0.3">
      <c r="A2885" s="73">
        <v>39659</v>
      </c>
      <c r="B2885" s="130">
        <v>1284.26001</v>
      </c>
      <c r="C2885" s="125">
        <f t="shared" si="176"/>
        <v>3.1235968289120786E-2</v>
      </c>
      <c r="D2885" s="128">
        <f t="shared" si="177"/>
        <v>31235.968289120785</v>
      </c>
      <c r="E2885" s="128">
        <f t="shared" ca="1" si="178"/>
        <v>-68964.050905142489</v>
      </c>
      <c r="F2885" s="128">
        <f t="shared" ca="1" si="179"/>
        <v>75029.53577227566</v>
      </c>
    </row>
    <row r="2886" spans="1:6" x14ac:dyDescent="0.3">
      <c r="A2886" s="73">
        <v>39658</v>
      </c>
      <c r="B2886" s="130">
        <v>1263.1999510000001</v>
      </c>
      <c r="C2886" s="125">
        <f t="shared" si="176"/>
        <v>3.9747730818395777E-2</v>
      </c>
      <c r="D2886" s="128">
        <f t="shared" si="177"/>
        <v>39747.730818395779</v>
      </c>
      <c r="E2886" s="128">
        <f t="shared" ca="1" si="178"/>
        <v>-68964.050905142489</v>
      </c>
      <c r="F2886" s="128">
        <f t="shared" ca="1" si="179"/>
        <v>75029.53577227566</v>
      </c>
    </row>
    <row r="2887" spans="1:6" x14ac:dyDescent="0.3">
      <c r="A2887" s="73">
        <v>39657</v>
      </c>
      <c r="B2887" s="130">
        <v>1234.369995</v>
      </c>
      <c r="C2887" s="125">
        <f t="shared" si="176"/>
        <v>4.9417453047744253E-3</v>
      </c>
      <c r="D2887" s="128">
        <f t="shared" si="177"/>
        <v>4941.7453047744257</v>
      </c>
      <c r="E2887" s="128">
        <f t="shared" ca="1" si="178"/>
        <v>-68964.050905142489</v>
      </c>
      <c r="F2887" s="128">
        <f t="shared" ca="1" si="179"/>
        <v>75029.53577227566</v>
      </c>
    </row>
    <row r="2888" spans="1:6" x14ac:dyDescent="0.3">
      <c r="A2888" s="73">
        <v>39654</v>
      </c>
      <c r="B2888" s="130">
        <v>1257.76001</v>
      </c>
      <c r="C2888" s="125">
        <f t="shared" ref="C2888:C2951" si="180">B2888/B2898-1</f>
        <v>1.4739949614276382E-2</v>
      </c>
      <c r="D2888" s="128">
        <f t="shared" ref="D2888:D2951" si="181">C2888*$B$5</f>
        <v>14739.949614276382</v>
      </c>
      <c r="E2888" s="128">
        <f t="shared" ref="E2888:E2951" ca="1" si="182">_xlfn.PERCENTILE.INC(OFFSET(D2888,0,0,Window),1-VaRLevel)</f>
        <v>-68964.050905142489</v>
      </c>
      <c r="F2888" s="128">
        <f t="shared" ref="F2888:F2951" ca="1" si="183">ABS(AVERAGEIF(OFFSET(D2888,0,0,Window),"&lt;=" &amp;E2888))</f>
        <v>75029.53577227566</v>
      </c>
    </row>
    <row r="2889" spans="1:6" x14ac:dyDescent="0.3">
      <c r="A2889" s="73">
        <v>39653</v>
      </c>
      <c r="B2889" s="130">
        <v>1252.540039</v>
      </c>
      <c r="C2889" s="125">
        <f t="shared" si="180"/>
        <v>-6.7814167164881312E-4</v>
      </c>
      <c r="D2889" s="128">
        <f t="shared" si="181"/>
        <v>-678.14167164881314</v>
      </c>
      <c r="E2889" s="128">
        <f t="shared" ca="1" si="182"/>
        <v>-68964.050905142489</v>
      </c>
      <c r="F2889" s="128">
        <f t="shared" ca="1" si="183"/>
        <v>75029.53577227566</v>
      </c>
    </row>
    <row r="2890" spans="1:6" x14ac:dyDescent="0.3">
      <c r="A2890" s="73">
        <v>39652</v>
      </c>
      <c r="B2890" s="130">
        <v>1282.1899410000001</v>
      </c>
      <c r="C2890" s="125">
        <f t="shared" si="180"/>
        <v>3.0127985102757382E-2</v>
      </c>
      <c r="D2890" s="128">
        <f t="shared" si="181"/>
        <v>30127.985102757382</v>
      </c>
      <c r="E2890" s="128">
        <f t="shared" ca="1" si="182"/>
        <v>-68964.050905142489</v>
      </c>
      <c r="F2890" s="128">
        <f t="shared" ca="1" si="183"/>
        <v>75029.53577227566</v>
      </c>
    </row>
    <row r="2891" spans="1:6" x14ac:dyDescent="0.3">
      <c r="A2891" s="73">
        <v>39651</v>
      </c>
      <c r="B2891" s="130">
        <v>1277</v>
      </c>
      <c r="C2891" s="125">
        <f t="shared" si="180"/>
        <v>2.5909155428709418E-3</v>
      </c>
      <c r="D2891" s="128">
        <f t="shared" si="181"/>
        <v>2590.9155428709419</v>
      </c>
      <c r="E2891" s="128">
        <f t="shared" ca="1" si="182"/>
        <v>-68964.050905142489</v>
      </c>
      <c r="F2891" s="128">
        <f t="shared" ca="1" si="183"/>
        <v>75029.53577227566</v>
      </c>
    </row>
    <row r="2892" spans="1:6" x14ac:dyDescent="0.3">
      <c r="A2892" s="73">
        <v>39650</v>
      </c>
      <c r="B2892" s="130">
        <v>1260</v>
      </c>
      <c r="C2892" s="125">
        <f t="shared" si="180"/>
        <v>6.140604672728367E-3</v>
      </c>
      <c r="D2892" s="128">
        <f t="shared" si="181"/>
        <v>6140.6046727283674</v>
      </c>
      <c r="E2892" s="128">
        <f t="shared" ca="1" si="182"/>
        <v>-68964.050905142489</v>
      </c>
      <c r="F2892" s="128">
        <f t="shared" ca="1" si="183"/>
        <v>75029.53577227566</v>
      </c>
    </row>
    <row r="2893" spans="1:6" x14ac:dyDescent="0.3">
      <c r="A2893" s="73">
        <v>39647</v>
      </c>
      <c r="B2893" s="130">
        <v>1260.6800539999999</v>
      </c>
      <c r="C2893" s="125">
        <f t="shared" si="180"/>
        <v>-1.7578351079357013E-3</v>
      </c>
      <c r="D2893" s="128">
        <f t="shared" si="181"/>
        <v>-1757.8351079357012</v>
      </c>
      <c r="E2893" s="128">
        <f t="shared" ca="1" si="182"/>
        <v>-68964.050905142489</v>
      </c>
      <c r="F2893" s="128">
        <f t="shared" ca="1" si="183"/>
        <v>75029.53577227566</v>
      </c>
    </row>
    <row r="2894" spans="1:6" x14ac:dyDescent="0.3">
      <c r="A2894" s="73">
        <v>39646</v>
      </c>
      <c r="B2894" s="130">
        <v>1260.3199460000001</v>
      </c>
      <c r="C2894" s="125">
        <f t="shared" si="180"/>
        <v>-9.5129207699762297E-4</v>
      </c>
      <c r="D2894" s="128">
        <f t="shared" si="181"/>
        <v>-951.29207699762298</v>
      </c>
      <c r="E2894" s="128">
        <f t="shared" ca="1" si="182"/>
        <v>-68964.050905142489</v>
      </c>
      <c r="F2894" s="128">
        <f t="shared" ca="1" si="183"/>
        <v>75029.53577227566</v>
      </c>
    </row>
    <row r="2895" spans="1:6" x14ac:dyDescent="0.3">
      <c r="A2895" s="73">
        <v>39645</v>
      </c>
      <c r="B2895" s="130">
        <v>1245.3599850000001</v>
      </c>
      <c r="C2895" s="125">
        <f t="shared" si="180"/>
        <v>-3.0780403260513345E-2</v>
      </c>
      <c r="D2895" s="128">
        <f t="shared" si="181"/>
        <v>-30780.403260513343</v>
      </c>
      <c r="E2895" s="128">
        <f t="shared" ca="1" si="182"/>
        <v>-68964.050905142489</v>
      </c>
      <c r="F2895" s="128">
        <f t="shared" ca="1" si="183"/>
        <v>75029.53577227566</v>
      </c>
    </row>
    <row r="2896" spans="1:6" x14ac:dyDescent="0.3">
      <c r="A2896" s="73">
        <v>39644</v>
      </c>
      <c r="B2896" s="130">
        <v>1214.910034</v>
      </c>
      <c r="C2896" s="125">
        <f t="shared" si="180"/>
        <v>-5.0851535937500025E-2</v>
      </c>
      <c r="D2896" s="128">
        <f t="shared" si="181"/>
        <v>-50851.535937500026</v>
      </c>
      <c r="E2896" s="128">
        <f t="shared" ca="1" si="182"/>
        <v>-68964.050905142489</v>
      </c>
      <c r="F2896" s="128">
        <f t="shared" ca="1" si="183"/>
        <v>75029.53577227566</v>
      </c>
    </row>
    <row r="2897" spans="1:6" x14ac:dyDescent="0.3">
      <c r="A2897" s="73">
        <v>39643</v>
      </c>
      <c r="B2897" s="130">
        <v>1228.3000489999999</v>
      </c>
      <c r="C2897" s="125">
        <f t="shared" si="180"/>
        <v>-3.917454575644741E-2</v>
      </c>
      <c r="D2897" s="128">
        <f t="shared" si="181"/>
        <v>-39174.545756447413</v>
      </c>
      <c r="E2897" s="128">
        <f t="shared" ca="1" si="182"/>
        <v>-68964.050905142489</v>
      </c>
      <c r="F2897" s="128">
        <f t="shared" ca="1" si="183"/>
        <v>75029.53577227566</v>
      </c>
    </row>
    <row r="2898" spans="1:6" x14ac:dyDescent="0.3">
      <c r="A2898" s="73">
        <v>39640</v>
      </c>
      <c r="B2898" s="130">
        <v>1239.48999</v>
      </c>
      <c r="C2898" s="125">
        <f t="shared" si="180"/>
        <v>-3.4025665887374101E-2</v>
      </c>
      <c r="D2898" s="128">
        <f t="shared" si="181"/>
        <v>-34025.665887374103</v>
      </c>
      <c r="E2898" s="128">
        <f t="shared" ca="1" si="182"/>
        <v>-68964.050905142489</v>
      </c>
      <c r="F2898" s="128">
        <f t="shared" ca="1" si="183"/>
        <v>75029.53577227566</v>
      </c>
    </row>
    <row r="2899" spans="1:6" x14ac:dyDescent="0.3">
      <c r="A2899" s="73">
        <v>39639</v>
      </c>
      <c r="B2899" s="130">
        <v>1253.3900149999999</v>
      </c>
      <c r="C2899" s="125">
        <f t="shared" si="180"/>
        <v>-5.1877090633248635E-2</v>
      </c>
      <c r="D2899" s="128">
        <f t="shared" si="181"/>
        <v>-51877.090633248634</v>
      </c>
      <c r="E2899" s="128">
        <f t="shared" ca="1" si="182"/>
        <v>-68964.050905142489</v>
      </c>
      <c r="F2899" s="128">
        <f t="shared" ca="1" si="183"/>
        <v>75029.53577227566</v>
      </c>
    </row>
    <row r="2900" spans="1:6" x14ac:dyDescent="0.3">
      <c r="A2900" s="73">
        <v>39638</v>
      </c>
      <c r="B2900" s="130">
        <v>1244.6899410000001</v>
      </c>
      <c r="C2900" s="125">
        <f t="shared" si="180"/>
        <v>-5.2956422048938578E-2</v>
      </c>
      <c r="D2900" s="128">
        <f t="shared" si="181"/>
        <v>-52956.422048938577</v>
      </c>
      <c r="E2900" s="128">
        <f t="shared" ca="1" si="182"/>
        <v>-68964.050905142489</v>
      </c>
      <c r="F2900" s="128">
        <f t="shared" ca="1" si="183"/>
        <v>75029.53577227566</v>
      </c>
    </row>
    <row r="2901" spans="1:6" x14ac:dyDescent="0.3">
      <c r="A2901" s="73">
        <v>39637</v>
      </c>
      <c r="B2901" s="130">
        <v>1273.6999510000001</v>
      </c>
      <c r="C2901" s="125">
        <f t="shared" si="180"/>
        <v>-3.3611569802731389E-2</v>
      </c>
      <c r="D2901" s="128">
        <f t="shared" si="181"/>
        <v>-33611.569802731392</v>
      </c>
      <c r="E2901" s="128">
        <f t="shared" ca="1" si="182"/>
        <v>-68964.050905142489</v>
      </c>
      <c r="F2901" s="128">
        <f t="shared" ca="1" si="183"/>
        <v>75029.53577227566</v>
      </c>
    </row>
    <row r="2902" spans="1:6" x14ac:dyDescent="0.3">
      <c r="A2902" s="73">
        <v>39636</v>
      </c>
      <c r="B2902" s="130">
        <v>1252.3100589999999</v>
      </c>
      <c r="C2902" s="125">
        <f t="shared" si="180"/>
        <v>-4.9790195466625331E-2</v>
      </c>
      <c r="D2902" s="128">
        <f t="shared" si="181"/>
        <v>-49790.19546662533</v>
      </c>
      <c r="E2902" s="128">
        <f t="shared" ca="1" si="182"/>
        <v>-68964.050905142489</v>
      </c>
      <c r="F2902" s="128">
        <f t="shared" ca="1" si="183"/>
        <v>75029.53577227566</v>
      </c>
    </row>
    <row r="2903" spans="1:6" x14ac:dyDescent="0.3">
      <c r="A2903" s="73">
        <v>39632</v>
      </c>
      <c r="B2903" s="130">
        <v>1262.900024</v>
      </c>
      <c r="C2903" s="125">
        <f t="shared" si="180"/>
        <v>-5.952349487204911E-2</v>
      </c>
      <c r="D2903" s="128">
        <f t="shared" si="181"/>
        <v>-59523.494872049108</v>
      </c>
      <c r="E2903" s="128">
        <f t="shared" ca="1" si="182"/>
        <v>-68964.050905142489</v>
      </c>
      <c r="F2903" s="128">
        <f t="shared" ca="1" si="183"/>
        <v>75029.53577227566</v>
      </c>
    </row>
    <row r="2904" spans="1:6" x14ac:dyDescent="0.3">
      <c r="A2904" s="73">
        <v>39631</v>
      </c>
      <c r="B2904" s="130">
        <v>1261.5200199999999</v>
      </c>
      <c r="C2904" s="125">
        <f t="shared" si="180"/>
        <v>-5.7026061724357202E-2</v>
      </c>
      <c r="D2904" s="128">
        <f t="shared" si="181"/>
        <v>-57026.061724357205</v>
      </c>
      <c r="E2904" s="128">
        <f t="shared" ca="1" si="182"/>
        <v>-68964.050905142489</v>
      </c>
      <c r="F2904" s="128">
        <f t="shared" ca="1" si="183"/>
        <v>75029.53577227566</v>
      </c>
    </row>
    <row r="2905" spans="1:6" x14ac:dyDescent="0.3">
      <c r="A2905" s="73">
        <v>39630</v>
      </c>
      <c r="B2905" s="130">
        <v>1284.910034</v>
      </c>
      <c r="C2905" s="125">
        <f t="shared" si="180"/>
        <v>-4.8870050528907694E-2</v>
      </c>
      <c r="D2905" s="128">
        <f t="shared" si="181"/>
        <v>-48870.05052890769</v>
      </c>
      <c r="E2905" s="128">
        <f t="shared" ca="1" si="182"/>
        <v>-68964.050905142489</v>
      </c>
      <c r="F2905" s="128">
        <f t="shared" ca="1" si="183"/>
        <v>75029.53577227566</v>
      </c>
    </row>
    <row r="2906" spans="1:6" x14ac:dyDescent="0.3">
      <c r="A2906" s="73">
        <v>39629</v>
      </c>
      <c r="B2906" s="130">
        <v>1280</v>
      </c>
      <c r="C2906" s="125">
        <f t="shared" si="180"/>
        <v>-5.8920415630886347E-2</v>
      </c>
      <c r="D2906" s="128">
        <f t="shared" si="181"/>
        <v>-58920.415630886346</v>
      </c>
      <c r="E2906" s="128">
        <f t="shared" ca="1" si="182"/>
        <v>-68964.050905142489</v>
      </c>
      <c r="F2906" s="128">
        <f t="shared" ca="1" si="183"/>
        <v>75029.53577227566</v>
      </c>
    </row>
    <row r="2907" spans="1:6" x14ac:dyDescent="0.3">
      <c r="A2907" s="73">
        <v>39626</v>
      </c>
      <c r="B2907" s="130">
        <v>1278.380005</v>
      </c>
      <c r="C2907" s="125">
        <f t="shared" si="180"/>
        <v>-6.0035456761227124E-2</v>
      </c>
      <c r="D2907" s="128">
        <f t="shared" si="181"/>
        <v>-60035.45676122712</v>
      </c>
      <c r="E2907" s="128">
        <f t="shared" ca="1" si="182"/>
        <v>-68964.050905142489</v>
      </c>
      <c r="F2907" s="128">
        <f t="shared" ca="1" si="183"/>
        <v>75029.53577227566</v>
      </c>
    </row>
    <row r="2908" spans="1:6" x14ac:dyDescent="0.3">
      <c r="A2908" s="73">
        <v>39625</v>
      </c>
      <c r="B2908" s="130">
        <v>1283.150024</v>
      </c>
      <c r="C2908" s="125">
        <f t="shared" si="180"/>
        <v>-4.2332443603978143E-2</v>
      </c>
      <c r="D2908" s="128">
        <f t="shared" si="181"/>
        <v>-42332.443603978143</v>
      </c>
      <c r="E2908" s="128">
        <f t="shared" ca="1" si="182"/>
        <v>-68964.050905142489</v>
      </c>
      <c r="F2908" s="128">
        <f t="shared" ca="1" si="183"/>
        <v>75029.53577227566</v>
      </c>
    </row>
    <row r="2909" spans="1:6" x14ac:dyDescent="0.3">
      <c r="A2909" s="73">
        <v>39624</v>
      </c>
      <c r="B2909" s="130">
        <v>1321.969971</v>
      </c>
      <c r="C2909" s="125">
        <f t="shared" si="180"/>
        <v>-1.0123639339296053E-2</v>
      </c>
      <c r="D2909" s="128">
        <f t="shared" si="181"/>
        <v>-10123.639339296053</v>
      </c>
      <c r="E2909" s="128">
        <f t="shared" ca="1" si="182"/>
        <v>-68964.050905142489</v>
      </c>
      <c r="F2909" s="128">
        <f t="shared" ca="1" si="183"/>
        <v>75029.53577227566</v>
      </c>
    </row>
    <row r="2910" spans="1:6" x14ac:dyDescent="0.3">
      <c r="A2910" s="73">
        <v>39623</v>
      </c>
      <c r="B2910" s="130">
        <v>1314.290039</v>
      </c>
      <c r="C2910" s="125">
        <f t="shared" si="180"/>
        <v>-3.2500444566949116E-2</v>
      </c>
      <c r="D2910" s="128">
        <f t="shared" si="181"/>
        <v>-32500.444566949114</v>
      </c>
      <c r="E2910" s="128">
        <f t="shared" ca="1" si="182"/>
        <v>-68964.050905142489</v>
      </c>
      <c r="F2910" s="128">
        <f t="shared" ca="1" si="183"/>
        <v>75029.53577227566</v>
      </c>
    </row>
    <row r="2911" spans="1:6" x14ac:dyDescent="0.3">
      <c r="A2911" s="73">
        <v>39622</v>
      </c>
      <c r="B2911" s="130">
        <v>1318</v>
      </c>
      <c r="C2911" s="125">
        <f t="shared" si="180"/>
        <v>-3.2134891374875907E-2</v>
      </c>
      <c r="D2911" s="128">
        <f t="shared" si="181"/>
        <v>-32134.891374875908</v>
      </c>
      <c r="E2911" s="128">
        <f t="shared" ca="1" si="182"/>
        <v>-68964.050905142489</v>
      </c>
      <c r="F2911" s="128">
        <f t="shared" ca="1" si="183"/>
        <v>75029.53577227566</v>
      </c>
    </row>
    <row r="2912" spans="1:6" x14ac:dyDescent="0.3">
      <c r="A2912" s="73">
        <v>39619</v>
      </c>
      <c r="B2912" s="130">
        <v>1317.9300539999999</v>
      </c>
      <c r="C2912" s="125">
        <f t="shared" si="180"/>
        <v>-3.1418113225315181E-2</v>
      </c>
      <c r="D2912" s="128">
        <f t="shared" si="181"/>
        <v>-31418.113225315181</v>
      </c>
      <c r="E2912" s="128">
        <f t="shared" ca="1" si="182"/>
        <v>-68964.050905142489</v>
      </c>
      <c r="F2912" s="128">
        <f t="shared" ca="1" si="183"/>
        <v>75029.53577227566</v>
      </c>
    </row>
    <row r="2913" spans="1:6" x14ac:dyDescent="0.3">
      <c r="A2913" s="73">
        <v>39618</v>
      </c>
      <c r="B2913" s="130">
        <v>1342.829956</v>
      </c>
      <c r="C2913" s="125">
        <f t="shared" si="180"/>
        <v>-4.3602500525962262E-2</v>
      </c>
      <c r="D2913" s="128">
        <f t="shared" si="181"/>
        <v>-43602.500525962263</v>
      </c>
      <c r="E2913" s="128">
        <f t="shared" ca="1" si="182"/>
        <v>-68964.050905142489</v>
      </c>
      <c r="F2913" s="128">
        <f t="shared" ca="1" si="183"/>
        <v>75029.53577227566</v>
      </c>
    </row>
    <row r="2914" spans="1:6" x14ac:dyDescent="0.3">
      <c r="A2914" s="73">
        <v>39617</v>
      </c>
      <c r="B2914" s="130">
        <v>1337.8100589999999</v>
      </c>
      <c r="C2914" s="125">
        <f t="shared" si="180"/>
        <v>-2.860143290841588E-2</v>
      </c>
      <c r="D2914" s="128">
        <f t="shared" si="181"/>
        <v>-28601.432908415882</v>
      </c>
      <c r="E2914" s="128">
        <f t="shared" ca="1" si="182"/>
        <v>-68964.050905142489</v>
      </c>
      <c r="F2914" s="128">
        <f t="shared" ca="1" si="183"/>
        <v>75029.53577227566</v>
      </c>
    </row>
    <row r="2915" spans="1:6" x14ac:dyDescent="0.3">
      <c r="A2915" s="73">
        <v>39616</v>
      </c>
      <c r="B2915" s="130">
        <v>1350.9300539999999</v>
      </c>
      <c r="C2915" s="125">
        <f t="shared" si="180"/>
        <v>-1.9395325035032385E-2</v>
      </c>
      <c r="D2915" s="128">
        <f t="shared" si="181"/>
        <v>-19395.325035032383</v>
      </c>
      <c r="E2915" s="128">
        <f t="shared" ca="1" si="182"/>
        <v>-68964.050905142489</v>
      </c>
      <c r="F2915" s="128">
        <f t="shared" ca="1" si="183"/>
        <v>75029.53577227566</v>
      </c>
    </row>
    <row r="2916" spans="1:6" x14ac:dyDescent="0.3">
      <c r="A2916" s="73">
        <v>39615</v>
      </c>
      <c r="B2916" s="130">
        <v>1360.1400149999999</v>
      </c>
      <c r="C2916" s="125">
        <f t="shared" si="180"/>
        <v>-1.8424320501511882E-2</v>
      </c>
      <c r="D2916" s="128">
        <f t="shared" si="181"/>
        <v>-18424.32050151188</v>
      </c>
      <c r="E2916" s="128">
        <f t="shared" ca="1" si="182"/>
        <v>-68964.050905142489</v>
      </c>
      <c r="F2916" s="128">
        <f t="shared" ca="1" si="183"/>
        <v>75029.53577227566</v>
      </c>
    </row>
    <row r="2917" spans="1:6" x14ac:dyDescent="0.3">
      <c r="A2917" s="73">
        <v>39612</v>
      </c>
      <c r="B2917" s="130">
        <v>1360.030029</v>
      </c>
      <c r="C2917" s="125">
        <f t="shared" si="180"/>
        <v>-2.8813590493960262E-2</v>
      </c>
      <c r="D2917" s="128">
        <f t="shared" si="181"/>
        <v>-28813.590493960262</v>
      </c>
      <c r="E2917" s="128">
        <f t="shared" ca="1" si="182"/>
        <v>-68964.050905142489</v>
      </c>
      <c r="F2917" s="128">
        <f t="shared" ca="1" si="183"/>
        <v>75029.53577227566</v>
      </c>
    </row>
    <row r="2918" spans="1:6" x14ac:dyDescent="0.3">
      <c r="A2918" s="73">
        <v>39611</v>
      </c>
      <c r="B2918" s="130">
        <v>1339.869995</v>
      </c>
      <c r="C2918" s="125">
        <f t="shared" si="180"/>
        <v>-4.1759053811458058E-2</v>
      </c>
      <c r="D2918" s="128">
        <f t="shared" si="181"/>
        <v>-41759.053811458056</v>
      </c>
      <c r="E2918" s="128">
        <f t="shared" ca="1" si="182"/>
        <v>-68964.050905142489</v>
      </c>
      <c r="F2918" s="128">
        <f t="shared" ca="1" si="183"/>
        <v>75029.53577227566</v>
      </c>
    </row>
    <row r="2919" spans="1:6" x14ac:dyDescent="0.3">
      <c r="A2919" s="73">
        <v>39610</v>
      </c>
      <c r="B2919" s="130">
        <v>1335.48999</v>
      </c>
      <c r="C2919" s="125">
        <f t="shared" si="180"/>
        <v>-3.9796078163603754E-2</v>
      </c>
      <c r="D2919" s="128">
        <f t="shared" si="181"/>
        <v>-39796.078163603757</v>
      </c>
      <c r="E2919" s="128">
        <f t="shared" ca="1" si="182"/>
        <v>-68964.050905142489</v>
      </c>
      <c r="F2919" s="128">
        <f t="shared" ca="1" si="183"/>
        <v>75029.53577227566</v>
      </c>
    </row>
    <row r="2920" spans="1:6" x14ac:dyDescent="0.3">
      <c r="A2920" s="73">
        <v>39609</v>
      </c>
      <c r="B2920" s="130">
        <v>1358.4399410000001</v>
      </c>
      <c r="C2920" s="125">
        <f t="shared" si="180"/>
        <v>-1.9424719721509498E-2</v>
      </c>
      <c r="D2920" s="128">
        <f t="shared" si="181"/>
        <v>-19424.719721509497</v>
      </c>
      <c r="E2920" s="128">
        <f t="shared" ca="1" si="182"/>
        <v>-68964.050905142489</v>
      </c>
      <c r="F2920" s="128">
        <f t="shared" ca="1" si="183"/>
        <v>75029.53577227566</v>
      </c>
    </row>
    <row r="2921" spans="1:6" x14ac:dyDescent="0.3">
      <c r="A2921" s="73">
        <v>39608</v>
      </c>
      <c r="B2921" s="130">
        <v>1361.76001</v>
      </c>
      <c r="C2921" s="125">
        <f t="shared" si="180"/>
        <v>-1.0298520596163985E-2</v>
      </c>
      <c r="D2921" s="128">
        <f t="shared" si="181"/>
        <v>-10298.520596163984</v>
      </c>
      <c r="E2921" s="128">
        <f t="shared" ca="1" si="182"/>
        <v>-68964.050905142489</v>
      </c>
      <c r="F2921" s="128">
        <f t="shared" ca="1" si="183"/>
        <v>75029.53577227566</v>
      </c>
    </row>
    <row r="2922" spans="1:6" x14ac:dyDescent="0.3">
      <c r="A2922" s="73">
        <v>39605</v>
      </c>
      <c r="B2922" s="130">
        <v>1360.6800539999999</v>
      </c>
      <c r="C2922" s="125">
        <f t="shared" si="180"/>
        <v>-2.4147396693468326E-2</v>
      </c>
      <c r="D2922" s="128">
        <f t="shared" si="181"/>
        <v>-24147.396693468327</v>
      </c>
      <c r="E2922" s="128">
        <f t="shared" ca="1" si="182"/>
        <v>-68964.050905142489</v>
      </c>
      <c r="F2922" s="128">
        <f t="shared" ca="1" si="183"/>
        <v>75029.53577227566</v>
      </c>
    </row>
    <row r="2923" spans="1:6" x14ac:dyDescent="0.3">
      <c r="A2923" s="73">
        <v>39604</v>
      </c>
      <c r="B2923" s="130">
        <v>1404.0500489999999</v>
      </c>
      <c r="C2923" s="125">
        <f t="shared" si="180"/>
        <v>9.5922862236548223E-3</v>
      </c>
      <c r="D2923" s="128">
        <f t="shared" si="181"/>
        <v>9592.2862236548226</v>
      </c>
      <c r="E2923" s="128">
        <f t="shared" ca="1" si="182"/>
        <v>-68964.050905142489</v>
      </c>
      <c r="F2923" s="128">
        <f t="shared" ca="1" si="183"/>
        <v>75029.53577227566</v>
      </c>
    </row>
    <row r="2924" spans="1:6" x14ac:dyDescent="0.3">
      <c r="A2924" s="73">
        <v>39603</v>
      </c>
      <c r="B2924" s="130">
        <v>1377.1999510000001</v>
      </c>
      <c r="C2924" s="125">
        <f t="shared" si="180"/>
        <v>-2.5612050647594975E-2</v>
      </c>
      <c r="D2924" s="128">
        <f t="shared" si="181"/>
        <v>-25612.050647594973</v>
      </c>
      <c r="E2924" s="128">
        <f t="shared" ca="1" si="182"/>
        <v>-68964.050905142489</v>
      </c>
      <c r="F2924" s="128">
        <f t="shared" ca="1" si="183"/>
        <v>75029.53577227566</v>
      </c>
    </row>
    <row r="2925" spans="1:6" x14ac:dyDescent="0.3">
      <c r="A2925" s="73">
        <v>39602</v>
      </c>
      <c r="B2925" s="130">
        <v>1377.650024</v>
      </c>
      <c r="C2925" s="125">
        <f t="shared" si="180"/>
        <v>-3.4332644643906729E-2</v>
      </c>
      <c r="D2925" s="128">
        <f t="shared" si="181"/>
        <v>-34332.644643906729</v>
      </c>
      <c r="E2925" s="128">
        <f t="shared" ca="1" si="182"/>
        <v>-68964.050905142489</v>
      </c>
      <c r="F2925" s="128">
        <f t="shared" ca="1" si="183"/>
        <v>75029.53577227566</v>
      </c>
    </row>
    <row r="2926" spans="1:6" x14ac:dyDescent="0.3">
      <c r="A2926" s="73">
        <v>39601</v>
      </c>
      <c r="B2926" s="130">
        <v>1385.670044</v>
      </c>
      <c r="C2926" s="125">
        <f t="shared" si="180"/>
        <v>-2.7838729202041224E-2</v>
      </c>
      <c r="D2926" s="128">
        <f t="shared" si="181"/>
        <v>-27838.729202041224</v>
      </c>
      <c r="E2926" s="128">
        <f t="shared" ca="1" si="182"/>
        <v>-68964.050905142489</v>
      </c>
      <c r="F2926" s="128">
        <f t="shared" ca="1" si="183"/>
        <v>75029.53577227566</v>
      </c>
    </row>
    <row r="2927" spans="1:6" x14ac:dyDescent="0.3">
      <c r="A2927" s="73">
        <v>39598</v>
      </c>
      <c r="B2927" s="130">
        <v>1400.380005</v>
      </c>
      <c r="C2927" s="125">
        <f t="shared" si="180"/>
        <v>-1.6289990572756929E-2</v>
      </c>
      <c r="D2927" s="128">
        <f t="shared" si="181"/>
        <v>-16289.990572756929</v>
      </c>
      <c r="E2927" s="128">
        <f t="shared" ca="1" si="182"/>
        <v>-68964.050905142489</v>
      </c>
      <c r="F2927" s="128">
        <f t="shared" ca="1" si="183"/>
        <v>75029.53577227566</v>
      </c>
    </row>
    <row r="2928" spans="1:6" x14ac:dyDescent="0.3">
      <c r="A2928" s="73">
        <v>39597</v>
      </c>
      <c r="B2928" s="130">
        <v>1398.26001</v>
      </c>
      <c r="C2928" s="125">
        <f t="shared" si="180"/>
        <v>-7.3829197599000196E-3</v>
      </c>
      <c r="D2928" s="128">
        <f t="shared" si="181"/>
        <v>-7382.9197599000199</v>
      </c>
      <c r="E2928" s="128">
        <f t="shared" ca="1" si="182"/>
        <v>-68964.050905142489</v>
      </c>
      <c r="F2928" s="128">
        <f t="shared" ca="1" si="183"/>
        <v>75029.53577227566</v>
      </c>
    </row>
    <row r="2929" spans="1:6" x14ac:dyDescent="0.3">
      <c r="A2929" s="73">
        <v>39596</v>
      </c>
      <c r="B2929" s="130">
        <v>1390.839966</v>
      </c>
      <c r="C2929" s="125">
        <f t="shared" si="180"/>
        <v>-8.6954560531967706E-3</v>
      </c>
      <c r="D2929" s="128">
        <f t="shared" si="181"/>
        <v>-8695.4560531967709</v>
      </c>
      <c r="E2929" s="128">
        <f t="shared" ca="1" si="182"/>
        <v>-68964.050905142489</v>
      </c>
      <c r="F2929" s="128">
        <f t="shared" ca="1" si="183"/>
        <v>75029.53577227566</v>
      </c>
    </row>
    <row r="2930" spans="1:6" x14ac:dyDescent="0.3">
      <c r="A2930" s="73">
        <v>39595</v>
      </c>
      <c r="B2930" s="130">
        <v>1385.349976</v>
      </c>
      <c r="C2930" s="125">
        <f t="shared" si="180"/>
        <v>-1.2988202005928429E-2</v>
      </c>
      <c r="D2930" s="128">
        <f t="shared" si="181"/>
        <v>-12988.20200592843</v>
      </c>
      <c r="E2930" s="128">
        <f t="shared" ca="1" si="182"/>
        <v>-68964.050905142489</v>
      </c>
      <c r="F2930" s="128">
        <f t="shared" ca="1" si="183"/>
        <v>75029.53577227566</v>
      </c>
    </row>
    <row r="2931" spans="1:6" x14ac:dyDescent="0.3">
      <c r="A2931" s="73">
        <v>39591</v>
      </c>
      <c r="B2931" s="130">
        <v>1375.9300539999999</v>
      </c>
      <c r="C2931" s="125">
        <f t="shared" si="180"/>
        <v>-8.8958817688215008E-3</v>
      </c>
      <c r="D2931" s="128">
        <f t="shared" si="181"/>
        <v>-8895.8817688215004</v>
      </c>
      <c r="E2931" s="128">
        <f t="shared" ca="1" si="182"/>
        <v>-68964.050905142489</v>
      </c>
      <c r="F2931" s="128">
        <f t="shared" ca="1" si="183"/>
        <v>75029.53577227566</v>
      </c>
    </row>
    <row r="2932" spans="1:6" x14ac:dyDescent="0.3">
      <c r="A2932" s="73">
        <v>39590</v>
      </c>
      <c r="B2932" s="130">
        <v>1394.349976</v>
      </c>
      <c r="C2932" s="125">
        <f t="shared" si="180"/>
        <v>-2.3825753186286214E-3</v>
      </c>
      <c r="D2932" s="128">
        <f t="shared" si="181"/>
        <v>-2382.5753186286215</v>
      </c>
      <c r="E2932" s="128">
        <f t="shared" ca="1" si="182"/>
        <v>-68964.050905142489</v>
      </c>
      <c r="F2932" s="128">
        <f t="shared" ca="1" si="183"/>
        <v>75029.53577227566</v>
      </c>
    </row>
    <row r="2933" spans="1:6" x14ac:dyDescent="0.3">
      <c r="A2933" s="73">
        <v>39589</v>
      </c>
      <c r="B2933" s="130">
        <v>1390.709961</v>
      </c>
      <c r="C2933" s="125">
        <f t="shared" si="180"/>
        <v>-1.3356492471653381E-3</v>
      </c>
      <c r="D2933" s="128">
        <f t="shared" si="181"/>
        <v>-1335.649247165338</v>
      </c>
      <c r="E2933" s="128">
        <f t="shared" ca="1" si="182"/>
        <v>-68964.050905142489</v>
      </c>
      <c r="F2933" s="128">
        <f t="shared" ca="1" si="183"/>
        <v>75029.53577227566</v>
      </c>
    </row>
    <row r="2934" spans="1:6" x14ac:dyDescent="0.3">
      <c r="A2934" s="73">
        <v>39588</v>
      </c>
      <c r="B2934" s="130">
        <v>1413.400024</v>
      </c>
      <c r="C2934" s="125">
        <f t="shared" si="180"/>
        <v>-3.4267242718067914E-3</v>
      </c>
      <c r="D2934" s="128">
        <f t="shared" si="181"/>
        <v>-3426.7242718067914</v>
      </c>
      <c r="E2934" s="128">
        <f t="shared" ca="1" si="182"/>
        <v>-68964.050905142489</v>
      </c>
      <c r="F2934" s="128">
        <f t="shared" ca="1" si="183"/>
        <v>75029.53577227566</v>
      </c>
    </row>
    <row r="2935" spans="1:6" x14ac:dyDescent="0.3">
      <c r="A2935" s="73">
        <v>39587</v>
      </c>
      <c r="B2935" s="130">
        <v>1426.630005</v>
      </c>
      <c r="C2935" s="125">
        <f t="shared" si="180"/>
        <v>1.3598686410551286E-2</v>
      </c>
      <c r="D2935" s="128">
        <f t="shared" si="181"/>
        <v>13598.686410551287</v>
      </c>
      <c r="E2935" s="128">
        <f t="shared" ca="1" si="182"/>
        <v>-68964.050905142489</v>
      </c>
      <c r="F2935" s="128">
        <f t="shared" ca="1" si="183"/>
        <v>75029.53577227566</v>
      </c>
    </row>
    <row r="2936" spans="1:6" x14ac:dyDescent="0.3">
      <c r="A2936" s="73">
        <v>39584</v>
      </c>
      <c r="B2936" s="130">
        <v>1425.349976</v>
      </c>
      <c r="C2936" s="125">
        <f t="shared" si="180"/>
        <v>8.0981341011703289E-3</v>
      </c>
      <c r="D2936" s="128">
        <f t="shared" si="181"/>
        <v>8098.1341011703289</v>
      </c>
      <c r="E2936" s="128">
        <f t="shared" ca="1" si="182"/>
        <v>-68964.050905142489</v>
      </c>
      <c r="F2936" s="128">
        <f t="shared" ca="1" si="183"/>
        <v>75029.53577227566</v>
      </c>
    </row>
    <row r="2937" spans="1:6" x14ac:dyDescent="0.3">
      <c r="A2937" s="73">
        <v>39583</v>
      </c>
      <c r="B2937" s="130">
        <v>1423.5699460000001</v>
      </c>
      <c r="C2937" s="125">
        <f t="shared" si="180"/>
        <v>1.0096910854226149E-2</v>
      </c>
      <c r="D2937" s="128">
        <f t="shared" si="181"/>
        <v>10096.910854226149</v>
      </c>
      <c r="E2937" s="128">
        <f t="shared" ca="1" si="182"/>
        <v>-68964.050905142489</v>
      </c>
      <c r="F2937" s="128">
        <f t="shared" ca="1" si="183"/>
        <v>75029.53577227566</v>
      </c>
    </row>
    <row r="2938" spans="1:6" x14ac:dyDescent="0.3">
      <c r="A2938" s="73">
        <v>39582</v>
      </c>
      <c r="B2938" s="130">
        <v>1408.660034</v>
      </c>
      <c r="C2938" s="125">
        <f t="shared" si="180"/>
        <v>1.6649996439134229E-2</v>
      </c>
      <c r="D2938" s="128">
        <f t="shared" si="181"/>
        <v>16649.996439134229</v>
      </c>
      <c r="E2938" s="128">
        <f t="shared" ca="1" si="182"/>
        <v>-68964.050905142489</v>
      </c>
      <c r="F2938" s="128">
        <f t="shared" ca="1" si="183"/>
        <v>75029.53577227566</v>
      </c>
    </row>
    <row r="2939" spans="1:6" x14ac:dyDescent="0.3">
      <c r="A2939" s="73">
        <v>39581</v>
      </c>
      <c r="B2939" s="130">
        <v>1403.040039</v>
      </c>
      <c r="C2939" s="125">
        <f t="shared" si="180"/>
        <v>8.6992239156642448E-3</v>
      </c>
      <c r="D2939" s="128">
        <f t="shared" si="181"/>
        <v>8699.2239156642445</v>
      </c>
      <c r="E2939" s="128">
        <f t="shared" ca="1" si="182"/>
        <v>-68964.050905142489</v>
      </c>
      <c r="F2939" s="128">
        <f t="shared" ca="1" si="183"/>
        <v>75029.53577227566</v>
      </c>
    </row>
    <row r="2940" spans="1:6" x14ac:dyDescent="0.3">
      <c r="A2940" s="73">
        <v>39580</v>
      </c>
      <c r="B2940" s="130">
        <v>1403.579956</v>
      </c>
      <c r="C2940" s="125">
        <f t="shared" si="180"/>
        <v>5.1633600161968829E-3</v>
      </c>
      <c r="D2940" s="128">
        <f t="shared" si="181"/>
        <v>5163.3600161968825</v>
      </c>
      <c r="E2940" s="128">
        <f t="shared" ca="1" si="182"/>
        <v>-68964.050905142489</v>
      </c>
      <c r="F2940" s="128">
        <f t="shared" ca="1" si="183"/>
        <v>75029.53577227566</v>
      </c>
    </row>
    <row r="2941" spans="1:6" x14ac:dyDescent="0.3">
      <c r="A2941" s="73">
        <v>39577</v>
      </c>
      <c r="B2941" s="130">
        <v>1388.280029</v>
      </c>
      <c r="C2941" s="125">
        <f t="shared" si="180"/>
        <v>-6.839078315492908E-3</v>
      </c>
      <c r="D2941" s="128">
        <f t="shared" si="181"/>
        <v>-6839.0783154929077</v>
      </c>
      <c r="E2941" s="128">
        <f t="shared" ca="1" si="182"/>
        <v>-68964.050905142489</v>
      </c>
      <c r="F2941" s="128">
        <f t="shared" ca="1" si="183"/>
        <v>75029.53577227566</v>
      </c>
    </row>
    <row r="2942" spans="1:6" x14ac:dyDescent="0.3">
      <c r="A2942" s="73">
        <v>39576</v>
      </c>
      <c r="B2942" s="130">
        <v>1397.6800539999999</v>
      </c>
      <c r="C2942" s="125">
        <f t="shared" si="180"/>
        <v>6.3795944359226198E-3</v>
      </c>
      <c r="D2942" s="128">
        <f t="shared" si="181"/>
        <v>6379.5944359226196</v>
      </c>
      <c r="E2942" s="128">
        <f t="shared" ca="1" si="182"/>
        <v>-68964.050905142489</v>
      </c>
      <c r="F2942" s="128">
        <f t="shared" ca="1" si="183"/>
        <v>75029.53577227566</v>
      </c>
    </row>
    <row r="2943" spans="1:6" x14ac:dyDescent="0.3">
      <c r="A2943" s="73">
        <v>39575</v>
      </c>
      <c r="B2943" s="130">
        <v>1392.5699460000001</v>
      </c>
      <c r="C2943" s="125">
        <f t="shared" si="180"/>
        <v>9.1598062984141748E-3</v>
      </c>
      <c r="D2943" s="128">
        <f t="shared" si="181"/>
        <v>9159.8062984141743</v>
      </c>
      <c r="E2943" s="128">
        <f t="shared" ca="1" si="182"/>
        <v>-68964.050905142489</v>
      </c>
      <c r="F2943" s="128">
        <f t="shared" ca="1" si="183"/>
        <v>75029.53577227566</v>
      </c>
    </row>
    <row r="2944" spans="1:6" x14ac:dyDescent="0.3">
      <c r="A2944" s="73">
        <v>39574</v>
      </c>
      <c r="B2944" s="130">
        <v>1418.26001</v>
      </c>
      <c r="C2944" s="125">
        <f t="shared" si="180"/>
        <v>3.0757206574905105E-2</v>
      </c>
      <c r="D2944" s="128">
        <f t="shared" si="181"/>
        <v>30757.206574905103</v>
      </c>
      <c r="E2944" s="128">
        <f t="shared" ca="1" si="182"/>
        <v>-68964.050905142489</v>
      </c>
      <c r="F2944" s="128">
        <f t="shared" ca="1" si="183"/>
        <v>75029.53577227566</v>
      </c>
    </row>
    <row r="2945" spans="1:6" x14ac:dyDescent="0.3">
      <c r="A2945" s="73">
        <v>39573</v>
      </c>
      <c r="B2945" s="130">
        <v>1407.48999</v>
      </c>
      <c r="C2945" s="125">
        <f t="shared" si="180"/>
        <v>1.391756441043035E-2</v>
      </c>
      <c r="D2945" s="128">
        <f t="shared" si="181"/>
        <v>13917.56441043035</v>
      </c>
      <c r="E2945" s="128">
        <f t="shared" ca="1" si="182"/>
        <v>-68964.050905142489</v>
      </c>
      <c r="F2945" s="128">
        <f t="shared" ca="1" si="183"/>
        <v>75029.53577227566</v>
      </c>
    </row>
    <row r="2946" spans="1:6" x14ac:dyDescent="0.3">
      <c r="A2946" s="73">
        <v>39570</v>
      </c>
      <c r="B2946" s="130">
        <v>1413.900024</v>
      </c>
      <c r="C2946" s="125">
        <f t="shared" si="180"/>
        <v>1.6952859210349835E-2</v>
      </c>
      <c r="D2946" s="128">
        <f t="shared" si="181"/>
        <v>16952.859210349834</v>
      </c>
      <c r="E2946" s="128">
        <f t="shared" ca="1" si="182"/>
        <v>-68964.050905142489</v>
      </c>
      <c r="F2946" s="128">
        <f t="shared" ca="1" si="183"/>
        <v>75029.53577227566</v>
      </c>
    </row>
    <row r="2947" spans="1:6" x14ac:dyDescent="0.3">
      <c r="A2947" s="73">
        <v>39569</v>
      </c>
      <c r="B2947" s="130">
        <v>1409.339966</v>
      </c>
      <c r="C2947" s="125">
        <f t="shared" si="180"/>
        <v>3.2060037719659151E-2</v>
      </c>
      <c r="D2947" s="128">
        <f t="shared" si="181"/>
        <v>32060.037719659151</v>
      </c>
      <c r="E2947" s="128">
        <f t="shared" ca="1" si="182"/>
        <v>-68964.050905142489</v>
      </c>
      <c r="F2947" s="128">
        <f t="shared" ca="1" si="183"/>
        <v>75029.53577227566</v>
      </c>
    </row>
    <row r="2948" spans="1:6" x14ac:dyDescent="0.3">
      <c r="A2948" s="73">
        <v>39568</v>
      </c>
      <c r="B2948" s="130">
        <v>1385.589966</v>
      </c>
      <c r="C2948" s="125">
        <f t="shared" si="180"/>
        <v>1.5299957937362718E-2</v>
      </c>
      <c r="D2948" s="128">
        <f t="shared" si="181"/>
        <v>15299.957937362718</v>
      </c>
      <c r="E2948" s="128">
        <f t="shared" ca="1" si="182"/>
        <v>-68964.050905142489</v>
      </c>
      <c r="F2948" s="128">
        <f t="shared" ca="1" si="183"/>
        <v>75029.53577227566</v>
      </c>
    </row>
    <row r="2949" spans="1:6" x14ac:dyDescent="0.3">
      <c r="A2949" s="73">
        <v>39567</v>
      </c>
      <c r="B2949" s="130">
        <v>1390.9399410000001</v>
      </c>
      <c r="C2949" s="125">
        <f t="shared" si="180"/>
        <v>4.2347582648194937E-2</v>
      </c>
      <c r="D2949" s="128">
        <f t="shared" si="181"/>
        <v>42347.582648194933</v>
      </c>
      <c r="E2949" s="128">
        <f t="shared" ca="1" si="182"/>
        <v>-68964.050905142489</v>
      </c>
      <c r="F2949" s="128">
        <f t="shared" ca="1" si="183"/>
        <v>75029.53577227566</v>
      </c>
    </row>
    <row r="2950" spans="1:6" x14ac:dyDescent="0.3">
      <c r="A2950" s="73">
        <v>39566</v>
      </c>
      <c r="B2950" s="130">
        <v>1396.369995</v>
      </c>
      <c r="C2950" s="125">
        <f t="shared" si="180"/>
        <v>5.1230164242372922E-2</v>
      </c>
      <c r="D2950" s="128">
        <f t="shared" si="181"/>
        <v>51230.164242372921</v>
      </c>
      <c r="E2950" s="128">
        <f t="shared" ca="1" si="182"/>
        <v>-68964.050905142489</v>
      </c>
      <c r="F2950" s="128">
        <f t="shared" ca="1" si="183"/>
        <v>75029.53577227566</v>
      </c>
    </row>
    <row r="2951" spans="1:6" x14ac:dyDescent="0.3">
      <c r="A2951" s="73">
        <v>39563</v>
      </c>
      <c r="B2951" s="130">
        <v>1397.839966</v>
      </c>
      <c r="C2951" s="125">
        <f t="shared" si="180"/>
        <v>4.8775922020168005E-2</v>
      </c>
      <c r="D2951" s="128">
        <f t="shared" si="181"/>
        <v>48775.922020168007</v>
      </c>
      <c r="E2951" s="128">
        <f t="shared" ca="1" si="182"/>
        <v>-68964.050905142489</v>
      </c>
      <c r="F2951" s="128">
        <f t="shared" ca="1" si="183"/>
        <v>75029.53577227566</v>
      </c>
    </row>
    <row r="2952" spans="1:6" x14ac:dyDescent="0.3">
      <c r="A2952" s="73">
        <v>39562</v>
      </c>
      <c r="B2952" s="130">
        <v>1388.8199460000001</v>
      </c>
      <c r="C2952" s="125">
        <f t="shared" ref="C2952:C3015" si="184">B2952/B2962-1</f>
        <v>2.0778285238957972E-2</v>
      </c>
      <c r="D2952" s="128">
        <f t="shared" ref="D2952:D3015" si="185">C2952*$B$5</f>
        <v>20778.285238957971</v>
      </c>
      <c r="E2952" s="128">
        <f t="shared" ref="E2952:E3015" ca="1" si="186">_xlfn.PERCENTILE.INC(OFFSET(D2952,0,0,Window),1-VaRLevel)</f>
        <v>-68964.050905142489</v>
      </c>
      <c r="F2952" s="128">
        <f t="shared" ref="F2952:F3015" ca="1" si="187">ABS(AVERAGEIF(OFFSET(D2952,0,0,Window),"&lt;=" &amp;E2952))</f>
        <v>75029.53577227566</v>
      </c>
    </row>
    <row r="2953" spans="1:6" x14ac:dyDescent="0.3">
      <c r="A2953" s="73">
        <v>39561</v>
      </c>
      <c r="B2953" s="130">
        <v>1379.9300539999999</v>
      </c>
      <c r="C2953" s="125">
        <f t="shared" si="184"/>
        <v>1.8782024369186967E-2</v>
      </c>
      <c r="D2953" s="128">
        <f t="shared" si="185"/>
        <v>18782.024369186965</v>
      </c>
      <c r="E2953" s="128">
        <f t="shared" ca="1" si="186"/>
        <v>-68964.050905142489</v>
      </c>
      <c r="F2953" s="128">
        <f t="shared" ca="1" si="187"/>
        <v>75029.53577227566</v>
      </c>
    </row>
    <row r="2954" spans="1:6" x14ac:dyDescent="0.3">
      <c r="A2954" s="73">
        <v>39560</v>
      </c>
      <c r="B2954" s="130">
        <v>1375.9399410000001</v>
      </c>
      <c r="C2954" s="125">
        <f t="shared" si="184"/>
        <v>7.6159626982568174E-3</v>
      </c>
      <c r="D2954" s="128">
        <f t="shared" si="185"/>
        <v>7615.962698256817</v>
      </c>
      <c r="E2954" s="128">
        <f t="shared" ca="1" si="186"/>
        <v>-68964.050905142489</v>
      </c>
      <c r="F2954" s="128">
        <f t="shared" ca="1" si="187"/>
        <v>75029.53577227566</v>
      </c>
    </row>
    <row r="2955" spans="1:6" x14ac:dyDescent="0.3">
      <c r="A2955" s="73">
        <v>39559</v>
      </c>
      <c r="B2955" s="130">
        <v>1388.170044</v>
      </c>
      <c r="C2955" s="125">
        <f t="shared" si="184"/>
        <v>1.1387649580982373E-2</v>
      </c>
      <c r="D2955" s="128">
        <f t="shared" si="185"/>
        <v>11387.649580982374</v>
      </c>
      <c r="E2955" s="128">
        <f t="shared" ca="1" si="186"/>
        <v>-68964.050905142489</v>
      </c>
      <c r="F2955" s="128">
        <f t="shared" ca="1" si="187"/>
        <v>75029.53577227566</v>
      </c>
    </row>
    <row r="2956" spans="1:6" x14ac:dyDescent="0.3">
      <c r="A2956" s="73">
        <v>39556</v>
      </c>
      <c r="B2956" s="130">
        <v>1390.329956</v>
      </c>
      <c r="C2956" s="125">
        <f t="shared" si="184"/>
        <v>1.4543149190721305E-2</v>
      </c>
      <c r="D2956" s="128">
        <f t="shared" si="185"/>
        <v>14543.149190721306</v>
      </c>
      <c r="E2956" s="128">
        <f t="shared" ca="1" si="186"/>
        <v>-68964.050905142489</v>
      </c>
      <c r="F2956" s="128">
        <f t="shared" ca="1" si="187"/>
        <v>75029.53577227566</v>
      </c>
    </row>
    <row r="2957" spans="1:6" x14ac:dyDescent="0.3">
      <c r="A2957" s="73">
        <v>39555</v>
      </c>
      <c r="B2957" s="130">
        <v>1365.5600589999999</v>
      </c>
      <c r="C2957" s="125">
        <f t="shared" si="184"/>
        <v>-2.7386054570712748E-3</v>
      </c>
      <c r="D2957" s="128">
        <f t="shared" si="185"/>
        <v>-2738.6054570712749</v>
      </c>
      <c r="E2957" s="128">
        <f t="shared" ca="1" si="186"/>
        <v>-68964.050905142489</v>
      </c>
      <c r="F2957" s="128">
        <f t="shared" ca="1" si="187"/>
        <v>75029.53577227566</v>
      </c>
    </row>
    <row r="2958" spans="1:6" x14ac:dyDescent="0.3">
      <c r="A2958" s="73">
        <v>39554</v>
      </c>
      <c r="B2958" s="130">
        <v>1364.709961</v>
      </c>
      <c r="C2958" s="125">
        <f t="shared" si="184"/>
        <v>-2.0621616638737406E-3</v>
      </c>
      <c r="D2958" s="128">
        <f t="shared" si="185"/>
        <v>-2062.1616638737405</v>
      </c>
      <c r="E2958" s="128">
        <f t="shared" ca="1" si="186"/>
        <v>-68964.050905142489</v>
      </c>
      <c r="F2958" s="128">
        <f t="shared" ca="1" si="187"/>
        <v>75029.53577227566</v>
      </c>
    </row>
    <row r="2959" spans="1:6" x14ac:dyDescent="0.3">
      <c r="A2959" s="73">
        <v>39553</v>
      </c>
      <c r="B2959" s="130">
        <v>1334.4300539999999</v>
      </c>
      <c r="C2959" s="125">
        <f t="shared" si="184"/>
        <v>-2.6091461407304894E-2</v>
      </c>
      <c r="D2959" s="128">
        <f t="shared" si="185"/>
        <v>-26091.461407304894</v>
      </c>
      <c r="E2959" s="128">
        <f t="shared" ca="1" si="186"/>
        <v>-68964.050905142489</v>
      </c>
      <c r="F2959" s="128">
        <f t="shared" ca="1" si="187"/>
        <v>75029.53577227566</v>
      </c>
    </row>
    <row r="2960" spans="1:6" x14ac:dyDescent="0.3">
      <c r="A2960" s="73">
        <v>39552</v>
      </c>
      <c r="B2960" s="130">
        <v>1328.3199460000001</v>
      </c>
      <c r="C2960" s="125">
        <f t="shared" si="184"/>
        <v>4.2488812339873672E-3</v>
      </c>
      <c r="D2960" s="128">
        <f t="shared" si="185"/>
        <v>4248.8812339873675</v>
      </c>
      <c r="E2960" s="128">
        <f t="shared" ca="1" si="186"/>
        <v>-68964.050905142489</v>
      </c>
      <c r="F2960" s="128">
        <f t="shared" ca="1" si="187"/>
        <v>75029.53577227566</v>
      </c>
    </row>
    <row r="2961" spans="1:6" x14ac:dyDescent="0.3">
      <c r="A2961" s="73">
        <v>39549</v>
      </c>
      <c r="B2961" s="130">
        <v>1332.829956</v>
      </c>
      <c r="C2961" s="125">
        <f t="shared" si="184"/>
        <v>1.3389383820419543E-2</v>
      </c>
      <c r="D2961" s="128">
        <f t="shared" si="185"/>
        <v>13389.383820419542</v>
      </c>
      <c r="E2961" s="128">
        <f t="shared" ca="1" si="186"/>
        <v>-68964.050905142489</v>
      </c>
      <c r="F2961" s="128">
        <f t="shared" ca="1" si="187"/>
        <v>75029.53577227566</v>
      </c>
    </row>
    <row r="2962" spans="1:6" x14ac:dyDescent="0.3">
      <c r="A2962" s="73">
        <v>39548</v>
      </c>
      <c r="B2962" s="130">
        <v>1360.5500489999999</v>
      </c>
      <c r="C2962" s="125">
        <f t="shared" si="184"/>
        <v>2.6241581234600631E-2</v>
      </c>
      <c r="D2962" s="128">
        <f t="shared" si="185"/>
        <v>26241.581234600631</v>
      </c>
      <c r="E2962" s="128">
        <f t="shared" ca="1" si="186"/>
        <v>-68964.050905142489</v>
      </c>
      <c r="F2962" s="128">
        <f t="shared" ca="1" si="187"/>
        <v>75029.53577227566</v>
      </c>
    </row>
    <row r="2963" spans="1:6" x14ac:dyDescent="0.3">
      <c r="A2963" s="73">
        <v>39547</v>
      </c>
      <c r="B2963" s="130">
        <v>1354.48999</v>
      </c>
      <c r="C2963" s="125">
        <f t="shared" si="184"/>
        <v>9.9617374528877534E-3</v>
      </c>
      <c r="D2963" s="128">
        <f t="shared" si="185"/>
        <v>9961.7374528877535</v>
      </c>
      <c r="E2963" s="128">
        <f t="shared" ca="1" si="186"/>
        <v>-68964.050905142489</v>
      </c>
      <c r="F2963" s="128">
        <f t="shared" ca="1" si="187"/>
        <v>75029.53577227566</v>
      </c>
    </row>
    <row r="2964" spans="1:6" x14ac:dyDescent="0.3">
      <c r="A2964" s="73">
        <v>39546</v>
      </c>
      <c r="B2964" s="130">
        <v>1365.540039</v>
      </c>
      <c r="C2964" s="125">
        <f t="shared" si="184"/>
        <v>9.2757885074965518E-3</v>
      </c>
      <c r="D2964" s="128">
        <f t="shared" si="185"/>
        <v>9275.7885074965525</v>
      </c>
      <c r="E2964" s="128">
        <f t="shared" ca="1" si="186"/>
        <v>-68964.050905142489</v>
      </c>
      <c r="F2964" s="128">
        <f t="shared" ca="1" si="187"/>
        <v>75029.53577227566</v>
      </c>
    </row>
    <row r="2965" spans="1:6" x14ac:dyDescent="0.3">
      <c r="A2965" s="73">
        <v>39545</v>
      </c>
      <c r="B2965" s="130">
        <v>1372.540039</v>
      </c>
      <c r="C2965" s="125">
        <f t="shared" si="184"/>
        <v>1.6786702459527181E-2</v>
      </c>
      <c r="D2965" s="128">
        <f t="shared" si="185"/>
        <v>16786.70245952718</v>
      </c>
      <c r="E2965" s="128">
        <f t="shared" ca="1" si="186"/>
        <v>-68964.050905142489</v>
      </c>
      <c r="F2965" s="128">
        <f t="shared" ca="1" si="187"/>
        <v>75029.53577227566</v>
      </c>
    </row>
    <row r="2966" spans="1:6" x14ac:dyDescent="0.3">
      <c r="A2966" s="73">
        <v>39542</v>
      </c>
      <c r="B2966" s="130">
        <v>1370.400024</v>
      </c>
      <c r="C2966" s="125">
        <f t="shared" si="184"/>
        <v>3.0755702245521377E-2</v>
      </c>
      <c r="D2966" s="128">
        <f t="shared" si="185"/>
        <v>30755.702245521377</v>
      </c>
      <c r="E2966" s="128">
        <f t="shared" ca="1" si="186"/>
        <v>-68964.050905142489</v>
      </c>
      <c r="F2966" s="128">
        <f t="shared" ca="1" si="187"/>
        <v>75029.53577227566</v>
      </c>
    </row>
    <row r="2967" spans="1:6" x14ac:dyDescent="0.3">
      <c r="A2967" s="73">
        <v>39541</v>
      </c>
      <c r="B2967" s="130">
        <v>1369.3100589999999</v>
      </c>
      <c r="C2967" s="125">
        <f t="shared" si="184"/>
        <v>5.4597135439785172E-2</v>
      </c>
      <c r="D2967" s="128">
        <f t="shared" si="185"/>
        <v>54597.135439785168</v>
      </c>
      <c r="E2967" s="128">
        <f t="shared" ca="1" si="186"/>
        <v>-68964.050905142489</v>
      </c>
      <c r="F2967" s="128">
        <f t="shared" ca="1" si="187"/>
        <v>75029.53577227566</v>
      </c>
    </row>
    <row r="2968" spans="1:6" x14ac:dyDescent="0.3">
      <c r="A2968" s="73">
        <v>39540</v>
      </c>
      <c r="B2968" s="130">
        <v>1367.530029</v>
      </c>
      <c r="C2968" s="125">
        <f t="shared" si="184"/>
        <v>2.7646301513791549E-2</v>
      </c>
      <c r="D2968" s="128">
        <f t="shared" si="185"/>
        <v>27646.30151379155</v>
      </c>
      <c r="E2968" s="128">
        <f t="shared" ca="1" si="186"/>
        <v>-68964.050905142489</v>
      </c>
      <c r="F2968" s="128">
        <f t="shared" ca="1" si="187"/>
        <v>75029.53577227566</v>
      </c>
    </row>
    <row r="2969" spans="1:6" x14ac:dyDescent="0.3">
      <c r="A2969" s="73">
        <v>39539</v>
      </c>
      <c r="B2969" s="130">
        <v>1370.1800539999999</v>
      </c>
      <c r="C2969" s="125">
        <f t="shared" si="184"/>
        <v>7.3304151464279821E-2</v>
      </c>
      <c r="D2969" s="128">
        <f t="shared" si="185"/>
        <v>73304.151464279814</v>
      </c>
      <c r="E2969" s="128">
        <f t="shared" ca="1" si="186"/>
        <v>-68964.050905142489</v>
      </c>
      <c r="F2969" s="128">
        <f t="shared" ca="1" si="187"/>
        <v>75029.53577227566</v>
      </c>
    </row>
    <row r="2970" spans="1:6" x14ac:dyDescent="0.3">
      <c r="A2970" s="73">
        <v>39538</v>
      </c>
      <c r="B2970" s="130">
        <v>1322.6999510000001</v>
      </c>
      <c r="C2970" s="125">
        <f t="shared" si="184"/>
        <v>2.6829331903023057E-2</v>
      </c>
      <c r="D2970" s="128">
        <f t="shared" si="185"/>
        <v>26829.331903023056</v>
      </c>
      <c r="E2970" s="128">
        <f t="shared" ca="1" si="186"/>
        <v>-68964.050905142489</v>
      </c>
      <c r="F2970" s="128">
        <f t="shared" ca="1" si="187"/>
        <v>75029.53577227566</v>
      </c>
    </row>
    <row r="2971" spans="1:6" x14ac:dyDescent="0.3">
      <c r="A2971" s="73">
        <v>39535</v>
      </c>
      <c r="B2971" s="130">
        <v>1315.219971</v>
      </c>
      <c r="C2971" s="125">
        <f t="shared" si="184"/>
        <v>-1.9765333106791516E-4</v>
      </c>
      <c r="D2971" s="128">
        <f t="shared" si="185"/>
        <v>-197.65333106791516</v>
      </c>
      <c r="E2971" s="128">
        <f t="shared" ca="1" si="186"/>
        <v>-68964.050905142489</v>
      </c>
      <c r="F2971" s="128">
        <f t="shared" ca="1" si="187"/>
        <v>75029.53577227566</v>
      </c>
    </row>
    <row r="2972" spans="1:6" x14ac:dyDescent="0.3">
      <c r="A2972" s="73">
        <v>39534</v>
      </c>
      <c r="B2972" s="130">
        <v>1325.76001</v>
      </c>
      <c r="C2972" s="125">
        <f t="shared" si="184"/>
        <v>1.2981646691448523E-2</v>
      </c>
      <c r="D2972" s="128">
        <f t="shared" si="185"/>
        <v>12981.646691448523</v>
      </c>
      <c r="E2972" s="128">
        <f t="shared" ca="1" si="186"/>
        <v>-68964.050905142489</v>
      </c>
      <c r="F2972" s="128">
        <f t="shared" ca="1" si="187"/>
        <v>75029.53577227566</v>
      </c>
    </row>
    <row r="2973" spans="1:6" x14ac:dyDescent="0.3">
      <c r="A2973" s="73">
        <v>39533</v>
      </c>
      <c r="B2973" s="130">
        <v>1341.130005</v>
      </c>
      <c r="C2973" s="125">
        <f t="shared" si="184"/>
        <v>1.5507500570037358E-2</v>
      </c>
      <c r="D2973" s="128">
        <f t="shared" si="185"/>
        <v>15507.500570037359</v>
      </c>
      <c r="E2973" s="128">
        <f t="shared" ca="1" si="186"/>
        <v>-68964.050905142489</v>
      </c>
      <c r="F2973" s="128">
        <f t="shared" ca="1" si="187"/>
        <v>75029.53577227566</v>
      </c>
    </row>
    <row r="2974" spans="1:6" x14ac:dyDescent="0.3">
      <c r="A2974" s="73">
        <v>39532</v>
      </c>
      <c r="B2974" s="130">
        <v>1352.98999</v>
      </c>
      <c r="C2974" s="125">
        <f t="shared" si="184"/>
        <v>6.2526991614876293E-2</v>
      </c>
      <c r="D2974" s="128">
        <f t="shared" si="185"/>
        <v>62526.991614876293</v>
      </c>
      <c r="E2974" s="128">
        <f t="shared" ca="1" si="186"/>
        <v>-68964.050905142489</v>
      </c>
      <c r="F2974" s="128">
        <f t="shared" ca="1" si="187"/>
        <v>75029.53577227566</v>
      </c>
    </row>
    <row r="2975" spans="1:6" x14ac:dyDescent="0.3">
      <c r="A2975" s="73">
        <v>39531</v>
      </c>
      <c r="B2975" s="130">
        <v>1349.880005</v>
      </c>
      <c r="C2975" s="125">
        <f t="shared" si="184"/>
        <v>4.369206817728899E-2</v>
      </c>
      <c r="D2975" s="128">
        <f t="shared" si="185"/>
        <v>43692.068177288987</v>
      </c>
      <c r="E2975" s="128">
        <f t="shared" ca="1" si="186"/>
        <v>-68964.050905142489</v>
      </c>
      <c r="F2975" s="128">
        <f t="shared" ca="1" si="187"/>
        <v>75029.53577227566</v>
      </c>
    </row>
    <row r="2976" spans="1:6" x14ac:dyDescent="0.3">
      <c r="A2976" s="73">
        <v>39527</v>
      </c>
      <c r="B2976" s="130">
        <v>1329.51001</v>
      </c>
      <c r="C2976" s="125">
        <f t="shared" si="184"/>
        <v>1.9297150019245812E-2</v>
      </c>
      <c r="D2976" s="128">
        <f t="shared" si="185"/>
        <v>19297.150019245812</v>
      </c>
      <c r="E2976" s="128">
        <f t="shared" ca="1" si="186"/>
        <v>-68964.050905142489</v>
      </c>
      <c r="F2976" s="128">
        <f t="shared" ca="1" si="187"/>
        <v>75029.53577227566</v>
      </c>
    </row>
    <row r="2977" spans="1:6" x14ac:dyDescent="0.3">
      <c r="A2977" s="73">
        <v>39526</v>
      </c>
      <c r="B2977" s="130">
        <v>1298.420044</v>
      </c>
      <c r="C2977" s="125">
        <f t="shared" si="184"/>
        <v>-2.64526567415313E-2</v>
      </c>
      <c r="D2977" s="128">
        <f t="shared" si="185"/>
        <v>-26452.6567415313</v>
      </c>
      <c r="E2977" s="128">
        <f t="shared" ca="1" si="186"/>
        <v>-68964.050905142489</v>
      </c>
      <c r="F2977" s="128">
        <f t="shared" ca="1" si="187"/>
        <v>75029.53577227566</v>
      </c>
    </row>
    <row r="2978" spans="1:6" x14ac:dyDescent="0.3">
      <c r="A2978" s="73">
        <v>39525</v>
      </c>
      <c r="B2978" s="130">
        <v>1330.73999</v>
      </c>
      <c r="C2978" s="125">
        <f t="shared" si="184"/>
        <v>3.0073412474092009E-3</v>
      </c>
      <c r="D2978" s="128">
        <f t="shared" si="185"/>
        <v>3007.3412474092011</v>
      </c>
      <c r="E2978" s="128">
        <f t="shared" ca="1" si="186"/>
        <v>-68964.050905142489</v>
      </c>
      <c r="F2978" s="128">
        <f t="shared" ca="1" si="187"/>
        <v>75029.53577227566</v>
      </c>
    </row>
    <row r="2979" spans="1:6" x14ac:dyDescent="0.3">
      <c r="A2979" s="73">
        <v>39524</v>
      </c>
      <c r="B2979" s="130">
        <v>1276.599976</v>
      </c>
      <c r="C2979" s="125">
        <f t="shared" si="184"/>
        <v>-4.1116462660146791E-2</v>
      </c>
      <c r="D2979" s="128">
        <f t="shared" si="185"/>
        <v>-41116.46266014679</v>
      </c>
      <c r="E2979" s="128">
        <f t="shared" ca="1" si="186"/>
        <v>-68964.050905142489</v>
      </c>
      <c r="F2979" s="128">
        <f t="shared" ca="1" si="187"/>
        <v>75029.53577227566</v>
      </c>
    </row>
    <row r="2980" spans="1:6" x14ac:dyDescent="0.3">
      <c r="A2980" s="73">
        <v>39521</v>
      </c>
      <c r="B2980" s="130">
        <v>1288.1400149999999</v>
      </c>
      <c r="C2980" s="125">
        <f t="shared" si="184"/>
        <v>-3.1932234986689623E-2</v>
      </c>
      <c r="D2980" s="128">
        <f t="shared" si="185"/>
        <v>-31932.234986689622</v>
      </c>
      <c r="E2980" s="128">
        <f t="shared" ca="1" si="186"/>
        <v>-68964.050905142489</v>
      </c>
      <c r="F2980" s="128">
        <f t="shared" ca="1" si="187"/>
        <v>75029.53577227566</v>
      </c>
    </row>
    <row r="2981" spans="1:6" x14ac:dyDescent="0.3">
      <c r="A2981" s="73">
        <v>39520</v>
      </c>
      <c r="B2981" s="130">
        <v>1315.4799800000001</v>
      </c>
      <c r="C2981" s="125">
        <f t="shared" si="184"/>
        <v>-3.8166875247856669E-2</v>
      </c>
      <c r="D2981" s="128">
        <f t="shared" si="185"/>
        <v>-38166.875247856668</v>
      </c>
      <c r="E2981" s="128">
        <f t="shared" ca="1" si="186"/>
        <v>-68964.050905142489</v>
      </c>
      <c r="F2981" s="128">
        <f t="shared" ca="1" si="187"/>
        <v>75029.53577227566</v>
      </c>
    </row>
    <row r="2982" spans="1:6" x14ac:dyDescent="0.3">
      <c r="A2982" s="73">
        <v>39519</v>
      </c>
      <c r="B2982" s="130">
        <v>1308.7700199999999</v>
      </c>
      <c r="C2982" s="125">
        <f t="shared" si="184"/>
        <v>-5.1629685778036727E-2</v>
      </c>
      <c r="D2982" s="128">
        <f t="shared" si="185"/>
        <v>-51629.685778036728</v>
      </c>
      <c r="E2982" s="128">
        <f t="shared" ca="1" si="186"/>
        <v>-68964.050905142489</v>
      </c>
      <c r="F2982" s="128">
        <f t="shared" ca="1" si="187"/>
        <v>75029.53577227566</v>
      </c>
    </row>
    <row r="2983" spans="1:6" x14ac:dyDescent="0.3">
      <c r="A2983" s="73">
        <v>39518</v>
      </c>
      <c r="B2983" s="130">
        <v>1320.650024</v>
      </c>
      <c r="C2983" s="125">
        <f t="shared" si="184"/>
        <v>-4.390100072241232E-2</v>
      </c>
      <c r="D2983" s="128">
        <f t="shared" si="185"/>
        <v>-43901.000722412318</v>
      </c>
      <c r="E2983" s="128">
        <f t="shared" ca="1" si="186"/>
        <v>-68964.050905142489</v>
      </c>
      <c r="F2983" s="128">
        <f t="shared" ca="1" si="187"/>
        <v>75029.53577227566</v>
      </c>
    </row>
    <row r="2984" spans="1:6" x14ac:dyDescent="0.3">
      <c r="A2984" s="73">
        <v>39517</v>
      </c>
      <c r="B2984" s="130">
        <v>1273.369995</v>
      </c>
      <c r="C2984" s="125">
        <f t="shared" si="184"/>
        <v>-7.1752478848322254E-2</v>
      </c>
      <c r="D2984" s="128">
        <f t="shared" si="185"/>
        <v>-71752.478848322251</v>
      </c>
      <c r="E2984" s="128">
        <f t="shared" ca="1" si="186"/>
        <v>-68964.050905142489</v>
      </c>
      <c r="F2984" s="128">
        <f t="shared" ca="1" si="187"/>
        <v>75029.53577227566</v>
      </c>
    </row>
    <row r="2985" spans="1:6" x14ac:dyDescent="0.3">
      <c r="A2985" s="73">
        <v>39514</v>
      </c>
      <c r="B2985" s="130">
        <v>1293.369995</v>
      </c>
      <c r="C2985" s="125">
        <f t="shared" si="184"/>
        <v>-4.4150136102942161E-2</v>
      </c>
      <c r="D2985" s="128">
        <f t="shared" si="185"/>
        <v>-44150.136102942161</v>
      </c>
      <c r="E2985" s="128">
        <f t="shared" ca="1" si="186"/>
        <v>-65964.230076874665</v>
      </c>
      <c r="F2985" s="128">
        <f t="shared" ca="1" si="187"/>
        <v>73132.646015010541</v>
      </c>
    </row>
    <row r="2986" spans="1:6" x14ac:dyDescent="0.3">
      <c r="A2986" s="73">
        <v>39513</v>
      </c>
      <c r="B2986" s="130">
        <v>1304.339966</v>
      </c>
      <c r="C2986" s="125">
        <f t="shared" si="184"/>
        <v>-2.8446338014834871E-2</v>
      </c>
      <c r="D2986" s="128">
        <f t="shared" si="185"/>
        <v>-28446.33801483487</v>
      </c>
      <c r="E2986" s="128">
        <f t="shared" ca="1" si="186"/>
        <v>-65964.230076874665</v>
      </c>
      <c r="F2986" s="128">
        <f t="shared" ca="1" si="187"/>
        <v>73132.646015010541</v>
      </c>
    </row>
    <row r="2987" spans="1:6" x14ac:dyDescent="0.3">
      <c r="A2987" s="73">
        <v>39512</v>
      </c>
      <c r="B2987" s="130">
        <v>1333.6999510000001</v>
      </c>
      <c r="C2987" s="125">
        <f t="shared" si="184"/>
        <v>-1.9359924000619255E-2</v>
      </c>
      <c r="D2987" s="128">
        <f t="shared" si="185"/>
        <v>-19359.924000619256</v>
      </c>
      <c r="E2987" s="128">
        <f t="shared" ca="1" si="186"/>
        <v>-65964.230076874665</v>
      </c>
      <c r="F2987" s="128">
        <f t="shared" ca="1" si="187"/>
        <v>73132.646015010541</v>
      </c>
    </row>
    <row r="2988" spans="1:6" x14ac:dyDescent="0.3">
      <c r="A2988" s="73">
        <v>39511</v>
      </c>
      <c r="B2988" s="130">
        <v>1326.75</v>
      </c>
      <c r="C2988" s="125">
        <f t="shared" si="184"/>
        <v>-1.6333300112942317E-2</v>
      </c>
      <c r="D2988" s="128">
        <f t="shared" si="185"/>
        <v>-16333.300112942317</v>
      </c>
      <c r="E2988" s="128">
        <f t="shared" ca="1" si="186"/>
        <v>-65964.230076874665</v>
      </c>
      <c r="F2988" s="128">
        <f t="shared" ca="1" si="187"/>
        <v>73132.646015010541</v>
      </c>
    </row>
    <row r="2989" spans="1:6" x14ac:dyDescent="0.3">
      <c r="A2989" s="73">
        <v>39510</v>
      </c>
      <c r="B2989" s="130">
        <v>1331.339966</v>
      </c>
      <c r="C2989" s="125">
        <f t="shared" si="184"/>
        <v>-1.3814935027777531E-2</v>
      </c>
      <c r="D2989" s="128">
        <f t="shared" si="185"/>
        <v>-13814.93502777753</v>
      </c>
      <c r="E2989" s="128">
        <f t="shared" ca="1" si="186"/>
        <v>-65964.230076874665</v>
      </c>
      <c r="F2989" s="128">
        <f t="shared" ca="1" si="187"/>
        <v>73132.646015010541</v>
      </c>
    </row>
    <row r="2990" spans="1:6" x14ac:dyDescent="0.3">
      <c r="A2990" s="73">
        <v>39507</v>
      </c>
      <c r="B2990" s="130">
        <v>1330.630005</v>
      </c>
      <c r="C2990" s="125">
        <f t="shared" si="184"/>
        <v>-1.3515101791680806E-2</v>
      </c>
      <c r="D2990" s="128">
        <f t="shared" si="185"/>
        <v>-13515.101791680805</v>
      </c>
      <c r="E2990" s="128">
        <f t="shared" ca="1" si="186"/>
        <v>-65964.230076874665</v>
      </c>
      <c r="F2990" s="128">
        <f t="shared" ca="1" si="187"/>
        <v>73132.646015010541</v>
      </c>
    </row>
    <row r="2991" spans="1:6" x14ac:dyDescent="0.3">
      <c r="A2991" s="73">
        <v>39506</v>
      </c>
      <c r="B2991" s="130">
        <v>1367.6800539999999</v>
      </c>
      <c r="C2991" s="125">
        <f t="shared" si="184"/>
        <v>3.438338027146326E-4</v>
      </c>
      <c r="D2991" s="128">
        <f t="shared" si="185"/>
        <v>343.83380271463261</v>
      </c>
      <c r="E2991" s="128">
        <f t="shared" ca="1" si="186"/>
        <v>-65964.230076874665</v>
      </c>
      <c r="F2991" s="128">
        <f t="shared" ca="1" si="187"/>
        <v>73132.646015010541</v>
      </c>
    </row>
    <row r="2992" spans="1:6" x14ac:dyDescent="0.3">
      <c r="A2992" s="73">
        <v>39505</v>
      </c>
      <c r="B2992" s="130">
        <v>1380.0200199999999</v>
      </c>
      <c r="C2992" s="125">
        <f t="shared" si="184"/>
        <v>2.3101015188021767E-2</v>
      </c>
      <c r="D2992" s="128">
        <f t="shared" si="185"/>
        <v>23101.015188021767</v>
      </c>
      <c r="E2992" s="128">
        <f t="shared" ca="1" si="186"/>
        <v>-65964.230076874665</v>
      </c>
      <c r="F2992" s="128">
        <f t="shared" ca="1" si="187"/>
        <v>73132.646015010541</v>
      </c>
    </row>
    <row r="2993" spans="1:6" x14ac:dyDescent="0.3">
      <c r="A2993" s="73">
        <v>39504</v>
      </c>
      <c r="B2993" s="130">
        <v>1381.290039</v>
      </c>
      <c r="C2993" s="125">
        <f t="shared" si="184"/>
        <v>3.1483152376979184E-2</v>
      </c>
      <c r="D2993" s="128">
        <f t="shared" si="185"/>
        <v>31483.152376979186</v>
      </c>
      <c r="E2993" s="128">
        <f t="shared" ca="1" si="186"/>
        <v>-65964.230076874665</v>
      </c>
      <c r="F2993" s="128">
        <f t="shared" ca="1" si="187"/>
        <v>73132.646015010541</v>
      </c>
    </row>
    <row r="2994" spans="1:6" x14ac:dyDescent="0.3">
      <c r="A2994" s="73">
        <v>39503</v>
      </c>
      <c r="B2994" s="130">
        <v>1371.8000489999999</v>
      </c>
      <c r="C2994" s="125">
        <f t="shared" si="184"/>
        <v>3.0429139265872651E-2</v>
      </c>
      <c r="D2994" s="128">
        <f t="shared" si="185"/>
        <v>30429.139265872651</v>
      </c>
      <c r="E2994" s="128">
        <f t="shared" ca="1" si="186"/>
        <v>-65964.230076874665</v>
      </c>
      <c r="F2994" s="128">
        <f t="shared" ca="1" si="187"/>
        <v>73132.646015010541</v>
      </c>
    </row>
    <row r="2995" spans="1:6" x14ac:dyDescent="0.3">
      <c r="A2995" s="73">
        <v>39500</v>
      </c>
      <c r="B2995" s="130">
        <v>1353.1099850000001</v>
      </c>
      <c r="C2995" s="125">
        <f t="shared" si="184"/>
        <v>1.2117457860294722E-2</v>
      </c>
      <c r="D2995" s="128">
        <f t="shared" si="185"/>
        <v>12117.457860294722</v>
      </c>
      <c r="E2995" s="128">
        <f t="shared" ca="1" si="186"/>
        <v>-65964.230076874665</v>
      </c>
      <c r="F2995" s="128">
        <f t="shared" ca="1" si="187"/>
        <v>73132.646015010541</v>
      </c>
    </row>
    <row r="2996" spans="1:6" x14ac:dyDescent="0.3">
      <c r="A2996" s="73">
        <v>39499</v>
      </c>
      <c r="B2996" s="130">
        <v>1342.530029</v>
      </c>
      <c r="C2996" s="125">
        <f t="shared" si="184"/>
        <v>1.2122642085272251E-2</v>
      </c>
      <c r="D2996" s="128">
        <f t="shared" si="185"/>
        <v>12122.642085272251</v>
      </c>
      <c r="E2996" s="128">
        <f t="shared" ca="1" si="186"/>
        <v>-65964.230076874665</v>
      </c>
      <c r="F2996" s="128">
        <f t="shared" ca="1" si="187"/>
        <v>73132.646015010541</v>
      </c>
    </row>
    <row r="2997" spans="1:6" x14ac:dyDescent="0.3">
      <c r="A2997" s="73">
        <v>39498</v>
      </c>
      <c r="B2997" s="130">
        <v>1360.030029</v>
      </c>
      <c r="C2997" s="125">
        <f t="shared" si="184"/>
        <v>1.7499112504124836E-2</v>
      </c>
      <c r="D2997" s="128">
        <f t="shared" si="185"/>
        <v>17499.112504124838</v>
      </c>
      <c r="E2997" s="128">
        <f t="shared" ca="1" si="186"/>
        <v>-65964.230076874665</v>
      </c>
      <c r="F2997" s="128">
        <f t="shared" ca="1" si="187"/>
        <v>73132.646015010541</v>
      </c>
    </row>
    <row r="2998" spans="1:6" x14ac:dyDescent="0.3">
      <c r="A2998" s="73">
        <v>39497</v>
      </c>
      <c r="B2998" s="130">
        <v>1348.780029</v>
      </c>
      <c r="C2998" s="125">
        <f t="shared" si="184"/>
        <v>-2.3203544454013847E-2</v>
      </c>
      <c r="D2998" s="128">
        <f t="shared" si="185"/>
        <v>-23203.544454013845</v>
      </c>
      <c r="E2998" s="128">
        <f t="shared" ca="1" si="186"/>
        <v>-65964.230076874665</v>
      </c>
      <c r="F2998" s="128">
        <f t="shared" ca="1" si="187"/>
        <v>73132.646015010541</v>
      </c>
    </row>
    <row r="2999" spans="1:6" x14ac:dyDescent="0.3">
      <c r="A2999" s="73">
        <v>39493</v>
      </c>
      <c r="B2999" s="130">
        <v>1349.98999</v>
      </c>
      <c r="C2999" s="125">
        <f t="shared" si="184"/>
        <v>-3.255654395630847E-2</v>
      </c>
      <c r="D2999" s="128">
        <f t="shared" si="185"/>
        <v>-32556.543956308469</v>
      </c>
      <c r="E2999" s="128">
        <f t="shared" ca="1" si="186"/>
        <v>-65964.230076874665</v>
      </c>
      <c r="F2999" s="128">
        <f t="shared" ca="1" si="187"/>
        <v>73132.646015010541</v>
      </c>
    </row>
    <row r="3000" spans="1:6" x14ac:dyDescent="0.3">
      <c r="A3000" s="73">
        <v>39492</v>
      </c>
      <c r="B3000" s="130">
        <v>1348.8599850000001</v>
      </c>
      <c r="C3000" s="125">
        <f t="shared" si="184"/>
        <v>-2.1537167998751383E-2</v>
      </c>
      <c r="D3000" s="128">
        <f t="shared" si="185"/>
        <v>-21537.167998751382</v>
      </c>
      <c r="E3000" s="128">
        <f t="shared" ca="1" si="186"/>
        <v>-65964.230076874665</v>
      </c>
      <c r="F3000" s="128">
        <f t="shared" ca="1" si="187"/>
        <v>73132.646015010541</v>
      </c>
    </row>
    <row r="3001" spans="1:6" x14ac:dyDescent="0.3">
      <c r="A3001" s="73">
        <v>39491</v>
      </c>
      <c r="B3001" s="130">
        <v>1367.209961</v>
      </c>
      <c r="C3001" s="125">
        <f t="shared" si="184"/>
        <v>8.4081851468251756E-3</v>
      </c>
      <c r="D3001" s="128">
        <f t="shared" si="185"/>
        <v>8408.1851468251753</v>
      </c>
      <c r="E3001" s="128">
        <f t="shared" ca="1" si="186"/>
        <v>-65964.230076874665</v>
      </c>
      <c r="F3001" s="128">
        <f t="shared" ca="1" si="187"/>
        <v>73132.646015010541</v>
      </c>
    </row>
    <row r="3002" spans="1:6" x14ac:dyDescent="0.3">
      <c r="A3002" s="73">
        <v>39490</v>
      </c>
      <c r="B3002" s="130">
        <v>1348.8599850000001</v>
      </c>
      <c r="C3002" s="125">
        <f t="shared" si="184"/>
        <v>-9.8657149795051691E-3</v>
      </c>
      <c r="D3002" s="128">
        <f t="shared" si="185"/>
        <v>-9865.7149795051682</v>
      </c>
      <c r="E3002" s="128">
        <f t="shared" ca="1" si="186"/>
        <v>-65964.230076874665</v>
      </c>
      <c r="F3002" s="128">
        <f t="shared" ca="1" si="187"/>
        <v>73132.646015010541</v>
      </c>
    </row>
    <row r="3003" spans="1:6" x14ac:dyDescent="0.3">
      <c r="A3003" s="73">
        <v>39489</v>
      </c>
      <c r="B3003" s="130">
        <v>1339.130005</v>
      </c>
      <c r="C3003" s="125">
        <f t="shared" si="184"/>
        <v>-1.0953024038500403E-2</v>
      </c>
      <c r="D3003" s="128">
        <f t="shared" si="185"/>
        <v>-10953.024038500404</v>
      </c>
      <c r="E3003" s="128">
        <f t="shared" ca="1" si="186"/>
        <v>-65964.230076874665</v>
      </c>
      <c r="F3003" s="128">
        <f t="shared" ca="1" si="187"/>
        <v>73132.646015010541</v>
      </c>
    </row>
    <row r="3004" spans="1:6" x14ac:dyDescent="0.3">
      <c r="A3004" s="73">
        <v>39486</v>
      </c>
      <c r="B3004" s="130">
        <v>1331.290039</v>
      </c>
      <c r="C3004" s="125">
        <f t="shared" si="184"/>
        <v>5.1108439562774777E-4</v>
      </c>
      <c r="D3004" s="128">
        <f t="shared" si="185"/>
        <v>511.08439562774777</v>
      </c>
      <c r="E3004" s="128">
        <f t="shared" ca="1" si="186"/>
        <v>-65964.230076874665</v>
      </c>
      <c r="F3004" s="128">
        <f t="shared" ca="1" si="187"/>
        <v>73132.646015010541</v>
      </c>
    </row>
    <row r="3005" spans="1:6" x14ac:dyDescent="0.3">
      <c r="A3005" s="73">
        <v>39485</v>
      </c>
      <c r="B3005" s="130">
        <v>1336.910034</v>
      </c>
      <c r="C3005" s="125">
        <f t="shared" si="184"/>
        <v>-1.1212372588303987E-2</v>
      </c>
      <c r="D3005" s="128">
        <f t="shared" si="185"/>
        <v>-11212.372588303988</v>
      </c>
      <c r="E3005" s="128">
        <f t="shared" ca="1" si="186"/>
        <v>-65964.230076874665</v>
      </c>
      <c r="F3005" s="128">
        <f t="shared" ca="1" si="187"/>
        <v>73132.646015010541</v>
      </c>
    </row>
    <row r="3006" spans="1:6" x14ac:dyDescent="0.3">
      <c r="A3006" s="73">
        <v>39484</v>
      </c>
      <c r="B3006" s="130">
        <v>1326.4499510000001</v>
      </c>
      <c r="C3006" s="125">
        <f t="shared" si="184"/>
        <v>-9.0766660823545786E-3</v>
      </c>
      <c r="D3006" s="128">
        <f t="shared" si="185"/>
        <v>-9076.666082354579</v>
      </c>
      <c r="E3006" s="128">
        <f t="shared" ca="1" si="186"/>
        <v>-65964.230076874665</v>
      </c>
      <c r="F3006" s="128">
        <f t="shared" ca="1" si="187"/>
        <v>73132.646015010541</v>
      </c>
    </row>
    <row r="3007" spans="1:6" x14ac:dyDescent="0.3">
      <c r="A3007" s="73">
        <v>39483</v>
      </c>
      <c r="B3007" s="130">
        <v>1336.6400149999999</v>
      </c>
      <c r="C3007" s="125">
        <f t="shared" si="184"/>
        <v>1.9946596718809495E-2</v>
      </c>
      <c r="D3007" s="128">
        <f t="shared" si="185"/>
        <v>19946.596718809495</v>
      </c>
      <c r="E3007" s="128">
        <f t="shared" ca="1" si="186"/>
        <v>-65964.230076874665</v>
      </c>
      <c r="F3007" s="128">
        <f t="shared" ca="1" si="187"/>
        <v>73132.646015010541</v>
      </c>
    </row>
    <row r="3008" spans="1:6" x14ac:dyDescent="0.3">
      <c r="A3008" s="73">
        <v>39482</v>
      </c>
      <c r="B3008" s="130">
        <v>1380.8199460000001</v>
      </c>
      <c r="C3008" s="125">
        <f t="shared" si="184"/>
        <v>4.1978891688553732E-2</v>
      </c>
      <c r="D3008" s="128">
        <f t="shared" si="185"/>
        <v>41978.891688553733</v>
      </c>
      <c r="E3008" s="128">
        <f t="shared" ca="1" si="186"/>
        <v>-65964.230076874665</v>
      </c>
      <c r="F3008" s="128">
        <f t="shared" ca="1" si="187"/>
        <v>73132.646015010541</v>
      </c>
    </row>
    <row r="3009" spans="1:6" x14ac:dyDescent="0.3">
      <c r="A3009" s="73">
        <v>39479</v>
      </c>
      <c r="B3009" s="130">
        <v>1395.420044</v>
      </c>
      <c r="C3009" s="125">
        <f t="shared" si="184"/>
        <v>4.6630447402962627E-2</v>
      </c>
      <c r="D3009" s="128">
        <f t="shared" si="185"/>
        <v>46630.447402962629</v>
      </c>
      <c r="E3009" s="128">
        <f t="shared" ca="1" si="186"/>
        <v>-65964.230076874665</v>
      </c>
      <c r="F3009" s="128">
        <f t="shared" ca="1" si="187"/>
        <v>73132.646015010541</v>
      </c>
    </row>
    <row r="3010" spans="1:6" x14ac:dyDescent="0.3">
      <c r="A3010" s="73">
        <v>39478</v>
      </c>
      <c r="B3010" s="130">
        <v>1378.5500489999999</v>
      </c>
      <c r="C3010" s="125">
        <f t="shared" si="184"/>
        <v>3.8960808264694169E-3</v>
      </c>
      <c r="D3010" s="128">
        <f t="shared" si="185"/>
        <v>3896.0808264694169</v>
      </c>
      <c r="E3010" s="128">
        <f t="shared" ca="1" si="186"/>
        <v>-65964.230076874665</v>
      </c>
      <c r="F3010" s="128">
        <f t="shared" ca="1" si="187"/>
        <v>73132.646015010541</v>
      </c>
    </row>
    <row r="3011" spans="1:6" x14ac:dyDescent="0.3">
      <c r="A3011" s="73">
        <v>39477</v>
      </c>
      <c r="B3011" s="130">
        <v>1355.8100589999999</v>
      </c>
      <c r="C3011" s="125">
        <f t="shared" si="184"/>
        <v>-1.8204781412820448E-2</v>
      </c>
      <c r="D3011" s="128">
        <f t="shared" si="185"/>
        <v>-18204.781412820448</v>
      </c>
      <c r="E3011" s="128">
        <f t="shared" ca="1" si="186"/>
        <v>-65964.230076874665</v>
      </c>
      <c r="F3011" s="128">
        <f t="shared" ca="1" si="187"/>
        <v>73132.646015010541</v>
      </c>
    </row>
    <row r="3012" spans="1:6" x14ac:dyDescent="0.3">
      <c r="A3012" s="73">
        <v>39476</v>
      </c>
      <c r="B3012" s="130">
        <v>1362.3000489999999</v>
      </c>
      <c r="C3012" s="125">
        <f t="shared" si="184"/>
        <v>-3.8093522330097107E-2</v>
      </c>
      <c r="D3012" s="128">
        <f t="shared" si="185"/>
        <v>-38093.522330097105</v>
      </c>
      <c r="E3012" s="128">
        <f t="shared" ca="1" si="186"/>
        <v>-65964.230076874665</v>
      </c>
      <c r="F3012" s="128">
        <f t="shared" ca="1" si="187"/>
        <v>73132.646015010541</v>
      </c>
    </row>
    <row r="3013" spans="1:6" x14ac:dyDescent="0.3">
      <c r="A3013" s="73">
        <v>39475</v>
      </c>
      <c r="B3013" s="130">
        <v>1353.959961</v>
      </c>
      <c r="C3013" s="125">
        <f t="shared" si="184"/>
        <v>-3.3589854768813265E-2</v>
      </c>
      <c r="D3013" s="128">
        <f t="shared" si="185"/>
        <v>-33589.854768813268</v>
      </c>
      <c r="E3013" s="128">
        <f t="shared" ca="1" si="186"/>
        <v>-65964.230076874665</v>
      </c>
      <c r="F3013" s="128">
        <f t="shared" ca="1" si="187"/>
        <v>73132.646015010541</v>
      </c>
    </row>
    <row r="3014" spans="1:6" x14ac:dyDescent="0.3">
      <c r="A3014" s="73">
        <v>39472</v>
      </c>
      <c r="B3014" s="130">
        <v>1330.6099850000001</v>
      </c>
      <c r="C3014" s="125">
        <f t="shared" si="184"/>
        <v>-6.3168400146029202E-2</v>
      </c>
      <c r="D3014" s="128">
        <f t="shared" si="185"/>
        <v>-63168.400146029206</v>
      </c>
      <c r="E3014" s="128">
        <f t="shared" ca="1" si="186"/>
        <v>-65964.230076874665</v>
      </c>
      <c r="F3014" s="128">
        <f t="shared" ca="1" si="187"/>
        <v>73132.646015010541</v>
      </c>
    </row>
    <row r="3015" spans="1:6" x14ac:dyDescent="0.3">
      <c r="A3015" s="73">
        <v>39471</v>
      </c>
      <c r="B3015" s="130">
        <v>1352.0699460000001</v>
      </c>
      <c r="C3015" s="125">
        <f t="shared" si="184"/>
        <v>-4.0493111918371127E-2</v>
      </c>
      <c r="D3015" s="128">
        <f t="shared" si="185"/>
        <v>-40493.111918371127</v>
      </c>
      <c r="E3015" s="128">
        <f t="shared" ca="1" si="186"/>
        <v>-65964.230076874665</v>
      </c>
      <c r="F3015" s="128">
        <f t="shared" ca="1" si="187"/>
        <v>73132.646015010541</v>
      </c>
    </row>
    <row r="3016" spans="1:6" x14ac:dyDescent="0.3">
      <c r="A3016" s="73">
        <v>39470</v>
      </c>
      <c r="B3016" s="130">
        <v>1338.599976</v>
      </c>
      <c r="C3016" s="125">
        <f t="shared" ref="C3016:C3079" si="188">B3016/B3026-1</f>
        <v>-3.7110011717456426E-2</v>
      </c>
      <c r="D3016" s="128">
        <f t="shared" ref="D3016:D3079" si="189">C3016*$B$5</f>
        <v>-37110.011717456429</v>
      </c>
      <c r="E3016" s="128">
        <f t="shared" ref="E3016:E3079" ca="1" si="190">_xlfn.PERCENTILE.INC(OFFSET(D3016,0,0,Window),1-VaRLevel)</f>
        <v>-65964.230076874665</v>
      </c>
      <c r="F3016" s="128">
        <f t="shared" ref="F3016:F3079" ca="1" si="191">ABS(AVERAGEIF(OFFSET(D3016,0,0,Window),"&lt;=" &amp;E3016))</f>
        <v>73132.646015010541</v>
      </c>
    </row>
    <row r="3017" spans="1:6" x14ac:dyDescent="0.3">
      <c r="A3017" s="73">
        <v>39469</v>
      </c>
      <c r="B3017" s="130">
        <v>1310.5</v>
      </c>
      <c r="C3017" s="125">
        <f t="shared" si="188"/>
        <v>-7.462331763641683E-2</v>
      </c>
      <c r="D3017" s="128">
        <f t="shared" si="189"/>
        <v>-74623.317636416832</v>
      </c>
      <c r="E3017" s="128">
        <f t="shared" ca="1" si="190"/>
        <v>-65964.230076874665</v>
      </c>
      <c r="F3017" s="128">
        <f t="shared" ca="1" si="191"/>
        <v>73132.646015010541</v>
      </c>
    </row>
    <row r="3018" spans="1:6" x14ac:dyDescent="0.3">
      <c r="A3018" s="73">
        <v>39465</v>
      </c>
      <c r="B3018" s="130">
        <v>1325.1899410000001</v>
      </c>
      <c r="C3018" s="125">
        <f t="shared" si="188"/>
        <v>-6.1234221215069717E-2</v>
      </c>
      <c r="D3018" s="128">
        <f t="shared" si="189"/>
        <v>-61234.221215069716</v>
      </c>
      <c r="E3018" s="128">
        <f t="shared" ca="1" si="190"/>
        <v>-64707.209253294845</v>
      </c>
      <c r="F3018" s="128">
        <f t="shared" ca="1" si="191"/>
        <v>70212.429383038907</v>
      </c>
    </row>
    <row r="3019" spans="1:6" x14ac:dyDescent="0.3">
      <c r="A3019" s="73">
        <v>39464</v>
      </c>
      <c r="B3019" s="130">
        <v>1333.25</v>
      </c>
      <c r="C3019" s="125">
        <f t="shared" si="188"/>
        <v>-7.8712810832087921E-2</v>
      </c>
      <c r="D3019" s="128">
        <f t="shared" si="189"/>
        <v>-78712.810832087926</v>
      </c>
      <c r="E3019" s="128">
        <f t="shared" ca="1" si="190"/>
        <v>-64707.209253294845</v>
      </c>
      <c r="F3019" s="128">
        <f t="shared" ca="1" si="191"/>
        <v>70212.429383038907</v>
      </c>
    </row>
    <row r="3020" spans="1:6" x14ac:dyDescent="0.3">
      <c r="A3020" s="73">
        <v>39463</v>
      </c>
      <c r="B3020" s="130">
        <v>1373.1999510000001</v>
      </c>
      <c r="C3020" s="125">
        <f t="shared" si="188"/>
        <v>-5.1107051924016766E-2</v>
      </c>
      <c r="D3020" s="128">
        <f t="shared" si="189"/>
        <v>-51107.051924016763</v>
      </c>
      <c r="E3020" s="128">
        <f t="shared" ca="1" si="190"/>
        <v>-62147.17054872727</v>
      </c>
      <c r="F3020" s="128">
        <f t="shared" ca="1" si="191"/>
        <v>65143.022170736709</v>
      </c>
    </row>
    <row r="3021" spans="1:6" x14ac:dyDescent="0.3">
      <c r="A3021" s="73">
        <v>39462</v>
      </c>
      <c r="B3021" s="130">
        <v>1380.9499510000001</v>
      </c>
      <c r="C3021" s="125">
        <f t="shared" si="188"/>
        <v>-5.9529022101484141E-2</v>
      </c>
      <c r="D3021" s="128">
        <f t="shared" si="189"/>
        <v>-59529.022101484145</v>
      </c>
      <c r="E3021" s="128">
        <f t="shared" ca="1" si="190"/>
        <v>-62147.17054872727</v>
      </c>
      <c r="F3021" s="128">
        <f t="shared" ca="1" si="191"/>
        <v>65143.022170736709</v>
      </c>
    </row>
    <row r="3022" spans="1:6" x14ac:dyDescent="0.3">
      <c r="A3022" s="73">
        <v>39461</v>
      </c>
      <c r="B3022" s="130">
        <v>1416.25</v>
      </c>
      <c r="C3022" s="125">
        <f t="shared" si="188"/>
        <v>-4.2096997897158595E-2</v>
      </c>
      <c r="D3022" s="128">
        <f t="shared" si="189"/>
        <v>-42096.997897158595</v>
      </c>
      <c r="E3022" s="128">
        <f t="shared" ca="1" si="190"/>
        <v>-62147.17054872727</v>
      </c>
      <c r="F3022" s="128">
        <f t="shared" ca="1" si="191"/>
        <v>65143.022170736709</v>
      </c>
    </row>
    <row r="3023" spans="1:6" x14ac:dyDescent="0.3">
      <c r="A3023" s="73">
        <v>39458</v>
      </c>
      <c r="B3023" s="130">
        <v>1401.0200199999999</v>
      </c>
      <c r="C3023" s="125">
        <f t="shared" si="188"/>
        <v>-5.0973059792950304E-2</v>
      </c>
      <c r="D3023" s="128">
        <f t="shared" si="189"/>
        <v>-50973.059792950306</v>
      </c>
      <c r="E3023" s="128" t="e">
        <f t="shared" ca="1" si="190"/>
        <v>#DIV/0!</v>
      </c>
      <c r="F3023" s="128" t="e">
        <f t="shared" ca="1" si="191"/>
        <v>#DIV/0!</v>
      </c>
    </row>
    <row r="3024" spans="1:6" x14ac:dyDescent="0.3">
      <c r="A3024" s="73">
        <v>39457</v>
      </c>
      <c r="B3024" s="130">
        <v>1420.329956</v>
      </c>
      <c r="C3024" s="125">
        <f t="shared" si="188"/>
        <v>-5.1633933098597984E-2</v>
      </c>
      <c r="D3024" s="128">
        <f t="shared" si="189"/>
        <v>-51633.933098597983</v>
      </c>
      <c r="E3024" s="128" t="e">
        <f t="shared" ca="1" si="190"/>
        <v>#DIV/0!</v>
      </c>
      <c r="F3024" s="128" t="e">
        <f t="shared" ca="1" si="191"/>
        <v>#DIV/0!</v>
      </c>
    </row>
    <row r="3025" spans="1:6" x14ac:dyDescent="0.3">
      <c r="A3025" s="73">
        <v>39456</v>
      </c>
      <c r="B3025" s="130">
        <v>1409.130005</v>
      </c>
      <c r="C3025" s="125">
        <f t="shared" si="188"/>
        <v>-5.8351397547006911E-2</v>
      </c>
      <c r="D3025" s="128">
        <f t="shared" si="189"/>
        <v>-58351.397547006913</v>
      </c>
      <c r="E3025" s="128" t="e">
        <f t="shared" ca="1" si="190"/>
        <v>#DIV/0!</v>
      </c>
      <c r="F3025" s="128" t="e">
        <f t="shared" ca="1" si="191"/>
        <v>#DIV/0!</v>
      </c>
    </row>
    <row r="3026" spans="1:6" x14ac:dyDescent="0.3">
      <c r="A3026" s="73">
        <v>39455</v>
      </c>
      <c r="B3026" s="130">
        <v>1390.1899410000001</v>
      </c>
      <c r="C3026" s="125">
        <f t="shared" si="188"/>
        <v>-6.3504589195181316E-2</v>
      </c>
      <c r="D3026" s="128">
        <f t="shared" si="189"/>
        <v>-63504.589195181317</v>
      </c>
      <c r="E3026" s="128" t="e">
        <f t="shared" ca="1" si="190"/>
        <v>#DIV/0!</v>
      </c>
      <c r="F3026" s="128" t="e">
        <f t="shared" ca="1" si="191"/>
        <v>#DIV/0!</v>
      </c>
    </row>
    <row r="3027" spans="1:6" x14ac:dyDescent="0.3">
      <c r="A3027" s="73">
        <v>39454</v>
      </c>
      <c r="B3027" s="130">
        <v>1416.1800539999999</v>
      </c>
      <c r="C3027" s="125">
        <f t="shared" si="188"/>
        <v>-3.0093376674839689E-2</v>
      </c>
      <c r="D3027" s="128">
        <f t="shared" si="189"/>
        <v>-30093.376674839688</v>
      </c>
      <c r="E3027" s="128" t="e">
        <f t="shared" ca="1" si="190"/>
        <v>#DIV/0!</v>
      </c>
      <c r="F3027" s="128" t="e">
        <f t="shared" ca="1" si="191"/>
        <v>#DIV/0!</v>
      </c>
    </row>
    <row r="3028" spans="1:6" x14ac:dyDescent="0.3">
      <c r="A3028" s="73">
        <v>39451</v>
      </c>
      <c r="B3028" s="130">
        <v>1411.630005</v>
      </c>
      <c r="C3028" s="125">
        <f t="shared" si="188"/>
        <v>-2.8472123193392984E-2</v>
      </c>
      <c r="D3028" s="128">
        <f t="shared" si="189"/>
        <v>-28472.123193392985</v>
      </c>
      <c r="E3028" s="128" t="e">
        <f t="shared" ca="1" si="190"/>
        <v>#DIV/0!</v>
      </c>
      <c r="F3028" s="128" t="e">
        <f t="shared" ca="1" si="191"/>
        <v>#DIV/0!</v>
      </c>
    </row>
    <row r="3029" spans="1:6" x14ac:dyDescent="0.3">
      <c r="A3029" s="73">
        <v>39450</v>
      </c>
      <c r="B3029" s="130">
        <v>1447.160034</v>
      </c>
      <c r="C3029" s="125">
        <f t="shared" si="188"/>
        <v>-5.3746072849745197E-3</v>
      </c>
      <c r="D3029" s="128">
        <f t="shared" si="189"/>
        <v>-5374.6072849745196</v>
      </c>
      <c r="E3029" s="128" t="e">
        <f t="shared" ca="1" si="190"/>
        <v>#DIV/0!</v>
      </c>
      <c r="F3029" s="128" t="e">
        <f t="shared" ca="1" si="191"/>
        <v>#DIV/0!</v>
      </c>
    </row>
    <row r="3030" spans="1:6" x14ac:dyDescent="0.3">
      <c r="A3030" s="73">
        <v>39449</v>
      </c>
      <c r="B3030" s="130">
        <v>1447.160034</v>
      </c>
      <c r="C3030" s="125">
        <f t="shared" si="188"/>
        <v>8.714364610868941E-4</v>
      </c>
      <c r="D3030" s="128">
        <f t="shared" si="189"/>
        <v>871.43646108689404</v>
      </c>
      <c r="E3030" s="128" t="e">
        <f t="shared" ca="1" si="190"/>
        <v>#DIV/0!</v>
      </c>
      <c r="F3030" s="128" t="e">
        <f t="shared" ca="1" si="191"/>
        <v>#DIV/0!</v>
      </c>
    </row>
    <row r="3031" spans="1:6" x14ac:dyDescent="0.3">
      <c r="A3031" s="73">
        <v>39447</v>
      </c>
      <c r="B3031" s="130">
        <v>1468.3599850000001</v>
      </c>
      <c r="C3031" s="125">
        <f t="shared" si="188"/>
        <v>2.7932423698828757E-4</v>
      </c>
      <c r="D3031" s="128">
        <f t="shared" si="189"/>
        <v>279.32423698828757</v>
      </c>
      <c r="E3031" s="128" t="e">
        <f t="shared" ca="1" si="190"/>
        <v>#DIV/0!</v>
      </c>
      <c r="F3031" s="128" t="e">
        <f t="shared" ca="1" si="191"/>
        <v>#DIV/0!</v>
      </c>
    </row>
    <row r="3032" spans="1:6" x14ac:dyDescent="0.3">
      <c r="A3032" s="73">
        <v>39444</v>
      </c>
      <c r="B3032" s="130">
        <v>1478.48999</v>
      </c>
      <c r="C3032" s="125">
        <f t="shared" si="188"/>
        <v>-6.6648596646049496E-3</v>
      </c>
      <c r="D3032" s="128">
        <f t="shared" si="189"/>
        <v>-6664.85966460495</v>
      </c>
      <c r="E3032" s="128" t="e">
        <f t="shared" ca="1" si="190"/>
        <v>#DIV/0!</v>
      </c>
      <c r="F3032" s="128" t="e">
        <f t="shared" ca="1" si="191"/>
        <v>#DIV/0!</v>
      </c>
    </row>
    <row r="3033" spans="1:6" x14ac:dyDescent="0.3">
      <c r="A3033" s="73">
        <v>39443</v>
      </c>
      <c r="B3033" s="130">
        <v>1476.2700199999999</v>
      </c>
      <c r="C3033" s="125">
        <f t="shared" si="188"/>
        <v>-6.9420258686180292E-3</v>
      </c>
      <c r="D3033" s="128">
        <f t="shared" si="189"/>
        <v>-6942.0258686180296</v>
      </c>
      <c r="E3033" s="128" t="e">
        <f t="shared" ca="1" si="190"/>
        <v>#DIV/0!</v>
      </c>
      <c r="F3033" s="128" t="e">
        <f t="shared" ca="1" si="191"/>
        <v>#DIV/0!</v>
      </c>
    </row>
    <row r="3034" spans="1:6" x14ac:dyDescent="0.3">
      <c r="A3034" s="73">
        <v>39442</v>
      </c>
      <c r="B3034" s="130">
        <v>1497.660034</v>
      </c>
      <c r="C3034" s="125">
        <f t="shared" si="188"/>
        <v>1.3541778956449368E-2</v>
      </c>
      <c r="D3034" s="128">
        <f t="shared" si="189"/>
        <v>13541.778956449369</v>
      </c>
      <c r="E3034" s="128" t="e">
        <f t="shared" ca="1" si="190"/>
        <v>#DIV/0!</v>
      </c>
      <c r="F3034" s="128" t="e">
        <f t="shared" ca="1" si="191"/>
        <v>#DIV/0!</v>
      </c>
    </row>
    <row r="3035" spans="1:6" x14ac:dyDescent="0.3">
      <c r="A3035" s="73">
        <v>39440</v>
      </c>
      <c r="B3035" s="130">
        <v>1496.4499510000001</v>
      </c>
      <c r="C3035" s="125">
        <f t="shared" si="188"/>
        <v>-1.2869739638196154E-2</v>
      </c>
      <c r="D3035" s="128">
        <f t="shared" si="189"/>
        <v>-12869.739638196153</v>
      </c>
      <c r="E3035" s="128" t="e">
        <f t="shared" ca="1" si="190"/>
        <v>#DIV/0!</v>
      </c>
      <c r="F3035" s="128" t="e">
        <f t="shared" ca="1" si="191"/>
        <v>#DIV/0!</v>
      </c>
    </row>
    <row r="3036" spans="1:6" x14ac:dyDescent="0.3">
      <c r="A3036" s="73">
        <v>39437</v>
      </c>
      <c r="B3036" s="130">
        <v>1484.459961</v>
      </c>
      <c r="C3036" s="125">
        <f t="shared" si="188"/>
        <v>-1.3425008004166905E-2</v>
      </c>
      <c r="D3036" s="128">
        <f t="shared" si="189"/>
        <v>-13425.008004166904</v>
      </c>
      <c r="E3036" s="128" t="e">
        <f t="shared" ca="1" si="190"/>
        <v>#DIV/0!</v>
      </c>
      <c r="F3036" s="128" t="e">
        <f t="shared" ca="1" si="191"/>
        <v>#DIV/0!</v>
      </c>
    </row>
    <row r="3037" spans="1:6" x14ac:dyDescent="0.3">
      <c r="A3037" s="73">
        <v>39436</v>
      </c>
      <c r="B3037" s="130">
        <v>1460.119995</v>
      </c>
      <c r="C3037" s="125">
        <f t="shared" si="188"/>
        <v>-3.1326689443063604E-2</v>
      </c>
      <c r="D3037" s="128">
        <f t="shared" si="189"/>
        <v>-31326.689443063606</v>
      </c>
      <c r="E3037" s="128" t="e">
        <f t="shared" ca="1" si="190"/>
        <v>#DIV/0!</v>
      </c>
      <c r="F3037" s="128" t="e">
        <f t="shared" ca="1" si="191"/>
        <v>#DIV/0!</v>
      </c>
    </row>
    <row r="3038" spans="1:6" x14ac:dyDescent="0.3">
      <c r="A3038" s="73">
        <v>39435</v>
      </c>
      <c r="B3038" s="130">
        <v>1453</v>
      </c>
      <c r="C3038" s="125">
        <f t="shared" si="188"/>
        <v>-2.1555416990084786E-2</v>
      </c>
      <c r="D3038" s="128">
        <f t="shared" si="189"/>
        <v>-21555.416990084785</v>
      </c>
      <c r="E3038" s="128" t="e">
        <f t="shared" ca="1" si="190"/>
        <v>#DIV/0!</v>
      </c>
      <c r="F3038" s="128" t="e">
        <f t="shared" ca="1" si="191"/>
        <v>#DIV/0!</v>
      </c>
    </row>
    <row r="3039" spans="1:6" x14ac:dyDescent="0.3">
      <c r="A3039" s="73">
        <v>39434</v>
      </c>
      <c r="B3039" s="130">
        <v>1454.9799800000001</v>
      </c>
      <c r="C3039" s="125">
        <f t="shared" si="188"/>
        <v>-5.3391524359429621E-3</v>
      </c>
      <c r="D3039" s="128">
        <f t="shared" si="189"/>
        <v>-5339.1524359429623</v>
      </c>
      <c r="E3039" s="128" t="e">
        <f t="shared" ca="1" si="190"/>
        <v>#DIV/0!</v>
      </c>
      <c r="F3039" s="128" t="e">
        <f t="shared" ca="1" si="191"/>
        <v>#DIV/0!</v>
      </c>
    </row>
    <row r="3040" spans="1:6" x14ac:dyDescent="0.3">
      <c r="A3040" s="73">
        <v>39433</v>
      </c>
      <c r="B3040" s="130">
        <v>1445.900024</v>
      </c>
      <c r="C3040" s="125">
        <f t="shared" si="188"/>
        <v>-1.8011178337368428E-2</v>
      </c>
      <c r="D3040" s="128">
        <f t="shared" si="189"/>
        <v>-18011.178337368427</v>
      </c>
      <c r="E3040" s="128" t="e">
        <f t="shared" ca="1" si="190"/>
        <v>#DIV/0!</v>
      </c>
      <c r="F3040" s="128" t="e">
        <f t="shared" ca="1" si="191"/>
        <v>#DIV/0!</v>
      </c>
    </row>
    <row r="3041" spans="1:6" x14ac:dyDescent="0.3">
      <c r="A3041" s="73">
        <v>39430</v>
      </c>
      <c r="B3041" s="130">
        <v>1467.9499510000001</v>
      </c>
      <c r="C3041" s="125">
        <f t="shared" si="188"/>
        <v>-8.9053457920383883E-3</v>
      </c>
      <c r="D3041" s="128">
        <f t="shared" si="189"/>
        <v>-8905.345792038388</v>
      </c>
      <c r="E3041" s="128" t="e">
        <f t="shared" ca="1" si="190"/>
        <v>#DIV/0!</v>
      </c>
      <c r="F3041" s="128" t="e">
        <f t="shared" ca="1" si="191"/>
        <v>#DIV/0!</v>
      </c>
    </row>
    <row r="3042" spans="1:6" x14ac:dyDescent="0.3">
      <c r="A3042" s="73">
        <v>39429</v>
      </c>
      <c r="B3042" s="130">
        <v>1488.410034</v>
      </c>
      <c r="C3042" s="125">
        <f t="shared" si="188"/>
        <v>1.2716751060600551E-2</v>
      </c>
      <c r="D3042" s="128">
        <f t="shared" si="189"/>
        <v>12716.751060600551</v>
      </c>
      <c r="E3042" s="128" t="e">
        <f t="shared" ca="1" si="190"/>
        <v>#DIV/0!</v>
      </c>
      <c r="F3042" s="128" t="e">
        <f t="shared" ca="1" si="191"/>
        <v>#DIV/0!</v>
      </c>
    </row>
    <row r="3043" spans="1:6" x14ac:dyDescent="0.3">
      <c r="A3043" s="73">
        <v>39428</v>
      </c>
      <c r="B3043" s="130">
        <v>1486.589966</v>
      </c>
      <c r="C3043" s="125">
        <f t="shared" si="188"/>
        <v>1.1960317600028469E-2</v>
      </c>
      <c r="D3043" s="128">
        <f t="shared" si="189"/>
        <v>11960.317600028469</v>
      </c>
      <c r="E3043" s="128" t="e">
        <f t="shared" ca="1" si="190"/>
        <v>#DIV/0!</v>
      </c>
      <c r="F3043" s="128" t="e">
        <f t="shared" ca="1" si="191"/>
        <v>#DIV/0!</v>
      </c>
    </row>
    <row r="3044" spans="1:6" x14ac:dyDescent="0.3">
      <c r="A3044" s="73">
        <v>39427</v>
      </c>
      <c r="B3044" s="130">
        <v>1477.650024</v>
      </c>
      <c r="C3044" s="125">
        <f t="shared" si="188"/>
        <v>3.4602301234427202E-2</v>
      </c>
      <c r="D3044" s="128">
        <f t="shared" si="189"/>
        <v>34602.301234427199</v>
      </c>
      <c r="E3044" s="128" t="e">
        <f t="shared" ca="1" si="190"/>
        <v>#DIV/0!</v>
      </c>
      <c r="F3044" s="128" t="e">
        <f t="shared" ca="1" si="191"/>
        <v>#DIV/0!</v>
      </c>
    </row>
    <row r="3045" spans="1:6" x14ac:dyDescent="0.3">
      <c r="A3045" s="73">
        <v>39426</v>
      </c>
      <c r="B3045" s="130">
        <v>1515.959961</v>
      </c>
      <c r="C3045" s="125">
        <f t="shared" si="188"/>
        <v>7.7272915564669864E-2</v>
      </c>
      <c r="D3045" s="128">
        <f t="shared" si="189"/>
        <v>77272.915564669864</v>
      </c>
      <c r="E3045" s="128" t="e">
        <f t="shared" ca="1" si="190"/>
        <v>#DIV/0!</v>
      </c>
      <c r="F3045" s="128" t="e">
        <f t="shared" ca="1" si="191"/>
        <v>#DIV/0!</v>
      </c>
    </row>
    <row r="3046" spans="1:6" x14ac:dyDescent="0.3">
      <c r="A3046" s="73">
        <v>39423</v>
      </c>
      <c r="B3046" s="130">
        <v>1504.660034</v>
      </c>
      <c r="C3046" s="125">
        <f t="shared" si="188"/>
        <v>4.4395144843035972E-2</v>
      </c>
      <c r="D3046" s="128">
        <f t="shared" si="189"/>
        <v>44395.144843035974</v>
      </c>
      <c r="E3046" s="128" t="e">
        <f t="shared" ca="1" si="190"/>
        <v>#DIV/0!</v>
      </c>
      <c r="F3046" s="128" t="e">
        <f t="shared" ca="1" si="191"/>
        <v>#DIV/0!</v>
      </c>
    </row>
    <row r="3047" spans="1:6" x14ac:dyDescent="0.3">
      <c r="A3047" s="73">
        <v>39422</v>
      </c>
      <c r="B3047" s="130">
        <v>1507.339966</v>
      </c>
      <c r="C3047" s="125">
        <f t="shared" si="188"/>
        <v>6.392706277056881E-2</v>
      </c>
      <c r="D3047" s="128">
        <f t="shared" si="189"/>
        <v>63927.062770568809</v>
      </c>
      <c r="E3047" s="128" t="e">
        <f t="shared" ca="1" si="190"/>
        <v>#DIV/0!</v>
      </c>
      <c r="F3047" s="128" t="e">
        <f t="shared" ca="1" si="191"/>
        <v>#DIV/0!</v>
      </c>
    </row>
    <row r="3048" spans="1:6" x14ac:dyDescent="0.3">
      <c r="A3048" s="73">
        <v>39421</v>
      </c>
      <c r="B3048" s="130">
        <v>1485.01001</v>
      </c>
      <c r="C3048" s="125">
        <f t="shared" si="188"/>
        <v>3.147187646184757E-2</v>
      </c>
      <c r="D3048" s="128">
        <f t="shared" si="189"/>
        <v>31471.876461847569</v>
      </c>
      <c r="E3048" s="128" t="e">
        <f t="shared" ca="1" si="190"/>
        <v>#DIV/0!</v>
      </c>
      <c r="F3048" s="128" t="e">
        <f t="shared" ca="1" si="191"/>
        <v>#DIV/0!</v>
      </c>
    </row>
    <row r="3049" spans="1:6" x14ac:dyDescent="0.3">
      <c r="A3049" s="73">
        <v>39420</v>
      </c>
      <c r="B3049" s="130">
        <v>1462.790039</v>
      </c>
      <c r="C3049" s="125">
        <f t="shared" si="188"/>
        <v>2.059627187346047E-2</v>
      </c>
      <c r="D3049" s="128">
        <f t="shared" si="189"/>
        <v>20596.271873460471</v>
      </c>
      <c r="E3049" s="128" t="e">
        <f t="shared" ca="1" si="190"/>
        <v>#DIV/0!</v>
      </c>
      <c r="F3049" s="128" t="e">
        <f t="shared" ca="1" si="191"/>
        <v>#DIV/0!</v>
      </c>
    </row>
    <row r="3050" spans="1:6" x14ac:dyDescent="0.3">
      <c r="A3050" s="73">
        <v>39419</v>
      </c>
      <c r="B3050" s="130">
        <v>1472.420044</v>
      </c>
      <c r="C3050" s="125">
        <f t="shared" si="188"/>
        <v>9.377993401003426E-3</v>
      </c>
      <c r="D3050" s="128">
        <f t="shared" si="189"/>
        <v>9377.9934010034267</v>
      </c>
      <c r="E3050" s="128" t="e">
        <f t="shared" ca="1" si="190"/>
        <v>#DIV/0!</v>
      </c>
      <c r="F3050" s="128" t="e">
        <f t="shared" ca="1" si="191"/>
        <v>#DIV/0!</v>
      </c>
    </row>
    <row r="3051" spans="1:6" x14ac:dyDescent="0.3">
      <c r="A3051" s="73">
        <v>39416</v>
      </c>
      <c r="B3051" s="130">
        <v>1481.1400149999999</v>
      </c>
      <c r="C3051" s="125">
        <f t="shared" si="188"/>
        <v>2.0666361509152908E-2</v>
      </c>
      <c r="D3051" s="128">
        <f t="shared" si="189"/>
        <v>20666.36150915291</v>
      </c>
      <c r="E3051" s="128" t="e">
        <f t="shared" ca="1" si="190"/>
        <v>#DIV/0!</v>
      </c>
      <c r="F3051" s="128" t="e">
        <f t="shared" ca="1" si="191"/>
        <v>#DIV/0!</v>
      </c>
    </row>
    <row r="3052" spans="1:6" x14ac:dyDescent="0.3">
      <c r="A3052" s="73">
        <v>39415</v>
      </c>
      <c r="B3052" s="130">
        <v>1469.719971</v>
      </c>
      <c r="C3052" s="125">
        <f t="shared" si="188"/>
        <v>-5.8479309233838705E-4</v>
      </c>
      <c r="D3052" s="128">
        <f t="shared" si="189"/>
        <v>-584.79309233838705</v>
      </c>
      <c r="E3052" s="128" t="e">
        <f t="shared" ca="1" si="190"/>
        <v>#DIV/0!</v>
      </c>
      <c r="F3052" s="128" t="e">
        <f t="shared" ca="1" si="191"/>
        <v>#DIV/0!</v>
      </c>
    </row>
    <row r="3053" spans="1:6" x14ac:dyDescent="0.3">
      <c r="A3053" s="73">
        <v>39414</v>
      </c>
      <c r="B3053" s="130">
        <v>1469.0200199999999</v>
      </c>
      <c r="C3053" s="125">
        <f t="shared" si="188"/>
        <v>-8.1226350237945111E-3</v>
      </c>
      <c r="D3053" s="128">
        <f t="shared" si="189"/>
        <v>-8122.6350237945107</v>
      </c>
      <c r="E3053" s="128" t="e">
        <f t="shared" ca="1" si="190"/>
        <v>#DIV/0!</v>
      </c>
      <c r="F3053" s="128" t="e">
        <f t="shared" ca="1" si="191"/>
        <v>#DIV/0!</v>
      </c>
    </row>
    <row r="3054" spans="1:6" x14ac:dyDescent="0.3">
      <c r="A3054" s="73">
        <v>39413</v>
      </c>
      <c r="B3054" s="130">
        <v>1428.2299800000001</v>
      </c>
      <c r="C3054" s="125">
        <f t="shared" si="188"/>
        <v>-7.6085504170000373E-3</v>
      </c>
      <c r="D3054" s="128">
        <f t="shared" si="189"/>
        <v>-7608.5504170000377</v>
      </c>
      <c r="E3054" s="128" t="e">
        <f t="shared" ca="1" si="190"/>
        <v>#DIV/0!</v>
      </c>
      <c r="F3054" s="128" t="e">
        <f t="shared" ca="1" si="191"/>
        <v>#DIV/0!</v>
      </c>
    </row>
    <row r="3055" spans="1:6" x14ac:dyDescent="0.3">
      <c r="A3055" s="73">
        <v>39412</v>
      </c>
      <c r="B3055" s="130">
        <v>1407.219971</v>
      </c>
      <c r="C3055" s="125">
        <f t="shared" si="188"/>
        <v>-3.1973571965814851E-2</v>
      </c>
      <c r="D3055" s="128">
        <f t="shared" si="189"/>
        <v>-31973.571965814852</v>
      </c>
      <c r="E3055" s="128" t="e">
        <f t="shared" ca="1" si="190"/>
        <v>#DIV/0!</v>
      </c>
      <c r="F3055" s="128" t="e">
        <f t="shared" ca="1" si="191"/>
        <v>#DIV/0!</v>
      </c>
    </row>
    <row r="3056" spans="1:6" x14ac:dyDescent="0.3">
      <c r="A3056" s="73">
        <v>39409</v>
      </c>
      <c r="B3056" s="130">
        <v>1440.6999510000001</v>
      </c>
      <c r="C3056" s="125">
        <f t="shared" si="188"/>
        <v>-2.3101953889732463E-2</v>
      </c>
      <c r="D3056" s="128">
        <f t="shared" si="189"/>
        <v>-23101.953889732464</v>
      </c>
      <c r="E3056" s="128" t="e">
        <f t="shared" ca="1" si="190"/>
        <v>#DIV/0!</v>
      </c>
      <c r="F3056" s="128" t="e">
        <f t="shared" ca="1" si="191"/>
        <v>#DIV/0!</v>
      </c>
    </row>
    <row r="3057" spans="1:6" x14ac:dyDescent="0.3">
      <c r="A3057" s="73">
        <v>39407</v>
      </c>
      <c r="B3057" s="130">
        <v>1416.7700199999999</v>
      </c>
      <c r="C3057" s="125">
        <f t="shared" si="188"/>
        <v>-3.9881524511329314E-2</v>
      </c>
      <c r="D3057" s="128">
        <f t="shared" si="189"/>
        <v>-39881.524511329313</v>
      </c>
      <c r="E3057" s="128" t="e">
        <f t="shared" ca="1" si="190"/>
        <v>#DIV/0!</v>
      </c>
      <c r="F3057" s="128" t="e">
        <f t="shared" ca="1" si="191"/>
        <v>#DIV/0!</v>
      </c>
    </row>
    <row r="3058" spans="1:6" x14ac:dyDescent="0.3">
      <c r="A3058" s="73">
        <v>39406</v>
      </c>
      <c r="B3058" s="130">
        <v>1439.6999510000001</v>
      </c>
      <c r="C3058" s="125">
        <f t="shared" si="188"/>
        <v>-5.2997209666740597E-2</v>
      </c>
      <c r="D3058" s="128">
        <f t="shared" si="189"/>
        <v>-52997.2096667406</v>
      </c>
      <c r="E3058" s="128" t="e">
        <f t="shared" ca="1" si="190"/>
        <v>#DIV/0!</v>
      </c>
      <c r="F3058" s="128" t="e">
        <f t="shared" ca="1" si="191"/>
        <v>#DIV/0!</v>
      </c>
    </row>
    <row r="3059" spans="1:6" x14ac:dyDescent="0.3">
      <c r="A3059" s="73">
        <v>39405</v>
      </c>
      <c r="B3059" s="130">
        <v>1433.2700199999999</v>
      </c>
      <c r="C3059" s="125">
        <f t="shared" si="188"/>
        <v>-4.5866993736962014E-2</v>
      </c>
      <c r="D3059" s="128">
        <f t="shared" si="189"/>
        <v>-45866.993736962017</v>
      </c>
      <c r="E3059" s="128" t="e">
        <f t="shared" ca="1" si="190"/>
        <v>#DIV/0!</v>
      </c>
      <c r="F3059" s="128" t="e">
        <f t="shared" ca="1" si="191"/>
        <v>#DIV/0!</v>
      </c>
    </row>
    <row r="3060" spans="1:6" x14ac:dyDescent="0.3">
      <c r="A3060" s="73">
        <v>39402</v>
      </c>
      <c r="B3060" s="130">
        <v>1458.73999</v>
      </c>
      <c r="C3060" s="125">
        <f t="shared" si="188"/>
        <v>-3.3723070374355846E-2</v>
      </c>
      <c r="D3060" s="128">
        <f t="shared" si="189"/>
        <v>-33723.070374355848</v>
      </c>
      <c r="E3060" s="128" t="e">
        <f t="shared" ca="1" si="190"/>
        <v>#DIV/0!</v>
      </c>
      <c r="F3060" s="128" t="e">
        <f t="shared" ca="1" si="191"/>
        <v>#DIV/0!</v>
      </c>
    </row>
    <row r="3061" spans="1:6" x14ac:dyDescent="0.3">
      <c r="A3061" s="73">
        <v>39401</v>
      </c>
      <c r="B3061" s="130">
        <v>1451.150024</v>
      </c>
      <c r="C3061" s="125">
        <f t="shared" si="188"/>
        <v>-3.7979581051149069E-2</v>
      </c>
      <c r="D3061" s="128">
        <f t="shared" si="189"/>
        <v>-37979.581051149071</v>
      </c>
      <c r="E3061" s="128" t="e">
        <f t="shared" ca="1" si="190"/>
        <v>#DIV/0!</v>
      </c>
      <c r="F3061" s="128" t="e">
        <f t="shared" ca="1" si="191"/>
        <v>#DIV/0!</v>
      </c>
    </row>
    <row r="3062" spans="1:6" x14ac:dyDescent="0.3">
      <c r="A3062" s="73">
        <v>39400</v>
      </c>
      <c r="B3062" s="130">
        <v>1470.579956</v>
      </c>
      <c r="C3062" s="125">
        <f t="shared" si="188"/>
        <v>-5.0859084760165096E-2</v>
      </c>
      <c r="D3062" s="128">
        <f t="shared" si="189"/>
        <v>-50859.084760165097</v>
      </c>
      <c r="E3062" s="128" t="e">
        <f t="shared" ca="1" si="190"/>
        <v>#DIV/0!</v>
      </c>
      <c r="F3062" s="128" t="e">
        <f t="shared" ca="1" si="191"/>
        <v>#DIV/0!</v>
      </c>
    </row>
    <row r="3063" spans="1:6" x14ac:dyDescent="0.3">
      <c r="A3063" s="73">
        <v>39399</v>
      </c>
      <c r="B3063" s="130">
        <v>1481.0500489999999</v>
      </c>
      <c r="C3063" s="125">
        <f t="shared" si="188"/>
        <v>-3.2638352436436424E-2</v>
      </c>
      <c r="D3063" s="128">
        <f t="shared" si="189"/>
        <v>-32638.352436436424</v>
      </c>
      <c r="E3063" s="128" t="e">
        <f t="shared" ca="1" si="190"/>
        <v>#DIV/0!</v>
      </c>
      <c r="F3063" s="128" t="e">
        <f t="shared" ca="1" si="191"/>
        <v>#DIV/0!</v>
      </c>
    </row>
    <row r="3064" spans="1:6" x14ac:dyDescent="0.3">
      <c r="A3064" s="73">
        <v>39398</v>
      </c>
      <c r="B3064" s="130">
        <v>1439.1800539999999</v>
      </c>
      <c r="C3064" s="125">
        <f t="shared" si="188"/>
        <v>-6.6061809576526853E-2</v>
      </c>
      <c r="D3064" s="128">
        <f t="shared" si="189"/>
        <v>-66061.809576526852</v>
      </c>
      <c r="E3064" s="128" t="e">
        <f t="shared" ca="1" si="190"/>
        <v>#DIV/0!</v>
      </c>
      <c r="F3064" s="128" t="e">
        <f t="shared" ca="1" si="191"/>
        <v>#DIV/0!</v>
      </c>
    </row>
    <row r="3065" spans="1:6" x14ac:dyDescent="0.3">
      <c r="A3065" s="73">
        <v>39395</v>
      </c>
      <c r="B3065" s="130">
        <v>1453.6999510000001</v>
      </c>
      <c r="C3065" s="125">
        <f t="shared" si="188"/>
        <v>-5.3136936883844466E-2</v>
      </c>
      <c r="D3065" s="128">
        <f t="shared" si="189"/>
        <v>-53136.936883844464</v>
      </c>
      <c r="E3065" s="128" t="e">
        <f t="shared" ca="1" si="190"/>
        <v>#DIV/0!</v>
      </c>
      <c r="F3065" s="128" t="e">
        <f t="shared" ca="1" si="191"/>
        <v>#DIV/0!</v>
      </c>
    </row>
    <row r="3066" spans="1:6" x14ac:dyDescent="0.3">
      <c r="A3066" s="73">
        <v>39394</v>
      </c>
      <c r="B3066" s="130">
        <v>1474.7700199999999</v>
      </c>
      <c r="C3066" s="125">
        <f t="shared" si="188"/>
        <v>-2.6168781941329433E-2</v>
      </c>
      <c r="D3066" s="128">
        <f t="shared" si="189"/>
        <v>-26168.781941329435</v>
      </c>
      <c r="E3066" s="128" t="e">
        <f t="shared" ca="1" si="190"/>
        <v>#DIV/0!</v>
      </c>
      <c r="F3066" s="128" t="e">
        <f t="shared" ca="1" si="191"/>
        <v>#DIV/0!</v>
      </c>
    </row>
    <row r="3067" spans="1:6" x14ac:dyDescent="0.3">
      <c r="A3067" s="73">
        <v>39393</v>
      </c>
      <c r="B3067" s="130">
        <v>1475.619995</v>
      </c>
      <c r="C3067" s="125">
        <f t="shared" si="188"/>
        <v>-2.6558837023514914E-2</v>
      </c>
      <c r="D3067" s="128">
        <f t="shared" si="189"/>
        <v>-26558.837023514912</v>
      </c>
      <c r="E3067" s="128" t="e">
        <f t="shared" ca="1" si="190"/>
        <v>#DIV/0!</v>
      </c>
      <c r="F3067" s="128" t="e">
        <f t="shared" ca="1" si="191"/>
        <v>#DIV/0!</v>
      </c>
    </row>
    <row r="3068" spans="1:6" x14ac:dyDescent="0.3">
      <c r="A3068" s="73">
        <v>39392</v>
      </c>
      <c r="B3068" s="130">
        <v>1520.2700199999999</v>
      </c>
      <c r="C3068" s="125">
        <f t="shared" si="188"/>
        <v>4.4752467127029405E-4</v>
      </c>
      <c r="D3068" s="128">
        <f t="shared" si="189"/>
        <v>447.52467127029405</v>
      </c>
      <c r="E3068" s="128" t="e">
        <f t="shared" ca="1" si="190"/>
        <v>#DIV/0!</v>
      </c>
      <c r="F3068" s="128" t="e">
        <f t="shared" ca="1" si="191"/>
        <v>#DIV/0!</v>
      </c>
    </row>
    <row r="3069" spans="1:6" x14ac:dyDescent="0.3">
      <c r="A3069" s="73">
        <v>39391</v>
      </c>
      <c r="B3069" s="130">
        <v>1502.170044</v>
      </c>
      <c r="C3069" s="125">
        <f t="shared" si="188"/>
        <v>-2.7616207082853395E-3</v>
      </c>
      <c r="D3069" s="128">
        <f t="shared" si="189"/>
        <v>-2761.6207082853393</v>
      </c>
      <c r="E3069" s="128" t="e">
        <f t="shared" ca="1" si="190"/>
        <v>#DIV/0!</v>
      </c>
      <c r="F3069" s="128" t="e">
        <f t="shared" ca="1" si="191"/>
        <v>#DIV/0!</v>
      </c>
    </row>
    <row r="3070" spans="1:6" x14ac:dyDescent="0.3">
      <c r="A3070" s="73">
        <v>39388</v>
      </c>
      <c r="B3070" s="130">
        <v>1509.650024</v>
      </c>
      <c r="C3070" s="125">
        <f t="shared" si="188"/>
        <v>6.0108214349612332E-3</v>
      </c>
      <c r="D3070" s="128">
        <f t="shared" si="189"/>
        <v>6010.8214349612335</v>
      </c>
      <c r="E3070" s="128" t="e">
        <f t="shared" ca="1" si="190"/>
        <v>#DIV/0!</v>
      </c>
      <c r="F3070" s="128" t="e">
        <f t="shared" ca="1" si="191"/>
        <v>#DIV/0!</v>
      </c>
    </row>
    <row r="3071" spans="1:6" x14ac:dyDescent="0.3">
      <c r="A3071" s="73">
        <v>39387</v>
      </c>
      <c r="B3071" s="130">
        <v>1508.4399410000001</v>
      </c>
      <c r="C3071" s="125">
        <f t="shared" si="188"/>
        <v>-2.0544397631261702E-2</v>
      </c>
      <c r="D3071" s="128">
        <f t="shared" si="189"/>
        <v>-20544.397631261701</v>
      </c>
      <c r="E3071" s="128" t="e">
        <f t="shared" ca="1" si="190"/>
        <v>#DIV/0!</v>
      </c>
      <c r="F3071" s="128" t="e">
        <f t="shared" ca="1" si="191"/>
        <v>#DIV/0!</v>
      </c>
    </row>
    <row r="3072" spans="1:6" x14ac:dyDescent="0.3">
      <c r="A3072" s="73">
        <v>39386</v>
      </c>
      <c r="B3072" s="130">
        <v>1549.380005</v>
      </c>
      <c r="C3072" s="125">
        <f t="shared" si="188"/>
        <v>5.2814714468965018E-3</v>
      </c>
      <c r="D3072" s="128">
        <f t="shared" si="189"/>
        <v>5281.4714468965021</v>
      </c>
      <c r="E3072" s="128" t="e">
        <f t="shared" ca="1" si="190"/>
        <v>#DIV/0!</v>
      </c>
      <c r="F3072" s="128" t="e">
        <f t="shared" ca="1" si="191"/>
        <v>#DIV/0!</v>
      </c>
    </row>
    <row r="3073" spans="1:6" x14ac:dyDescent="0.3">
      <c r="A3073" s="73">
        <v>39385</v>
      </c>
      <c r="B3073" s="130">
        <v>1531.0200199999999</v>
      </c>
      <c r="C3073" s="125">
        <f t="shared" si="188"/>
        <v>-4.8812885406477324E-3</v>
      </c>
      <c r="D3073" s="128">
        <f t="shared" si="189"/>
        <v>-4881.2885406477326</v>
      </c>
      <c r="E3073" s="128" t="e">
        <f t="shared" ca="1" si="190"/>
        <v>#DIV/0!</v>
      </c>
      <c r="F3073" s="128" t="e">
        <f t="shared" ca="1" si="191"/>
        <v>#DIV/0!</v>
      </c>
    </row>
    <row r="3074" spans="1:6" x14ac:dyDescent="0.3">
      <c r="A3074" s="73">
        <v>39384</v>
      </c>
      <c r="B3074" s="130">
        <v>1540.9799800000001</v>
      </c>
      <c r="C3074" s="125">
        <f t="shared" si="188"/>
        <v>-4.9912386403253572E-3</v>
      </c>
      <c r="D3074" s="128">
        <f t="shared" si="189"/>
        <v>-4991.2386403253577</v>
      </c>
      <c r="E3074" s="128" t="e">
        <f t="shared" ca="1" si="190"/>
        <v>#DIV/0!</v>
      </c>
      <c r="F3074" s="128" t="e">
        <f t="shared" ca="1" si="191"/>
        <v>#DIV/0!</v>
      </c>
    </row>
    <row r="3075" spans="1:6" x14ac:dyDescent="0.3">
      <c r="A3075" s="73">
        <v>39381</v>
      </c>
      <c r="B3075" s="130">
        <v>1535.280029</v>
      </c>
      <c r="C3075" s="125">
        <f t="shared" si="188"/>
        <v>-1.6980419495427945E-2</v>
      </c>
      <c r="D3075" s="128">
        <f t="shared" si="189"/>
        <v>-16980.419495427945</v>
      </c>
      <c r="E3075" s="128" t="e">
        <f t="shared" ca="1" si="190"/>
        <v>#DIV/0!</v>
      </c>
      <c r="F3075" s="128" t="e">
        <f t="shared" ca="1" si="191"/>
        <v>#DIV/0!</v>
      </c>
    </row>
    <row r="3076" spans="1:6" x14ac:dyDescent="0.3">
      <c r="A3076" s="73">
        <v>39380</v>
      </c>
      <c r="B3076" s="130">
        <v>1514.400024</v>
      </c>
      <c r="C3076" s="125">
        <f t="shared" si="188"/>
        <v>-2.573967558420942E-2</v>
      </c>
      <c r="D3076" s="128">
        <f t="shared" si="189"/>
        <v>-25739.675584209421</v>
      </c>
      <c r="E3076" s="128" t="e">
        <f t="shared" ca="1" si="190"/>
        <v>#DIV/0!</v>
      </c>
      <c r="F3076" s="128" t="e">
        <f t="shared" ca="1" si="191"/>
        <v>#DIV/0!</v>
      </c>
    </row>
    <row r="3077" spans="1:6" x14ac:dyDescent="0.3">
      <c r="A3077" s="73">
        <v>39379</v>
      </c>
      <c r="B3077" s="130">
        <v>1515.880005</v>
      </c>
      <c r="C3077" s="125">
        <f t="shared" si="188"/>
        <v>-2.9818151301929885E-2</v>
      </c>
      <c r="D3077" s="128">
        <f t="shared" si="189"/>
        <v>-29818.151301929884</v>
      </c>
      <c r="E3077" s="128" t="e">
        <f t="shared" ca="1" si="190"/>
        <v>#DIV/0!</v>
      </c>
      <c r="F3077" s="128" t="e">
        <f t="shared" ca="1" si="191"/>
        <v>#DIV/0!</v>
      </c>
    </row>
    <row r="3078" spans="1:6" x14ac:dyDescent="0.3">
      <c r="A3078" s="73">
        <v>39378</v>
      </c>
      <c r="B3078" s="130">
        <v>1519.589966</v>
      </c>
      <c r="C3078" s="125">
        <f t="shared" si="188"/>
        <v>-2.9109067694075619E-2</v>
      </c>
      <c r="D3078" s="128">
        <f t="shared" si="189"/>
        <v>-29109.06769407562</v>
      </c>
      <c r="E3078" s="128" t="e">
        <f t="shared" ca="1" si="190"/>
        <v>#DIV/0!</v>
      </c>
      <c r="F3078" s="128" t="e">
        <f t="shared" ca="1" si="191"/>
        <v>#DIV/0!</v>
      </c>
    </row>
    <row r="3079" spans="1:6" x14ac:dyDescent="0.3">
      <c r="A3079" s="73">
        <v>39377</v>
      </c>
      <c r="B3079" s="130">
        <v>1506.329956</v>
      </c>
      <c r="C3079" s="125">
        <f t="shared" si="188"/>
        <v>-2.9789126042279013E-2</v>
      </c>
      <c r="D3079" s="128">
        <f t="shared" si="189"/>
        <v>-29789.126042279011</v>
      </c>
      <c r="E3079" s="128" t="e">
        <f t="shared" ca="1" si="190"/>
        <v>#DIV/0!</v>
      </c>
      <c r="F3079" s="128" t="e">
        <f t="shared" ca="1" si="191"/>
        <v>#DIV/0!</v>
      </c>
    </row>
    <row r="3080" spans="1:6" x14ac:dyDescent="0.3">
      <c r="A3080" s="73">
        <v>39374</v>
      </c>
      <c r="B3080" s="130">
        <v>1500.630005</v>
      </c>
      <c r="C3080" s="125">
        <f t="shared" ref="C3080:C3143" si="192">B3080/B3090-1</f>
        <v>-3.6569291176340335E-2</v>
      </c>
      <c r="D3080" s="128">
        <f t="shared" ref="D3080:D3143" si="193">C3080*$B$5</f>
        <v>-36569.291176340332</v>
      </c>
      <c r="E3080" s="128" t="e">
        <f t="shared" ref="E3080:E3143" ca="1" si="194">_xlfn.PERCENTILE.INC(OFFSET(D3080,0,0,Window),1-VaRLevel)</f>
        <v>#DIV/0!</v>
      </c>
      <c r="F3080" s="128" t="e">
        <f t="shared" ref="F3080:F3143" ca="1" si="195">ABS(AVERAGEIF(OFFSET(D3080,0,0,Window),"&lt;=" &amp;E3080))</f>
        <v>#DIV/0!</v>
      </c>
    </row>
    <row r="3081" spans="1:6" x14ac:dyDescent="0.3">
      <c r="A3081" s="73">
        <v>39373</v>
      </c>
      <c r="B3081" s="130">
        <v>1540.079956</v>
      </c>
      <c r="C3081" s="125">
        <f t="shared" si="192"/>
        <v>-1.7889152866292779E-3</v>
      </c>
      <c r="D3081" s="128">
        <f t="shared" si="193"/>
        <v>-1788.9152866292779</v>
      </c>
      <c r="E3081" s="128" t="e">
        <f t="shared" ca="1" si="194"/>
        <v>#DIV/0!</v>
      </c>
      <c r="F3081" s="128" t="e">
        <f t="shared" ca="1" si="195"/>
        <v>#DIV/0!</v>
      </c>
    </row>
    <row r="3082" spans="1:6" x14ac:dyDescent="0.3">
      <c r="A3082" s="73">
        <v>39372</v>
      </c>
      <c r="B3082" s="130">
        <v>1541.23999</v>
      </c>
      <c r="C3082" s="125">
        <f t="shared" si="192"/>
        <v>1.0717295100894919E-3</v>
      </c>
      <c r="D3082" s="128">
        <f t="shared" si="193"/>
        <v>1071.7295100894919</v>
      </c>
      <c r="E3082" s="128" t="e">
        <f t="shared" ca="1" si="194"/>
        <v>#DIV/0!</v>
      </c>
      <c r="F3082" s="128" t="e">
        <f t="shared" ca="1" si="195"/>
        <v>#DIV/0!</v>
      </c>
    </row>
    <row r="3083" spans="1:6" x14ac:dyDescent="0.3">
      <c r="A3083" s="73">
        <v>39371</v>
      </c>
      <c r="B3083" s="130">
        <v>1538.530029</v>
      </c>
      <c r="C3083" s="125">
        <f t="shared" si="192"/>
        <v>-5.2371775885726723E-3</v>
      </c>
      <c r="D3083" s="128">
        <f t="shared" si="193"/>
        <v>-5237.177588572672</v>
      </c>
      <c r="E3083" s="128" t="e">
        <f t="shared" ca="1" si="194"/>
        <v>#DIV/0!</v>
      </c>
      <c r="F3083" s="128" t="e">
        <f t="shared" ca="1" si="195"/>
        <v>#DIV/0!</v>
      </c>
    </row>
    <row r="3084" spans="1:6" x14ac:dyDescent="0.3">
      <c r="A3084" s="73">
        <v>39370</v>
      </c>
      <c r="B3084" s="130">
        <v>1548.709961</v>
      </c>
      <c r="C3084" s="125">
        <f t="shared" si="192"/>
        <v>1.0794303688994589E-3</v>
      </c>
      <c r="D3084" s="128">
        <f t="shared" si="193"/>
        <v>1079.4303688994589</v>
      </c>
      <c r="E3084" s="128" t="e">
        <f t="shared" ca="1" si="194"/>
        <v>#DIV/0!</v>
      </c>
      <c r="F3084" s="128" t="e">
        <f t="shared" ca="1" si="195"/>
        <v>#DIV/0!</v>
      </c>
    </row>
    <row r="3085" spans="1:6" x14ac:dyDescent="0.3">
      <c r="A3085" s="73">
        <v>39367</v>
      </c>
      <c r="B3085" s="130">
        <v>1561.8000489999999</v>
      </c>
      <c r="C3085" s="125">
        <f t="shared" si="192"/>
        <v>2.2957294252497151E-2</v>
      </c>
      <c r="D3085" s="128">
        <f t="shared" si="193"/>
        <v>22957.294252497151</v>
      </c>
      <c r="E3085" s="128" t="e">
        <f t="shared" ca="1" si="194"/>
        <v>#DIV/0!</v>
      </c>
      <c r="F3085" s="128" t="e">
        <f t="shared" ca="1" si="195"/>
        <v>#DIV/0!</v>
      </c>
    </row>
    <row r="3086" spans="1:6" x14ac:dyDescent="0.3">
      <c r="A3086" s="73">
        <v>39366</v>
      </c>
      <c r="B3086" s="130">
        <v>1554.410034</v>
      </c>
      <c r="C3086" s="125">
        <f t="shared" si="192"/>
        <v>1.5038742131153748E-2</v>
      </c>
      <c r="D3086" s="128">
        <f t="shared" si="193"/>
        <v>15038.742131153749</v>
      </c>
      <c r="E3086" s="128" t="e">
        <f t="shared" ca="1" si="194"/>
        <v>#DIV/0!</v>
      </c>
      <c r="F3086" s="128" t="e">
        <f t="shared" ca="1" si="195"/>
        <v>#DIV/0!</v>
      </c>
    </row>
    <row r="3087" spans="1:6" x14ac:dyDescent="0.3">
      <c r="A3087" s="73">
        <v>39365</v>
      </c>
      <c r="B3087" s="130">
        <v>1562.469971</v>
      </c>
      <c r="C3087" s="125">
        <f t="shared" si="192"/>
        <v>2.4288344148701846E-2</v>
      </c>
      <c r="D3087" s="128">
        <f t="shared" si="193"/>
        <v>24288.344148701846</v>
      </c>
      <c r="E3087" s="128" t="e">
        <f t="shared" ca="1" si="194"/>
        <v>#DIV/0!</v>
      </c>
      <c r="F3087" s="128" t="e">
        <f t="shared" ca="1" si="195"/>
        <v>#DIV/0!</v>
      </c>
    </row>
    <row r="3088" spans="1:6" x14ac:dyDescent="0.3">
      <c r="A3088" s="73">
        <v>39364</v>
      </c>
      <c r="B3088" s="130">
        <v>1565.150024</v>
      </c>
      <c r="C3088" s="125">
        <f t="shared" si="192"/>
        <v>3.1597514010784922E-2</v>
      </c>
      <c r="D3088" s="128">
        <f t="shared" si="193"/>
        <v>31597.514010784922</v>
      </c>
      <c r="E3088" s="128" t="e">
        <f t="shared" ca="1" si="194"/>
        <v>#DIV/0!</v>
      </c>
      <c r="F3088" s="128" t="e">
        <f t="shared" ca="1" si="195"/>
        <v>#DIV/0!</v>
      </c>
    </row>
    <row r="3089" spans="1:6" x14ac:dyDescent="0.3">
      <c r="A3089" s="73">
        <v>39363</v>
      </c>
      <c r="B3089" s="130">
        <v>1552.579956</v>
      </c>
      <c r="C3089" s="125">
        <f t="shared" si="192"/>
        <v>2.296190788825303E-2</v>
      </c>
      <c r="D3089" s="128">
        <f t="shared" si="193"/>
        <v>22961.90788825303</v>
      </c>
      <c r="E3089" s="128" t="e">
        <f t="shared" ca="1" si="194"/>
        <v>#DIV/0!</v>
      </c>
      <c r="F3089" s="128" t="e">
        <f t="shared" ca="1" si="195"/>
        <v>#DIV/0!</v>
      </c>
    </row>
    <row r="3090" spans="1:6" x14ac:dyDescent="0.3">
      <c r="A3090" s="73">
        <v>39360</v>
      </c>
      <c r="B3090" s="130">
        <v>1557.589966</v>
      </c>
      <c r="C3090" s="125">
        <f t="shared" si="192"/>
        <v>2.0868403080452236E-2</v>
      </c>
      <c r="D3090" s="128">
        <f t="shared" si="193"/>
        <v>20868.403080452237</v>
      </c>
      <c r="E3090" s="128" t="e">
        <f t="shared" ca="1" si="194"/>
        <v>#DIV/0!</v>
      </c>
      <c r="F3090" s="128" t="e">
        <f t="shared" ca="1" si="195"/>
        <v>#DIV/0!</v>
      </c>
    </row>
    <row r="3091" spans="1:6" x14ac:dyDescent="0.3">
      <c r="A3091" s="73">
        <v>39359</v>
      </c>
      <c r="B3091" s="130">
        <v>1542.839966</v>
      </c>
      <c r="C3091" s="125">
        <f t="shared" si="192"/>
        <v>1.5861706008230447E-2</v>
      </c>
      <c r="D3091" s="128">
        <f t="shared" si="193"/>
        <v>15861.706008230447</v>
      </c>
      <c r="E3091" s="128" t="e">
        <f t="shared" ca="1" si="194"/>
        <v>#DIV/0!</v>
      </c>
      <c r="F3091" s="128" t="e">
        <f t="shared" ca="1" si="195"/>
        <v>#DIV/0!</v>
      </c>
    </row>
    <row r="3092" spans="1:6" x14ac:dyDescent="0.3">
      <c r="A3092" s="73">
        <v>39358</v>
      </c>
      <c r="B3092" s="130">
        <v>1539.589966</v>
      </c>
      <c r="C3092" s="125">
        <f t="shared" si="192"/>
        <v>6.9062979795802004E-3</v>
      </c>
      <c r="D3092" s="128">
        <f t="shared" si="193"/>
        <v>6906.2979795802003</v>
      </c>
      <c r="E3092" s="128" t="e">
        <f t="shared" ca="1" si="194"/>
        <v>#DIV/0!</v>
      </c>
      <c r="F3092" s="128" t="e">
        <f t="shared" ca="1" si="195"/>
        <v>#DIV/0!</v>
      </c>
    </row>
    <row r="3093" spans="1:6" x14ac:dyDescent="0.3">
      <c r="A3093" s="73">
        <v>39357</v>
      </c>
      <c r="B3093" s="130">
        <v>1546.630005</v>
      </c>
      <c r="C3093" s="125">
        <f t="shared" si="192"/>
        <v>1.7667014625575073E-2</v>
      </c>
      <c r="D3093" s="128">
        <f t="shared" si="193"/>
        <v>17667.014625575073</v>
      </c>
      <c r="E3093" s="128" t="e">
        <f t="shared" ca="1" si="194"/>
        <v>#DIV/0!</v>
      </c>
      <c r="F3093" s="128" t="e">
        <f t="shared" ca="1" si="195"/>
        <v>#DIV/0!</v>
      </c>
    </row>
    <row r="3094" spans="1:6" x14ac:dyDescent="0.3">
      <c r="A3094" s="73">
        <v>39356</v>
      </c>
      <c r="B3094" s="130">
        <v>1547.040039</v>
      </c>
      <c r="C3094" s="125">
        <f t="shared" si="192"/>
        <v>4.7668718962483148E-2</v>
      </c>
      <c r="D3094" s="128">
        <f t="shared" si="193"/>
        <v>47668.718962483144</v>
      </c>
      <c r="E3094" s="128" t="e">
        <f t="shared" ca="1" si="194"/>
        <v>#DIV/0!</v>
      </c>
      <c r="F3094" s="128" t="e">
        <f t="shared" ca="1" si="195"/>
        <v>#DIV/0!</v>
      </c>
    </row>
    <row r="3095" spans="1:6" x14ac:dyDescent="0.3">
      <c r="A3095" s="73">
        <v>39353</v>
      </c>
      <c r="B3095" s="130">
        <v>1526.75</v>
      </c>
      <c r="C3095" s="125">
        <f t="shared" si="192"/>
        <v>2.863399023075619E-2</v>
      </c>
      <c r="D3095" s="128">
        <f t="shared" si="193"/>
        <v>28633.99023075619</v>
      </c>
      <c r="E3095" s="128" t="e">
        <f t="shared" ca="1" si="194"/>
        <v>#DIV/0!</v>
      </c>
      <c r="F3095" s="128" t="e">
        <f t="shared" ca="1" si="195"/>
        <v>#DIV/0!</v>
      </c>
    </row>
    <row r="3096" spans="1:6" x14ac:dyDescent="0.3">
      <c r="A3096" s="73">
        <v>39352</v>
      </c>
      <c r="B3096" s="130">
        <v>1531.380005</v>
      </c>
      <c r="C3096" s="125">
        <f t="shared" si="192"/>
        <v>3.19620307733679E-2</v>
      </c>
      <c r="D3096" s="128">
        <f t="shared" si="193"/>
        <v>31962.0307733679</v>
      </c>
      <c r="E3096" s="128" t="e">
        <f t="shared" ca="1" si="194"/>
        <v>#DIV/0!</v>
      </c>
      <c r="F3096" s="128" t="e">
        <f t="shared" ca="1" si="195"/>
        <v>#DIV/0!</v>
      </c>
    </row>
    <row r="3097" spans="1:6" x14ac:dyDescent="0.3">
      <c r="A3097" s="73">
        <v>39351</v>
      </c>
      <c r="B3097" s="130">
        <v>1525.420044</v>
      </c>
      <c r="C3097" s="125">
        <f t="shared" si="192"/>
        <v>3.6600602653350522E-2</v>
      </c>
      <c r="D3097" s="128">
        <f t="shared" si="193"/>
        <v>36600.602653350521</v>
      </c>
      <c r="E3097" s="128" t="e">
        <f t="shared" ca="1" si="194"/>
        <v>#DIV/0!</v>
      </c>
      <c r="F3097" s="128" t="e">
        <f t="shared" ca="1" si="195"/>
        <v>#DIV/0!</v>
      </c>
    </row>
    <row r="3098" spans="1:6" x14ac:dyDescent="0.3">
      <c r="A3098" s="73">
        <v>39350</v>
      </c>
      <c r="B3098" s="130">
        <v>1517.209961</v>
      </c>
      <c r="C3098" s="125">
        <f t="shared" si="192"/>
        <v>3.1070528043483314E-2</v>
      </c>
      <c r="D3098" s="128">
        <f t="shared" si="193"/>
        <v>31070.528043483315</v>
      </c>
      <c r="E3098" s="128" t="e">
        <f t="shared" ca="1" si="194"/>
        <v>#DIV/0!</v>
      </c>
      <c r="F3098" s="128" t="e">
        <f t="shared" ca="1" si="195"/>
        <v>#DIV/0!</v>
      </c>
    </row>
    <row r="3099" spans="1:6" x14ac:dyDescent="0.3">
      <c r="A3099" s="73">
        <v>39349</v>
      </c>
      <c r="B3099" s="130">
        <v>1517.7299800000001</v>
      </c>
      <c r="C3099" s="125">
        <f t="shared" si="192"/>
        <v>4.548462576892387E-2</v>
      </c>
      <c r="D3099" s="128">
        <f t="shared" si="193"/>
        <v>45484.62576892387</v>
      </c>
      <c r="E3099" s="128" t="e">
        <f t="shared" ca="1" si="194"/>
        <v>#DIV/0!</v>
      </c>
      <c r="F3099" s="128" t="e">
        <f t="shared" ca="1" si="195"/>
        <v>#DIV/0!</v>
      </c>
    </row>
    <row r="3100" spans="1:6" x14ac:dyDescent="0.3">
      <c r="A3100" s="73">
        <v>39346</v>
      </c>
      <c r="B3100" s="130">
        <v>1525.75</v>
      </c>
      <c r="C3100" s="125">
        <f t="shared" si="192"/>
        <v>4.9671458543633529E-2</v>
      </c>
      <c r="D3100" s="128">
        <f t="shared" si="193"/>
        <v>49671.458543633526</v>
      </c>
      <c r="E3100" s="128" t="e">
        <f t="shared" ca="1" si="194"/>
        <v>#DIV/0!</v>
      </c>
      <c r="F3100" s="128" t="e">
        <f t="shared" ca="1" si="195"/>
        <v>#DIV/0!</v>
      </c>
    </row>
    <row r="3101" spans="1:6" x14ac:dyDescent="0.3">
      <c r="A3101" s="73">
        <v>39345</v>
      </c>
      <c r="B3101" s="130">
        <v>1518.75</v>
      </c>
      <c r="C3101" s="125">
        <f t="shared" si="192"/>
        <v>2.7188765796050562E-2</v>
      </c>
      <c r="D3101" s="128">
        <f t="shared" si="193"/>
        <v>27188.765796050564</v>
      </c>
      <c r="E3101" s="128" t="e">
        <f t="shared" ca="1" si="194"/>
        <v>#DIV/0!</v>
      </c>
      <c r="F3101" s="128" t="e">
        <f t="shared" ca="1" si="195"/>
        <v>#DIV/0!</v>
      </c>
    </row>
    <row r="3102" spans="1:6" x14ac:dyDescent="0.3">
      <c r="A3102" s="73">
        <v>39344</v>
      </c>
      <c r="B3102" s="130">
        <v>1529.030029</v>
      </c>
      <c r="C3102" s="125">
        <f t="shared" si="192"/>
        <v>3.8538595315457336E-2</v>
      </c>
      <c r="D3102" s="128">
        <f t="shared" si="193"/>
        <v>38538.595315457336</v>
      </c>
      <c r="E3102" s="128" t="e">
        <f t="shared" ca="1" si="194"/>
        <v>#DIV/0!</v>
      </c>
      <c r="F3102" s="128" t="e">
        <f t="shared" ca="1" si="195"/>
        <v>#DIV/0!</v>
      </c>
    </row>
    <row r="3103" spans="1:6" x14ac:dyDescent="0.3">
      <c r="A3103" s="73">
        <v>39343</v>
      </c>
      <c r="B3103" s="130">
        <v>1519.780029</v>
      </c>
      <c r="C3103" s="125">
        <f t="shared" si="192"/>
        <v>2.0383762876230005E-2</v>
      </c>
      <c r="D3103" s="128">
        <f t="shared" si="193"/>
        <v>20383.762876230005</v>
      </c>
      <c r="E3103" s="128" t="e">
        <f t="shared" ca="1" si="194"/>
        <v>#DIV/0!</v>
      </c>
      <c r="F3103" s="128" t="e">
        <f t="shared" ca="1" si="195"/>
        <v>#DIV/0!</v>
      </c>
    </row>
    <row r="3104" spans="1:6" x14ac:dyDescent="0.3">
      <c r="A3104" s="73">
        <v>39342</v>
      </c>
      <c r="B3104" s="130">
        <v>1476.650024</v>
      </c>
      <c r="C3104" s="125">
        <f t="shared" si="192"/>
        <v>1.8046486190859135E-3</v>
      </c>
      <c r="D3104" s="128">
        <f t="shared" si="193"/>
        <v>1804.6486190859134</v>
      </c>
      <c r="E3104" s="128" t="e">
        <f t="shared" ca="1" si="194"/>
        <v>#DIV/0!</v>
      </c>
      <c r="F3104" s="128" t="e">
        <f t="shared" ca="1" si="195"/>
        <v>#DIV/0!</v>
      </c>
    </row>
    <row r="3105" spans="1:6" x14ac:dyDescent="0.3">
      <c r="A3105" s="73">
        <v>39339</v>
      </c>
      <c r="B3105" s="130">
        <v>1484.25</v>
      </c>
      <c r="C3105" s="125">
        <f t="shared" si="192"/>
        <v>1.8255525867955757E-2</v>
      </c>
      <c r="D3105" s="128">
        <f t="shared" si="193"/>
        <v>18255.525867955759</v>
      </c>
      <c r="E3105" s="128" t="e">
        <f t="shared" ca="1" si="194"/>
        <v>#DIV/0!</v>
      </c>
      <c r="F3105" s="128" t="e">
        <f t="shared" ca="1" si="195"/>
        <v>#DIV/0!</v>
      </c>
    </row>
    <row r="3106" spans="1:6" x14ac:dyDescent="0.3">
      <c r="A3106" s="73">
        <v>39338</v>
      </c>
      <c r="B3106" s="130">
        <v>1483.9499510000001</v>
      </c>
      <c r="C3106" s="125">
        <f t="shared" si="192"/>
        <v>1.3793204392843039E-2</v>
      </c>
      <c r="D3106" s="128">
        <f t="shared" si="193"/>
        <v>13793.204392843039</v>
      </c>
      <c r="E3106" s="128" t="e">
        <f t="shared" ca="1" si="194"/>
        <v>#DIV/0!</v>
      </c>
      <c r="F3106" s="128" t="e">
        <f t="shared" ca="1" si="195"/>
        <v>#DIV/0!</v>
      </c>
    </row>
    <row r="3107" spans="1:6" x14ac:dyDescent="0.3">
      <c r="A3107" s="73">
        <v>39337</v>
      </c>
      <c r="B3107" s="130">
        <v>1471.5600589999999</v>
      </c>
      <c r="C3107" s="125">
        <f t="shared" si="192"/>
        <v>2.7367473547510457E-2</v>
      </c>
      <c r="D3107" s="128">
        <f t="shared" si="193"/>
        <v>27367.473547510457</v>
      </c>
      <c r="E3107" s="128" t="e">
        <f t="shared" ca="1" si="194"/>
        <v>#DIV/0!</v>
      </c>
      <c r="F3107" s="128" t="e">
        <f t="shared" ca="1" si="195"/>
        <v>#DIV/0!</v>
      </c>
    </row>
    <row r="3108" spans="1:6" x14ac:dyDescent="0.3">
      <c r="A3108" s="73">
        <v>39336</v>
      </c>
      <c r="B3108" s="130">
        <v>1471.48999</v>
      </c>
      <c r="C3108" s="125">
        <f t="shared" si="192"/>
        <v>3.2042425125851093E-3</v>
      </c>
      <c r="D3108" s="128">
        <f t="shared" si="193"/>
        <v>3204.2425125851091</v>
      </c>
      <c r="E3108" s="128" t="e">
        <f t="shared" ca="1" si="194"/>
        <v>#DIV/0!</v>
      </c>
      <c r="F3108" s="128" t="e">
        <f t="shared" ca="1" si="195"/>
        <v>#DIV/0!</v>
      </c>
    </row>
    <row r="3109" spans="1:6" x14ac:dyDescent="0.3">
      <c r="A3109" s="73">
        <v>39335</v>
      </c>
      <c r="B3109" s="130">
        <v>1451.6999510000001</v>
      </c>
      <c r="C3109" s="125">
        <f t="shared" si="192"/>
        <v>-1.8703937550119121E-2</v>
      </c>
      <c r="D3109" s="128">
        <f t="shared" si="193"/>
        <v>-18703.937550119121</v>
      </c>
      <c r="E3109" s="128" t="e">
        <f t="shared" ca="1" si="194"/>
        <v>#DIV/0!</v>
      </c>
      <c r="F3109" s="128" t="e">
        <f t="shared" ca="1" si="195"/>
        <v>#DIV/0!</v>
      </c>
    </row>
    <row r="3110" spans="1:6" x14ac:dyDescent="0.3">
      <c r="A3110" s="73">
        <v>39332</v>
      </c>
      <c r="B3110" s="130">
        <v>1453.5500489999999</v>
      </c>
      <c r="C3110" s="125">
        <f t="shared" si="192"/>
        <v>-6.1196246153846223E-3</v>
      </c>
      <c r="D3110" s="128">
        <f t="shared" si="193"/>
        <v>-6119.6246153846223</v>
      </c>
      <c r="E3110" s="128" t="e">
        <f t="shared" ca="1" si="194"/>
        <v>#DIV/0!</v>
      </c>
      <c r="F3110" s="128" t="e">
        <f t="shared" ca="1" si="195"/>
        <v>#DIV/0!</v>
      </c>
    </row>
    <row r="3111" spans="1:6" x14ac:dyDescent="0.3">
      <c r="A3111" s="73">
        <v>39331</v>
      </c>
      <c r="B3111" s="130">
        <v>1478.5500489999999</v>
      </c>
      <c r="C3111" s="125">
        <f t="shared" si="192"/>
        <v>9.8903082052610447E-3</v>
      </c>
      <c r="D3111" s="128">
        <f t="shared" si="193"/>
        <v>9890.3082052610443</v>
      </c>
      <c r="E3111" s="128" t="e">
        <f t="shared" ca="1" si="194"/>
        <v>#DIV/0!</v>
      </c>
      <c r="F3111" s="128" t="e">
        <f t="shared" ca="1" si="195"/>
        <v>#DIV/0!</v>
      </c>
    </row>
    <row r="3112" spans="1:6" x14ac:dyDescent="0.3">
      <c r="A3112" s="73">
        <v>39330</v>
      </c>
      <c r="B3112" s="130">
        <v>1472.290039</v>
      </c>
      <c r="C3112" s="125">
        <f t="shared" si="192"/>
        <v>1.7393197583452702E-2</v>
      </c>
      <c r="D3112" s="128">
        <f t="shared" si="193"/>
        <v>17393.1975834527</v>
      </c>
      <c r="E3112" s="128" t="e">
        <f t="shared" ca="1" si="194"/>
        <v>#DIV/0!</v>
      </c>
      <c r="F3112" s="128" t="e">
        <f t="shared" ca="1" si="195"/>
        <v>#DIV/0!</v>
      </c>
    </row>
    <row r="3113" spans="1:6" x14ac:dyDescent="0.3">
      <c r="A3113" s="73">
        <v>39329</v>
      </c>
      <c r="B3113" s="130">
        <v>1489.420044</v>
      </c>
      <c r="C3113" s="125">
        <f t="shared" si="192"/>
        <v>3.0348305844096091E-2</v>
      </c>
      <c r="D3113" s="128">
        <f t="shared" si="193"/>
        <v>30348.305844096092</v>
      </c>
      <c r="E3113" s="128" t="e">
        <f t="shared" ca="1" si="194"/>
        <v>#DIV/0!</v>
      </c>
      <c r="F3113" s="128" t="e">
        <f t="shared" ca="1" si="195"/>
        <v>#DIV/0!</v>
      </c>
    </row>
    <row r="3114" spans="1:6" x14ac:dyDescent="0.3">
      <c r="A3114" s="73">
        <v>39325</v>
      </c>
      <c r="B3114" s="130">
        <v>1473.98999</v>
      </c>
      <c r="C3114" s="125">
        <f t="shared" si="192"/>
        <v>1.9399179872298777E-2</v>
      </c>
      <c r="D3114" s="128">
        <f t="shared" si="193"/>
        <v>19399.179872298777</v>
      </c>
      <c r="E3114" s="128" t="e">
        <f t="shared" ca="1" si="194"/>
        <v>#DIV/0!</v>
      </c>
      <c r="F3114" s="128" t="e">
        <f t="shared" ca="1" si="195"/>
        <v>#DIV/0!</v>
      </c>
    </row>
    <row r="3115" spans="1:6" x14ac:dyDescent="0.3">
      <c r="A3115" s="73">
        <v>39324</v>
      </c>
      <c r="B3115" s="130">
        <v>1457.6400149999999</v>
      </c>
      <c r="C3115" s="125">
        <f t="shared" si="192"/>
        <v>3.2856926274108744E-2</v>
      </c>
      <c r="D3115" s="128">
        <f t="shared" si="193"/>
        <v>32856.926274108744</v>
      </c>
      <c r="E3115" s="128" t="e">
        <f t="shared" ca="1" si="194"/>
        <v>#DIV/0!</v>
      </c>
      <c r="F3115" s="128" t="e">
        <f t="shared" ca="1" si="195"/>
        <v>#DIV/0!</v>
      </c>
    </row>
    <row r="3116" spans="1:6" x14ac:dyDescent="0.3">
      <c r="A3116" s="73">
        <v>39323</v>
      </c>
      <c r="B3116" s="130">
        <v>1463.76001</v>
      </c>
      <c r="C3116" s="125">
        <f t="shared" si="192"/>
        <v>4.0563063188732595E-2</v>
      </c>
      <c r="D3116" s="128">
        <f t="shared" si="193"/>
        <v>40563.063188732594</v>
      </c>
      <c r="E3116" s="128" t="e">
        <f t="shared" ca="1" si="194"/>
        <v>#DIV/0!</v>
      </c>
      <c r="F3116" s="128" t="e">
        <f t="shared" ca="1" si="195"/>
        <v>#DIV/0!</v>
      </c>
    </row>
    <row r="3117" spans="1:6" x14ac:dyDescent="0.3">
      <c r="A3117" s="73">
        <v>39322</v>
      </c>
      <c r="B3117" s="130">
        <v>1432.3599850000001</v>
      </c>
      <c r="C3117" s="125">
        <f t="shared" si="192"/>
        <v>4.0797635123370757E-3</v>
      </c>
      <c r="D3117" s="128">
        <f t="shared" si="193"/>
        <v>4079.7635123370756</v>
      </c>
      <c r="E3117" s="128" t="e">
        <f t="shared" ca="1" si="194"/>
        <v>#DIV/0!</v>
      </c>
      <c r="F3117" s="128" t="e">
        <f t="shared" ca="1" si="195"/>
        <v>#DIV/0!</v>
      </c>
    </row>
    <row r="3118" spans="1:6" x14ac:dyDescent="0.3">
      <c r="A3118" s="73">
        <v>39321</v>
      </c>
      <c r="B3118" s="130">
        <v>1466.790039</v>
      </c>
      <c r="C3118" s="125">
        <f t="shared" si="192"/>
        <v>9.5462892519637688E-3</v>
      </c>
      <c r="D3118" s="128">
        <f t="shared" si="193"/>
        <v>9546.289251963768</v>
      </c>
      <c r="E3118" s="128" t="e">
        <f t="shared" ca="1" si="194"/>
        <v>#DIV/0!</v>
      </c>
      <c r="F3118" s="128" t="e">
        <f t="shared" ca="1" si="195"/>
        <v>#DIV/0!</v>
      </c>
    </row>
    <row r="3119" spans="1:6" x14ac:dyDescent="0.3">
      <c r="A3119" s="73">
        <v>39318</v>
      </c>
      <c r="B3119" s="130">
        <v>1479.369995</v>
      </c>
      <c r="C3119" s="125">
        <f t="shared" si="192"/>
        <v>1.7700379553737156E-2</v>
      </c>
      <c r="D3119" s="128">
        <f t="shared" si="193"/>
        <v>17700.379553737155</v>
      </c>
      <c r="E3119" s="128" t="e">
        <f t="shared" ca="1" si="194"/>
        <v>#DIV/0!</v>
      </c>
      <c r="F3119" s="128" t="e">
        <f t="shared" ca="1" si="195"/>
        <v>#DIV/0!</v>
      </c>
    </row>
    <row r="3120" spans="1:6" x14ac:dyDescent="0.3">
      <c r="A3120" s="73">
        <v>39317</v>
      </c>
      <c r="B3120" s="130">
        <v>1462.5</v>
      </c>
      <c r="C3120" s="125">
        <f t="shared" si="192"/>
        <v>6.4758784522498392E-3</v>
      </c>
      <c r="D3120" s="128">
        <f t="shared" si="193"/>
        <v>6475.878452249839</v>
      </c>
      <c r="E3120" s="128" t="e">
        <f t="shared" ca="1" si="194"/>
        <v>#DIV/0!</v>
      </c>
      <c r="F3120" s="128" t="e">
        <f t="shared" ca="1" si="195"/>
        <v>#DIV/0!</v>
      </c>
    </row>
    <row r="3121" spans="1:6" x14ac:dyDescent="0.3">
      <c r="A3121" s="73">
        <v>39316</v>
      </c>
      <c r="B3121" s="130">
        <v>1464.0699460000001</v>
      </c>
      <c r="C3121" s="125">
        <f t="shared" si="192"/>
        <v>-2.2317373887754677E-2</v>
      </c>
      <c r="D3121" s="128">
        <f t="shared" si="193"/>
        <v>-22317.373887754678</v>
      </c>
      <c r="E3121" s="128" t="e">
        <f t="shared" ca="1" si="194"/>
        <v>#DIV/0!</v>
      </c>
      <c r="F3121" s="128" t="e">
        <f t="shared" ca="1" si="195"/>
        <v>#DIV/0!</v>
      </c>
    </row>
    <row r="3122" spans="1:6" x14ac:dyDescent="0.3">
      <c r="A3122" s="73">
        <v>39315</v>
      </c>
      <c r="B3122" s="130">
        <v>1447.119995</v>
      </c>
      <c r="C3122" s="125">
        <f t="shared" si="192"/>
        <v>-2.0037764206562447E-2</v>
      </c>
      <c r="D3122" s="128">
        <f t="shared" si="193"/>
        <v>-20037.764206562446</v>
      </c>
      <c r="E3122" s="128" t="e">
        <f t="shared" ca="1" si="194"/>
        <v>#DIV/0!</v>
      </c>
      <c r="F3122" s="128" t="e">
        <f t="shared" ca="1" si="195"/>
        <v>#DIV/0!</v>
      </c>
    </row>
    <row r="3123" spans="1:6" x14ac:dyDescent="0.3">
      <c r="A3123" s="73">
        <v>39314</v>
      </c>
      <c r="B3123" s="130">
        <v>1445.5500489999999</v>
      </c>
      <c r="C3123" s="125">
        <f t="shared" si="192"/>
        <v>-1.5071504041680894E-2</v>
      </c>
      <c r="D3123" s="128">
        <f t="shared" si="193"/>
        <v>-15071.504041680895</v>
      </c>
      <c r="E3123" s="128" t="e">
        <f t="shared" ca="1" si="194"/>
        <v>#DIV/0!</v>
      </c>
      <c r="F3123" s="128" t="e">
        <f t="shared" ca="1" si="195"/>
        <v>#DIV/0!</v>
      </c>
    </row>
    <row r="3124" spans="1:6" x14ac:dyDescent="0.3">
      <c r="A3124" s="73">
        <v>39311</v>
      </c>
      <c r="B3124" s="130">
        <v>1445.9399410000001</v>
      </c>
      <c r="C3124" s="125">
        <f t="shared" si="192"/>
        <v>8.9876777453332668E-3</v>
      </c>
      <c r="D3124" s="128">
        <f t="shared" si="193"/>
        <v>8987.677745333267</v>
      </c>
      <c r="E3124" s="128" t="e">
        <f t="shared" ca="1" si="194"/>
        <v>#DIV/0!</v>
      </c>
      <c r="F3124" s="128" t="e">
        <f t="shared" ca="1" si="195"/>
        <v>#DIV/0!</v>
      </c>
    </row>
    <row r="3125" spans="1:6" x14ac:dyDescent="0.3">
      <c r="A3125" s="73">
        <v>39310</v>
      </c>
      <c r="B3125" s="130">
        <v>1411.2700199999999</v>
      </c>
      <c r="C3125" s="125">
        <f t="shared" si="192"/>
        <v>-4.1386994313247438E-2</v>
      </c>
      <c r="D3125" s="128">
        <f t="shared" si="193"/>
        <v>-41386.994313247436</v>
      </c>
      <c r="E3125" s="128" t="e">
        <f t="shared" ca="1" si="194"/>
        <v>#DIV/0!</v>
      </c>
      <c r="F3125" s="128" t="e">
        <f t="shared" ca="1" si="195"/>
        <v>#DIV/0!</v>
      </c>
    </row>
    <row r="3126" spans="1:6" x14ac:dyDescent="0.3">
      <c r="A3126" s="73">
        <v>39309</v>
      </c>
      <c r="B3126" s="130">
        <v>1406.6999510000001</v>
      </c>
      <c r="C3126" s="125">
        <f t="shared" si="192"/>
        <v>-4.0325898732285759E-2</v>
      </c>
      <c r="D3126" s="128">
        <f t="shared" si="193"/>
        <v>-40325.898732285757</v>
      </c>
      <c r="E3126" s="128" t="e">
        <f t="shared" ca="1" si="194"/>
        <v>#DIV/0!</v>
      </c>
      <c r="F3126" s="128" t="e">
        <f t="shared" ca="1" si="195"/>
        <v>#DIV/0!</v>
      </c>
    </row>
    <row r="3127" spans="1:6" x14ac:dyDescent="0.3">
      <c r="A3127" s="73">
        <v>39308</v>
      </c>
      <c r="B3127" s="130">
        <v>1426.540039</v>
      </c>
      <c r="C3127" s="125">
        <f t="shared" si="192"/>
        <v>-1.9742027668514739E-2</v>
      </c>
      <c r="D3127" s="128">
        <f t="shared" si="193"/>
        <v>-19742.02766851474</v>
      </c>
      <c r="E3127" s="128" t="e">
        <f t="shared" ca="1" si="194"/>
        <v>#DIV/0!</v>
      </c>
      <c r="F3127" s="128" t="e">
        <f t="shared" ca="1" si="195"/>
        <v>#DIV/0!</v>
      </c>
    </row>
    <row r="3128" spans="1:6" x14ac:dyDescent="0.3">
      <c r="A3128" s="73">
        <v>39307</v>
      </c>
      <c r="B3128" s="130">
        <v>1452.920044</v>
      </c>
      <c r="C3128" s="125">
        <f t="shared" si="192"/>
        <v>-1.4241025242928806E-2</v>
      </c>
      <c r="D3128" s="128">
        <f t="shared" si="193"/>
        <v>-14241.025242928807</v>
      </c>
      <c r="E3128" s="128" t="e">
        <f t="shared" ca="1" si="194"/>
        <v>#DIV/0!</v>
      </c>
      <c r="F3128" s="128" t="e">
        <f t="shared" ca="1" si="195"/>
        <v>#DIV/0!</v>
      </c>
    </row>
    <row r="3129" spans="1:6" x14ac:dyDescent="0.3">
      <c r="A3129" s="73">
        <v>39304</v>
      </c>
      <c r="B3129" s="130">
        <v>1453.6400149999999</v>
      </c>
      <c r="C3129" s="125">
        <f t="shared" si="192"/>
        <v>-3.6395600797413108E-3</v>
      </c>
      <c r="D3129" s="128">
        <f t="shared" si="193"/>
        <v>-3639.5600797413108</v>
      </c>
      <c r="E3129" s="128" t="e">
        <f t="shared" ca="1" si="194"/>
        <v>#DIV/0!</v>
      </c>
      <c r="F3129" s="128" t="e">
        <f t="shared" ca="1" si="195"/>
        <v>#DIV/0!</v>
      </c>
    </row>
    <row r="3130" spans="1:6" x14ac:dyDescent="0.3">
      <c r="A3130" s="73">
        <v>39303</v>
      </c>
      <c r="B3130" s="130">
        <v>1453.089966</v>
      </c>
      <c r="C3130" s="125">
        <f t="shared" si="192"/>
        <v>-1.994393004593531E-2</v>
      </c>
      <c r="D3130" s="128">
        <f t="shared" si="193"/>
        <v>-19943.930045935311</v>
      </c>
      <c r="E3130" s="128" t="e">
        <f t="shared" ca="1" si="194"/>
        <v>#DIV/0!</v>
      </c>
      <c r="F3130" s="128" t="e">
        <f t="shared" ca="1" si="195"/>
        <v>#DIV/0!</v>
      </c>
    </row>
    <row r="3131" spans="1:6" x14ac:dyDescent="0.3">
      <c r="A3131" s="73">
        <v>39302</v>
      </c>
      <c r="B3131" s="130">
        <v>1497.48999</v>
      </c>
      <c r="C3131" s="125">
        <f t="shared" si="192"/>
        <v>-1.3569667451447942E-2</v>
      </c>
      <c r="D3131" s="128">
        <f t="shared" si="193"/>
        <v>-13569.667451447942</v>
      </c>
      <c r="E3131" s="128" t="e">
        <f t="shared" ca="1" si="194"/>
        <v>#DIV/0!</v>
      </c>
      <c r="F3131" s="128" t="e">
        <f t="shared" ca="1" si="195"/>
        <v>#DIV/0!</v>
      </c>
    </row>
    <row r="3132" spans="1:6" x14ac:dyDescent="0.3">
      <c r="A3132" s="73">
        <v>39301</v>
      </c>
      <c r="B3132" s="130">
        <v>1476.709961</v>
      </c>
      <c r="C3132" s="125">
        <f t="shared" si="192"/>
        <v>-2.2719502537285163E-2</v>
      </c>
      <c r="D3132" s="128">
        <f t="shared" si="193"/>
        <v>-22719.502537285163</v>
      </c>
      <c r="E3132" s="128" t="e">
        <f t="shared" ca="1" si="194"/>
        <v>#DIV/0!</v>
      </c>
      <c r="F3132" s="128" t="e">
        <f t="shared" ca="1" si="195"/>
        <v>#DIV/0!</v>
      </c>
    </row>
    <row r="3133" spans="1:6" x14ac:dyDescent="0.3">
      <c r="A3133" s="73">
        <v>39300</v>
      </c>
      <c r="B3133" s="130">
        <v>1467.670044</v>
      </c>
      <c r="C3133" s="125">
        <f t="shared" si="192"/>
        <v>-4.7938079093817643E-2</v>
      </c>
      <c r="D3133" s="128">
        <f t="shared" si="193"/>
        <v>-47938.079093817643</v>
      </c>
      <c r="E3133" s="128" t="e">
        <f t="shared" ca="1" si="194"/>
        <v>#DIV/0!</v>
      </c>
      <c r="F3133" s="128" t="e">
        <f t="shared" ca="1" si="195"/>
        <v>#DIV/0!</v>
      </c>
    </row>
    <row r="3134" spans="1:6" x14ac:dyDescent="0.3">
      <c r="A3134" s="73">
        <v>39297</v>
      </c>
      <c r="B3134" s="130">
        <v>1433.0600589999999</v>
      </c>
      <c r="C3134" s="125">
        <f t="shared" si="192"/>
        <v>-6.5862667740501979E-2</v>
      </c>
      <c r="D3134" s="128">
        <f t="shared" si="193"/>
        <v>-65862.667740501973</v>
      </c>
      <c r="E3134" s="128" t="e">
        <f t="shared" ca="1" si="194"/>
        <v>#DIV/0!</v>
      </c>
      <c r="F3134" s="128" t="e">
        <f t="shared" ca="1" si="195"/>
        <v>#DIV/0!</v>
      </c>
    </row>
    <row r="3135" spans="1:6" x14ac:dyDescent="0.3">
      <c r="A3135" s="73">
        <v>39296</v>
      </c>
      <c r="B3135" s="130">
        <v>1472.1999510000001</v>
      </c>
      <c r="C3135" s="125">
        <f t="shared" si="192"/>
        <v>-5.2077167493880139E-2</v>
      </c>
      <c r="D3135" s="128">
        <f t="shared" si="193"/>
        <v>-52077.167493880137</v>
      </c>
      <c r="E3135" s="128" t="e">
        <f t="shared" ca="1" si="194"/>
        <v>#DIV/0!</v>
      </c>
      <c r="F3135" s="128" t="e">
        <f t="shared" ca="1" si="195"/>
        <v>#DIV/0!</v>
      </c>
    </row>
    <row r="3136" spans="1:6" x14ac:dyDescent="0.3">
      <c r="A3136" s="73">
        <v>39295</v>
      </c>
      <c r="B3136" s="130">
        <v>1465.8100589999999</v>
      </c>
      <c r="C3136" s="125">
        <f t="shared" si="192"/>
        <v>-5.1973575165190633E-2</v>
      </c>
      <c r="D3136" s="128">
        <f t="shared" si="193"/>
        <v>-51973.575165190632</v>
      </c>
      <c r="E3136" s="128" t="e">
        <f t="shared" ca="1" si="194"/>
        <v>#DIV/0!</v>
      </c>
      <c r="F3136" s="128" t="e">
        <f t="shared" ca="1" si="195"/>
        <v>#DIV/0!</v>
      </c>
    </row>
    <row r="3137" spans="1:6" x14ac:dyDescent="0.3">
      <c r="A3137" s="73">
        <v>39294</v>
      </c>
      <c r="B3137" s="130">
        <v>1455.2700199999999</v>
      </c>
      <c r="C3137" s="125">
        <f t="shared" si="192"/>
        <v>-6.0734347059560823E-2</v>
      </c>
      <c r="D3137" s="128">
        <f t="shared" si="193"/>
        <v>-60734.347059560823</v>
      </c>
      <c r="E3137" s="128" t="e">
        <f t="shared" ca="1" si="194"/>
        <v>#DIV/0!</v>
      </c>
      <c r="F3137" s="128" t="e">
        <f t="shared" ca="1" si="195"/>
        <v>#DIV/0!</v>
      </c>
    </row>
    <row r="3138" spans="1:6" x14ac:dyDescent="0.3">
      <c r="A3138" s="73">
        <v>39293</v>
      </c>
      <c r="B3138" s="130">
        <v>1473.910034</v>
      </c>
      <c r="C3138" s="125">
        <f t="shared" si="192"/>
        <v>-4.879574644024276E-2</v>
      </c>
      <c r="D3138" s="128">
        <f t="shared" si="193"/>
        <v>-48795.746440242758</v>
      </c>
      <c r="E3138" s="128" t="e">
        <f t="shared" ca="1" si="194"/>
        <v>#DIV/0!</v>
      </c>
      <c r="F3138" s="128" t="e">
        <f t="shared" ca="1" si="195"/>
        <v>#DIV/0!</v>
      </c>
    </row>
    <row r="3139" spans="1:6" x14ac:dyDescent="0.3">
      <c r="A3139" s="73">
        <v>39290</v>
      </c>
      <c r="B3139" s="130">
        <v>1458.9499510000001</v>
      </c>
      <c r="C3139" s="125">
        <f t="shared" si="192"/>
        <v>-6.0257680515297896E-2</v>
      </c>
      <c r="D3139" s="128">
        <f t="shared" si="193"/>
        <v>-60257.680515297892</v>
      </c>
      <c r="E3139" s="128" t="e">
        <f t="shared" ca="1" si="194"/>
        <v>#DIV/0!</v>
      </c>
      <c r="F3139" s="128" t="e">
        <f t="shared" ca="1" si="195"/>
        <v>#DIV/0!</v>
      </c>
    </row>
    <row r="3140" spans="1:6" x14ac:dyDescent="0.3">
      <c r="A3140" s="73">
        <v>39289</v>
      </c>
      <c r="B3140" s="130">
        <v>1482.660034</v>
      </c>
      <c r="C3140" s="125">
        <f t="shared" si="192"/>
        <v>-4.2023595696295324E-2</v>
      </c>
      <c r="D3140" s="128">
        <f t="shared" si="193"/>
        <v>-42023.595696295321</v>
      </c>
      <c r="E3140" s="128" t="e">
        <f t="shared" ca="1" si="194"/>
        <v>#DIV/0!</v>
      </c>
      <c r="F3140" s="128" t="e">
        <f t="shared" ca="1" si="195"/>
        <v>#DIV/0!</v>
      </c>
    </row>
    <row r="3141" spans="1:6" x14ac:dyDescent="0.3">
      <c r="A3141" s="73">
        <v>39288</v>
      </c>
      <c r="B3141" s="130">
        <v>1518.089966</v>
      </c>
      <c r="C3141" s="125">
        <f t="shared" si="192"/>
        <v>-4.4117832678514102E-4</v>
      </c>
      <c r="D3141" s="128">
        <f t="shared" si="193"/>
        <v>-441.178326785141</v>
      </c>
      <c r="E3141" s="128" t="e">
        <f t="shared" ca="1" si="194"/>
        <v>#DIV/0!</v>
      </c>
      <c r="F3141" s="128" t="e">
        <f t="shared" ca="1" si="195"/>
        <v>#DIV/0!</v>
      </c>
    </row>
    <row r="3142" spans="1:6" x14ac:dyDescent="0.3">
      <c r="A3142" s="73">
        <v>39287</v>
      </c>
      <c r="B3142" s="130">
        <v>1511.040039</v>
      </c>
      <c r="C3142" s="125">
        <f t="shared" si="192"/>
        <v>6.0925224687191637E-4</v>
      </c>
      <c r="D3142" s="128">
        <f t="shared" si="193"/>
        <v>609.25224687191633</v>
      </c>
      <c r="E3142" s="128" t="e">
        <f t="shared" ca="1" si="194"/>
        <v>#DIV/0!</v>
      </c>
      <c r="F3142" s="128" t="e">
        <f t="shared" ca="1" si="195"/>
        <v>#DIV/0!</v>
      </c>
    </row>
    <row r="3143" spans="1:6" x14ac:dyDescent="0.3">
      <c r="A3143" s="73">
        <v>39286</v>
      </c>
      <c r="B3143" s="130">
        <v>1541.5699460000001</v>
      </c>
      <c r="C3143" s="125">
        <f t="shared" si="192"/>
        <v>6.3452493078866024E-3</v>
      </c>
      <c r="D3143" s="128">
        <f t="shared" si="193"/>
        <v>6345.2493078866028</v>
      </c>
      <c r="E3143" s="128" t="e">
        <f t="shared" ca="1" si="194"/>
        <v>#DIV/0!</v>
      </c>
      <c r="F3143" s="128" t="e">
        <f t="shared" ca="1" si="195"/>
        <v>#DIV/0!</v>
      </c>
    </row>
    <row r="3144" spans="1:6" x14ac:dyDescent="0.3">
      <c r="A3144" s="73">
        <v>39283</v>
      </c>
      <c r="B3144" s="130">
        <v>1534.099976</v>
      </c>
      <c r="C3144" s="125">
        <f t="shared" ref="C3144:C3207" si="196">B3144/B3154-1</f>
        <v>2.3914920814263052E-3</v>
      </c>
      <c r="D3144" s="128">
        <f t="shared" ref="D3144:D3207" si="197">C3144*$B$5</f>
        <v>2391.492081426305</v>
      </c>
      <c r="E3144" s="128" t="e">
        <f t="shared" ref="E3144:E3207" ca="1" si="198">_xlfn.PERCENTILE.INC(OFFSET(D3144,0,0,Window),1-VaRLevel)</f>
        <v>#DIV/0!</v>
      </c>
      <c r="F3144" s="128" t="e">
        <f t="shared" ref="F3144:F3207" ca="1" si="199">ABS(AVERAGEIF(OFFSET(D3144,0,0,Window),"&lt;=" &amp;E3144))</f>
        <v>#DIV/0!</v>
      </c>
    </row>
    <row r="3145" spans="1:6" x14ac:dyDescent="0.3">
      <c r="A3145" s="73">
        <v>39282</v>
      </c>
      <c r="B3145" s="130">
        <v>1553.079956</v>
      </c>
      <c r="C3145" s="125">
        <f t="shared" si="196"/>
        <v>1.8146015185850128E-2</v>
      </c>
      <c r="D3145" s="128">
        <f t="shared" si="197"/>
        <v>18146.015185850127</v>
      </c>
      <c r="E3145" s="128" t="e">
        <f t="shared" ca="1" si="198"/>
        <v>#DIV/0!</v>
      </c>
      <c r="F3145" s="128" t="e">
        <f t="shared" ca="1" si="199"/>
        <v>#DIV/0!</v>
      </c>
    </row>
    <row r="3146" spans="1:6" x14ac:dyDescent="0.3">
      <c r="A3146" s="73">
        <v>39281</v>
      </c>
      <c r="B3146" s="130">
        <v>1546.170044</v>
      </c>
      <c r="C3146" s="125">
        <f t="shared" si="196"/>
        <v>1.3968436043624743E-2</v>
      </c>
      <c r="D3146" s="128">
        <f t="shared" si="197"/>
        <v>13968.436043624744</v>
      </c>
      <c r="E3146" s="128" t="e">
        <f t="shared" ca="1" si="198"/>
        <v>#DIV/0!</v>
      </c>
      <c r="F3146" s="128" t="e">
        <f t="shared" ca="1" si="199"/>
        <v>#DIV/0!</v>
      </c>
    </row>
    <row r="3147" spans="1:6" x14ac:dyDescent="0.3">
      <c r="A3147" s="73">
        <v>39280</v>
      </c>
      <c r="B3147" s="130">
        <v>1549.369995</v>
      </c>
      <c r="C3147" s="125">
        <f t="shared" si="196"/>
        <v>1.9704718174542668E-2</v>
      </c>
      <c r="D3147" s="128">
        <f t="shared" si="197"/>
        <v>19704.718174542668</v>
      </c>
      <c r="E3147" s="128" t="e">
        <f t="shared" ca="1" si="198"/>
        <v>#DIV/0!</v>
      </c>
      <c r="F3147" s="128" t="e">
        <f t="shared" ca="1" si="199"/>
        <v>#DIV/0!</v>
      </c>
    </row>
    <row r="3148" spans="1:6" x14ac:dyDescent="0.3">
      <c r="A3148" s="73">
        <v>39279</v>
      </c>
      <c r="B3148" s="130">
        <v>1549.5200199999999</v>
      </c>
      <c r="C3148" s="125">
        <f t="shared" si="196"/>
        <v>3.0711440939950485E-2</v>
      </c>
      <c r="D3148" s="128">
        <f t="shared" si="197"/>
        <v>30711.440939950484</v>
      </c>
      <c r="E3148" s="128" t="e">
        <f t="shared" ca="1" si="198"/>
        <v>#DIV/0!</v>
      </c>
      <c r="F3148" s="128" t="e">
        <f t="shared" ca="1" si="199"/>
        <v>#DIV/0!</v>
      </c>
    </row>
    <row r="3149" spans="1:6" x14ac:dyDescent="0.3">
      <c r="A3149" s="73">
        <v>39276</v>
      </c>
      <c r="B3149" s="130">
        <v>1552.5</v>
      </c>
      <c r="C3149" s="125">
        <f t="shared" si="196"/>
        <v>3.1075067716842986E-2</v>
      </c>
      <c r="D3149" s="128">
        <f t="shared" si="197"/>
        <v>31075.067716842987</v>
      </c>
      <c r="E3149" s="128" t="e">
        <f t="shared" ca="1" si="198"/>
        <v>#DIV/0!</v>
      </c>
      <c r="F3149" s="128" t="e">
        <f t="shared" ca="1" si="199"/>
        <v>#DIV/0!</v>
      </c>
    </row>
    <row r="3150" spans="1:6" x14ac:dyDescent="0.3">
      <c r="A3150" s="73">
        <v>39275</v>
      </c>
      <c r="B3150" s="130">
        <v>1547.6999510000001</v>
      </c>
      <c r="C3150" s="125">
        <f t="shared" si="196"/>
        <v>2.7457271222663726E-2</v>
      </c>
      <c r="D3150" s="128">
        <f t="shared" si="197"/>
        <v>27457.271222663727</v>
      </c>
      <c r="E3150" s="128" t="e">
        <f t="shared" ca="1" si="198"/>
        <v>#DIV/0!</v>
      </c>
      <c r="F3150" s="128" t="e">
        <f t="shared" ca="1" si="199"/>
        <v>#DIV/0!</v>
      </c>
    </row>
    <row r="3151" spans="1:6" x14ac:dyDescent="0.3">
      <c r="A3151" s="73">
        <v>39274</v>
      </c>
      <c r="B3151" s="130">
        <v>1518.76001</v>
      </c>
      <c r="C3151" s="125">
        <f t="shared" si="196"/>
        <v>1.732880168000861E-2</v>
      </c>
      <c r="D3151" s="128">
        <f t="shared" si="197"/>
        <v>17328.801680008612</v>
      </c>
      <c r="E3151" s="128" t="e">
        <f t="shared" ca="1" si="198"/>
        <v>#DIV/0!</v>
      </c>
      <c r="F3151" s="128" t="e">
        <f t="shared" ca="1" si="199"/>
        <v>#DIV/0!</v>
      </c>
    </row>
    <row r="3152" spans="1:6" x14ac:dyDescent="0.3">
      <c r="A3152" s="73">
        <v>39273</v>
      </c>
      <c r="B3152" s="130">
        <v>1510.119995</v>
      </c>
      <c r="C3152" s="125">
        <f t="shared" si="196"/>
        <v>8.2657905128111775E-3</v>
      </c>
      <c r="D3152" s="128">
        <f t="shared" si="197"/>
        <v>8265.7905128111779</v>
      </c>
      <c r="E3152" s="128" t="e">
        <f t="shared" ca="1" si="198"/>
        <v>#DIV/0!</v>
      </c>
      <c r="F3152" s="128" t="e">
        <f t="shared" ca="1" si="199"/>
        <v>#DIV/0!</v>
      </c>
    </row>
    <row r="3153" spans="1:6" x14ac:dyDescent="0.3">
      <c r="A3153" s="73">
        <v>39272</v>
      </c>
      <c r="B3153" s="130">
        <v>1531.849976</v>
      </c>
      <c r="C3153" s="125">
        <f t="shared" si="196"/>
        <v>1.9493341929701868E-2</v>
      </c>
      <c r="D3153" s="128">
        <f t="shared" si="197"/>
        <v>19493.34192970187</v>
      </c>
      <c r="E3153" s="128" t="e">
        <f t="shared" ca="1" si="198"/>
        <v>#DIV/0!</v>
      </c>
      <c r="F3153" s="128" t="e">
        <f t="shared" ca="1" si="199"/>
        <v>#DIV/0!</v>
      </c>
    </row>
    <row r="3154" spans="1:6" x14ac:dyDescent="0.3">
      <c r="A3154" s="73">
        <v>39269</v>
      </c>
      <c r="B3154" s="130">
        <v>1530.4399410000001</v>
      </c>
      <c r="C3154" s="125">
        <f t="shared" si="196"/>
        <v>5.4198229654442986E-3</v>
      </c>
      <c r="D3154" s="128">
        <f t="shared" si="197"/>
        <v>5419.8229654442985</v>
      </c>
      <c r="E3154" s="128" t="e">
        <f t="shared" ca="1" si="198"/>
        <v>#DIV/0!</v>
      </c>
      <c r="F3154" s="128" t="e">
        <f t="shared" ca="1" si="199"/>
        <v>#DIV/0!</v>
      </c>
    </row>
    <row r="3155" spans="1:6" x14ac:dyDescent="0.3">
      <c r="A3155" s="73">
        <v>39268</v>
      </c>
      <c r="B3155" s="130">
        <v>1525.400024</v>
      </c>
      <c r="C3155" s="125">
        <f t="shared" si="196"/>
        <v>8.3023044619909836E-3</v>
      </c>
      <c r="D3155" s="128">
        <f t="shared" si="197"/>
        <v>8302.3044619909833</v>
      </c>
      <c r="E3155" s="128" t="e">
        <f t="shared" ca="1" si="198"/>
        <v>#DIV/0!</v>
      </c>
      <c r="F3155" s="128" t="e">
        <f t="shared" ca="1" si="199"/>
        <v>#DIV/0!</v>
      </c>
    </row>
    <row r="3156" spans="1:6" x14ac:dyDescent="0.3">
      <c r="A3156" s="73">
        <v>39266</v>
      </c>
      <c r="B3156" s="130">
        <v>1524.869995</v>
      </c>
      <c r="C3156" s="125">
        <f t="shared" si="196"/>
        <v>-5.7572903971488953E-3</v>
      </c>
      <c r="D3156" s="128">
        <f t="shared" si="197"/>
        <v>-5757.290397148895</v>
      </c>
      <c r="E3156" s="128" t="e">
        <f t="shared" ca="1" si="198"/>
        <v>#DIV/0!</v>
      </c>
      <c r="F3156" s="128" t="e">
        <f t="shared" ca="1" si="199"/>
        <v>#DIV/0!</v>
      </c>
    </row>
    <row r="3157" spans="1:6" x14ac:dyDescent="0.3">
      <c r="A3157" s="73">
        <v>39265</v>
      </c>
      <c r="B3157" s="130">
        <v>1519.4300539999999</v>
      </c>
      <c r="C3157" s="125">
        <f t="shared" si="196"/>
        <v>-7.5895592097655618E-3</v>
      </c>
      <c r="D3157" s="128">
        <f t="shared" si="197"/>
        <v>-7589.5592097655617</v>
      </c>
      <c r="E3157" s="128" t="e">
        <f t="shared" ca="1" si="198"/>
        <v>#DIV/0!</v>
      </c>
      <c r="F3157" s="128" t="e">
        <f t="shared" ca="1" si="199"/>
        <v>#DIV/0!</v>
      </c>
    </row>
    <row r="3158" spans="1:6" x14ac:dyDescent="0.3">
      <c r="A3158" s="73">
        <v>39262</v>
      </c>
      <c r="B3158" s="130">
        <v>1503.349976</v>
      </c>
      <c r="C3158" s="125">
        <f t="shared" si="196"/>
        <v>-1.9283622224629537E-2</v>
      </c>
      <c r="D3158" s="128">
        <f t="shared" si="197"/>
        <v>-19283.622224629537</v>
      </c>
      <c r="E3158" s="128" t="e">
        <f t="shared" ca="1" si="198"/>
        <v>#DIV/0!</v>
      </c>
      <c r="F3158" s="128" t="e">
        <f t="shared" ca="1" si="199"/>
        <v>#DIV/0!</v>
      </c>
    </row>
    <row r="3159" spans="1:6" x14ac:dyDescent="0.3">
      <c r="A3159" s="73">
        <v>39261</v>
      </c>
      <c r="B3159" s="130">
        <v>1505.709961</v>
      </c>
      <c r="C3159" s="125">
        <f t="shared" si="196"/>
        <v>-1.1333125622080886E-2</v>
      </c>
      <c r="D3159" s="128">
        <f t="shared" si="197"/>
        <v>-11333.125622080886</v>
      </c>
      <c r="E3159" s="128" t="e">
        <f t="shared" ca="1" si="198"/>
        <v>#DIV/0!</v>
      </c>
      <c r="F3159" s="128" t="e">
        <f t="shared" ca="1" si="199"/>
        <v>#DIV/0!</v>
      </c>
    </row>
    <row r="3160" spans="1:6" x14ac:dyDescent="0.3">
      <c r="A3160" s="73">
        <v>39260</v>
      </c>
      <c r="B3160" s="130">
        <v>1506.339966</v>
      </c>
      <c r="C3160" s="125">
        <f t="shared" si="196"/>
        <v>-6.1557448053647379E-3</v>
      </c>
      <c r="D3160" s="128">
        <f t="shared" si="197"/>
        <v>-6155.7448053647377</v>
      </c>
      <c r="E3160" s="128" t="e">
        <f t="shared" ca="1" si="198"/>
        <v>#DIV/0!</v>
      </c>
      <c r="F3160" s="128" t="e">
        <f t="shared" ca="1" si="199"/>
        <v>#DIV/0!</v>
      </c>
    </row>
    <row r="3161" spans="1:6" x14ac:dyDescent="0.3">
      <c r="A3161" s="73">
        <v>39259</v>
      </c>
      <c r="B3161" s="130">
        <v>1492.8900149999999</v>
      </c>
      <c r="C3161" s="125">
        <f t="shared" si="196"/>
        <v>-7.3667113194897382E-5</v>
      </c>
      <c r="D3161" s="128">
        <f t="shared" si="197"/>
        <v>-73.667113194897382</v>
      </c>
      <c r="E3161" s="128" t="e">
        <f t="shared" ca="1" si="198"/>
        <v>#DIV/0!</v>
      </c>
      <c r="F3161" s="128" t="e">
        <f t="shared" ca="1" si="199"/>
        <v>#DIV/0!</v>
      </c>
    </row>
    <row r="3162" spans="1:6" x14ac:dyDescent="0.3">
      <c r="A3162" s="73">
        <v>39258</v>
      </c>
      <c r="B3162" s="130">
        <v>1497.73999</v>
      </c>
      <c r="C3162" s="125">
        <f t="shared" si="196"/>
        <v>-7.5408218284193085E-3</v>
      </c>
      <c r="D3162" s="128">
        <f t="shared" si="197"/>
        <v>-7540.8218284193081</v>
      </c>
      <c r="E3162" s="128" t="e">
        <f t="shared" ca="1" si="198"/>
        <v>#DIV/0!</v>
      </c>
      <c r="F3162" s="128" t="e">
        <f t="shared" ca="1" si="199"/>
        <v>#DIV/0!</v>
      </c>
    </row>
    <row r="3163" spans="1:6" x14ac:dyDescent="0.3">
      <c r="A3163" s="73">
        <v>39255</v>
      </c>
      <c r="B3163" s="130">
        <v>1502.5600589999999</v>
      </c>
      <c r="C3163" s="125">
        <f t="shared" si="196"/>
        <v>-3.3893258145812899E-3</v>
      </c>
      <c r="D3163" s="128">
        <f t="shared" si="197"/>
        <v>-3389.3258145812897</v>
      </c>
      <c r="E3163" s="128" t="e">
        <f t="shared" ca="1" si="198"/>
        <v>#DIV/0!</v>
      </c>
      <c r="F3163" s="128" t="e">
        <f t="shared" ca="1" si="199"/>
        <v>#DIV/0!</v>
      </c>
    </row>
    <row r="3164" spans="1:6" x14ac:dyDescent="0.3">
      <c r="A3164" s="73">
        <v>39254</v>
      </c>
      <c r="B3164" s="130">
        <v>1522.1899410000001</v>
      </c>
      <c r="C3164" s="125">
        <f t="shared" si="196"/>
        <v>2.1110584557936463E-2</v>
      </c>
      <c r="D3164" s="128">
        <f t="shared" si="197"/>
        <v>21110.584557936461</v>
      </c>
      <c r="E3164" s="128" t="e">
        <f t="shared" ca="1" si="198"/>
        <v>#DIV/0!</v>
      </c>
      <c r="F3164" s="128" t="e">
        <f t="shared" ca="1" si="199"/>
        <v>#DIV/0!</v>
      </c>
    </row>
    <row r="3165" spans="1:6" x14ac:dyDescent="0.3">
      <c r="A3165" s="73">
        <v>39253</v>
      </c>
      <c r="B3165" s="130">
        <v>1512.839966</v>
      </c>
      <c r="C3165" s="125">
        <f t="shared" si="196"/>
        <v>-2.9920250596685571E-3</v>
      </c>
      <c r="D3165" s="128">
        <f t="shared" si="197"/>
        <v>-2992.0250596685573</v>
      </c>
      <c r="E3165" s="128" t="e">
        <f t="shared" ca="1" si="198"/>
        <v>#DIV/0!</v>
      </c>
      <c r="F3165" s="128" t="e">
        <f t="shared" ca="1" si="199"/>
        <v>#DIV/0!</v>
      </c>
    </row>
    <row r="3166" spans="1:6" x14ac:dyDescent="0.3">
      <c r="A3166" s="73">
        <v>39252</v>
      </c>
      <c r="B3166" s="130">
        <v>1533.6999510000001</v>
      </c>
      <c r="C3166" s="125">
        <f t="shared" si="196"/>
        <v>1.7962703471812169E-3</v>
      </c>
      <c r="D3166" s="128">
        <f t="shared" si="197"/>
        <v>1796.2703471812169</v>
      </c>
      <c r="E3166" s="128" t="e">
        <f t="shared" ca="1" si="198"/>
        <v>#DIV/0!</v>
      </c>
      <c r="F3166" s="128" t="e">
        <f t="shared" ca="1" si="199"/>
        <v>#DIV/0!</v>
      </c>
    </row>
    <row r="3167" spans="1:6" x14ac:dyDescent="0.3">
      <c r="A3167" s="73">
        <v>39251</v>
      </c>
      <c r="B3167" s="130">
        <v>1531.0500489999999</v>
      </c>
      <c r="C3167" s="125">
        <f t="shared" si="196"/>
        <v>-5.2820363536233428E-3</v>
      </c>
      <c r="D3167" s="128">
        <f t="shared" si="197"/>
        <v>-5282.0363536233426</v>
      </c>
      <c r="E3167" s="128" t="e">
        <f t="shared" ca="1" si="198"/>
        <v>#DIV/0!</v>
      </c>
      <c r="F3167" s="128" t="e">
        <f t="shared" ca="1" si="199"/>
        <v>#DIV/0!</v>
      </c>
    </row>
    <row r="3168" spans="1:6" x14ac:dyDescent="0.3">
      <c r="A3168" s="73">
        <v>39248</v>
      </c>
      <c r="B3168" s="130">
        <v>1532.910034</v>
      </c>
      <c r="C3168" s="125">
        <f t="shared" si="196"/>
        <v>-2.2325345144343922E-3</v>
      </c>
      <c r="D3168" s="128">
        <f t="shared" si="197"/>
        <v>-2232.5345144343923</v>
      </c>
      <c r="E3168" s="128" t="e">
        <f t="shared" ca="1" si="198"/>
        <v>#DIV/0!</v>
      </c>
      <c r="F3168" s="128" t="e">
        <f t="shared" ca="1" si="199"/>
        <v>#DIV/0!</v>
      </c>
    </row>
    <row r="3169" spans="1:6" x14ac:dyDescent="0.3">
      <c r="A3169" s="73">
        <v>39247</v>
      </c>
      <c r="B3169" s="130">
        <v>1522.969971</v>
      </c>
      <c r="C3169" s="125">
        <f t="shared" si="196"/>
        <v>-4.9979903731756092E-3</v>
      </c>
      <c r="D3169" s="128">
        <f t="shared" si="197"/>
        <v>-4997.9903731756094</v>
      </c>
      <c r="E3169" s="128" t="e">
        <f t="shared" ca="1" si="198"/>
        <v>#DIV/0!</v>
      </c>
      <c r="F3169" s="128" t="e">
        <f t="shared" ca="1" si="199"/>
        <v>#DIV/0!</v>
      </c>
    </row>
    <row r="3170" spans="1:6" x14ac:dyDescent="0.3">
      <c r="A3170" s="73">
        <v>39246</v>
      </c>
      <c r="B3170" s="130">
        <v>1515.670044</v>
      </c>
      <c r="C3170" s="125">
        <f t="shared" si="196"/>
        <v>-9.5148678239855844E-3</v>
      </c>
      <c r="D3170" s="128">
        <f t="shared" si="197"/>
        <v>-9514.8678239855835</v>
      </c>
      <c r="E3170" s="128" t="e">
        <f t="shared" ca="1" si="198"/>
        <v>#DIV/0!</v>
      </c>
      <c r="F3170" s="128" t="e">
        <f t="shared" ca="1" si="199"/>
        <v>#DIV/0!</v>
      </c>
    </row>
    <row r="3171" spans="1:6" x14ac:dyDescent="0.3">
      <c r="A3171" s="73">
        <v>39245</v>
      </c>
      <c r="B3171" s="130">
        <v>1493</v>
      </c>
      <c r="C3171" s="125">
        <f t="shared" si="196"/>
        <v>-1.6540293686297058E-2</v>
      </c>
      <c r="D3171" s="128">
        <f t="shared" si="197"/>
        <v>-16540.29368629706</v>
      </c>
      <c r="E3171" s="128" t="e">
        <f t="shared" ca="1" si="198"/>
        <v>#DIV/0!</v>
      </c>
      <c r="F3171" s="128" t="e">
        <f t="shared" ca="1" si="199"/>
        <v>#DIV/0!</v>
      </c>
    </row>
    <row r="3172" spans="1:6" x14ac:dyDescent="0.3">
      <c r="A3172" s="73">
        <v>39244</v>
      </c>
      <c r="B3172" s="130">
        <v>1509.119995</v>
      </c>
      <c r="C3172" s="125">
        <f t="shared" si="196"/>
        <v>-4.3609251563395679E-3</v>
      </c>
      <c r="D3172" s="128">
        <f t="shared" si="197"/>
        <v>-4360.9251563395683</v>
      </c>
      <c r="E3172" s="128" t="e">
        <f t="shared" ca="1" si="198"/>
        <v>#DIV/0!</v>
      </c>
      <c r="F3172" s="128" t="e">
        <f t="shared" ca="1" si="199"/>
        <v>#DIV/0!</v>
      </c>
    </row>
    <row r="3173" spans="1:6" x14ac:dyDescent="0.3">
      <c r="A3173" s="73">
        <v>39241</v>
      </c>
      <c r="B3173" s="130">
        <v>1507.670044</v>
      </c>
      <c r="C3173" s="125">
        <f t="shared" si="196"/>
        <v>1.0615783572798243E-4</v>
      </c>
      <c r="D3173" s="128">
        <f t="shared" si="197"/>
        <v>106.15783572798243</v>
      </c>
      <c r="E3173" s="128" t="e">
        <f t="shared" ca="1" si="198"/>
        <v>#DIV/0!</v>
      </c>
      <c r="F3173" s="128" t="e">
        <f t="shared" ca="1" si="199"/>
        <v>#DIV/0!</v>
      </c>
    </row>
    <row r="3174" spans="1:6" x14ac:dyDescent="0.3">
      <c r="A3174" s="73">
        <v>39240</v>
      </c>
      <c r="B3174" s="130">
        <v>1490.719971</v>
      </c>
      <c r="C3174" s="125">
        <f t="shared" si="196"/>
        <v>-2.0732097510818726E-2</v>
      </c>
      <c r="D3174" s="128">
        <f t="shared" si="197"/>
        <v>-20732.097510818727</v>
      </c>
      <c r="E3174" s="128" t="e">
        <f t="shared" ca="1" si="198"/>
        <v>#DIV/0!</v>
      </c>
      <c r="F3174" s="128" t="e">
        <f t="shared" ca="1" si="199"/>
        <v>#DIV/0!</v>
      </c>
    </row>
    <row r="3175" spans="1:6" x14ac:dyDescent="0.3">
      <c r="A3175" s="73">
        <v>39239</v>
      </c>
      <c r="B3175" s="130">
        <v>1517.380005</v>
      </c>
      <c r="C3175" s="125">
        <f t="shared" si="196"/>
        <v>-4.4222174252099844E-3</v>
      </c>
      <c r="D3175" s="128">
        <f t="shared" si="197"/>
        <v>-4422.217425209984</v>
      </c>
      <c r="E3175" s="128" t="e">
        <f t="shared" ca="1" si="198"/>
        <v>#DIV/0!</v>
      </c>
      <c r="F3175" s="128" t="e">
        <f t="shared" ca="1" si="199"/>
        <v>#DIV/0!</v>
      </c>
    </row>
    <row r="3176" spans="1:6" x14ac:dyDescent="0.3">
      <c r="A3176" s="73">
        <v>39238</v>
      </c>
      <c r="B3176" s="130">
        <v>1530.9499510000001</v>
      </c>
      <c r="C3176" s="125">
        <f t="shared" si="196"/>
        <v>3.8357977129757082E-3</v>
      </c>
      <c r="D3176" s="128">
        <f t="shared" si="197"/>
        <v>3835.7977129757082</v>
      </c>
      <c r="E3176" s="128" t="e">
        <f t="shared" ca="1" si="198"/>
        <v>#DIV/0!</v>
      </c>
      <c r="F3176" s="128" t="e">
        <f t="shared" ca="1" si="199"/>
        <v>#DIV/0!</v>
      </c>
    </row>
    <row r="3177" spans="1:6" x14ac:dyDescent="0.3">
      <c r="A3177" s="73">
        <v>39237</v>
      </c>
      <c r="B3177" s="130">
        <v>1539.1800539999999</v>
      </c>
      <c r="C3177" s="125">
        <f t="shared" si="196"/>
        <v>1.0789725168280917E-2</v>
      </c>
      <c r="D3177" s="128">
        <f t="shared" si="197"/>
        <v>10789.725168280916</v>
      </c>
      <c r="E3177" s="128" t="e">
        <f t="shared" ca="1" si="198"/>
        <v>#DIV/0!</v>
      </c>
      <c r="F3177" s="128" t="e">
        <f t="shared" ca="1" si="199"/>
        <v>#DIV/0!</v>
      </c>
    </row>
    <row r="3178" spans="1:6" x14ac:dyDescent="0.3">
      <c r="A3178" s="73">
        <v>39234</v>
      </c>
      <c r="B3178" s="130">
        <v>1536.339966</v>
      </c>
      <c r="C3178" s="125">
        <f t="shared" si="196"/>
        <v>1.5594094199305797E-2</v>
      </c>
      <c r="D3178" s="128">
        <f t="shared" si="197"/>
        <v>15594.094199305797</v>
      </c>
      <c r="E3178" s="128" t="e">
        <f t="shared" ca="1" si="198"/>
        <v>#DIV/0!</v>
      </c>
      <c r="F3178" s="128" t="e">
        <f t="shared" ca="1" si="199"/>
        <v>#DIV/0!</v>
      </c>
    </row>
    <row r="3179" spans="1:6" x14ac:dyDescent="0.3">
      <c r="A3179" s="73">
        <v>39233</v>
      </c>
      <c r="B3179" s="130">
        <v>1530.619995</v>
      </c>
      <c r="C3179" s="125">
        <f t="shared" si="196"/>
        <v>1.088405288595462E-2</v>
      </c>
      <c r="D3179" s="128">
        <f t="shared" si="197"/>
        <v>10884.052885954621</v>
      </c>
      <c r="E3179" s="128" t="e">
        <f t="shared" ca="1" si="198"/>
        <v>#DIV/0!</v>
      </c>
      <c r="F3179" s="128" t="e">
        <f t="shared" ca="1" si="199"/>
        <v>#DIV/0!</v>
      </c>
    </row>
    <row r="3180" spans="1:6" x14ac:dyDescent="0.3">
      <c r="A3180" s="73">
        <v>39232</v>
      </c>
      <c r="B3180" s="130">
        <v>1530.2299800000001</v>
      </c>
      <c r="C3180" s="125">
        <f t="shared" si="196"/>
        <v>1.9344679981438739E-2</v>
      </c>
      <c r="D3180" s="128">
        <f t="shared" si="197"/>
        <v>19344.679981438738</v>
      </c>
      <c r="E3180" s="128" t="e">
        <f t="shared" ca="1" si="198"/>
        <v>#DIV/0!</v>
      </c>
      <c r="F3180" s="128" t="e">
        <f t="shared" ca="1" si="199"/>
        <v>#DIV/0!</v>
      </c>
    </row>
    <row r="3181" spans="1:6" x14ac:dyDescent="0.3">
      <c r="A3181" s="73">
        <v>39231</v>
      </c>
      <c r="B3181" s="130">
        <v>1518.1099850000001</v>
      </c>
      <c r="C3181" s="125">
        <f t="shared" si="196"/>
        <v>9.9524071191445795E-3</v>
      </c>
      <c r="D3181" s="128">
        <f t="shared" si="197"/>
        <v>9952.4071191445801</v>
      </c>
      <c r="E3181" s="128" t="e">
        <f t="shared" ca="1" si="198"/>
        <v>#DIV/0!</v>
      </c>
      <c r="F3181" s="128" t="e">
        <f t="shared" ca="1" si="199"/>
        <v>#DIV/0!</v>
      </c>
    </row>
    <row r="3182" spans="1:6" x14ac:dyDescent="0.3">
      <c r="A3182" s="73">
        <v>39227</v>
      </c>
      <c r="B3182" s="130">
        <v>1515.7299800000001</v>
      </c>
      <c r="C3182" s="125">
        <f t="shared" si="196"/>
        <v>6.5610812215466385E-3</v>
      </c>
      <c r="D3182" s="128">
        <f t="shared" si="197"/>
        <v>6561.0812215466385</v>
      </c>
      <c r="E3182" s="128" t="e">
        <f t="shared" ca="1" si="198"/>
        <v>#DIV/0!</v>
      </c>
      <c r="F3182" s="128" t="e">
        <f t="shared" ca="1" si="199"/>
        <v>#DIV/0!</v>
      </c>
    </row>
    <row r="3183" spans="1:6" x14ac:dyDescent="0.3">
      <c r="A3183" s="73">
        <v>39226</v>
      </c>
      <c r="B3183" s="130">
        <v>1507.51001</v>
      </c>
      <c r="C3183" s="125">
        <f t="shared" si="196"/>
        <v>1.0754516893991095E-2</v>
      </c>
      <c r="D3183" s="128">
        <f t="shared" si="197"/>
        <v>10754.516893991095</v>
      </c>
      <c r="E3183" s="128" t="e">
        <f t="shared" ca="1" si="198"/>
        <v>#DIV/0!</v>
      </c>
      <c r="F3183" s="128" t="e">
        <f t="shared" ca="1" si="199"/>
        <v>#DIV/0!</v>
      </c>
    </row>
    <row r="3184" spans="1:6" x14ac:dyDescent="0.3">
      <c r="A3184" s="73">
        <v>39225</v>
      </c>
      <c r="B3184" s="130">
        <v>1522.280029</v>
      </c>
      <c r="C3184" s="125">
        <f t="shared" si="196"/>
        <v>6.4129323950925521E-3</v>
      </c>
      <c r="D3184" s="128">
        <f t="shared" si="197"/>
        <v>6412.9323950925518</v>
      </c>
      <c r="E3184" s="128" t="e">
        <f t="shared" ca="1" si="198"/>
        <v>#DIV/0!</v>
      </c>
      <c r="F3184" s="128" t="e">
        <f t="shared" ca="1" si="199"/>
        <v>#DIV/0!</v>
      </c>
    </row>
    <row r="3185" spans="1:6" x14ac:dyDescent="0.3">
      <c r="A3185" s="73">
        <v>39224</v>
      </c>
      <c r="B3185" s="130">
        <v>1524.119995</v>
      </c>
      <c r="C3185" s="125">
        <f t="shared" si="196"/>
        <v>1.0877367359618306E-2</v>
      </c>
      <c r="D3185" s="128">
        <f t="shared" si="197"/>
        <v>10877.367359618307</v>
      </c>
      <c r="E3185" s="128" t="e">
        <f t="shared" ca="1" si="198"/>
        <v>#DIV/0!</v>
      </c>
      <c r="F3185" s="128" t="e">
        <f t="shared" ca="1" si="199"/>
        <v>#DIV/0!</v>
      </c>
    </row>
    <row r="3186" spans="1:6" x14ac:dyDescent="0.3">
      <c r="A3186" s="73">
        <v>39223</v>
      </c>
      <c r="B3186" s="130">
        <v>1525.099976</v>
      </c>
      <c r="C3186" s="125">
        <f t="shared" si="196"/>
        <v>1.0347931875187788E-2</v>
      </c>
      <c r="D3186" s="128">
        <f t="shared" si="197"/>
        <v>10347.931875187787</v>
      </c>
      <c r="E3186" s="128" t="e">
        <f t="shared" ca="1" si="198"/>
        <v>#DIV/0!</v>
      </c>
      <c r="F3186" s="128" t="e">
        <f t="shared" ca="1" si="199"/>
        <v>#DIV/0!</v>
      </c>
    </row>
    <row r="3187" spans="1:6" x14ac:dyDescent="0.3">
      <c r="A3187" s="73">
        <v>39220</v>
      </c>
      <c r="B3187" s="130">
        <v>1522.75</v>
      </c>
      <c r="C3187" s="125">
        <f t="shared" si="196"/>
        <v>1.1377376135337514E-2</v>
      </c>
      <c r="D3187" s="128">
        <f t="shared" si="197"/>
        <v>11377.376135337514</v>
      </c>
      <c r="E3187" s="128" t="e">
        <f t="shared" ca="1" si="198"/>
        <v>#DIV/0!</v>
      </c>
      <c r="F3187" s="128" t="e">
        <f t="shared" ca="1" si="199"/>
        <v>#DIV/0!</v>
      </c>
    </row>
    <row r="3188" spans="1:6" x14ac:dyDescent="0.3">
      <c r="A3188" s="73">
        <v>39219</v>
      </c>
      <c r="B3188" s="130">
        <v>1512.75</v>
      </c>
      <c r="C3188" s="125">
        <f t="shared" si="196"/>
        <v>6.8956694976438637E-3</v>
      </c>
      <c r="D3188" s="128">
        <f t="shared" si="197"/>
        <v>6895.6694976438639</v>
      </c>
      <c r="E3188" s="128" t="e">
        <f t="shared" ca="1" si="198"/>
        <v>#DIV/0!</v>
      </c>
      <c r="F3188" s="128" t="e">
        <f t="shared" ca="1" si="199"/>
        <v>#DIV/0!</v>
      </c>
    </row>
    <row r="3189" spans="1:6" x14ac:dyDescent="0.3">
      <c r="A3189" s="73">
        <v>39218</v>
      </c>
      <c r="B3189" s="130">
        <v>1514.1400149999999</v>
      </c>
      <c r="C3189" s="125">
        <f t="shared" si="196"/>
        <v>1.2179775966689288E-2</v>
      </c>
      <c r="D3189" s="128">
        <f t="shared" si="197"/>
        <v>12179.775966689287</v>
      </c>
      <c r="E3189" s="128" t="e">
        <f t="shared" ca="1" si="198"/>
        <v>#DIV/0!</v>
      </c>
      <c r="F3189" s="128" t="e">
        <f t="shared" ca="1" si="199"/>
        <v>#DIV/0!</v>
      </c>
    </row>
    <row r="3190" spans="1:6" x14ac:dyDescent="0.3">
      <c r="A3190" s="73">
        <v>39217</v>
      </c>
      <c r="B3190" s="130">
        <v>1501.1899410000001</v>
      </c>
      <c r="C3190" s="125">
        <f t="shared" si="196"/>
        <v>1.0018092921424637E-2</v>
      </c>
      <c r="D3190" s="128">
        <f t="shared" si="197"/>
        <v>10018.092921424637</v>
      </c>
      <c r="E3190" s="128" t="e">
        <f t="shared" ca="1" si="198"/>
        <v>#DIV/0!</v>
      </c>
      <c r="F3190" s="128" t="e">
        <f t="shared" ca="1" si="199"/>
        <v>#DIV/0!</v>
      </c>
    </row>
    <row r="3191" spans="1:6" x14ac:dyDescent="0.3">
      <c r="A3191" s="73">
        <v>39216</v>
      </c>
      <c r="B3191" s="130">
        <v>1503.150024</v>
      </c>
      <c r="C3191" s="125">
        <f t="shared" si="196"/>
        <v>1.4018112259483573E-2</v>
      </c>
      <c r="D3191" s="128">
        <f t="shared" si="197"/>
        <v>14018.112259483572</v>
      </c>
      <c r="E3191" s="128" t="e">
        <f t="shared" ca="1" si="198"/>
        <v>#DIV/0!</v>
      </c>
      <c r="F3191" s="128" t="e">
        <f t="shared" ca="1" si="199"/>
        <v>#DIV/0!</v>
      </c>
    </row>
    <row r="3192" spans="1:6" x14ac:dyDescent="0.3">
      <c r="A3192" s="73">
        <v>39213</v>
      </c>
      <c r="B3192" s="130">
        <v>1505.849976</v>
      </c>
      <c r="C3192" s="125">
        <f t="shared" si="196"/>
        <v>7.8845237678049074E-3</v>
      </c>
      <c r="D3192" s="128">
        <f t="shared" si="197"/>
        <v>7884.523767804907</v>
      </c>
      <c r="E3192" s="128" t="e">
        <f t="shared" ca="1" si="198"/>
        <v>#DIV/0!</v>
      </c>
      <c r="F3192" s="128" t="e">
        <f t="shared" ca="1" si="199"/>
        <v>#DIV/0!</v>
      </c>
    </row>
    <row r="3193" spans="1:6" x14ac:dyDescent="0.3">
      <c r="A3193" s="73">
        <v>39212</v>
      </c>
      <c r="B3193" s="130">
        <v>1491.469971</v>
      </c>
      <c r="C3193" s="125">
        <f t="shared" si="196"/>
        <v>-1.8604845240086654E-3</v>
      </c>
      <c r="D3193" s="128">
        <f t="shared" si="197"/>
        <v>-1860.4845240086654</v>
      </c>
      <c r="E3193" s="128" t="e">
        <f t="shared" ca="1" si="198"/>
        <v>#DIV/0!</v>
      </c>
      <c r="F3193" s="128" t="e">
        <f t="shared" ca="1" si="199"/>
        <v>#DIV/0!</v>
      </c>
    </row>
    <row r="3194" spans="1:6" x14ac:dyDescent="0.3">
      <c r="A3194" s="73">
        <v>39211</v>
      </c>
      <c r="B3194" s="130">
        <v>1512.579956</v>
      </c>
      <c r="C3194" s="125">
        <f t="shared" si="196"/>
        <v>1.1474977929345043E-2</v>
      </c>
      <c r="D3194" s="128">
        <f t="shared" si="197"/>
        <v>11474.977929345043</v>
      </c>
      <c r="E3194" s="128" t="e">
        <f t="shared" ca="1" si="198"/>
        <v>#DIV/0!</v>
      </c>
      <c r="F3194" s="128" t="e">
        <f t="shared" ca="1" si="199"/>
        <v>#DIV/0!</v>
      </c>
    </row>
    <row r="3195" spans="1:6" x14ac:dyDescent="0.3">
      <c r="A3195" s="73">
        <v>39210</v>
      </c>
      <c r="B3195" s="130">
        <v>1507.719971</v>
      </c>
      <c r="C3195" s="125">
        <f t="shared" si="196"/>
        <v>1.8447549241617844E-2</v>
      </c>
      <c r="D3195" s="128">
        <f t="shared" si="197"/>
        <v>18447.549241617846</v>
      </c>
      <c r="E3195" s="128" t="e">
        <f t="shared" ca="1" si="198"/>
        <v>#DIV/0!</v>
      </c>
      <c r="F3195" s="128" t="e">
        <f t="shared" ca="1" si="199"/>
        <v>#DIV/0!</v>
      </c>
    </row>
    <row r="3196" spans="1:6" x14ac:dyDescent="0.3">
      <c r="A3196" s="73">
        <v>39209</v>
      </c>
      <c r="B3196" s="130">
        <v>1509.4799800000001</v>
      </c>
      <c r="C3196" s="125">
        <f t="shared" si="196"/>
        <v>1.9278375722665997E-2</v>
      </c>
      <c r="D3196" s="128">
        <f t="shared" si="197"/>
        <v>19278.375722665998</v>
      </c>
      <c r="E3196" s="128" t="e">
        <f t="shared" ca="1" si="198"/>
        <v>#DIV/0!</v>
      </c>
      <c r="F3196" s="128" t="e">
        <f t="shared" ca="1" si="199"/>
        <v>#DIV/0!</v>
      </c>
    </row>
    <row r="3197" spans="1:6" x14ac:dyDescent="0.3">
      <c r="A3197" s="73">
        <v>39206</v>
      </c>
      <c r="B3197" s="130">
        <v>1505.619995</v>
      </c>
      <c r="C3197" s="125">
        <f t="shared" si="196"/>
        <v>1.4329517528822944E-2</v>
      </c>
      <c r="D3197" s="128">
        <f t="shared" si="197"/>
        <v>14329.517528822944</v>
      </c>
      <c r="E3197" s="128" t="e">
        <f t="shared" ca="1" si="198"/>
        <v>#DIV/0!</v>
      </c>
      <c r="F3197" s="128" t="e">
        <f t="shared" ca="1" si="199"/>
        <v>#DIV/0!</v>
      </c>
    </row>
    <row r="3198" spans="1:6" x14ac:dyDescent="0.3">
      <c r="A3198" s="73">
        <v>39205</v>
      </c>
      <c r="B3198" s="130">
        <v>1502.3900149999999</v>
      </c>
      <c r="C3198" s="125">
        <f t="shared" si="196"/>
        <v>2.1526748914168392E-2</v>
      </c>
      <c r="D3198" s="128">
        <f t="shared" si="197"/>
        <v>21526.748914168391</v>
      </c>
      <c r="E3198" s="128" t="e">
        <f t="shared" ca="1" si="198"/>
        <v>#DIV/0!</v>
      </c>
      <c r="F3198" s="128" t="e">
        <f t="shared" ca="1" si="199"/>
        <v>#DIV/0!</v>
      </c>
    </row>
    <row r="3199" spans="1:6" x14ac:dyDescent="0.3">
      <c r="A3199" s="73">
        <v>39204</v>
      </c>
      <c r="B3199" s="130">
        <v>1495.920044</v>
      </c>
      <c r="C3199" s="125">
        <f t="shared" si="196"/>
        <v>1.5904953480475381E-2</v>
      </c>
      <c r="D3199" s="128">
        <f t="shared" si="197"/>
        <v>15904.95348047538</v>
      </c>
      <c r="E3199" s="128" t="e">
        <f t="shared" ca="1" si="198"/>
        <v>#DIV/0!</v>
      </c>
      <c r="F3199" s="128" t="e">
        <f t="shared" ca="1" si="199"/>
        <v>#DIV/0!</v>
      </c>
    </row>
    <row r="3200" spans="1:6" x14ac:dyDescent="0.3">
      <c r="A3200" s="73">
        <v>39203</v>
      </c>
      <c r="B3200" s="130">
        <v>1486.3000489999999</v>
      </c>
      <c r="C3200" s="125">
        <f t="shared" si="196"/>
        <v>1.0071539675313712E-2</v>
      </c>
      <c r="D3200" s="128">
        <f t="shared" si="197"/>
        <v>10071.539675313712</v>
      </c>
      <c r="E3200" s="128" t="e">
        <f t="shared" ca="1" si="198"/>
        <v>#DIV/0!</v>
      </c>
      <c r="F3200" s="128" t="e">
        <f t="shared" ca="1" si="199"/>
        <v>#DIV/0!</v>
      </c>
    </row>
    <row r="3201" spans="1:6" x14ac:dyDescent="0.3">
      <c r="A3201" s="73">
        <v>39202</v>
      </c>
      <c r="B3201" s="130">
        <v>1482.369995</v>
      </c>
      <c r="C3201" s="125">
        <f t="shared" si="196"/>
        <v>9.5619100752037944E-3</v>
      </c>
      <c r="D3201" s="128">
        <f t="shared" si="197"/>
        <v>9561.9100752037939</v>
      </c>
      <c r="E3201" s="128" t="e">
        <f t="shared" ca="1" si="198"/>
        <v>#DIV/0!</v>
      </c>
      <c r="F3201" s="128" t="e">
        <f t="shared" ca="1" si="199"/>
        <v>#DIV/0!</v>
      </c>
    </row>
    <row r="3202" spans="1:6" x14ac:dyDescent="0.3">
      <c r="A3202" s="73">
        <v>39199</v>
      </c>
      <c r="B3202" s="130">
        <v>1494.0699460000001</v>
      </c>
      <c r="C3202" s="125">
        <f t="shared" si="196"/>
        <v>2.837180072335288E-2</v>
      </c>
      <c r="D3202" s="128">
        <f t="shared" si="197"/>
        <v>28371.800723352881</v>
      </c>
      <c r="E3202" s="128" t="e">
        <f t="shared" ca="1" si="198"/>
        <v>#DIV/0!</v>
      </c>
      <c r="F3202" s="128" t="e">
        <f t="shared" ca="1" si="199"/>
        <v>#DIV/0!</v>
      </c>
    </row>
    <row r="3203" spans="1:6" x14ac:dyDescent="0.3">
      <c r="A3203" s="73">
        <v>39198</v>
      </c>
      <c r="B3203" s="130">
        <v>1494.25</v>
      </c>
      <c r="C3203" s="125">
        <f t="shared" si="196"/>
        <v>3.208312572726002E-2</v>
      </c>
      <c r="D3203" s="128">
        <f t="shared" si="197"/>
        <v>32083.12572726002</v>
      </c>
      <c r="E3203" s="128" t="e">
        <f t="shared" ca="1" si="198"/>
        <v>#DIV/0!</v>
      </c>
      <c r="F3203" s="128" t="e">
        <f t="shared" ca="1" si="199"/>
        <v>#DIV/0!</v>
      </c>
    </row>
    <row r="3204" spans="1:6" x14ac:dyDescent="0.3">
      <c r="A3204" s="73">
        <v>39197</v>
      </c>
      <c r="B3204" s="130">
        <v>1495.420044</v>
      </c>
      <c r="C3204" s="125">
        <f t="shared" si="196"/>
        <v>3.9301708421545012E-2</v>
      </c>
      <c r="D3204" s="128">
        <f t="shared" si="197"/>
        <v>39301.708421545009</v>
      </c>
      <c r="E3204" s="128" t="e">
        <f t="shared" ca="1" si="198"/>
        <v>#DIV/0!</v>
      </c>
      <c r="F3204" s="128" t="e">
        <f t="shared" ca="1" si="199"/>
        <v>#DIV/0!</v>
      </c>
    </row>
    <row r="3205" spans="1:6" x14ac:dyDescent="0.3">
      <c r="A3205" s="73">
        <v>39196</v>
      </c>
      <c r="B3205" s="130">
        <v>1480.410034</v>
      </c>
      <c r="C3205" s="125">
        <f t="shared" si="196"/>
        <v>2.2107318241903373E-2</v>
      </c>
      <c r="D3205" s="128">
        <f t="shared" si="197"/>
        <v>22107.318241903373</v>
      </c>
      <c r="E3205" s="128" t="e">
        <f t="shared" ca="1" si="198"/>
        <v>#DIV/0!</v>
      </c>
      <c r="F3205" s="128" t="e">
        <f t="shared" ca="1" si="199"/>
        <v>#DIV/0!</v>
      </c>
    </row>
    <row r="3206" spans="1:6" x14ac:dyDescent="0.3">
      <c r="A3206" s="73">
        <v>39195</v>
      </c>
      <c r="B3206" s="130">
        <v>1480.9300539999999</v>
      </c>
      <c r="C3206" s="125">
        <f t="shared" si="196"/>
        <v>2.5141781779945083E-2</v>
      </c>
      <c r="D3206" s="128">
        <f t="shared" si="197"/>
        <v>25141.781779945082</v>
      </c>
      <c r="E3206" s="128" t="e">
        <f t="shared" ca="1" si="198"/>
        <v>#DIV/0!</v>
      </c>
      <c r="F3206" s="128" t="e">
        <f t="shared" ca="1" si="199"/>
        <v>#DIV/0!</v>
      </c>
    </row>
    <row r="3207" spans="1:6" x14ac:dyDescent="0.3">
      <c r="A3207" s="73">
        <v>39192</v>
      </c>
      <c r="B3207" s="130">
        <v>1484.349976</v>
      </c>
      <c r="C3207" s="125">
        <f t="shared" si="196"/>
        <v>2.8114067240302631E-2</v>
      </c>
      <c r="D3207" s="128">
        <f t="shared" si="197"/>
        <v>28114.067240302633</v>
      </c>
      <c r="E3207" s="128" t="e">
        <f t="shared" ca="1" si="198"/>
        <v>#DIV/0!</v>
      </c>
      <c r="F3207" s="128" t="e">
        <f t="shared" ca="1" si="199"/>
        <v>#DIV/0!</v>
      </c>
    </row>
    <row r="3208" spans="1:6" x14ac:dyDescent="0.3">
      <c r="A3208" s="73">
        <v>39191</v>
      </c>
      <c r="B3208" s="130">
        <v>1470.7299800000001</v>
      </c>
      <c r="C3208" s="125">
        <f t="shared" ref="C3208:C3271" si="200">B3208/B3218-1</f>
        <v>2.1787299380240377E-2</v>
      </c>
      <c r="D3208" s="128">
        <f t="shared" ref="D3208:D3271" si="201">C3208*$B$5</f>
        <v>21787.299380240376</v>
      </c>
      <c r="E3208" s="128" t="e">
        <f t="shared" ref="E3208:E3271" ca="1" si="202">_xlfn.PERCENTILE.INC(OFFSET(D3208,0,0,Window),1-VaRLevel)</f>
        <v>#DIV/0!</v>
      </c>
      <c r="F3208" s="128" t="e">
        <f t="shared" ref="F3208:F3271" ca="1" si="203">ABS(AVERAGEIF(OFFSET(D3208,0,0,Window),"&lt;=" &amp;E3208))</f>
        <v>#DIV/0!</v>
      </c>
    </row>
    <row r="3209" spans="1:6" x14ac:dyDescent="0.3">
      <c r="A3209" s="73">
        <v>39190</v>
      </c>
      <c r="B3209" s="130">
        <v>1472.5</v>
      </c>
      <c r="C3209" s="125">
        <f t="shared" si="200"/>
        <v>2.4155448727467554E-2</v>
      </c>
      <c r="D3209" s="128">
        <f t="shared" si="201"/>
        <v>24155.448727467556</v>
      </c>
      <c r="E3209" s="128" t="e">
        <f t="shared" ca="1" si="202"/>
        <v>#DIV/0!</v>
      </c>
      <c r="F3209" s="128" t="e">
        <f t="shared" ca="1" si="203"/>
        <v>#DIV/0!</v>
      </c>
    </row>
    <row r="3210" spans="1:6" x14ac:dyDescent="0.3">
      <c r="A3210" s="73">
        <v>39189</v>
      </c>
      <c r="B3210" s="130">
        <v>1471.4799800000001</v>
      </c>
      <c r="C3210" s="125">
        <f t="shared" si="200"/>
        <v>3.2943687049074688E-2</v>
      </c>
      <c r="D3210" s="128">
        <f t="shared" si="201"/>
        <v>32943.687049074688</v>
      </c>
      <c r="E3210" s="128" t="e">
        <f t="shared" ca="1" si="202"/>
        <v>#DIV/0!</v>
      </c>
      <c r="F3210" s="128" t="e">
        <f t="shared" ca="1" si="203"/>
        <v>#DIV/0!</v>
      </c>
    </row>
    <row r="3211" spans="1:6" x14ac:dyDescent="0.3">
      <c r="A3211" s="73">
        <v>39188</v>
      </c>
      <c r="B3211" s="130">
        <v>1468.329956</v>
      </c>
      <c r="C3211" s="125">
        <f t="shared" si="200"/>
        <v>3.3409323579479899E-2</v>
      </c>
      <c r="D3211" s="128">
        <f t="shared" si="201"/>
        <v>33409.323579479897</v>
      </c>
      <c r="E3211" s="128" t="e">
        <f t="shared" ca="1" si="202"/>
        <v>#DIV/0!</v>
      </c>
      <c r="F3211" s="128" t="e">
        <f t="shared" ca="1" si="203"/>
        <v>#DIV/0!</v>
      </c>
    </row>
    <row r="3212" spans="1:6" x14ac:dyDescent="0.3">
      <c r="A3212" s="73">
        <v>39185</v>
      </c>
      <c r="B3212" s="130">
        <v>1452.849976</v>
      </c>
      <c r="C3212" s="125">
        <f t="shared" si="200"/>
        <v>2.1314099795358254E-2</v>
      </c>
      <c r="D3212" s="128">
        <f t="shared" si="201"/>
        <v>21314.099795358256</v>
      </c>
      <c r="E3212" s="128" t="e">
        <f t="shared" ca="1" si="202"/>
        <v>#DIV/0!</v>
      </c>
      <c r="F3212" s="128" t="e">
        <f t="shared" ca="1" si="203"/>
        <v>#DIV/0!</v>
      </c>
    </row>
    <row r="3213" spans="1:6" x14ac:dyDescent="0.3">
      <c r="A3213" s="73">
        <v>39184</v>
      </c>
      <c r="B3213" s="130">
        <v>1447.8000489999999</v>
      </c>
      <c r="C3213" s="125">
        <f t="shared" si="200"/>
        <v>2.1570295175381338E-2</v>
      </c>
      <c r="D3213" s="128">
        <f t="shared" si="201"/>
        <v>21570.295175381336</v>
      </c>
      <c r="E3213" s="128" t="e">
        <f t="shared" ca="1" si="202"/>
        <v>#DIV/0!</v>
      </c>
      <c r="F3213" s="128" t="e">
        <f t="shared" ca="1" si="203"/>
        <v>#DIV/0!</v>
      </c>
    </row>
    <row r="3214" spans="1:6" x14ac:dyDescent="0.3">
      <c r="A3214" s="73">
        <v>39183</v>
      </c>
      <c r="B3214" s="130">
        <v>1438.869995</v>
      </c>
      <c r="C3214" s="125">
        <f t="shared" si="200"/>
        <v>7.18181316645361E-3</v>
      </c>
      <c r="D3214" s="128">
        <f t="shared" si="201"/>
        <v>7181.8131664536104</v>
      </c>
      <c r="E3214" s="128" t="e">
        <f t="shared" ca="1" si="202"/>
        <v>#DIV/0!</v>
      </c>
      <c r="F3214" s="128" t="e">
        <f t="shared" ca="1" si="203"/>
        <v>#DIV/0!</v>
      </c>
    </row>
    <row r="3215" spans="1:6" x14ac:dyDescent="0.3">
      <c r="A3215" s="73">
        <v>39182</v>
      </c>
      <c r="B3215" s="130">
        <v>1448.3900149999999</v>
      </c>
      <c r="C3215" s="125">
        <f t="shared" si="200"/>
        <v>7.5756626086955769E-3</v>
      </c>
      <c r="D3215" s="128">
        <f t="shared" si="201"/>
        <v>7575.6626086955766</v>
      </c>
      <c r="E3215" s="128" t="e">
        <f t="shared" ca="1" si="202"/>
        <v>#DIV/0!</v>
      </c>
      <c r="F3215" s="128" t="e">
        <f t="shared" ca="1" si="203"/>
        <v>#DIV/0!</v>
      </c>
    </row>
    <row r="3216" spans="1:6" x14ac:dyDescent="0.3">
      <c r="A3216" s="73">
        <v>39181</v>
      </c>
      <c r="B3216" s="130">
        <v>1444.6099850000001</v>
      </c>
      <c r="C3216" s="125">
        <f t="shared" si="200"/>
        <v>5.9187667301121571E-3</v>
      </c>
      <c r="D3216" s="128">
        <f t="shared" si="201"/>
        <v>5918.7667301121573</v>
      </c>
      <c r="E3216" s="128" t="e">
        <f t="shared" ca="1" si="202"/>
        <v>#DIV/0!</v>
      </c>
      <c r="F3216" s="128" t="e">
        <f t="shared" ca="1" si="203"/>
        <v>#DIV/0!</v>
      </c>
    </row>
    <row r="3217" spans="1:6" x14ac:dyDescent="0.3">
      <c r="A3217" s="73">
        <v>39177</v>
      </c>
      <c r="B3217" s="130">
        <v>1443.76001</v>
      </c>
      <c r="C3217" s="125">
        <f t="shared" si="200"/>
        <v>6.4271269879836446E-3</v>
      </c>
      <c r="D3217" s="128">
        <f t="shared" si="201"/>
        <v>6427.1269879836445</v>
      </c>
      <c r="E3217" s="128" t="e">
        <f t="shared" ca="1" si="202"/>
        <v>#DIV/0!</v>
      </c>
      <c r="F3217" s="128" t="e">
        <f t="shared" ca="1" si="203"/>
        <v>#DIV/0!</v>
      </c>
    </row>
    <row r="3218" spans="1:6" x14ac:dyDescent="0.3">
      <c r="A3218" s="73">
        <v>39176</v>
      </c>
      <c r="B3218" s="130">
        <v>1439.369995</v>
      </c>
      <c r="C3218" s="125">
        <f t="shared" si="200"/>
        <v>3.0173067526515496E-3</v>
      </c>
      <c r="D3218" s="128">
        <f t="shared" si="201"/>
        <v>3017.3067526515497</v>
      </c>
      <c r="E3218" s="128" t="e">
        <f t="shared" ca="1" si="202"/>
        <v>#DIV/0!</v>
      </c>
      <c r="F3218" s="128" t="e">
        <f t="shared" ca="1" si="203"/>
        <v>#DIV/0!</v>
      </c>
    </row>
    <row r="3219" spans="1:6" x14ac:dyDescent="0.3">
      <c r="A3219" s="73">
        <v>39175</v>
      </c>
      <c r="B3219" s="130">
        <v>1437.7700199999999</v>
      </c>
      <c r="C3219" s="125">
        <f t="shared" si="200"/>
        <v>1.9015748452754222E-2</v>
      </c>
      <c r="D3219" s="128">
        <f t="shared" si="201"/>
        <v>19015.748452754222</v>
      </c>
      <c r="E3219" s="128" t="e">
        <f t="shared" ca="1" si="202"/>
        <v>#DIV/0!</v>
      </c>
      <c r="F3219" s="128" t="e">
        <f t="shared" ca="1" si="203"/>
        <v>#DIV/0!</v>
      </c>
    </row>
    <row r="3220" spans="1:6" x14ac:dyDescent="0.3">
      <c r="A3220" s="73">
        <v>39174</v>
      </c>
      <c r="B3220" s="130">
        <v>1424.5500489999999</v>
      </c>
      <c r="C3220" s="125">
        <f t="shared" si="200"/>
        <v>1.6040675187652509E-2</v>
      </c>
      <c r="D3220" s="128">
        <f t="shared" si="201"/>
        <v>16040.675187652509</v>
      </c>
      <c r="E3220" s="128" t="e">
        <f t="shared" ca="1" si="202"/>
        <v>#DIV/0!</v>
      </c>
      <c r="F3220" s="128" t="e">
        <f t="shared" ca="1" si="203"/>
        <v>#DIV/0!</v>
      </c>
    </row>
    <row r="3221" spans="1:6" x14ac:dyDescent="0.3">
      <c r="A3221" s="73">
        <v>39171</v>
      </c>
      <c r="B3221" s="130">
        <v>1420.8599850000001</v>
      </c>
      <c r="C3221" s="125">
        <f t="shared" si="200"/>
        <v>2.4449356644449027E-2</v>
      </c>
      <c r="D3221" s="128">
        <f t="shared" si="201"/>
        <v>24449.356644449028</v>
      </c>
      <c r="E3221" s="128" t="e">
        <f t="shared" ca="1" si="202"/>
        <v>#DIV/0!</v>
      </c>
      <c r="F3221" s="128" t="e">
        <f t="shared" ca="1" si="203"/>
        <v>#DIV/0!</v>
      </c>
    </row>
    <row r="3222" spans="1:6" x14ac:dyDescent="0.3">
      <c r="A3222" s="73">
        <v>39170</v>
      </c>
      <c r="B3222" s="130">
        <v>1422.530029</v>
      </c>
      <c r="C3222" s="125">
        <f t="shared" si="200"/>
        <v>2.1726951022724261E-2</v>
      </c>
      <c r="D3222" s="128">
        <f t="shared" si="201"/>
        <v>21726.951022724261</v>
      </c>
      <c r="E3222" s="128" t="e">
        <f t="shared" ca="1" si="202"/>
        <v>#DIV/0!</v>
      </c>
      <c r="F3222" s="128" t="e">
        <f t="shared" ca="1" si="203"/>
        <v>#DIV/0!</v>
      </c>
    </row>
    <row r="3223" spans="1:6" x14ac:dyDescent="0.3">
      <c r="A3223" s="73">
        <v>39169</v>
      </c>
      <c r="B3223" s="130">
        <v>1417.2299800000001</v>
      </c>
      <c r="C3223" s="125">
        <f t="shared" si="200"/>
        <v>2.1669971990831316E-2</v>
      </c>
      <c r="D3223" s="128">
        <f t="shared" si="201"/>
        <v>21669.971990831316</v>
      </c>
      <c r="E3223" s="128" t="e">
        <f t="shared" ca="1" si="202"/>
        <v>#DIV/0!</v>
      </c>
      <c r="F3223" s="128" t="e">
        <f t="shared" ca="1" si="203"/>
        <v>#DIV/0!</v>
      </c>
    </row>
    <row r="3224" spans="1:6" x14ac:dyDescent="0.3">
      <c r="A3224" s="73">
        <v>39168</v>
      </c>
      <c r="B3224" s="130">
        <v>1428.6099850000001</v>
      </c>
      <c r="C3224" s="125">
        <f t="shared" si="200"/>
        <v>3.6764785225497532E-2</v>
      </c>
      <c r="D3224" s="128">
        <f t="shared" si="201"/>
        <v>36764.78522549753</v>
      </c>
      <c r="E3224" s="128" t="e">
        <f t="shared" ca="1" si="202"/>
        <v>#DIV/0!</v>
      </c>
      <c r="F3224" s="128" t="e">
        <f t="shared" ca="1" si="203"/>
        <v>#DIV/0!</v>
      </c>
    </row>
    <row r="3225" spans="1:6" x14ac:dyDescent="0.3">
      <c r="A3225" s="73">
        <v>39167</v>
      </c>
      <c r="B3225" s="130">
        <v>1437.5</v>
      </c>
      <c r="C3225" s="125">
        <f t="shared" si="200"/>
        <v>2.1967883212874462E-2</v>
      </c>
      <c r="D3225" s="128">
        <f t="shared" si="201"/>
        <v>21967.883212874462</v>
      </c>
      <c r="E3225" s="128" t="e">
        <f t="shared" ca="1" si="202"/>
        <v>#DIV/0!</v>
      </c>
      <c r="F3225" s="128" t="e">
        <f t="shared" ca="1" si="203"/>
        <v>#DIV/0!</v>
      </c>
    </row>
    <row r="3226" spans="1:6" x14ac:dyDescent="0.3">
      <c r="A3226" s="73">
        <v>39164</v>
      </c>
      <c r="B3226" s="130">
        <v>1436.1099850000001</v>
      </c>
      <c r="C3226" s="125">
        <f t="shared" si="200"/>
        <v>2.3716189876500815E-2</v>
      </c>
      <c r="D3226" s="128">
        <f t="shared" si="201"/>
        <v>23716.189876500815</v>
      </c>
      <c r="E3226" s="128" t="e">
        <f t="shared" ca="1" si="202"/>
        <v>#DIV/0!</v>
      </c>
      <c r="F3226" s="128" t="e">
        <f t="shared" ca="1" si="203"/>
        <v>#DIV/0!</v>
      </c>
    </row>
    <row r="3227" spans="1:6" x14ac:dyDescent="0.3">
      <c r="A3227" s="73">
        <v>39163</v>
      </c>
      <c r="B3227" s="130">
        <v>1434.540039</v>
      </c>
      <c r="C3227" s="125">
        <f t="shared" si="200"/>
        <v>2.3290003959404837E-2</v>
      </c>
      <c r="D3227" s="128">
        <f t="shared" si="201"/>
        <v>23290.003959404836</v>
      </c>
      <c r="E3227" s="128" t="e">
        <f t="shared" ca="1" si="202"/>
        <v>#DIV/0!</v>
      </c>
      <c r="F3227" s="128" t="e">
        <f t="shared" ca="1" si="203"/>
        <v>#DIV/0!</v>
      </c>
    </row>
    <row r="3228" spans="1:6" x14ac:dyDescent="0.3">
      <c r="A3228" s="73">
        <v>39162</v>
      </c>
      <c r="B3228" s="130">
        <v>1435.040039</v>
      </c>
      <c r="C3228" s="125">
        <f t="shared" si="200"/>
        <v>3.0941808298535545E-2</v>
      </c>
      <c r="D3228" s="128">
        <f t="shared" si="201"/>
        <v>30941.808298535543</v>
      </c>
      <c r="E3228" s="128" t="e">
        <f t="shared" ca="1" si="202"/>
        <v>#DIV/0!</v>
      </c>
      <c r="F3228" s="128" t="e">
        <f t="shared" ca="1" si="203"/>
        <v>#DIV/0!</v>
      </c>
    </row>
    <row r="3229" spans="1:6" x14ac:dyDescent="0.3">
      <c r="A3229" s="73">
        <v>39161</v>
      </c>
      <c r="B3229" s="130">
        <v>1410.9399410000001</v>
      </c>
      <c r="C3229" s="125">
        <f t="shared" si="200"/>
        <v>1.1129278578772217E-2</v>
      </c>
      <c r="D3229" s="128">
        <f t="shared" si="201"/>
        <v>11129.278578772217</v>
      </c>
      <c r="E3229" s="128" t="e">
        <f t="shared" ca="1" si="202"/>
        <v>#DIV/0!</v>
      </c>
      <c r="F3229" s="128" t="e">
        <f t="shared" ca="1" si="203"/>
        <v>#DIV/0!</v>
      </c>
    </row>
    <row r="3230" spans="1:6" x14ac:dyDescent="0.3">
      <c r="A3230" s="73">
        <v>39160</v>
      </c>
      <c r="B3230" s="130">
        <v>1402.0600589999999</v>
      </c>
      <c r="C3230" s="125">
        <f t="shared" si="200"/>
        <v>2.0333059777650542E-2</v>
      </c>
      <c r="D3230" s="128">
        <f t="shared" si="201"/>
        <v>20333.059777650542</v>
      </c>
      <c r="E3230" s="128" t="e">
        <f t="shared" ca="1" si="202"/>
        <v>#DIV/0!</v>
      </c>
      <c r="F3230" s="128" t="e">
        <f t="shared" ca="1" si="203"/>
        <v>#DIV/0!</v>
      </c>
    </row>
    <row r="3231" spans="1:6" x14ac:dyDescent="0.3">
      <c r="A3231" s="73">
        <v>39157</v>
      </c>
      <c r="B3231" s="130">
        <v>1386.9499510000001</v>
      </c>
      <c r="C3231" s="125">
        <f t="shared" si="200"/>
        <v>-1.5866331669422973E-4</v>
      </c>
      <c r="D3231" s="128">
        <f t="shared" si="201"/>
        <v>-158.66331669422974</v>
      </c>
      <c r="E3231" s="128" t="e">
        <f t="shared" ca="1" si="202"/>
        <v>#DIV/0!</v>
      </c>
      <c r="F3231" s="128" t="e">
        <f t="shared" ca="1" si="203"/>
        <v>#DIV/0!</v>
      </c>
    </row>
    <row r="3232" spans="1:6" x14ac:dyDescent="0.3">
      <c r="A3232" s="73">
        <v>39156</v>
      </c>
      <c r="B3232" s="130">
        <v>1392.280029</v>
      </c>
      <c r="C3232" s="125">
        <f t="shared" si="200"/>
        <v>-7.7610087576812647E-3</v>
      </c>
      <c r="D3232" s="128">
        <f t="shared" si="201"/>
        <v>-7761.0087576812648</v>
      </c>
      <c r="E3232" s="128" t="e">
        <f t="shared" ca="1" si="202"/>
        <v>#DIV/0!</v>
      </c>
      <c r="F3232" s="128" t="e">
        <f t="shared" ca="1" si="203"/>
        <v>#DIV/0!</v>
      </c>
    </row>
    <row r="3233" spans="1:6" x14ac:dyDescent="0.3">
      <c r="A3233" s="73">
        <v>39155</v>
      </c>
      <c r="B3233" s="130">
        <v>1387.170044</v>
      </c>
      <c r="C3233" s="125">
        <f t="shared" si="200"/>
        <v>-1.3967602645861388E-2</v>
      </c>
      <c r="D3233" s="128">
        <f t="shared" si="201"/>
        <v>-13967.602645861387</v>
      </c>
      <c r="E3233" s="128" t="e">
        <f t="shared" ca="1" si="202"/>
        <v>#DIV/0!</v>
      </c>
      <c r="F3233" s="128" t="e">
        <f t="shared" ca="1" si="203"/>
        <v>#DIV/0!</v>
      </c>
    </row>
    <row r="3234" spans="1:6" x14ac:dyDescent="0.3">
      <c r="A3234" s="73">
        <v>39154</v>
      </c>
      <c r="B3234" s="130">
        <v>1377.9499510000001</v>
      </c>
      <c r="C3234" s="125">
        <f t="shared" si="200"/>
        <v>-1.5074685078401817E-2</v>
      </c>
      <c r="D3234" s="128">
        <f t="shared" si="201"/>
        <v>-15074.685078401817</v>
      </c>
      <c r="E3234" s="128" t="e">
        <f t="shared" ca="1" si="202"/>
        <v>#DIV/0!</v>
      </c>
      <c r="F3234" s="128" t="e">
        <f t="shared" ca="1" si="203"/>
        <v>#DIV/0!</v>
      </c>
    </row>
    <row r="3235" spans="1:6" x14ac:dyDescent="0.3">
      <c r="A3235" s="73">
        <v>39153</v>
      </c>
      <c r="B3235" s="130">
        <v>1406.599976</v>
      </c>
      <c r="C3235" s="125">
        <f t="shared" si="200"/>
        <v>-2.9509386248885328E-2</v>
      </c>
      <c r="D3235" s="128">
        <f t="shared" si="201"/>
        <v>-29509.386248885326</v>
      </c>
      <c r="E3235" s="128" t="e">
        <f t="shared" ca="1" si="202"/>
        <v>#DIV/0!</v>
      </c>
      <c r="F3235" s="128" t="e">
        <f t="shared" ca="1" si="203"/>
        <v>#DIV/0!</v>
      </c>
    </row>
    <row r="3236" spans="1:6" x14ac:dyDescent="0.3">
      <c r="A3236" s="73">
        <v>39150</v>
      </c>
      <c r="B3236" s="130">
        <v>1402.839966</v>
      </c>
      <c r="C3236" s="125">
        <f t="shared" si="200"/>
        <v>-3.3317468398852523E-2</v>
      </c>
      <c r="D3236" s="128">
        <f t="shared" si="201"/>
        <v>-33317.468398852521</v>
      </c>
      <c r="E3236" s="128" t="e">
        <f t="shared" ca="1" si="202"/>
        <v>#DIV/0!</v>
      </c>
      <c r="F3236" s="128" t="e">
        <f t="shared" ca="1" si="203"/>
        <v>#DIV/0!</v>
      </c>
    </row>
    <row r="3237" spans="1:6" x14ac:dyDescent="0.3">
      <c r="A3237" s="73">
        <v>39149</v>
      </c>
      <c r="B3237" s="130">
        <v>1401.8900149999999</v>
      </c>
      <c r="C3237" s="125">
        <f t="shared" si="200"/>
        <v>-3.7414678732835327E-2</v>
      </c>
      <c r="D3237" s="128">
        <f t="shared" si="201"/>
        <v>-37414.678732835324</v>
      </c>
      <c r="E3237" s="128" t="e">
        <f t="shared" ca="1" si="202"/>
        <v>#DIV/0!</v>
      </c>
      <c r="F3237" s="128" t="e">
        <f t="shared" ca="1" si="203"/>
        <v>#DIV/0!</v>
      </c>
    </row>
    <row r="3238" spans="1:6" x14ac:dyDescent="0.3">
      <c r="A3238" s="73">
        <v>39148</v>
      </c>
      <c r="B3238" s="130">
        <v>1391.969971</v>
      </c>
      <c r="C3238" s="125">
        <f t="shared" si="200"/>
        <v>-4.5045748080631776E-2</v>
      </c>
      <c r="D3238" s="128">
        <f t="shared" si="201"/>
        <v>-45045.748080631776</v>
      </c>
      <c r="E3238" s="128" t="e">
        <f t="shared" ca="1" si="202"/>
        <v>#DIV/0!</v>
      </c>
      <c r="F3238" s="128" t="e">
        <f t="shared" ca="1" si="203"/>
        <v>#DIV/0!</v>
      </c>
    </row>
    <row r="3239" spans="1:6" x14ac:dyDescent="0.3">
      <c r="A3239" s="73">
        <v>39147</v>
      </c>
      <c r="B3239" s="130">
        <v>1395.410034</v>
      </c>
      <c r="C3239" s="125">
        <f t="shared" si="200"/>
        <v>-4.4030210472410736E-2</v>
      </c>
      <c r="D3239" s="128">
        <f t="shared" si="201"/>
        <v>-44030.210472410734</v>
      </c>
      <c r="E3239" s="128" t="e">
        <f t="shared" ca="1" si="202"/>
        <v>#DIV/0!</v>
      </c>
      <c r="F3239" s="128" t="e">
        <f t="shared" ca="1" si="203"/>
        <v>#DIV/0!</v>
      </c>
    </row>
    <row r="3240" spans="1:6" x14ac:dyDescent="0.3">
      <c r="A3240" s="73">
        <v>39146</v>
      </c>
      <c r="B3240" s="130">
        <v>1374.119995</v>
      </c>
      <c r="C3240" s="125">
        <f t="shared" si="200"/>
        <v>-5.5938031121382292E-2</v>
      </c>
      <c r="D3240" s="128">
        <f t="shared" si="201"/>
        <v>-55938.031121382293</v>
      </c>
      <c r="E3240" s="128" t="e">
        <f t="shared" ca="1" si="202"/>
        <v>#DIV/0!</v>
      </c>
      <c r="F3240" s="128" t="e">
        <f t="shared" ca="1" si="203"/>
        <v>#DIV/0!</v>
      </c>
    </row>
    <row r="3241" spans="1:6" x14ac:dyDescent="0.3">
      <c r="A3241" s="73">
        <v>39143</v>
      </c>
      <c r="B3241" s="130">
        <v>1387.170044</v>
      </c>
      <c r="C3241" s="125">
        <f t="shared" si="200"/>
        <v>-4.7803084945612584E-2</v>
      </c>
      <c r="D3241" s="128">
        <f t="shared" si="201"/>
        <v>-47803.084945612587</v>
      </c>
      <c r="E3241" s="128" t="e">
        <f t="shared" ca="1" si="202"/>
        <v>#DIV/0!</v>
      </c>
      <c r="F3241" s="128" t="e">
        <f t="shared" ca="1" si="203"/>
        <v>#DIV/0!</v>
      </c>
    </row>
    <row r="3242" spans="1:6" x14ac:dyDescent="0.3">
      <c r="A3242" s="73">
        <v>39142</v>
      </c>
      <c r="B3242" s="130">
        <v>1403.170044</v>
      </c>
      <c r="C3242" s="125">
        <f t="shared" si="200"/>
        <v>-3.5820795193280408E-2</v>
      </c>
      <c r="D3242" s="128">
        <f t="shared" si="201"/>
        <v>-35820.795193280406</v>
      </c>
      <c r="E3242" s="128" t="e">
        <f t="shared" ca="1" si="202"/>
        <v>#DIV/0!</v>
      </c>
      <c r="F3242" s="128" t="e">
        <f t="shared" ca="1" si="203"/>
        <v>#DIV/0!</v>
      </c>
    </row>
    <row r="3243" spans="1:6" x14ac:dyDescent="0.3">
      <c r="A3243" s="73">
        <v>39141</v>
      </c>
      <c r="B3243" s="130">
        <v>1406.8199460000001</v>
      </c>
      <c r="C3243" s="125">
        <f t="shared" si="200"/>
        <v>-2.5923354341161775E-2</v>
      </c>
      <c r="D3243" s="128">
        <f t="shared" si="201"/>
        <v>-25923.354341161776</v>
      </c>
      <c r="E3243" s="128" t="e">
        <f t="shared" ca="1" si="202"/>
        <v>#DIV/0!</v>
      </c>
      <c r="F3243" s="128" t="e">
        <f t="shared" ca="1" si="203"/>
        <v>#DIV/0!</v>
      </c>
    </row>
    <row r="3244" spans="1:6" x14ac:dyDescent="0.3">
      <c r="A3244" s="73">
        <v>39140</v>
      </c>
      <c r="B3244" s="130">
        <v>1399.040039</v>
      </c>
      <c r="C3244" s="125">
        <f t="shared" si="200"/>
        <v>-2.3950519488863731E-2</v>
      </c>
      <c r="D3244" s="128">
        <f t="shared" si="201"/>
        <v>-23950.519488863731</v>
      </c>
      <c r="E3244" s="128" t="e">
        <f t="shared" ca="1" si="202"/>
        <v>#DIV/0!</v>
      </c>
      <c r="F3244" s="128" t="e">
        <f t="shared" ca="1" si="203"/>
        <v>#DIV/0!</v>
      </c>
    </row>
    <row r="3245" spans="1:6" x14ac:dyDescent="0.3">
      <c r="A3245" s="73">
        <v>39139</v>
      </c>
      <c r="B3245" s="130">
        <v>1449.369995</v>
      </c>
      <c r="C3245" s="125">
        <f t="shared" si="200"/>
        <v>7.8647174220698446E-3</v>
      </c>
      <c r="D3245" s="128">
        <f t="shared" si="201"/>
        <v>7864.7174220698444</v>
      </c>
      <c r="E3245" s="128" t="e">
        <f t="shared" ca="1" si="202"/>
        <v>#DIV/0!</v>
      </c>
      <c r="F3245" s="128" t="e">
        <f t="shared" ca="1" si="203"/>
        <v>#DIV/0!</v>
      </c>
    </row>
    <row r="3246" spans="1:6" x14ac:dyDescent="0.3">
      <c r="A3246" s="73">
        <v>39136</v>
      </c>
      <c r="B3246" s="130">
        <v>1451.1899410000001</v>
      </c>
      <c r="C3246" s="125">
        <f t="shared" si="200"/>
        <v>1.9884430009335929E-3</v>
      </c>
      <c r="D3246" s="128">
        <f t="shared" si="201"/>
        <v>1988.4430009335929</v>
      </c>
      <c r="E3246" s="128" t="e">
        <f t="shared" ca="1" si="202"/>
        <v>#DIV/0!</v>
      </c>
      <c r="F3246" s="128" t="e">
        <f t="shared" ca="1" si="203"/>
        <v>#DIV/0!</v>
      </c>
    </row>
    <row r="3247" spans="1:6" x14ac:dyDescent="0.3">
      <c r="A3247" s="73">
        <v>39135</v>
      </c>
      <c r="B3247" s="130">
        <v>1456.380005</v>
      </c>
      <c r="C3247" s="125">
        <f t="shared" si="200"/>
        <v>4.3861359927983568E-3</v>
      </c>
      <c r="D3247" s="128">
        <f t="shared" si="201"/>
        <v>4386.1359927983567</v>
      </c>
      <c r="E3247" s="128" t="e">
        <f t="shared" ca="1" si="202"/>
        <v>#DIV/0!</v>
      </c>
      <c r="F3247" s="128" t="e">
        <f t="shared" ca="1" si="203"/>
        <v>#DIV/0!</v>
      </c>
    </row>
    <row r="3248" spans="1:6" x14ac:dyDescent="0.3">
      <c r="A3248" s="73">
        <v>39134</v>
      </c>
      <c r="B3248" s="130">
        <v>1457.630005</v>
      </c>
      <c r="C3248" s="125">
        <f t="shared" si="200"/>
        <v>6.6505559392264768E-3</v>
      </c>
      <c r="D3248" s="128">
        <f t="shared" si="201"/>
        <v>6650.5559392264768</v>
      </c>
      <c r="E3248" s="128" t="e">
        <f t="shared" ca="1" si="202"/>
        <v>#DIV/0!</v>
      </c>
      <c r="F3248" s="128" t="e">
        <f t="shared" ca="1" si="203"/>
        <v>#DIV/0!</v>
      </c>
    </row>
    <row r="3249" spans="1:6" x14ac:dyDescent="0.3">
      <c r="A3249" s="73">
        <v>39133</v>
      </c>
      <c r="B3249" s="130">
        <v>1459.6800539999999</v>
      </c>
      <c r="C3249" s="125">
        <f t="shared" si="200"/>
        <v>8.7699735918698174E-3</v>
      </c>
      <c r="D3249" s="128">
        <f t="shared" si="201"/>
        <v>8769.973591869817</v>
      </c>
      <c r="E3249" s="128" t="e">
        <f t="shared" ca="1" si="202"/>
        <v>#DIV/0!</v>
      </c>
      <c r="F3249" s="128" t="e">
        <f t="shared" ca="1" si="203"/>
        <v>#DIV/0!</v>
      </c>
    </row>
    <row r="3250" spans="1:6" x14ac:dyDescent="0.3">
      <c r="A3250" s="73">
        <v>39129</v>
      </c>
      <c r="B3250" s="130">
        <v>1455.540039</v>
      </c>
      <c r="C3250" s="125">
        <f t="shared" si="200"/>
        <v>4.9365322364500752E-3</v>
      </c>
      <c r="D3250" s="128">
        <f t="shared" si="201"/>
        <v>4936.5322364500753</v>
      </c>
      <c r="E3250" s="128" t="e">
        <f t="shared" ca="1" si="202"/>
        <v>#DIV/0!</v>
      </c>
      <c r="F3250" s="128" t="e">
        <f t="shared" ca="1" si="203"/>
        <v>#DIV/0!</v>
      </c>
    </row>
    <row r="3251" spans="1:6" x14ac:dyDescent="0.3">
      <c r="A3251" s="73">
        <v>39128</v>
      </c>
      <c r="B3251" s="130">
        <v>1456.8100589999999</v>
      </c>
      <c r="C3251" s="125">
        <f t="shared" si="200"/>
        <v>7.517682921520441E-3</v>
      </c>
      <c r="D3251" s="128">
        <f t="shared" si="201"/>
        <v>7517.6829215204407</v>
      </c>
      <c r="E3251" s="128" t="e">
        <f t="shared" ca="1" si="202"/>
        <v>#DIV/0!</v>
      </c>
      <c r="F3251" s="128" t="e">
        <f t="shared" ca="1" si="203"/>
        <v>#DIV/0!</v>
      </c>
    </row>
    <row r="3252" spans="1:6" x14ac:dyDescent="0.3">
      <c r="A3252" s="73">
        <v>39127</v>
      </c>
      <c r="B3252" s="130">
        <v>1455.3000489999999</v>
      </c>
      <c r="C3252" s="125">
        <f t="shared" si="200"/>
        <v>1.186176098468783E-2</v>
      </c>
      <c r="D3252" s="128">
        <f t="shared" si="201"/>
        <v>11861.760984687829</v>
      </c>
      <c r="E3252" s="128" t="e">
        <f t="shared" ca="1" si="202"/>
        <v>#DIV/0!</v>
      </c>
      <c r="F3252" s="128" t="e">
        <f t="shared" ca="1" si="203"/>
        <v>#DIV/0!</v>
      </c>
    </row>
    <row r="3253" spans="1:6" x14ac:dyDescent="0.3">
      <c r="A3253" s="73">
        <v>39126</v>
      </c>
      <c r="B3253" s="130">
        <v>1444.26001</v>
      </c>
      <c r="C3253" s="125">
        <f t="shared" si="200"/>
        <v>1.0806164935774243E-2</v>
      </c>
      <c r="D3253" s="128">
        <f t="shared" si="201"/>
        <v>10806.164935774243</v>
      </c>
      <c r="E3253" s="128" t="e">
        <f t="shared" ca="1" si="202"/>
        <v>#DIV/0!</v>
      </c>
      <c r="F3253" s="128" t="e">
        <f t="shared" ca="1" si="203"/>
        <v>#DIV/0!</v>
      </c>
    </row>
    <row r="3254" spans="1:6" x14ac:dyDescent="0.3">
      <c r="A3254" s="73">
        <v>39125</v>
      </c>
      <c r="B3254" s="130">
        <v>1433.369995</v>
      </c>
      <c r="C3254" s="125">
        <f t="shared" si="200"/>
        <v>8.9749546288766524E-3</v>
      </c>
      <c r="D3254" s="128">
        <f t="shared" si="201"/>
        <v>8974.9546288766524</v>
      </c>
      <c r="E3254" s="128" t="e">
        <f t="shared" ca="1" si="202"/>
        <v>#DIV/0!</v>
      </c>
      <c r="F3254" s="128" t="e">
        <f t="shared" ca="1" si="203"/>
        <v>#DIV/0!</v>
      </c>
    </row>
    <row r="3255" spans="1:6" x14ac:dyDescent="0.3">
      <c r="A3255" s="73">
        <v>39122</v>
      </c>
      <c r="B3255" s="130">
        <v>1438.0600589999999</v>
      </c>
      <c r="C3255" s="125">
        <f t="shared" si="200"/>
        <v>1.1165959581092455E-2</v>
      </c>
      <c r="D3255" s="128">
        <f t="shared" si="201"/>
        <v>11165.959581092455</v>
      </c>
      <c r="E3255" s="128" t="e">
        <f t="shared" ca="1" si="202"/>
        <v>#DIV/0!</v>
      </c>
      <c r="F3255" s="128" t="e">
        <f t="shared" ca="1" si="203"/>
        <v>#DIV/0!</v>
      </c>
    </row>
    <row r="3256" spans="1:6" x14ac:dyDescent="0.3">
      <c r="A3256" s="73">
        <v>39121</v>
      </c>
      <c r="B3256" s="130">
        <v>1448.3100589999999</v>
      </c>
      <c r="C3256" s="125">
        <f t="shared" si="200"/>
        <v>1.7143082090431916E-2</v>
      </c>
      <c r="D3256" s="128">
        <f t="shared" si="201"/>
        <v>17143.082090431915</v>
      </c>
      <c r="E3256" s="128" t="e">
        <f t="shared" ca="1" si="202"/>
        <v>#DIV/0!</v>
      </c>
      <c r="F3256" s="128" t="e">
        <f t="shared" ca="1" si="203"/>
        <v>#DIV/0!</v>
      </c>
    </row>
    <row r="3257" spans="1:6" x14ac:dyDescent="0.3">
      <c r="A3257" s="73">
        <v>39120</v>
      </c>
      <c r="B3257" s="130">
        <v>1450.0200199999999</v>
      </c>
      <c r="C3257" s="125">
        <f t="shared" si="200"/>
        <v>6.8674459706157265E-3</v>
      </c>
      <c r="D3257" s="128">
        <f t="shared" si="201"/>
        <v>6867.4459706157268</v>
      </c>
      <c r="E3257" s="128" t="e">
        <f t="shared" ca="1" si="202"/>
        <v>#DIV/0!</v>
      </c>
      <c r="F3257" s="128" t="e">
        <f t="shared" ca="1" si="203"/>
        <v>#DIV/0!</v>
      </c>
    </row>
    <row r="3258" spans="1:6" x14ac:dyDescent="0.3">
      <c r="A3258" s="73">
        <v>39119</v>
      </c>
      <c r="B3258" s="130">
        <v>1448</v>
      </c>
      <c r="C3258" s="125">
        <f t="shared" si="200"/>
        <v>1.4012710271169349E-2</v>
      </c>
      <c r="D3258" s="128">
        <f t="shared" si="201"/>
        <v>14012.710271169348</v>
      </c>
      <c r="E3258" s="128" t="e">
        <f t="shared" ca="1" si="202"/>
        <v>#DIV/0!</v>
      </c>
      <c r="F3258" s="128" t="e">
        <f t="shared" ca="1" si="203"/>
        <v>#DIV/0!</v>
      </c>
    </row>
    <row r="3259" spans="1:6" x14ac:dyDescent="0.3">
      <c r="A3259" s="73">
        <v>39118</v>
      </c>
      <c r="B3259" s="130">
        <v>1446.98999</v>
      </c>
      <c r="C3259" s="125">
        <f t="shared" si="200"/>
        <v>1.6894507767546862E-2</v>
      </c>
      <c r="D3259" s="128">
        <f t="shared" si="201"/>
        <v>16894.507767546864</v>
      </c>
      <c r="E3259" s="128" t="e">
        <f t="shared" ca="1" si="202"/>
        <v>#DIV/0!</v>
      </c>
      <c r="F3259" s="128" t="e">
        <f t="shared" ca="1" si="203"/>
        <v>#DIV/0!</v>
      </c>
    </row>
    <row r="3260" spans="1:6" x14ac:dyDescent="0.3">
      <c r="A3260" s="73">
        <v>39115</v>
      </c>
      <c r="B3260" s="130">
        <v>1448.3900149999999</v>
      </c>
      <c r="C3260" s="125">
        <f t="shared" si="200"/>
        <v>1.2506127228241848E-2</v>
      </c>
      <c r="D3260" s="128">
        <f t="shared" si="201"/>
        <v>12506.127228241849</v>
      </c>
      <c r="E3260" s="128" t="e">
        <f t="shared" ca="1" si="202"/>
        <v>#DIV/0!</v>
      </c>
      <c r="F3260" s="128" t="e">
        <f t="shared" ca="1" si="203"/>
        <v>#DIV/0!</v>
      </c>
    </row>
    <row r="3261" spans="1:6" x14ac:dyDescent="0.3">
      <c r="A3261" s="73">
        <v>39114</v>
      </c>
      <c r="B3261" s="130">
        <v>1445.9399410000001</v>
      </c>
      <c r="C3261" s="125">
        <f t="shared" si="200"/>
        <v>1.3720104929717092E-2</v>
      </c>
      <c r="D3261" s="128">
        <f t="shared" si="201"/>
        <v>13720.104929717092</v>
      </c>
      <c r="E3261" s="128" t="e">
        <f t="shared" ca="1" si="202"/>
        <v>#DIV/0!</v>
      </c>
      <c r="F3261" s="128" t="e">
        <f t="shared" ca="1" si="203"/>
        <v>#DIV/0!</v>
      </c>
    </row>
    <row r="3262" spans="1:6" x14ac:dyDescent="0.3">
      <c r="A3262" s="73">
        <v>39113</v>
      </c>
      <c r="B3262" s="130">
        <v>1438.23999</v>
      </c>
      <c r="C3262" s="125">
        <f t="shared" si="200"/>
        <v>5.3263585205238773E-3</v>
      </c>
      <c r="D3262" s="128">
        <f t="shared" si="201"/>
        <v>5326.3585205238769</v>
      </c>
      <c r="E3262" s="128" t="e">
        <f t="shared" ca="1" si="202"/>
        <v>#DIV/0!</v>
      </c>
      <c r="F3262" s="128" t="e">
        <f t="shared" ca="1" si="203"/>
        <v>#DIV/0!</v>
      </c>
    </row>
    <row r="3263" spans="1:6" x14ac:dyDescent="0.3">
      <c r="A3263" s="73">
        <v>39112</v>
      </c>
      <c r="B3263" s="130">
        <v>1428.8199460000001</v>
      </c>
      <c r="C3263" s="125">
        <f t="shared" si="200"/>
        <v>-2.1510426345240363E-3</v>
      </c>
      <c r="D3263" s="128">
        <f t="shared" si="201"/>
        <v>-2151.0426345240362</v>
      </c>
      <c r="E3263" s="128" t="e">
        <f t="shared" ca="1" si="202"/>
        <v>#DIV/0!</v>
      </c>
      <c r="F3263" s="128" t="e">
        <f t="shared" ca="1" si="203"/>
        <v>#DIV/0!</v>
      </c>
    </row>
    <row r="3264" spans="1:6" x14ac:dyDescent="0.3">
      <c r="A3264" s="73">
        <v>39111</v>
      </c>
      <c r="B3264" s="130">
        <v>1420.619995</v>
      </c>
      <c r="C3264" s="125">
        <f t="shared" si="200"/>
        <v>-7.0663124008906175E-3</v>
      </c>
      <c r="D3264" s="128">
        <f t="shared" si="201"/>
        <v>-7066.3124008906179</v>
      </c>
      <c r="E3264" s="128" t="e">
        <f t="shared" ca="1" si="202"/>
        <v>#DIV/0!</v>
      </c>
      <c r="F3264" s="128" t="e">
        <f t="shared" ca="1" si="203"/>
        <v>#DIV/0!</v>
      </c>
    </row>
    <row r="3265" spans="1:6" x14ac:dyDescent="0.3">
      <c r="A3265" s="73">
        <v>39108</v>
      </c>
      <c r="B3265" s="130">
        <v>1422.1800539999999</v>
      </c>
      <c r="C3265" s="125">
        <f t="shared" si="200"/>
        <v>-1.1517551812693094E-3</v>
      </c>
      <c r="D3265" s="128">
        <f t="shared" si="201"/>
        <v>-1151.7551812693093</v>
      </c>
      <c r="E3265" s="128" t="e">
        <f t="shared" ca="1" si="202"/>
        <v>#DIV/0!</v>
      </c>
      <c r="F3265" s="128" t="e">
        <f t="shared" ca="1" si="203"/>
        <v>#DIV/0!</v>
      </c>
    </row>
    <row r="3266" spans="1:6" x14ac:dyDescent="0.3">
      <c r="A3266" s="73">
        <v>39107</v>
      </c>
      <c r="B3266" s="130">
        <v>1423.900024</v>
      </c>
      <c r="C3266" s="125">
        <f t="shared" si="200"/>
        <v>6.3964718192850434E-3</v>
      </c>
      <c r="D3266" s="128">
        <f t="shared" si="201"/>
        <v>6396.4718192850432</v>
      </c>
      <c r="E3266" s="128" t="e">
        <f t="shared" ca="1" si="202"/>
        <v>#DIV/0!</v>
      </c>
      <c r="F3266" s="128" t="e">
        <f t="shared" ca="1" si="203"/>
        <v>#DIV/0!</v>
      </c>
    </row>
    <row r="3267" spans="1:6" x14ac:dyDescent="0.3">
      <c r="A3267" s="73">
        <v>39106</v>
      </c>
      <c r="B3267" s="130">
        <v>1440.130005</v>
      </c>
      <c r="C3267" s="125">
        <f t="shared" si="200"/>
        <v>1.9842661193278044E-2</v>
      </c>
      <c r="D3267" s="128">
        <f t="shared" si="201"/>
        <v>19842.661193278043</v>
      </c>
      <c r="E3267" s="128" t="e">
        <f t="shared" ca="1" si="202"/>
        <v>#DIV/0!</v>
      </c>
      <c r="F3267" s="128" t="e">
        <f t="shared" ca="1" si="203"/>
        <v>#DIV/0!</v>
      </c>
    </row>
    <row r="3268" spans="1:6" x14ac:dyDescent="0.3">
      <c r="A3268" s="73">
        <v>39105</v>
      </c>
      <c r="B3268" s="130">
        <v>1427.98999</v>
      </c>
      <c r="C3268" s="125">
        <f t="shared" si="200"/>
        <v>1.0723099830543648E-2</v>
      </c>
      <c r="D3268" s="128">
        <f t="shared" si="201"/>
        <v>10723.099830543648</v>
      </c>
      <c r="E3268" s="128" t="e">
        <f t="shared" ca="1" si="202"/>
        <v>#DIV/0!</v>
      </c>
      <c r="F3268" s="128" t="e">
        <f t="shared" ca="1" si="203"/>
        <v>#DIV/0!</v>
      </c>
    </row>
    <row r="3269" spans="1:6" x14ac:dyDescent="0.3">
      <c r="A3269" s="73">
        <v>39104</v>
      </c>
      <c r="B3269" s="130">
        <v>1422.9499510000001</v>
      </c>
      <c r="C3269" s="125">
        <f t="shared" si="200"/>
        <v>9.391995776640405E-3</v>
      </c>
      <c r="D3269" s="128">
        <f t="shared" si="201"/>
        <v>9391.9957766404041</v>
      </c>
      <c r="E3269" s="128" t="e">
        <f t="shared" ca="1" si="202"/>
        <v>#DIV/0!</v>
      </c>
      <c r="F3269" s="128" t="e">
        <f t="shared" ca="1" si="203"/>
        <v>#DIV/0!</v>
      </c>
    </row>
    <row r="3270" spans="1:6" x14ac:dyDescent="0.3">
      <c r="A3270" s="73">
        <v>39101</v>
      </c>
      <c r="B3270" s="130">
        <v>1430.5</v>
      </c>
      <c r="C3270" s="125">
        <f t="shared" si="200"/>
        <v>8.5734268874151365E-3</v>
      </c>
      <c r="D3270" s="128">
        <f t="shared" si="201"/>
        <v>8573.4268874151367</v>
      </c>
      <c r="E3270" s="128" t="e">
        <f t="shared" ca="1" si="202"/>
        <v>#DIV/0!</v>
      </c>
      <c r="F3270" s="128" t="e">
        <f t="shared" ca="1" si="203"/>
        <v>#DIV/0!</v>
      </c>
    </row>
    <row r="3271" spans="1:6" x14ac:dyDescent="0.3">
      <c r="A3271" s="73">
        <v>39100</v>
      </c>
      <c r="B3271" s="130">
        <v>1426.369995</v>
      </c>
      <c r="C3271" s="125">
        <f t="shared" si="200"/>
        <v>6.8968086725422761E-3</v>
      </c>
      <c r="D3271" s="128">
        <f t="shared" si="201"/>
        <v>6896.8086725422763</v>
      </c>
      <c r="E3271" s="128" t="e">
        <f t="shared" ca="1" si="202"/>
        <v>#DIV/0!</v>
      </c>
      <c r="F3271" s="128" t="e">
        <f t="shared" ca="1" si="203"/>
        <v>#DIV/0!</v>
      </c>
    </row>
    <row r="3272" spans="1:6" x14ac:dyDescent="0.3">
      <c r="A3272" s="73">
        <v>39099</v>
      </c>
      <c r="B3272" s="130">
        <v>1430.619995</v>
      </c>
      <c r="C3272" s="125" t="e">
        <f t="shared" ref="C3272:C3281" si="204">B3272/B3282-1</f>
        <v>#DIV/0!</v>
      </c>
      <c r="D3272" s="128" t="e">
        <f t="shared" ref="D3272:D3281" si="205">C3272*$B$5</f>
        <v>#DIV/0!</v>
      </c>
      <c r="E3272" s="128" t="e">
        <f t="shared" ref="E3272:E3281" ca="1" si="206">_xlfn.PERCENTILE.INC(OFFSET(D3272,0,0,Window),1-VaRLevel)</f>
        <v>#DIV/0!</v>
      </c>
      <c r="F3272" s="128" t="e">
        <f t="shared" ref="F3272:F3281" ca="1" si="207">ABS(AVERAGEIF(OFFSET(D3272,0,0,Window),"&lt;=" &amp;E3272))</f>
        <v>#DIV/0!</v>
      </c>
    </row>
    <row r="3273" spans="1:6" x14ac:dyDescent="0.3">
      <c r="A3273" s="73">
        <v>39098</v>
      </c>
      <c r="B3273" s="130">
        <v>1431.900024</v>
      </c>
      <c r="C3273" s="125" t="e">
        <f t="shared" si="204"/>
        <v>#DIV/0!</v>
      </c>
      <c r="D3273" s="128" t="e">
        <f t="shared" si="205"/>
        <v>#DIV/0!</v>
      </c>
      <c r="E3273" s="128" t="e">
        <f t="shared" ca="1" si="206"/>
        <v>#DIV/0!</v>
      </c>
      <c r="F3273" s="128" t="e">
        <f t="shared" ca="1" si="207"/>
        <v>#DIV/0!</v>
      </c>
    </row>
    <row r="3274" spans="1:6" x14ac:dyDescent="0.3">
      <c r="A3274" s="73">
        <v>39094</v>
      </c>
      <c r="B3274" s="130">
        <v>1430.7299800000001</v>
      </c>
      <c r="C3274" s="125" t="e">
        <f t="shared" si="204"/>
        <v>#DIV/0!</v>
      </c>
      <c r="D3274" s="128" t="e">
        <f t="shared" si="205"/>
        <v>#DIV/0!</v>
      </c>
      <c r="E3274" s="128" t="e">
        <f t="shared" ca="1" si="206"/>
        <v>#DIV/0!</v>
      </c>
      <c r="F3274" s="128" t="e">
        <f t="shared" ca="1" si="207"/>
        <v>#DIV/0!</v>
      </c>
    </row>
    <row r="3275" spans="1:6" x14ac:dyDescent="0.3">
      <c r="A3275" s="73">
        <v>39093</v>
      </c>
      <c r="B3275" s="130">
        <v>1423.8199460000001</v>
      </c>
      <c r="C3275" s="125" t="e">
        <f t="shared" si="204"/>
        <v>#DIV/0!</v>
      </c>
      <c r="D3275" s="128" t="e">
        <f t="shared" si="205"/>
        <v>#DIV/0!</v>
      </c>
      <c r="E3275" s="128" t="e">
        <f t="shared" ca="1" si="206"/>
        <v>#DIV/0!</v>
      </c>
      <c r="F3275" s="128" t="e">
        <f t="shared" ca="1" si="207"/>
        <v>#DIV/0!</v>
      </c>
    </row>
    <row r="3276" spans="1:6" x14ac:dyDescent="0.3">
      <c r="A3276" s="73">
        <v>39092</v>
      </c>
      <c r="B3276" s="130">
        <v>1414.849976</v>
      </c>
      <c r="C3276" s="125" t="e">
        <f t="shared" si="204"/>
        <v>#DIV/0!</v>
      </c>
      <c r="D3276" s="128" t="e">
        <f t="shared" si="205"/>
        <v>#DIV/0!</v>
      </c>
      <c r="E3276" s="128" t="e">
        <f t="shared" ca="1" si="206"/>
        <v>#DIV/0!</v>
      </c>
      <c r="F3276" s="128" t="e">
        <f t="shared" ca="1" si="207"/>
        <v>#DIV/0!</v>
      </c>
    </row>
    <row r="3277" spans="1:6" x14ac:dyDescent="0.3">
      <c r="A3277" s="73">
        <v>39091</v>
      </c>
      <c r="B3277" s="130">
        <v>1412.1099850000001</v>
      </c>
      <c r="C3277" s="125" t="e">
        <f t="shared" si="204"/>
        <v>#DIV/0!</v>
      </c>
      <c r="D3277" s="128" t="e">
        <f t="shared" si="205"/>
        <v>#DIV/0!</v>
      </c>
      <c r="E3277" s="128" t="e">
        <f t="shared" ca="1" si="206"/>
        <v>#DIV/0!</v>
      </c>
      <c r="F3277" s="128" t="e">
        <f t="shared" ca="1" si="207"/>
        <v>#DIV/0!</v>
      </c>
    </row>
    <row r="3278" spans="1:6" x14ac:dyDescent="0.3">
      <c r="A3278" s="73">
        <v>39090</v>
      </c>
      <c r="B3278" s="130">
        <v>1412.839966</v>
      </c>
      <c r="C3278" s="125" t="e">
        <f t="shared" si="204"/>
        <v>#DIV/0!</v>
      </c>
      <c r="D3278" s="128" t="e">
        <f t="shared" si="205"/>
        <v>#DIV/0!</v>
      </c>
      <c r="E3278" s="128" t="e">
        <f t="shared" ca="1" si="206"/>
        <v>#DIV/0!</v>
      </c>
      <c r="F3278" s="128" t="e">
        <f t="shared" ca="1" si="207"/>
        <v>#DIV/0!</v>
      </c>
    </row>
    <row r="3279" spans="1:6" x14ac:dyDescent="0.3">
      <c r="A3279" s="73">
        <v>39087</v>
      </c>
      <c r="B3279" s="130">
        <v>1409.709961</v>
      </c>
      <c r="C3279" s="125" t="e">
        <f t="shared" si="204"/>
        <v>#DIV/0!</v>
      </c>
      <c r="D3279" s="128" t="e">
        <f t="shared" si="205"/>
        <v>#DIV/0!</v>
      </c>
      <c r="E3279" s="128" t="e">
        <f t="shared" ca="1" si="206"/>
        <v>#DIV/0!</v>
      </c>
      <c r="F3279" s="128" t="e">
        <f t="shared" ca="1" si="207"/>
        <v>#DIV/0!</v>
      </c>
    </row>
    <row r="3280" spans="1:6" x14ac:dyDescent="0.3">
      <c r="A3280" s="73">
        <v>39086</v>
      </c>
      <c r="B3280" s="130">
        <v>1418.339966</v>
      </c>
      <c r="C3280" s="125" t="e">
        <f t="shared" si="204"/>
        <v>#DIV/0!</v>
      </c>
      <c r="D3280" s="128" t="e">
        <f t="shared" si="205"/>
        <v>#DIV/0!</v>
      </c>
      <c r="E3280" s="128" t="e">
        <f t="shared" ca="1" si="206"/>
        <v>#DIV/0!</v>
      </c>
      <c r="F3280" s="128" t="e">
        <f t="shared" ca="1" si="207"/>
        <v>#DIV/0!</v>
      </c>
    </row>
    <row r="3281" spans="1:6" x14ac:dyDescent="0.3">
      <c r="A3281" s="73">
        <v>39085</v>
      </c>
      <c r="B3281" s="130">
        <v>1416.599976</v>
      </c>
      <c r="C3281" s="125" t="e">
        <f t="shared" si="204"/>
        <v>#DIV/0!</v>
      </c>
      <c r="D3281" s="128" t="e">
        <f t="shared" si="205"/>
        <v>#DIV/0!</v>
      </c>
      <c r="E3281" s="128" t="e">
        <f t="shared" ca="1" si="206"/>
        <v>#DIV/0!</v>
      </c>
      <c r="F3281" s="128" t="e">
        <f t="shared" ca="1" si="207"/>
        <v>#DIV/0!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329</v>
      </c>
    </row>
    <row r="2" spans="1:1" x14ac:dyDescent="0.3">
      <c r="A2" s="1" t="s">
        <v>330</v>
      </c>
    </row>
    <row r="3" spans="1:1" x14ac:dyDescent="0.3">
      <c r="A3" s="1" t="s">
        <v>314</v>
      </c>
    </row>
    <row r="4" spans="1:1" x14ac:dyDescent="0.3">
      <c r="A4" s="1" t="s">
        <v>331</v>
      </c>
    </row>
    <row r="5" spans="1:1" x14ac:dyDescent="0.3">
      <c r="A5" s="1" t="s">
        <v>338</v>
      </c>
    </row>
    <row r="6" spans="1:1" x14ac:dyDescent="0.3">
      <c r="A6" s="1" t="s">
        <v>339</v>
      </c>
    </row>
    <row r="7" spans="1:1" x14ac:dyDescent="0.3">
      <c r="A7" s="1" t="s">
        <v>340</v>
      </c>
    </row>
    <row r="8" spans="1:1" x14ac:dyDescent="0.3">
      <c r="A8" s="1" t="s">
        <v>341</v>
      </c>
    </row>
    <row r="9" spans="1:1" x14ac:dyDescent="0.3">
      <c r="A9" s="1" t="s">
        <v>342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2" t="s">
        <v>78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7" t="s">
        <v>79</v>
      </c>
      <c r="S6" s="17"/>
    </row>
    <row r="7" spans="3:31" x14ac:dyDescent="0.3">
      <c r="C7" s="16"/>
      <c r="S7" s="17"/>
    </row>
    <row r="8" spans="3:31" x14ac:dyDescent="0.3">
      <c r="C8" s="16"/>
      <c r="H8" s="13"/>
      <c r="I8" s="14"/>
      <c r="J8" s="14"/>
      <c r="K8" s="14"/>
      <c r="L8" s="14"/>
      <c r="M8" s="15"/>
      <c r="S8" s="17"/>
    </row>
    <row r="9" spans="3:31" x14ac:dyDescent="0.3">
      <c r="C9" s="16"/>
      <c r="H9" s="16"/>
      <c r="I9" s="24" t="s">
        <v>85</v>
      </c>
      <c r="M9" s="17"/>
      <c r="S9" s="17"/>
    </row>
    <row r="10" spans="3:31" x14ac:dyDescent="0.3">
      <c r="C10" s="16"/>
      <c r="H10" s="18"/>
      <c r="I10" s="19"/>
      <c r="J10" s="19"/>
      <c r="K10" s="19"/>
      <c r="L10" s="19"/>
      <c r="M10" s="20"/>
      <c r="S10" s="17"/>
    </row>
    <row r="11" spans="3:31" x14ac:dyDescent="0.3">
      <c r="C11" s="18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7" t="s">
        <v>80</v>
      </c>
      <c r="AE14" s="17"/>
    </row>
    <row r="15" spans="3:31" x14ac:dyDescent="0.3">
      <c r="C15" s="16"/>
      <c r="AE15" s="17"/>
    </row>
    <row r="16" spans="3:31" x14ac:dyDescent="0.3">
      <c r="C16" s="16"/>
      <c r="D16" s="13"/>
      <c r="E16" s="14"/>
      <c r="F16" s="14"/>
      <c r="G16" s="14"/>
      <c r="H16" s="15"/>
      <c r="J16" s="13"/>
      <c r="K16" s="14"/>
      <c r="L16" s="15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Z16" s="13"/>
      <c r="AA16" s="14"/>
      <c r="AB16" s="14"/>
      <c r="AC16" s="14"/>
      <c r="AD16" s="15"/>
      <c r="AE16" s="17"/>
    </row>
    <row r="17" spans="3:31" x14ac:dyDescent="0.3">
      <c r="C17" s="16"/>
      <c r="D17" s="16"/>
      <c r="E17" s="1" t="s">
        <v>81</v>
      </c>
      <c r="H17" s="17"/>
      <c r="I17" s="26" t="s">
        <v>82</v>
      </c>
      <c r="J17" s="21"/>
      <c r="K17" s="1" t="s">
        <v>237</v>
      </c>
      <c r="L17" s="17"/>
      <c r="M17" s="26" t="s">
        <v>82</v>
      </c>
      <c r="N17" s="23"/>
      <c r="O17" s="24" t="s">
        <v>83</v>
      </c>
      <c r="P17" s="24"/>
      <c r="Q17" s="24"/>
      <c r="R17" s="24"/>
      <c r="S17" s="24"/>
      <c r="T17" s="24"/>
      <c r="U17" s="24"/>
      <c r="V17" s="24"/>
      <c r="W17" s="24"/>
      <c r="X17" s="17"/>
      <c r="Y17" s="26" t="s">
        <v>82</v>
      </c>
      <c r="Z17" s="21"/>
      <c r="AA17" s="24" t="s">
        <v>84</v>
      </c>
      <c r="AD17" s="17"/>
      <c r="AE17" s="17"/>
    </row>
    <row r="18" spans="3:31" x14ac:dyDescent="0.3">
      <c r="C18" s="16"/>
      <c r="D18" s="18"/>
      <c r="E18" s="19"/>
      <c r="F18" s="19"/>
      <c r="G18" s="19"/>
      <c r="H18" s="20"/>
      <c r="J18" s="18"/>
      <c r="K18" s="19"/>
      <c r="L18" s="20"/>
      <c r="N18" s="18"/>
      <c r="O18" s="19"/>
      <c r="P18" s="19"/>
      <c r="Q18" s="19"/>
      <c r="R18" s="19"/>
      <c r="S18" s="19"/>
      <c r="T18" s="19"/>
      <c r="U18" s="19"/>
      <c r="V18" s="19"/>
      <c r="W18" s="19"/>
      <c r="X18" s="20"/>
      <c r="Z18" s="18"/>
      <c r="AA18" s="19"/>
      <c r="AB18" s="19"/>
      <c r="AC18" s="19"/>
      <c r="AD18" s="20"/>
      <c r="AE18" s="17"/>
    </row>
    <row r="19" spans="3:31" x14ac:dyDescent="0.3">
      <c r="C19" s="18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20"/>
    </row>
    <row r="21" spans="3:31" x14ac:dyDescent="0.3">
      <c r="C21" s="1" t="s">
        <v>238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B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28" x14ac:dyDescent="0.3">
      <c r="C3" s="22" t="s">
        <v>86</v>
      </c>
    </row>
    <row r="4" spans="3:28" x14ac:dyDescent="0.3">
      <c r="C4" s="22"/>
    </row>
    <row r="5" spans="3:28" x14ac:dyDescent="0.3">
      <c r="C5" s="62" t="s">
        <v>128</v>
      </c>
    </row>
    <row r="6" spans="3:28" x14ac:dyDescent="0.3">
      <c r="C6" s="22"/>
    </row>
    <row r="7" spans="3:28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28" x14ac:dyDescent="0.3">
      <c r="C8" s="29"/>
      <c r="D8" s="27" t="s">
        <v>79</v>
      </c>
      <c r="V8" s="17"/>
    </row>
    <row r="9" spans="3:28" x14ac:dyDescent="0.3">
      <c r="C9" s="16"/>
      <c r="V9" s="17"/>
    </row>
    <row r="10" spans="3:28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3:28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3:28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3:28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  <row r="15" spans="3:28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</row>
    <row r="16" spans="3:28" x14ac:dyDescent="0.3">
      <c r="C16" s="16"/>
      <c r="D16" s="27" t="s">
        <v>90</v>
      </c>
      <c r="AB16" s="17"/>
    </row>
    <row r="17" spans="3:28" x14ac:dyDescent="0.3">
      <c r="C17" s="16"/>
      <c r="AB17" s="17"/>
    </row>
    <row r="18" spans="3:28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N18" s="13"/>
      <c r="O18" s="14"/>
      <c r="P18" s="14"/>
      <c r="Q18" s="14"/>
      <c r="R18" s="15"/>
      <c r="T18" s="13"/>
      <c r="U18" s="14"/>
      <c r="V18" s="14"/>
      <c r="W18" s="14"/>
      <c r="X18" s="14"/>
      <c r="Y18" s="14"/>
      <c r="Z18" s="15"/>
      <c r="AB18" s="17"/>
    </row>
    <row r="19" spans="3:28" x14ac:dyDescent="0.3">
      <c r="C19" s="16"/>
      <c r="D19" s="16"/>
      <c r="E19" s="1" t="s">
        <v>91</v>
      </c>
      <c r="I19" s="26"/>
      <c r="J19" s="25"/>
      <c r="L19" s="17"/>
      <c r="M19" s="26" t="s">
        <v>82</v>
      </c>
      <c r="N19" s="23"/>
      <c r="O19" s="24" t="s">
        <v>88</v>
      </c>
      <c r="P19" s="24"/>
      <c r="Q19" s="24"/>
      <c r="R19" s="30"/>
      <c r="S19" s="26" t="s">
        <v>82</v>
      </c>
      <c r="T19" s="31"/>
      <c r="U19" s="24" t="s">
        <v>92</v>
      </c>
      <c r="V19" s="24"/>
      <c r="W19" s="24"/>
      <c r="Y19" s="26"/>
      <c r="Z19" s="32"/>
      <c r="AA19" s="24"/>
      <c r="AB19" s="17"/>
    </row>
    <row r="20" spans="3:28" x14ac:dyDescent="0.3">
      <c r="C20" s="16"/>
      <c r="D20" s="18"/>
      <c r="E20" s="19"/>
      <c r="F20" s="19"/>
      <c r="G20" s="19"/>
      <c r="H20" s="19"/>
      <c r="I20" s="19"/>
      <c r="J20" s="19"/>
      <c r="K20" s="19"/>
      <c r="L20" s="20"/>
      <c r="N20" s="18"/>
      <c r="O20" s="19"/>
      <c r="P20" s="19"/>
      <c r="Q20" s="19"/>
      <c r="R20" s="20"/>
      <c r="T20" s="18"/>
      <c r="U20" s="19"/>
      <c r="V20" s="19"/>
      <c r="W20" s="19"/>
      <c r="X20" s="19"/>
      <c r="Y20" s="19"/>
      <c r="Z20" s="20"/>
      <c r="AB20" s="17"/>
    </row>
    <row r="21" spans="3:28" x14ac:dyDescent="0.3">
      <c r="C21" s="18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20"/>
    </row>
    <row r="23" spans="3:28" x14ac:dyDescent="0.3">
      <c r="D23" s="1" t="s">
        <v>254</v>
      </c>
    </row>
  </sheetData>
  <pageMargins left="0.7" right="0.7" top="0.75" bottom="0.75" header="0.3" footer="0.3"/>
  <pageSetup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63" t="s">
        <v>360</v>
      </c>
    </row>
    <row r="3" spans="1:22" x14ac:dyDescent="0.3">
      <c r="C3" s="22" t="s">
        <v>86</v>
      </c>
    </row>
    <row r="4" spans="1:22" x14ac:dyDescent="0.3">
      <c r="C4" s="22"/>
    </row>
    <row r="5" spans="1:22" x14ac:dyDescent="0.3">
      <c r="C5" s="62" t="s">
        <v>128</v>
      </c>
    </row>
    <row r="6" spans="1:22" x14ac:dyDescent="0.3">
      <c r="C6" s="22"/>
    </row>
    <row r="7" spans="1:22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29"/>
      <c r="D8" s="27" t="s">
        <v>79</v>
      </c>
      <c r="V8" s="17"/>
    </row>
    <row r="9" spans="1:22" x14ac:dyDescent="0.3">
      <c r="C9" s="16"/>
      <c r="V9" s="17"/>
    </row>
    <row r="10" spans="1:22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1:22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1:22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1:22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63" t="s">
        <v>432</v>
      </c>
    </row>
    <row r="2" spans="1:5" x14ac:dyDescent="0.3">
      <c r="A2" s="163" t="s">
        <v>433</v>
      </c>
    </row>
    <row r="3" spans="1:5" x14ac:dyDescent="0.3">
      <c r="A3" s="163" t="s">
        <v>434</v>
      </c>
      <c r="C3" s="22"/>
    </row>
    <row r="4" spans="1:5" x14ac:dyDescent="0.3">
      <c r="A4" s="163"/>
      <c r="C4" s="22"/>
    </row>
    <row r="5" spans="1:5" x14ac:dyDescent="0.3">
      <c r="A5" s="163"/>
      <c r="B5" s="22" t="s">
        <v>121</v>
      </c>
      <c r="C5" s="22"/>
    </row>
    <row r="7" spans="1:5" x14ac:dyDescent="0.3">
      <c r="C7" s="27" t="s">
        <v>127</v>
      </c>
    </row>
    <row r="8" spans="1:5" x14ac:dyDescent="0.3">
      <c r="D8" s="25" t="s">
        <v>126</v>
      </c>
    </row>
    <row r="9" spans="1:5" x14ac:dyDescent="0.3">
      <c r="D9" s="25"/>
      <c r="E9" s="1" t="s">
        <v>129</v>
      </c>
    </row>
    <row r="10" spans="1:5" x14ac:dyDescent="0.3">
      <c r="D10" s="25"/>
      <c r="E10" s="1" t="s">
        <v>130</v>
      </c>
    </row>
    <row r="11" spans="1:5" x14ac:dyDescent="0.3">
      <c r="D11" s="25"/>
      <c r="E11" s="1" t="s">
        <v>131</v>
      </c>
    </row>
    <row r="12" spans="1:5" x14ac:dyDescent="0.3">
      <c r="D12" s="25"/>
      <c r="E12" s="1" t="s">
        <v>132</v>
      </c>
    </row>
    <row r="13" spans="1:5" x14ac:dyDescent="0.3">
      <c r="D13" s="25"/>
      <c r="E13" s="1" t="s">
        <v>133</v>
      </c>
    </row>
    <row r="14" spans="1:5" x14ac:dyDescent="0.3">
      <c r="D14" s="25"/>
      <c r="E14" s="1" t="s">
        <v>134</v>
      </c>
    </row>
    <row r="15" spans="1:5" x14ac:dyDescent="0.3">
      <c r="D15" s="25"/>
      <c r="E15" s="1" t="s">
        <v>135</v>
      </c>
    </row>
    <row r="16" spans="1:5" x14ac:dyDescent="0.3">
      <c r="D16" s="25"/>
    </row>
    <row r="17" spans="3:7" x14ac:dyDescent="0.3">
      <c r="D17" s="1" t="s">
        <v>334</v>
      </c>
    </row>
    <row r="18" spans="3:7" x14ac:dyDescent="0.3">
      <c r="D18" s="25"/>
      <c r="E18" s="1" t="s">
        <v>332</v>
      </c>
    </row>
    <row r="19" spans="3:7" x14ac:dyDescent="0.3">
      <c r="D19" s="25"/>
      <c r="E19" s="1" t="s">
        <v>398</v>
      </c>
    </row>
    <row r="20" spans="3:7" x14ac:dyDescent="0.3">
      <c r="D20" s="1" t="s">
        <v>333</v>
      </c>
    </row>
    <row r="21" spans="3:7" x14ac:dyDescent="0.3">
      <c r="D21" s="25"/>
      <c r="E21" s="1" t="s">
        <v>156</v>
      </c>
    </row>
    <row r="22" spans="3:7" x14ac:dyDescent="0.3">
      <c r="D22" s="25"/>
    </row>
    <row r="23" spans="3:7" x14ac:dyDescent="0.3">
      <c r="D23" s="1" t="s">
        <v>136</v>
      </c>
    </row>
    <row r="24" spans="3:7" x14ac:dyDescent="0.3">
      <c r="E24" s="1" t="s">
        <v>137</v>
      </c>
    </row>
    <row r="25" spans="3:7" ht="30" x14ac:dyDescent="0.4">
      <c r="E25" s="1" t="s">
        <v>157</v>
      </c>
    </row>
    <row r="27" spans="3:7" x14ac:dyDescent="0.3">
      <c r="D27" s="1" t="s">
        <v>125</v>
      </c>
    </row>
    <row r="28" spans="3:7" ht="30" x14ac:dyDescent="0.4">
      <c r="G28" s="1" t="s">
        <v>159</v>
      </c>
    </row>
    <row r="29" spans="3:7" x14ac:dyDescent="0.3">
      <c r="G29" s="1" t="s">
        <v>158</v>
      </c>
    </row>
    <row r="30" spans="3:7" x14ac:dyDescent="0.3">
      <c r="G30" s="1" t="s">
        <v>160</v>
      </c>
    </row>
    <row r="32" spans="3:7" x14ac:dyDescent="0.3">
      <c r="C32" s="25" t="s">
        <v>123</v>
      </c>
    </row>
    <row r="33" spans="3:10" x14ac:dyDescent="0.3">
      <c r="D33" s="1" t="s">
        <v>186</v>
      </c>
    </row>
    <row r="34" spans="3:10" x14ac:dyDescent="0.3">
      <c r="D34" s="1" t="s">
        <v>139</v>
      </c>
    </row>
    <row r="35" spans="3:10" x14ac:dyDescent="0.3">
      <c r="E35" s="1" t="s">
        <v>187</v>
      </c>
    </row>
    <row r="36" spans="3:10" x14ac:dyDescent="0.3">
      <c r="E36" s="1" t="s">
        <v>185</v>
      </c>
      <c r="F36" s="71">
        <f>3000/0.01</f>
        <v>300000</v>
      </c>
    </row>
    <row r="37" spans="3:10" x14ac:dyDescent="0.3">
      <c r="E37" s="1" t="s">
        <v>189</v>
      </c>
      <c r="F37" s="71"/>
    </row>
    <row r="38" spans="3:10" x14ac:dyDescent="0.3">
      <c r="E38" s="1" t="s">
        <v>185</v>
      </c>
      <c r="F38" s="71">
        <f>-200/0.0001</f>
        <v>-2000000</v>
      </c>
    </row>
    <row r="39" spans="3:10" x14ac:dyDescent="0.3">
      <c r="E39" s="71"/>
    </row>
    <row r="40" spans="3:10" x14ac:dyDescent="0.3">
      <c r="C40" s="25" t="s">
        <v>124</v>
      </c>
    </row>
    <row r="41" spans="3:10" x14ac:dyDescent="0.3">
      <c r="C41" s="25"/>
    </row>
    <row r="42" spans="3:10" x14ac:dyDescent="0.3">
      <c r="C42" s="25" t="s">
        <v>192</v>
      </c>
    </row>
    <row r="43" spans="3:10" x14ac:dyDescent="0.3">
      <c r="D43" s="1" t="s">
        <v>191</v>
      </c>
    </row>
    <row r="44" spans="3:10" ht="30" x14ac:dyDescent="0.4">
      <c r="D44" s="1" t="s">
        <v>335</v>
      </c>
    </row>
    <row r="46" spans="3:10" x14ac:dyDescent="0.3">
      <c r="J46" s="1" t="s">
        <v>214</v>
      </c>
    </row>
    <row r="47" spans="3:10" ht="30" x14ac:dyDescent="0.4">
      <c r="J47" s="1" t="s">
        <v>337</v>
      </c>
    </row>
    <row r="48" spans="3:10" ht="30" x14ac:dyDescent="0.4">
      <c r="J48" s="1" t="s">
        <v>336</v>
      </c>
    </row>
    <row r="49" spans="3:10" x14ac:dyDescent="0.3">
      <c r="J49" s="1" t="s">
        <v>215</v>
      </c>
    </row>
    <row r="51" spans="3:10" x14ac:dyDescent="0.3">
      <c r="J51" s="1" t="s">
        <v>218</v>
      </c>
    </row>
    <row r="52" spans="3:10" x14ac:dyDescent="0.3">
      <c r="J52" s="1" t="s">
        <v>219</v>
      </c>
    </row>
    <row r="56" spans="3:10" x14ac:dyDescent="0.3">
      <c r="C56" s="1" t="s">
        <v>216</v>
      </c>
    </row>
    <row r="57" spans="3:10" x14ac:dyDescent="0.3">
      <c r="C57" s="1" t="s">
        <v>217</v>
      </c>
    </row>
    <row r="59" spans="3:10" x14ac:dyDescent="0.3">
      <c r="C59" s="72" t="s">
        <v>190</v>
      </c>
    </row>
    <row r="60" spans="3:10" x14ac:dyDescent="0.3">
      <c r="D60" s="1" t="s">
        <v>167</v>
      </c>
    </row>
    <row r="61" spans="3:10" x14ac:dyDescent="0.3">
      <c r="D61" s="1" t="s">
        <v>168</v>
      </c>
    </row>
    <row r="62" spans="3:10" x14ac:dyDescent="0.3">
      <c r="C62" s="1" t="s">
        <v>104</v>
      </c>
    </row>
    <row r="63" spans="3:10" x14ac:dyDescent="0.3">
      <c r="D63" s="1" t="s">
        <v>169</v>
      </c>
    </row>
    <row r="64" spans="3:10" x14ac:dyDescent="0.3">
      <c r="D64" s="1" t="s">
        <v>184</v>
      </c>
      <c r="E64" s="70">
        <v>2000000</v>
      </c>
    </row>
    <row r="65" spans="3:7" x14ac:dyDescent="0.3">
      <c r="D65" s="1" t="s">
        <v>170</v>
      </c>
      <c r="E65" s="63">
        <f>E84</f>
        <v>1.0999999999999999E-2</v>
      </c>
      <c r="G65" s="1" t="s">
        <v>183</v>
      </c>
    </row>
    <row r="66" spans="3:7" x14ac:dyDescent="0.3">
      <c r="D66" s="1" t="s">
        <v>188</v>
      </c>
      <c r="E66" s="1">
        <v>1E-4</v>
      </c>
    </row>
    <row r="67" spans="3:7" x14ac:dyDescent="0.3">
      <c r="D67" s="1" t="s">
        <v>185</v>
      </c>
      <c r="E67" s="71">
        <f>E64/E66*E65</f>
        <v>220000000</v>
      </c>
    </row>
    <row r="70" spans="3:7" x14ac:dyDescent="0.3">
      <c r="C70" s="1" t="s">
        <v>162</v>
      </c>
    </row>
    <row r="71" spans="3:7" x14ac:dyDescent="0.3">
      <c r="D71" s="1" t="s">
        <v>163</v>
      </c>
    </row>
    <row r="72" spans="3:7" x14ac:dyDescent="0.3">
      <c r="D72" s="1" t="s">
        <v>164</v>
      </c>
    </row>
    <row r="73" spans="3:7" x14ac:dyDescent="0.3">
      <c r="D73" s="1" t="s">
        <v>165</v>
      </c>
    </row>
    <row r="74" spans="3:7" x14ac:dyDescent="0.3">
      <c r="D74" s="1" t="s">
        <v>166</v>
      </c>
    </row>
    <row r="77" spans="3:7" x14ac:dyDescent="0.3">
      <c r="D77" s="68" t="s">
        <v>182</v>
      </c>
      <c r="E77" s="68"/>
    </row>
    <row r="78" spans="3:7" x14ac:dyDescent="0.3">
      <c r="D78" s="69" t="s">
        <v>181</v>
      </c>
      <c r="E78" s="69" t="s">
        <v>170</v>
      </c>
    </row>
    <row r="79" spans="3:7" x14ac:dyDescent="0.3">
      <c r="D79" s="64" t="s">
        <v>171</v>
      </c>
      <c r="E79" s="66">
        <v>1.7000000000000001E-2</v>
      </c>
    </row>
    <row r="80" spans="3:7" x14ac:dyDescent="0.3">
      <c r="D80" s="64" t="s">
        <v>172</v>
      </c>
      <c r="E80" s="66">
        <v>1.7000000000000001E-2</v>
      </c>
    </row>
    <row r="81" spans="4:5" x14ac:dyDescent="0.3">
      <c r="D81" s="64" t="s">
        <v>173</v>
      </c>
      <c r="E81" s="66">
        <v>1.6E-2</v>
      </c>
    </row>
    <row r="82" spans="4:5" x14ac:dyDescent="0.3">
      <c r="D82" s="64" t="s">
        <v>174</v>
      </c>
      <c r="E82" s="66">
        <v>1.2999999999999999E-2</v>
      </c>
    </row>
    <row r="83" spans="4:5" x14ac:dyDescent="0.3">
      <c r="D83" s="64" t="s">
        <v>175</v>
      </c>
      <c r="E83" s="66">
        <v>1.2E-2</v>
      </c>
    </row>
    <row r="84" spans="4:5" x14ac:dyDescent="0.3">
      <c r="D84" s="64" t="s">
        <v>176</v>
      </c>
      <c r="E84" s="66">
        <v>1.0999999999999999E-2</v>
      </c>
    </row>
    <row r="85" spans="4:5" x14ac:dyDescent="0.3">
      <c r="D85" s="64" t="s">
        <v>177</v>
      </c>
      <c r="E85" s="66">
        <v>1.0999999999999999E-2</v>
      </c>
    </row>
    <row r="86" spans="4:5" x14ac:dyDescent="0.3">
      <c r="D86" s="64" t="s">
        <v>178</v>
      </c>
      <c r="E86" s="66">
        <v>1.0999999999999999E-2</v>
      </c>
    </row>
    <row r="87" spans="4:5" x14ac:dyDescent="0.3">
      <c r="D87" s="64" t="s">
        <v>179</v>
      </c>
      <c r="E87" s="66">
        <v>1.0999999999999999E-2</v>
      </c>
    </row>
    <row r="88" spans="4:5" x14ac:dyDescent="0.3">
      <c r="D88" s="65" t="s">
        <v>180</v>
      </c>
      <c r="E88" s="67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303</v>
      </c>
    </row>
    <row r="4" spans="2:4" x14ac:dyDescent="0.3">
      <c r="B4" s="72" t="s">
        <v>302</v>
      </c>
      <c r="C4" s="72" t="s">
        <v>301</v>
      </c>
    </row>
    <row r="5" spans="2:4" x14ac:dyDescent="0.3">
      <c r="B5" s="1" t="s">
        <v>300</v>
      </c>
      <c r="C5" s="1">
        <v>20</v>
      </c>
    </row>
    <row r="6" spans="2:4" x14ac:dyDescent="0.3">
      <c r="B6" s="1" t="s">
        <v>299</v>
      </c>
      <c r="C6" s="1">
        <v>40</v>
      </c>
      <c r="D6" s="72"/>
    </row>
    <row r="7" spans="2:4" x14ac:dyDescent="0.3">
      <c r="B7" s="1" t="s">
        <v>298</v>
      </c>
      <c r="C7" s="1">
        <v>20</v>
      </c>
    </row>
    <row r="8" spans="2:4" x14ac:dyDescent="0.3">
      <c r="B8" s="1" t="s">
        <v>297</v>
      </c>
      <c r="C8" s="1">
        <v>20</v>
      </c>
    </row>
    <row r="9" spans="2:4" x14ac:dyDescent="0.3">
      <c r="B9" s="1" t="s">
        <v>296</v>
      </c>
      <c r="C9" s="1">
        <v>40</v>
      </c>
    </row>
    <row r="10" spans="2:4" x14ac:dyDescent="0.3">
      <c r="B10" s="1" t="s">
        <v>295</v>
      </c>
      <c r="C10" s="1">
        <v>60</v>
      </c>
    </row>
    <row r="11" spans="2:4" x14ac:dyDescent="0.3">
      <c r="B11" s="1" t="s">
        <v>294</v>
      </c>
      <c r="C11" s="1">
        <v>10</v>
      </c>
    </row>
    <row r="12" spans="2:4" x14ac:dyDescent="0.3">
      <c r="B12" s="1" t="s">
        <v>293</v>
      </c>
      <c r="C12" s="1">
        <v>20</v>
      </c>
    </row>
    <row r="13" spans="2:4" x14ac:dyDescent="0.3">
      <c r="B13" s="1" t="s">
        <v>292</v>
      </c>
      <c r="C13" s="1">
        <v>10</v>
      </c>
    </row>
    <row r="14" spans="2:4" x14ac:dyDescent="0.3">
      <c r="B14" s="1" t="s">
        <v>291</v>
      </c>
      <c r="C14" s="1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39"/>
    <col min="3" max="3" width="35.5" style="139" bestFit="1" customWidth="1"/>
    <col min="4" max="4" width="12.33203125" style="139" bestFit="1" customWidth="1"/>
    <col min="5" max="16384" width="10.83203125" style="139"/>
  </cols>
  <sheetData>
    <row r="1" spans="1:3" x14ac:dyDescent="0.3">
      <c r="A1" s="142" t="s">
        <v>366</v>
      </c>
    </row>
    <row r="2" spans="1:3" x14ac:dyDescent="0.3">
      <c r="A2" s="142" t="s">
        <v>367</v>
      </c>
    </row>
    <row r="3" spans="1:3" x14ac:dyDescent="0.3">
      <c r="A3" s="142" t="s">
        <v>368</v>
      </c>
      <c r="B3" s="139" t="s">
        <v>309</v>
      </c>
    </row>
    <row r="4" spans="1:3" x14ac:dyDescent="0.3">
      <c r="A4" s="142" t="s">
        <v>369</v>
      </c>
    </row>
    <row r="15" spans="1:3" x14ac:dyDescent="0.3">
      <c r="C15" s="140"/>
    </row>
    <row r="19" spans="3:3" x14ac:dyDescent="0.3">
      <c r="C19" s="139" t="s">
        <v>308</v>
      </c>
    </row>
    <row r="20" spans="3:3" x14ac:dyDescent="0.3">
      <c r="C20" s="139" t="s">
        <v>307</v>
      </c>
    </row>
    <row r="21" spans="3:3" x14ac:dyDescent="0.3">
      <c r="C21" s="139" t="s">
        <v>306</v>
      </c>
    </row>
    <row r="22" spans="3:3" x14ac:dyDescent="0.3">
      <c r="C22" s="139" t="s">
        <v>305</v>
      </c>
    </row>
    <row r="23" spans="3:3" ht="30" x14ac:dyDescent="0.4">
      <c r="C23" s="139" t="s">
        <v>304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3" spans="2:2" x14ac:dyDescent="0.3">
      <c r="B3" s="1" t="s">
        <v>44</v>
      </c>
    </row>
    <row r="4" spans="2:2" x14ac:dyDescent="0.3">
      <c r="B4" s="1" t="s">
        <v>72</v>
      </c>
    </row>
    <row r="5" spans="2:2" x14ac:dyDescent="0.3">
      <c r="B5" s="1" t="s">
        <v>73</v>
      </c>
    </row>
    <row r="6" spans="2:2" x14ac:dyDescent="0.3">
      <c r="B6" s="1" t="s">
        <v>74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2" t="s">
        <v>121</v>
      </c>
    </row>
    <row r="4" spans="2:23" x14ac:dyDescent="0.3">
      <c r="C4" s="27" t="s">
        <v>122</v>
      </c>
      <c r="N4" s="1" t="s">
        <v>140</v>
      </c>
      <c r="U4" s="74"/>
      <c r="V4" s="74"/>
      <c r="W4" s="63"/>
    </row>
    <row r="5" spans="2:23" x14ac:dyDescent="0.3">
      <c r="D5" s="1" t="s">
        <v>138</v>
      </c>
    </row>
    <row r="6" spans="2:23" x14ac:dyDescent="0.3">
      <c r="D6" s="1" t="s">
        <v>144</v>
      </c>
    </row>
    <row r="7" spans="2:23" x14ac:dyDescent="0.3">
      <c r="D7" s="1" t="s">
        <v>141</v>
      </c>
    </row>
    <row r="8" spans="2:23" x14ac:dyDescent="0.3">
      <c r="D8" s="1" t="s">
        <v>142</v>
      </c>
    </row>
    <row r="9" spans="2:23" x14ac:dyDescent="0.3">
      <c r="E9" s="1" t="s">
        <v>146</v>
      </c>
      <c r="R9" s="63"/>
    </row>
    <row r="11" spans="2:23" x14ac:dyDescent="0.3">
      <c r="C11" s="1" t="s">
        <v>143</v>
      </c>
    </row>
    <row r="12" spans="2:23" x14ac:dyDescent="0.3">
      <c r="D12" s="1" t="s">
        <v>145</v>
      </c>
    </row>
    <row r="13" spans="2:23" x14ac:dyDescent="0.3">
      <c r="D13" s="1" t="s">
        <v>147</v>
      </c>
    </row>
    <row r="14" spans="2:23" x14ac:dyDescent="0.3">
      <c r="D14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2" t="s">
        <v>121</v>
      </c>
    </row>
    <row r="4" spans="2:16" x14ac:dyDescent="0.3">
      <c r="C4" s="1" t="s">
        <v>151</v>
      </c>
      <c r="P4" s="1" t="s">
        <v>140</v>
      </c>
    </row>
    <row r="5" spans="2:16" x14ac:dyDescent="0.3">
      <c r="C5" s="1" t="s">
        <v>161</v>
      </c>
    </row>
    <row r="6" spans="2:16" x14ac:dyDescent="0.3">
      <c r="D6" s="1" t="s">
        <v>149</v>
      </c>
    </row>
    <row r="7" spans="2:16" x14ac:dyDescent="0.3">
      <c r="D7" s="1" t="s">
        <v>150</v>
      </c>
    </row>
    <row r="8" spans="2:16" x14ac:dyDescent="0.3">
      <c r="D8" s="1" t="s">
        <v>221</v>
      </c>
    </row>
    <row r="9" spans="2:16" x14ac:dyDescent="0.3">
      <c r="D9" s="1" t="s">
        <v>152</v>
      </c>
    </row>
    <row r="10" spans="2:16" x14ac:dyDescent="0.3">
      <c r="D10" s="1" t="s">
        <v>321</v>
      </c>
    </row>
    <row r="12" spans="2:16" x14ac:dyDescent="0.3">
      <c r="C12" s="1" t="s">
        <v>143</v>
      </c>
    </row>
    <row r="13" spans="2:16" x14ac:dyDescent="0.3">
      <c r="D13" s="1" t="s">
        <v>153</v>
      </c>
    </row>
    <row r="14" spans="2:16" x14ac:dyDescent="0.3">
      <c r="D14" s="1" t="s">
        <v>154</v>
      </c>
    </row>
    <row r="15" spans="2:16" x14ac:dyDescent="0.3">
      <c r="D15" s="1" t="s">
        <v>155</v>
      </c>
    </row>
  </sheetData>
  <pageMargins left="0.7" right="0.7" top="0.75" bottom="0.75" header="0.3" footer="0.3"/>
  <pageSetup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22</v>
      </c>
      <c r="C19" s="9"/>
      <c r="D19" s="9" t="s">
        <v>46</v>
      </c>
      <c r="E19" s="9"/>
      <c r="F19" s="9" t="s">
        <v>47</v>
      </c>
    </row>
    <row r="20" spans="2:6" x14ac:dyDescent="0.35">
      <c r="B20" s="10" t="s">
        <v>48</v>
      </c>
      <c r="D20" s="10" t="s">
        <v>49</v>
      </c>
      <c r="F20" s="10" t="s">
        <v>50</v>
      </c>
    </row>
    <row r="21" spans="2:6" x14ac:dyDescent="0.35">
      <c r="B21" s="10" t="s">
        <v>51</v>
      </c>
      <c r="D21" s="10" t="s">
        <v>52</v>
      </c>
      <c r="F21" s="10" t="s">
        <v>53</v>
      </c>
    </row>
    <row r="22" spans="2:6" x14ac:dyDescent="0.35">
      <c r="B22" s="10" t="s">
        <v>54</v>
      </c>
      <c r="D22" s="10" t="s">
        <v>55</v>
      </c>
    </row>
    <row r="23" spans="2:6" x14ac:dyDescent="0.35">
      <c r="D23" s="10" t="s">
        <v>56</v>
      </c>
    </row>
    <row r="24" spans="2:6" x14ac:dyDescent="0.35">
      <c r="D24" s="10" t="s">
        <v>57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58</v>
      </c>
    </row>
    <row r="4" spans="2:2" x14ac:dyDescent="1">
      <c r="B4" s="11" t="s">
        <v>59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60</v>
      </c>
    </row>
    <row r="5" spans="2:3" x14ac:dyDescent="0.35">
      <c r="B5" s="10" t="s">
        <v>61</v>
      </c>
    </row>
    <row r="6" spans="2:3" x14ac:dyDescent="0.35">
      <c r="C6" s="10" t="s">
        <v>77</v>
      </c>
    </row>
    <row r="7" spans="2:3" x14ac:dyDescent="0.35">
      <c r="C7" s="10" t="s">
        <v>62</v>
      </c>
    </row>
    <row r="8" spans="2:3" x14ac:dyDescent="0.35">
      <c r="C8" s="10" t="s">
        <v>63</v>
      </c>
    </row>
    <row r="10" spans="2:3" x14ac:dyDescent="0.35">
      <c r="B10" s="10" t="s">
        <v>64</v>
      </c>
    </row>
    <row r="11" spans="2:3" x14ac:dyDescent="0.35">
      <c r="C11" s="10" t="s">
        <v>65</v>
      </c>
    </row>
    <row r="12" spans="2:3" x14ac:dyDescent="0.35">
      <c r="C12" s="10" t="s">
        <v>66</v>
      </c>
    </row>
    <row r="13" spans="2:3" x14ac:dyDescent="0.35">
      <c r="C13" s="10" t="s">
        <v>67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70</v>
      </c>
    </row>
    <row r="3" spans="2:2" x14ac:dyDescent="0.3">
      <c r="B3" s="1" t="s">
        <v>71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 codeName="Sheet16">
    <tabColor rgb="FFFFFF00"/>
  </sheetPr>
  <dimension ref="A2:V26"/>
  <sheetViews>
    <sheetView zoomScale="80" zoomScaleNormal="80" workbookViewId="0"/>
  </sheetViews>
  <sheetFormatPr baseColWidth="10" defaultColWidth="8.83203125" defaultRowHeight="26" x14ac:dyDescent="0.3"/>
  <cols>
    <col min="1" max="17" width="8.83203125" style="133"/>
    <col min="18" max="18" width="13.33203125" style="133" bestFit="1" customWidth="1"/>
    <col min="19" max="19" width="8.83203125" style="133"/>
    <col min="20" max="20" width="9.6640625" style="133" bestFit="1" customWidth="1"/>
    <col min="21" max="21" width="8.83203125" style="133"/>
    <col min="22" max="22" width="33.6640625" style="133" bestFit="1" customWidth="1"/>
    <col min="23" max="16384" width="8.83203125" style="133"/>
  </cols>
  <sheetData>
    <row r="2" spans="1:22" x14ac:dyDescent="0.3">
      <c r="B2" s="133" t="s">
        <v>38</v>
      </c>
    </row>
    <row r="3" spans="1:22" x14ac:dyDescent="0.3">
      <c r="B3" s="133" t="s">
        <v>39</v>
      </c>
    </row>
    <row r="5" spans="1:22" s="134" customFormat="1" x14ac:dyDescent="0.3">
      <c r="D5" s="134" t="s">
        <v>25</v>
      </c>
      <c r="F5" s="134" t="s">
        <v>40</v>
      </c>
      <c r="H5" s="133" t="s">
        <v>4</v>
      </c>
    </row>
    <row r="6" spans="1:22" x14ac:dyDescent="0.3">
      <c r="A6" s="134"/>
      <c r="B6" s="133" t="s">
        <v>345</v>
      </c>
      <c r="D6" s="135">
        <v>500</v>
      </c>
      <c r="F6" s="136">
        <v>0.1</v>
      </c>
      <c r="H6" s="137">
        <v>1</v>
      </c>
      <c r="I6" s="137">
        <v>0.5</v>
      </c>
      <c r="J6" s="137">
        <v>-0.1</v>
      </c>
      <c r="L6" s="160"/>
      <c r="T6" s="161"/>
      <c r="V6" s="162"/>
    </row>
    <row r="7" spans="1:22" x14ac:dyDescent="0.3">
      <c r="A7" s="134"/>
      <c r="B7" s="133" t="s">
        <v>346</v>
      </c>
      <c r="D7" s="135">
        <v>200</v>
      </c>
      <c r="F7" s="136">
        <v>0.2</v>
      </c>
      <c r="H7" s="137">
        <v>0.5</v>
      </c>
      <c r="I7" s="137">
        <v>1</v>
      </c>
      <c r="J7" s="137">
        <v>0.5</v>
      </c>
      <c r="M7" s="160"/>
      <c r="T7" s="161"/>
      <c r="V7" s="162"/>
    </row>
    <row r="8" spans="1:22" x14ac:dyDescent="0.3">
      <c r="A8" s="134"/>
      <c r="B8" s="133" t="s">
        <v>347</v>
      </c>
      <c r="D8" s="135">
        <v>300</v>
      </c>
      <c r="F8" s="136">
        <v>0.3</v>
      </c>
      <c r="H8" s="137">
        <v>-0.1</v>
      </c>
      <c r="I8" s="137">
        <v>0.5</v>
      </c>
      <c r="J8" s="137">
        <v>1</v>
      </c>
      <c r="N8" s="160"/>
      <c r="T8" s="161"/>
      <c r="V8" s="162"/>
    </row>
    <row r="10" spans="1:22" x14ac:dyDescent="0.3">
      <c r="B10" s="133" t="s">
        <v>344</v>
      </c>
    </row>
    <row r="11" spans="1:22" x14ac:dyDescent="0.3">
      <c r="B11" s="138"/>
    </row>
    <row r="12" spans="1:22" x14ac:dyDescent="0.3">
      <c r="B12" s="138"/>
    </row>
    <row r="13" spans="1:22" x14ac:dyDescent="0.3">
      <c r="B13" s="138"/>
    </row>
    <row r="15" spans="1:22" x14ac:dyDescent="0.3">
      <c r="B15" s="133" t="s">
        <v>343</v>
      </c>
    </row>
    <row r="16" spans="1:22" x14ac:dyDescent="0.3">
      <c r="B16" s="138"/>
    </row>
    <row r="17" spans="2:3" x14ac:dyDescent="0.3">
      <c r="B17" s="138"/>
    </row>
    <row r="18" spans="2:3" x14ac:dyDescent="0.3">
      <c r="B18" s="138"/>
    </row>
    <row r="20" spans="2:3" x14ac:dyDescent="0.3">
      <c r="B20" s="133" t="s">
        <v>419</v>
      </c>
    </row>
    <row r="21" spans="2:3" x14ac:dyDescent="0.3">
      <c r="B21" s="138"/>
      <c r="C21" s="133" t="s">
        <v>415</v>
      </c>
    </row>
    <row r="22" spans="2:3" x14ac:dyDescent="0.3">
      <c r="B22" s="138"/>
      <c r="C22" s="133" t="s">
        <v>416</v>
      </c>
    </row>
    <row r="24" spans="2:3" x14ac:dyDescent="0.3">
      <c r="B24" s="133" t="s">
        <v>417</v>
      </c>
    </row>
    <row r="25" spans="2:3" x14ac:dyDescent="0.3">
      <c r="B25" s="133" t="s">
        <v>418</v>
      </c>
    </row>
    <row r="26" spans="2:3" x14ac:dyDescent="0.3">
      <c r="B26" s="138"/>
    </row>
  </sheetData>
  <phoneticPr fontId="26" type="noConversion"/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585FF-55DE-9241-9A53-2C0DF348AF4A}">
  <sheetPr>
    <tabColor rgb="FFFFFF00"/>
  </sheetPr>
  <dimension ref="B2:H47"/>
  <sheetViews>
    <sheetView workbookViewId="0"/>
  </sheetViews>
  <sheetFormatPr baseColWidth="10" defaultRowHeight="26" x14ac:dyDescent="0.3"/>
  <cols>
    <col min="1" max="16384" width="10.83203125" style="1"/>
  </cols>
  <sheetData>
    <row r="2" spans="2:6" x14ac:dyDescent="0.3">
      <c r="B2" s="1" t="s">
        <v>480</v>
      </c>
    </row>
    <row r="3" spans="2:6" x14ac:dyDescent="0.3">
      <c r="B3" s="1" t="s">
        <v>481</v>
      </c>
    </row>
    <row r="4" spans="2:6" x14ac:dyDescent="0.3">
      <c r="B4" s="1" t="s">
        <v>482</v>
      </c>
    </row>
    <row r="5" spans="2:6" x14ac:dyDescent="0.3">
      <c r="B5" s="1" t="s">
        <v>483</v>
      </c>
    </row>
    <row r="6" spans="2:6" x14ac:dyDescent="0.3">
      <c r="B6" s="1" t="s">
        <v>484</v>
      </c>
    </row>
    <row r="7" spans="2:6" x14ac:dyDescent="0.3">
      <c r="B7" s="1" t="s">
        <v>485</v>
      </c>
    </row>
    <row r="8" spans="2:6" x14ac:dyDescent="0.3">
      <c r="B8" s="1" t="s">
        <v>486</v>
      </c>
    </row>
    <row r="9" spans="2:6" x14ac:dyDescent="0.3">
      <c r="B9" s="185" t="s">
        <v>487</v>
      </c>
    </row>
    <row r="10" spans="2:6" x14ac:dyDescent="0.3">
      <c r="B10" s="1" t="s">
        <v>488</v>
      </c>
    </row>
    <row r="11" spans="2:6" x14ac:dyDescent="0.3">
      <c r="B11" s="112"/>
      <c r="C11" s="112"/>
      <c r="D11" s="112"/>
      <c r="E11" s="185" t="s">
        <v>489</v>
      </c>
      <c r="F11" s="112"/>
    </row>
    <row r="12" spans="2:6" x14ac:dyDescent="0.3">
      <c r="B12" s="1" t="s">
        <v>490</v>
      </c>
    </row>
    <row r="13" spans="2:6" x14ac:dyDescent="0.3">
      <c r="B13" s="186" t="s">
        <v>491</v>
      </c>
      <c r="C13" s="168"/>
      <c r="E13" s="112"/>
      <c r="F13" s="186" t="s">
        <v>492</v>
      </c>
    </row>
    <row r="14" spans="2:6" x14ac:dyDescent="0.3">
      <c r="B14" s="1" t="s">
        <v>493</v>
      </c>
    </row>
    <row r="15" spans="2:6" x14ac:dyDescent="0.3">
      <c r="B15" s="112"/>
      <c r="C15" s="112"/>
      <c r="D15" s="112"/>
      <c r="E15" s="185" t="s">
        <v>489</v>
      </c>
      <c r="F15" s="112"/>
    </row>
    <row r="18" spans="2:8" x14ac:dyDescent="0.3">
      <c r="B18" s="1" t="s">
        <v>494</v>
      </c>
    </row>
    <row r="19" spans="2:8" x14ac:dyDescent="0.3">
      <c r="B19" s="1" t="s">
        <v>481</v>
      </c>
    </row>
    <row r="20" spans="2:8" x14ac:dyDescent="0.3">
      <c r="B20" s="1" t="s">
        <v>482</v>
      </c>
    </row>
    <row r="21" spans="2:8" x14ac:dyDescent="0.3">
      <c r="B21" s="1" t="s">
        <v>483</v>
      </c>
    </row>
    <row r="22" spans="2:8" x14ac:dyDescent="0.3">
      <c r="B22" s="1" t="s">
        <v>484</v>
      </c>
    </row>
    <row r="23" spans="2:8" x14ac:dyDescent="0.3">
      <c r="B23" s="27" t="s">
        <v>495</v>
      </c>
    </row>
    <row r="24" spans="2:8" x14ac:dyDescent="0.3">
      <c r="B24" s="1" t="s">
        <v>486</v>
      </c>
    </row>
    <row r="25" spans="2:8" x14ac:dyDescent="0.3">
      <c r="B25" s="185" t="s">
        <v>487</v>
      </c>
    </row>
    <row r="26" spans="2:8" x14ac:dyDescent="0.3">
      <c r="B26" s="1" t="s">
        <v>488</v>
      </c>
    </row>
    <row r="27" spans="2:8" x14ac:dyDescent="0.3">
      <c r="B27" s="112"/>
      <c r="C27" s="112"/>
      <c r="D27" s="112"/>
      <c r="E27" s="185" t="s">
        <v>489</v>
      </c>
      <c r="F27" s="112"/>
    </row>
    <row r="28" spans="2:8" x14ac:dyDescent="0.3">
      <c r="B28" s="1" t="s">
        <v>490</v>
      </c>
    </row>
    <row r="29" spans="2:8" x14ac:dyDescent="0.3">
      <c r="B29" s="186" t="s">
        <v>500</v>
      </c>
      <c r="E29" s="112"/>
      <c r="F29" s="168" t="s">
        <v>496</v>
      </c>
      <c r="G29" s="112"/>
      <c r="H29" s="186" t="s">
        <v>497</v>
      </c>
    </row>
    <row r="30" spans="2:8" x14ac:dyDescent="0.3">
      <c r="B30" s="1" t="s">
        <v>498</v>
      </c>
    </row>
    <row r="31" spans="2:8" x14ac:dyDescent="0.3">
      <c r="B31" s="112"/>
      <c r="C31" s="112"/>
      <c r="D31" s="112"/>
      <c r="E31" s="185" t="s">
        <v>489</v>
      </c>
      <c r="F31" s="112"/>
    </row>
    <row r="34" spans="2:8" x14ac:dyDescent="0.3">
      <c r="B34" s="1" t="s">
        <v>494</v>
      </c>
    </row>
    <row r="35" spans="2:8" x14ac:dyDescent="0.3">
      <c r="B35" s="1" t="s">
        <v>499</v>
      </c>
    </row>
    <row r="36" spans="2:8" x14ac:dyDescent="0.3">
      <c r="B36" s="1" t="s">
        <v>482</v>
      </c>
    </row>
    <row r="37" spans="2:8" x14ac:dyDescent="0.3">
      <c r="B37" s="1" t="s">
        <v>483</v>
      </c>
    </row>
    <row r="38" spans="2:8" x14ac:dyDescent="0.3">
      <c r="B38" s="1" t="s">
        <v>484</v>
      </c>
    </row>
    <row r="39" spans="2:8" x14ac:dyDescent="0.3">
      <c r="B39" s="27" t="s">
        <v>495</v>
      </c>
    </row>
    <row r="40" spans="2:8" x14ac:dyDescent="0.3">
      <c r="B40" s="1" t="s">
        <v>486</v>
      </c>
    </row>
    <row r="41" spans="2:8" x14ac:dyDescent="0.3">
      <c r="B41" s="185" t="s">
        <v>487</v>
      </c>
    </row>
    <row r="42" spans="2:8" x14ac:dyDescent="0.3">
      <c r="B42" s="1" t="s">
        <v>488</v>
      </c>
    </row>
    <row r="43" spans="2:8" x14ac:dyDescent="0.3">
      <c r="B43" s="112"/>
      <c r="C43" s="112"/>
      <c r="D43" s="112"/>
      <c r="E43" s="185" t="s">
        <v>489</v>
      </c>
      <c r="F43" s="112"/>
    </row>
    <row r="44" spans="2:8" x14ac:dyDescent="0.3">
      <c r="B44" s="1" t="s">
        <v>490</v>
      </c>
    </row>
    <row r="45" spans="2:8" x14ac:dyDescent="0.3">
      <c r="B45" s="186" t="s">
        <v>500</v>
      </c>
      <c r="E45" s="112"/>
      <c r="F45" s="168" t="s">
        <v>496</v>
      </c>
      <c r="G45" s="112"/>
      <c r="H45" s="186" t="s">
        <v>497</v>
      </c>
    </row>
    <row r="46" spans="2:8" x14ac:dyDescent="0.3">
      <c r="B46" s="1" t="s">
        <v>498</v>
      </c>
    </row>
    <row r="47" spans="2:8" x14ac:dyDescent="0.3">
      <c r="B47" s="112"/>
      <c r="C47" s="112"/>
      <c r="D47" s="112"/>
      <c r="E47" s="185" t="s">
        <v>489</v>
      </c>
      <c r="F47" s="112"/>
    </row>
  </sheetData>
  <dataValidations count="5">
    <dataValidation type="list" allowBlank="1" showInputMessage="1" showErrorMessage="1" sqref="B11 B15 B27 B31 B43 B47" xr:uid="{96FB95B8-8F8C-A241-A2FA-F393124D1433}">
      <formula1>"Buy, Sell"</formula1>
    </dataValidation>
    <dataValidation type="list" allowBlank="1" showInputMessage="1" showErrorMessage="1" sqref="C11 C15 C27 C31 C43 C47" xr:uid="{1269AE77-845E-2D43-9B74-5D2EAB3E03E5}">
      <formula1>"forward, spot"</formula1>
    </dataValidation>
    <dataValidation type="list" allowBlank="1" showInputMessage="1" showErrorMessage="1" sqref="D11 F11 F15 D15 D27 F27 D31 F31 D43 F43 D47 F47" xr:uid="{4500C64E-D9A0-C249-AA63-315EF6E41F31}">
      <formula1>"Peso, Dollar"</formula1>
    </dataValidation>
    <dataValidation type="list" allowBlank="1" showInputMessage="1" showErrorMessage="1" sqref="E13 G29 G45" xr:uid="{D0A3F9FE-6150-8742-B3CC-F3E908D9CBD4}">
      <formula1>"fixed, floating"</formula1>
    </dataValidation>
    <dataValidation type="list" allowBlank="1" showInputMessage="1" showErrorMessage="1" sqref="E29 E45" xr:uid="{C117D90D-A90E-064F-881E-53194FDC6F4A}">
      <formula1>"forward rate agreement, interest rate swap, interest rate swaption"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3">
    <tabColor rgb="FFFFFF00"/>
  </sheetPr>
  <dimension ref="B2:B4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8" t="s">
        <v>75</v>
      </c>
    </row>
    <row r="3" spans="2:2" x14ac:dyDescent="0.3">
      <c r="B3" s="8"/>
    </row>
    <row r="4" spans="2:2" x14ac:dyDescent="0.3">
      <c r="B4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27" t="s">
        <v>235</v>
      </c>
    </row>
    <row r="4" spans="2:3" x14ac:dyDescent="0.3">
      <c r="B4" s="1" t="s">
        <v>353</v>
      </c>
    </row>
    <row r="5" spans="2:3" x14ac:dyDescent="0.3">
      <c r="B5" s="1" t="s">
        <v>262</v>
      </c>
    </row>
    <row r="6" spans="2:3" x14ac:dyDescent="0.3">
      <c r="B6" s="1" t="s">
        <v>236</v>
      </c>
    </row>
    <row r="8" spans="2:3" x14ac:dyDescent="0.3">
      <c r="B8" s="1" t="s">
        <v>354</v>
      </c>
    </row>
    <row r="9" spans="2:3" x14ac:dyDescent="0.3">
      <c r="B9" s="1" t="s">
        <v>249</v>
      </c>
    </row>
    <row r="10" spans="2:3" x14ac:dyDescent="0.3">
      <c r="B10" s="1" t="s">
        <v>355</v>
      </c>
    </row>
    <row r="12" spans="2:3" x14ac:dyDescent="0.3">
      <c r="B12" s="1" t="s">
        <v>257</v>
      </c>
    </row>
    <row r="13" spans="2:3" x14ac:dyDescent="0.3">
      <c r="C13" s="1" t="s">
        <v>466</v>
      </c>
    </row>
    <row r="14" spans="2:3" x14ac:dyDescent="0.3">
      <c r="C14" s="1" t="s">
        <v>467</v>
      </c>
    </row>
    <row r="15" spans="2:3" x14ac:dyDescent="0.3">
      <c r="C15" s="1" t="s">
        <v>468</v>
      </c>
    </row>
    <row r="16" spans="2:3" x14ac:dyDescent="0.3">
      <c r="C16" s="1" t="s">
        <v>256</v>
      </c>
    </row>
    <row r="17" spans="3:3" x14ac:dyDescent="0.3">
      <c r="C17" s="1" t="s">
        <v>255</v>
      </c>
    </row>
    <row r="18" spans="3:3" x14ac:dyDescent="0.3">
      <c r="C18" s="1" t="s">
        <v>469</v>
      </c>
    </row>
    <row r="19" spans="3:3" x14ac:dyDescent="0.3">
      <c r="C19" s="1" t="s">
        <v>470</v>
      </c>
    </row>
    <row r="20" spans="3:3" x14ac:dyDescent="0.3">
      <c r="C20" s="1" t="s">
        <v>471</v>
      </c>
    </row>
  </sheetData>
  <pageMargins left="0.7" right="0.7" top="0.75" bottom="0.75" header="0.3" footer="0.3"/>
  <pageSetup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440</v>
      </c>
    </row>
    <row r="3" spans="2:5" x14ac:dyDescent="0.3">
      <c r="C3" s="1" t="s">
        <v>435</v>
      </c>
      <c r="E3" s="124">
        <v>0.55000000000000004</v>
      </c>
    </row>
    <row r="4" spans="2:5" x14ac:dyDescent="0.3">
      <c r="C4" s="1" t="s">
        <v>436</v>
      </c>
      <c r="E4" s="124">
        <v>0.35</v>
      </c>
    </row>
    <row r="5" spans="2:5" x14ac:dyDescent="0.3">
      <c r="C5" s="1" t="s">
        <v>437</v>
      </c>
      <c r="E5" s="125">
        <v>0.01</v>
      </c>
    </row>
    <row r="6" spans="2:5" x14ac:dyDescent="0.3">
      <c r="C6" s="1" t="s">
        <v>438</v>
      </c>
      <c r="E6" s="125">
        <v>1.4999999999999999E-2</v>
      </c>
    </row>
    <row r="7" spans="2:5" x14ac:dyDescent="0.3">
      <c r="C7" s="1" t="s">
        <v>439</v>
      </c>
      <c r="E7" s="124">
        <v>0.12</v>
      </c>
    </row>
  </sheetData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05"/>
    <col min="2" max="16384" width="10.83203125" style="1"/>
  </cols>
  <sheetData>
    <row r="2" spans="1:4" x14ac:dyDescent="0.3">
      <c r="A2" s="105" t="s">
        <v>258</v>
      </c>
      <c r="B2" s="1" t="s">
        <v>359</v>
      </c>
    </row>
    <row r="3" spans="1:4" x14ac:dyDescent="0.3">
      <c r="B3" s="1" t="s">
        <v>319</v>
      </c>
      <c r="D3" s="112">
        <f>Case_WorkSpace!A1</f>
        <v>0</v>
      </c>
    </row>
    <row r="4" spans="1:4" x14ac:dyDescent="0.3">
      <c r="B4" s="1" t="s">
        <v>360</v>
      </c>
      <c r="D4" s="112">
        <f>Case_WorkSpace!A2</f>
        <v>0</v>
      </c>
    </row>
    <row r="5" spans="1:4" x14ac:dyDescent="0.3">
      <c r="B5" s="1" t="s">
        <v>361</v>
      </c>
      <c r="D5" s="112">
        <f>Case_WorkSpace!A3</f>
        <v>0</v>
      </c>
    </row>
    <row r="7" spans="1:4" x14ac:dyDescent="0.3">
      <c r="A7" s="105" t="s">
        <v>259</v>
      </c>
      <c r="B7" s="1" t="s">
        <v>370</v>
      </c>
    </row>
    <row r="8" spans="1:4" x14ac:dyDescent="0.3">
      <c r="B8" s="1" t="s">
        <v>362</v>
      </c>
    </row>
    <row r="9" spans="1:4" s="112" customFormat="1" x14ac:dyDescent="0.3">
      <c r="A9" s="105"/>
    </row>
    <row r="10" spans="1:4" s="112" customFormat="1" x14ac:dyDescent="0.3">
      <c r="A10" s="105"/>
    </row>
    <row r="11" spans="1:4" s="112" customFormat="1" x14ac:dyDescent="0.3">
      <c r="A11" s="105"/>
    </row>
    <row r="13" spans="1:4" x14ac:dyDescent="0.3">
      <c r="A13" s="105" t="s">
        <v>260</v>
      </c>
      <c r="B13" s="1" t="s">
        <v>371</v>
      </c>
    </row>
    <row r="14" spans="1:4" x14ac:dyDescent="0.3">
      <c r="A14" s="1"/>
      <c r="B14" s="1" t="s">
        <v>372</v>
      </c>
    </row>
    <row r="15" spans="1:4" x14ac:dyDescent="0.3">
      <c r="A15" s="1"/>
      <c r="B15" s="1" t="s">
        <v>373</v>
      </c>
    </row>
    <row r="16" spans="1:4" s="112" customFormat="1" x14ac:dyDescent="0.3">
      <c r="A16" s="105"/>
    </row>
    <row r="17" spans="1:2" s="112" customFormat="1" x14ac:dyDescent="0.3">
      <c r="A17" s="105"/>
    </row>
    <row r="18" spans="1:2" s="112" customFormat="1" x14ac:dyDescent="0.3">
      <c r="A18" s="105"/>
    </row>
    <row r="20" spans="1:2" x14ac:dyDescent="0.3">
      <c r="A20" s="105" t="s">
        <v>261</v>
      </c>
      <c r="B20" s="1" t="s">
        <v>363</v>
      </c>
    </row>
    <row r="21" spans="1:2" x14ac:dyDescent="0.3">
      <c r="B21" s="1" t="s">
        <v>364</v>
      </c>
    </row>
    <row r="22" spans="1:2" x14ac:dyDescent="0.3">
      <c r="B22" s="1" t="s">
        <v>365</v>
      </c>
    </row>
    <row r="23" spans="1:2" x14ac:dyDescent="0.3">
      <c r="B23" s="112">
        <f>Case_WorkSpace!A1</f>
        <v>0</v>
      </c>
    </row>
    <row r="24" spans="1:2" s="112" customFormat="1" x14ac:dyDescent="0.3">
      <c r="A24" s="105"/>
    </row>
    <row r="25" spans="1:2" s="112" customFormat="1" x14ac:dyDescent="0.3">
      <c r="A25" s="105"/>
    </row>
    <row r="26" spans="1:2" s="112" customFormat="1" x14ac:dyDescent="0.3">
      <c r="A26" s="105"/>
    </row>
    <row r="28" spans="1:2" x14ac:dyDescent="0.3">
      <c r="A28" s="105" t="s">
        <v>358</v>
      </c>
      <c r="B28" s="1" t="s">
        <v>357</v>
      </c>
    </row>
    <row r="29" spans="1:2" x14ac:dyDescent="0.3">
      <c r="B29" s="1" t="s">
        <v>356</v>
      </c>
    </row>
    <row r="30" spans="1:2" s="112" customFormat="1" x14ac:dyDescent="0.3">
      <c r="A30" s="105"/>
    </row>
    <row r="31" spans="1:2" s="112" customFormat="1" x14ac:dyDescent="0.3">
      <c r="A31" s="105"/>
    </row>
    <row r="32" spans="1:2" s="112" customFormat="1" x14ac:dyDescent="0.3">
      <c r="A32" s="105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55"/>
  <sheetViews>
    <sheetView zoomScale="70" zoomScaleNormal="70" workbookViewId="0">
      <selection sqref="A1:E1048576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243</v>
      </c>
      <c r="C3" s="102" t="s">
        <v>193</v>
      </c>
      <c r="D3" s="98" t="s">
        <v>505</v>
      </c>
    </row>
    <row r="4" spans="2:4" x14ac:dyDescent="0.3">
      <c r="C4" s="103" t="s">
        <v>194</v>
      </c>
      <c r="D4" s="99">
        <v>0.03</v>
      </c>
    </row>
    <row r="5" spans="2:4" x14ac:dyDescent="0.3">
      <c r="C5" s="103" t="s">
        <v>506</v>
      </c>
      <c r="D5" s="99" t="s">
        <v>507</v>
      </c>
    </row>
    <row r="6" spans="2:4" x14ac:dyDescent="0.3">
      <c r="C6" s="103" t="s">
        <v>195</v>
      </c>
      <c r="D6" s="100" t="s">
        <v>508</v>
      </c>
    </row>
    <row r="7" spans="2:4" x14ac:dyDescent="0.3">
      <c r="C7" s="103" t="s">
        <v>399</v>
      </c>
      <c r="D7" s="148">
        <v>48258</v>
      </c>
    </row>
    <row r="8" spans="2:4" x14ac:dyDescent="0.3">
      <c r="C8" s="104"/>
      <c r="D8" s="101">
        <v>2000000</v>
      </c>
    </row>
    <row r="10" spans="2:4" x14ac:dyDescent="0.3">
      <c r="B10" s="1" t="s">
        <v>242</v>
      </c>
      <c r="C10" s="102" t="s">
        <v>193</v>
      </c>
      <c r="D10" s="106" t="s">
        <v>198</v>
      </c>
    </row>
    <row r="11" spans="2:4" x14ac:dyDescent="0.3">
      <c r="C11" s="103" t="s">
        <v>194</v>
      </c>
      <c r="D11" s="107">
        <v>2.9000000000000001E-2</v>
      </c>
    </row>
    <row r="12" spans="2:4" x14ac:dyDescent="0.3">
      <c r="C12" s="103" t="s">
        <v>506</v>
      </c>
      <c r="D12" s="107" t="s">
        <v>509</v>
      </c>
    </row>
    <row r="13" spans="2:4" x14ac:dyDescent="0.3">
      <c r="C13" s="103" t="s">
        <v>195</v>
      </c>
      <c r="D13" s="108" t="s">
        <v>199</v>
      </c>
    </row>
    <row r="14" spans="2:4" x14ac:dyDescent="0.3">
      <c r="C14" s="103" t="s">
        <v>399</v>
      </c>
      <c r="D14" s="147">
        <v>46767</v>
      </c>
    </row>
    <row r="15" spans="2:4" x14ac:dyDescent="0.3">
      <c r="C15" s="104"/>
      <c r="D15" s="109">
        <v>1500000</v>
      </c>
    </row>
    <row r="17" spans="2:4" x14ac:dyDescent="0.3">
      <c r="B17" s="1" t="s">
        <v>241</v>
      </c>
      <c r="C17" s="102" t="s">
        <v>200</v>
      </c>
      <c r="D17" s="106" t="s">
        <v>251</v>
      </c>
    </row>
    <row r="18" spans="2:4" x14ac:dyDescent="0.3">
      <c r="C18" s="103" t="s">
        <v>400</v>
      </c>
      <c r="D18" s="108" t="s">
        <v>401</v>
      </c>
    </row>
    <row r="19" spans="2:4" x14ac:dyDescent="0.3">
      <c r="C19" s="103" t="s">
        <v>506</v>
      </c>
      <c r="D19" s="108" t="s">
        <v>510</v>
      </c>
    </row>
    <row r="20" spans="2:4" x14ac:dyDescent="0.3">
      <c r="C20" s="103" t="s">
        <v>511</v>
      </c>
      <c r="D20" s="189">
        <v>115000000</v>
      </c>
    </row>
    <row r="21" spans="2:4" x14ac:dyDescent="0.3">
      <c r="C21" s="104" t="s">
        <v>512</v>
      </c>
      <c r="D21" s="109">
        <v>1000000</v>
      </c>
    </row>
    <row r="22" spans="2:4" x14ac:dyDescent="0.3">
      <c r="D22" s="105"/>
    </row>
    <row r="23" spans="2:4" x14ac:dyDescent="0.3">
      <c r="B23" s="1" t="s">
        <v>240</v>
      </c>
      <c r="C23" s="102" t="s">
        <v>200</v>
      </c>
      <c r="D23" s="106" t="s">
        <v>250</v>
      </c>
    </row>
    <row r="24" spans="2:4" x14ac:dyDescent="0.3">
      <c r="C24" s="103" t="s">
        <v>506</v>
      </c>
      <c r="D24" s="108" t="s">
        <v>513</v>
      </c>
    </row>
    <row r="25" spans="2:4" x14ac:dyDescent="0.3">
      <c r="C25" s="103" t="s">
        <v>400</v>
      </c>
      <c r="D25" s="108" t="s">
        <v>402</v>
      </c>
    </row>
    <row r="26" spans="2:4" x14ac:dyDescent="0.3">
      <c r="C26" s="104" t="s">
        <v>512</v>
      </c>
      <c r="D26" s="109">
        <v>1000000</v>
      </c>
    </row>
    <row r="27" spans="2:4" x14ac:dyDescent="0.3">
      <c r="D27" s="105"/>
    </row>
    <row r="28" spans="2:4" x14ac:dyDescent="0.3">
      <c r="B28" s="1" t="s">
        <v>244</v>
      </c>
      <c r="C28" s="13" t="s">
        <v>200</v>
      </c>
      <c r="D28" s="106" t="s">
        <v>252</v>
      </c>
    </row>
    <row r="29" spans="2:4" x14ac:dyDescent="0.3">
      <c r="C29" s="103" t="s">
        <v>506</v>
      </c>
      <c r="D29" s="108" t="s">
        <v>514</v>
      </c>
    </row>
    <row r="30" spans="2:4" x14ac:dyDescent="0.3">
      <c r="C30" s="103" t="s">
        <v>400</v>
      </c>
      <c r="D30" s="108" t="s">
        <v>403</v>
      </c>
    </row>
    <row r="31" spans="2:4" x14ac:dyDescent="0.3">
      <c r="C31" s="16" t="s">
        <v>223</v>
      </c>
      <c r="D31" s="189">
        <v>740000</v>
      </c>
    </row>
    <row r="32" spans="2:4" x14ac:dyDescent="0.3">
      <c r="C32" s="104" t="s">
        <v>512</v>
      </c>
      <c r="D32" s="109">
        <v>1000000</v>
      </c>
    </row>
    <row r="33" spans="2:4" x14ac:dyDescent="0.3">
      <c r="D33" s="105"/>
    </row>
    <row r="34" spans="2:4" x14ac:dyDescent="0.3">
      <c r="B34" s="1" t="s">
        <v>245</v>
      </c>
      <c r="C34" s="102" t="s">
        <v>210</v>
      </c>
      <c r="D34" s="106" t="s">
        <v>253</v>
      </c>
    </row>
    <row r="35" spans="2:4" x14ac:dyDescent="0.3">
      <c r="C35" s="103" t="s">
        <v>506</v>
      </c>
      <c r="D35" s="108" t="s">
        <v>515</v>
      </c>
    </row>
    <row r="36" spans="2:4" x14ac:dyDescent="0.3">
      <c r="C36" s="103" t="s">
        <v>400</v>
      </c>
      <c r="D36" s="108" t="s">
        <v>404</v>
      </c>
    </row>
    <row r="37" spans="2:4" x14ac:dyDescent="0.3">
      <c r="C37" s="103" t="s">
        <v>516</v>
      </c>
      <c r="D37" s="189">
        <v>880000</v>
      </c>
    </row>
    <row r="38" spans="2:4" x14ac:dyDescent="0.3">
      <c r="C38" s="104" t="s">
        <v>512</v>
      </c>
      <c r="D38" s="109">
        <v>1000000</v>
      </c>
    </row>
    <row r="39" spans="2:4" x14ac:dyDescent="0.3">
      <c r="D39" s="105"/>
    </row>
    <row r="40" spans="2:4" x14ac:dyDescent="0.3">
      <c r="B40" s="1" t="s">
        <v>246</v>
      </c>
      <c r="C40" s="13" t="s">
        <v>204</v>
      </c>
      <c r="D40" s="106" t="s">
        <v>203</v>
      </c>
    </row>
    <row r="41" spans="2:4" x14ac:dyDescent="0.3">
      <c r="C41" s="18"/>
      <c r="D41" s="109">
        <v>1250000</v>
      </c>
    </row>
    <row r="42" spans="2:4" x14ac:dyDescent="0.3">
      <c r="D42" s="105"/>
    </row>
    <row r="43" spans="2:4" x14ac:dyDescent="0.3">
      <c r="B43" s="1" t="s">
        <v>247</v>
      </c>
      <c r="C43" s="13" t="s">
        <v>204</v>
      </c>
      <c r="D43" s="106" t="s">
        <v>207</v>
      </c>
    </row>
    <row r="44" spans="2:4" x14ac:dyDescent="0.3">
      <c r="C44" s="18"/>
      <c r="D44" s="109">
        <v>1500000</v>
      </c>
    </row>
    <row r="45" spans="2:4" x14ac:dyDescent="0.3">
      <c r="D45" s="105"/>
    </row>
    <row r="46" spans="2:4" x14ac:dyDescent="0.3">
      <c r="B46" s="1" t="s">
        <v>248</v>
      </c>
      <c r="C46" s="13" t="s">
        <v>208</v>
      </c>
      <c r="D46" s="106" t="s">
        <v>209</v>
      </c>
    </row>
    <row r="47" spans="2:4" x14ac:dyDescent="0.3">
      <c r="C47" s="18"/>
      <c r="D47" s="109">
        <v>2000000</v>
      </c>
    </row>
    <row r="48" spans="2:4" x14ac:dyDescent="0.3">
      <c r="D48" s="105"/>
    </row>
    <row r="49" spans="3:4" x14ac:dyDescent="0.3">
      <c r="C49" s="110" t="s">
        <v>239</v>
      </c>
      <c r="D49" s="111" t="s">
        <v>211</v>
      </c>
    </row>
    <row r="50" spans="3:4" x14ac:dyDescent="0.3">
      <c r="D50" s="105"/>
    </row>
    <row r="51" spans="3:4" x14ac:dyDescent="0.3">
      <c r="C51" s="110" t="s">
        <v>239</v>
      </c>
      <c r="D51" s="111" t="s">
        <v>212</v>
      </c>
    </row>
    <row r="52" spans="3:4" x14ac:dyDescent="0.3">
      <c r="D52" s="105"/>
    </row>
    <row r="53" spans="3:4" x14ac:dyDescent="0.3">
      <c r="C53" s="110" t="s">
        <v>239</v>
      </c>
      <c r="D53" s="111" t="s">
        <v>213</v>
      </c>
    </row>
    <row r="55" spans="3:4" x14ac:dyDescent="0.3">
      <c r="D55" s="113"/>
    </row>
  </sheetData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4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3"/>
    <col min="3" max="16384" width="15.6640625" style="1"/>
  </cols>
  <sheetData>
    <row r="2" spans="2:18" s="105" customFormat="1" x14ac:dyDescent="0.3">
      <c r="B2" s="141"/>
      <c r="C2" s="105" t="s">
        <v>243</v>
      </c>
      <c r="D2" s="105" t="s">
        <v>243</v>
      </c>
      <c r="E2" s="105" t="s">
        <v>242</v>
      </c>
      <c r="F2" s="105" t="s">
        <v>242</v>
      </c>
      <c r="G2" s="105" t="s">
        <v>241</v>
      </c>
      <c r="H2" s="105" t="s">
        <v>241</v>
      </c>
      <c r="I2" s="105" t="s">
        <v>240</v>
      </c>
      <c r="J2" s="105" t="s">
        <v>240</v>
      </c>
      <c r="K2" s="105" t="s">
        <v>244</v>
      </c>
      <c r="L2" s="105" t="s">
        <v>245</v>
      </c>
      <c r="M2" s="105" t="s">
        <v>246</v>
      </c>
      <c r="N2" s="105" t="s">
        <v>247</v>
      </c>
      <c r="O2" s="105" t="s">
        <v>248</v>
      </c>
      <c r="P2" s="105" t="s">
        <v>211</v>
      </c>
      <c r="Q2" s="105" t="s">
        <v>212</v>
      </c>
      <c r="R2" s="105" t="s">
        <v>213</v>
      </c>
    </row>
    <row r="3" spans="2:18" s="132" customFormat="1" x14ac:dyDescent="0.3">
      <c r="B3" s="190" t="s">
        <v>24</v>
      </c>
      <c r="C3" s="191" t="s">
        <v>196</v>
      </c>
      <c r="D3" s="192" t="s">
        <v>197</v>
      </c>
      <c r="E3" s="191" t="s">
        <v>196</v>
      </c>
      <c r="F3" s="192" t="s">
        <v>197</v>
      </c>
      <c r="G3" s="191" t="s">
        <v>196</v>
      </c>
      <c r="H3" s="192" t="s">
        <v>201</v>
      </c>
      <c r="I3" s="191" t="s">
        <v>202</v>
      </c>
      <c r="J3" s="192" t="s">
        <v>201</v>
      </c>
      <c r="K3" s="193" t="s">
        <v>196</v>
      </c>
      <c r="L3" s="193" t="s">
        <v>196</v>
      </c>
      <c r="M3" s="193" t="s">
        <v>196</v>
      </c>
      <c r="N3" s="193" t="s">
        <v>196</v>
      </c>
      <c r="O3" s="193" t="s">
        <v>196</v>
      </c>
      <c r="P3" s="193" t="s">
        <v>196</v>
      </c>
      <c r="Q3" s="193" t="s">
        <v>196</v>
      </c>
      <c r="R3" s="193" t="s">
        <v>196</v>
      </c>
    </row>
    <row r="4" spans="2:18" x14ac:dyDescent="0.3">
      <c r="B4" s="194">
        <v>45657</v>
      </c>
      <c r="C4" s="195">
        <v>87.504999999999995</v>
      </c>
      <c r="D4" s="196">
        <v>5.1159999999999997</v>
      </c>
      <c r="E4" s="197">
        <v>95.637</v>
      </c>
      <c r="F4" s="198">
        <v>4.452</v>
      </c>
      <c r="G4" s="197">
        <v>95.507000000000005</v>
      </c>
      <c r="H4" s="198">
        <v>0.86299999999999999</v>
      </c>
      <c r="I4" s="197">
        <v>81.75</v>
      </c>
      <c r="J4" s="198">
        <v>4.4930000000000003</v>
      </c>
      <c r="K4" s="199">
        <v>77.161000000000001</v>
      </c>
      <c r="L4" s="200">
        <v>95.055999999999997</v>
      </c>
      <c r="M4" s="201">
        <v>2230.1999999999998</v>
      </c>
      <c r="N4" s="201">
        <v>5881.6</v>
      </c>
      <c r="O4" s="200">
        <v>71.72</v>
      </c>
      <c r="P4" s="201">
        <v>157.19999999999999</v>
      </c>
      <c r="Q4" s="200">
        <v>0.96589999999999998</v>
      </c>
      <c r="R4" s="15">
        <v>0.79900000000000004</v>
      </c>
    </row>
    <row r="5" spans="2:18" x14ac:dyDescent="0.3">
      <c r="B5" s="194">
        <v>45656</v>
      </c>
      <c r="C5" s="202">
        <v>87.744</v>
      </c>
      <c r="D5" s="203">
        <v>5.0720000000000001</v>
      </c>
      <c r="E5" s="204">
        <v>95.83</v>
      </c>
      <c r="F5" s="205">
        <v>4.38</v>
      </c>
      <c r="G5" s="204">
        <v>95.504999999999995</v>
      </c>
      <c r="H5" s="205">
        <v>0.86299999999999999</v>
      </c>
      <c r="I5" s="204">
        <v>81.9453125</v>
      </c>
      <c r="J5" s="205">
        <v>4.4530000000000003</v>
      </c>
      <c r="K5" s="206">
        <v>76.927999999999997</v>
      </c>
      <c r="L5" s="207">
        <v>95.055999999999997</v>
      </c>
      <c r="M5" s="208">
        <v>2227.8000000000002</v>
      </c>
      <c r="N5" s="208">
        <v>5906.9</v>
      </c>
      <c r="O5" s="207">
        <v>70.989999999999995</v>
      </c>
      <c r="P5" s="208">
        <v>156.84</v>
      </c>
      <c r="Q5" s="207">
        <v>0.96089999999999998</v>
      </c>
      <c r="R5" s="17">
        <v>0.79679999999999995</v>
      </c>
    </row>
    <row r="6" spans="2:18" x14ac:dyDescent="0.3">
      <c r="B6" s="194">
        <v>45653</v>
      </c>
      <c r="C6" s="202">
        <v>87.304000000000002</v>
      </c>
      <c r="D6" s="203">
        <v>5.1520000000000001</v>
      </c>
      <c r="E6" s="204">
        <v>95.593000000000004</v>
      </c>
      <c r="F6" s="205">
        <v>4.4649999999999999</v>
      </c>
      <c r="G6" s="204">
        <v>95.364000000000004</v>
      </c>
      <c r="H6" s="205">
        <v>0.88300000000000001</v>
      </c>
      <c r="I6" s="204">
        <v>81.421875</v>
      </c>
      <c r="J6" s="205">
        <v>4.5519999999999996</v>
      </c>
      <c r="K6" s="206">
        <v>76.820999999999998</v>
      </c>
      <c r="L6" s="207">
        <v>94.902000000000001</v>
      </c>
      <c r="M6" s="208">
        <v>2244.6</v>
      </c>
      <c r="N6" s="208">
        <v>5970.8</v>
      </c>
      <c r="O6" s="207">
        <v>70.599999999999994</v>
      </c>
      <c r="P6" s="208">
        <v>157.87</v>
      </c>
      <c r="Q6" s="207">
        <v>0.95909999999999995</v>
      </c>
      <c r="R6" s="17">
        <v>0.79510000000000003</v>
      </c>
    </row>
    <row r="7" spans="2:18" x14ac:dyDescent="0.3">
      <c r="B7" s="194">
        <v>45652</v>
      </c>
      <c r="C7" s="202">
        <v>87.512</v>
      </c>
      <c r="D7" s="203">
        <v>5.1109999999999998</v>
      </c>
      <c r="E7" s="204">
        <v>95.641000000000005</v>
      </c>
      <c r="F7" s="205">
        <v>4.4429999999999996</v>
      </c>
      <c r="G7" s="204">
        <v>95.501999999999995</v>
      </c>
      <c r="H7" s="205">
        <v>0.86099999999999999</v>
      </c>
      <c r="I7" s="204">
        <v>81.578125</v>
      </c>
      <c r="J7" s="205">
        <v>4.5179999999999998</v>
      </c>
      <c r="K7" s="206">
        <f>(K6+K8)/2</f>
        <v>76.990499999999997</v>
      </c>
      <c r="L7" s="207">
        <f>(L6+L8)/2</f>
        <v>95.08</v>
      </c>
      <c r="M7" s="208">
        <v>2280.1999999999998</v>
      </c>
      <c r="N7" s="208">
        <v>6037.6</v>
      </c>
      <c r="O7" s="207">
        <v>69.62</v>
      </c>
      <c r="P7" s="208">
        <v>157.99</v>
      </c>
      <c r="Q7" s="207">
        <v>0.95950000000000002</v>
      </c>
      <c r="R7" s="17">
        <v>0.7984</v>
      </c>
    </row>
    <row r="8" spans="2:18" x14ac:dyDescent="0.3">
      <c r="B8" s="194">
        <v>45650</v>
      </c>
      <c r="C8" s="202">
        <v>87.37</v>
      </c>
      <c r="D8" s="203">
        <v>5.1360000000000001</v>
      </c>
      <c r="E8" s="204">
        <v>95.555000000000007</v>
      </c>
      <c r="F8" s="205">
        <v>4.4729999999999999</v>
      </c>
      <c r="G8" s="204">
        <v>95.668000000000006</v>
      </c>
      <c r="H8" s="205">
        <v>0.83499999999999996</v>
      </c>
      <c r="I8" s="204">
        <v>81.4921875</v>
      </c>
      <c r="J8" s="205">
        <v>4.5339999999999998</v>
      </c>
      <c r="K8" s="206">
        <v>77.16</v>
      </c>
      <c r="L8" s="207">
        <v>95.257999999999996</v>
      </c>
      <c r="M8" s="208">
        <v>2259.9</v>
      </c>
      <c r="N8" s="208">
        <v>6040</v>
      </c>
      <c r="O8" s="207">
        <v>70.099999999999994</v>
      </c>
      <c r="P8" s="208">
        <v>157.19</v>
      </c>
      <c r="Q8" s="207">
        <v>0.9617</v>
      </c>
      <c r="R8" s="17">
        <v>0.79749999999999999</v>
      </c>
    </row>
    <row r="9" spans="2:18" x14ac:dyDescent="0.3">
      <c r="B9" s="194">
        <v>45649</v>
      </c>
      <c r="C9" s="202">
        <v>87.337000000000003</v>
      </c>
      <c r="D9" s="203">
        <v>5.141</v>
      </c>
      <c r="E9" s="204">
        <v>95.54</v>
      </c>
      <c r="F9" s="205">
        <v>4.476</v>
      </c>
      <c r="G9" s="204">
        <v>95.751999999999995</v>
      </c>
      <c r="H9" s="205">
        <v>0.82199999999999995</v>
      </c>
      <c r="I9" s="204">
        <v>81.515625</v>
      </c>
      <c r="J9" s="205">
        <v>4.5270000000000001</v>
      </c>
      <c r="K9" s="206">
        <v>77.192999999999998</v>
      </c>
      <c r="L9" s="207">
        <v>95.257999999999996</v>
      </c>
      <c r="M9" s="208">
        <v>2237.4</v>
      </c>
      <c r="N9" s="208">
        <v>5974.1</v>
      </c>
      <c r="O9" s="207">
        <v>69.239999999999995</v>
      </c>
      <c r="P9" s="208">
        <v>157.16999999999999</v>
      </c>
      <c r="Q9" s="207">
        <v>0.96099999999999997</v>
      </c>
      <c r="R9" s="17">
        <v>0.79769999999999996</v>
      </c>
    </row>
    <row r="10" spans="2:18" x14ac:dyDescent="0.3">
      <c r="B10" s="194">
        <v>45646</v>
      </c>
      <c r="C10" s="202">
        <v>87.664000000000001</v>
      </c>
      <c r="D10" s="203">
        <v>5.0810000000000004</v>
      </c>
      <c r="E10" s="204">
        <v>95.477999999999994</v>
      </c>
      <c r="F10" s="205">
        <v>4.4969999999999999</v>
      </c>
      <c r="G10" s="204">
        <v>95.822000000000003</v>
      </c>
      <c r="H10" s="205">
        <v>0.81100000000000005</v>
      </c>
      <c r="I10" s="204">
        <v>81.859375</v>
      </c>
      <c r="J10" s="205">
        <v>4.46</v>
      </c>
      <c r="K10" s="206">
        <v>77.343999999999994</v>
      </c>
      <c r="L10" s="207">
        <v>95.581000000000003</v>
      </c>
      <c r="M10" s="208">
        <v>2242.4</v>
      </c>
      <c r="N10" s="208">
        <v>5930.9</v>
      </c>
      <c r="O10" s="207">
        <v>69.459999999999994</v>
      </c>
      <c r="P10" s="208">
        <v>156.31</v>
      </c>
      <c r="Q10" s="207">
        <v>0.95879999999999999</v>
      </c>
      <c r="R10" s="17">
        <v>0.79549999999999998</v>
      </c>
    </row>
    <row r="11" spans="2:18" x14ac:dyDescent="0.3">
      <c r="B11" s="194">
        <v>45645</v>
      </c>
      <c r="C11" s="202">
        <v>87.51</v>
      </c>
      <c r="D11" s="203">
        <v>5.1059999999999999</v>
      </c>
      <c r="E11" s="204">
        <v>95.335999999999999</v>
      </c>
      <c r="F11" s="205">
        <v>4.5439999999999996</v>
      </c>
      <c r="G11" s="204">
        <v>95.739000000000004</v>
      </c>
      <c r="H11" s="205">
        <v>0.82299999999999995</v>
      </c>
      <c r="I11" s="204">
        <v>81.5625</v>
      </c>
      <c r="J11" s="205">
        <v>4.5129999999999999</v>
      </c>
      <c r="K11" s="206">
        <v>76.962999999999994</v>
      </c>
      <c r="L11" s="207">
        <v>95.394999999999996</v>
      </c>
      <c r="M11" s="208">
        <v>2221.5</v>
      </c>
      <c r="N11" s="208">
        <v>5867.1</v>
      </c>
      <c r="O11" s="207">
        <v>69.91</v>
      </c>
      <c r="P11" s="208">
        <v>157.44</v>
      </c>
      <c r="Q11" s="207">
        <v>0.96499999999999997</v>
      </c>
      <c r="R11" s="17">
        <v>0.79990000000000006</v>
      </c>
    </row>
    <row r="12" spans="2:18" x14ac:dyDescent="0.3">
      <c r="B12" s="194">
        <v>45644</v>
      </c>
      <c r="C12" s="202">
        <v>87.778000000000006</v>
      </c>
      <c r="D12" s="203">
        <v>5.0570000000000004</v>
      </c>
      <c r="E12" s="204">
        <v>95.426000000000002</v>
      </c>
      <c r="F12" s="205">
        <v>4.5110000000000001</v>
      </c>
      <c r="G12" s="204">
        <v>95.744</v>
      </c>
      <c r="H12" s="205">
        <v>0.82199999999999995</v>
      </c>
      <c r="I12" s="204">
        <v>81.7421875</v>
      </c>
      <c r="J12" s="205">
        <v>4.4779999999999998</v>
      </c>
      <c r="K12" s="206">
        <v>76.992000000000004</v>
      </c>
      <c r="L12" s="207">
        <v>95.863</v>
      </c>
      <c r="M12" s="208">
        <v>2231.5</v>
      </c>
      <c r="N12" s="208">
        <v>5872.2</v>
      </c>
      <c r="O12" s="207">
        <v>70.58</v>
      </c>
      <c r="P12" s="208">
        <v>154.80000000000001</v>
      </c>
      <c r="Q12" s="207">
        <v>0.96589999999999998</v>
      </c>
      <c r="R12" s="17">
        <v>0.79530000000000001</v>
      </c>
    </row>
    <row r="13" spans="2:18" x14ac:dyDescent="0.3">
      <c r="B13" s="194">
        <v>45643</v>
      </c>
      <c r="C13" s="202">
        <v>88.385999999999996</v>
      </c>
      <c r="D13" s="203">
        <v>4.9459999999999997</v>
      </c>
      <c r="E13" s="204">
        <v>95.844999999999999</v>
      </c>
      <c r="F13" s="205">
        <v>4.3579999999999997</v>
      </c>
      <c r="G13" s="204">
        <v>95.656999999999996</v>
      </c>
      <c r="H13" s="205">
        <v>0.83499999999999996</v>
      </c>
      <c r="I13" s="204">
        <v>82.453125</v>
      </c>
      <c r="J13" s="205">
        <v>4.3419999999999996</v>
      </c>
      <c r="K13" s="206">
        <v>77.132000000000005</v>
      </c>
      <c r="L13" s="207">
        <v>95.972999999999999</v>
      </c>
      <c r="M13" s="208">
        <v>2334.1</v>
      </c>
      <c r="N13" s="208">
        <v>6050.6</v>
      </c>
      <c r="O13" s="207">
        <v>70.08</v>
      </c>
      <c r="P13" s="208">
        <v>153.46</v>
      </c>
      <c r="Q13" s="207">
        <v>0.95320000000000005</v>
      </c>
      <c r="R13" s="17">
        <v>0.78680000000000005</v>
      </c>
    </row>
    <row r="14" spans="2:18" x14ac:dyDescent="0.3">
      <c r="B14" s="194">
        <v>45642</v>
      </c>
      <c r="C14" s="202">
        <v>88.412999999999997</v>
      </c>
      <c r="D14" s="203">
        <v>4.9409999999999998</v>
      </c>
      <c r="E14" s="204">
        <v>95.781000000000006</v>
      </c>
      <c r="F14" s="205">
        <v>4.38</v>
      </c>
      <c r="G14" s="204">
        <v>95.766999999999996</v>
      </c>
      <c r="H14" s="205">
        <v>0.81799999999999995</v>
      </c>
      <c r="I14" s="204">
        <v>82.453125</v>
      </c>
      <c r="J14" s="205">
        <v>4.3410000000000002</v>
      </c>
      <c r="K14" s="206">
        <v>77.552999999999997</v>
      </c>
      <c r="L14" s="207">
        <v>95.894000000000005</v>
      </c>
      <c r="M14" s="208">
        <v>2362</v>
      </c>
      <c r="N14" s="208">
        <v>6074.1</v>
      </c>
      <c r="O14" s="207">
        <v>70.709999999999994</v>
      </c>
      <c r="P14" s="208">
        <v>154.15</v>
      </c>
      <c r="Q14" s="207">
        <v>0.95130000000000003</v>
      </c>
      <c r="R14" s="17">
        <v>0.78849999999999998</v>
      </c>
    </row>
    <row r="15" spans="2:18" x14ac:dyDescent="0.3">
      <c r="B15" s="194">
        <v>45639</v>
      </c>
      <c r="C15" s="202">
        <v>88.448999999999998</v>
      </c>
      <c r="D15" s="203">
        <v>4.9340000000000002</v>
      </c>
      <c r="E15" s="204">
        <v>95.787999999999997</v>
      </c>
      <c r="F15" s="205">
        <v>4.3760000000000003</v>
      </c>
      <c r="G15" s="204">
        <v>95.917000000000002</v>
      </c>
      <c r="H15" s="205">
        <v>0.79500000000000004</v>
      </c>
      <c r="I15" s="204">
        <v>82.453125</v>
      </c>
      <c r="J15" s="205">
        <v>4.34</v>
      </c>
      <c r="K15" s="206">
        <v>77.715999999999994</v>
      </c>
      <c r="L15" s="207">
        <v>95.935000000000002</v>
      </c>
      <c r="M15" s="208">
        <v>2346.9</v>
      </c>
      <c r="N15" s="208">
        <v>6051.1</v>
      </c>
      <c r="O15" s="207">
        <v>71.290000000000006</v>
      </c>
      <c r="P15" s="208">
        <v>153.65</v>
      </c>
      <c r="Q15" s="207">
        <v>0.95230000000000004</v>
      </c>
      <c r="R15" s="17">
        <v>0.79249999999999998</v>
      </c>
    </row>
    <row r="16" spans="2:18" x14ac:dyDescent="0.3">
      <c r="B16" s="194">
        <v>45638</v>
      </c>
      <c r="C16" s="202">
        <v>88.855000000000004</v>
      </c>
      <c r="D16" s="203">
        <v>4.859</v>
      </c>
      <c r="E16" s="204">
        <v>95.936000000000007</v>
      </c>
      <c r="F16" s="205">
        <v>4.319</v>
      </c>
      <c r="G16" s="204">
        <v>95.84</v>
      </c>
      <c r="H16" s="205">
        <v>0.80600000000000005</v>
      </c>
      <c r="I16" s="204">
        <v>82.828125</v>
      </c>
      <c r="J16" s="205">
        <v>4.266</v>
      </c>
      <c r="K16" s="206">
        <v>77.950999999999993</v>
      </c>
      <c r="L16" s="207">
        <v>96.227000000000004</v>
      </c>
      <c r="M16" s="208">
        <v>2361.1</v>
      </c>
      <c r="N16" s="208">
        <v>6051.3</v>
      </c>
      <c r="O16" s="207">
        <v>70.02</v>
      </c>
      <c r="P16" s="208">
        <v>152.63</v>
      </c>
      <c r="Q16" s="207">
        <v>0.95530000000000004</v>
      </c>
      <c r="R16" s="17">
        <v>0.78910000000000002</v>
      </c>
    </row>
    <row r="17" spans="2:18" x14ac:dyDescent="0.3">
      <c r="B17" s="194">
        <v>45637</v>
      </c>
      <c r="C17" s="202">
        <v>88.986999999999995</v>
      </c>
      <c r="D17" s="203">
        <v>4.835</v>
      </c>
      <c r="E17" s="204">
        <v>96.046000000000006</v>
      </c>
      <c r="F17" s="205">
        <v>4.2779999999999996</v>
      </c>
      <c r="G17" s="204">
        <v>95.72</v>
      </c>
      <c r="H17" s="205">
        <v>0.82399999999999995</v>
      </c>
      <c r="I17" s="204">
        <v>83.1015625</v>
      </c>
      <c r="J17" s="205">
        <v>4.2140000000000004</v>
      </c>
      <c r="K17" s="206">
        <v>78.177999999999997</v>
      </c>
      <c r="L17" s="207">
        <v>97.284000000000006</v>
      </c>
      <c r="M17" s="208">
        <v>2394.1999999999998</v>
      </c>
      <c r="N17" s="208">
        <v>6084.2</v>
      </c>
      <c r="O17" s="207">
        <v>70.290000000000006</v>
      </c>
      <c r="P17" s="208">
        <v>152.44999999999999</v>
      </c>
      <c r="Q17" s="207">
        <v>0.95279999999999998</v>
      </c>
      <c r="R17" s="17">
        <v>0.78420000000000001</v>
      </c>
    </row>
    <row r="18" spans="2:18" x14ac:dyDescent="0.3">
      <c r="B18" s="194">
        <v>45636</v>
      </c>
      <c r="C18" s="202">
        <v>89.2</v>
      </c>
      <c r="D18" s="203">
        <v>4.7960000000000003</v>
      </c>
      <c r="E18" s="204">
        <v>96.111000000000004</v>
      </c>
      <c r="F18" s="205">
        <v>4.2539999999999996</v>
      </c>
      <c r="G18" s="204">
        <v>95.790999999999997</v>
      </c>
      <c r="H18" s="205">
        <v>0.81299999999999994</v>
      </c>
      <c r="I18" s="204">
        <v>83.3125</v>
      </c>
      <c r="J18" s="205">
        <v>4.173</v>
      </c>
      <c r="K18" s="206">
        <v>78.100999999999999</v>
      </c>
      <c r="L18" s="207">
        <v>97.144000000000005</v>
      </c>
      <c r="M18" s="208">
        <v>2382.8000000000002</v>
      </c>
      <c r="N18" s="208">
        <v>6034.9</v>
      </c>
      <c r="O18" s="207">
        <v>68.59</v>
      </c>
      <c r="P18" s="208">
        <v>151.94999999999999</v>
      </c>
      <c r="Q18" s="207">
        <v>0.94989999999999997</v>
      </c>
      <c r="R18" s="17">
        <v>0.78300000000000003</v>
      </c>
    </row>
    <row r="19" spans="2:18" x14ac:dyDescent="0.3">
      <c r="B19" s="194">
        <v>45635</v>
      </c>
      <c r="C19" s="202">
        <v>89.337999999999994</v>
      </c>
      <c r="D19" s="203">
        <v>4.7709999999999999</v>
      </c>
      <c r="E19" s="204">
        <v>96.132999999999996</v>
      </c>
      <c r="F19" s="205">
        <v>4.2450000000000001</v>
      </c>
      <c r="G19" s="204">
        <v>95.861999999999995</v>
      </c>
      <c r="H19" s="205">
        <v>0.80200000000000005</v>
      </c>
      <c r="I19" s="204">
        <v>83.4375</v>
      </c>
      <c r="J19" s="205">
        <v>4.149</v>
      </c>
      <c r="K19" s="206">
        <v>78.298000000000002</v>
      </c>
      <c r="L19" s="207">
        <v>97.19</v>
      </c>
      <c r="M19" s="208">
        <v>2392.8000000000002</v>
      </c>
      <c r="N19" s="208">
        <v>6052.9</v>
      </c>
      <c r="O19" s="207">
        <v>68.37</v>
      </c>
      <c r="P19" s="208">
        <v>151.21</v>
      </c>
      <c r="Q19" s="207">
        <v>0.94750000000000001</v>
      </c>
      <c r="R19" s="17">
        <v>0.7843</v>
      </c>
    </row>
    <row r="20" spans="2:18" x14ac:dyDescent="0.3">
      <c r="B20" s="194">
        <v>45632</v>
      </c>
      <c r="C20" s="202">
        <v>89.516000000000005</v>
      </c>
      <c r="D20" s="203">
        <v>4.7389999999999999</v>
      </c>
      <c r="E20" s="204">
        <v>96.188999999999993</v>
      </c>
      <c r="F20" s="205">
        <v>4.2240000000000002</v>
      </c>
      <c r="G20" s="204">
        <v>95.808000000000007</v>
      </c>
      <c r="H20" s="205">
        <v>0.81</v>
      </c>
      <c r="I20" s="204">
        <v>83.6953125</v>
      </c>
      <c r="J20" s="205">
        <v>4.0999999999999996</v>
      </c>
      <c r="K20" s="206">
        <v>78.257999999999996</v>
      </c>
      <c r="L20" s="207">
        <v>97.180999999999997</v>
      </c>
      <c r="M20" s="208">
        <v>2409</v>
      </c>
      <c r="N20" s="208">
        <v>6090.3</v>
      </c>
      <c r="O20" s="207">
        <v>67.2</v>
      </c>
      <c r="P20" s="208">
        <v>150</v>
      </c>
      <c r="Q20" s="207">
        <v>0.94630000000000003</v>
      </c>
      <c r="R20" s="17">
        <v>0.78469999999999995</v>
      </c>
    </row>
    <row r="21" spans="2:18" x14ac:dyDescent="0.3">
      <c r="B21" s="194">
        <v>45631</v>
      </c>
      <c r="C21" s="202">
        <v>89.304000000000002</v>
      </c>
      <c r="D21" s="203">
        <v>4.7750000000000004</v>
      </c>
      <c r="E21" s="204">
        <v>96.206000000000003</v>
      </c>
      <c r="F21" s="205">
        <v>4.2140000000000004</v>
      </c>
      <c r="G21" s="204">
        <v>95.777000000000001</v>
      </c>
      <c r="H21" s="205">
        <v>0.81399999999999995</v>
      </c>
      <c r="I21" s="204">
        <v>83.46875</v>
      </c>
      <c r="J21" s="205">
        <f>SUM(J4:J20)</f>
        <v>74.452999999999989</v>
      </c>
      <c r="K21" s="206">
        <v>78.198999999999998</v>
      </c>
      <c r="L21" s="207">
        <v>97.156999999999996</v>
      </c>
      <c r="M21" s="208">
        <v>2396.1999999999998</v>
      </c>
      <c r="N21" s="208">
        <v>6075.1</v>
      </c>
      <c r="O21" s="207">
        <v>68.3</v>
      </c>
      <c r="P21" s="208">
        <v>150.1</v>
      </c>
      <c r="Q21" s="207">
        <v>0.94469999999999998</v>
      </c>
      <c r="R21" s="17">
        <v>0.78369999999999995</v>
      </c>
    </row>
    <row r="22" spans="2:18" x14ac:dyDescent="0.3">
      <c r="B22" s="194">
        <v>45630</v>
      </c>
      <c r="C22" s="202">
        <v>89.265000000000001</v>
      </c>
      <c r="D22" s="203">
        <v>4.7809999999999997</v>
      </c>
      <c r="E22" s="204">
        <v>96.23</v>
      </c>
      <c r="F22" s="205">
        <v>4.2050000000000001</v>
      </c>
      <c r="G22" s="204">
        <v>95.775000000000006</v>
      </c>
      <c r="H22" s="205">
        <v>0.81399999999999995</v>
      </c>
      <c r="I22" s="204">
        <v>83.46875</v>
      </c>
      <c r="J22" s="205">
        <v>4.1379999999999999</v>
      </c>
      <c r="K22" s="206">
        <v>78.356999999999999</v>
      </c>
      <c r="L22" s="207">
        <v>97.064999999999998</v>
      </c>
      <c r="M22" s="208">
        <v>2426.6</v>
      </c>
      <c r="N22" s="208">
        <v>6086.5</v>
      </c>
      <c r="O22" s="207">
        <v>68.540000000000006</v>
      </c>
      <c r="P22" s="208">
        <v>150.59</v>
      </c>
      <c r="Q22" s="207">
        <v>0.95140000000000002</v>
      </c>
      <c r="R22" s="17">
        <v>0.7873</v>
      </c>
    </row>
    <row r="23" spans="2:18" x14ac:dyDescent="0.3">
      <c r="B23" s="194">
        <v>45629</v>
      </c>
      <c r="C23" s="202">
        <v>89.07</v>
      </c>
      <c r="D23" s="203">
        <v>4.8150000000000004</v>
      </c>
      <c r="E23" s="204">
        <v>96.106999999999999</v>
      </c>
      <c r="F23" s="205">
        <v>4.2469999999999999</v>
      </c>
      <c r="G23" s="204">
        <v>95.649000000000001</v>
      </c>
      <c r="H23" s="205">
        <v>0.83299999999999996</v>
      </c>
      <c r="I23" s="204">
        <v>83.21875</v>
      </c>
      <c r="J23" s="205">
        <v>4.1829999999999998</v>
      </c>
      <c r="K23" s="206">
        <v>78.347999999999999</v>
      </c>
      <c r="L23" s="207">
        <v>96.935000000000002</v>
      </c>
      <c r="M23" s="208">
        <v>2416.3000000000002</v>
      </c>
      <c r="N23" s="208">
        <v>6049.9</v>
      </c>
      <c r="O23" s="207">
        <v>69.94</v>
      </c>
      <c r="P23" s="208">
        <v>149.6</v>
      </c>
      <c r="Q23" s="207">
        <v>0.9516</v>
      </c>
      <c r="R23" s="17">
        <v>0.78910000000000002</v>
      </c>
    </row>
    <row r="24" spans="2:18" x14ac:dyDescent="0.3">
      <c r="B24" s="194">
        <v>45628</v>
      </c>
      <c r="C24" s="202">
        <v>89.188999999999993</v>
      </c>
      <c r="D24" s="203">
        <v>4.7930000000000001</v>
      </c>
      <c r="E24" s="204">
        <v>96.15</v>
      </c>
      <c r="F24" s="205">
        <v>4.2309999999999999</v>
      </c>
      <c r="G24" s="204">
        <v>95.66</v>
      </c>
      <c r="H24" s="205">
        <v>0.83099999999999996</v>
      </c>
      <c r="I24" s="204">
        <v>83.375</v>
      </c>
      <c r="J24" s="205">
        <v>4.1529999999999996</v>
      </c>
      <c r="K24" s="206">
        <v>78.462999999999994</v>
      </c>
      <c r="L24" s="207">
        <v>96.814999999999998</v>
      </c>
      <c r="M24" s="208">
        <v>2434.1</v>
      </c>
      <c r="N24" s="208">
        <v>6047.2</v>
      </c>
      <c r="O24" s="207">
        <v>68.099999999999994</v>
      </c>
      <c r="P24" s="208">
        <v>149.6</v>
      </c>
      <c r="Q24" s="207">
        <v>0.95250000000000001</v>
      </c>
      <c r="R24" s="17">
        <v>0.79020000000000001</v>
      </c>
    </row>
    <row r="25" spans="2:18" x14ac:dyDescent="0.3">
      <c r="B25" s="194">
        <v>45625</v>
      </c>
      <c r="C25" s="202">
        <v>89.46</v>
      </c>
      <c r="D25" s="203">
        <v>4.7450000000000001</v>
      </c>
      <c r="E25" s="204">
        <v>96.123999999999995</v>
      </c>
      <c r="F25" s="205">
        <v>4.2389999999999999</v>
      </c>
      <c r="G25" s="204">
        <v>95.837000000000003</v>
      </c>
      <c r="H25" s="205">
        <v>0.80400000000000005</v>
      </c>
      <c r="I25" s="204">
        <v>83.5390625</v>
      </c>
      <c r="J25" s="205">
        <v>4.1219999999999999</v>
      </c>
      <c r="K25" s="206">
        <v>78.272999999999996</v>
      </c>
      <c r="L25" s="207">
        <v>96.730999999999995</v>
      </c>
      <c r="M25" s="208">
        <v>2434.6999999999998</v>
      </c>
      <c r="N25" s="208">
        <v>6032.4</v>
      </c>
      <c r="O25" s="207">
        <v>68</v>
      </c>
      <c r="P25" s="208">
        <v>149.77000000000001</v>
      </c>
      <c r="Q25" s="207">
        <v>0.94550000000000001</v>
      </c>
      <c r="R25" s="17">
        <v>0.7853</v>
      </c>
    </row>
    <row r="26" spans="2:18" x14ac:dyDescent="0.3">
      <c r="B26" s="194">
        <v>45623</v>
      </c>
      <c r="C26" s="202">
        <v>88.861000000000004</v>
      </c>
      <c r="D26" s="203">
        <v>4.8490000000000002</v>
      </c>
      <c r="E26" s="204">
        <v>95.933000000000007</v>
      </c>
      <c r="F26" s="205">
        <v>4.3029999999999999</v>
      </c>
      <c r="G26" s="204">
        <v>95.679000000000002</v>
      </c>
      <c r="H26" s="205">
        <v>0.82699999999999996</v>
      </c>
      <c r="I26" s="204">
        <v>83.046875</v>
      </c>
      <c r="J26" s="205">
        <v>4.21</v>
      </c>
      <c r="K26" s="206">
        <v>77.935000000000002</v>
      </c>
      <c r="L26" s="207">
        <v>95.793999999999997</v>
      </c>
      <c r="M26" s="208">
        <v>2426.1999999999998</v>
      </c>
      <c r="N26" s="208">
        <v>5998.7</v>
      </c>
      <c r="O26" s="207">
        <v>68.72</v>
      </c>
      <c r="P26" s="208">
        <v>151.09</v>
      </c>
      <c r="Q26" s="207">
        <v>0.94640000000000002</v>
      </c>
      <c r="R26" s="17">
        <v>0.78869999999999996</v>
      </c>
    </row>
    <row r="27" spans="2:18" x14ac:dyDescent="0.3">
      <c r="B27" s="194">
        <v>45622</v>
      </c>
      <c r="C27" s="202">
        <v>88.66</v>
      </c>
      <c r="D27" s="203">
        <v>4.883</v>
      </c>
      <c r="E27" s="204">
        <v>95.825000000000003</v>
      </c>
      <c r="F27" s="205">
        <v>4.3380000000000001</v>
      </c>
      <c r="G27" s="204">
        <v>95.677999999999997</v>
      </c>
      <c r="H27" s="205">
        <v>0.82699999999999996</v>
      </c>
      <c r="I27" s="204">
        <v>82.796875</v>
      </c>
      <c r="J27" s="205">
        <v>4.2539999999999996</v>
      </c>
      <c r="K27" s="206">
        <v>77.67</v>
      </c>
      <c r="L27" s="207">
        <v>95.462000000000003</v>
      </c>
      <c r="M27" s="208">
        <v>2424.3000000000002</v>
      </c>
      <c r="N27" s="208">
        <v>6021.6</v>
      </c>
      <c r="O27" s="207">
        <v>68.77</v>
      </c>
      <c r="P27" s="208">
        <v>153.08000000000001</v>
      </c>
      <c r="Q27" s="207">
        <v>0.95340000000000003</v>
      </c>
      <c r="R27" s="17">
        <v>0.79559999999999997</v>
      </c>
    </row>
    <row r="28" spans="2:18" x14ac:dyDescent="0.3">
      <c r="B28" s="194">
        <v>45621</v>
      </c>
      <c r="C28" s="202">
        <v>88.888999999999996</v>
      </c>
      <c r="D28" s="203">
        <v>4.8419999999999996</v>
      </c>
      <c r="E28" s="204">
        <v>95.918000000000006</v>
      </c>
      <c r="F28" s="205">
        <v>4.3040000000000003</v>
      </c>
      <c r="G28" s="204">
        <v>95.65</v>
      </c>
      <c r="H28" s="205">
        <v>0.83099999999999996</v>
      </c>
      <c r="I28" s="204">
        <v>82.9453125</v>
      </c>
      <c r="J28" s="205">
        <v>4.2249999999999996</v>
      </c>
      <c r="K28" s="206">
        <v>77.707999999999998</v>
      </c>
      <c r="L28" s="207">
        <v>95.406999999999996</v>
      </c>
      <c r="M28" s="208">
        <v>2442</v>
      </c>
      <c r="N28" s="208">
        <v>5987.4</v>
      </c>
      <c r="O28" s="207">
        <v>68.94</v>
      </c>
      <c r="P28" s="208">
        <v>154.22999999999999</v>
      </c>
      <c r="Q28" s="207">
        <v>0.95279999999999998</v>
      </c>
      <c r="R28" s="17">
        <v>0.79569999999999996</v>
      </c>
    </row>
    <row r="29" spans="2:18" x14ac:dyDescent="0.3">
      <c r="B29" s="194">
        <v>45618</v>
      </c>
      <c r="C29" s="202">
        <v>88.138000000000005</v>
      </c>
      <c r="D29" s="203">
        <v>4.9749999999999996</v>
      </c>
      <c r="E29" s="204">
        <v>95.591999999999999</v>
      </c>
      <c r="F29" s="205">
        <v>4.4180000000000001</v>
      </c>
      <c r="G29" s="204">
        <v>95.555999999999997</v>
      </c>
      <c r="H29" s="205">
        <v>0.84499999999999997</v>
      </c>
      <c r="I29" s="204">
        <v>82.28125</v>
      </c>
      <c r="J29" s="205">
        <v>4.3479999999999999</v>
      </c>
      <c r="K29" s="206">
        <v>77.534999999999997</v>
      </c>
      <c r="L29" s="207">
        <v>95.248999999999995</v>
      </c>
      <c r="M29" s="208">
        <v>2406.6999999999998</v>
      </c>
      <c r="N29" s="208">
        <v>5969.3</v>
      </c>
      <c r="O29" s="207">
        <v>71.239999999999995</v>
      </c>
      <c r="P29" s="208">
        <v>154.78</v>
      </c>
      <c r="Q29" s="207">
        <v>0.95989999999999998</v>
      </c>
      <c r="R29" s="17">
        <v>0.79810000000000003</v>
      </c>
    </row>
    <row r="30" spans="2:18" x14ac:dyDescent="0.3">
      <c r="B30" s="194">
        <v>45617</v>
      </c>
      <c r="C30" s="202">
        <v>88.034000000000006</v>
      </c>
      <c r="D30" s="203">
        <v>4.992</v>
      </c>
      <c r="E30" s="204">
        <v>95.558000000000007</v>
      </c>
      <c r="F30" s="205">
        <v>4.4260000000000002</v>
      </c>
      <c r="G30" s="204">
        <v>95.525000000000006</v>
      </c>
      <c r="H30" s="205">
        <v>0.84899999999999998</v>
      </c>
      <c r="I30" s="204">
        <v>82.1328125</v>
      </c>
      <c r="J30" s="205">
        <v>4.3730000000000002</v>
      </c>
      <c r="K30" s="206">
        <v>77.218999999999994</v>
      </c>
      <c r="L30" s="207">
        <v>94.742999999999995</v>
      </c>
      <c r="M30" s="208">
        <v>2364</v>
      </c>
      <c r="N30" s="208">
        <v>5948.7</v>
      </c>
      <c r="O30" s="207">
        <v>70.099999999999994</v>
      </c>
      <c r="P30" s="208">
        <v>154.54</v>
      </c>
      <c r="Q30" s="207">
        <v>0.95469999999999999</v>
      </c>
      <c r="R30" s="17">
        <v>0.79430000000000001</v>
      </c>
    </row>
    <row r="31" spans="2:18" x14ac:dyDescent="0.3">
      <c r="B31" s="194">
        <v>45616</v>
      </c>
      <c r="C31" s="202">
        <v>88.119</v>
      </c>
      <c r="D31" s="203">
        <v>4.976</v>
      </c>
      <c r="E31" s="204">
        <v>95.644000000000005</v>
      </c>
      <c r="F31" s="205">
        <v>4.3949999999999996</v>
      </c>
      <c r="G31" s="204">
        <v>95.662000000000006</v>
      </c>
      <c r="H31" s="205">
        <v>0.82799999999999996</v>
      </c>
      <c r="I31" s="204">
        <v>82.203125</v>
      </c>
      <c r="J31" s="205">
        <v>4.3579999999999997</v>
      </c>
      <c r="K31" s="206">
        <v>77.072999999999993</v>
      </c>
      <c r="L31" s="207">
        <v>94.64</v>
      </c>
      <c r="M31" s="208">
        <v>2325.5</v>
      </c>
      <c r="N31" s="208">
        <v>5917.1</v>
      </c>
      <c r="O31" s="207">
        <v>68.87</v>
      </c>
      <c r="P31" s="208">
        <v>155.44</v>
      </c>
      <c r="Q31" s="207">
        <v>0.94840000000000002</v>
      </c>
      <c r="R31" s="17">
        <v>0.79039999999999999</v>
      </c>
    </row>
    <row r="32" spans="2:18" x14ac:dyDescent="0.3">
      <c r="B32" s="194">
        <v>45615</v>
      </c>
      <c r="C32" s="202">
        <v>88.248999999999995</v>
      </c>
      <c r="D32" s="203">
        <v>4.952</v>
      </c>
      <c r="E32" s="204">
        <v>95.692999999999998</v>
      </c>
      <c r="F32" s="205">
        <v>4.3760000000000003</v>
      </c>
      <c r="G32" s="204">
        <v>95.725999999999999</v>
      </c>
      <c r="H32" s="205">
        <v>0.81799999999999995</v>
      </c>
      <c r="I32" s="204">
        <v>82.28125</v>
      </c>
      <c r="J32" s="205">
        <v>4.343</v>
      </c>
      <c r="K32" s="206">
        <v>77.14</v>
      </c>
      <c r="L32" s="207">
        <v>94.793000000000006</v>
      </c>
      <c r="M32" s="208">
        <v>2324.8000000000002</v>
      </c>
      <c r="N32" s="208">
        <v>5917</v>
      </c>
      <c r="O32" s="207">
        <v>69.39</v>
      </c>
      <c r="P32" s="208">
        <v>154.66</v>
      </c>
      <c r="Q32" s="207">
        <v>0.94379999999999997</v>
      </c>
      <c r="R32" s="17">
        <v>0.78849999999999998</v>
      </c>
    </row>
    <row r="33" spans="2:18" x14ac:dyDescent="0.3">
      <c r="B33" s="194">
        <v>45614</v>
      </c>
      <c r="C33" s="202">
        <v>88.370999999999995</v>
      </c>
      <c r="D33" s="203">
        <v>4.9290000000000003</v>
      </c>
      <c r="E33" s="204">
        <v>95.671999999999997</v>
      </c>
      <c r="F33" s="205">
        <v>4.3819999999999997</v>
      </c>
      <c r="G33" s="204">
        <v>95.671999999999997</v>
      </c>
      <c r="H33" s="205">
        <v>0.82599999999999996</v>
      </c>
      <c r="I33" s="204">
        <v>82.1796875</v>
      </c>
      <c r="J33" s="205">
        <v>4.3600000000000003</v>
      </c>
      <c r="K33" s="206">
        <v>76.972999999999999</v>
      </c>
      <c r="L33" s="207">
        <v>94.668000000000006</v>
      </c>
      <c r="M33" s="208">
        <v>2306.3000000000002</v>
      </c>
      <c r="N33" s="208">
        <v>5893.6</v>
      </c>
      <c r="O33" s="207">
        <v>69.16</v>
      </c>
      <c r="P33" s="208">
        <v>154.66</v>
      </c>
      <c r="Q33" s="207">
        <v>0.94350000000000001</v>
      </c>
      <c r="R33" s="17">
        <v>0.78869999999999996</v>
      </c>
    </row>
    <row r="34" spans="2:18" x14ac:dyDescent="0.3">
      <c r="B34" s="194">
        <v>45611</v>
      </c>
      <c r="C34" s="202">
        <v>88.259</v>
      </c>
      <c r="D34" s="203">
        <v>4.9489999999999998</v>
      </c>
      <c r="E34" s="204">
        <v>95.593000000000004</v>
      </c>
      <c r="F34" s="205">
        <v>4.4089999999999998</v>
      </c>
      <c r="G34" s="204">
        <v>95.677000000000007</v>
      </c>
      <c r="H34" s="205">
        <v>0.82499999999999996</v>
      </c>
      <c r="I34" s="204">
        <v>82.0078125</v>
      </c>
      <c r="J34" s="205">
        <v>4.3920000000000003</v>
      </c>
      <c r="K34" s="206">
        <v>76.962000000000003</v>
      </c>
      <c r="L34" s="207">
        <v>94.766000000000005</v>
      </c>
      <c r="M34" s="208">
        <v>2303.8000000000002</v>
      </c>
      <c r="N34" s="208">
        <v>5870.6</v>
      </c>
      <c r="O34" s="207">
        <v>67.02</v>
      </c>
      <c r="P34" s="208">
        <v>154.30000000000001</v>
      </c>
      <c r="Q34" s="207">
        <v>0.94879999999999998</v>
      </c>
      <c r="R34" s="17">
        <v>0.79249999999999998</v>
      </c>
    </row>
    <row r="35" spans="2:18" x14ac:dyDescent="0.3">
      <c r="B35" s="194">
        <v>45610</v>
      </c>
      <c r="C35" s="202">
        <v>87.843000000000004</v>
      </c>
      <c r="D35" s="203">
        <v>5.0209999999999999</v>
      </c>
      <c r="E35" s="204">
        <v>95.278999999999996</v>
      </c>
      <c r="F35" s="205">
        <v>4.5149999999999997</v>
      </c>
      <c r="G35" s="204">
        <v>95.792000000000002</v>
      </c>
      <c r="H35" s="205">
        <v>0.80700000000000005</v>
      </c>
      <c r="I35" s="204">
        <v>81.953125</v>
      </c>
      <c r="J35" s="205">
        <v>4.3979999999999997</v>
      </c>
      <c r="K35" s="206">
        <v>76.873000000000005</v>
      </c>
      <c r="L35" s="207">
        <v>94.825000000000003</v>
      </c>
      <c r="M35" s="208">
        <v>2336.9</v>
      </c>
      <c r="N35" s="208">
        <v>5949.2</v>
      </c>
      <c r="O35" s="207">
        <v>68.7</v>
      </c>
      <c r="P35" s="208">
        <v>156.27000000000001</v>
      </c>
      <c r="Q35" s="207">
        <v>0.94969999999999999</v>
      </c>
      <c r="R35" s="17">
        <v>0.78949999999999998</v>
      </c>
    </row>
    <row r="36" spans="2:18" x14ac:dyDescent="0.3">
      <c r="B36" s="194">
        <v>45609</v>
      </c>
      <c r="C36" s="202">
        <v>88.141000000000005</v>
      </c>
      <c r="D36" s="203">
        <v>4.9669999999999996</v>
      </c>
      <c r="E36" s="204">
        <v>95.540999999999997</v>
      </c>
      <c r="F36" s="205">
        <v>4.4219999999999997</v>
      </c>
      <c r="G36" s="204">
        <v>95.87</v>
      </c>
      <c r="H36" s="205">
        <v>0.79500000000000004</v>
      </c>
      <c r="I36" s="204">
        <v>81.9375</v>
      </c>
      <c r="J36" s="205">
        <v>4.4000000000000004</v>
      </c>
      <c r="K36" s="206">
        <v>76.638999999999996</v>
      </c>
      <c r="L36" s="207">
        <v>94.206000000000003</v>
      </c>
      <c r="M36" s="208">
        <v>2369.4</v>
      </c>
      <c r="N36" s="208">
        <v>5985.4</v>
      </c>
      <c r="O36" s="207">
        <v>68.430000000000007</v>
      </c>
      <c r="P36" s="208">
        <v>155.46</v>
      </c>
      <c r="Q36" s="207">
        <v>0.9466</v>
      </c>
      <c r="R36" s="17">
        <v>0.78690000000000004</v>
      </c>
    </row>
    <row r="37" spans="2:18" x14ac:dyDescent="0.3">
      <c r="B37" s="194">
        <v>45608</v>
      </c>
      <c r="C37" s="202">
        <v>88.263000000000005</v>
      </c>
      <c r="D37" s="203">
        <v>4.9450000000000003</v>
      </c>
      <c r="E37" s="204">
        <v>95.53</v>
      </c>
      <c r="F37" s="205">
        <v>4.4249999999999998</v>
      </c>
      <c r="G37" s="204">
        <v>96.135999999999996</v>
      </c>
      <c r="H37" s="205">
        <v>0.755</v>
      </c>
      <c r="I37" s="204">
        <v>81.9609375</v>
      </c>
      <c r="J37" s="205">
        <v>4.3949999999999996</v>
      </c>
      <c r="K37" s="206">
        <v>76.73</v>
      </c>
      <c r="L37" s="207">
        <v>94.171999999999997</v>
      </c>
      <c r="M37" s="208">
        <v>2391.8000000000002</v>
      </c>
      <c r="N37" s="208">
        <v>5984</v>
      </c>
      <c r="O37" s="207">
        <v>68.12</v>
      </c>
      <c r="P37" s="208">
        <v>154.61000000000001</v>
      </c>
      <c r="Q37" s="207">
        <v>0.94140000000000001</v>
      </c>
      <c r="R37" s="17">
        <v>0.78439999999999999</v>
      </c>
    </row>
    <row r="38" spans="2:18" x14ac:dyDescent="0.3">
      <c r="B38" s="194">
        <v>45604</v>
      </c>
      <c r="C38" s="202">
        <v>88.864999999999995</v>
      </c>
      <c r="D38" s="203">
        <v>4.8369999999999997</v>
      </c>
      <c r="E38" s="204">
        <v>95.92</v>
      </c>
      <c r="F38" s="205">
        <v>4.2869999999999999</v>
      </c>
      <c r="G38" s="204">
        <v>96.206999999999994</v>
      </c>
      <c r="H38" s="205">
        <v>0.74399999999999999</v>
      </c>
      <c r="I38" s="204">
        <v>82.65625</v>
      </c>
      <c r="J38" s="205">
        <v>4.2640000000000002</v>
      </c>
      <c r="K38" s="206">
        <v>77.099999999999994</v>
      </c>
      <c r="L38" s="207">
        <v>94.082999999999998</v>
      </c>
      <c r="M38" s="208">
        <v>2399.6</v>
      </c>
      <c r="N38" s="208">
        <v>5995.5</v>
      </c>
      <c r="O38" s="207">
        <v>70.38</v>
      </c>
      <c r="P38" s="208">
        <v>152.63999999999999</v>
      </c>
      <c r="Q38" s="207">
        <v>0.93300000000000005</v>
      </c>
      <c r="R38" s="17">
        <v>0.77400000000000002</v>
      </c>
    </row>
    <row r="39" spans="2:18" x14ac:dyDescent="0.3">
      <c r="B39" s="194">
        <v>45603</v>
      </c>
      <c r="C39" s="202">
        <v>88.816999999999993</v>
      </c>
      <c r="D39" s="203">
        <v>4.843</v>
      </c>
      <c r="E39" s="204">
        <v>95.899000000000001</v>
      </c>
      <c r="F39" s="205">
        <v>4.2889999999999997</v>
      </c>
      <c r="G39" s="204">
        <v>96.215999999999994</v>
      </c>
      <c r="H39" s="205">
        <v>0.74199999999999999</v>
      </c>
      <c r="I39" s="204">
        <v>82.625</v>
      </c>
      <c r="J39" s="205">
        <v>4.266</v>
      </c>
      <c r="K39" s="206">
        <v>76.772999999999996</v>
      </c>
      <c r="L39" s="207">
        <v>93.665000000000006</v>
      </c>
      <c r="M39" s="208">
        <v>2382.6999999999998</v>
      </c>
      <c r="N39" s="208">
        <v>5973.1</v>
      </c>
      <c r="O39" s="207">
        <v>72.36</v>
      </c>
      <c r="P39" s="208">
        <v>152.94</v>
      </c>
      <c r="Q39" s="207">
        <v>0.92549999999999999</v>
      </c>
      <c r="R39" s="17">
        <v>0.77</v>
      </c>
    </row>
    <row r="40" spans="2:18" x14ac:dyDescent="0.3">
      <c r="B40" s="194">
        <v>45602</v>
      </c>
      <c r="C40" s="202">
        <v>88.131</v>
      </c>
      <c r="D40" s="203">
        <v>4.9640000000000004</v>
      </c>
      <c r="E40" s="204">
        <v>95.668999999999997</v>
      </c>
      <c r="F40" s="205">
        <v>4.3680000000000003</v>
      </c>
      <c r="G40" s="204">
        <v>96.39</v>
      </c>
      <c r="H40" s="205">
        <v>0.71599999999999997</v>
      </c>
      <c r="I40" s="204">
        <v>81.9765625</v>
      </c>
      <c r="J40" s="205">
        <v>4.3849999999999998</v>
      </c>
      <c r="K40" s="206">
        <v>76.415000000000006</v>
      </c>
      <c r="L40" s="207">
        <v>93.7</v>
      </c>
      <c r="M40" s="208">
        <v>2392.9</v>
      </c>
      <c r="N40" s="208">
        <v>5929</v>
      </c>
      <c r="O40" s="207">
        <v>71.69</v>
      </c>
      <c r="P40" s="208">
        <v>154.63</v>
      </c>
      <c r="Q40" s="207">
        <v>0.93200000000000005</v>
      </c>
      <c r="R40" s="17">
        <v>0.77639999999999998</v>
      </c>
    </row>
    <row r="41" spans="2:18" x14ac:dyDescent="0.3">
      <c r="B41" s="194">
        <v>45601</v>
      </c>
      <c r="C41" s="202">
        <v>88.734999999999999</v>
      </c>
      <c r="D41" s="203">
        <v>4.8559999999999999</v>
      </c>
      <c r="E41" s="204">
        <v>95.884</v>
      </c>
      <c r="F41" s="205">
        <v>4.2919999999999998</v>
      </c>
      <c r="G41" s="204">
        <v>96.659000000000006</v>
      </c>
      <c r="H41" s="205">
        <v>0.67600000000000005</v>
      </c>
      <c r="I41" s="204">
        <v>82.8203125</v>
      </c>
      <c r="J41" s="205">
        <v>4.2270000000000003</v>
      </c>
      <c r="K41" s="206">
        <v>76.543000000000006</v>
      </c>
      <c r="L41" s="207">
        <v>93.992000000000004</v>
      </c>
      <c r="M41" s="208">
        <v>2260.8000000000002</v>
      </c>
      <c r="N41" s="208">
        <v>5782.8</v>
      </c>
      <c r="O41" s="207">
        <v>71.989999999999995</v>
      </c>
      <c r="P41" s="208">
        <v>151.62</v>
      </c>
      <c r="Q41" s="207">
        <v>0.91490000000000005</v>
      </c>
      <c r="R41" s="17">
        <v>0.76670000000000005</v>
      </c>
    </row>
    <row r="42" spans="2:18" x14ac:dyDescent="0.3">
      <c r="B42" s="194">
        <v>45600</v>
      </c>
      <c r="C42" s="202">
        <v>88.572999999999993</v>
      </c>
      <c r="D42" s="203">
        <v>4.8849999999999998</v>
      </c>
      <c r="E42" s="204">
        <v>95.870999999999995</v>
      </c>
      <c r="F42" s="205">
        <v>4.2960000000000003</v>
      </c>
      <c r="G42" s="204">
        <v>96.578000000000003</v>
      </c>
      <c r="H42" s="205">
        <v>0.68799999999999994</v>
      </c>
      <c r="I42" s="204">
        <v>82.765625</v>
      </c>
      <c r="J42" s="205">
        <v>4.2359999999999998</v>
      </c>
      <c r="K42" s="206">
        <v>76.965000000000003</v>
      </c>
      <c r="L42" s="207">
        <v>94.063000000000002</v>
      </c>
      <c r="M42" s="208">
        <v>2219</v>
      </c>
      <c r="N42" s="208">
        <v>5712.7</v>
      </c>
      <c r="O42" s="207">
        <v>71.47</v>
      </c>
      <c r="P42" s="208">
        <v>152.13</v>
      </c>
      <c r="Q42" s="207">
        <v>0.91930000000000001</v>
      </c>
      <c r="R42" s="17">
        <v>0.77180000000000004</v>
      </c>
    </row>
    <row r="43" spans="2:18" x14ac:dyDescent="0.3">
      <c r="B43" s="194">
        <v>45597</v>
      </c>
      <c r="C43" s="202">
        <v>88.1</v>
      </c>
      <c r="D43" s="203">
        <v>4.968</v>
      </c>
      <c r="E43" s="204">
        <v>95.718000000000004</v>
      </c>
      <c r="F43" s="205">
        <v>4.3479999999999999</v>
      </c>
      <c r="G43" s="204">
        <v>96.576999999999998</v>
      </c>
      <c r="H43" s="205">
        <v>0.68799999999999994</v>
      </c>
      <c r="I43" s="204">
        <v>82.2421875</v>
      </c>
      <c r="J43" s="205">
        <v>4.3319999999999999</v>
      </c>
      <c r="K43" s="206">
        <v>76.962999999999994</v>
      </c>
      <c r="L43" s="207">
        <v>93.998000000000005</v>
      </c>
      <c r="M43" s="208">
        <v>2210.1</v>
      </c>
      <c r="N43" s="208">
        <v>5728.8</v>
      </c>
      <c r="O43" s="207">
        <v>69.489999999999995</v>
      </c>
      <c r="P43" s="208">
        <v>153.01</v>
      </c>
      <c r="Q43" s="207">
        <v>0.92300000000000004</v>
      </c>
      <c r="R43" s="17">
        <v>0.77380000000000004</v>
      </c>
    </row>
    <row r="44" spans="2:18" x14ac:dyDescent="0.3">
      <c r="B44" s="194">
        <v>45596</v>
      </c>
      <c r="C44" s="202">
        <v>88.525999999999996</v>
      </c>
      <c r="D44" s="203">
        <v>4.8899999999999997</v>
      </c>
      <c r="E44" s="204">
        <v>95.917000000000002</v>
      </c>
      <c r="F44" s="205">
        <v>4.2750000000000004</v>
      </c>
      <c r="G44" s="204">
        <v>96.558000000000007</v>
      </c>
      <c r="H44" s="205">
        <v>0.69</v>
      </c>
      <c r="I44" s="204">
        <v>82.6953125</v>
      </c>
      <c r="J44" s="205">
        <v>4.2450000000000001</v>
      </c>
      <c r="K44" s="206">
        <v>76.935000000000002</v>
      </c>
      <c r="L44" s="207">
        <v>94.176000000000002</v>
      </c>
      <c r="M44" s="208">
        <v>2196.6999999999998</v>
      </c>
      <c r="N44" s="208">
        <v>5705.5</v>
      </c>
      <c r="O44" s="207">
        <v>69.260000000000005</v>
      </c>
      <c r="P44" s="208">
        <v>152.03</v>
      </c>
      <c r="Q44" s="207">
        <v>0.91879999999999995</v>
      </c>
      <c r="R44" s="17">
        <v>0.7752</v>
      </c>
    </row>
    <row r="45" spans="2:18" x14ac:dyDescent="0.3">
      <c r="B45" s="194">
        <v>45595</v>
      </c>
      <c r="C45" s="202">
        <v>88.611000000000004</v>
      </c>
      <c r="D45" s="203">
        <v>4.875</v>
      </c>
      <c r="E45" s="204">
        <v>95.897999999999996</v>
      </c>
      <c r="F45" s="205">
        <v>4.282</v>
      </c>
      <c r="G45" s="204">
        <v>96.516000000000005</v>
      </c>
      <c r="H45" s="205">
        <v>0.69599999999999995</v>
      </c>
      <c r="I45" s="204">
        <v>82.6953125</v>
      </c>
      <c r="J45" s="205">
        <v>4.2439999999999998</v>
      </c>
      <c r="K45" s="206">
        <v>77.423000000000002</v>
      </c>
      <c r="L45" s="207">
        <v>94.296999999999997</v>
      </c>
      <c r="M45" s="208">
        <v>2233</v>
      </c>
      <c r="N45" s="208">
        <v>5813.7</v>
      </c>
      <c r="O45" s="207">
        <v>68.61</v>
      </c>
      <c r="P45" s="208">
        <v>153.41999999999999</v>
      </c>
      <c r="Q45" s="207">
        <v>0.92120000000000002</v>
      </c>
      <c r="R45" s="17">
        <v>0.77149999999999996</v>
      </c>
    </row>
    <row r="46" spans="2:18" x14ac:dyDescent="0.3">
      <c r="B46" s="194">
        <v>45594</v>
      </c>
      <c r="C46" s="202">
        <v>88.918000000000006</v>
      </c>
      <c r="D46" s="203">
        <v>4.8209999999999997</v>
      </c>
      <c r="E46" s="204">
        <v>96.122</v>
      </c>
      <c r="F46" s="205">
        <v>4.2030000000000003</v>
      </c>
      <c r="G46" s="204">
        <v>96.393000000000001</v>
      </c>
      <c r="H46" s="205">
        <v>0.71399999999999997</v>
      </c>
      <c r="I46" s="204">
        <v>83.0546875</v>
      </c>
      <c r="J46" s="205">
        <v>4.1769999999999996</v>
      </c>
      <c r="K46" s="206">
        <v>77.578000000000003</v>
      </c>
      <c r="L46" s="207">
        <v>94.832999999999998</v>
      </c>
      <c r="M46" s="208">
        <v>2238.1</v>
      </c>
      <c r="N46" s="208">
        <v>5832.9</v>
      </c>
      <c r="O46" s="207">
        <v>67.209999999999994</v>
      </c>
      <c r="P46" s="208">
        <v>153.36000000000001</v>
      </c>
      <c r="Q46" s="207">
        <v>0.92430000000000001</v>
      </c>
      <c r="R46" s="17">
        <v>0.76829999999999998</v>
      </c>
    </row>
    <row r="47" spans="2:18" x14ac:dyDescent="0.3">
      <c r="B47" s="194">
        <v>45593</v>
      </c>
      <c r="C47" s="202">
        <v>88.757000000000005</v>
      </c>
      <c r="D47" s="203">
        <v>4.8479999999999999</v>
      </c>
      <c r="E47" s="204">
        <v>96.028999999999996</v>
      </c>
      <c r="F47" s="205">
        <v>4.234</v>
      </c>
      <c r="G47" s="204">
        <v>96.405000000000001</v>
      </c>
      <c r="H47" s="205">
        <v>0.71199999999999997</v>
      </c>
      <c r="I47" s="204">
        <v>82.84375</v>
      </c>
      <c r="J47" s="205">
        <v>4.2140000000000004</v>
      </c>
      <c r="K47" s="206">
        <v>77.906999999999996</v>
      </c>
      <c r="L47" s="207">
        <v>95.320999999999998</v>
      </c>
      <c r="M47" s="208">
        <v>2244.1</v>
      </c>
      <c r="N47" s="208">
        <v>5823.5</v>
      </c>
      <c r="O47" s="207">
        <v>67.38</v>
      </c>
      <c r="P47" s="208">
        <v>153.29</v>
      </c>
      <c r="Q47" s="207">
        <v>0.92490000000000006</v>
      </c>
      <c r="R47" s="17">
        <v>0.77090000000000003</v>
      </c>
    </row>
    <row r="48" spans="2:18" x14ac:dyDescent="0.3">
      <c r="B48" s="194">
        <v>45590</v>
      </c>
      <c r="C48" s="202">
        <v>88.844999999999999</v>
      </c>
      <c r="D48" s="203">
        <v>4.8319999999999999</v>
      </c>
      <c r="E48" s="204">
        <v>96.204999999999998</v>
      </c>
      <c r="F48" s="205">
        <v>4.173</v>
      </c>
      <c r="G48" s="204">
        <v>96.54</v>
      </c>
      <c r="H48" s="205">
        <v>0.69199999999999995</v>
      </c>
      <c r="I48" s="204">
        <v>83.1015625</v>
      </c>
      <c r="J48" s="205">
        <v>4.1660000000000004</v>
      </c>
      <c r="K48" s="206">
        <v>78.034999999999997</v>
      </c>
      <c r="L48" s="207">
        <v>95.183999999999997</v>
      </c>
      <c r="M48" s="208">
        <v>2208</v>
      </c>
      <c r="N48" s="208">
        <v>5808.1</v>
      </c>
      <c r="O48" s="207">
        <v>71.78</v>
      </c>
      <c r="P48" s="208">
        <v>152.31</v>
      </c>
      <c r="Q48" s="207">
        <v>0.92630000000000001</v>
      </c>
      <c r="R48" s="17">
        <v>0.77149999999999996</v>
      </c>
    </row>
    <row r="49" spans="2:18" x14ac:dyDescent="0.3">
      <c r="B49" s="194">
        <v>45589</v>
      </c>
      <c r="C49" s="202">
        <v>88.959000000000003</v>
      </c>
      <c r="D49" s="203">
        <v>4.8099999999999996</v>
      </c>
      <c r="E49" s="204">
        <v>96.277000000000001</v>
      </c>
      <c r="F49" s="205">
        <v>4.1449999999999996</v>
      </c>
      <c r="G49" s="204">
        <v>96.481999999999999</v>
      </c>
      <c r="H49" s="205">
        <v>0.7</v>
      </c>
      <c r="I49" s="204">
        <v>83.2421875</v>
      </c>
      <c r="J49" s="205">
        <v>4.1369999999999996</v>
      </c>
      <c r="K49" s="206">
        <v>78.007999999999996</v>
      </c>
      <c r="L49" s="207">
        <v>95.444999999999993</v>
      </c>
      <c r="M49" s="208">
        <v>2218.9</v>
      </c>
      <c r="N49" s="208">
        <v>5809.9</v>
      </c>
      <c r="O49" s="207">
        <v>70.19</v>
      </c>
      <c r="P49" s="208">
        <v>151.83000000000001</v>
      </c>
      <c r="Q49" s="207">
        <v>0.92359999999999998</v>
      </c>
      <c r="R49" s="17">
        <v>0.77070000000000005</v>
      </c>
    </row>
    <row r="50" spans="2:18" x14ac:dyDescent="0.3">
      <c r="B50" s="194">
        <v>45588</v>
      </c>
      <c r="C50" s="202">
        <v>88.76</v>
      </c>
      <c r="D50" s="203">
        <v>4.8440000000000003</v>
      </c>
      <c r="E50" s="204">
        <v>96.197999999999993</v>
      </c>
      <c r="F50" s="205">
        <v>4.1710000000000003</v>
      </c>
      <c r="G50" s="204">
        <v>96.311000000000007</v>
      </c>
      <c r="H50" s="205">
        <v>0.72499999999999998</v>
      </c>
      <c r="I50" s="204">
        <v>83.09375</v>
      </c>
      <c r="J50" s="205">
        <v>4.1630000000000003</v>
      </c>
      <c r="K50" s="206">
        <v>78.221999999999994</v>
      </c>
      <c r="L50" s="207">
        <v>95.128</v>
      </c>
      <c r="M50" s="208">
        <v>2213.8000000000002</v>
      </c>
      <c r="N50" s="208">
        <v>5797.4</v>
      </c>
      <c r="O50" s="207">
        <v>70.77</v>
      </c>
      <c r="P50" s="208">
        <v>152.76</v>
      </c>
      <c r="Q50" s="207">
        <v>0.92749999999999999</v>
      </c>
      <c r="R50" s="17">
        <v>0.77390000000000003</v>
      </c>
    </row>
    <row r="51" spans="2:18" x14ac:dyDescent="0.3">
      <c r="B51" s="194">
        <v>45587</v>
      </c>
      <c r="C51" s="202">
        <v>89.284999999999997</v>
      </c>
      <c r="D51" s="203">
        <v>4.7519999999999998</v>
      </c>
      <c r="E51" s="204">
        <v>96.418999999999997</v>
      </c>
      <c r="F51" s="205">
        <v>4.0940000000000003</v>
      </c>
      <c r="G51" s="204">
        <v>96.343999999999994</v>
      </c>
      <c r="H51" s="205">
        <v>0.72</v>
      </c>
      <c r="I51" s="204">
        <v>83.3359375</v>
      </c>
      <c r="J51" s="205">
        <v>4.1180000000000003</v>
      </c>
      <c r="K51" s="206">
        <v>78.394999999999996</v>
      </c>
      <c r="L51" s="207">
        <v>94.807000000000002</v>
      </c>
      <c r="M51" s="208">
        <v>2231.5</v>
      </c>
      <c r="N51" s="208">
        <v>5851.2</v>
      </c>
      <c r="O51" s="207">
        <v>72.09</v>
      </c>
      <c r="P51" s="208">
        <v>151.08000000000001</v>
      </c>
      <c r="Q51" s="207">
        <v>0.92600000000000005</v>
      </c>
      <c r="R51" s="17">
        <v>0.7702</v>
      </c>
    </row>
    <row r="52" spans="2:18" x14ac:dyDescent="0.3">
      <c r="B52" s="194">
        <v>45586</v>
      </c>
      <c r="C52" s="202">
        <v>89.364000000000004</v>
      </c>
      <c r="D52" s="203">
        <v>4.7370000000000001</v>
      </c>
      <c r="E52" s="204">
        <v>96.414000000000001</v>
      </c>
      <c r="F52" s="205">
        <v>4.0949999999999998</v>
      </c>
      <c r="G52" s="204">
        <v>96.463999999999999</v>
      </c>
      <c r="H52" s="205">
        <v>0.70199999999999996</v>
      </c>
      <c r="I52" s="204">
        <v>83.40625</v>
      </c>
      <c r="J52" s="205">
        <v>4.1040000000000001</v>
      </c>
      <c r="K52" s="206">
        <v>78.542000000000002</v>
      </c>
      <c r="L52" s="207">
        <v>95.156000000000006</v>
      </c>
      <c r="M52" s="208">
        <v>2239.6999999999998</v>
      </c>
      <c r="N52" s="208">
        <v>5854</v>
      </c>
      <c r="O52" s="207">
        <v>70.56</v>
      </c>
      <c r="P52" s="208">
        <v>150.84</v>
      </c>
      <c r="Q52" s="207">
        <v>0.92459999999999998</v>
      </c>
      <c r="R52" s="17">
        <v>0.77010000000000001</v>
      </c>
    </row>
    <row r="53" spans="2:18" x14ac:dyDescent="0.3">
      <c r="B53" s="194">
        <v>45583</v>
      </c>
      <c r="C53" s="202">
        <v>90.066000000000003</v>
      </c>
      <c r="D53" s="203">
        <v>4.6150000000000002</v>
      </c>
      <c r="E53" s="204">
        <v>96.864000000000004</v>
      </c>
      <c r="F53" s="205">
        <v>3.9409999999999998</v>
      </c>
      <c r="G53" s="204">
        <v>96.388000000000005</v>
      </c>
      <c r="H53" s="205">
        <v>0.71299999999999997</v>
      </c>
      <c r="I53" s="204">
        <v>84.0234375</v>
      </c>
      <c r="J53" s="205">
        <v>3.9910000000000001</v>
      </c>
      <c r="K53" s="206">
        <v>78.873999999999995</v>
      </c>
      <c r="L53" s="207">
        <v>96.218999999999994</v>
      </c>
      <c r="M53" s="208">
        <v>2276.1</v>
      </c>
      <c r="N53" s="208">
        <v>5864.7</v>
      </c>
      <c r="O53" s="207">
        <v>69.22</v>
      </c>
      <c r="P53" s="208">
        <v>149.53</v>
      </c>
      <c r="Q53" s="207">
        <v>0.92020000000000002</v>
      </c>
      <c r="R53" s="17">
        <v>0.76619999999999999</v>
      </c>
    </row>
    <row r="54" spans="2:18" x14ac:dyDescent="0.3">
      <c r="B54" s="194">
        <v>45582</v>
      </c>
      <c r="C54" s="202">
        <v>90.108000000000004</v>
      </c>
      <c r="D54" s="203">
        <v>4.6059999999999999</v>
      </c>
      <c r="E54" s="204">
        <v>96.811000000000007</v>
      </c>
      <c r="F54" s="205">
        <v>3.9569999999999999</v>
      </c>
      <c r="G54" s="204">
        <v>96.465999999999994</v>
      </c>
      <c r="H54" s="205">
        <v>0.70099999999999996</v>
      </c>
      <c r="I54" s="204">
        <v>83.9296875</v>
      </c>
      <c r="J54" s="205">
        <v>4.0049999999999999</v>
      </c>
      <c r="K54" s="206">
        <v>78.643000000000001</v>
      </c>
      <c r="L54" s="207">
        <v>95.843000000000004</v>
      </c>
      <c r="M54" s="208">
        <v>2280.9</v>
      </c>
      <c r="N54" s="208">
        <v>5841.5</v>
      </c>
      <c r="O54" s="207">
        <v>70.67</v>
      </c>
      <c r="P54" s="208">
        <v>150.21</v>
      </c>
      <c r="Q54" s="207">
        <v>0.92330000000000001</v>
      </c>
      <c r="R54" s="17">
        <v>0.76859999999999995</v>
      </c>
    </row>
    <row r="55" spans="2:18" x14ac:dyDescent="0.3">
      <c r="B55" s="194">
        <v>45581</v>
      </c>
      <c r="C55" s="202">
        <v>90.334999999999994</v>
      </c>
      <c r="D55" s="203">
        <v>4.5670000000000002</v>
      </c>
      <c r="E55" s="204">
        <v>96.942999999999998</v>
      </c>
      <c r="F55" s="205">
        <v>3.911</v>
      </c>
      <c r="G55" s="204">
        <v>96.566999999999993</v>
      </c>
      <c r="H55" s="205">
        <v>0.68600000000000005</v>
      </c>
      <c r="I55" s="204">
        <v>84.3046875</v>
      </c>
      <c r="J55" s="205">
        <v>3.9369999999999998</v>
      </c>
      <c r="K55" s="206">
        <v>78.787000000000006</v>
      </c>
      <c r="L55" s="207">
        <v>95.825000000000003</v>
      </c>
      <c r="M55" s="208">
        <v>2286.6999999999998</v>
      </c>
      <c r="N55" s="208">
        <v>5842.5</v>
      </c>
      <c r="O55" s="207">
        <v>70.39</v>
      </c>
      <c r="P55" s="208">
        <v>149.63999999999999</v>
      </c>
      <c r="Q55" s="207">
        <v>0.92059999999999997</v>
      </c>
      <c r="R55" s="17">
        <v>0.76980000000000004</v>
      </c>
    </row>
    <row r="56" spans="2:18" x14ac:dyDescent="0.3">
      <c r="B56" s="194">
        <v>45580</v>
      </c>
      <c r="C56" s="202">
        <v>90.192999999999998</v>
      </c>
      <c r="D56" s="203">
        <v>4.5910000000000002</v>
      </c>
      <c r="E56" s="204">
        <v>96.96</v>
      </c>
      <c r="F56" s="205">
        <v>3.9049999999999998</v>
      </c>
      <c r="G56" s="204">
        <v>96.456999999999994</v>
      </c>
      <c r="H56" s="205">
        <v>0.70199999999999996</v>
      </c>
      <c r="I56" s="204">
        <v>84.21875</v>
      </c>
      <c r="J56" s="205">
        <v>3.9510000000000001</v>
      </c>
      <c r="K56" s="206">
        <v>78.248000000000005</v>
      </c>
      <c r="L56" s="207">
        <v>95.483000000000004</v>
      </c>
      <c r="M56" s="208">
        <v>2249.8000000000002</v>
      </c>
      <c r="N56" s="208">
        <v>5815.3</v>
      </c>
      <c r="O56" s="207">
        <v>70.58</v>
      </c>
      <c r="P56" s="208">
        <v>149.19999999999999</v>
      </c>
      <c r="Q56" s="207">
        <v>0.91800000000000004</v>
      </c>
      <c r="R56" s="17">
        <v>0.76490000000000002</v>
      </c>
    </row>
    <row r="57" spans="2:18" x14ac:dyDescent="0.3">
      <c r="B57" s="194">
        <v>45576</v>
      </c>
      <c r="C57" s="202">
        <v>89.861000000000004</v>
      </c>
      <c r="D57" s="203">
        <v>4.6470000000000002</v>
      </c>
      <c r="E57" s="204">
        <v>96.864999999999995</v>
      </c>
      <c r="F57" s="205">
        <v>3.9359999999999999</v>
      </c>
      <c r="G57" s="204">
        <v>96.543999999999997</v>
      </c>
      <c r="H57" s="205">
        <v>0.68899999999999995</v>
      </c>
      <c r="I57" s="204">
        <v>83.8671875</v>
      </c>
      <c r="J57" s="205">
        <v>4.0140000000000002</v>
      </c>
      <c r="K57" s="206">
        <v>77.977000000000004</v>
      </c>
      <c r="L57" s="207">
        <v>94.801000000000002</v>
      </c>
      <c r="M57" s="208">
        <v>2234.4</v>
      </c>
      <c r="N57" s="208">
        <v>5815</v>
      </c>
      <c r="O57" s="207">
        <v>75.56</v>
      </c>
      <c r="P57" s="208">
        <v>149.13</v>
      </c>
      <c r="Q57" s="207">
        <v>0.9143</v>
      </c>
      <c r="R57" s="17">
        <v>0.76529999999999998</v>
      </c>
    </row>
    <row r="58" spans="2:18" x14ac:dyDescent="0.3">
      <c r="B58" s="194">
        <v>45575</v>
      </c>
      <c r="C58" s="202">
        <v>89.975999999999999</v>
      </c>
      <c r="D58" s="203">
        <v>4.625</v>
      </c>
      <c r="E58" s="204">
        <v>96.861000000000004</v>
      </c>
      <c r="F58" s="205">
        <v>3.9340000000000002</v>
      </c>
      <c r="G58" s="204">
        <v>96.512</v>
      </c>
      <c r="H58" s="205">
        <v>0.69299999999999995</v>
      </c>
      <c r="I58" s="204">
        <v>84</v>
      </c>
      <c r="J58" s="205">
        <v>3.9860000000000002</v>
      </c>
      <c r="K58" s="206">
        <v>77.921999999999997</v>
      </c>
      <c r="L58" s="207">
        <v>94.980999999999995</v>
      </c>
      <c r="M58" s="208">
        <v>2188.4</v>
      </c>
      <c r="N58" s="208">
        <v>5780.1</v>
      </c>
      <c r="O58" s="207">
        <v>75.849999999999994</v>
      </c>
      <c r="P58" s="208">
        <v>148.57</v>
      </c>
      <c r="Q58" s="207">
        <v>0.91459999999999997</v>
      </c>
      <c r="R58" s="17">
        <v>0.76580000000000004</v>
      </c>
    </row>
    <row r="59" spans="2:18" x14ac:dyDescent="0.3">
      <c r="B59" s="194">
        <v>45574</v>
      </c>
      <c r="C59" s="202">
        <v>89.778000000000006</v>
      </c>
      <c r="D59" s="203">
        <v>4.6589999999999998</v>
      </c>
      <c r="E59" s="204">
        <v>96.721999999999994</v>
      </c>
      <c r="F59" s="205">
        <v>3.98</v>
      </c>
      <c r="G59" s="204">
        <v>96.688999999999993</v>
      </c>
      <c r="H59" s="205">
        <v>0.66700000000000004</v>
      </c>
      <c r="I59" s="204">
        <v>83.8984375</v>
      </c>
      <c r="J59" s="205">
        <v>4.0030000000000001</v>
      </c>
      <c r="K59" s="206">
        <v>78.067999999999998</v>
      </c>
      <c r="L59" s="207">
        <v>94.811999999999998</v>
      </c>
      <c r="M59" s="208">
        <v>2200.6</v>
      </c>
      <c r="N59" s="208">
        <v>5792</v>
      </c>
      <c r="O59" s="207">
        <v>73.239999999999995</v>
      </c>
      <c r="P59" s="208">
        <v>149.31</v>
      </c>
      <c r="Q59" s="207">
        <v>0.91410000000000002</v>
      </c>
      <c r="R59" s="17">
        <v>0.7651</v>
      </c>
    </row>
    <row r="60" spans="2:18" x14ac:dyDescent="0.3">
      <c r="B60" s="194">
        <v>45573</v>
      </c>
      <c r="C60" s="202">
        <v>90.159000000000006</v>
      </c>
      <c r="D60" s="203">
        <v>4.593</v>
      </c>
      <c r="E60" s="204">
        <v>96.977999999999994</v>
      </c>
      <c r="F60" s="205">
        <v>3.8929999999999998</v>
      </c>
      <c r="G60" s="204">
        <v>96.748999999999995</v>
      </c>
      <c r="H60" s="205">
        <v>0.65800000000000003</v>
      </c>
      <c r="I60" s="204">
        <v>84.28125</v>
      </c>
      <c r="J60" s="205">
        <v>3.9340000000000002</v>
      </c>
      <c r="K60" s="206">
        <v>78.033000000000001</v>
      </c>
      <c r="L60" s="207">
        <v>94.932000000000002</v>
      </c>
      <c r="M60" s="208">
        <v>2195</v>
      </c>
      <c r="N60" s="208">
        <v>5751.1</v>
      </c>
      <c r="O60" s="207">
        <v>73.569999999999993</v>
      </c>
      <c r="P60" s="208">
        <v>148.19999999999999</v>
      </c>
      <c r="Q60" s="207">
        <v>0.91069999999999995</v>
      </c>
      <c r="R60" s="17">
        <v>0.7631</v>
      </c>
    </row>
    <row r="61" spans="2:18" x14ac:dyDescent="0.3">
      <c r="B61" s="194">
        <v>45572</v>
      </c>
      <c r="C61" s="202">
        <v>89.965999999999994</v>
      </c>
      <c r="D61" s="203">
        <v>4.625</v>
      </c>
      <c r="E61" s="204">
        <v>96.846999999999994</v>
      </c>
      <c r="F61" s="205">
        <v>3.9359999999999999</v>
      </c>
      <c r="G61" s="204">
        <v>96.692999999999998</v>
      </c>
      <c r="H61" s="205">
        <v>0.66600000000000004</v>
      </c>
      <c r="I61" s="204">
        <v>84.1953125</v>
      </c>
      <c r="J61" s="205">
        <v>3.948</v>
      </c>
      <c r="K61" s="206">
        <v>77.900999999999996</v>
      </c>
      <c r="L61" s="207">
        <v>94.734999999999999</v>
      </c>
      <c r="M61" s="208">
        <v>2193.1</v>
      </c>
      <c r="N61" s="208">
        <v>5695.9</v>
      </c>
      <c r="O61" s="207">
        <v>77.14</v>
      </c>
      <c r="P61" s="208">
        <v>148.18</v>
      </c>
      <c r="Q61" s="207">
        <v>0.91110000000000002</v>
      </c>
      <c r="R61" s="17">
        <v>0.76429999999999998</v>
      </c>
    </row>
    <row r="62" spans="2:18" x14ac:dyDescent="0.3">
      <c r="B62" s="194">
        <v>45569</v>
      </c>
      <c r="C62" s="202">
        <v>90.337999999999994</v>
      </c>
      <c r="D62" s="203">
        <v>4.5609999999999999</v>
      </c>
      <c r="E62" s="204">
        <v>97.063000000000002</v>
      </c>
      <c r="F62" s="205">
        <v>3.863</v>
      </c>
      <c r="G62" s="204">
        <v>97.063999999999993</v>
      </c>
      <c r="H62" s="205">
        <v>0.61199999999999999</v>
      </c>
      <c r="I62" s="204">
        <v>84.53125</v>
      </c>
      <c r="J62" s="205">
        <v>3.887</v>
      </c>
      <c r="K62" s="206">
        <v>78.317999999999998</v>
      </c>
      <c r="L62" s="207">
        <v>95.177000000000007</v>
      </c>
      <c r="M62" s="208">
        <v>2212.8000000000002</v>
      </c>
      <c r="N62" s="208">
        <v>5751.1</v>
      </c>
      <c r="O62" s="207">
        <v>74.38</v>
      </c>
      <c r="P62" s="208">
        <v>148.69999999999999</v>
      </c>
      <c r="Q62" s="207">
        <v>0.91120000000000001</v>
      </c>
      <c r="R62" s="17">
        <v>0.7621</v>
      </c>
    </row>
    <row r="63" spans="2:18" x14ac:dyDescent="0.3">
      <c r="B63" s="194">
        <v>45568</v>
      </c>
      <c r="C63" s="202">
        <v>91.031000000000006</v>
      </c>
      <c r="D63" s="203">
        <v>4.4409999999999998</v>
      </c>
      <c r="E63" s="204">
        <v>97.516000000000005</v>
      </c>
      <c r="F63" s="205">
        <v>3.71</v>
      </c>
      <c r="G63" s="204">
        <v>97.179000000000002</v>
      </c>
      <c r="H63" s="205">
        <v>0.59499999999999997</v>
      </c>
      <c r="I63" s="204">
        <v>85.3515625</v>
      </c>
      <c r="J63" s="205">
        <v>3.7389999999999999</v>
      </c>
      <c r="K63" s="206">
        <v>78.933999999999997</v>
      </c>
      <c r="L63" s="207">
        <v>95.382000000000005</v>
      </c>
      <c r="M63" s="208">
        <v>2180.1</v>
      </c>
      <c r="N63" s="208">
        <v>5699.9</v>
      </c>
      <c r="O63" s="207">
        <v>73.709999999999994</v>
      </c>
      <c r="P63" s="208">
        <v>146.93</v>
      </c>
      <c r="Q63" s="207">
        <v>0.90649999999999997</v>
      </c>
      <c r="R63" s="17">
        <v>0.76190000000000002</v>
      </c>
    </row>
    <row r="64" spans="2:18" x14ac:dyDescent="0.3">
      <c r="B64" s="194">
        <v>45567</v>
      </c>
      <c r="C64" s="202">
        <v>91.409000000000006</v>
      </c>
      <c r="D64" s="203">
        <v>4.3769999999999998</v>
      </c>
      <c r="E64" s="204">
        <v>97.700999999999993</v>
      </c>
      <c r="F64" s="205">
        <v>3.6480000000000001</v>
      </c>
      <c r="G64" s="204">
        <v>97.206000000000003</v>
      </c>
      <c r="H64" s="205">
        <v>0.59099999999999997</v>
      </c>
      <c r="I64" s="204">
        <v>85.734375</v>
      </c>
      <c r="J64" s="205">
        <v>3.6709999999999998</v>
      </c>
      <c r="K64" s="206">
        <v>78.790999999999997</v>
      </c>
      <c r="L64" s="207">
        <v>95.826999999999998</v>
      </c>
      <c r="M64" s="208">
        <v>2195</v>
      </c>
      <c r="N64" s="208">
        <v>5709.5</v>
      </c>
      <c r="O64" s="207">
        <v>70.099999999999994</v>
      </c>
      <c r="P64" s="208">
        <v>146.47</v>
      </c>
      <c r="Q64" s="207">
        <v>0.90539999999999998</v>
      </c>
      <c r="R64" s="17">
        <v>0.75370000000000004</v>
      </c>
    </row>
    <row r="65" spans="2:18" x14ac:dyDescent="0.3">
      <c r="B65" s="194">
        <v>45566</v>
      </c>
      <c r="C65" s="202">
        <v>91.447000000000003</v>
      </c>
      <c r="D65" s="203">
        <v>4.37</v>
      </c>
      <c r="E65" s="204">
        <v>97.831999999999994</v>
      </c>
      <c r="F65" s="205">
        <v>3.6040000000000001</v>
      </c>
      <c r="G65" s="204">
        <v>97.066000000000003</v>
      </c>
      <c r="H65" s="205">
        <v>0.61099999999999999</v>
      </c>
      <c r="I65" s="204">
        <v>86</v>
      </c>
      <c r="J65" s="205">
        <v>3.6230000000000002</v>
      </c>
      <c r="K65" s="206">
        <v>79.227000000000004</v>
      </c>
      <c r="L65" s="207">
        <v>96.207999999999998</v>
      </c>
      <c r="M65" s="208">
        <v>2197</v>
      </c>
      <c r="N65" s="208">
        <v>5708.8</v>
      </c>
      <c r="O65" s="207">
        <v>69.83</v>
      </c>
      <c r="P65" s="208">
        <v>143.57</v>
      </c>
      <c r="Q65" s="207">
        <v>0.90349999999999997</v>
      </c>
      <c r="R65" s="17">
        <v>0.75270000000000004</v>
      </c>
    </row>
    <row r="66" spans="2:18" x14ac:dyDescent="0.3">
      <c r="B66" s="194">
        <v>45565</v>
      </c>
      <c r="C66" s="202">
        <v>91.222999999999999</v>
      </c>
      <c r="D66" s="203">
        <v>4.407</v>
      </c>
      <c r="E66" s="204">
        <v>97.582999999999998</v>
      </c>
      <c r="F66" s="205">
        <v>3.6859999999999999</v>
      </c>
      <c r="G66" s="204">
        <v>96.968000000000004</v>
      </c>
      <c r="H66" s="205">
        <v>0.625</v>
      </c>
      <c r="I66" s="204">
        <v>85.6875</v>
      </c>
      <c r="J66" s="205">
        <v>3.677</v>
      </c>
      <c r="K66" s="206">
        <v>78.903999999999996</v>
      </c>
      <c r="L66" s="207">
        <v>95.659000000000006</v>
      </c>
      <c r="M66" s="208">
        <v>2230</v>
      </c>
      <c r="N66" s="208">
        <v>5762.5</v>
      </c>
      <c r="O66" s="207">
        <v>68.17</v>
      </c>
      <c r="P66" s="208">
        <v>143.63</v>
      </c>
      <c r="Q66" s="207">
        <v>0.89810000000000001</v>
      </c>
      <c r="R66" s="17">
        <v>0.74770000000000003</v>
      </c>
    </row>
    <row r="67" spans="2:18" x14ac:dyDescent="0.3">
      <c r="B67" s="194">
        <v>45562</v>
      </c>
      <c r="C67" s="202">
        <v>91.316999999999993</v>
      </c>
      <c r="D67" s="203">
        <v>4.391</v>
      </c>
      <c r="E67" s="204">
        <v>97.778000000000006</v>
      </c>
      <c r="F67" s="205">
        <v>3.621</v>
      </c>
      <c r="G67" s="204">
        <v>97.001999999999995</v>
      </c>
      <c r="H67" s="205">
        <v>0.62</v>
      </c>
      <c r="I67" s="204">
        <v>85.921875</v>
      </c>
      <c r="J67" s="205">
        <v>3.6349999999999998</v>
      </c>
      <c r="K67" s="206">
        <v>79.034999999999997</v>
      </c>
      <c r="L67" s="207">
        <v>95.674999999999997</v>
      </c>
      <c r="M67" s="208">
        <v>2224.6999999999998</v>
      </c>
      <c r="N67" s="208">
        <v>5738.2</v>
      </c>
      <c r="O67" s="207">
        <v>68.180000000000007</v>
      </c>
      <c r="P67" s="208">
        <v>142.21</v>
      </c>
      <c r="Q67" s="207">
        <v>0.89590000000000003</v>
      </c>
      <c r="R67" s="17">
        <v>0.74770000000000003</v>
      </c>
    </row>
    <row r="68" spans="2:18" x14ac:dyDescent="0.3">
      <c r="B68" s="194">
        <v>45561</v>
      </c>
      <c r="C68" s="202">
        <v>91.031999999999996</v>
      </c>
      <c r="D68" s="203">
        <v>4.4379999999999997</v>
      </c>
      <c r="E68" s="204">
        <v>97.570999999999998</v>
      </c>
      <c r="F68" s="205">
        <v>3.6869999999999998</v>
      </c>
      <c r="G68" s="204">
        <v>97.213999999999999</v>
      </c>
      <c r="H68" s="205">
        <v>0.58899999999999997</v>
      </c>
      <c r="I68" s="204">
        <v>85.609375</v>
      </c>
      <c r="J68" s="205">
        <v>3.6880000000000002</v>
      </c>
      <c r="K68" s="206">
        <v>78.844999999999999</v>
      </c>
      <c r="L68" s="207">
        <v>95.435000000000002</v>
      </c>
      <c r="M68" s="208">
        <v>2209.9</v>
      </c>
      <c r="N68" s="208">
        <v>5745.4</v>
      </c>
      <c r="O68" s="207">
        <v>67.67</v>
      </c>
      <c r="P68" s="208">
        <v>144.81</v>
      </c>
      <c r="Q68" s="207">
        <v>0.89470000000000005</v>
      </c>
      <c r="R68" s="17">
        <v>0.74539999999999995</v>
      </c>
    </row>
    <row r="69" spans="2:18" x14ac:dyDescent="0.3">
      <c r="B69" s="194">
        <v>45560</v>
      </c>
      <c r="C69" s="202">
        <v>91.257999999999996</v>
      </c>
      <c r="D69" s="203">
        <v>4.399</v>
      </c>
      <c r="E69" s="204">
        <v>97.677000000000007</v>
      </c>
      <c r="F69" s="205">
        <v>3.6520000000000001</v>
      </c>
      <c r="G69" s="204">
        <v>97.281999999999996</v>
      </c>
      <c r="H69" s="205">
        <v>0.57899999999999996</v>
      </c>
      <c r="I69" s="204">
        <v>85.703125</v>
      </c>
      <c r="J69" s="205">
        <v>3.67</v>
      </c>
      <c r="K69" s="206">
        <v>78.941999999999993</v>
      </c>
      <c r="L69" s="207">
        <v>95.096000000000004</v>
      </c>
      <c r="M69" s="208">
        <v>2197.5</v>
      </c>
      <c r="N69" s="208">
        <v>5722.3</v>
      </c>
      <c r="O69" s="207">
        <v>69.69</v>
      </c>
      <c r="P69" s="208">
        <v>144.75</v>
      </c>
      <c r="Q69" s="207">
        <v>0.8982</v>
      </c>
      <c r="R69" s="17">
        <v>0.75049999999999994</v>
      </c>
    </row>
    <row r="70" spans="2:18" x14ac:dyDescent="0.3">
      <c r="B70" s="194">
        <v>45559</v>
      </c>
      <c r="C70" s="202">
        <v>91.561000000000007</v>
      </c>
      <c r="D70" s="203">
        <v>4.3479999999999999</v>
      </c>
      <c r="E70" s="204">
        <v>97.894000000000005</v>
      </c>
      <c r="F70" s="205">
        <v>3.58</v>
      </c>
      <c r="G70" s="204">
        <v>97.295000000000002</v>
      </c>
      <c r="H70" s="205">
        <v>0.57699999999999996</v>
      </c>
      <c r="I70" s="204">
        <v>86.03125</v>
      </c>
      <c r="J70" s="205">
        <v>3.6120000000000001</v>
      </c>
      <c r="K70" s="206">
        <v>79.251000000000005</v>
      </c>
      <c r="L70" s="207">
        <v>95.403000000000006</v>
      </c>
      <c r="M70" s="208">
        <v>2224</v>
      </c>
      <c r="N70" s="208">
        <v>5732.9</v>
      </c>
      <c r="O70" s="207">
        <v>71.56</v>
      </c>
      <c r="P70" s="208">
        <v>143.22999999999999</v>
      </c>
      <c r="Q70" s="207">
        <v>0.89449999999999996</v>
      </c>
      <c r="R70" s="17">
        <v>0.74550000000000005</v>
      </c>
    </row>
    <row r="71" spans="2:18" x14ac:dyDescent="0.3">
      <c r="B71" s="194">
        <v>45558</v>
      </c>
      <c r="C71" s="202">
        <v>91.385000000000005</v>
      </c>
      <c r="D71" s="203">
        <v>4.3769999999999998</v>
      </c>
      <c r="E71" s="204">
        <v>97.695999999999998</v>
      </c>
      <c r="F71" s="205">
        <v>3.645</v>
      </c>
      <c r="G71" s="204">
        <v>97.08</v>
      </c>
      <c r="H71" s="205">
        <v>0.60799999999999998</v>
      </c>
      <c r="I71" s="204">
        <v>85.84375</v>
      </c>
      <c r="J71" s="205">
        <v>3.6440000000000001</v>
      </c>
      <c r="K71" s="206">
        <v>79.325000000000003</v>
      </c>
      <c r="L71" s="207">
        <v>95.171000000000006</v>
      </c>
      <c r="M71" s="208">
        <v>2220.3000000000002</v>
      </c>
      <c r="N71" s="208">
        <v>5718.6</v>
      </c>
      <c r="O71" s="207">
        <v>70.37</v>
      </c>
      <c r="P71" s="208">
        <v>143.61000000000001</v>
      </c>
      <c r="Q71" s="207">
        <v>0.9</v>
      </c>
      <c r="R71" s="17">
        <v>0.74919999999999998</v>
      </c>
    </row>
    <row r="72" spans="2:18" x14ac:dyDescent="0.3">
      <c r="B72" s="194">
        <v>45555</v>
      </c>
      <c r="C72" s="202">
        <v>91.430999999999997</v>
      </c>
      <c r="D72" s="203">
        <v>4.3689999999999998</v>
      </c>
      <c r="E72" s="204">
        <v>97.668999999999997</v>
      </c>
      <c r="F72" s="205">
        <v>3.653</v>
      </c>
      <c r="G72" s="204">
        <v>97.078999999999994</v>
      </c>
      <c r="H72" s="205">
        <v>0.60799999999999998</v>
      </c>
      <c r="I72" s="204">
        <v>85.890625</v>
      </c>
      <c r="J72" s="205">
        <v>3.6349999999999998</v>
      </c>
      <c r="K72" s="206">
        <v>79.402000000000001</v>
      </c>
      <c r="L72" s="207">
        <v>94.837999999999994</v>
      </c>
      <c r="M72" s="208">
        <v>2227.9</v>
      </c>
      <c r="N72" s="208">
        <v>5702.6</v>
      </c>
      <c r="O72" s="207">
        <v>71.92</v>
      </c>
      <c r="P72" s="208">
        <v>143.85</v>
      </c>
      <c r="Q72" s="207">
        <v>0.89590000000000003</v>
      </c>
      <c r="R72" s="17">
        <v>0.75070000000000003</v>
      </c>
    </row>
    <row r="73" spans="2:18" x14ac:dyDescent="0.3">
      <c r="B73" s="194">
        <v>45554</v>
      </c>
      <c r="C73" s="202">
        <v>91.441000000000003</v>
      </c>
      <c r="D73" s="203">
        <v>4.3659999999999997</v>
      </c>
      <c r="E73" s="204">
        <v>97.700999999999993</v>
      </c>
      <c r="F73" s="205">
        <v>3.641</v>
      </c>
      <c r="G73" s="204">
        <v>97.067999999999998</v>
      </c>
      <c r="H73" s="205">
        <v>0.60899999999999999</v>
      </c>
      <c r="I73" s="204">
        <v>86.0078125</v>
      </c>
      <c r="J73" s="205">
        <v>3.6120000000000001</v>
      </c>
      <c r="K73" s="206">
        <v>79.436999999999998</v>
      </c>
      <c r="L73" s="207">
        <v>94.81</v>
      </c>
      <c r="M73" s="208">
        <v>2252.6999999999998</v>
      </c>
      <c r="N73" s="208">
        <v>5713.6</v>
      </c>
      <c r="O73" s="207">
        <v>71.95</v>
      </c>
      <c r="P73" s="208">
        <v>142.63</v>
      </c>
      <c r="Q73" s="207">
        <v>0.89590000000000003</v>
      </c>
      <c r="R73" s="17">
        <v>0.75280000000000002</v>
      </c>
    </row>
    <row r="74" spans="2:18" x14ac:dyDescent="0.3">
      <c r="B74" s="194">
        <v>45553</v>
      </c>
      <c r="C74" s="202">
        <v>91.289000000000001</v>
      </c>
      <c r="D74" s="203">
        <v>4.391</v>
      </c>
      <c r="E74" s="204">
        <v>97.625</v>
      </c>
      <c r="F74" s="205">
        <v>3.665</v>
      </c>
      <c r="G74" s="204">
        <v>97.164000000000001</v>
      </c>
      <c r="H74" s="205">
        <v>0.59499999999999997</v>
      </c>
      <c r="I74" s="204">
        <v>86.0546875</v>
      </c>
      <c r="J74" s="205">
        <v>3.6030000000000002</v>
      </c>
      <c r="K74" s="206">
        <v>79.644000000000005</v>
      </c>
      <c r="L74" s="207">
        <v>94.661000000000001</v>
      </c>
      <c r="M74" s="208">
        <v>2206.3000000000002</v>
      </c>
      <c r="N74" s="208">
        <v>5618.3</v>
      </c>
      <c r="O74" s="207">
        <v>70.91</v>
      </c>
      <c r="P74" s="208">
        <v>142.29</v>
      </c>
      <c r="Q74" s="207">
        <v>0.89939999999999998</v>
      </c>
      <c r="R74" s="17">
        <v>0.75680000000000003</v>
      </c>
    </row>
    <row r="75" spans="2:18" x14ac:dyDescent="0.3">
      <c r="B75" s="194">
        <v>45552</v>
      </c>
      <c r="C75" s="202">
        <v>91.555999999999997</v>
      </c>
      <c r="D75" s="203">
        <v>4.3449999999999998</v>
      </c>
      <c r="E75" s="204">
        <v>97.668999999999997</v>
      </c>
      <c r="F75" s="205">
        <v>3.65</v>
      </c>
      <c r="G75" s="204">
        <v>97.177000000000007</v>
      </c>
      <c r="H75" s="205">
        <v>0.59299999999999997</v>
      </c>
      <c r="I75" s="204">
        <v>86.3359375</v>
      </c>
      <c r="J75" s="205">
        <v>3.5539999999999998</v>
      </c>
      <c r="K75" s="206">
        <v>80.055999999999997</v>
      </c>
      <c r="L75" s="207">
        <v>95.138999999999996</v>
      </c>
      <c r="M75" s="208">
        <v>2205.5</v>
      </c>
      <c r="N75" s="208">
        <v>5634.6</v>
      </c>
      <c r="O75" s="207">
        <v>71.19</v>
      </c>
      <c r="P75" s="208">
        <v>142.41</v>
      </c>
      <c r="Q75" s="207">
        <v>0.89980000000000004</v>
      </c>
      <c r="R75" s="17">
        <v>0.75980000000000003</v>
      </c>
    </row>
    <row r="76" spans="2:18" x14ac:dyDescent="0.3">
      <c r="B76" s="194">
        <v>45551</v>
      </c>
      <c r="C76" s="202">
        <v>91.691999999999993</v>
      </c>
      <c r="D76" s="203">
        <v>4.3220000000000001</v>
      </c>
      <c r="E76" s="204">
        <v>97.795000000000002</v>
      </c>
      <c r="F76" s="205">
        <v>3.6080000000000001</v>
      </c>
      <c r="G76" s="204">
        <v>97.052000000000007</v>
      </c>
      <c r="H76" s="205">
        <v>0.61099999999999999</v>
      </c>
      <c r="I76" s="204">
        <v>86.53125</v>
      </c>
      <c r="J76" s="205">
        <v>3.5190000000000001</v>
      </c>
      <c r="K76" s="206">
        <v>80.158000000000001</v>
      </c>
      <c r="L76" s="207">
        <v>95.32</v>
      </c>
      <c r="M76" s="208">
        <v>2189.1999999999998</v>
      </c>
      <c r="N76" s="208">
        <v>5633.1</v>
      </c>
      <c r="O76" s="207">
        <v>70.09</v>
      </c>
      <c r="P76" s="208">
        <v>140.62</v>
      </c>
      <c r="Q76" s="207">
        <v>0.89829999999999999</v>
      </c>
      <c r="R76" s="17">
        <v>0.75660000000000005</v>
      </c>
    </row>
    <row r="77" spans="2:18" x14ac:dyDescent="0.3">
      <c r="B77" s="194">
        <v>45548</v>
      </c>
      <c r="C77" s="202">
        <v>91.432000000000002</v>
      </c>
      <c r="D77" s="203">
        <v>4.3650000000000002</v>
      </c>
      <c r="E77" s="204">
        <v>97.718000000000004</v>
      </c>
      <c r="F77" s="205">
        <v>3.633</v>
      </c>
      <c r="G77" s="204">
        <v>97.051000000000002</v>
      </c>
      <c r="H77" s="205">
        <v>0.61099999999999999</v>
      </c>
      <c r="I77" s="204">
        <v>86.3515625</v>
      </c>
      <c r="J77" s="205">
        <v>3.5489999999999999</v>
      </c>
      <c r="K77" s="206">
        <v>80.100999999999999</v>
      </c>
      <c r="L77" s="207">
        <v>95.075000000000003</v>
      </c>
      <c r="M77" s="208">
        <v>2182.5</v>
      </c>
      <c r="N77" s="208">
        <v>5626</v>
      </c>
      <c r="O77" s="207">
        <v>68.650000000000006</v>
      </c>
      <c r="P77" s="208">
        <v>140.85</v>
      </c>
      <c r="Q77" s="207">
        <v>0.90290000000000004</v>
      </c>
      <c r="R77" s="17">
        <v>0.76200000000000001</v>
      </c>
    </row>
    <row r="78" spans="2:18" x14ac:dyDescent="0.3">
      <c r="B78" s="194">
        <v>45547</v>
      </c>
      <c r="C78" s="202">
        <v>91.265000000000001</v>
      </c>
      <c r="D78" s="203">
        <v>4.3920000000000003</v>
      </c>
      <c r="E78" s="204">
        <v>97.542000000000002</v>
      </c>
      <c r="F78" s="205">
        <v>3.6880000000000002</v>
      </c>
      <c r="G78" s="204">
        <v>96.935000000000002</v>
      </c>
      <c r="H78" s="205">
        <v>0.627</v>
      </c>
      <c r="I78" s="204">
        <v>86.171875</v>
      </c>
      <c r="J78" s="205">
        <v>3.5779999999999998</v>
      </c>
      <c r="K78" s="206">
        <v>80.019000000000005</v>
      </c>
      <c r="L78" s="207">
        <v>94.906000000000006</v>
      </c>
      <c r="M78" s="208">
        <v>2129.4</v>
      </c>
      <c r="N78" s="208">
        <v>5595.8</v>
      </c>
      <c r="O78" s="207">
        <v>68.97</v>
      </c>
      <c r="P78" s="208">
        <v>141.82</v>
      </c>
      <c r="Q78" s="207">
        <v>0.90300000000000002</v>
      </c>
      <c r="R78" s="17">
        <v>0.76190000000000002</v>
      </c>
    </row>
    <row r="79" spans="2:18" x14ac:dyDescent="0.3">
      <c r="B79" s="194">
        <v>45546</v>
      </c>
      <c r="C79" s="202">
        <v>91.259</v>
      </c>
      <c r="D79" s="203">
        <v>4.3920000000000003</v>
      </c>
      <c r="E79" s="204">
        <v>97.521000000000001</v>
      </c>
      <c r="F79" s="205">
        <v>3.694</v>
      </c>
      <c r="G79" s="204">
        <v>97.045000000000002</v>
      </c>
      <c r="H79" s="205">
        <v>0.61099999999999999</v>
      </c>
      <c r="I79" s="204">
        <v>86.2890625</v>
      </c>
      <c r="J79" s="205">
        <v>3.5569999999999999</v>
      </c>
      <c r="K79" s="206">
        <v>80.103999999999999</v>
      </c>
      <c r="L79" s="207">
        <v>94.932000000000002</v>
      </c>
      <c r="M79" s="208">
        <v>2103.8000000000002</v>
      </c>
      <c r="N79" s="208">
        <v>5554.1</v>
      </c>
      <c r="O79" s="207">
        <v>67.31</v>
      </c>
      <c r="P79" s="208">
        <v>142.36000000000001</v>
      </c>
      <c r="Q79" s="207">
        <v>0.90810000000000002</v>
      </c>
      <c r="R79" s="17">
        <v>0.76670000000000005</v>
      </c>
    </row>
    <row r="80" spans="2:18" x14ac:dyDescent="0.3">
      <c r="B80" s="194">
        <v>45545</v>
      </c>
      <c r="C80" s="202">
        <v>91.358999999999995</v>
      </c>
      <c r="D80" s="203">
        <v>4.375</v>
      </c>
      <c r="E80" s="204">
        <v>97.682000000000002</v>
      </c>
      <c r="F80" s="205">
        <v>3.6419999999999999</v>
      </c>
      <c r="G80" s="204">
        <v>96.716999999999999</v>
      </c>
      <c r="H80" s="205">
        <v>0.65800000000000003</v>
      </c>
      <c r="I80" s="204">
        <v>86.375</v>
      </c>
      <c r="J80" s="205">
        <v>3.5409999999999999</v>
      </c>
      <c r="K80" s="206">
        <v>79.774000000000001</v>
      </c>
      <c r="L80" s="207">
        <v>94.632999999999996</v>
      </c>
      <c r="M80" s="208">
        <v>2097.4</v>
      </c>
      <c r="N80" s="208">
        <v>5495.5</v>
      </c>
      <c r="O80" s="207">
        <v>65.75</v>
      </c>
      <c r="P80" s="208">
        <v>142.44</v>
      </c>
      <c r="Q80" s="207">
        <v>0.90749999999999997</v>
      </c>
      <c r="R80" s="17">
        <v>0.76449999999999996</v>
      </c>
    </row>
    <row r="81" spans="2:18" x14ac:dyDescent="0.3">
      <c r="B81" s="194">
        <v>45544</v>
      </c>
      <c r="C81" s="202">
        <v>91.031999999999996</v>
      </c>
      <c r="D81" s="203">
        <v>4.43</v>
      </c>
      <c r="E81" s="204">
        <v>97.528000000000006</v>
      </c>
      <c r="F81" s="205">
        <v>3.6909999999999998</v>
      </c>
      <c r="G81" s="204">
        <v>96.736999999999995</v>
      </c>
      <c r="H81" s="205">
        <v>0.65500000000000003</v>
      </c>
      <c r="I81" s="204">
        <v>86.015625</v>
      </c>
      <c r="J81" s="205">
        <v>3.6030000000000002</v>
      </c>
      <c r="K81" s="206">
        <v>79.56</v>
      </c>
      <c r="L81" s="207">
        <v>94.363</v>
      </c>
      <c r="M81" s="208">
        <v>2097.8000000000002</v>
      </c>
      <c r="N81" s="208">
        <v>5471.1</v>
      </c>
      <c r="O81" s="207">
        <v>68.709999999999994</v>
      </c>
      <c r="P81" s="208">
        <v>143.18</v>
      </c>
      <c r="Q81" s="207">
        <v>0.90620000000000001</v>
      </c>
      <c r="R81" s="17">
        <v>0.76490000000000002</v>
      </c>
    </row>
    <row r="82" spans="2:18" x14ac:dyDescent="0.3">
      <c r="B82" s="194">
        <v>45541</v>
      </c>
      <c r="C82" s="202">
        <v>90.956999999999994</v>
      </c>
      <c r="D82" s="203">
        <v>4.4420000000000002</v>
      </c>
      <c r="E82" s="204">
        <v>97.564999999999998</v>
      </c>
      <c r="F82" s="205">
        <v>3.6779999999999999</v>
      </c>
      <c r="G82" s="204">
        <v>97.013999999999996</v>
      </c>
      <c r="H82" s="205">
        <v>0.61499999999999999</v>
      </c>
      <c r="I82" s="204">
        <v>85.9765625</v>
      </c>
      <c r="J82" s="205">
        <v>3.609</v>
      </c>
      <c r="K82" s="206">
        <v>79.352999999999994</v>
      </c>
      <c r="L82" s="207">
        <v>94.328000000000003</v>
      </c>
      <c r="M82" s="208">
        <v>2091.4</v>
      </c>
      <c r="N82" s="208">
        <v>5408.4</v>
      </c>
      <c r="O82" s="207">
        <v>67.67</v>
      </c>
      <c r="P82" s="208">
        <v>142.30000000000001</v>
      </c>
      <c r="Q82" s="207">
        <v>0.9022</v>
      </c>
      <c r="R82" s="17">
        <v>0.76170000000000004</v>
      </c>
    </row>
    <row r="83" spans="2:18" x14ac:dyDescent="0.3">
      <c r="B83" s="194">
        <v>45540</v>
      </c>
      <c r="C83" s="202">
        <v>90.828000000000003</v>
      </c>
      <c r="D83" s="203">
        <v>4.4619999999999997</v>
      </c>
      <c r="E83" s="204">
        <v>97.376000000000005</v>
      </c>
      <c r="F83" s="205">
        <v>3.738</v>
      </c>
      <c r="G83" s="204">
        <v>96.822999999999993</v>
      </c>
      <c r="H83" s="205">
        <v>0.64200000000000002</v>
      </c>
      <c r="I83" s="204">
        <v>85.75</v>
      </c>
      <c r="J83" s="205">
        <v>3.6459999999999999</v>
      </c>
      <c r="K83" s="206">
        <v>79.185000000000002</v>
      </c>
      <c r="L83" s="207">
        <v>94.188999999999993</v>
      </c>
      <c r="M83" s="208">
        <v>2132.1</v>
      </c>
      <c r="N83" s="208">
        <v>5503.4</v>
      </c>
      <c r="O83" s="207">
        <v>69.150000000000006</v>
      </c>
      <c r="P83" s="208">
        <v>143.44999999999999</v>
      </c>
      <c r="Q83" s="207">
        <v>0.9</v>
      </c>
      <c r="R83" s="17">
        <v>0.75870000000000004</v>
      </c>
    </row>
    <row r="84" spans="2:18" x14ac:dyDescent="0.3">
      <c r="B84" s="194">
        <v>45539</v>
      </c>
      <c r="C84" s="202">
        <v>90.697999999999993</v>
      </c>
      <c r="D84" s="203">
        <v>4.484</v>
      </c>
      <c r="E84" s="204">
        <v>97.326999999999998</v>
      </c>
      <c r="F84" s="205">
        <v>3.7530000000000001</v>
      </c>
      <c r="G84" s="204">
        <v>96.787000000000006</v>
      </c>
      <c r="H84" s="205">
        <v>0.64700000000000002</v>
      </c>
      <c r="I84" s="204">
        <v>85.6328125</v>
      </c>
      <c r="J84" s="205">
        <v>3.665</v>
      </c>
      <c r="K84" s="206">
        <v>79.072000000000003</v>
      </c>
      <c r="L84" s="207">
        <v>94.048000000000002</v>
      </c>
      <c r="M84" s="208">
        <v>2145.1999999999998</v>
      </c>
      <c r="N84" s="208">
        <v>5520.1</v>
      </c>
      <c r="O84" s="207">
        <v>69.2</v>
      </c>
      <c r="P84" s="208">
        <v>143.74</v>
      </c>
      <c r="Q84" s="207">
        <v>0.90229999999999999</v>
      </c>
      <c r="R84" s="17">
        <v>0.76060000000000005</v>
      </c>
    </row>
    <row r="85" spans="2:18" x14ac:dyDescent="0.3">
      <c r="B85" s="194">
        <v>45538</v>
      </c>
      <c r="C85" s="202">
        <v>90.268000000000001</v>
      </c>
      <c r="D85" s="203">
        <v>4.556</v>
      </c>
      <c r="E85" s="204">
        <v>97.015000000000001</v>
      </c>
      <c r="F85" s="205">
        <v>3.8540000000000001</v>
      </c>
      <c r="G85" s="204">
        <v>96.488</v>
      </c>
      <c r="H85" s="205">
        <v>0.69</v>
      </c>
      <c r="I85" s="204">
        <v>85.1640625</v>
      </c>
      <c r="J85" s="205">
        <v>3.746</v>
      </c>
      <c r="K85" s="206">
        <v>78.772000000000006</v>
      </c>
      <c r="L85" s="207">
        <v>93.442999999999998</v>
      </c>
      <c r="M85" s="208">
        <v>2149.1999999999998</v>
      </c>
      <c r="N85" s="208">
        <v>5528.9</v>
      </c>
      <c r="O85" s="207">
        <v>70.34</v>
      </c>
      <c r="P85" s="208">
        <v>145.47999999999999</v>
      </c>
      <c r="Q85" s="207">
        <v>0.90549999999999997</v>
      </c>
      <c r="R85" s="17">
        <v>0.76259999999999994</v>
      </c>
    </row>
    <row r="86" spans="2:18" x14ac:dyDescent="0.3">
      <c r="B86" s="194">
        <v>45534</v>
      </c>
      <c r="C86" s="202">
        <v>90.114000000000004</v>
      </c>
      <c r="D86" s="203">
        <v>4.5819999999999999</v>
      </c>
      <c r="E86" s="204">
        <v>96.84</v>
      </c>
      <c r="F86" s="205">
        <v>3.91</v>
      </c>
      <c r="G86" s="204">
        <v>96.706999999999994</v>
      </c>
      <c r="H86" s="205">
        <v>0.65800000000000003</v>
      </c>
      <c r="I86" s="204">
        <v>84.7421875</v>
      </c>
      <c r="J86" s="205">
        <v>3.819</v>
      </c>
      <c r="K86" s="206">
        <v>78.608000000000004</v>
      </c>
      <c r="L86" s="207">
        <v>93.224000000000004</v>
      </c>
      <c r="M86" s="208">
        <v>2217.6</v>
      </c>
      <c r="N86" s="208">
        <v>5648.4</v>
      </c>
      <c r="O86" s="207">
        <v>73.55</v>
      </c>
      <c r="P86" s="208">
        <v>146.16999999999999</v>
      </c>
      <c r="Q86" s="207">
        <v>0.90510000000000002</v>
      </c>
      <c r="R86" s="17">
        <v>0.76180000000000003</v>
      </c>
    </row>
    <row r="87" spans="2:18" x14ac:dyDescent="0.3">
      <c r="B87" s="194">
        <v>45533</v>
      </c>
      <c r="C87" s="202">
        <v>90.387</v>
      </c>
      <c r="D87" s="203">
        <v>4.5339999999999998</v>
      </c>
      <c r="E87" s="204">
        <v>96.87</v>
      </c>
      <c r="F87" s="205">
        <v>3.8980000000000001</v>
      </c>
      <c r="G87" s="204">
        <v>96.662000000000006</v>
      </c>
      <c r="H87" s="205">
        <v>0.66400000000000003</v>
      </c>
      <c r="I87" s="204">
        <v>84.9453125</v>
      </c>
      <c r="J87" s="205">
        <v>3.78</v>
      </c>
      <c r="K87" s="206">
        <v>78.561999999999998</v>
      </c>
      <c r="L87" s="207">
        <v>93.528000000000006</v>
      </c>
      <c r="M87" s="208">
        <v>2203</v>
      </c>
      <c r="N87" s="208">
        <v>5592</v>
      </c>
      <c r="O87" s="207">
        <v>75.91</v>
      </c>
      <c r="P87" s="208">
        <v>144.99</v>
      </c>
      <c r="Q87" s="207">
        <v>0.90269999999999995</v>
      </c>
      <c r="R87" s="17">
        <v>0.75939999999999996</v>
      </c>
    </row>
    <row r="88" spans="2:18" x14ac:dyDescent="0.3">
      <c r="B88" s="194">
        <v>45532</v>
      </c>
      <c r="C88" s="202">
        <v>90.454999999999998</v>
      </c>
      <c r="D88" s="203">
        <v>4.5220000000000002</v>
      </c>
      <c r="E88" s="204">
        <v>97.055000000000007</v>
      </c>
      <c r="F88" s="205">
        <v>3.8370000000000002</v>
      </c>
      <c r="G88" s="204">
        <v>96.597999999999999</v>
      </c>
      <c r="H88" s="205">
        <v>0.67300000000000004</v>
      </c>
      <c r="I88" s="204">
        <v>85.0859375</v>
      </c>
      <c r="J88" s="205">
        <v>3.7549999999999999</v>
      </c>
      <c r="K88" s="206">
        <v>78.643000000000001</v>
      </c>
      <c r="L88" s="207">
        <v>93.537999999999997</v>
      </c>
      <c r="M88" s="208">
        <v>2188.6</v>
      </c>
      <c r="N88" s="208">
        <v>5592.2</v>
      </c>
      <c r="O88" s="207">
        <v>74.52</v>
      </c>
      <c r="P88" s="208">
        <v>144.59</v>
      </c>
      <c r="Q88" s="207">
        <v>0.89929999999999999</v>
      </c>
      <c r="R88" s="17">
        <v>0.7581</v>
      </c>
    </row>
    <row r="89" spans="2:18" x14ac:dyDescent="0.3">
      <c r="B89" s="194">
        <v>45531</v>
      </c>
      <c r="C89" s="202">
        <v>90.543999999999997</v>
      </c>
      <c r="D89" s="203">
        <v>4.5060000000000002</v>
      </c>
      <c r="E89" s="204">
        <v>97.093999999999994</v>
      </c>
      <c r="F89" s="205">
        <v>3.8239999999999998</v>
      </c>
      <c r="G89" s="204">
        <v>96.75</v>
      </c>
      <c r="H89" s="205">
        <v>0.65100000000000002</v>
      </c>
      <c r="I89" s="204">
        <v>85.1484375</v>
      </c>
      <c r="J89" s="205">
        <v>3.7429999999999999</v>
      </c>
      <c r="K89" s="206">
        <v>78.659000000000006</v>
      </c>
      <c r="L89" s="207">
        <v>93.396000000000001</v>
      </c>
      <c r="M89" s="208">
        <v>2203</v>
      </c>
      <c r="N89" s="208">
        <v>5625.8</v>
      </c>
      <c r="O89" s="207">
        <v>75.53</v>
      </c>
      <c r="P89" s="208">
        <v>143.96</v>
      </c>
      <c r="Q89" s="207">
        <v>0.89410000000000001</v>
      </c>
      <c r="R89" s="17">
        <v>0.75409999999999999</v>
      </c>
    </row>
    <row r="90" spans="2:18" x14ac:dyDescent="0.3">
      <c r="B90" s="194">
        <v>45530</v>
      </c>
      <c r="C90" s="202">
        <v>90.587999999999994</v>
      </c>
      <c r="D90" s="203">
        <v>4.4980000000000002</v>
      </c>
      <c r="E90" s="204">
        <v>97.006</v>
      </c>
      <c r="F90" s="205">
        <v>3.8519999999999999</v>
      </c>
      <c r="G90" s="204">
        <v>96.727999999999994</v>
      </c>
      <c r="H90" s="205">
        <v>0.65400000000000003</v>
      </c>
      <c r="I90" s="204">
        <v>85.140625</v>
      </c>
      <c r="J90" s="205">
        <v>3.7429999999999999</v>
      </c>
      <c r="K90" s="206">
        <f>(K89+K91)/2</f>
        <v>78.819000000000003</v>
      </c>
      <c r="L90" s="207">
        <v>93.867000000000004</v>
      </c>
      <c r="M90" s="208">
        <v>2217.9</v>
      </c>
      <c r="N90" s="208">
        <v>5616.8</v>
      </c>
      <c r="O90" s="207">
        <v>77.42</v>
      </c>
      <c r="P90" s="208">
        <v>144.53</v>
      </c>
      <c r="Q90" s="207">
        <v>0.89600000000000002</v>
      </c>
      <c r="R90" s="17">
        <v>0.75829999999999997</v>
      </c>
    </row>
    <row r="91" spans="2:18" x14ac:dyDescent="0.3">
      <c r="B91" s="194">
        <v>45527</v>
      </c>
      <c r="C91" s="202">
        <v>90.614000000000004</v>
      </c>
      <c r="D91" s="203">
        <v>4.4939999999999998</v>
      </c>
      <c r="E91" s="204">
        <v>97.072000000000003</v>
      </c>
      <c r="F91" s="205">
        <v>3.83</v>
      </c>
      <c r="G91" s="204">
        <v>96.637</v>
      </c>
      <c r="H91" s="205">
        <v>0.66700000000000004</v>
      </c>
      <c r="I91" s="204">
        <v>85.2265625</v>
      </c>
      <c r="J91" s="205">
        <v>3.7269999999999999</v>
      </c>
      <c r="K91" s="206">
        <v>78.978999999999999</v>
      </c>
      <c r="L91" s="207">
        <v>94.069000000000003</v>
      </c>
      <c r="M91" s="208">
        <v>2218.6999999999998</v>
      </c>
      <c r="N91" s="208">
        <v>5634.6</v>
      </c>
      <c r="O91" s="207">
        <v>74.83</v>
      </c>
      <c r="P91" s="208">
        <v>144.37</v>
      </c>
      <c r="Q91" s="207">
        <v>0.89349999999999996</v>
      </c>
      <c r="R91" s="17">
        <v>0.75680000000000003</v>
      </c>
    </row>
    <row r="92" spans="2:18" x14ac:dyDescent="0.3">
      <c r="B92" s="194">
        <v>45526</v>
      </c>
      <c r="C92" s="202">
        <v>90.254000000000005</v>
      </c>
      <c r="D92" s="203">
        <v>4.5529999999999999</v>
      </c>
      <c r="E92" s="204">
        <v>96.793000000000006</v>
      </c>
      <c r="F92" s="205">
        <v>3.9180000000000001</v>
      </c>
      <c r="G92" s="204">
        <v>96.814999999999998</v>
      </c>
      <c r="H92" s="205">
        <v>0.64100000000000001</v>
      </c>
      <c r="I92" s="204">
        <v>84.8515625</v>
      </c>
      <c r="J92" s="205">
        <v>3.79</v>
      </c>
      <c r="K92" s="206">
        <v>78.709000000000003</v>
      </c>
      <c r="L92" s="207">
        <v>93.736999999999995</v>
      </c>
      <c r="M92" s="208">
        <v>2150</v>
      </c>
      <c r="N92" s="208">
        <v>5570.6</v>
      </c>
      <c r="O92" s="207">
        <v>73.010000000000005</v>
      </c>
      <c r="P92" s="208">
        <v>146.29</v>
      </c>
      <c r="Q92" s="207">
        <v>0.89990000000000003</v>
      </c>
      <c r="R92" s="17">
        <v>0.76390000000000002</v>
      </c>
    </row>
    <row r="93" spans="2:18" x14ac:dyDescent="0.3">
      <c r="B93" s="194">
        <v>45525</v>
      </c>
      <c r="C93" s="202">
        <v>90.558999999999997</v>
      </c>
      <c r="D93" s="203">
        <v>4.5010000000000003</v>
      </c>
      <c r="E93" s="204">
        <v>96.986000000000004</v>
      </c>
      <c r="F93" s="205">
        <v>3.8540000000000001</v>
      </c>
      <c r="G93" s="204">
        <v>96.786000000000001</v>
      </c>
      <c r="H93" s="205">
        <v>0.64500000000000002</v>
      </c>
      <c r="I93" s="204">
        <v>85.171875</v>
      </c>
      <c r="J93" s="205">
        <v>3.734</v>
      </c>
      <c r="K93" s="206">
        <v>79.075999999999993</v>
      </c>
      <c r="L93" s="207">
        <v>94.152000000000001</v>
      </c>
      <c r="M93" s="208">
        <v>2170.6</v>
      </c>
      <c r="N93" s="208">
        <v>5620.9</v>
      </c>
      <c r="O93" s="207">
        <v>71.930000000000007</v>
      </c>
      <c r="P93" s="208">
        <v>145.21</v>
      </c>
      <c r="Q93" s="207">
        <v>0.89690000000000003</v>
      </c>
      <c r="R93" s="17">
        <v>0.76390000000000002</v>
      </c>
    </row>
    <row r="94" spans="2:18" x14ac:dyDescent="0.3">
      <c r="B94" s="194">
        <v>45524</v>
      </c>
      <c r="C94" s="202">
        <v>90.459000000000003</v>
      </c>
      <c r="D94" s="203">
        <v>4.5170000000000003</v>
      </c>
      <c r="E94" s="204">
        <v>96.869</v>
      </c>
      <c r="F94" s="205">
        <v>3.891</v>
      </c>
      <c r="G94" s="204">
        <v>96.700999999999993</v>
      </c>
      <c r="H94" s="205">
        <v>0.65700000000000003</v>
      </c>
      <c r="I94" s="204">
        <v>85.046875</v>
      </c>
      <c r="J94" s="205">
        <v>3.7549999999999999</v>
      </c>
      <c r="K94" s="206">
        <v>78.94</v>
      </c>
      <c r="L94" s="207">
        <v>93.870999999999995</v>
      </c>
      <c r="M94" s="208">
        <v>2142.1999999999998</v>
      </c>
      <c r="N94" s="208">
        <v>5597.1</v>
      </c>
      <c r="O94" s="207">
        <v>74.040000000000006</v>
      </c>
      <c r="P94" s="208">
        <v>145.26</v>
      </c>
      <c r="Q94" s="207">
        <v>0.89849999999999997</v>
      </c>
      <c r="R94" s="17">
        <v>0.76719999999999999</v>
      </c>
    </row>
    <row r="95" spans="2:18" x14ac:dyDescent="0.3">
      <c r="B95" s="194">
        <v>45523</v>
      </c>
      <c r="C95" s="202">
        <v>90.078999999999994</v>
      </c>
      <c r="D95" s="203">
        <v>4.5810000000000004</v>
      </c>
      <c r="E95" s="204">
        <v>96.649000000000001</v>
      </c>
      <c r="F95" s="205">
        <v>3.9620000000000002</v>
      </c>
      <c r="G95" s="204">
        <v>96.706000000000003</v>
      </c>
      <c r="H95" s="205">
        <v>0.65600000000000003</v>
      </c>
      <c r="I95" s="204">
        <v>84.6640625</v>
      </c>
      <c r="J95" s="205">
        <v>3.8210000000000002</v>
      </c>
      <c r="K95" s="206">
        <v>78.915000000000006</v>
      </c>
      <c r="L95" s="207">
        <v>93.71</v>
      </c>
      <c r="M95" s="208">
        <v>2167.5</v>
      </c>
      <c r="N95" s="208">
        <v>5608.3</v>
      </c>
      <c r="O95" s="207">
        <v>74.37</v>
      </c>
      <c r="P95" s="208">
        <v>146.59</v>
      </c>
      <c r="Q95" s="207">
        <v>0.90210000000000001</v>
      </c>
      <c r="R95" s="17">
        <v>0.76980000000000004</v>
      </c>
    </row>
    <row r="96" spans="2:18" x14ac:dyDescent="0.3">
      <c r="B96" s="194">
        <v>45520</v>
      </c>
      <c r="C96" s="202">
        <v>89.97</v>
      </c>
      <c r="D96" s="203">
        <v>4.5990000000000002</v>
      </c>
      <c r="E96" s="204">
        <v>96.665999999999997</v>
      </c>
      <c r="F96" s="205">
        <v>3.9550000000000001</v>
      </c>
      <c r="G96" s="204">
        <v>96.768000000000001</v>
      </c>
      <c r="H96" s="205">
        <v>0.64700000000000002</v>
      </c>
      <c r="I96" s="204">
        <v>84.609375</v>
      </c>
      <c r="J96" s="205">
        <v>3.8290000000000002</v>
      </c>
      <c r="K96" s="206">
        <v>78.941000000000003</v>
      </c>
      <c r="L96" s="207">
        <v>93.561000000000007</v>
      </c>
      <c r="M96" s="208">
        <v>2141.9</v>
      </c>
      <c r="N96" s="208">
        <v>5554.3</v>
      </c>
      <c r="O96" s="207">
        <v>76.650000000000006</v>
      </c>
      <c r="P96" s="208">
        <v>147.63</v>
      </c>
      <c r="Q96" s="207">
        <v>0.90690000000000004</v>
      </c>
      <c r="R96" s="17">
        <v>0.77259999999999995</v>
      </c>
    </row>
    <row r="97" spans="2:18" x14ac:dyDescent="0.3">
      <c r="B97" s="194">
        <v>45519</v>
      </c>
      <c r="C97" s="202">
        <v>89.709000000000003</v>
      </c>
      <c r="D97" s="203">
        <v>4.641</v>
      </c>
      <c r="E97" s="204">
        <v>96.445999999999998</v>
      </c>
      <c r="F97" s="205">
        <v>4.024</v>
      </c>
      <c r="G97" s="204">
        <v>97.06</v>
      </c>
      <c r="H97" s="205">
        <v>0.60499999999999998</v>
      </c>
      <c r="I97" s="204">
        <v>84.421875</v>
      </c>
      <c r="J97" s="205">
        <v>3.859</v>
      </c>
      <c r="K97" s="206">
        <v>78.948999999999998</v>
      </c>
      <c r="L97" s="207">
        <v>93.543000000000006</v>
      </c>
      <c r="M97" s="208">
        <v>2135.5</v>
      </c>
      <c r="N97" s="208">
        <v>5543.2</v>
      </c>
      <c r="O97" s="207">
        <v>78.16</v>
      </c>
      <c r="P97" s="208">
        <v>149.28</v>
      </c>
      <c r="Q97" s="207">
        <v>0.91139999999999999</v>
      </c>
      <c r="R97" s="17">
        <v>0.77790000000000004</v>
      </c>
    </row>
    <row r="98" spans="2:18" x14ac:dyDescent="0.3">
      <c r="B98" s="194">
        <v>45518</v>
      </c>
      <c r="C98" s="202">
        <v>89.861000000000004</v>
      </c>
      <c r="D98" s="203">
        <v>4.6150000000000002</v>
      </c>
      <c r="E98" s="204">
        <v>96.697000000000003</v>
      </c>
      <c r="F98" s="205">
        <v>3.9420000000000002</v>
      </c>
      <c r="G98" s="204">
        <v>97.186000000000007</v>
      </c>
      <c r="H98" s="205">
        <v>0.58699999999999997</v>
      </c>
      <c r="I98" s="204">
        <v>84.9609375</v>
      </c>
      <c r="J98" s="205">
        <v>3.7639999999999998</v>
      </c>
      <c r="K98" s="206">
        <v>79.450999999999993</v>
      </c>
      <c r="L98" s="207">
        <v>94.025999999999996</v>
      </c>
      <c r="M98" s="208">
        <v>2084.3000000000002</v>
      </c>
      <c r="N98" s="208">
        <v>5455.2</v>
      </c>
      <c r="O98" s="207">
        <v>76.98</v>
      </c>
      <c r="P98" s="208">
        <v>147.33000000000001</v>
      </c>
      <c r="Q98" s="207">
        <v>0.90810000000000002</v>
      </c>
      <c r="R98" s="17">
        <v>0.77949999999999997</v>
      </c>
    </row>
    <row r="99" spans="2:18" x14ac:dyDescent="0.3">
      <c r="B99" s="194">
        <v>45517</v>
      </c>
      <c r="C99" s="202">
        <v>89.486000000000004</v>
      </c>
      <c r="D99" s="203">
        <v>4.6779999999999999</v>
      </c>
      <c r="E99" s="204">
        <v>96.736000000000004</v>
      </c>
      <c r="F99" s="205">
        <v>3.9289999999999998</v>
      </c>
      <c r="G99" s="204">
        <v>97.051000000000002</v>
      </c>
      <c r="H99" s="205">
        <v>0.60599999999999998</v>
      </c>
      <c r="I99" s="204">
        <v>84.9453125</v>
      </c>
      <c r="J99" s="205">
        <v>3.766</v>
      </c>
      <c r="K99" s="206">
        <v>79.093999999999994</v>
      </c>
      <c r="L99" s="207">
        <v>93.947999999999993</v>
      </c>
      <c r="M99" s="208">
        <v>2095.1999999999998</v>
      </c>
      <c r="N99" s="208">
        <v>5434.4</v>
      </c>
      <c r="O99" s="207">
        <v>78.349999999999994</v>
      </c>
      <c r="P99" s="208">
        <v>146.84</v>
      </c>
      <c r="Q99" s="207">
        <v>0.90969999999999995</v>
      </c>
      <c r="R99" s="17">
        <v>0.77749999999999997</v>
      </c>
    </row>
    <row r="100" spans="2:18" x14ac:dyDescent="0.3">
      <c r="B100" s="194">
        <v>45516</v>
      </c>
      <c r="C100" s="202">
        <v>89.075999999999993</v>
      </c>
      <c r="D100" s="203">
        <v>4.7480000000000002</v>
      </c>
      <c r="E100" s="204">
        <v>96.570999999999998</v>
      </c>
      <c r="F100" s="205">
        <v>3.9809999999999999</v>
      </c>
      <c r="G100" s="204">
        <v>97.016000000000005</v>
      </c>
      <c r="H100" s="205">
        <v>0.61099999999999999</v>
      </c>
      <c r="I100" s="204">
        <v>84.546875</v>
      </c>
      <c r="J100" s="205">
        <v>3.835</v>
      </c>
      <c r="K100" s="206">
        <v>78.935000000000002</v>
      </c>
      <c r="L100" s="207">
        <v>93.497</v>
      </c>
      <c r="M100" s="208">
        <v>2062.1</v>
      </c>
      <c r="N100" s="208">
        <v>5344.4</v>
      </c>
      <c r="O100" s="207">
        <v>80.06</v>
      </c>
      <c r="P100" s="208">
        <v>147.21</v>
      </c>
      <c r="Q100" s="207">
        <v>0.91479999999999995</v>
      </c>
      <c r="R100" s="17">
        <v>0.78310000000000002</v>
      </c>
    </row>
    <row r="101" spans="2:18" x14ac:dyDescent="0.3">
      <c r="B101" s="194">
        <v>45513</v>
      </c>
      <c r="C101" s="202">
        <v>88.846000000000004</v>
      </c>
      <c r="D101" s="203">
        <v>4.7869999999999999</v>
      </c>
      <c r="E101" s="204">
        <v>96.128</v>
      </c>
      <c r="F101" s="205">
        <v>4.1230000000000002</v>
      </c>
      <c r="G101" s="204">
        <v>97.015000000000001</v>
      </c>
      <c r="H101" s="205">
        <v>0.61099999999999999</v>
      </c>
      <c r="I101" s="204">
        <v>84.2578125</v>
      </c>
      <c r="J101" s="205">
        <v>3.8849999999999998</v>
      </c>
      <c r="K101" s="206">
        <v>78.790999999999997</v>
      </c>
      <c r="L101" s="207">
        <v>93.483000000000004</v>
      </c>
      <c r="M101" s="208">
        <v>2080.9</v>
      </c>
      <c r="N101" s="208">
        <v>5344.2</v>
      </c>
      <c r="O101" s="207">
        <v>76.84</v>
      </c>
      <c r="P101" s="208">
        <v>146.61000000000001</v>
      </c>
      <c r="Q101" s="207">
        <v>0.91600000000000004</v>
      </c>
      <c r="R101" s="17">
        <v>0.78359999999999996</v>
      </c>
    </row>
    <row r="102" spans="2:18" x14ac:dyDescent="0.3">
      <c r="B102" s="194">
        <v>45512</v>
      </c>
      <c r="C102" s="202">
        <v>88.602000000000004</v>
      </c>
      <c r="D102" s="203">
        <v>4.8259999999999996</v>
      </c>
      <c r="E102" s="204">
        <v>96.105999999999995</v>
      </c>
      <c r="F102" s="205">
        <v>4.1280000000000001</v>
      </c>
      <c r="G102" s="204">
        <v>97.01</v>
      </c>
      <c r="H102" s="205">
        <v>0.61099999999999999</v>
      </c>
      <c r="I102" s="204">
        <v>84.0078125</v>
      </c>
      <c r="J102" s="205">
        <v>3.9260000000000002</v>
      </c>
      <c r="K102" s="206">
        <v>78.614000000000004</v>
      </c>
      <c r="L102" s="207">
        <v>93.117000000000004</v>
      </c>
      <c r="M102" s="208">
        <v>2084.4</v>
      </c>
      <c r="N102" s="208">
        <v>5319.3</v>
      </c>
      <c r="O102" s="207">
        <v>76.19</v>
      </c>
      <c r="P102" s="208">
        <v>147.22999999999999</v>
      </c>
      <c r="Q102" s="207">
        <v>0.91590000000000005</v>
      </c>
      <c r="R102" s="17">
        <v>0.78439999999999999</v>
      </c>
    </row>
    <row r="103" spans="2:18" x14ac:dyDescent="0.3">
      <c r="B103" s="194">
        <v>45511</v>
      </c>
      <c r="C103" s="202">
        <v>88.774000000000001</v>
      </c>
      <c r="D103" s="203">
        <v>4.7960000000000003</v>
      </c>
      <c r="E103" s="204">
        <v>96.266000000000005</v>
      </c>
      <c r="F103" s="205">
        <v>4.0750000000000002</v>
      </c>
      <c r="G103" s="204">
        <v>96.734999999999999</v>
      </c>
      <c r="H103" s="205">
        <v>0.65</v>
      </c>
      <c r="I103" s="204">
        <v>84.296875</v>
      </c>
      <c r="J103" s="205">
        <v>3.8740000000000001</v>
      </c>
      <c r="K103" s="206">
        <v>78.745000000000005</v>
      </c>
      <c r="L103" s="207">
        <v>93.08</v>
      </c>
      <c r="M103" s="208">
        <v>2035.1</v>
      </c>
      <c r="N103" s="208">
        <v>5199.5</v>
      </c>
      <c r="O103" s="207">
        <v>75.23</v>
      </c>
      <c r="P103" s="208">
        <v>146.68</v>
      </c>
      <c r="Q103" s="207">
        <v>0.91549999999999998</v>
      </c>
      <c r="R103" s="17">
        <v>0.78790000000000004</v>
      </c>
    </row>
    <row r="104" spans="2:18" x14ac:dyDescent="0.3">
      <c r="B104" s="194">
        <v>45510</v>
      </c>
      <c r="C104" s="202">
        <v>89.096999999999994</v>
      </c>
      <c r="D104" s="203">
        <v>4.74</v>
      </c>
      <c r="E104" s="204">
        <v>96.301000000000002</v>
      </c>
      <c r="F104" s="205">
        <v>4.0629999999999997</v>
      </c>
      <c r="G104" s="204">
        <v>96.698999999999998</v>
      </c>
      <c r="H104" s="205">
        <v>0.65500000000000003</v>
      </c>
      <c r="I104" s="204">
        <v>84.5859375</v>
      </c>
      <c r="J104" s="205">
        <v>3.823</v>
      </c>
      <c r="K104" s="206">
        <v>78.89</v>
      </c>
      <c r="L104" s="207">
        <v>93.468999999999994</v>
      </c>
      <c r="M104" s="208">
        <v>2064.3000000000002</v>
      </c>
      <c r="N104" s="208">
        <v>5240</v>
      </c>
      <c r="O104" s="207">
        <v>73.2</v>
      </c>
      <c r="P104" s="208">
        <v>144.34</v>
      </c>
      <c r="Q104" s="207">
        <v>0.91479999999999995</v>
      </c>
      <c r="R104" s="17">
        <v>0.78790000000000004</v>
      </c>
    </row>
    <row r="105" spans="2:18" x14ac:dyDescent="0.3">
      <c r="B105" s="194">
        <v>45509</v>
      </c>
      <c r="C105" s="202">
        <v>89.248999999999995</v>
      </c>
      <c r="D105" s="203">
        <v>4.7140000000000004</v>
      </c>
      <c r="E105" s="204">
        <v>96.48</v>
      </c>
      <c r="F105" s="205">
        <v>4.0039999999999996</v>
      </c>
      <c r="G105" s="204">
        <v>97.346999999999994</v>
      </c>
      <c r="H105" s="205">
        <v>0.56299999999999994</v>
      </c>
      <c r="I105" s="204">
        <v>85.1640625</v>
      </c>
      <c r="J105" s="205">
        <v>3.722</v>
      </c>
      <c r="K105" s="206">
        <v>79.141000000000005</v>
      </c>
      <c r="L105" s="207">
        <v>93.257999999999996</v>
      </c>
      <c r="M105" s="208">
        <v>2039.2</v>
      </c>
      <c r="N105" s="208">
        <v>5186.3</v>
      </c>
      <c r="O105" s="207">
        <v>72.94</v>
      </c>
      <c r="P105" s="208">
        <v>144.18</v>
      </c>
      <c r="Q105" s="207">
        <v>0.91310000000000002</v>
      </c>
      <c r="R105" s="17">
        <v>0.78269999999999995</v>
      </c>
    </row>
    <row r="106" spans="2:18" x14ac:dyDescent="0.3">
      <c r="B106" s="194">
        <v>45506</v>
      </c>
      <c r="C106" s="202">
        <v>89.564999999999998</v>
      </c>
      <c r="D106" s="203">
        <v>4.66</v>
      </c>
      <c r="E106" s="204">
        <v>96.703999999999994</v>
      </c>
      <c r="F106" s="205">
        <v>3.9319999999999999</v>
      </c>
      <c r="G106" s="204">
        <v>96.11</v>
      </c>
      <c r="H106" s="205">
        <v>0.73899999999999999</v>
      </c>
      <c r="I106" s="204">
        <v>85.2578125</v>
      </c>
      <c r="J106" s="205">
        <v>3.7040000000000002</v>
      </c>
      <c r="K106" s="206">
        <v>79.343000000000004</v>
      </c>
      <c r="L106" s="207">
        <v>93.622</v>
      </c>
      <c r="M106" s="208">
        <v>2109.3000000000002</v>
      </c>
      <c r="N106" s="208">
        <v>5346.6</v>
      </c>
      <c r="O106" s="207">
        <v>73.52</v>
      </c>
      <c r="P106" s="208">
        <v>146.53</v>
      </c>
      <c r="Q106" s="207">
        <v>0.91649999999999998</v>
      </c>
      <c r="R106" s="17">
        <v>0.78120000000000001</v>
      </c>
    </row>
    <row r="107" spans="2:18" x14ac:dyDescent="0.3">
      <c r="B107" s="194">
        <v>45505</v>
      </c>
      <c r="C107" s="202">
        <v>88.95</v>
      </c>
      <c r="D107" s="203">
        <v>4.7629999999999999</v>
      </c>
      <c r="E107" s="204">
        <v>96.105999999999995</v>
      </c>
      <c r="F107" s="205">
        <v>4.1210000000000004</v>
      </c>
      <c r="G107" s="204">
        <v>95.403999999999996</v>
      </c>
      <c r="H107" s="205">
        <v>0.84099999999999997</v>
      </c>
      <c r="I107" s="204">
        <v>84.0546875</v>
      </c>
      <c r="J107" s="205">
        <v>3.911</v>
      </c>
      <c r="K107" s="206">
        <v>79.007000000000005</v>
      </c>
      <c r="L107" s="207">
        <v>93.504999999999995</v>
      </c>
      <c r="M107" s="208">
        <v>2186.1999999999998</v>
      </c>
      <c r="N107" s="208">
        <v>5446.7</v>
      </c>
      <c r="O107" s="207">
        <v>76.31</v>
      </c>
      <c r="P107" s="208">
        <v>149.36000000000001</v>
      </c>
      <c r="Q107" s="207">
        <v>0.92669999999999997</v>
      </c>
      <c r="R107" s="17">
        <v>0.78500000000000003</v>
      </c>
    </row>
    <row r="108" spans="2:18" x14ac:dyDescent="0.3">
      <c r="B108" s="194">
        <v>45504</v>
      </c>
      <c r="C108" s="202">
        <v>88.768000000000001</v>
      </c>
      <c r="D108" s="203">
        <v>4.7930000000000001</v>
      </c>
      <c r="E108" s="204">
        <v>95.906000000000006</v>
      </c>
      <c r="F108" s="205">
        <v>4.1840000000000002</v>
      </c>
      <c r="G108" s="204">
        <v>95.326999999999998</v>
      </c>
      <c r="H108" s="205">
        <v>0.85199999999999998</v>
      </c>
      <c r="I108" s="204">
        <v>83.7109375</v>
      </c>
      <c r="J108" s="205">
        <v>3.9710000000000001</v>
      </c>
      <c r="K108" s="206">
        <v>78.512</v>
      </c>
      <c r="L108" s="207">
        <v>93.459000000000003</v>
      </c>
      <c r="M108" s="208">
        <v>2254.5</v>
      </c>
      <c r="N108" s="208">
        <v>5522.3</v>
      </c>
      <c r="O108" s="207">
        <v>77.91</v>
      </c>
      <c r="P108" s="208">
        <v>149.97999999999999</v>
      </c>
      <c r="Q108" s="207">
        <v>0.92369999999999997</v>
      </c>
      <c r="R108" s="17">
        <v>0.77790000000000004</v>
      </c>
    </row>
    <row r="109" spans="2:18" x14ac:dyDescent="0.3">
      <c r="B109" s="194">
        <v>45503</v>
      </c>
      <c r="C109" s="202">
        <v>88.132000000000005</v>
      </c>
      <c r="D109" s="203">
        <v>4.9020000000000001</v>
      </c>
      <c r="E109" s="204">
        <v>95.503</v>
      </c>
      <c r="F109" s="205">
        <v>4.3140000000000001</v>
      </c>
      <c r="G109" s="204">
        <v>95.715999999999994</v>
      </c>
      <c r="H109" s="205">
        <v>0.79500000000000004</v>
      </c>
      <c r="I109" s="204">
        <v>83.0234375</v>
      </c>
      <c r="J109" s="205">
        <v>4.0910000000000002</v>
      </c>
      <c r="K109" s="206">
        <v>78.117000000000004</v>
      </c>
      <c r="L109" s="207">
        <v>93.135000000000005</v>
      </c>
      <c r="M109" s="208">
        <v>2243.1</v>
      </c>
      <c r="N109" s="208">
        <v>5436.4</v>
      </c>
      <c r="O109" s="207">
        <v>74.73</v>
      </c>
      <c r="P109" s="208">
        <v>152.77000000000001</v>
      </c>
      <c r="Q109" s="207">
        <v>0.92459999999999998</v>
      </c>
      <c r="R109" s="17">
        <v>0.77910000000000001</v>
      </c>
    </row>
    <row r="110" spans="2:18" x14ac:dyDescent="0.3">
      <c r="B110" s="194">
        <v>45502</v>
      </c>
      <c r="C110" s="202">
        <v>87.885999999999996</v>
      </c>
      <c r="D110" s="203">
        <v>4.944</v>
      </c>
      <c r="E110" s="204">
        <v>95.364999999999995</v>
      </c>
      <c r="F110" s="205">
        <v>4.3579999999999997</v>
      </c>
      <c r="G110" s="204">
        <v>95.57</v>
      </c>
      <c r="H110" s="205">
        <v>0.81599999999999995</v>
      </c>
      <c r="I110" s="204">
        <v>82.7890625</v>
      </c>
      <c r="J110" s="205">
        <v>4.1319999999999997</v>
      </c>
      <c r="K110" s="206">
        <v>78.06</v>
      </c>
      <c r="L110" s="207">
        <v>93.064999999999998</v>
      </c>
      <c r="M110" s="208">
        <v>2235.3000000000002</v>
      </c>
      <c r="N110" s="208">
        <v>5463.5</v>
      </c>
      <c r="O110" s="207">
        <v>75.81</v>
      </c>
      <c r="P110" s="208">
        <v>154.02000000000001</v>
      </c>
      <c r="Q110" s="207">
        <v>0.92410000000000003</v>
      </c>
      <c r="R110" s="17">
        <v>0.77749999999999997</v>
      </c>
    </row>
    <row r="111" spans="2:18" x14ac:dyDescent="0.3">
      <c r="B111" s="194">
        <v>45499</v>
      </c>
      <c r="C111" s="202">
        <v>87.835999999999999</v>
      </c>
      <c r="D111" s="203">
        <v>4.952</v>
      </c>
      <c r="E111" s="204">
        <v>95.388999999999996</v>
      </c>
      <c r="F111" s="205">
        <v>4.3490000000000002</v>
      </c>
      <c r="G111" s="204">
        <v>95.314999999999998</v>
      </c>
      <c r="H111" s="205">
        <v>0.85299999999999998</v>
      </c>
      <c r="I111" s="204">
        <v>82.7109375</v>
      </c>
      <c r="J111" s="205">
        <v>4.1449999999999996</v>
      </c>
      <c r="K111" s="206">
        <v>77.807000000000002</v>
      </c>
      <c r="L111" s="207">
        <v>92.682000000000002</v>
      </c>
      <c r="M111" s="208">
        <v>2260.1</v>
      </c>
      <c r="N111" s="208">
        <v>5459.1</v>
      </c>
      <c r="O111" s="207">
        <v>77.16</v>
      </c>
      <c r="P111" s="208">
        <v>153.76</v>
      </c>
      <c r="Q111" s="207">
        <v>0.92110000000000003</v>
      </c>
      <c r="R111" s="17">
        <v>0.7772</v>
      </c>
    </row>
    <row r="112" spans="2:18" x14ac:dyDescent="0.3">
      <c r="B112" s="194">
        <v>45498</v>
      </c>
      <c r="C112" s="202">
        <v>87.569000000000003</v>
      </c>
      <c r="D112" s="203">
        <v>4.9969999999999999</v>
      </c>
      <c r="E112" s="204">
        <v>95.254999999999995</v>
      </c>
      <c r="F112" s="205">
        <v>4.3890000000000002</v>
      </c>
      <c r="G112" s="204">
        <v>95.406000000000006</v>
      </c>
      <c r="H112" s="205">
        <v>0.83899999999999997</v>
      </c>
      <c r="I112" s="204">
        <v>82.3828125</v>
      </c>
      <c r="J112" s="205">
        <v>4.2009999999999996</v>
      </c>
      <c r="K112" s="206">
        <v>77.617000000000004</v>
      </c>
      <c r="L112" s="207">
        <v>92.567999999999998</v>
      </c>
      <c r="M112" s="208">
        <v>2223</v>
      </c>
      <c r="N112" s="208">
        <v>5399.2</v>
      </c>
      <c r="O112" s="207">
        <v>78.28</v>
      </c>
      <c r="P112" s="208">
        <v>153.94</v>
      </c>
      <c r="Q112" s="207">
        <v>0.92200000000000004</v>
      </c>
      <c r="R112" s="17">
        <v>0.7782</v>
      </c>
    </row>
    <row r="113" spans="2:18" x14ac:dyDescent="0.3">
      <c r="B113" s="194">
        <v>45497</v>
      </c>
      <c r="C113" s="202">
        <v>87.522999999999996</v>
      </c>
      <c r="D113" s="203">
        <v>5.0039999999999996</v>
      </c>
      <c r="E113" s="204">
        <v>95.203999999999994</v>
      </c>
      <c r="F113" s="205">
        <v>4.4039999999999999</v>
      </c>
      <c r="G113" s="204">
        <v>95.335999999999999</v>
      </c>
      <c r="H113" s="205">
        <v>0.84899999999999998</v>
      </c>
      <c r="I113" s="204">
        <v>82.1484375</v>
      </c>
      <c r="J113" s="205">
        <v>4.242</v>
      </c>
      <c r="K113" s="206">
        <v>77.441000000000003</v>
      </c>
      <c r="L113" s="207">
        <v>92.429000000000002</v>
      </c>
      <c r="M113" s="208">
        <v>2195.4</v>
      </c>
      <c r="N113" s="208">
        <v>5427.1</v>
      </c>
      <c r="O113" s="207">
        <v>77.59</v>
      </c>
      <c r="P113" s="208">
        <v>153.88999999999999</v>
      </c>
      <c r="Q113" s="207">
        <v>0.92249999999999999</v>
      </c>
      <c r="R113" s="17">
        <v>0.77480000000000004</v>
      </c>
    </row>
    <row r="114" spans="2:18" x14ac:dyDescent="0.3">
      <c r="B114" s="194">
        <v>45496</v>
      </c>
      <c r="C114" s="202">
        <v>87.715999999999994</v>
      </c>
      <c r="D114" s="203">
        <v>4.97</v>
      </c>
      <c r="E114" s="204">
        <v>95.233999999999995</v>
      </c>
      <c r="F114" s="205">
        <v>4.3940000000000001</v>
      </c>
      <c r="G114" s="204">
        <v>95.444000000000003</v>
      </c>
      <c r="H114" s="205">
        <v>0.83299999999999996</v>
      </c>
      <c r="I114" s="204">
        <v>82.3046875</v>
      </c>
      <c r="J114" s="205">
        <v>4.2130000000000001</v>
      </c>
      <c r="K114" s="206">
        <v>77.572999999999993</v>
      </c>
      <c r="L114" s="207">
        <v>92.710999999999999</v>
      </c>
      <c r="M114" s="208">
        <v>2243.3000000000002</v>
      </c>
      <c r="N114" s="208">
        <v>5555.7</v>
      </c>
      <c r="O114" s="207">
        <v>76.959999999999994</v>
      </c>
      <c r="P114" s="208">
        <v>155.59</v>
      </c>
      <c r="Q114" s="207">
        <v>0.92130000000000001</v>
      </c>
      <c r="R114" s="17">
        <v>0.77470000000000006</v>
      </c>
    </row>
    <row r="115" spans="2:18" x14ac:dyDescent="0.3">
      <c r="B115" s="194">
        <v>45495</v>
      </c>
      <c r="C115" s="202">
        <v>87.694999999999993</v>
      </c>
      <c r="D115" s="203">
        <v>4.9729999999999999</v>
      </c>
      <c r="E115" s="204">
        <v>95.180999999999997</v>
      </c>
      <c r="F115" s="205">
        <v>4.41</v>
      </c>
      <c r="G115" s="204">
        <v>95.512</v>
      </c>
      <c r="H115" s="205">
        <v>0.82299999999999995</v>
      </c>
      <c r="I115" s="204">
        <v>82.265625</v>
      </c>
      <c r="J115" s="205">
        <v>4.218</v>
      </c>
      <c r="K115" s="206">
        <v>77.372</v>
      </c>
      <c r="L115" s="207">
        <v>92.509</v>
      </c>
      <c r="M115" s="208">
        <v>2220.6</v>
      </c>
      <c r="N115" s="208">
        <v>5564.4</v>
      </c>
      <c r="O115" s="207">
        <v>79.78</v>
      </c>
      <c r="P115" s="208">
        <v>157.04</v>
      </c>
      <c r="Q115" s="207">
        <v>0.91820000000000002</v>
      </c>
      <c r="R115" s="17">
        <v>0.7732</v>
      </c>
    </row>
    <row r="116" spans="2:18" x14ac:dyDescent="0.3">
      <c r="B116" s="194">
        <v>45492</v>
      </c>
      <c r="C116" s="202">
        <v>87.742000000000004</v>
      </c>
      <c r="D116" s="203">
        <v>4.9640000000000004</v>
      </c>
      <c r="E116" s="204">
        <v>95.105999999999995</v>
      </c>
      <c r="F116" s="205">
        <v>4.4329999999999998</v>
      </c>
      <c r="G116" s="204">
        <v>95.551000000000002</v>
      </c>
      <c r="H116" s="205">
        <v>0.81699999999999995</v>
      </c>
      <c r="I116" s="204">
        <v>82.3203125</v>
      </c>
      <c r="J116" s="205">
        <v>4.2080000000000002</v>
      </c>
      <c r="K116" s="206">
        <v>77.567999999999998</v>
      </c>
      <c r="L116" s="207">
        <v>92.477999999999994</v>
      </c>
      <c r="M116" s="208">
        <v>2184.3000000000002</v>
      </c>
      <c r="N116" s="208">
        <v>5505</v>
      </c>
      <c r="O116" s="207">
        <v>80.13</v>
      </c>
      <c r="P116" s="208">
        <v>157.47999999999999</v>
      </c>
      <c r="Q116" s="207">
        <v>0.91890000000000005</v>
      </c>
      <c r="R116" s="17">
        <v>0.77439999999999998</v>
      </c>
    </row>
    <row r="117" spans="2:18" x14ac:dyDescent="0.3">
      <c r="B117" s="194">
        <v>45491</v>
      </c>
      <c r="C117" s="202">
        <v>87.981999999999999</v>
      </c>
      <c r="D117" s="203">
        <v>4.9210000000000003</v>
      </c>
      <c r="E117" s="204">
        <v>95.281000000000006</v>
      </c>
      <c r="F117" s="205">
        <v>4.3730000000000002</v>
      </c>
      <c r="G117" s="204">
        <v>95.587999999999994</v>
      </c>
      <c r="H117" s="205">
        <v>0.81100000000000005</v>
      </c>
      <c r="I117" s="204">
        <v>82.546875</v>
      </c>
      <c r="J117" s="205">
        <v>4.1639999999999997</v>
      </c>
      <c r="K117" s="206">
        <v>77.834000000000003</v>
      </c>
      <c r="L117" s="207">
        <v>92.721000000000004</v>
      </c>
      <c r="M117" s="208">
        <v>2198.3000000000002</v>
      </c>
      <c r="N117" s="208">
        <v>5544.6</v>
      </c>
      <c r="O117" s="207">
        <v>82.82</v>
      </c>
      <c r="P117" s="208">
        <v>157.37</v>
      </c>
      <c r="Q117" s="207">
        <v>0.91769999999999996</v>
      </c>
      <c r="R117" s="17">
        <v>0.77259999999999995</v>
      </c>
    </row>
    <row r="118" spans="2:18" x14ac:dyDescent="0.3">
      <c r="B118" s="194">
        <v>45490</v>
      </c>
      <c r="C118" s="202">
        <v>88.257999999999996</v>
      </c>
      <c r="D118" s="203">
        <v>4.8730000000000002</v>
      </c>
      <c r="E118" s="204">
        <v>95.367999999999995</v>
      </c>
      <c r="F118" s="205">
        <v>4.3440000000000003</v>
      </c>
      <c r="G118" s="204">
        <v>95.614999999999995</v>
      </c>
      <c r="H118" s="205">
        <v>0.80700000000000005</v>
      </c>
      <c r="I118" s="204">
        <v>82.78125</v>
      </c>
      <c r="J118" s="205">
        <v>4.1219999999999999</v>
      </c>
      <c r="K118" s="206">
        <v>77.760999999999996</v>
      </c>
      <c r="L118" s="207">
        <v>92.840999999999994</v>
      </c>
      <c r="M118" s="208">
        <v>2239.6999999999998</v>
      </c>
      <c r="N118" s="208">
        <v>5588.3</v>
      </c>
      <c r="O118" s="207">
        <v>82.85</v>
      </c>
      <c r="P118" s="208">
        <v>156.19999999999999</v>
      </c>
      <c r="Q118" s="207">
        <v>0.91410000000000002</v>
      </c>
      <c r="R118" s="17">
        <v>0.76870000000000005</v>
      </c>
    </row>
    <row r="119" spans="2:18" x14ac:dyDescent="0.3">
      <c r="B119" s="194">
        <v>45489</v>
      </c>
      <c r="C119" s="202">
        <v>88.369</v>
      </c>
      <c r="D119" s="203">
        <v>4.8529999999999998</v>
      </c>
      <c r="E119" s="204">
        <v>95.414000000000001</v>
      </c>
      <c r="F119" s="205">
        <v>4.3280000000000003</v>
      </c>
      <c r="G119" s="204">
        <v>95.724000000000004</v>
      </c>
      <c r="H119" s="205">
        <v>0.79100000000000004</v>
      </c>
      <c r="I119" s="204">
        <v>82.7890625</v>
      </c>
      <c r="J119" s="205">
        <v>4.1189999999999998</v>
      </c>
      <c r="K119" s="206">
        <v>77.900999999999996</v>
      </c>
      <c r="L119" s="207">
        <v>92.953000000000003</v>
      </c>
      <c r="M119" s="208">
        <v>2263.6999999999998</v>
      </c>
      <c r="N119" s="208">
        <v>5667.2</v>
      </c>
      <c r="O119" s="207">
        <v>80.760000000000005</v>
      </c>
      <c r="P119" s="208">
        <v>158.35</v>
      </c>
      <c r="Q119" s="207">
        <v>0.91749999999999998</v>
      </c>
      <c r="R119" s="17">
        <v>0.77080000000000004</v>
      </c>
    </row>
    <row r="120" spans="2:18" x14ac:dyDescent="0.3">
      <c r="B120" s="194">
        <v>45488</v>
      </c>
      <c r="C120" s="202">
        <v>88.069000000000003</v>
      </c>
      <c r="D120" s="203">
        <v>4.9039999999999999</v>
      </c>
      <c r="E120" s="204">
        <v>95.316000000000003</v>
      </c>
      <c r="F120" s="205">
        <v>4.359</v>
      </c>
      <c r="G120" s="204">
        <v>95.474999999999994</v>
      </c>
      <c r="H120" s="205">
        <v>0.82699999999999996</v>
      </c>
      <c r="I120" s="204">
        <v>82.390625</v>
      </c>
      <c r="J120" s="205">
        <v>4.1890000000000001</v>
      </c>
      <c r="K120" s="206">
        <v>77.588999999999999</v>
      </c>
      <c r="L120" s="207">
        <v>92.641999999999996</v>
      </c>
      <c r="M120" s="208">
        <v>2187</v>
      </c>
      <c r="N120" s="208">
        <v>5631.2</v>
      </c>
      <c r="O120" s="207">
        <v>81.91</v>
      </c>
      <c r="P120" s="208">
        <v>158.06</v>
      </c>
      <c r="Q120" s="207">
        <v>0.91790000000000005</v>
      </c>
      <c r="R120" s="17">
        <v>0.7712</v>
      </c>
    </row>
    <row r="121" spans="2:18" x14ac:dyDescent="0.3">
      <c r="B121" s="194">
        <v>45485</v>
      </c>
      <c r="C121" s="202">
        <v>88.304000000000002</v>
      </c>
      <c r="D121" s="203">
        <v>4.8630000000000004</v>
      </c>
      <c r="E121" s="204">
        <v>95.355000000000004</v>
      </c>
      <c r="F121" s="205">
        <v>4.3449999999999998</v>
      </c>
      <c r="G121" s="204">
        <v>95.474000000000004</v>
      </c>
      <c r="H121" s="205">
        <v>0.82699999999999996</v>
      </c>
      <c r="I121" s="204">
        <v>82.6171875</v>
      </c>
      <c r="J121" s="205">
        <v>4.1479999999999997</v>
      </c>
      <c r="K121" s="206">
        <v>77.522000000000006</v>
      </c>
      <c r="L121" s="207">
        <v>92.334999999999994</v>
      </c>
      <c r="M121" s="208">
        <v>2148.3000000000002</v>
      </c>
      <c r="N121" s="208">
        <v>5615.4</v>
      </c>
      <c r="O121" s="207">
        <v>82.21</v>
      </c>
      <c r="P121" s="208">
        <v>157.83000000000001</v>
      </c>
      <c r="Q121" s="207">
        <v>0.91679999999999995</v>
      </c>
      <c r="R121" s="17">
        <v>0.76990000000000003</v>
      </c>
    </row>
    <row r="122" spans="2:18" x14ac:dyDescent="0.3">
      <c r="B122" s="194">
        <v>45484</v>
      </c>
      <c r="C122" s="202">
        <v>88.113</v>
      </c>
      <c r="D122" s="203">
        <v>4.8940000000000001</v>
      </c>
      <c r="E122" s="204">
        <v>95.29</v>
      </c>
      <c r="F122" s="205">
        <v>4.3620000000000001</v>
      </c>
      <c r="G122" s="204">
        <v>95.316000000000003</v>
      </c>
      <c r="H122" s="205">
        <v>0.84899999999999998</v>
      </c>
      <c r="I122" s="204">
        <v>82.4453125</v>
      </c>
      <c r="J122" s="205">
        <v>4.1749999999999998</v>
      </c>
      <c r="K122" s="206">
        <v>77.664000000000001</v>
      </c>
      <c r="L122" s="207">
        <v>92.406999999999996</v>
      </c>
      <c r="M122" s="208">
        <v>2125</v>
      </c>
      <c r="N122" s="208">
        <v>5584.5</v>
      </c>
      <c r="O122" s="207">
        <v>82.62</v>
      </c>
      <c r="P122" s="208">
        <v>158.84</v>
      </c>
      <c r="Q122" s="207">
        <v>0.92010000000000003</v>
      </c>
      <c r="R122" s="17">
        <v>0.77429999999999999</v>
      </c>
    </row>
    <row r="123" spans="2:18" x14ac:dyDescent="0.3">
      <c r="B123" s="194">
        <v>45483</v>
      </c>
      <c r="C123" s="202">
        <v>87.584000000000003</v>
      </c>
      <c r="D123" s="203">
        <v>4.984</v>
      </c>
      <c r="E123" s="204">
        <v>94.966999999999999</v>
      </c>
      <c r="F123" s="205">
        <v>4.4649999999999999</v>
      </c>
      <c r="G123" s="204">
        <v>95.382999999999996</v>
      </c>
      <c r="H123" s="205">
        <v>0.83899999999999997</v>
      </c>
      <c r="I123" s="204">
        <v>81.9609375</v>
      </c>
      <c r="J123" s="205">
        <v>4.2610000000000001</v>
      </c>
      <c r="K123" s="206">
        <v>77.364999999999995</v>
      </c>
      <c r="L123" s="207">
        <v>91.897999999999996</v>
      </c>
      <c r="M123" s="208">
        <v>2051.8000000000002</v>
      </c>
      <c r="N123" s="208">
        <v>5633.9</v>
      </c>
      <c r="O123" s="207">
        <v>82.1</v>
      </c>
      <c r="P123" s="208">
        <v>161.69</v>
      </c>
      <c r="Q123" s="207">
        <v>0.9234</v>
      </c>
      <c r="R123" s="17">
        <v>0.77829999999999999</v>
      </c>
    </row>
    <row r="124" spans="2:18" x14ac:dyDescent="0.3">
      <c r="B124" s="194">
        <v>45482</v>
      </c>
      <c r="C124" s="202">
        <v>87.536000000000001</v>
      </c>
      <c r="D124" s="203">
        <v>4.992</v>
      </c>
      <c r="E124" s="204">
        <v>94.92</v>
      </c>
      <c r="F124" s="205">
        <v>4.4779999999999998</v>
      </c>
      <c r="G124" s="204">
        <v>95.313000000000002</v>
      </c>
      <c r="H124" s="205">
        <v>0.84899999999999998</v>
      </c>
      <c r="I124" s="204">
        <v>81.9140625</v>
      </c>
      <c r="J124" s="205">
        <v>4.2679999999999998</v>
      </c>
      <c r="K124" s="206">
        <v>77.206000000000003</v>
      </c>
      <c r="L124" s="207">
        <v>91.287999999999997</v>
      </c>
      <c r="M124" s="208">
        <v>2029.5</v>
      </c>
      <c r="N124" s="208">
        <v>5577</v>
      </c>
      <c r="O124" s="207">
        <v>81.41</v>
      </c>
      <c r="P124" s="208">
        <v>161.33000000000001</v>
      </c>
      <c r="Q124" s="207">
        <v>0.92479999999999996</v>
      </c>
      <c r="R124" s="17">
        <v>0.78210000000000002</v>
      </c>
    </row>
    <row r="125" spans="2:18" x14ac:dyDescent="0.3">
      <c r="B125" s="194">
        <v>45481</v>
      </c>
      <c r="C125" s="202">
        <v>87.590999999999994</v>
      </c>
      <c r="D125" s="203">
        <v>4.9809999999999999</v>
      </c>
      <c r="E125" s="204">
        <v>94.897000000000006</v>
      </c>
      <c r="F125" s="205">
        <v>4.4850000000000003</v>
      </c>
      <c r="G125" s="204">
        <v>95.256</v>
      </c>
      <c r="H125" s="205">
        <v>0.85699999999999998</v>
      </c>
      <c r="I125" s="204">
        <v>81.9921875</v>
      </c>
      <c r="J125" s="205">
        <v>4.2530000000000001</v>
      </c>
      <c r="K125" s="206">
        <v>77.429000000000002</v>
      </c>
      <c r="L125" s="207">
        <v>91.626000000000005</v>
      </c>
      <c r="M125" s="208">
        <v>2038.7</v>
      </c>
      <c r="N125" s="208">
        <v>5572.9</v>
      </c>
      <c r="O125" s="207">
        <v>82.33</v>
      </c>
      <c r="P125" s="208">
        <v>160.83000000000001</v>
      </c>
      <c r="Q125" s="207">
        <v>0.92390000000000005</v>
      </c>
      <c r="R125" s="17">
        <v>0.78090000000000004</v>
      </c>
    </row>
    <row r="126" spans="2:18" x14ac:dyDescent="0.3">
      <c r="B126" s="194">
        <v>45478</v>
      </c>
      <c r="C126" s="202">
        <v>87.626000000000005</v>
      </c>
      <c r="D126" s="203">
        <v>4.9749999999999996</v>
      </c>
      <c r="E126" s="204">
        <v>94.932000000000002</v>
      </c>
      <c r="F126" s="205">
        <v>4.4720000000000004</v>
      </c>
      <c r="G126" s="204">
        <v>95.385000000000005</v>
      </c>
      <c r="H126" s="205">
        <v>0.83799999999999997</v>
      </c>
      <c r="I126" s="204">
        <v>82.015625</v>
      </c>
      <c r="J126" s="205">
        <v>4.2480000000000002</v>
      </c>
      <c r="K126" s="206">
        <v>77.334000000000003</v>
      </c>
      <c r="L126" s="207">
        <v>91.302000000000007</v>
      </c>
      <c r="M126" s="208">
        <v>2026.7</v>
      </c>
      <c r="N126" s="208">
        <v>5567.2</v>
      </c>
      <c r="O126" s="207">
        <v>83.16</v>
      </c>
      <c r="P126" s="208">
        <v>160.75</v>
      </c>
      <c r="Q126" s="207">
        <v>0.92249999999999999</v>
      </c>
      <c r="R126" s="17">
        <v>0.78029999999999999</v>
      </c>
    </row>
    <row r="127" spans="2:18" x14ac:dyDescent="0.3">
      <c r="B127" s="194">
        <v>45476</v>
      </c>
      <c r="C127" s="202">
        <v>87.025000000000006</v>
      </c>
      <c r="D127" s="203">
        <v>5.077</v>
      </c>
      <c r="E127" s="204">
        <v>94.602000000000004</v>
      </c>
      <c r="F127" s="205">
        <v>4.5739999999999998</v>
      </c>
      <c r="G127" s="204">
        <v>95.138000000000005</v>
      </c>
      <c r="H127" s="205">
        <v>0.873</v>
      </c>
      <c r="I127" s="204">
        <v>81.484375</v>
      </c>
      <c r="J127" s="205">
        <v>4.34</v>
      </c>
      <c r="K127" s="206">
        <v>77.046000000000006</v>
      </c>
      <c r="L127" s="207">
        <v>91.022999999999996</v>
      </c>
      <c r="M127" s="208">
        <v>2036.6</v>
      </c>
      <c r="N127" s="208">
        <v>5537</v>
      </c>
      <c r="O127" s="207">
        <v>83.88</v>
      </c>
      <c r="P127" s="208">
        <v>161.69</v>
      </c>
      <c r="Q127" s="207">
        <v>0.92710000000000004</v>
      </c>
      <c r="R127" s="17">
        <v>0.78480000000000005</v>
      </c>
    </row>
    <row r="128" spans="2:18" x14ac:dyDescent="0.3">
      <c r="B128" s="194">
        <v>45475</v>
      </c>
      <c r="C128" s="202">
        <v>86.585999999999999</v>
      </c>
      <c r="D128" s="203">
        <v>5.1520000000000001</v>
      </c>
      <c r="E128" s="204">
        <v>94.399000000000001</v>
      </c>
      <c r="F128" s="205">
        <v>4.6360000000000001</v>
      </c>
      <c r="G128" s="204">
        <v>95.102000000000004</v>
      </c>
      <c r="H128" s="205">
        <v>0.878</v>
      </c>
      <c r="I128" s="204">
        <v>81.0390625</v>
      </c>
      <c r="J128" s="205">
        <v>4.4180000000000001</v>
      </c>
      <c r="K128" s="206">
        <v>76.650999999999996</v>
      </c>
      <c r="L128" s="207">
        <v>90.56</v>
      </c>
      <c r="M128" s="208">
        <v>2033.9</v>
      </c>
      <c r="N128" s="208">
        <v>5509</v>
      </c>
      <c r="O128" s="207">
        <v>82.81</v>
      </c>
      <c r="P128" s="208">
        <v>161.44</v>
      </c>
      <c r="Q128" s="207">
        <v>0.93059999999999998</v>
      </c>
      <c r="R128" s="17">
        <v>0.7883</v>
      </c>
    </row>
    <row r="129" spans="2:18" x14ac:dyDescent="0.3">
      <c r="B129" s="194">
        <v>45474</v>
      </c>
      <c r="C129" s="202">
        <v>86.352000000000004</v>
      </c>
      <c r="D129" s="203">
        <v>5.1920000000000002</v>
      </c>
      <c r="E129" s="204">
        <v>94.388000000000005</v>
      </c>
      <c r="F129" s="205">
        <v>4.6390000000000002</v>
      </c>
      <c r="G129" s="204">
        <v>95.245000000000005</v>
      </c>
      <c r="H129" s="205">
        <v>0.85699999999999998</v>
      </c>
      <c r="I129" s="204">
        <v>80.84375</v>
      </c>
      <c r="J129" s="205">
        <v>4.452</v>
      </c>
      <c r="K129" s="206">
        <v>76.45</v>
      </c>
      <c r="L129" s="207">
        <v>90.218000000000004</v>
      </c>
      <c r="M129" s="208">
        <v>2030.1</v>
      </c>
      <c r="N129" s="208">
        <v>5475.1</v>
      </c>
      <c r="O129" s="207">
        <v>83.38</v>
      </c>
      <c r="P129" s="208">
        <v>161.46</v>
      </c>
      <c r="Q129" s="207">
        <v>0.93110000000000004</v>
      </c>
      <c r="R129" s="17">
        <v>0.79049999999999998</v>
      </c>
    </row>
    <row r="130" spans="2:18" x14ac:dyDescent="0.3">
      <c r="B130" s="194">
        <v>45471</v>
      </c>
      <c r="C130" s="202">
        <v>86.715999999999994</v>
      </c>
      <c r="D130" s="203">
        <v>5.1280000000000001</v>
      </c>
      <c r="E130" s="204">
        <v>94.504999999999995</v>
      </c>
      <c r="F130" s="205">
        <v>4.5999999999999996</v>
      </c>
      <c r="G130" s="204">
        <v>95.367999999999995</v>
      </c>
      <c r="H130" s="205">
        <v>0.83899999999999997</v>
      </c>
      <c r="I130" s="204">
        <v>81.1875</v>
      </c>
      <c r="J130" s="205">
        <v>4.3890000000000002</v>
      </c>
      <c r="K130" s="206">
        <v>76.989000000000004</v>
      </c>
      <c r="L130" s="207">
        <v>90.43</v>
      </c>
      <c r="M130" s="208">
        <v>2047.7</v>
      </c>
      <c r="N130" s="208">
        <v>5460.5</v>
      </c>
      <c r="O130" s="207">
        <v>81.540000000000006</v>
      </c>
      <c r="P130" s="208">
        <v>160.88</v>
      </c>
      <c r="Q130" s="207">
        <v>0.93340000000000001</v>
      </c>
      <c r="R130" s="17">
        <v>0.79079999999999995</v>
      </c>
    </row>
    <row r="131" spans="2:18" x14ac:dyDescent="0.3">
      <c r="B131" s="194">
        <v>45470</v>
      </c>
      <c r="C131" s="202">
        <v>87.233000000000004</v>
      </c>
      <c r="D131" s="203">
        <v>5.0359999999999996</v>
      </c>
      <c r="E131" s="204">
        <v>94.683000000000007</v>
      </c>
      <c r="F131" s="205">
        <v>4.5389999999999997</v>
      </c>
      <c r="G131" s="204">
        <v>95.287000000000006</v>
      </c>
      <c r="H131" s="205">
        <v>0.85</v>
      </c>
      <c r="I131" s="204">
        <v>81.7109375</v>
      </c>
      <c r="J131" s="205">
        <v>4.2919999999999998</v>
      </c>
      <c r="K131" s="206">
        <v>77.164000000000001</v>
      </c>
      <c r="L131" s="207">
        <v>90.747</v>
      </c>
      <c r="M131" s="208">
        <v>2038.3</v>
      </c>
      <c r="N131" s="208">
        <v>5482.9</v>
      </c>
      <c r="O131" s="207">
        <v>81.739999999999995</v>
      </c>
      <c r="P131" s="208">
        <v>160.76</v>
      </c>
      <c r="Q131" s="207">
        <v>0.93420000000000003</v>
      </c>
      <c r="R131" s="17">
        <v>0.79120000000000001</v>
      </c>
    </row>
    <row r="132" spans="2:18" x14ac:dyDescent="0.3">
      <c r="B132" s="194">
        <v>45469</v>
      </c>
      <c r="C132" s="202">
        <v>86.971999999999994</v>
      </c>
      <c r="D132" s="203">
        <v>5.08</v>
      </c>
      <c r="E132" s="204">
        <v>94.504000000000005</v>
      </c>
      <c r="F132" s="205">
        <v>4.5949999999999998</v>
      </c>
      <c r="G132" s="204">
        <v>95.617999999999995</v>
      </c>
      <c r="H132" s="205">
        <v>0.80200000000000005</v>
      </c>
      <c r="I132" s="204">
        <v>81.4609375</v>
      </c>
      <c r="J132" s="205">
        <v>4.3360000000000003</v>
      </c>
      <c r="K132" s="206">
        <v>77.153999999999996</v>
      </c>
      <c r="L132" s="207">
        <v>90.956000000000003</v>
      </c>
      <c r="M132" s="208">
        <v>2018.1</v>
      </c>
      <c r="N132" s="208">
        <v>5477.9</v>
      </c>
      <c r="O132" s="207">
        <v>80.900000000000006</v>
      </c>
      <c r="P132" s="208">
        <v>160.81</v>
      </c>
      <c r="Q132" s="207">
        <v>0.93630000000000002</v>
      </c>
      <c r="R132" s="17">
        <v>0.7923</v>
      </c>
    </row>
    <row r="133" spans="2:18" x14ac:dyDescent="0.3">
      <c r="B133" s="194">
        <v>45468</v>
      </c>
      <c r="C133" s="202">
        <v>87.474000000000004</v>
      </c>
      <c r="D133" s="203">
        <v>4.9930000000000003</v>
      </c>
      <c r="E133" s="204">
        <v>94.709000000000003</v>
      </c>
      <c r="F133" s="205">
        <v>4.5289999999999999</v>
      </c>
      <c r="G133" s="204">
        <v>95.819000000000003</v>
      </c>
      <c r="H133" s="205">
        <v>0.77300000000000002</v>
      </c>
      <c r="I133" s="204">
        <v>81.8984375</v>
      </c>
      <c r="J133" s="205">
        <v>4.2569999999999997</v>
      </c>
      <c r="K133" s="206">
        <v>77.442999999999998</v>
      </c>
      <c r="L133" s="207">
        <v>91.4</v>
      </c>
      <c r="M133" s="208">
        <v>2022.3</v>
      </c>
      <c r="N133" s="208">
        <v>5469.3</v>
      </c>
      <c r="O133" s="207">
        <v>80.83</v>
      </c>
      <c r="P133" s="208">
        <v>159.69999999999999</v>
      </c>
      <c r="Q133" s="207">
        <v>0.93330000000000002</v>
      </c>
      <c r="R133" s="17">
        <v>0.7883</v>
      </c>
    </row>
    <row r="134" spans="2:18" x14ac:dyDescent="0.3">
      <c r="B134" s="194">
        <v>45467</v>
      </c>
      <c r="C134" s="202">
        <v>87.62</v>
      </c>
      <c r="D134" s="203">
        <v>4.9669999999999996</v>
      </c>
      <c r="E134" s="204">
        <v>94.835999999999999</v>
      </c>
      <c r="F134" s="205">
        <v>4.4870000000000001</v>
      </c>
      <c r="G134" s="204">
        <v>95.888000000000005</v>
      </c>
      <c r="H134" s="205">
        <v>0.76300000000000001</v>
      </c>
      <c r="I134" s="204">
        <v>81.984375</v>
      </c>
      <c r="J134" s="205">
        <v>4.2409999999999997</v>
      </c>
      <c r="K134" s="206">
        <v>77.444000000000003</v>
      </c>
      <c r="L134" s="207">
        <v>91.363</v>
      </c>
      <c r="M134" s="208">
        <v>2030.8</v>
      </c>
      <c r="N134" s="208">
        <v>5447.9</v>
      </c>
      <c r="O134" s="207">
        <v>81.63</v>
      </c>
      <c r="P134" s="208">
        <v>159.62</v>
      </c>
      <c r="Q134" s="207">
        <v>0.93169999999999997</v>
      </c>
      <c r="R134" s="17">
        <v>0.7883</v>
      </c>
    </row>
    <row r="135" spans="2:18" x14ac:dyDescent="0.3">
      <c r="B135" s="194">
        <v>45464</v>
      </c>
      <c r="C135" s="202">
        <v>87.447000000000003</v>
      </c>
      <c r="D135" s="203">
        <v>4.9960000000000004</v>
      </c>
      <c r="E135" s="204">
        <v>94.787999999999997</v>
      </c>
      <c r="F135" s="205">
        <v>4.5010000000000003</v>
      </c>
      <c r="G135" s="204">
        <v>95.963999999999999</v>
      </c>
      <c r="H135" s="205">
        <v>0.752</v>
      </c>
      <c r="I135" s="204">
        <v>81.84375</v>
      </c>
      <c r="J135" s="205">
        <v>4.2649999999999997</v>
      </c>
      <c r="K135" s="206">
        <v>77.424000000000007</v>
      </c>
      <c r="L135" s="207">
        <v>91.254000000000005</v>
      </c>
      <c r="M135" s="208">
        <v>2022</v>
      </c>
      <c r="N135" s="208">
        <v>5464.6</v>
      </c>
      <c r="O135" s="207">
        <v>80.73</v>
      </c>
      <c r="P135" s="208">
        <v>159.80000000000001</v>
      </c>
      <c r="Q135" s="207">
        <v>0.93520000000000003</v>
      </c>
      <c r="R135" s="17">
        <v>0.79090000000000005</v>
      </c>
    </row>
    <row r="136" spans="2:18" x14ac:dyDescent="0.3">
      <c r="B136" s="194">
        <v>45463</v>
      </c>
      <c r="C136" s="202">
        <v>87.262</v>
      </c>
      <c r="D136" s="203">
        <v>5.0259999999999998</v>
      </c>
      <c r="E136" s="204">
        <v>94.742999999999995</v>
      </c>
      <c r="F136" s="205">
        <v>4.5119999999999996</v>
      </c>
      <c r="G136" s="204">
        <v>96.043999999999997</v>
      </c>
      <c r="H136" s="205">
        <v>0.74</v>
      </c>
      <c r="I136" s="204">
        <v>81.8359375</v>
      </c>
      <c r="J136" s="205">
        <v>4.2629999999999999</v>
      </c>
      <c r="K136" s="206">
        <v>77.543999999999997</v>
      </c>
      <c r="L136" s="207">
        <v>91.206000000000003</v>
      </c>
      <c r="M136" s="208">
        <v>2017.4</v>
      </c>
      <c r="N136" s="208">
        <v>5473.2</v>
      </c>
      <c r="O136" s="207">
        <v>82.17</v>
      </c>
      <c r="P136" s="208">
        <v>158.93</v>
      </c>
      <c r="Q136" s="207">
        <v>0.93440000000000001</v>
      </c>
      <c r="R136" s="17">
        <v>0.79010000000000002</v>
      </c>
    </row>
    <row r="137" spans="2:18" x14ac:dyDescent="0.3">
      <c r="B137" s="194">
        <v>45461</v>
      </c>
      <c r="C137" s="202">
        <v>87.525999999999996</v>
      </c>
      <c r="D137" s="203">
        <v>4.9800000000000004</v>
      </c>
      <c r="E137" s="204">
        <v>94.887</v>
      </c>
      <c r="F137" s="205">
        <v>4.4649999999999999</v>
      </c>
      <c r="G137" s="204">
        <v>96.188999999999993</v>
      </c>
      <c r="H137" s="205">
        <v>0.71899999999999997</v>
      </c>
      <c r="I137" s="204">
        <v>82.0390625</v>
      </c>
      <c r="J137" s="205">
        <v>4.226</v>
      </c>
      <c r="K137" s="206">
        <v>77.563000000000002</v>
      </c>
      <c r="L137" s="207">
        <v>91.542000000000002</v>
      </c>
      <c r="M137" s="208">
        <v>2025.2</v>
      </c>
      <c r="N137" s="208">
        <v>5487</v>
      </c>
      <c r="O137" s="207">
        <v>81.569999999999993</v>
      </c>
      <c r="P137" s="208">
        <v>157.86000000000001</v>
      </c>
      <c r="Q137" s="207">
        <v>0.93110000000000004</v>
      </c>
      <c r="R137" s="17">
        <v>0.78690000000000004</v>
      </c>
    </row>
    <row r="138" spans="2:18" x14ac:dyDescent="0.3">
      <c r="B138" s="194">
        <v>45460</v>
      </c>
      <c r="C138" s="202">
        <v>87.168999999999997</v>
      </c>
      <c r="D138" s="203">
        <v>5.04</v>
      </c>
      <c r="E138" s="204">
        <v>94.619</v>
      </c>
      <c r="F138" s="205">
        <v>4.5469999999999997</v>
      </c>
      <c r="G138" s="204">
        <v>96.222999999999999</v>
      </c>
      <c r="H138" s="205">
        <v>0.71399999999999997</v>
      </c>
      <c r="I138" s="204">
        <v>81.7265625</v>
      </c>
      <c r="J138" s="205">
        <v>4.2789999999999999</v>
      </c>
      <c r="K138" s="206">
        <v>77.186999999999998</v>
      </c>
      <c r="L138" s="207">
        <v>91.204999999999998</v>
      </c>
      <c r="M138" s="208">
        <v>2022</v>
      </c>
      <c r="N138" s="208">
        <v>5473.2</v>
      </c>
      <c r="O138" s="207">
        <v>80.33</v>
      </c>
      <c r="P138" s="208">
        <v>157.74</v>
      </c>
      <c r="Q138" s="207">
        <v>0.93159999999999998</v>
      </c>
      <c r="R138" s="17">
        <v>0.78710000000000002</v>
      </c>
    </row>
    <row r="139" spans="2:18" x14ac:dyDescent="0.3">
      <c r="B139" s="194">
        <v>45457</v>
      </c>
      <c r="C139" s="202">
        <v>87.561000000000007</v>
      </c>
      <c r="D139" s="203">
        <v>4.9720000000000004</v>
      </c>
      <c r="E139" s="204">
        <v>94.867999999999995</v>
      </c>
      <c r="F139" s="205">
        <v>4.4669999999999996</v>
      </c>
      <c r="G139" s="204">
        <v>96.150999999999996</v>
      </c>
      <c r="H139" s="205">
        <v>0.72399999999999998</v>
      </c>
      <c r="I139" s="204">
        <v>82.0546875</v>
      </c>
      <c r="J139" s="205">
        <v>4.22</v>
      </c>
      <c r="K139" s="206">
        <v>77.484999999999999</v>
      </c>
      <c r="L139" s="207">
        <v>91.29</v>
      </c>
      <c r="M139" s="208">
        <v>2006.2</v>
      </c>
      <c r="N139" s="208">
        <v>5431.6</v>
      </c>
      <c r="O139" s="207">
        <v>78.45</v>
      </c>
      <c r="P139" s="208">
        <v>157.4</v>
      </c>
      <c r="Q139" s="207">
        <v>0.93430000000000002</v>
      </c>
      <c r="R139" s="17">
        <v>0.78820000000000001</v>
      </c>
    </row>
    <row r="140" spans="2:18" x14ac:dyDescent="0.3">
      <c r="B140" s="194">
        <v>45456</v>
      </c>
      <c r="C140" s="202">
        <v>87.546000000000006</v>
      </c>
      <c r="D140" s="203">
        <v>4.9729999999999999</v>
      </c>
      <c r="E140" s="204">
        <v>94.917000000000002</v>
      </c>
      <c r="F140" s="205">
        <v>4.4480000000000004</v>
      </c>
      <c r="G140" s="204">
        <v>95.816000000000003</v>
      </c>
      <c r="H140" s="205">
        <v>0.77100000000000002</v>
      </c>
      <c r="I140" s="204">
        <v>81.9453125</v>
      </c>
      <c r="J140" s="205">
        <v>4.2370000000000001</v>
      </c>
      <c r="K140" s="206">
        <v>77.099000000000004</v>
      </c>
      <c r="L140" s="207">
        <v>91.236000000000004</v>
      </c>
      <c r="M140" s="208">
        <v>2038.9</v>
      </c>
      <c r="N140" s="208">
        <v>5433.7</v>
      </c>
      <c r="O140" s="207">
        <v>78.62</v>
      </c>
      <c r="P140" s="208">
        <v>157.03</v>
      </c>
      <c r="Q140" s="207">
        <v>0.93130000000000002</v>
      </c>
      <c r="R140" s="17">
        <v>0.78359999999999996</v>
      </c>
    </row>
    <row r="141" spans="2:18" x14ac:dyDescent="0.3">
      <c r="B141" s="194">
        <v>45455</v>
      </c>
      <c r="C141" s="202">
        <v>87.203000000000003</v>
      </c>
      <c r="D141" s="203">
        <v>5.0309999999999997</v>
      </c>
      <c r="E141" s="204">
        <v>94.686000000000007</v>
      </c>
      <c r="F141" s="205">
        <v>4.5199999999999996</v>
      </c>
      <c r="G141" s="204">
        <v>95.688999999999993</v>
      </c>
      <c r="H141" s="205">
        <v>0.78900000000000003</v>
      </c>
      <c r="I141" s="204">
        <v>81.5234375</v>
      </c>
      <c r="J141" s="205">
        <v>4.3099999999999996</v>
      </c>
      <c r="K141" s="206">
        <v>77.073999999999998</v>
      </c>
      <c r="L141" s="207">
        <v>91.319000000000003</v>
      </c>
      <c r="M141" s="208">
        <v>2057.1</v>
      </c>
      <c r="N141" s="208">
        <v>5421</v>
      </c>
      <c r="O141" s="207">
        <v>78.5</v>
      </c>
      <c r="P141" s="208">
        <v>156.72</v>
      </c>
      <c r="Q141" s="207">
        <v>0.92520000000000002</v>
      </c>
      <c r="R141" s="17">
        <v>0.78129999999999999</v>
      </c>
    </row>
    <row r="142" spans="2:18" x14ac:dyDescent="0.3">
      <c r="B142" s="194">
        <v>45454</v>
      </c>
      <c r="C142" s="202">
        <v>86.662000000000006</v>
      </c>
      <c r="D142" s="203">
        <v>5.1239999999999997</v>
      </c>
      <c r="E142" s="204">
        <v>94.311999999999998</v>
      </c>
      <c r="F142" s="205">
        <v>4.6369999999999996</v>
      </c>
      <c r="G142" s="204">
        <v>95.436000000000007</v>
      </c>
      <c r="H142" s="205">
        <v>0.82499999999999996</v>
      </c>
      <c r="I142" s="204">
        <v>80.9765625</v>
      </c>
      <c r="J142" s="205">
        <v>4.407</v>
      </c>
      <c r="K142" s="206">
        <v>76.335999999999999</v>
      </c>
      <c r="L142" s="207">
        <v>90.313000000000002</v>
      </c>
      <c r="M142" s="208">
        <v>2024.3</v>
      </c>
      <c r="N142" s="208">
        <v>5375.3</v>
      </c>
      <c r="O142" s="207">
        <v>77.900000000000006</v>
      </c>
      <c r="P142" s="208">
        <v>157.13</v>
      </c>
      <c r="Q142" s="207">
        <v>0.93100000000000005</v>
      </c>
      <c r="R142" s="17">
        <v>0.78490000000000004</v>
      </c>
    </row>
    <row r="143" spans="2:18" x14ac:dyDescent="0.3">
      <c r="B143" s="194">
        <v>45453</v>
      </c>
      <c r="C143" s="202">
        <v>86.290999999999997</v>
      </c>
      <c r="D143" s="203">
        <v>5.1870000000000003</v>
      </c>
      <c r="E143" s="204">
        <v>94.119</v>
      </c>
      <c r="F143" s="205">
        <v>4.6959999999999997</v>
      </c>
      <c r="G143" s="204">
        <v>95.308999999999997</v>
      </c>
      <c r="H143" s="205">
        <v>0.84299999999999997</v>
      </c>
      <c r="I143" s="204">
        <v>80.6015625</v>
      </c>
      <c r="J143" s="205">
        <v>4.4740000000000002</v>
      </c>
      <c r="K143" s="206">
        <v>76.034000000000006</v>
      </c>
      <c r="L143" s="207">
        <v>90.311999999999998</v>
      </c>
      <c r="M143" s="208">
        <v>2031.6</v>
      </c>
      <c r="N143" s="208">
        <v>5360.8</v>
      </c>
      <c r="O143" s="207">
        <v>77.739999999999995</v>
      </c>
      <c r="P143" s="208">
        <v>157.04</v>
      </c>
      <c r="Q143" s="207">
        <v>0.92889999999999995</v>
      </c>
      <c r="R143" s="17">
        <v>0.78549999999999998</v>
      </c>
    </row>
    <row r="144" spans="2:18" x14ac:dyDescent="0.3">
      <c r="B144" s="194">
        <v>45450</v>
      </c>
      <c r="C144" s="202">
        <v>86.447000000000003</v>
      </c>
      <c r="D144" s="203">
        <v>5.16</v>
      </c>
      <c r="E144" s="204">
        <v>94.146000000000001</v>
      </c>
      <c r="F144" s="205">
        <v>4.6859999999999999</v>
      </c>
      <c r="G144" s="204">
        <v>95.783000000000001</v>
      </c>
      <c r="H144" s="205">
        <v>0.77500000000000002</v>
      </c>
      <c r="I144" s="204">
        <v>80.75</v>
      </c>
      <c r="J144" s="205">
        <v>4.4459999999999997</v>
      </c>
      <c r="K144" s="206">
        <v>76.317999999999998</v>
      </c>
      <c r="L144" s="207">
        <v>91.066000000000003</v>
      </c>
      <c r="M144" s="208">
        <v>2026.6</v>
      </c>
      <c r="N144" s="208">
        <v>5347</v>
      </c>
      <c r="O144" s="207">
        <v>75.53</v>
      </c>
      <c r="P144" s="208">
        <v>156.75</v>
      </c>
      <c r="Q144" s="207">
        <v>0.92579999999999996</v>
      </c>
      <c r="R144" s="17">
        <v>0.78620000000000001</v>
      </c>
    </row>
    <row r="145" spans="2:18" x14ac:dyDescent="0.3">
      <c r="B145" s="194">
        <v>45449</v>
      </c>
      <c r="C145" s="202">
        <v>87.284999999999997</v>
      </c>
      <c r="D145" s="203">
        <v>5.0129999999999999</v>
      </c>
      <c r="E145" s="204">
        <v>94.683999999999997</v>
      </c>
      <c r="F145" s="205">
        <v>4.5129999999999999</v>
      </c>
      <c r="G145" s="204">
        <v>95.891000000000005</v>
      </c>
      <c r="H145" s="205">
        <v>0.75900000000000001</v>
      </c>
      <c r="I145" s="204">
        <v>81.59375</v>
      </c>
      <c r="J145" s="205">
        <v>4.2919999999999998</v>
      </c>
      <c r="K145" s="206">
        <v>76.757999999999996</v>
      </c>
      <c r="L145" s="207">
        <v>91.69</v>
      </c>
      <c r="M145" s="208">
        <v>2049.4</v>
      </c>
      <c r="N145" s="208">
        <v>5353</v>
      </c>
      <c r="O145" s="207">
        <v>75.55</v>
      </c>
      <c r="P145" s="208">
        <v>155.61000000000001</v>
      </c>
      <c r="Q145" s="207">
        <v>0.91830000000000001</v>
      </c>
      <c r="R145" s="17">
        <v>0.78180000000000005</v>
      </c>
    </row>
    <row r="146" spans="2:18" x14ac:dyDescent="0.3">
      <c r="B146" s="194">
        <v>45448</v>
      </c>
      <c r="C146" s="202">
        <v>87.391000000000005</v>
      </c>
      <c r="D146" s="203">
        <v>4.9939999999999998</v>
      </c>
      <c r="E146" s="204">
        <v>94.724000000000004</v>
      </c>
      <c r="F146" s="205">
        <v>4.4989999999999997</v>
      </c>
      <c r="G146" s="204">
        <v>95.539000000000001</v>
      </c>
      <c r="H146" s="205">
        <v>0.80900000000000005</v>
      </c>
      <c r="I146" s="204">
        <v>81.6484375</v>
      </c>
      <c r="J146" s="205">
        <v>4.2809999999999997</v>
      </c>
      <c r="K146" s="206">
        <v>76.683000000000007</v>
      </c>
      <c r="L146" s="207">
        <v>91.995000000000005</v>
      </c>
      <c r="M146" s="208">
        <v>2063.9</v>
      </c>
      <c r="N146" s="208">
        <v>5354</v>
      </c>
      <c r="O146" s="207">
        <v>74.069999999999993</v>
      </c>
      <c r="P146" s="208">
        <v>156.11000000000001</v>
      </c>
      <c r="Q146" s="207">
        <v>0.92010000000000003</v>
      </c>
      <c r="R146" s="17">
        <v>0.78210000000000002</v>
      </c>
    </row>
    <row r="147" spans="2:18" x14ac:dyDescent="0.3">
      <c r="B147" s="194">
        <v>45447</v>
      </c>
      <c r="C147" s="202">
        <v>87.09</v>
      </c>
      <c r="D147" s="203">
        <v>5.0449999999999999</v>
      </c>
      <c r="E147" s="204">
        <v>94.593999999999994</v>
      </c>
      <c r="F147" s="205">
        <v>4.5389999999999997</v>
      </c>
      <c r="G147" s="204">
        <v>95.432000000000002</v>
      </c>
      <c r="H147" s="205">
        <v>0.82399999999999995</v>
      </c>
      <c r="I147" s="204">
        <v>81.3515625</v>
      </c>
      <c r="J147" s="205">
        <v>4.3330000000000002</v>
      </c>
      <c r="K147" s="206">
        <v>76.703999999999994</v>
      </c>
      <c r="L147" s="207">
        <v>91.65</v>
      </c>
      <c r="M147" s="208">
        <v>2033.9</v>
      </c>
      <c r="N147" s="208">
        <v>5291.3</v>
      </c>
      <c r="O147" s="207">
        <v>73.25</v>
      </c>
      <c r="P147" s="208">
        <v>154.88</v>
      </c>
      <c r="Q147" s="207">
        <v>0.91920000000000002</v>
      </c>
      <c r="R147" s="17">
        <v>0.78310000000000002</v>
      </c>
    </row>
    <row r="148" spans="2:18" x14ac:dyDescent="0.3">
      <c r="B148" s="194">
        <v>45446</v>
      </c>
      <c r="C148" s="202">
        <v>86.727999999999994</v>
      </c>
      <c r="D148" s="203">
        <v>5.1070000000000002</v>
      </c>
      <c r="E148" s="204">
        <v>94.412999999999997</v>
      </c>
      <c r="F148" s="205">
        <v>4.5949999999999998</v>
      </c>
      <c r="G148" s="204">
        <v>95.173000000000002</v>
      </c>
      <c r="H148" s="205">
        <v>0.86099999999999999</v>
      </c>
      <c r="I148" s="204">
        <v>81</v>
      </c>
      <c r="J148" s="205">
        <v>4.3949999999999996</v>
      </c>
      <c r="K148" s="206">
        <v>76.478999999999999</v>
      </c>
      <c r="L148" s="207">
        <v>91.563000000000002</v>
      </c>
      <c r="M148" s="208">
        <v>2059.6999999999998</v>
      </c>
      <c r="N148" s="208">
        <v>5283.4</v>
      </c>
      <c r="O148" s="207">
        <v>74.22</v>
      </c>
      <c r="P148" s="208">
        <v>156.08000000000001</v>
      </c>
      <c r="Q148" s="207">
        <v>0.91710000000000003</v>
      </c>
      <c r="R148" s="17">
        <v>0.78080000000000005</v>
      </c>
    </row>
    <row r="149" spans="2:18" x14ac:dyDescent="0.3">
      <c r="B149" s="194">
        <v>45443</v>
      </c>
      <c r="C149" s="202">
        <v>86.132999999999996</v>
      </c>
      <c r="D149" s="203">
        <v>5.2089999999999996</v>
      </c>
      <c r="E149" s="204">
        <v>94.132999999999996</v>
      </c>
      <c r="F149" s="205">
        <v>4.681</v>
      </c>
      <c r="G149" s="204">
        <v>95.108999999999995</v>
      </c>
      <c r="H149" s="205">
        <v>0.87</v>
      </c>
      <c r="I149" s="204">
        <v>80.359375</v>
      </c>
      <c r="J149" s="205">
        <v>4.5090000000000003</v>
      </c>
      <c r="K149" s="206">
        <v>75.962999999999994</v>
      </c>
      <c r="L149" s="207">
        <v>90.915000000000006</v>
      </c>
      <c r="M149" s="208">
        <v>2070.1</v>
      </c>
      <c r="N149" s="208">
        <v>5277.5</v>
      </c>
      <c r="O149" s="207">
        <v>76.989999999999995</v>
      </c>
      <c r="P149" s="208">
        <v>157.31</v>
      </c>
      <c r="Q149" s="207">
        <v>0.92179999999999995</v>
      </c>
      <c r="R149" s="17">
        <v>0.78480000000000005</v>
      </c>
    </row>
    <row r="150" spans="2:18" x14ac:dyDescent="0.3">
      <c r="B150" s="194">
        <v>45442</v>
      </c>
      <c r="C150" s="202">
        <v>85.775000000000006</v>
      </c>
      <c r="D150" s="203">
        <v>5.27</v>
      </c>
      <c r="E150" s="204">
        <v>93.92</v>
      </c>
      <c r="F150" s="205">
        <v>4.7460000000000004</v>
      </c>
      <c r="G150" s="204">
        <v>95.153000000000006</v>
      </c>
      <c r="H150" s="205">
        <v>0.86299999999999999</v>
      </c>
      <c r="I150" s="204">
        <v>80.0859375</v>
      </c>
      <c r="J150" s="205">
        <v>4.5549999999999997</v>
      </c>
      <c r="K150" s="206">
        <v>75.766999999999996</v>
      </c>
      <c r="L150" s="207">
        <v>91.094999999999999</v>
      </c>
      <c r="M150" s="208">
        <v>2056.6</v>
      </c>
      <c r="N150" s="208">
        <v>5235.5</v>
      </c>
      <c r="O150" s="207">
        <v>77.91</v>
      </c>
      <c r="P150" s="208">
        <v>156.82</v>
      </c>
      <c r="Q150" s="207">
        <v>0.92320000000000002</v>
      </c>
      <c r="R150" s="17">
        <v>0.78539999999999999</v>
      </c>
    </row>
    <row r="151" spans="2:18" x14ac:dyDescent="0.3">
      <c r="B151" s="194">
        <v>45441</v>
      </c>
      <c r="C151" s="202">
        <v>85.177000000000007</v>
      </c>
      <c r="D151" s="203">
        <v>5.3739999999999997</v>
      </c>
      <c r="E151" s="204">
        <v>93.712000000000003</v>
      </c>
      <c r="F151" s="205">
        <v>4.8099999999999996</v>
      </c>
      <c r="G151" s="204">
        <v>95.094999999999999</v>
      </c>
      <c r="H151" s="205">
        <v>0.871</v>
      </c>
      <c r="I151" s="204">
        <v>79.671875</v>
      </c>
      <c r="J151" s="205">
        <v>4.6289999999999996</v>
      </c>
      <c r="K151" s="206">
        <v>75.468999999999994</v>
      </c>
      <c r="L151" s="207">
        <v>90.676000000000002</v>
      </c>
      <c r="M151" s="208">
        <v>2036.2</v>
      </c>
      <c r="N151" s="208">
        <v>5267</v>
      </c>
      <c r="O151" s="207">
        <v>79.23</v>
      </c>
      <c r="P151" s="208">
        <v>157.63999999999999</v>
      </c>
      <c r="Q151" s="207">
        <v>0.92579999999999996</v>
      </c>
      <c r="R151" s="17">
        <v>0.78739999999999999</v>
      </c>
    </row>
    <row r="152" spans="2:18" x14ac:dyDescent="0.3">
      <c r="B152" s="194">
        <v>45440</v>
      </c>
      <c r="C152" s="202">
        <v>85.475999999999999</v>
      </c>
      <c r="D152" s="203">
        <v>5.3209999999999997</v>
      </c>
      <c r="E152" s="204">
        <v>93.828000000000003</v>
      </c>
      <c r="F152" s="205">
        <v>4.7720000000000002</v>
      </c>
      <c r="G152" s="204">
        <v>95.429000000000002</v>
      </c>
      <c r="H152" s="205">
        <v>0.82299999999999995</v>
      </c>
      <c r="I152" s="204">
        <v>80.0078125</v>
      </c>
      <c r="J152" s="205">
        <v>4.5670000000000002</v>
      </c>
      <c r="K152" s="206">
        <v>76.099000000000004</v>
      </c>
      <c r="L152" s="207">
        <v>91.451999999999998</v>
      </c>
      <c r="M152" s="208">
        <v>2066.9</v>
      </c>
      <c r="N152" s="208">
        <v>5306</v>
      </c>
      <c r="O152" s="207">
        <v>79.83</v>
      </c>
      <c r="P152" s="208">
        <v>157.16999999999999</v>
      </c>
      <c r="Q152" s="207">
        <v>0.92110000000000003</v>
      </c>
      <c r="R152" s="17">
        <v>0.78359999999999996</v>
      </c>
    </row>
    <row r="153" spans="2:18" x14ac:dyDescent="0.3">
      <c r="B153" s="194">
        <v>45436</v>
      </c>
      <c r="C153" s="202">
        <v>85.927999999999997</v>
      </c>
      <c r="D153" s="203">
        <v>5.242</v>
      </c>
      <c r="E153" s="204">
        <v>93.974999999999994</v>
      </c>
      <c r="F153" s="205">
        <v>4.726</v>
      </c>
      <c r="G153" s="204">
        <v>95.524000000000001</v>
      </c>
      <c r="H153" s="205">
        <v>0.80900000000000005</v>
      </c>
      <c r="I153" s="204">
        <v>80.453125</v>
      </c>
      <c r="J153" s="205">
        <v>4.4850000000000003</v>
      </c>
      <c r="K153" s="206">
        <v>76.188999999999993</v>
      </c>
      <c r="L153" s="207">
        <v>91.899000000000001</v>
      </c>
      <c r="M153" s="208">
        <v>2057.6</v>
      </c>
      <c r="N153" s="208">
        <v>5305.4</v>
      </c>
      <c r="O153" s="207">
        <v>77.72</v>
      </c>
      <c r="P153" s="208">
        <v>156.99</v>
      </c>
      <c r="Q153" s="207">
        <v>0.92190000000000005</v>
      </c>
      <c r="R153" s="17">
        <v>0.78510000000000002</v>
      </c>
    </row>
    <row r="154" spans="2:18" x14ac:dyDescent="0.3">
      <c r="B154" s="194">
        <v>45435</v>
      </c>
      <c r="C154" s="202">
        <v>85.84</v>
      </c>
      <c r="D154" s="203">
        <v>5.2569999999999997</v>
      </c>
      <c r="E154" s="204">
        <v>93.972999999999999</v>
      </c>
      <c r="F154" s="205">
        <v>4.7249999999999996</v>
      </c>
      <c r="G154" s="204">
        <v>95.59</v>
      </c>
      <c r="H154" s="205">
        <v>0.79900000000000004</v>
      </c>
      <c r="I154" s="204">
        <v>80.3984375</v>
      </c>
      <c r="J154" s="205">
        <v>4.4909999999999997</v>
      </c>
      <c r="K154" s="206">
        <v>76.17</v>
      </c>
      <c r="L154" s="207">
        <v>91.489000000000004</v>
      </c>
      <c r="M154" s="208">
        <v>2069.6999999999998</v>
      </c>
      <c r="N154" s="208">
        <v>5304.7</v>
      </c>
      <c r="O154" s="207">
        <v>76.87</v>
      </c>
      <c r="P154" s="208">
        <v>156.93</v>
      </c>
      <c r="Q154" s="207">
        <v>0.92459999999999998</v>
      </c>
      <c r="R154" s="17">
        <v>0.78749999999999998</v>
      </c>
    </row>
    <row r="155" spans="2:18" x14ac:dyDescent="0.3">
      <c r="B155" s="194">
        <v>45434</v>
      </c>
      <c r="C155" s="202">
        <v>86.141000000000005</v>
      </c>
      <c r="D155" s="203">
        <v>5.2009999999999996</v>
      </c>
      <c r="E155" s="204">
        <v>94.236999999999995</v>
      </c>
      <c r="F155" s="205">
        <v>4.6369999999999996</v>
      </c>
      <c r="G155" s="204">
        <v>95.510999999999996</v>
      </c>
      <c r="H155" s="205">
        <v>0.81</v>
      </c>
      <c r="I155" s="204">
        <v>80.7109375</v>
      </c>
      <c r="J155" s="205">
        <v>4.4340000000000002</v>
      </c>
      <c r="K155" s="206">
        <v>76.317999999999998</v>
      </c>
      <c r="L155" s="207">
        <v>91.51</v>
      </c>
      <c r="M155" s="208">
        <v>2048.4</v>
      </c>
      <c r="N155" s="208">
        <v>5267.8</v>
      </c>
      <c r="O155" s="207">
        <v>77.569999999999993</v>
      </c>
      <c r="P155" s="208">
        <v>156.80000000000001</v>
      </c>
      <c r="Q155" s="207">
        <v>0.92400000000000004</v>
      </c>
      <c r="R155" s="17">
        <v>0.78639999999999999</v>
      </c>
    </row>
    <row r="156" spans="2:18" x14ac:dyDescent="0.3">
      <c r="B156" s="194">
        <v>45433</v>
      </c>
      <c r="C156" s="202">
        <v>86.283000000000001</v>
      </c>
      <c r="D156" s="203">
        <v>5.1760000000000002</v>
      </c>
      <c r="E156" s="204">
        <v>94.334999999999994</v>
      </c>
      <c r="F156" s="205">
        <v>4.6050000000000004</v>
      </c>
      <c r="G156" s="204">
        <v>95.643000000000001</v>
      </c>
      <c r="H156" s="205">
        <v>0.79100000000000004</v>
      </c>
      <c r="I156" s="204">
        <v>80.8359375</v>
      </c>
      <c r="J156" s="205">
        <v>4.41</v>
      </c>
      <c r="K156" s="206">
        <v>76.894999999999996</v>
      </c>
      <c r="L156" s="207">
        <v>91.944000000000003</v>
      </c>
      <c r="M156" s="208">
        <v>2081.6999999999998</v>
      </c>
      <c r="N156" s="208">
        <v>5307</v>
      </c>
      <c r="O156" s="207">
        <v>79.260000000000005</v>
      </c>
      <c r="P156" s="208">
        <v>156.16999999999999</v>
      </c>
      <c r="Q156" s="207">
        <v>0.92130000000000001</v>
      </c>
      <c r="R156" s="17">
        <v>0.78680000000000005</v>
      </c>
    </row>
    <row r="157" spans="2:18" x14ac:dyDescent="0.3">
      <c r="B157" s="194">
        <v>45432</v>
      </c>
      <c r="C157" s="202">
        <v>86.088999999999999</v>
      </c>
      <c r="D157" s="203">
        <v>5.2089999999999996</v>
      </c>
      <c r="E157" s="204">
        <v>94.236999999999995</v>
      </c>
      <c r="F157" s="205">
        <v>4.6340000000000003</v>
      </c>
      <c r="G157" s="204">
        <v>95.656000000000006</v>
      </c>
      <c r="H157" s="205">
        <v>0.78900000000000003</v>
      </c>
      <c r="I157" s="204">
        <v>80.625</v>
      </c>
      <c r="J157" s="205">
        <v>4.4470000000000001</v>
      </c>
      <c r="K157" s="206">
        <v>76.661000000000001</v>
      </c>
      <c r="L157" s="207">
        <v>92.146000000000001</v>
      </c>
      <c r="M157" s="208">
        <v>2098.4</v>
      </c>
      <c r="N157" s="208">
        <v>5321.4</v>
      </c>
      <c r="O157" s="207">
        <v>79.8</v>
      </c>
      <c r="P157" s="208">
        <v>156.26</v>
      </c>
      <c r="Q157" s="207">
        <v>0.92110000000000003</v>
      </c>
      <c r="R157" s="17">
        <v>0.78700000000000003</v>
      </c>
    </row>
    <row r="158" spans="2:18" x14ac:dyDescent="0.3">
      <c r="B158" s="194">
        <v>45429</v>
      </c>
      <c r="C158" s="202">
        <v>86.209000000000003</v>
      </c>
      <c r="D158" s="203">
        <v>5.1870000000000003</v>
      </c>
      <c r="E158" s="204">
        <v>94.349000000000004</v>
      </c>
      <c r="F158" s="205">
        <v>4.5990000000000002</v>
      </c>
      <c r="G158" s="204">
        <v>95.894999999999996</v>
      </c>
      <c r="H158" s="205">
        <v>0.755</v>
      </c>
      <c r="I158" s="204">
        <v>80.7578125</v>
      </c>
      <c r="J158" s="205">
        <v>4.4219999999999997</v>
      </c>
      <c r="K158" s="206">
        <v>76.873000000000005</v>
      </c>
      <c r="L158" s="207">
        <v>92.028000000000006</v>
      </c>
      <c r="M158" s="208">
        <v>2102.5</v>
      </c>
      <c r="N158" s="208">
        <v>5308.1</v>
      </c>
      <c r="O158" s="207">
        <v>80.06</v>
      </c>
      <c r="P158" s="208">
        <v>155.65</v>
      </c>
      <c r="Q158" s="207">
        <v>0.92</v>
      </c>
      <c r="R158" s="17">
        <v>0.7873</v>
      </c>
    </row>
    <row r="159" spans="2:18" x14ac:dyDescent="0.3">
      <c r="B159" s="194">
        <v>45428</v>
      </c>
      <c r="C159" s="202">
        <v>86.43</v>
      </c>
      <c r="D159" s="203">
        <v>5.149</v>
      </c>
      <c r="E159" s="204">
        <v>94.47</v>
      </c>
      <c r="F159" s="205">
        <v>4.5599999999999996</v>
      </c>
      <c r="G159" s="204">
        <v>95.99</v>
      </c>
      <c r="H159" s="205">
        <v>0.74099999999999999</v>
      </c>
      <c r="I159" s="204">
        <v>81.0078125</v>
      </c>
      <c r="J159" s="205">
        <v>4.375</v>
      </c>
      <c r="K159" s="206">
        <v>77.114999999999995</v>
      </c>
      <c r="L159" s="207">
        <v>92.031000000000006</v>
      </c>
      <c r="M159" s="208">
        <v>2095.6999999999998</v>
      </c>
      <c r="N159" s="208">
        <v>5303.3</v>
      </c>
      <c r="O159" s="207">
        <v>79.23</v>
      </c>
      <c r="P159" s="208">
        <v>155.38999999999999</v>
      </c>
      <c r="Q159" s="207">
        <v>0.92020000000000002</v>
      </c>
      <c r="R159" s="17">
        <v>0.7893</v>
      </c>
    </row>
    <row r="160" spans="2:18" x14ac:dyDescent="0.3">
      <c r="B160" s="194">
        <v>45427</v>
      </c>
      <c r="C160" s="202">
        <v>86.653000000000006</v>
      </c>
      <c r="D160" s="203">
        <v>5.1079999999999997</v>
      </c>
      <c r="E160" s="204">
        <v>94.641999999999996</v>
      </c>
      <c r="F160" s="205">
        <v>4.5030000000000001</v>
      </c>
      <c r="G160" s="204">
        <v>95.79</v>
      </c>
      <c r="H160" s="205">
        <v>0.76900000000000002</v>
      </c>
      <c r="I160" s="204">
        <v>81.234375</v>
      </c>
      <c r="J160" s="205">
        <v>4.3330000000000002</v>
      </c>
      <c r="K160" s="206">
        <v>77.19</v>
      </c>
      <c r="L160" s="207">
        <v>92.406999999999996</v>
      </c>
      <c r="M160" s="208">
        <v>2096.1999999999998</v>
      </c>
      <c r="N160" s="208">
        <v>5297.1</v>
      </c>
      <c r="O160" s="207">
        <v>78.63</v>
      </c>
      <c r="P160" s="208">
        <v>154.88</v>
      </c>
      <c r="Q160" s="207">
        <v>0.91869999999999996</v>
      </c>
      <c r="R160" s="17">
        <v>0.7883</v>
      </c>
    </row>
    <row r="161" spans="2:18" x14ac:dyDescent="0.3">
      <c r="B161" s="194">
        <v>45426</v>
      </c>
      <c r="C161" s="202">
        <v>86.11</v>
      </c>
      <c r="D161" s="203">
        <v>5.2009999999999996</v>
      </c>
      <c r="E161" s="204">
        <v>94.191000000000003</v>
      </c>
      <c r="F161" s="205">
        <v>4.641</v>
      </c>
      <c r="G161" s="204">
        <v>95.789000000000001</v>
      </c>
      <c r="H161" s="205">
        <v>0.76900000000000002</v>
      </c>
      <c r="I161" s="204">
        <v>80.640625</v>
      </c>
      <c r="J161" s="205">
        <v>4.4379999999999997</v>
      </c>
      <c r="K161" s="206">
        <v>76.617000000000004</v>
      </c>
      <c r="L161" s="207">
        <v>92.566000000000003</v>
      </c>
      <c r="M161" s="208">
        <v>2109.5</v>
      </c>
      <c r="N161" s="208">
        <v>5308.2</v>
      </c>
      <c r="O161" s="207">
        <v>78.02</v>
      </c>
      <c r="P161" s="208">
        <v>156.41999999999999</v>
      </c>
      <c r="Q161" s="207">
        <v>0.92430000000000001</v>
      </c>
      <c r="R161" s="17">
        <v>0.79420000000000002</v>
      </c>
    </row>
    <row r="162" spans="2:18" x14ac:dyDescent="0.3">
      <c r="B162" s="194">
        <v>45425</v>
      </c>
      <c r="C162" s="202">
        <v>85.879000000000005</v>
      </c>
      <c r="D162" s="203">
        <v>5.24</v>
      </c>
      <c r="E162" s="204">
        <v>94.108999999999995</v>
      </c>
      <c r="F162" s="205">
        <v>4.665</v>
      </c>
      <c r="G162" s="204">
        <v>95.894000000000005</v>
      </c>
      <c r="H162" s="205">
        <v>0.754</v>
      </c>
      <c r="I162" s="204">
        <v>80.34375</v>
      </c>
      <c r="J162" s="205">
        <v>4.49</v>
      </c>
      <c r="K162" s="206">
        <v>76.602999999999994</v>
      </c>
      <c r="L162" s="207">
        <v>91.510999999999996</v>
      </c>
      <c r="M162" s="208">
        <v>2085.6999999999998</v>
      </c>
      <c r="N162" s="208">
        <v>5246.7</v>
      </c>
      <c r="O162" s="207">
        <v>79.12</v>
      </c>
      <c r="P162" s="208">
        <v>156.22</v>
      </c>
      <c r="Q162" s="207">
        <v>0.92679999999999996</v>
      </c>
      <c r="R162" s="17">
        <v>0.79620000000000002</v>
      </c>
    </row>
    <row r="163" spans="2:18" x14ac:dyDescent="0.3">
      <c r="B163" s="194">
        <v>45422</v>
      </c>
      <c r="C163" s="202">
        <v>85.878</v>
      </c>
      <c r="D163" s="203">
        <v>5.24</v>
      </c>
      <c r="E163" s="204">
        <v>94.081000000000003</v>
      </c>
      <c r="F163" s="205">
        <v>4.673</v>
      </c>
      <c r="G163" s="204">
        <v>96.084999999999994</v>
      </c>
      <c r="H163" s="205">
        <v>0.72699999999999998</v>
      </c>
      <c r="I163" s="204">
        <v>80.28125</v>
      </c>
      <c r="J163" s="205">
        <v>4.5</v>
      </c>
      <c r="K163" s="206">
        <v>76.656000000000006</v>
      </c>
      <c r="L163" s="207">
        <v>91.688000000000002</v>
      </c>
      <c r="M163" s="208">
        <v>2062.1</v>
      </c>
      <c r="N163" s="208">
        <v>5221.3999999999996</v>
      </c>
      <c r="O163" s="207">
        <v>78.260000000000005</v>
      </c>
      <c r="P163" s="208">
        <v>155.78</v>
      </c>
      <c r="Q163" s="207">
        <v>0.92849999999999999</v>
      </c>
      <c r="R163" s="17">
        <v>0.7984</v>
      </c>
    </row>
    <row r="164" spans="2:18" x14ac:dyDescent="0.3">
      <c r="B164" s="194">
        <v>45421</v>
      </c>
      <c r="C164" s="202">
        <v>86.173000000000002</v>
      </c>
      <c r="D164" s="203">
        <v>5.1879999999999997</v>
      </c>
      <c r="E164" s="204">
        <v>94.260999999999996</v>
      </c>
      <c r="F164" s="205">
        <v>4.6159999999999997</v>
      </c>
      <c r="G164" s="204">
        <v>96.073999999999998</v>
      </c>
      <c r="H164" s="205">
        <v>0.72799999999999998</v>
      </c>
      <c r="I164" s="204">
        <v>80.5234375</v>
      </c>
      <c r="J164" s="205">
        <v>4.4530000000000003</v>
      </c>
      <c r="K164" s="206">
        <v>76.762</v>
      </c>
      <c r="L164" s="207">
        <v>91.727000000000004</v>
      </c>
      <c r="M164" s="208">
        <v>2059.8000000000002</v>
      </c>
      <c r="N164" s="208">
        <v>5222.7</v>
      </c>
      <c r="O164" s="207">
        <v>79.260000000000005</v>
      </c>
      <c r="P164" s="208">
        <v>155.47999999999999</v>
      </c>
      <c r="Q164" s="207">
        <v>0.92749999999999999</v>
      </c>
      <c r="R164" s="17">
        <v>0.79849999999999999</v>
      </c>
    </row>
    <row r="165" spans="2:18" x14ac:dyDescent="0.3">
      <c r="B165" s="194">
        <v>45420</v>
      </c>
      <c r="C165" s="202">
        <v>85.995999999999995</v>
      </c>
      <c r="D165" s="203">
        <v>5.2169999999999996</v>
      </c>
      <c r="E165" s="204">
        <v>94.17</v>
      </c>
      <c r="F165" s="205">
        <v>4.6399999999999997</v>
      </c>
      <c r="G165" s="204">
        <v>96.28</v>
      </c>
      <c r="H165" s="205">
        <v>0.69899999999999995</v>
      </c>
      <c r="I165" s="204">
        <v>80.328125</v>
      </c>
      <c r="J165" s="205">
        <v>4.4870000000000001</v>
      </c>
      <c r="K165" s="206">
        <v>76.736000000000004</v>
      </c>
      <c r="L165" s="207">
        <v>91.896000000000001</v>
      </c>
      <c r="M165" s="208">
        <v>2073.6</v>
      </c>
      <c r="N165" s="208">
        <v>5214.1000000000004</v>
      </c>
      <c r="O165" s="207">
        <v>78.989999999999995</v>
      </c>
      <c r="P165" s="208">
        <v>155.53</v>
      </c>
      <c r="Q165" s="207">
        <v>0.9304</v>
      </c>
      <c r="R165" s="17">
        <v>0.80010000000000003</v>
      </c>
    </row>
    <row r="166" spans="2:18" x14ac:dyDescent="0.3">
      <c r="B166" s="194">
        <v>45419</v>
      </c>
      <c r="C166" s="202">
        <v>86.200999999999993</v>
      </c>
      <c r="D166" s="203">
        <v>5.18</v>
      </c>
      <c r="E166" s="204">
        <v>94.244</v>
      </c>
      <c r="F166" s="205">
        <v>4.6159999999999997</v>
      </c>
      <c r="G166" s="204">
        <v>96.364999999999995</v>
      </c>
      <c r="H166" s="205">
        <v>0.68700000000000006</v>
      </c>
      <c r="I166" s="204">
        <v>80.5078125</v>
      </c>
      <c r="J166" s="205">
        <v>4.4539999999999997</v>
      </c>
      <c r="K166" s="206">
        <v>76.784999999999997</v>
      </c>
      <c r="L166" s="207">
        <v>92.153000000000006</v>
      </c>
      <c r="M166" s="208">
        <v>2055.1</v>
      </c>
      <c r="N166" s="208">
        <v>5187.7</v>
      </c>
      <c r="O166" s="207">
        <v>78.38</v>
      </c>
      <c r="P166" s="208">
        <v>154.69</v>
      </c>
      <c r="Q166" s="207">
        <v>0.92979999999999996</v>
      </c>
      <c r="R166" s="17">
        <v>0.7994</v>
      </c>
    </row>
    <row r="167" spans="2:18" x14ac:dyDescent="0.3">
      <c r="B167" s="194">
        <v>45418</v>
      </c>
      <c r="C167" s="202">
        <v>86.061999999999998</v>
      </c>
      <c r="D167" s="203">
        <v>5.2039999999999997</v>
      </c>
      <c r="E167" s="204">
        <v>94.287999999999997</v>
      </c>
      <c r="F167" s="205">
        <v>4.601</v>
      </c>
      <c r="G167" s="204">
        <v>96.114000000000004</v>
      </c>
      <c r="H167" s="205">
        <v>0.72199999999999998</v>
      </c>
      <c r="I167" s="204">
        <v>80.3359375</v>
      </c>
      <c r="J167" s="205">
        <v>4.484</v>
      </c>
      <c r="K167" s="206">
        <v>76.260000000000005</v>
      </c>
      <c r="L167" s="207">
        <v>92.400999999999996</v>
      </c>
      <c r="M167" s="208">
        <v>2064.6</v>
      </c>
      <c r="N167" s="208">
        <v>5187.7</v>
      </c>
      <c r="O167" s="207">
        <v>78.48</v>
      </c>
      <c r="P167" s="208">
        <v>153.91999999999999</v>
      </c>
      <c r="Q167" s="207">
        <v>0.92859999999999998</v>
      </c>
      <c r="R167" s="17">
        <v>0.79600000000000004</v>
      </c>
    </row>
    <row r="168" spans="2:18" x14ac:dyDescent="0.3">
      <c r="B168" s="194">
        <v>45415</v>
      </c>
      <c r="C168" s="202">
        <v>85.921999999999997</v>
      </c>
      <c r="D168" s="203">
        <v>5.2270000000000003</v>
      </c>
      <c r="E168" s="204">
        <v>94.272000000000006</v>
      </c>
      <c r="F168" s="205">
        <v>4.6050000000000004</v>
      </c>
      <c r="G168" s="204">
        <v>96.114000000000004</v>
      </c>
      <c r="H168" s="205">
        <v>0.72199999999999998</v>
      </c>
      <c r="I168" s="204">
        <v>80.2265625</v>
      </c>
      <c r="J168" s="205">
        <v>4.5019999999999998</v>
      </c>
      <c r="K168" s="206">
        <v>76.260000000000005</v>
      </c>
      <c r="L168" s="207">
        <v>92.147000000000006</v>
      </c>
      <c r="M168" s="208">
        <v>2060.6999999999998</v>
      </c>
      <c r="N168" s="208">
        <v>5180.7</v>
      </c>
      <c r="O168" s="207">
        <v>78.11</v>
      </c>
      <c r="P168" s="208">
        <v>153.05000000000001</v>
      </c>
      <c r="Q168" s="207">
        <v>0.92920000000000003</v>
      </c>
      <c r="R168" s="17">
        <v>0.79700000000000004</v>
      </c>
    </row>
    <row r="169" spans="2:18" x14ac:dyDescent="0.3">
      <c r="B169" s="194">
        <v>45414</v>
      </c>
      <c r="C169" s="202">
        <v>85.606999999999999</v>
      </c>
      <c r="D169" s="203">
        <v>5.2809999999999997</v>
      </c>
      <c r="E169" s="204">
        <v>93.944000000000003</v>
      </c>
      <c r="F169" s="205">
        <v>4.7050000000000001</v>
      </c>
      <c r="G169" s="204">
        <v>96.113</v>
      </c>
      <c r="H169" s="205">
        <v>0.72199999999999998</v>
      </c>
      <c r="I169" s="204">
        <v>79.78125</v>
      </c>
      <c r="J169" s="205">
        <v>4.5789999999999997</v>
      </c>
      <c r="K169" s="206">
        <v>75.852000000000004</v>
      </c>
      <c r="L169" s="207">
        <v>92.036000000000001</v>
      </c>
      <c r="M169" s="208">
        <v>2035.7</v>
      </c>
      <c r="N169" s="208">
        <v>5127.8</v>
      </c>
      <c r="O169" s="207">
        <v>78.95</v>
      </c>
      <c r="P169" s="208">
        <v>153.63999999999999</v>
      </c>
      <c r="Q169" s="207">
        <v>0.93240000000000001</v>
      </c>
      <c r="R169" s="17">
        <v>0.79779999999999995</v>
      </c>
    </row>
    <row r="170" spans="2:18" x14ac:dyDescent="0.3">
      <c r="B170" s="194">
        <v>45413</v>
      </c>
      <c r="C170" s="202">
        <v>85.24</v>
      </c>
      <c r="D170" s="203">
        <v>5.343</v>
      </c>
      <c r="E170" s="204">
        <v>93.679000000000002</v>
      </c>
      <c r="F170" s="205">
        <v>4.7830000000000004</v>
      </c>
      <c r="G170" s="204">
        <v>96.135000000000005</v>
      </c>
      <c r="H170" s="205">
        <v>0.71799999999999997</v>
      </c>
      <c r="I170" s="204">
        <v>79.4453125</v>
      </c>
      <c r="J170" s="205">
        <v>4.6379999999999999</v>
      </c>
      <c r="K170" s="206">
        <v>75.39</v>
      </c>
      <c r="L170" s="207">
        <v>91.664000000000001</v>
      </c>
      <c r="M170" s="208">
        <v>2016.1</v>
      </c>
      <c r="N170" s="208">
        <v>5064.2</v>
      </c>
      <c r="O170" s="207">
        <v>79</v>
      </c>
      <c r="P170" s="208">
        <v>154.57</v>
      </c>
      <c r="Q170" s="207">
        <v>0.9335</v>
      </c>
      <c r="R170" s="17">
        <v>0.79830000000000001</v>
      </c>
    </row>
    <row r="171" spans="2:18" x14ac:dyDescent="0.3">
      <c r="B171" s="194">
        <v>45412</v>
      </c>
      <c r="C171" s="202">
        <v>84.998999999999995</v>
      </c>
      <c r="D171" s="203">
        <v>5.3840000000000003</v>
      </c>
      <c r="E171" s="204">
        <v>93.465000000000003</v>
      </c>
      <c r="F171" s="205">
        <v>4.8479999999999999</v>
      </c>
      <c r="G171" s="204">
        <v>96.227000000000004</v>
      </c>
      <c r="H171" s="205">
        <v>0.70499999999999996</v>
      </c>
      <c r="I171" s="204">
        <v>79.1015625</v>
      </c>
      <c r="J171" s="205">
        <v>4.6989999999999998</v>
      </c>
      <c r="K171" s="206">
        <v>75.47</v>
      </c>
      <c r="L171" s="207">
        <v>91.293000000000006</v>
      </c>
      <c r="M171" s="208">
        <v>1973.9</v>
      </c>
      <c r="N171" s="208">
        <v>5035.7</v>
      </c>
      <c r="O171" s="207">
        <v>81.93</v>
      </c>
      <c r="P171" s="208">
        <v>157.80000000000001</v>
      </c>
      <c r="Q171" s="207">
        <v>0.93759999999999999</v>
      </c>
      <c r="R171" s="17">
        <v>0.80049999999999999</v>
      </c>
    </row>
    <row r="172" spans="2:18" x14ac:dyDescent="0.3">
      <c r="B172" s="194">
        <v>45411</v>
      </c>
      <c r="C172" s="202">
        <v>85.388000000000005</v>
      </c>
      <c r="D172" s="203">
        <v>5.3150000000000004</v>
      </c>
      <c r="E172" s="204">
        <v>93.674999999999997</v>
      </c>
      <c r="F172" s="205">
        <v>4.782</v>
      </c>
      <c r="G172" s="204">
        <v>96.105000000000004</v>
      </c>
      <c r="H172" s="205">
        <v>0.72199999999999998</v>
      </c>
      <c r="I172" s="204">
        <v>79.4921875</v>
      </c>
      <c r="J172" s="205">
        <v>4.6269999999999998</v>
      </c>
      <c r="K172" s="206">
        <v>75.789000000000001</v>
      </c>
      <c r="L172" s="207">
        <v>91.724999999999994</v>
      </c>
      <c r="M172" s="208">
        <v>2016</v>
      </c>
      <c r="N172" s="208">
        <v>5116.2</v>
      </c>
      <c r="O172" s="207">
        <v>82.63</v>
      </c>
      <c r="P172" s="208">
        <v>156.35</v>
      </c>
      <c r="Q172" s="207">
        <v>0.93279999999999996</v>
      </c>
      <c r="R172" s="17">
        <v>0.79600000000000004</v>
      </c>
    </row>
    <row r="173" spans="2:18" x14ac:dyDescent="0.3">
      <c r="B173" s="194">
        <v>45408</v>
      </c>
      <c r="C173" s="202">
        <v>85.055999999999997</v>
      </c>
      <c r="D173" s="203">
        <v>5.3730000000000002</v>
      </c>
      <c r="E173" s="204">
        <v>93.539000000000001</v>
      </c>
      <c r="F173" s="205">
        <v>4.8220000000000001</v>
      </c>
      <c r="G173" s="204">
        <v>96.103999999999999</v>
      </c>
      <c r="H173" s="205">
        <v>0.72199999999999998</v>
      </c>
      <c r="I173" s="204">
        <v>79.1796875</v>
      </c>
      <c r="J173" s="205">
        <v>4.6829999999999998</v>
      </c>
      <c r="K173" s="206">
        <v>75.61</v>
      </c>
      <c r="L173" s="207">
        <v>91.278999999999996</v>
      </c>
      <c r="M173" s="208">
        <v>2002</v>
      </c>
      <c r="N173" s="208">
        <v>5100</v>
      </c>
      <c r="O173" s="207">
        <v>83.85</v>
      </c>
      <c r="P173" s="208">
        <v>158.33000000000001</v>
      </c>
      <c r="Q173" s="207">
        <v>0.93520000000000003</v>
      </c>
      <c r="R173" s="17">
        <v>0.80049999999999999</v>
      </c>
    </row>
    <row r="174" spans="2:18" x14ac:dyDescent="0.3">
      <c r="B174" s="194">
        <v>45407</v>
      </c>
      <c r="C174" s="202">
        <v>84.626999999999995</v>
      </c>
      <c r="D174" s="203">
        <v>5.4470000000000001</v>
      </c>
      <c r="E174" s="204">
        <v>93.447999999999993</v>
      </c>
      <c r="F174" s="205">
        <v>4.8490000000000002</v>
      </c>
      <c r="G174" s="204">
        <v>95.998000000000005</v>
      </c>
      <c r="H174" s="205">
        <v>0.73599999999999999</v>
      </c>
      <c r="I174" s="204">
        <v>78.9375</v>
      </c>
      <c r="J174" s="205">
        <v>4.7229999999999999</v>
      </c>
      <c r="K174" s="206">
        <v>75.397999999999996</v>
      </c>
      <c r="L174" s="207">
        <v>90.587999999999994</v>
      </c>
      <c r="M174" s="208">
        <v>1981.1</v>
      </c>
      <c r="N174" s="208">
        <v>5048.3999999999996</v>
      </c>
      <c r="O174" s="207">
        <v>83.57</v>
      </c>
      <c r="P174" s="208">
        <v>155.65</v>
      </c>
      <c r="Q174" s="207">
        <v>0.93200000000000005</v>
      </c>
      <c r="R174" s="17">
        <v>0.79910000000000003</v>
      </c>
    </row>
    <row r="175" spans="2:18" x14ac:dyDescent="0.3">
      <c r="B175" s="194">
        <v>45406</v>
      </c>
      <c r="C175" s="202">
        <v>84.932000000000002</v>
      </c>
      <c r="D175" s="203">
        <v>5.391</v>
      </c>
      <c r="E175" s="204">
        <v>93.591999999999999</v>
      </c>
      <c r="F175" s="205">
        <v>4.8</v>
      </c>
      <c r="G175" s="204">
        <v>96.055000000000007</v>
      </c>
      <c r="H175" s="205">
        <v>0.72799999999999998</v>
      </c>
      <c r="I175" s="204">
        <v>79.3203125</v>
      </c>
      <c r="J175" s="205">
        <v>4.6529999999999996</v>
      </c>
      <c r="K175" s="206">
        <v>75.546999999999997</v>
      </c>
      <c r="L175" s="207">
        <v>90.856999999999999</v>
      </c>
      <c r="M175" s="208">
        <v>1995.4</v>
      </c>
      <c r="N175" s="208">
        <v>5071.6000000000004</v>
      </c>
      <c r="O175" s="207">
        <v>82.81</v>
      </c>
      <c r="P175" s="208">
        <v>155.35</v>
      </c>
      <c r="Q175" s="207">
        <v>0.93469999999999998</v>
      </c>
      <c r="R175" s="17">
        <v>0.80230000000000001</v>
      </c>
    </row>
    <row r="176" spans="2:18" x14ac:dyDescent="0.3">
      <c r="B176" s="194">
        <v>45405</v>
      </c>
      <c r="C176" s="202">
        <v>85.128</v>
      </c>
      <c r="D176" s="203">
        <v>5.3559999999999999</v>
      </c>
      <c r="E176" s="204">
        <v>93.686999999999998</v>
      </c>
      <c r="F176" s="205">
        <v>4.7699999999999996</v>
      </c>
      <c r="G176" s="204">
        <v>96.067999999999998</v>
      </c>
      <c r="H176" s="205">
        <v>0.72599999999999998</v>
      </c>
      <c r="I176" s="204">
        <v>79.515625</v>
      </c>
      <c r="J176" s="205">
        <v>4.6159999999999997</v>
      </c>
      <c r="K176" s="206">
        <v>76.042000000000002</v>
      </c>
      <c r="L176" s="207">
        <v>91.751000000000005</v>
      </c>
      <c r="M176" s="208">
        <v>2002.6</v>
      </c>
      <c r="N176" s="208">
        <v>5070.6000000000004</v>
      </c>
      <c r="O176" s="207">
        <v>83.36</v>
      </c>
      <c r="P176" s="208">
        <v>154.83000000000001</v>
      </c>
      <c r="Q176" s="207">
        <v>0.9345</v>
      </c>
      <c r="R176" s="17">
        <v>0.80330000000000001</v>
      </c>
    </row>
    <row r="177" spans="2:18" x14ac:dyDescent="0.3">
      <c r="B177" s="194">
        <v>45404</v>
      </c>
      <c r="C177" s="202">
        <v>85.054000000000002</v>
      </c>
      <c r="D177" s="203">
        <v>5.3680000000000003</v>
      </c>
      <c r="E177" s="204">
        <v>93.55</v>
      </c>
      <c r="F177" s="205">
        <v>4.8109999999999999</v>
      </c>
      <c r="G177" s="204">
        <v>96.066000000000003</v>
      </c>
      <c r="H177" s="205">
        <v>0.72599999999999998</v>
      </c>
      <c r="I177" s="204">
        <v>79.453125</v>
      </c>
      <c r="J177" s="205">
        <v>4.6269999999999998</v>
      </c>
      <c r="K177" s="206">
        <v>76.197000000000003</v>
      </c>
      <c r="L177" s="207">
        <v>91.751000000000005</v>
      </c>
      <c r="M177" s="208">
        <v>1967.5</v>
      </c>
      <c r="N177" s="208">
        <v>5010.6000000000004</v>
      </c>
      <c r="O177" s="207">
        <v>82.85</v>
      </c>
      <c r="P177" s="208">
        <v>154.85</v>
      </c>
      <c r="Q177" s="207">
        <v>0.93859999999999999</v>
      </c>
      <c r="R177" s="17">
        <v>0.80969999999999998</v>
      </c>
    </row>
    <row r="178" spans="2:18" x14ac:dyDescent="0.3">
      <c r="B178" s="194">
        <v>45401</v>
      </c>
      <c r="C178" s="202">
        <v>84.92</v>
      </c>
      <c r="D178" s="203">
        <v>5.391</v>
      </c>
      <c r="E178" s="204">
        <v>93.445999999999998</v>
      </c>
      <c r="F178" s="205">
        <v>4.8419999999999996</v>
      </c>
      <c r="G178" s="204">
        <v>96.367999999999995</v>
      </c>
      <c r="H178" s="205">
        <v>0.68400000000000005</v>
      </c>
      <c r="I178" s="204">
        <v>79.3671875</v>
      </c>
      <c r="J178" s="205">
        <v>4.641</v>
      </c>
      <c r="K178" s="206">
        <v>76.040999999999997</v>
      </c>
      <c r="L178" s="207">
        <v>91.162000000000006</v>
      </c>
      <c r="M178" s="208">
        <v>1947.7</v>
      </c>
      <c r="N178" s="208">
        <v>4967.2</v>
      </c>
      <c r="O178" s="207">
        <v>83.14</v>
      </c>
      <c r="P178" s="208">
        <v>154.63999999999999</v>
      </c>
      <c r="Q178" s="207">
        <v>0.93840000000000001</v>
      </c>
      <c r="R178" s="17">
        <v>0.80840000000000001</v>
      </c>
    </row>
    <row r="179" spans="2:18" x14ac:dyDescent="0.3">
      <c r="B179" s="194">
        <v>45400</v>
      </c>
      <c r="C179" s="202">
        <v>84.882000000000005</v>
      </c>
      <c r="D179" s="203">
        <v>5.3970000000000002</v>
      </c>
      <c r="E179" s="204">
        <v>93.406000000000006</v>
      </c>
      <c r="F179" s="205">
        <v>4.8529999999999998</v>
      </c>
      <c r="G179" s="204">
        <v>96.241</v>
      </c>
      <c r="H179" s="205">
        <v>0.70099999999999996</v>
      </c>
      <c r="I179" s="204">
        <v>79.2890625</v>
      </c>
      <c r="J179" s="205">
        <v>4.6520000000000001</v>
      </c>
      <c r="K179" s="206">
        <v>75.762</v>
      </c>
      <c r="L179" s="207">
        <v>91.224999999999994</v>
      </c>
      <c r="M179" s="208">
        <v>1943</v>
      </c>
      <c r="N179" s="208">
        <v>5011.1000000000004</v>
      </c>
      <c r="O179" s="207">
        <v>82.73</v>
      </c>
      <c r="P179" s="208">
        <v>154.63999999999999</v>
      </c>
      <c r="Q179" s="207">
        <v>0.93959999999999999</v>
      </c>
      <c r="R179" s="17">
        <v>0.80410000000000004</v>
      </c>
    </row>
    <row r="180" spans="2:18" x14ac:dyDescent="0.3">
      <c r="B180" s="194">
        <v>45399</v>
      </c>
      <c r="C180" s="202">
        <v>85.064999999999998</v>
      </c>
      <c r="D180" s="203">
        <v>5.3630000000000004</v>
      </c>
      <c r="E180" s="204">
        <v>93.57</v>
      </c>
      <c r="F180" s="205">
        <v>4.798</v>
      </c>
      <c r="G180" s="204">
        <v>96.096000000000004</v>
      </c>
      <c r="H180" s="205">
        <v>0.72099999999999997</v>
      </c>
      <c r="I180" s="204">
        <v>79.578125</v>
      </c>
      <c r="J180" s="205">
        <v>4.5979999999999999</v>
      </c>
      <c r="K180" s="206">
        <v>75.811999999999998</v>
      </c>
      <c r="L180" s="207">
        <v>91.320999999999998</v>
      </c>
      <c r="M180" s="208">
        <v>1947.9</v>
      </c>
      <c r="N180" s="208">
        <v>5022.2</v>
      </c>
      <c r="O180" s="207">
        <v>82.69</v>
      </c>
      <c r="P180" s="208">
        <v>154.38999999999999</v>
      </c>
      <c r="Q180" s="207">
        <v>0.93700000000000006</v>
      </c>
      <c r="R180" s="17">
        <v>0.80300000000000005</v>
      </c>
    </row>
    <row r="181" spans="2:18" x14ac:dyDescent="0.3">
      <c r="B181" s="194">
        <v>45398</v>
      </c>
      <c r="C181" s="202">
        <v>84.605999999999995</v>
      </c>
      <c r="D181" s="203">
        <v>5.4420000000000002</v>
      </c>
      <c r="E181" s="204">
        <v>93.302999999999997</v>
      </c>
      <c r="F181" s="205">
        <v>4.8780000000000001</v>
      </c>
      <c r="G181" s="204">
        <v>96.203000000000003</v>
      </c>
      <c r="H181" s="205">
        <v>0.70599999999999996</v>
      </c>
      <c r="I181" s="204">
        <v>79.1015625</v>
      </c>
      <c r="J181" s="205">
        <v>4.6829999999999998</v>
      </c>
      <c r="K181" s="206">
        <v>75.611000000000004</v>
      </c>
      <c r="L181" s="207">
        <v>91.129000000000005</v>
      </c>
      <c r="M181" s="208">
        <v>1967.5</v>
      </c>
      <c r="N181" s="208">
        <v>5051.3999999999996</v>
      </c>
      <c r="O181" s="207">
        <v>85.36</v>
      </c>
      <c r="P181" s="208">
        <v>154.72</v>
      </c>
      <c r="Q181" s="207">
        <v>0.94169999999999998</v>
      </c>
      <c r="R181" s="17">
        <v>0.80469999999999997</v>
      </c>
    </row>
    <row r="182" spans="2:18" x14ac:dyDescent="0.3">
      <c r="B182" s="194">
        <v>45397</v>
      </c>
      <c r="C182" s="202">
        <v>85.15</v>
      </c>
      <c r="D182" s="203">
        <v>5.3470000000000004</v>
      </c>
      <c r="E182" s="204">
        <v>93.552999999999997</v>
      </c>
      <c r="F182" s="205">
        <v>4.8</v>
      </c>
      <c r="G182" s="204">
        <v>96.245000000000005</v>
      </c>
      <c r="H182" s="205">
        <v>0.7</v>
      </c>
      <c r="I182" s="204">
        <v>79.484375</v>
      </c>
      <c r="J182" s="205">
        <v>4.6130000000000004</v>
      </c>
      <c r="K182" s="206">
        <v>75.921999999999997</v>
      </c>
      <c r="L182" s="207">
        <v>91.569000000000003</v>
      </c>
      <c r="M182" s="208">
        <v>1975.7</v>
      </c>
      <c r="N182" s="208">
        <v>5061.8</v>
      </c>
      <c r="O182" s="207">
        <v>85.41</v>
      </c>
      <c r="P182" s="208">
        <v>154.28</v>
      </c>
      <c r="Q182" s="207">
        <v>0.94120000000000004</v>
      </c>
      <c r="R182" s="17">
        <v>0.80349999999999999</v>
      </c>
    </row>
    <row r="183" spans="2:18" x14ac:dyDescent="0.3">
      <c r="B183" s="194">
        <v>45394</v>
      </c>
      <c r="C183" s="202">
        <v>85.884</v>
      </c>
      <c r="D183" s="203">
        <v>5.2190000000000003</v>
      </c>
      <c r="E183" s="204">
        <v>93.784000000000006</v>
      </c>
      <c r="F183" s="205">
        <v>4.7279999999999998</v>
      </c>
      <c r="G183" s="204">
        <v>96.301000000000002</v>
      </c>
      <c r="H183" s="205">
        <v>0.69199999999999995</v>
      </c>
      <c r="I183" s="204">
        <v>79.8984375</v>
      </c>
      <c r="J183" s="205">
        <v>4.5380000000000003</v>
      </c>
      <c r="K183" s="206">
        <v>76.45</v>
      </c>
      <c r="L183" s="207">
        <v>92.340999999999994</v>
      </c>
      <c r="M183" s="208">
        <v>2003.2</v>
      </c>
      <c r="N183" s="208">
        <v>5123.3999999999996</v>
      </c>
      <c r="O183" s="207">
        <v>85.66</v>
      </c>
      <c r="P183" s="208">
        <v>153.22999999999999</v>
      </c>
      <c r="Q183" s="207">
        <v>0.93959999999999999</v>
      </c>
      <c r="R183" s="17">
        <v>0.80310000000000004</v>
      </c>
    </row>
    <row r="184" spans="2:18" x14ac:dyDescent="0.3">
      <c r="B184" s="194">
        <v>45393</v>
      </c>
      <c r="C184" s="202">
        <v>85.513000000000005</v>
      </c>
      <c r="D184" s="203">
        <v>5.282</v>
      </c>
      <c r="E184" s="204">
        <v>93.554000000000002</v>
      </c>
      <c r="F184" s="205">
        <v>4.7969999999999997</v>
      </c>
      <c r="G184" s="204">
        <v>96.283000000000001</v>
      </c>
      <c r="H184" s="205">
        <v>0.69399999999999995</v>
      </c>
      <c r="I184" s="204">
        <v>79.4765625</v>
      </c>
      <c r="J184" s="205">
        <v>4.6100000000000003</v>
      </c>
      <c r="K184" s="206">
        <v>76.09</v>
      </c>
      <c r="L184" s="207">
        <v>91.566999999999993</v>
      </c>
      <c r="M184" s="208">
        <v>2042.6</v>
      </c>
      <c r="N184" s="208">
        <v>5199.1000000000004</v>
      </c>
      <c r="O184" s="207">
        <v>85.02</v>
      </c>
      <c r="P184" s="208">
        <v>153.27000000000001</v>
      </c>
      <c r="Q184" s="207">
        <v>0.93230000000000002</v>
      </c>
      <c r="R184" s="17">
        <v>0.79659999999999997</v>
      </c>
    </row>
    <row r="185" spans="2:18" x14ac:dyDescent="0.3">
      <c r="B185" s="194">
        <v>45392</v>
      </c>
      <c r="C185" s="202">
        <v>85.710999999999999</v>
      </c>
      <c r="D185" s="203">
        <v>5.2460000000000004</v>
      </c>
      <c r="E185" s="204">
        <v>93.616</v>
      </c>
      <c r="F185" s="205">
        <v>4.774</v>
      </c>
      <c r="G185" s="204">
        <v>96.784999999999997</v>
      </c>
      <c r="H185" s="205">
        <v>0.625</v>
      </c>
      <c r="I185" s="204">
        <v>79.6953125</v>
      </c>
      <c r="J185" s="205">
        <v>4.57</v>
      </c>
      <c r="K185" s="206">
        <v>76.421999999999997</v>
      </c>
      <c r="L185" s="207">
        <v>92.055999999999997</v>
      </c>
      <c r="M185" s="208">
        <v>2028.4</v>
      </c>
      <c r="N185" s="208">
        <v>5160.6000000000004</v>
      </c>
      <c r="O185" s="207">
        <v>86.21</v>
      </c>
      <c r="P185" s="208">
        <v>153.16</v>
      </c>
      <c r="Q185" s="207">
        <v>0.93089999999999995</v>
      </c>
      <c r="R185" s="17">
        <v>0.7974</v>
      </c>
    </row>
    <row r="186" spans="2:18" x14ac:dyDescent="0.3">
      <c r="B186" s="194">
        <v>45391</v>
      </c>
      <c r="C186" s="202">
        <v>86.774000000000001</v>
      </c>
      <c r="D186" s="203">
        <v>5.0640000000000001</v>
      </c>
      <c r="E186" s="204">
        <v>94.393000000000001</v>
      </c>
      <c r="F186" s="205">
        <v>4.5369999999999999</v>
      </c>
      <c r="G186" s="204">
        <v>96.856999999999999</v>
      </c>
      <c r="H186" s="205">
        <v>0.61499999999999999</v>
      </c>
      <c r="I186" s="204">
        <v>80.8203125</v>
      </c>
      <c r="J186" s="205">
        <v>4.3689999999999998</v>
      </c>
      <c r="K186" s="206">
        <v>77.100999999999999</v>
      </c>
      <c r="L186" s="207">
        <v>92.436000000000007</v>
      </c>
      <c r="M186" s="208">
        <v>2080.8000000000002</v>
      </c>
      <c r="N186" s="208">
        <v>5209.8999999999996</v>
      </c>
      <c r="O186" s="207">
        <v>85.23</v>
      </c>
      <c r="P186" s="208">
        <v>151.76</v>
      </c>
      <c r="Q186" s="207">
        <v>0.92110000000000003</v>
      </c>
      <c r="R186" s="17">
        <v>0.78879999999999995</v>
      </c>
    </row>
    <row r="187" spans="2:18" x14ac:dyDescent="0.3">
      <c r="B187" s="194">
        <v>45390</v>
      </c>
      <c r="C187" s="202">
        <v>86.460999999999999</v>
      </c>
      <c r="D187" s="203">
        <v>5.117</v>
      </c>
      <c r="E187" s="204">
        <v>94.218000000000004</v>
      </c>
      <c r="F187" s="205">
        <v>4.5890000000000004</v>
      </c>
      <c r="G187" s="204">
        <v>96.870999999999995</v>
      </c>
      <c r="H187" s="205">
        <v>0.61299999999999999</v>
      </c>
      <c r="I187" s="204">
        <v>80.4765625</v>
      </c>
      <c r="J187" s="205">
        <v>4.4290000000000003</v>
      </c>
      <c r="K187" s="206">
        <v>76.84</v>
      </c>
      <c r="L187" s="207">
        <v>91.906999999999996</v>
      </c>
      <c r="M187" s="208">
        <v>2073.6999999999998</v>
      </c>
      <c r="N187" s="208">
        <v>5202.3999999999996</v>
      </c>
      <c r="O187" s="207">
        <v>86.43</v>
      </c>
      <c r="P187" s="208">
        <v>151.82</v>
      </c>
      <c r="Q187" s="207">
        <v>0.92090000000000005</v>
      </c>
      <c r="R187" s="17">
        <v>0.79020000000000001</v>
      </c>
    </row>
    <row r="188" spans="2:18" x14ac:dyDescent="0.3">
      <c r="B188" s="194">
        <v>45387</v>
      </c>
      <c r="C188" s="202">
        <v>86.506</v>
      </c>
      <c r="D188" s="203">
        <v>5.1079999999999997</v>
      </c>
      <c r="E188" s="204">
        <v>94.328000000000003</v>
      </c>
      <c r="F188" s="205">
        <v>4.5540000000000003</v>
      </c>
      <c r="G188" s="204">
        <v>96.942999999999998</v>
      </c>
      <c r="H188" s="205">
        <v>0.60299999999999998</v>
      </c>
      <c r="I188" s="204">
        <v>80.6484375</v>
      </c>
      <c r="J188" s="205">
        <v>4.3970000000000002</v>
      </c>
      <c r="K188" s="206">
        <v>76.929000000000002</v>
      </c>
      <c r="L188" s="207">
        <v>91.998999999999995</v>
      </c>
      <c r="M188" s="208">
        <v>2063.5</v>
      </c>
      <c r="N188" s="208">
        <v>5204.3</v>
      </c>
      <c r="O188" s="207">
        <v>86.91</v>
      </c>
      <c r="P188" s="208">
        <v>151.62</v>
      </c>
      <c r="Q188" s="207">
        <v>0.92279999999999995</v>
      </c>
      <c r="R188" s="17">
        <v>0.7913</v>
      </c>
    </row>
    <row r="189" spans="2:18" x14ac:dyDescent="0.3">
      <c r="B189" s="194">
        <v>45386</v>
      </c>
      <c r="C189" s="202">
        <v>86.921999999999997</v>
      </c>
      <c r="D189" s="203">
        <v>5.0369999999999999</v>
      </c>
      <c r="E189" s="204">
        <v>94.572000000000003</v>
      </c>
      <c r="F189" s="205">
        <v>4.4800000000000004</v>
      </c>
      <c r="G189" s="204">
        <v>96.954999999999998</v>
      </c>
      <c r="H189" s="205">
        <v>0.60099999999999998</v>
      </c>
      <c r="I189" s="204">
        <v>81.15625</v>
      </c>
      <c r="J189" s="205">
        <v>4.3049999999999997</v>
      </c>
      <c r="K189" s="206">
        <v>77.188999999999993</v>
      </c>
      <c r="L189" s="207">
        <v>92.475999999999999</v>
      </c>
      <c r="M189" s="208">
        <v>2053.8000000000002</v>
      </c>
      <c r="N189" s="208">
        <v>5147.2</v>
      </c>
      <c r="O189" s="207">
        <v>86.59</v>
      </c>
      <c r="P189" s="208">
        <v>151.34</v>
      </c>
      <c r="Q189" s="207">
        <v>0.92279999999999995</v>
      </c>
      <c r="R189" s="17">
        <v>0.79100000000000004</v>
      </c>
    </row>
    <row r="190" spans="2:18" x14ac:dyDescent="0.3">
      <c r="B190" s="194">
        <v>45385</v>
      </c>
      <c r="C190" s="202">
        <v>86.813999999999993</v>
      </c>
      <c r="D190" s="203">
        <v>5.0529999999999999</v>
      </c>
      <c r="E190" s="204">
        <v>94.503</v>
      </c>
      <c r="F190" s="205">
        <v>4.4969999999999999</v>
      </c>
      <c r="G190" s="204">
        <v>96.998000000000005</v>
      </c>
      <c r="H190" s="205">
        <v>0.59499999999999997</v>
      </c>
      <c r="I190" s="204">
        <v>80.9375</v>
      </c>
      <c r="J190" s="205">
        <v>4.3419999999999996</v>
      </c>
      <c r="K190" s="206">
        <v>76.989000000000004</v>
      </c>
      <c r="L190" s="207">
        <v>91.738</v>
      </c>
      <c r="M190" s="208">
        <v>2076.1999999999998</v>
      </c>
      <c r="N190" s="208">
        <v>5211.5</v>
      </c>
      <c r="O190" s="207">
        <v>85.43</v>
      </c>
      <c r="P190" s="208">
        <v>151.69999999999999</v>
      </c>
      <c r="Q190" s="207">
        <v>0.92279999999999995</v>
      </c>
      <c r="R190" s="17">
        <v>0.79039999999999999</v>
      </c>
    </row>
    <row r="191" spans="2:18" x14ac:dyDescent="0.3">
      <c r="B191" s="194">
        <v>45384</v>
      </c>
      <c r="C191" s="202">
        <v>86.632999999999996</v>
      </c>
      <c r="D191" s="203">
        <v>5.0830000000000002</v>
      </c>
      <c r="E191" s="204">
        <v>94.385000000000005</v>
      </c>
      <c r="F191" s="205">
        <v>4.532</v>
      </c>
      <c r="G191" s="204">
        <v>97.034000000000006</v>
      </c>
      <c r="H191" s="205">
        <v>0.59</v>
      </c>
      <c r="I191" s="204">
        <v>80.8984375</v>
      </c>
      <c r="J191" s="205">
        <v>4.3479999999999999</v>
      </c>
      <c r="K191" s="206">
        <v>76.760000000000005</v>
      </c>
      <c r="L191" s="207">
        <v>91.825000000000003</v>
      </c>
      <c r="M191" s="208">
        <v>2065</v>
      </c>
      <c r="N191" s="208">
        <v>5205.8</v>
      </c>
      <c r="O191" s="207">
        <v>85.15</v>
      </c>
      <c r="P191" s="208">
        <v>151.56</v>
      </c>
      <c r="Q191" s="207">
        <v>0.92849999999999999</v>
      </c>
      <c r="R191" s="17">
        <v>0.79510000000000003</v>
      </c>
    </row>
    <row r="192" spans="2:18" x14ac:dyDescent="0.3">
      <c r="B192" s="194">
        <v>45383</v>
      </c>
      <c r="C192" s="202">
        <v>86.805999999999997</v>
      </c>
      <c r="D192" s="203">
        <v>5.0529999999999999</v>
      </c>
      <c r="E192" s="204">
        <v>94.441999999999993</v>
      </c>
      <c r="F192" s="205">
        <v>4.5140000000000002</v>
      </c>
      <c r="G192" s="204">
        <v>97.144000000000005</v>
      </c>
      <c r="H192" s="205">
        <v>0.57499999999999996</v>
      </c>
      <c r="I192" s="204">
        <v>81.109375</v>
      </c>
      <c r="J192" s="205">
        <v>4.3099999999999996</v>
      </c>
      <c r="K192" s="206">
        <f>(K191+K193)/2</f>
        <v>77.14500000000001</v>
      </c>
      <c r="L192" s="207">
        <f>(L191+L193)/2</f>
        <v>92.238</v>
      </c>
      <c r="M192" s="208">
        <v>2102.8000000000002</v>
      </c>
      <c r="N192" s="208">
        <v>5243.8</v>
      </c>
      <c r="O192" s="207">
        <v>83.71</v>
      </c>
      <c r="P192" s="208">
        <v>151.65</v>
      </c>
      <c r="Q192" s="207">
        <v>0.93079999999999996</v>
      </c>
      <c r="R192" s="17">
        <v>0.79669999999999996</v>
      </c>
    </row>
    <row r="193" spans="2:18" x14ac:dyDescent="0.3">
      <c r="B193" s="194">
        <v>45379</v>
      </c>
      <c r="C193" s="202">
        <v>87.4</v>
      </c>
      <c r="D193" s="203">
        <v>4.9530000000000003</v>
      </c>
      <c r="E193" s="204">
        <v>94.653000000000006</v>
      </c>
      <c r="F193" s="205">
        <v>4.4489999999999998</v>
      </c>
      <c r="G193" s="204">
        <v>97.34</v>
      </c>
      <c r="H193" s="205">
        <v>0.54800000000000004</v>
      </c>
      <c r="I193" s="204">
        <v>81.734375</v>
      </c>
      <c r="J193" s="205">
        <v>4.2009999999999996</v>
      </c>
      <c r="K193" s="206">
        <v>77.53</v>
      </c>
      <c r="L193" s="207">
        <v>92.650999999999996</v>
      </c>
      <c r="M193" s="208">
        <v>2124.5</v>
      </c>
      <c r="N193" s="208">
        <v>5254.4</v>
      </c>
      <c r="O193" s="207">
        <v>83.17</v>
      </c>
      <c r="P193" s="208">
        <v>151.38</v>
      </c>
      <c r="Q193" s="207">
        <v>0.92689999999999995</v>
      </c>
      <c r="R193" s="17">
        <v>0.79220000000000002</v>
      </c>
    </row>
    <row r="194" spans="2:18" x14ac:dyDescent="0.3">
      <c r="B194" s="194">
        <v>45378</v>
      </c>
      <c r="C194" s="202">
        <v>87.427000000000007</v>
      </c>
      <c r="D194" s="203">
        <v>4.9480000000000004</v>
      </c>
      <c r="E194" s="204">
        <v>94.744</v>
      </c>
      <c r="F194" s="205">
        <v>4.4210000000000003</v>
      </c>
      <c r="G194" s="204">
        <v>97.221000000000004</v>
      </c>
      <c r="H194" s="205">
        <v>0.56399999999999995</v>
      </c>
      <c r="I194" s="204">
        <v>81.78125</v>
      </c>
      <c r="J194" s="205">
        <v>4.1890000000000001</v>
      </c>
      <c r="K194" s="206">
        <v>77.510999999999996</v>
      </c>
      <c r="L194" s="207">
        <v>93.102000000000004</v>
      </c>
      <c r="M194" s="208">
        <v>2114.3000000000002</v>
      </c>
      <c r="N194" s="208">
        <v>5248.5</v>
      </c>
      <c r="O194" s="207">
        <v>81.349999999999994</v>
      </c>
      <c r="P194" s="208">
        <v>151.33000000000001</v>
      </c>
      <c r="Q194" s="207">
        <v>0.92359999999999998</v>
      </c>
      <c r="R194" s="17">
        <v>0.79110000000000003</v>
      </c>
    </row>
    <row r="195" spans="2:18" x14ac:dyDescent="0.3">
      <c r="B195" s="194">
        <v>45377</v>
      </c>
      <c r="C195" s="202">
        <v>87.260999999999996</v>
      </c>
      <c r="D195" s="203">
        <v>4.9740000000000002</v>
      </c>
      <c r="E195" s="204">
        <v>94.674000000000007</v>
      </c>
      <c r="F195" s="205">
        <v>4.4390000000000001</v>
      </c>
      <c r="G195" s="204">
        <v>97.078999999999994</v>
      </c>
      <c r="H195" s="205">
        <v>0.58299999999999996</v>
      </c>
      <c r="I195" s="204">
        <v>81.5546875</v>
      </c>
      <c r="J195" s="205">
        <v>4.2270000000000003</v>
      </c>
      <c r="K195" s="206">
        <v>77.287999999999997</v>
      </c>
      <c r="L195" s="207">
        <v>92.825000000000003</v>
      </c>
      <c r="M195" s="208">
        <v>2070.1999999999998</v>
      </c>
      <c r="N195" s="208">
        <v>5203.6000000000004</v>
      </c>
      <c r="O195" s="207">
        <v>81.62</v>
      </c>
      <c r="P195" s="208">
        <v>151.56</v>
      </c>
      <c r="Q195" s="207">
        <v>0.92330000000000001</v>
      </c>
      <c r="R195" s="17">
        <v>0.79190000000000005</v>
      </c>
    </row>
    <row r="196" spans="2:18" x14ac:dyDescent="0.3">
      <c r="B196" s="194">
        <v>45376</v>
      </c>
      <c r="C196" s="202">
        <v>87.293999999999997</v>
      </c>
      <c r="D196" s="203">
        <v>4.968</v>
      </c>
      <c r="E196" s="204">
        <v>94.674999999999997</v>
      </c>
      <c r="F196" s="205">
        <v>4.4370000000000003</v>
      </c>
      <c r="G196" s="204">
        <v>97.093000000000004</v>
      </c>
      <c r="H196" s="205">
        <v>0.58099999999999996</v>
      </c>
      <c r="I196" s="204">
        <v>81.46875</v>
      </c>
      <c r="J196" s="205">
        <v>4.2409999999999997</v>
      </c>
      <c r="K196" s="206">
        <v>77.19</v>
      </c>
      <c r="L196" s="207">
        <v>92.513999999999996</v>
      </c>
      <c r="M196" s="208">
        <v>2074.1999999999998</v>
      </c>
      <c r="N196" s="208">
        <v>5218.2</v>
      </c>
      <c r="O196" s="207">
        <v>81.95</v>
      </c>
      <c r="P196" s="208">
        <v>151.41999999999999</v>
      </c>
      <c r="Q196" s="207">
        <v>0.92269999999999996</v>
      </c>
      <c r="R196" s="17">
        <v>0.79139999999999999</v>
      </c>
    </row>
    <row r="197" spans="2:18" x14ac:dyDescent="0.3">
      <c r="B197" s="194">
        <v>45373</v>
      </c>
      <c r="C197" s="202">
        <v>87.611000000000004</v>
      </c>
      <c r="D197" s="203">
        <v>4.9139999999999997</v>
      </c>
      <c r="E197" s="204">
        <v>94.816000000000003</v>
      </c>
      <c r="F197" s="205">
        <v>4.3940000000000001</v>
      </c>
      <c r="G197" s="204">
        <v>97.061999999999998</v>
      </c>
      <c r="H197" s="205">
        <v>0.58499999999999996</v>
      </c>
      <c r="I197" s="204">
        <v>81.7421875</v>
      </c>
      <c r="J197" s="205">
        <v>4.1920000000000002</v>
      </c>
      <c r="K197" s="206">
        <v>77.512</v>
      </c>
      <c r="L197" s="207">
        <v>92.873999999999995</v>
      </c>
      <c r="M197" s="208">
        <v>2072</v>
      </c>
      <c r="N197" s="208">
        <v>5234.2</v>
      </c>
      <c r="O197" s="207">
        <v>80.63</v>
      </c>
      <c r="P197" s="208">
        <v>151.41</v>
      </c>
      <c r="Q197" s="207">
        <v>0.92520000000000002</v>
      </c>
      <c r="R197" s="17">
        <v>0.79359999999999997</v>
      </c>
    </row>
    <row r="198" spans="2:18" x14ac:dyDescent="0.3">
      <c r="B198" s="194">
        <v>45372</v>
      </c>
      <c r="C198" s="202">
        <v>87.191000000000003</v>
      </c>
      <c r="D198" s="203">
        <v>4.984</v>
      </c>
      <c r="E198" s="204">
        <v>94.614999999999995</v>
      </c>
      <c r="F198" s="205">
        <v>4.4530000000000003</v>
      </c>
      <c r="G198" s="204">
        <v>97.043999999999997</v>
      </c>
      <c r="H198" s="205">
        <v>0.58699999999999997</v>
      </c>
      <c r="I198" s="204">
        <v>81.3046875</v>
      </c>
      <c r="J198" s="205">
        <v>4.2649999999999997</v>
      </c>
      <c r="K198" s="206">
        <v>77.117999999999995</v>
      </c>
      <c r="L198" s="207">
        <v>92.64</v>
      </c>
      <c r="M198" s="208">
        <v>2098.6</v>
      </c>
      <c r="N198" s="208">
        <v>5241.5</v>
      </c>
      <c r="O198" s="207">
        <v>81.069999999999993</v>
      </c>
      <c r="P198" s="208">
        <v>151.62</v>
      </c>
      <c r="Q198" s="207">
        <v>0.92079999999999995</v>
      </c>
      <c r="R198" s="17">
        <v>0.79</v>
      </c>
    </row>
    <row r="199" spans="2:18" x14ac:dyDescent="0.3">
      <c r="B199" s="194">
        <v>45371</v>
      </c>
      <c r="C199" s="202">
        <v>87.072999999999993</v>
      </c>
      <c r="D199" s="203">
        <v>5.0019999999999998</v>
      </c>
      <c r="E199" s="204">
        <v>94.656999999999996</v>
      </c>
      <c r="F199" s="205">
        <v>4.4370000000000003</v>
      </c>
      <c r="G199" s="204">
        <v>97.117999999999995</v>
      </c>
      <c r="H199" s="205">
        <v>0.57699999999999996</v>
      </c>
      <c r="I199" s="204">
        <v>81.2890625</v>
      </c>
      <c r="J199" s="205">
        <v>4.2670000000000003</v>
      </c>
      <c r="K199" s="206">
        <v>76.995000000000005</v>
      </c>
      <c r="L199" s="207">
        <v>92.358000000000004</v>
      </c>
      <c r="M199" s="208">
        <v>2074.9</v>
      </c>
      <c r="N199" s="208">
        <v>5224.6000000000004</v>
      </c>
      <c r="O199" s="207">
        <v>81.680000000000007</v>
      </c>
      <c r="P199" s="208">
        <v>151.26</v>
      </c>
      <c r="Q199" s="207">
        <v>0.91559999999999997</v>
      </c>
      <c r="R199" s="17">
        <v>0.78210000000000002</v>
      </c>
    </row>
    <row r="200" spans="2:18" x14ac:dyDescent="0.3">
      <c r="B200" s="194">
        <v>45370</v>
      </c>
      <c r="C200" s="202">
        <v>86.944000000000003</v>
      </c>
      <c r="D200" s="203">
        <v>5.0229999999999997</v>
      </c>
      <c r="E200" s="204">
        <v>94.38</v>
      </c>
      <c r="F200" s="205">
        <v>4.5190000000000001</v>
      </c>
      <c r="G200" s="204">
        <v>97.117999999999995</v>
      </c>
      <c r="H200" s="205">
        <v>0.57699999999999996</v>
      </c>
      <c r="I200" s="204">
        <v>81.1015625</v>
      </c>
      <c r="J200" s="205">
        <v>4.2990000000000004</v>
      </c>
      <c r="K200" s="206">
        <v>76.757999999999996</v>
      </c>
      <c r="L200" s="207">
        <v>92.412000000000006</v>
      </c>
      <c r="M200" s="208">
        <v>2035.7</v>
      </c>
      <c r="N200" s="208">
        <v>5178.5</v>
      </c>
      <c r="O200" s="207">
        <v>83.47</v>
      </c>
      <c r="P200" s="208">
        <v>150.86000000000001</v>
      </c>
      <c r="Q200" s="207">
        <v>0.92030000000000001</v>
      </c>
      <c r="R200" s="17">
        <v>0.78610000000000002</v>
      </c>
    </row>
    <row r="201" spans="2:18" x14ac:dyDescent="0.3">
      <c r="B201" s="194">
        <v>45369</v>
      </c>
      <c r="C201" s="202">
        <v>86.703999999999994</v>
      </c>
      <c r="D201" s="203">
        <v>5.0620000000000003</v>
      </c>
      <c r="E201" s="204">
        <v>94.242000000000004</v>
      </c>
      <c r="F201" s="205">
        <v>4.5579999999999998</v>
      </c>
      <c r="G201" s="204">
        <v>96.915000000000006</v>
      </c>
      <c r="H201" s="205">
        <v>0.60399999999999998</v>
      </c>
      <c r="I201" s="204">
        <v>80.8984375</v>
      </c>
      <c r="J201" s="205">
        <v>4.3330000000000002</v>
      </c>
      <c r="K201" s="206">
        <v>76.58</v>
      </c>
      <c r="L201" s="207">
        <v>92.570999999999998</v>
      </c>
      <c r="M201" s="208">
        <v>2024.7</v>
      </c>
      <c r="N201" s="208">
        <v>5149.3999999999996</v>
      </c>
      <c r="O201" s="207">
        <v>82.72</v>
      </c>
      <c r="P201" s="208">
        <v>149.15</v>
      </c>
      <c r="Q201" s="207">
        <v>0.91979999999999995</v>
      </c>
      <c r="R201" s="17">
        <v>0.78559999999999997</v>
      </c>
    </row>
    <row r="202" spans="2:18" x14ac:dyDescent="0.3">
      <c r="B202" s="194">
        <v>45366</v>
      </c>
      <c r="C202" s="202">
        <v>86.804000000000002</v>
      </c>
      <c r="D202" s="203">
        <v>5.0449999999999999</v>
      </c>
      <c r="E202" s="204">
        <v>94.373000000000005</v>
      </c>
      <c r="F202" s="205">
        <v>4.5179999999999998</v>
      </c>
      <c r="G202" s="204">
        <v>96.832999999999998</v>
      </c>
      <c r="H202" s="205">
        <v>0.61499999999999999</v>
      </c>
      <c r="I202" s="204">
        <v>80.9921875</v>
      </c>
      <c r="J202" s="205">
        <v>4.3159999999999998</v>
      </c>
      <c r="K202" s="206">
        <v>76.488</v>
      </c>
      <c r="L202" s="207">
        <v>92.436999999999998</v>
      </c>
      <c r="M202" s="208">
        <v>2039.3</v>
      </c>
      <c r="N202" s="208">
        <v>5117.1000000000004</v>
      </c>
      <c r="O202" s="207">
        <v>81.040000000000006</v>
      </c>
      <c r="P202" s="208">
        <v>149.04</v>
      </c>
      <c r="Q202" s="207">
        <v>0.91839999999999999</v>
      </c>
      <c r="R202" s="17">
        <v>0.78520000000000001</v>
      </c>
    </row>
    <row r="203" spans="2:18" x14ac:dyDescent="0.3">
      <c r="B203" s="194">
        <v>45365</v>
      </c>
      <c r="C203" s="202">
        <v>86.86</v>
      </c>
      <c r="D203" s="203">
        <v>5.0350000000000001</v>
      </c>
      <c r="E203" s="204">
        <v>94.525999999999996</v>
      </c>
      <c r="F203" s="205">
        <v>4.4720000000000004</v>
      </c>
      <c r="G203" s="204">
        <v>96.888999999999996</v>
      </c>
      <c r="H203" s="205">
        <v>0.60699999999999998</v>
      </c>
      <c r="I203" s="204">
        <v>81.1015625</v>
      </c>
      <c r="J203" s="205">
        <v>4.2939999999999996</v>
      </c>
      <c r="K203" s="206">
        <v>76.522999999999996</v>
      </c>
      <c r="L203" s="207">
        <v>92.423000000000002</v>
      </c>
      <c r="M203" s="208">
        <v>2031.2</v>
      </c>
      <c r="N203" s="208">
        <v>5150.5</v>
      </c>
      <c r="O203" s="207">
        <v>81.260000000000005</v>
      </c>
      <c r="P203" s="208">
        <v>148.33000000000001</v>
      </c>
      <c r="Q203" s="207">
        <v>0.91890000000000005</v>
      </c>
      <c r="R203" s="17">
        <v>0.78410000000000002</v>
      </c>
    </row>
    <row r="204" spans="2:18" x14ac:dyDescent="0.3">
      <c r="B204" s="194">
        <v>45364</v>
      </c>
      <c r="C204" s="202">
        <v>87.468000000000004</v>
      </c>
      <c r="D204" s="203">
        <v>4.931</v>
      </c>
      <c r="E204" s="204">
        <v>94.754999999999995</v>
      </c>
      <c r="F204" s="205">
        <v>4.4009999999999998</v>
      </c>
      <c r="G204" s="204">
        <v>97.007000000000005</v>
      </c>
      <c r="H204" s="205">
        <v>0.59099999999999997</v>
      </c>
      <c r="I204" s="204">
        <v>81.6796875</v>
      </c>
      <c r="J204" s="205">
        <v>4.1929999999999996</v>
      </c>
      <c r="K204" s="206">
        <v>76.875</v>
      </c>
      <c r="L204" s="207">
        <v>93.180999999999997</v>
      </c>
      <c r="M204" s="208">
        <v>2071.6999999999998</v>
      </c>
      <c r="N204" s="208">
        <v>5165.3</v>
      </c>
      <c r="O204" s="207">
        <v>79.72</v>
      </c>
      <c r="P204" s="208">
        <v>147.76</v>
      </c>
      <c r="Q204" s="207">
        <v>0.91339999999999999</v>
      </c>
      <c r="R204" s="17">
        <v>0.78139999999999998</v>
      </c>
    </row>
    <row r="205" spans="2:18" x14ac:dyDescent="0.3">
      <c r="B205" s="194">
        <v>45363</v>
      </c>
      <c r="C205" s="202">
        <v>87.572000000000003</v>
      </c>
      <c r="D205" s="203">
        <v>4.9139999999999997</v>
      </c>
      <c r="E205" s="204">
        <v>94.873000000000005</v>
      </c>
      <c r="F205" s="205">
        <v>4.3650000000000002</v>
      </c>
      <c r="G205" s="204">
        <v>96.991</v>
      </c>
      <c r="H205" s="205">
        <v>0.59299999999999997</v>
      </c>
      <c r="I205" s="204">
        <v>81.8828125</v>
      </c>
      <c r="J205" s="205">
        <v>4.157</v>
      </c>
      <c r="K205" s="206">
        <v>77.254999999999995</v>
      </c>
      <c r="L205" s="207">
        <v>93.103999999999999</v>
      </c>
      <c r="M205" s="208">
        <v>2065.5</v>
      </c>
      <c r="N205" s="208">
        <v>5175.3</v>
      </c>
      <c r="O205" s="207">
        <v>77.56</v>
      </c>
      <c r="P205" s="208">
        <v>147.68</v>
      </c>
      <c r="Q205" s="207">
        <v>0.91520000000000001</v>
      </c>
      <c r="R205" s="17">
        <v>0.78169999999999995</v>
      </c>
    </row>
    <row r="206" spans="2:18" x14ac:dyDescent="0.3">
      <c r="B206" s="194">
        <v>45362</v>
      </c>
      <c r="C206" s="202">
        <v>87.847999999999999</v>
      </c>
      <c r="D206" s="203">
        <v>4.867</v>
      </c>
      <c r="E206" s="204">
        <v>95.158000000000001</v>
      </c>
      <c r="F206" s="205">
        <v>4.28</v>
      </c>
      <c r="G206" s="204">
        <v>97.049000000000007</v>
      </c>
      <c r="H206" s="205">
        <v>0.58499999999999996</v>
      </c>
      <c r="I206" s="204">
        <v>82.2109375</v>
      </c>
      <c r="J206" s="205">
        <v>4.0999999999999996</v>
      </c>
      <c r="K206" s="206">
        <v>77.093999999999994</v>
      </c>
      <c r="L206" s="207">
        <v>92.986999999999995</v>
      </c>
      <c r="M206" s="208">
        <v>2065.9</v>
      </c>
      <c r="N206" s="208">
        <v>5117.8999999999996</v>
      </c>
      <c r="O206" s="207">
        <v>77.930000000000007</v>
      </c>
      <c r="P206" s="208">
        <v>146.94999999999999</v>
      </c>
      <c r="Q206" s="207">
        <v>0.9153</v>
      </c>
      <c r="R206" s="17">
        <v>0.78039999999999998</v>
      </c>
    </row>
    <row r="207" spans="2:18" x14ac:dyDescent="0.3">
      <c r="B207" s="194">
        <v>45359</v>
      </c>
      <c r="C207" s="202">
        <v>87.995999999999995</v>
      </c>
      <c r="D207" s="203">
        <v>4.8419999999999996</v>
      </c>
      <c r="E207" s="204">
        <v>95.322000000000003</v>
      </c>
      <c r="F207" s="205">
        <v>4.2309999999999999</v>
      </c>
      <c r="G207" s="204">
        <v>97.153000000000006</v>
      </c>
      <c r="H207" s="205">
        <v>0.57099999999999995</v>
      </c>
      <c r="I207" s="204">
        <v>82.3671875</v>
      </c>
      <c r="J207" s="205">
        <v>4.0720000000000001</v>
      </c>
      <c r="K207" s="206">
        <v>77.046999999999997</v>
      </c>
      <c r="L207" s="207">
        <v>93.325000000000003</v>
      </c>
      <c r="M207" s="208">
        <v>2082.6999999999998</v>
      </c>
      <c r="N207" s="208">
        <v>5123.7</v>
      </c>
      <c r="O207" s="207">
        <v>78.010000000000005</v>
      </c>
      <c r="P207" s="208">
        <v>147.06</v>
      </c>
      <c r="Q207" s="207">
        <v>0.91420000000000001</v>
      </c>
      <c r="R207" s="17">
        <v>0.77780000000000005</v>
      </c>
    </row>
    <row r="208" spans="2:18" x14ac:dyDescent="0.3">
      <c r="B208" s="194">
        <v>45358</v>
      </c>
      <c r="C208" s="202">
        <v>87.872</v>
      </c>
      <c r="D208" s="203">
        <v>4.8620000000000001</v>
      </c>
      <c r="E208" s="204">
        <v>95.227999999999994</v>
      </c>
      <c r="F208" s="205">
        <v>4.258</v>
      </c>
      <c r="G208" s="204">
        <v>97.18</v>
      </c>
      <c r="H208" s="205">
        <v>0.56699999999999995</v>
      </c>
      <c r="I208" s="204">
        <v>82.2578125</v>
      </c>
      <c r="J208" s="205">
        <v>4.0880000000000001</v>
      </c>
      <c r="K208" s="206">
        <v>76.819000000000003</v>
      </c>
      <c r="L208" s="207">
        <v>93.021000000000001</v>
      </c>
      <c r="M208" s="208">
        <v>2084.6999999999998</v>
      </c>
      <c r="N208" s="208">
        <v>5157.3999999999996</v>
      </c>
      <c r="O208" s="207">
        <v>78.930000000000007</v>
      </c>
      <c r="P208" s="208">
        <v>148.05000000000001</v>
      </c>
      <c r="Q208" s="207">
        <v>0.91339999999999999</v>
      </c>
      <c r="R208" s="17">
        <v>0.78069999999999995</v>
      </c>
    </row>
    <row r="209" spans="2:18" x14ac:dyDescent="0.3">
      <c r="B209" s="194">
        <v>45357</v>
      </c>
      <c r="C209" s="202">
        <v>87.664000000000001</v>
      </c>
      <c r="D209" s="203">
        <v>4.8949999999999996</v>
      </c>
      <c r="E209" s="204">
        <v>95.087000000000003</v>
      </c>
      <c r="F209" s="205">
        <v>4.2960000000000003</v>
      </c>
      <c r="G209" s="204">
        <v>97.320999999999998</v>
      </c>
      <c r="H209" s="205">
        <v>0.54800000000000004</v>
      </c>
      <c r="I209" s="204">
        <v>82.1015625</v>
      </c>
      <c r="J209" s="205">
        <v>4.1139999999999999</v>
      </c>
      <c r="K209" s="206">
        <v>76.863</v>
      </c>
      <c r="L209" s="207">
        <v>92.834000000000003</v>
      </c>
      <c r="M209" s="208">
        <v>2068.1</v>
      </c>
      <c r="N209" s="208">
        <v>5104.8</v>
      </c>
      <c r="O209" s="207">
        <v>79.13</v>
      </c>
      <c r="P209" s="208">
        <v>149.38</v>
      </c>
      <c r="Q209" s="207">
        <v>0.91749999999999998</v>
      </c>
      <c r="R209" s="17">
        <v>0.78549999999999998</v>
      </c>
    </row>
    <row r="210" spans="2:18" x14ac:dyDescent="0.3">
      <c r="B210" s="194">
        <v>45356</v>
      </c>
      <c r="C210" s="202">
        <v>87.408000000000001</v>
      </c>
      <c r="D210" s="203">
        <v>4.9370000000000003</v>
      </c>
      <c r="E210" s="204">
        <v>94.991</v>
      </c>
      <c r="F210" s="205">
        <v>4.3239999999999998</v>
      </c>
      <c r="G210" s="204">
        <v>97.388000000000005</v>
      </c>
      <c r="H210" s="205">
        <v>0.53900000000000003</v>
      </c>
      <c r="I210" s="204">
        <v>81.8046875</v>
      </c>
      <c r="J210" s="205">
        <v>4.1630000000000003</v>
      </c>
      <c r="K210" s="206">
        <v>76.745000000000005</v>
      </c>
      <c r="L210" s="207">
        <v>92.358000000000004</v>
      </c>
      <c r="M210" s="208">
        <v>2053.6999999999998</v>
      </c>
      <c r="N210" s="208">
        <v>5078.7</v>
      </c>
      <c r="O210" s="207">
        <v>78.150000000000006</v>
      </c>
      <c r="P210" s="208">
        <v>150.05000000000001</v>
      </c>
      <c r="Q210" s="207">
        <v>0.92110000000000003</v>
      </c>
      <c r="R210" s="17">
        <v>0.78710000000000002</v>
      </c>
    </row>
    <row r="211" spans="2:18" x14ac:dyDescent="0.3">
      <c r="B211" s="194">
        <v>45355</v>
      </c>
      <c r="C211" s="202">
        <v>86.986000000000004</v>
      </c>
      <c r="D211" s="203">
        <v>5.0060000000000002</v>
      </c>
      <c r="E211" s="204">
        <v>94.772999999999996</v>
      </c>
      <c r="F211" s="205">
        <v>4.3860000000000001</v>
      </c>
      <c r="G211" s="204">
        <v>97.274000000000001</v>
      </c>
      <c r="H211" s="205">
        <v>0.55400000000000005</v>
      </c>
      <c r="I211" s="204">
        <v>81.4453125</v>
      </c>
      <c r="J211" s="205">
        <v>4.2240000000000002</v>
      </c>
      <c r="K211" s="206">
        <v>76.212000000000003</v>
      </c>
      <c r="L211" s="207">
        <v>91.695999999999998</v>
      </c>
      <c r="M211" s="208">
        <v>2074.3000000000002</v>
      </c>
      <c r="N211" s="208">
        <v>5131</v>
      </c>
      <c r="O211" s="207">
        <v>78.739999999999995</v>
      </c>
      <c r="P211" s="208">
        <v>150.53</v>
      </c>
      <c r="Q211" s="207">
        <v>0.92120000000000002</v>
      </c>
      <c r="R211" s="17">
        <v>0.78790000000000004</v>
      </c>
    </row>
    <row r="212" spans="2:18" x14ac:dyDescent="0.3">
      <c r="B212" s="194">
        <v>45352</v>
      </c>
      <c r="C212" s="202">
        <v>87.216999999999999</v>
      </c>
      <c r="D212" s="203">
        <v>4.9669999999999996</v>
      </c>
      <c r="E212" s="204">
        <v>94.905000000000001</v>
      </c>
      <c r="F212" s="205">
        <v>4.3470000000000004</v>
      </c>
      <c r="G212" s="204">
        <v>97.266000000000005</v>
      </c>
      <c r="H212" s="205">
        <v>0.55500000000000005</v>
      </c>
      <c r="I212" s="204">
        <v>81.625</v>
      </c>
      <c r="J212" s="205">
        <v>4.1920000000000002</v>
      </c>
      <c r="K212" s="206">
        <v>76.245999999999995</v>
      </c>
      <c r="L212" s="207">
        <v>91.155000000000001</v>
      </c>
      <c r="M212" s="208">
        <v>2076.4</v>
      </c>
      <c r="N212" s="208">
        <v>5137.1000000000004</v>
      </c>
      <c r="O212" s="207">
        <v>79.97</v>
      </c>
      <c r="P212" s="208">
        <v>150.12</v>
      </c>
      <c r="Q212" s="207">
        <v>0.92269999999999996</v>
      </c>
      <c r="R212" s="17">
        <v>0.79020000000000001</v>
      </c>
    </row>
    <row r="213" spans="2:18" x14ac:dyDescent="0.3">
      <c r="B213" s="194">
        <v>45351</v>
      </c>
      <c r="C213" s="202">
        <v>86.811000000000007</v>
      </c>
      <c r="D213" s="203">
        <v>5.0339999999999998</v>
      </c>
      <c r="E213" s="204">
        <v>94.576999999999998</v>
      </c>
      <c r="F213" s="205">
        <v>4.4420000000000002</v>
      </c>
      <c r="G213" s="204">
        <v>97.322999999999993</v>
      </c>
      <c r="H213" s="205">
        <v>0.54700000000000004</v>
      </c>
      <c r="I213" s="204">
        <v>81.1640625</v>
      </c>
      <c r="J213" s="205">
        <v>4.2690000000000001</v>
      </c>
      <c r="K213" s="206">
        <v>76.183999999999997</v>
      </c>
      <c r="L213" s="207">
        <v>91.468999999999994</v>
      </c>
      <c r="M213" s="208">
        <v>2054.8000000000002</v>
      </c>
      <c r="N213" s="208">
        <v>5096.3</v>
      </c>
      <c r="O213" s="207">
        <v>78.260000000000005</v>
      </c>
      <c r="P213" s="208">
        <v>149.97999999999999</v>
      </c>
      <c r="Q213" s="207">
        <v>0.92549999999999999</v>
      </c>
      <c r="R213" s="17">
        <v>0.79210000000000003</v>
      </c>
    </row>
    <row r="214" spans="2:18" x14ac:dyDescent="0.3">
      <c r="B214" s="194">
        <v>45350</v>
      </c>
      <c r="C214" s="202">
        <v>86.796999999999997</v>
      </c>
      <c r="D214" s="203">
        <v>5.0350000000000001</v>
      </c>
      <c r="E214" s="204">
        <v>94.555999999999997</v>
      </c>
      <c r="F214" s="205">
        <v>4.4450000000000003</v>
      </c>
      <c r="G214" s="204">
        <v>97.45</v>
      </c>
      <c r="H214" s="205">
        <v>0.53</v>
      </c>
      <c r="I214" s="204">
        <v>81.0703125</v>
      </c>
      <c r="J214" s="205">
        <v>4.2839999999999998</v>
      </c>
      <c r="K214" s="206">
        <v>75.870999999999995</v>
      </c>
      <c r="L214" s="207">
        <v>91.185000000000002</v>
      </c>
      <c r="M214" s="208">
        <v>2040.3</v>
      </c>
      <c r="N214" s="208">
        <v>5069.8</v>
      </c>
      <c r="O214" s="207">
        <v>78.540000000000006</v>
      </c>
      <c r="P214" s="208">
        <v>150.69</v>
      </c>
      <c r="Q214" s="207">
        <v>0.92269999999999996</v>
      </c>
      <c r="R214" s="17">
        <v>0.78979999999999995</v>
      </c>
    </row>
    <row r="215" spans="2:18" x14ac:dyDescent="0.3">
      <c r="B215" s="194">
        <v>45349</v>
      </c>
      <c r="C215" s="202">
        <v>86.635000000000005</v>
      </c>
      <c r="D215" s="203">
        <v>5.0609999999999999</v>
      </c>
      <c r="E215" s="204">
        <v>94.406000000000006</v>
      </c>
      <c r="F215" s="205">
        <v>4.4870000000000001</v>
      </c>
      <c r="G215" s="204">
        <v>97.472999999999999</v>
      </c>
      <c r="H215" s="205">
        <v>0.52700000000000002</v>
      </c>
      <c r="I215" s="204">
        <v>80.8359375</v>
      </c>
      <c r="J215" s="205">
        <v>4.3239999999999998</v>
      </c>
      <c r="K215" s="206">
        <v>75.837999999999994</v>
      </c>
      <c r="L215" s="207">
        <v>91.08</v>
      </c>
      <c r="M215" s="208">
        <v>2056.1</v>
      </c>
      <c r="N215" s="208">
        <v>5078.2</v>
      </c>
      <c r="O215" s="207">
        <v>78.87</v>
      </c>
      <c r="P215" s="208">
        <v>150.51</v>
      </c>
      <c r="Q215" s="207">
        <v>0.92220000000000002</v>
      </c>
      <c r="R215" s="17">
        <v>0.7883</v>
      </c>
    </row>
    <row r="216" spans="2:18" x14ac:dyDescent="0.3">
      <c r="B216" s="194">
        <v>45348</v>
      </c>
      <c r="C216" s="202">
        <v>86.75</v>
      </c>
      <c r="D216" s="203">
        <v>5.0410000000000004</v>
      </c>
      <c r="E216" s="204">
        <v>94.486000000000004</v>
      </c>
      <c r="F216" s="205">
        <v>4.4619999999999997</v>
      </c>
      <c r="G216" s="204">
        <v>97.471999999999994</v>
      </c>
      <c r="H216" s="205">
        <v>0.52700000000000002</v>
      </c>
      <c r="I216" s="204">
        <v>80.9296875</v>
      </c>
      <c r="J216" s="205">
        <v>4.306</v>
      </c>
      <c r="K216" s="206">
        <v>76.091999999999999</v>
      </c>
      <c r="L216" s="207">
        <v>91.138000000000005</v>
      </c>
      <c r="M216" s="208">
        <v>2029</v>
      </c>
      <c r="N216" s="208">
        <v>5069.5</v>
      </c>
      <c r="O216" s="207">
        <v>77.58</v>
      </c>
      <c r="P216" s="208">
        <v>150.69999999999999</v>
      </c>
      <c r="Q216" s="207">
        <v>0.92159999999999997</v>
      </c>
      <c r="R216" s="17">
        <v>0.7883</v>
      </c>
    </row>
    <row r="217" spans="2:18" x14ac:dyDescent="0.3">
      <c r="B217" s="194">
        <v>45345</v>
      </c>
      <c r="C217" s="202">
        <v>87.009</v>
      </c>
      <c r="D217" s="203">
        <v>4.9969999999999999</v>
      </c>
      <c r="E217" s="204">
        <v>94.641999999999996</v>
      </c>
      <c r="F217" s="205">
        <v>4.4160000000000004</v>
      </c>
      <c r="G217" s="204">
        <v>97.224000000000004</v>
      </c>
      <c r="H217" s="205">
        <v>0.56000000000000005</v>
      </c>
      <c r="I217" s="204">
        <v>81.1171875</v>
      </c>
      <c r="J217" s="205">
        <v>4.2729999999999997</v>
      </c>
      <c r="K217" s="206">
        <v>76.394000000000005</v>
      </c>
      <c r="L217" s="207">
        <v>91.766000000000005</v>
      </c>
      <c r="M217" s="208">
        <v>2016.7</v>
      </c>
      <c r="N217" s="208">
        <v>5088.8</v>
      </c>
      <c r="O217" s="207">
        <v>76.489999999999995</v>
      </c>
      <c r="P217" s="208">
        <v>150.51</v>
      </c>
      <c r="Q217" s="207">
        <v>0.92410000000000003</v>
      </c>
      <c r="R217" s="17">
        <v>0.78910000000000002</v>
      </c>
    </row>
    <row r="218" spans="2:18" x14ac:dyDescent="0.3">
      <c r="B218" s="194">
        <v>45344</v>
      </c>
      <c r="C218" s="202">
        <v>86.483000000000004</v>
      </c>
      <c r="D218" s="203">
        <v>5.0839999999999996</v>
      </c>
      <c r="E218" s="204">
        <v>94.551000000000002</v>
      </c>
      <c r="F218" s="205">
        <v>4.4409999999999998</v>
      </c>
      <c r="G218" s="204">
        <v>97.222999999999999</v>
      </c>
      <c r="H218" s="205">
        <v>0.56000000000000005</v>
      </c>
      <c r="I218" s="204">
        <v>80.703125</v>
      </c>
      <c r="J218" s="205">
        <v>4.3419999999999996</v>
      </c>
      <c r="K218" s="206">
        <v>75.971000000000004</v>
      </c>
      <c r="L218" s="207">
        <v>90.983000000000004</v>
      </c>
      <c r="M218" s="208">
        <v>2013.8</v>
      </c>
      <c r="N218" s="208">
        <v>5087</v>
      </c>
      <c r="O218" s="207">
        <v>78.61</v>
      </c>
      <c r="P218" s="208">
        <v>150.53</v>
      </c>
      <c r="Q218" s="207">
        <v>0.92400000000000004</v>
      </c>
      <c r="R218" s="17">
        <v>0.78990000000000005</v>
      </c>
    </row>
    <row r="219" spans="2:18" x14ac:dyDescent="0.3">
      <c r="B219" s="194">
        <v>45343</v>
      </c>
      <c r="C219" s="202">
        <v>86.55</v>
      </c>
      <c r="D219" s="203">
        <v>5.0709999999999997</v>
      </c>
      <c r="E219" s="204">
        <v>94.643000000000001</v>
      </c>
      <c r="F219" s="205">
        <v>4.4119999999999999</v>
      </c>
      <c r="G219" s="204">
        <v>97.188999999999993</v>
      </c>
      <c r="H219" s="205">
        <v>0.56399999999999995</v>
      </c>
      <c r="I219" s="204">
        <v>80.75</v>
      </c>
      <c r="J219" s="205">
        <v>4.3330000000000002</v>
      </c>
      <c r="K219" s="206">
        <v>76</v>
      </c>
      <c r="L219" s="207">
        <v>90.74</v>
      </c>
      <c r="M219" s="208">
        <v>1994.7</v>
      </c>
      <c r="N219" s="208">
        <v>4981.8</v>
      </c>
      <c r="O219" s="207">
        <v>77.91</v>
      </c>
      <c r="P219" s="208">
        <v>150.30000000000001</v>
      </c>
      <c r="Q219" s="207">
        <v>0.92430000000000001</v>
      </c>
      <c r="R219" s="17">
        <v>0.7913</v>
      </c>
    </row>
    <row r="220" spans="2:18" x14ac:dyDescent="0.3">
      <c r="B220" s="194">
        <v>45342</v>
      </c>
      <c r="C220" s="202">
        <v>86.828999999999994</v>
      </c>
      <c r="D220" s="203">
        <v>5.024</v>
      </c>
      <c r="E220" s="204">
        <v>94.771000000000001</v>
      </c>
      <c r="F220" s="205">
        <v>4.3730000000000002</v>
      </c>
      <c r="G220" s="204">
        <v>97.159000000000006</v>
      </c>
      <c r="H220" s="205">
        <v>0.56799999999999995</v>
      </c>
      <c r="I220" s="204">
        <v>80.9921875</v>
      </c>
      <c r="J220" s="205">
        <v>4.29</v>
      </c>
      <c r="K220" s="206">
        <v>76.317999999999998</v>
      </c>
      <c r="L220" s="207">
        <v>91.38</v>
      </c>
      <c r="M220" s="208">
        <v>2004.1</v>
      </c>
      <c r="N220" s="208">
        <v>4975.5</v>
      </c>
      <c r="O220" s="207">
        <v>78.180000000000007</v>
      </c>
      <c r="P220" s="208">
        <v>150.01</v>
      </c>
      <c r="Q220" s="207">
        <v>0.92530000000000001</v>
      </c>
      <c r="R220" s="17">
        <v>0.79220000000000002</v>
      </c>
    </row>
    <row r="221" spans="2:18" x14ac:dyDescent="0.3">
      <c r="B221" s="194">
        <v>45338</v>
      </c>
      <c r="C221" s="202">
        <v>86.662999999999997</v>
      </c>
      <c r="D221" s="203">
        <v>5.0510000000000002</v>
      </c>
      <c r="E221" s="204">
        <v>94.68</v>
      </c>
      <c r="F221" s="205">
        <v>4.399</v>
      </c>
      <c r="G221" s="204">
        <v>97.156999999999996</v>
      </c>
      <c r="H221" s="205">
        <v>0.56799999999999995</v>
      </c>
      <c r="I221" s="204">
        <v>80.9375</v>
      </c>
      <c r="J221" s="205">
        <v>4.298</v>
      </c>
      <c r="K221" s="206">
        <v>75.914000000000001</v>
      </c>
      <c r="L221" s="207">
        <v>91.210999999999999</v>
      </c>
      <c r="M221" s="208">
        <v>2032.7</v>
      </c>
      <c r="N221" s="208">
        <v>5005.6000000000004</v>
      </c>
      <c r="O221" s="207">
        <v>79.19</v>
      </c>
      <c r="P221" s="208">
        <v>150.21</v>
      </c>
      <c r="Q221" s="207">
        <v>0.92789999999999995</v>
      </c>
      <c r="R221" s="17">
        <v>0.79349999999999998</v>
      </c>
    </row>
    <row r="222" spans="2:18" x14ac:dyDescent="0.3">
      <c r="B222" s="194">
        <v>45337</v>
      </c>
      <c r="C222" s="202">
        <v>87.012</v>
      </c>
      <c r="D222" s="203">
        <v>4.992</v>
      </c>
      <c r="E222" s="204">
        <v>94.83</v>
      </c>
      <c r="F222" s="205">
        <v>4.3540000000000001</v>
      </c>
      <c r="G222" s="204">
        <v>97.191999999999993</v>
      </c>
      <c r="H222" s="205">
        <v>0.56299999999999994</v>
      </c>
      <c r="I222" s="204">
        <v>81.2265625</v>
      </c>
      <c r="J222" s="205">
        <v>4.2439999999999998</v>
      </c>
      <c r="K222" s="206">
        <v>76.2</v>
      </c>
      <c r="L222" s="207">
        <v>91.385999999999996</v>
      </c>
      <c r="M222" s="208">
        <v>2061.5</v>
      </c>
      <c r="N222" s="208">
        <v>5029.7</v>
      </c>
      <c r="O222" s="207">
        <v>78.03</v>
      </c>
      <c r="P222" s="208">
        <v>149.93</v>
      </c>
      <c r="Q222" s="207">
        <v>0.92830000000000001</v>
      </c>
      <c r="R222" s="17">
        <v>0.79369999999999996</v>
      </c>
    </row>
    <row r="223" spans="2:18" x14ac:dyDescent="0.3">
      <c r="B223" s="194">
        <v>45336</v>
      </c>
      <c r="C223" s="202">
        <v>86.721000000000004</v>
      </c>
      <c r="D223" s="203">
        <v>5.0389999999999997</v>
      </c>
      <c r="E223" s="204">
        <v>94.694000000000003</v>
      </c>
      <c r="F223" s="205">
        <v>4.3899999999999997</v>
      </c>
      <c r="G223" s="204">
        <v>97.003</v>
      </c>
      <c r="H223" s="205">
        <v>0.58799999999999997</v>
      </c>
      <c r="I223" s="204">
        <v>81.0703125</v>
      </c>
      <c r="J223" s="205">
        <v>4.2699999999999996</v>
      </c>
      <c r="K223" s="206">
        <v>76.221000000000004</v>
      </c>
      <c r="L223" s="207">
        <v>91.399000000000001</v>
      </c>
      <c r="M223" s="208">
        <v>2012.1</v>
      </c>
      <c r="N223" s="208">
        <v>5000.6000000000004</v>
      </c>
      <c r="O223" s="207">
        <v>76.64</v>
      </c>
      <c r="P223" s="208">
        <v>150.58000000000001</v>
      </c>
      <c r="Q223" s="207">
        <v>0.93220000000000003</v>
      </c>
      <c r="R223" s="17">
        <v>0.79579999999999995</v>
      </c>
    </row>
    <row r="224" spans="2:18" x14ac:dyDescent="0.3">
      <c r="B224" s="194">
        <v>45335</v>
      </c>
      <c r="C224" s="202">
        <v>86.358999999999995</v>
      </c>
      <c r="D224" s="203">
        <v>5.0979999999999999</v>
      </c>
      <c r="E224" s="204">
        <v>94.379000000000005</v>
      </c>
      <c r="F224" s="205">
        <v>4.4800000000000004</v>
      </c>
      <c r="G224" s="204">
        <v>97.234999999999999</v>
      </c>
      <c r="H224" s="205">
        <v>0.55700000000000005</v>
      </c>
      <c r="I224" s="204">
        <v>80.703125</v>
      </c>
      <c r="J224" s="205">
        <v>4.3330000000000002</v>
      </c>
      <c r="K224" s="206">
        <v>75.659000000000006</v>
      </c>
      <c r="L224" s="207">
        <v>90.774000000000001</v>
      </c>
      <c r="M224" s="208">
        <v>1964.2</v>
      </c>
      <c r="N224" s="208">
        <v>4953.2</v>
      </c>
      <c r="O224" s="207">
        <v>77.87</v>
      </c>
      <c r="P224" s="208">
        <v>150.80000000000001</v>
      </c>
      <c r="Q224" s="207">
        <v>0.93379999999999996</v>
      </c>
      <c r="R224" s="17">
        <v>0.79410000000000003</v>
      </c>
    </row>
    <row r="225" spans="2:18" x14ac:dyDescent="0.3">
      <c r="B225" s="194">
        <v>45334</v>
      </c>
      <c r="C225" s="202">
        <v>87.471000000000004</v>
      </c>
      <c r="D225" s="203">
        <v>4.9130000000000003</v>
      </c>
      <c r="E225" s="204">
        <v>95.08</v>
      </c>
      <c r="F225" s="205">
        <v>4.2759999999999998</v>
      </c>
      <c r="G225" s="204">
        <v>97.265000000000001</v>
      </c>
      <c r="H225" s="205">
        <v>0.55300000000000005</v>
      </c>
      <c r="I225" s="204">
        <v>81.5703125</v>
      </c>
      <c r="J225" s="205">
        <v>4.1829999999999998</v>
      </c>
      <c r="K225" s="206">
        <v>76.161000000000001</v>
      </c>
      <c r="L225" s="207">
        <v>91.024000000000001</v>
      </c>
      <c r="M225" s="208">
        <v>2045.3</v>
      </c>
      <c r="N225" s="208">
        <v>5021.8</v>
      </c>
      <c r="O225" s="207">
        <v>76.92</v>
      </c>
      <c r="P225" s="208">
        <v>149.35</v>
      </c>
      <c r="Q225" s="207">
        <v>0.9284</v>
      </c>
      <c r="R225" s="17">
        <v>0.79190000000000005</v>
      </c>
    </row>
    <row r="226" spans="2:18" x14ac:dyDescent="0.3">
      <c r="B226" s="194">
        <v>45331</v>
      </c>
      <c r="C226" s="202">
        <v>87.459000000000003</v>
      </c>
      <c r="D226" s="203">
        <v>4.9139999999999997</v>
      </c>
      <c r="E226" s="204">
        <v>95.066999999999993</v>
      </c>
      <c r="F226" s="205">
        <v>4.2789999999999999</v>
      </c>
      <c r="G226" s="204">
        <v>97.263999999999996</v>
      </c>
      <c r="H226" s="205">
        <v>0.55300000000000005</v>
      </c>
      <c r="I226" s="204">
        <v>81.5703125</v>
      </c>
      <c r="J226" s="205">
        <v>4.1820000000000004</v>
      </c>
      <c r="K226" s="206">
        <v>76.001000000000005</v>
      </c>
      <c r="L226" s="207">
        <v>90.606999999999999</v>
      </c>
      <c r="M226" s="208">
        <v>2010</v>
      </c>
      <c r="N226" s="208">
        <v>5026.6000000000004</v>
      </c>
      <c r="O226" s="207">
        <v>76.84</v>
      </c>
      <c r="P226" s="208">
        <v>149.29</v>
      </c>
      <c r="Q226" s="207">
        <v>0.92730000000000001</v>
      </c>
      <c r="R226" s="17">
        <v>0.79190000000000005</v>
      </c>
    </row>
    <row r="227" spans="2:18" x14ac:dyDescent="0.3">
      <c r="B227" s="194">
        <v>45330</v>
      </c>
      <c r="C227" s="202">
        <v>87.616</v>
      </c>
      <c r="D227" s="203">
        <v>4.8879999999999999</v>
      </c>
      <c r="E227" s="204">
        <v>95.159000000000006</v>
      </c>
      <c r="F227" s="205">
        <v>4.2519999999999998</v>
      </c>
      <c r="G227" s="204">
        <v>97.397000000000006</v>
      </c>
      <c r="H227" s="205">
        <v>0.53500000000000003</v>
      </c>
      <c r="I227" s="204">
        <v>81.7109375</v>
      </c>
      <c r="J227" s="205">
        <v>4.1550000000000002</v>
      </c>
      <c r="K227" s="206">
        <v>76.185000000000002</v>
      </c>
      <c r="L227" s="207">
        <v>90.876000000000005</v>
      </c>
      <c r="M227" s="208">
        <v>1979.7</v>
      </c>
      <c r="N227" s="208">
        <v>4997.8999999999996</v>
      </c>
      <c r="O227" s="207">
        <v>76.22</v>
      </c>
      <c r="P227" s="208">
        <v>149.32</v>
      </c>
      <c r="Q227" s="207">
        <v>0.92779999999999996</v>
      </c>
      <c r="R227" s="17">
        <v>0.79259999999999997</v>
      </c>
    </row>
    <row r="228" spans="2:18" x14ac:dyDescent="0.3">
      <c r="B228" s="194">
        <v>45329</v>
      </c>
      <c r="C228" s="202">
        <v>87.965999999999994</v>
      </c>
      <c r="D228" s="203">
        <v>4.8289999999999997</v>
      </c>
      <c r="E228" s="204">
        <v>95.186999999999998</v>
      </c>
      <c r="F228" s="205">
        <v>4.2409999999999997</v>
      </c>
      <c r="G228" s="204">
        <v>97.328000000000003</v>
      </c>
      <c r="H228" s="205">
        <v>0.54400000000000004</v>
      </c>
      <c r="I228" s="204">
        <v>81.9375</v>
      </c>
      <c r="J228" s="205">
        <v>4.1159999999999997</v>
      </c>
      <c r="K228" s="206">
        <v>76.525999999999996</v>
      </c>
      <c r="L228" s="207">
        <v>91.168999999999997</v>
      </c>
      <c r="M228" s="208">
        <v>1950.4</v>
      </c>
      <c r="N228" s="208">
        <v>4995.1000000000004</v>
      </c>
      <c r="O228" s="207">
        <v>73.86</v>
      </c>
      <c r="P228" s="208">
        <v>148.18</v>
      </c>
      <c r="Q228" s="207">
        <v>0.9284</v>
      </c>
      <c r="R228" s="17">
        <v>0.79200000000000004</v>
      </c>
    </row>
    <row r="229" spans="2:18" x14ac:dyDescent="0.3">
      <c r="B229" s="194">
        <v>45328</v>
      </c>
      <c r="C229" s="202">
        <v>87.938000000000002</v>
      </c>
      <c r="D229" s="203">
        <v>4.8330000000000002</v>
      </c>
      <c r="E229" s="204">
        <v>95.381</v>
      </c>
      <c r="F229" s="205">
        <v>4.1849999999999996</v>
      </c>
      <c r="G229" s="204">
        <v>97.296999999999997</v>
      </c>
      <c r="H229" s="205">
        <v>0.54800000000000004</v>
      </c>
      <c r="I229" s="204">
        <v>82.078125</v>
      </c>
      <c r="J229" s="205">
        <v>4.0910000000000002</v>
      </c>
      <c r="K229" s="206">
        <v>76.751000000000005</v>
      </c>
      <c r="L229" s="207">
        <v>91.403999999999996</v>
      </c>
      <c r="M229" s="208">
        <v>1953.6</v>
      </c>
      <c r="N229" s="208">
        <v>4954.2</v>
      </c>
      <c r="O229" s="207">
        <v>73.31</v>
      </c>
      <c r="P229" s="208">
        <v>147.94</v>
      </c>
      <c r="Q229" s="207">
        <v>0.92979999999999996</v>
      </c>
      <c r="R229" s="17">
        <v>0.79379999999999995</v>
      </c>
    </row>
    <row r="230" spans="2:18" x14ac:dyDescent="0.3">
      <c r="B230" s="194">
        <v>45327</v>
      </c>
      <c r="C230" s="202">
        <v>87.656000000000006</v>
      </c>
      <c r="D230" s="203">
        <v>4.8780000000000001</v>
      </c>
      <c r="E230" s="204">
        <v>95.067999999999998</v>
      </c>
      <c r="F230" s="205">
        <v>4.2729999999999997</v>
      </c>
      <c r="G230" s="204">
        <v>97.25</v>
      </c>
      <c r="H230" s="205">
        <v>0.55400000000000005</v>
      </c>
      <c r="I230" s="204">
        <v>81.703125</v>
      </c>
      <c r="J230" s="205">
        <v>4.1529999999999996</v>
      </c>
      <c r="K230" s="206">
        <v>76.462999999999994</v>
      </c>
      <c r="L230" s="207">
        <v>91.206000000000003</v>
      </c>
      <c r="M230" s="208">
        <v>1937.2</v>
      </c>
      <c r="N230" s="208">
        <v>4942.8</v>
      </c>
      <c r="O230" s="207">
        <v>72.78</v>
      </c>
      <c r="P230" s="208">
        <v>148.68</v>
      </c>
      <c r="Q230" s="207">
        <v>0.93089999999999995</v>
      </c>
      <c r="R230" s="17">
        <v>0.79769999999999996</v>
      </c>
    </row>
    <row r="231" spans="2:18" x14ac:dyDescent="0.3">
      <c r="B231" s="194">
        <v>45324</v>
      </c>
      <c r="C231" s="202">
        <v>88.525999999999996</v>
      </c>
      <c r="D231" s="203">
        <v>4.7359999999999998</v>
      </c>
      <c r="E231" s="204">
        <v>95.418000000000006</v>
      </c>
      <c r="F231" s="205">
        <v>4.1719999999999997</v>
      </c>
      <c r="G231" s="204">
        <v>97.644000000000005</v>
      </c>
      <c r="H231" s="205">
        <v>0.502</v>
      </c>
      <c r="I231" s="204">
        <v>82.5390625</v>
      </c>
      <c r="J231" s="205">
        <v>4.0110000000000001</v>
      </c>
      <c r="K231" s="206">
        <v>76.956000000000003</v>
      </c>
      <c r="L231" s="207">
        <v>91.68</v>
      </c>
      <c r="M231" s="208">
        <v>1962.7</v>
      </c>
      <c r="N231" s="208">
        <v>4958.6000000000004</v>
      </c>
      <c r="O231" s="207">
        <v>72.28</v>
      </c>
      <c r="P231" s="208">
        <v>148.38</v>
      </c>
      <c r="Q231" s="207">
        <v>0.92689999999999995</v>
      </c>
      <c r="R231" s="17">
        <v>0.79169999999999996</v>
      </c>
    </row>
    <row r="232" spans="2:18" x14ac:dyDescent="0.3">
      <c r="B232" s="194">
        <v>45323</v>
      </c>
      <c r="C232" s="202">
        <v>89.301000000000002</v>
      </c>
      <c r="D232" s="203">
        <v>4.6100000000000003</v>
      </c>
      <c r="E232" s="204">
        <v>95.948999999999998</v>
      </c>
      <c r="F232" s="205">
        <v>4.0209999999999999</v>
      </c>
      <c r="G232" s="204">
        <v>97.459000000000003</v>
      </c>
      <c r="H232" s="205">
        <v>0.52600000000000002</v>
      </c>
      <c r="I232" s="204">
        <v>83.453125</v>
      </c>
      <c r="J232" s="205">
        <v>3.8559999999999999</v>
      </c>
      <c r="K232" s="206">
        <v>77.912000000000006</v>
      </c>
      <c r="L232" s="207">
        <v>92.313999999999993</v>
      </c>
      <c r="M232" s="208">
        <v>1974.4</v>
      </c>
      <c r="N232" s="208">
        <v>4906.2</v>
      </c>
      <c r="O232" s="207">
        <v>73.819999999999993</v>
      </c>
      <c r="P232" s="208">
        <v>146.43</v>
      </c>
      <c r="Q232" s="207">
        <v>0.91979999999999995</v>
      </c>
      <c r="R232" s="17">
        <v>0.78469999999999995</v>
      </c>
    </row>
    <row r="233" spans="2:18" x14ac:dyDescent="0.3">
      <c r="B233" s="194">
        <v>45322</v>
      </c>
      <c r="C233" s="202">
        <v>89.061999999999998</v>
      </c>
      <c r="D233" s="203">
        <v>4.6470000000000002</v>
      </c>
      <c r="E233" s="204">
        <v>95.769000000000005</v>
      </c>
      <c r="F233" s="205">
        <v>4.069</v>
      </c>
      <c r="G233" s="204">
        <v>97.207999999999998</v>
      </c>
      <c r="H233" s="205">
        <v>0.55900000000000005</v>
      </c>
      <c r="I233" s="204">
        <v>83.2734375</v>
      </c>
      <c r="J233" s="205">
        <v>3.8849999999999998</v>
      </c>
      <c r="K233" s="206">
        <v>77.620999999999995</v>
      </c>
      <c r="L233" s="207">
        <v>92.286000000000001</v>
      </c>
      <c r="M233" s="208">
        <v>1947.3</v>
      </c>
      <c r="N233" s="208">
        <v>4845.7</v>
      </c>
      <c r="O233" s="207">
        <v>75.849999999999994</v>
      </c>
      <c r="P233" s="208">
        <v>146.91999999999999</v>
      </c>
      <c r="Q233" s="207">
        <v>0.9244</v>
      </c>
      <c r="R233" s="17">
        <v>0.78810000000000002</v>
      </c>
    </row>
    <row r="234" spans="2:18" x14ac:dyDescent="0.3">
      <c r="B234" s="194">
        <v>45321</v>
      </c>
      <c r="C234" s="202">
        <v>88.679000000000002</v>
      </c>
      <c r="D234" s="203">
        <v>4.7080000000000002</v>
      </c>
      <c r="E234" s="204">
        <v>95.537999999999997</v>
      </c>
      <c r="F234" s="205">
        <v>4.1340000000000003</v>
      </c>
      <c r="G234" s="204">
        <v>97.305999999999997</v>
      </c>
      <c r="H234" s="205">
        <v>0.54600000000000004</v>
      </c>
      <c r="I234" s="204">
        <v>82.5234375</v>
      </c>
      <c r="J234" s="205">
        <v>4.0090000000000003</v>
      </c>
      <c r="K234" s="206">
        <v>77</v>
      </c>
      <c r="L234" s="207">
        <v>91.792000000000002</v>
      </c>
      <c r="M234" s="208">
        <v>1996.2</v>
      </c>
      <c r="N234" s="208">
        <v>4925</v>
      </c>
      <c r="O234" s="207">
        <v>77.819999999999993</v>
      </c>
      <c r="P234" s="208">
        <v>147.61000000000001</v>
      </c>
      <c r="Q234" s="207">
        <v>0.92200000000000004</v>
      </c>
      <c r="R234" s="17">
        <v>0.78739999999999999</v>
      </c>
    </row>
    <row r="235" spans="2:18" x14ac:dyDescent="0.3">
      <c r="B235" s="194">
        <v>45320</v>
      </c>
      <c r="C235" s="202">
        <v>88.495000000000005</v>
      </c>
      <c r="D235" s="203">
        <v>4.7380000000000004</v>
      </c>
      <c r="E235" s="204">
        <v>95.483000000000004</v>
      </c>
      <c r="F235" s="205">
        <v>4.1500000000000004</v>
      </c>
      <c r="G235" s="204">
        <v>97.236999999999995</v>
      </c>
      <c r="H235" s="205">
        <v>0.55500000000000005</v>
      </c>
      <c r="I235" s="204">
        <v>82.3046875</v>
      </c>
      <c r="J235" s="205">
        <v>4.0449999999999999</v>
      </c>
      <c r="K235" s="206">
        <v>77.165999999999997</v>
      </c>
      <c r="L235" s="207">
        <v>92.245000000000005</v>
      </c>
      <c r="M235" s="208">
        <v>2011.4</v>
      </c>
      <c r="N235" s="208">
        <v>4927.8999999999996</v>
      </c>
      <c r="O235" s="207">
        <v>76.78</v>
      </c>
      <c r="P235" s="208">
        <v>147.5</v>
      </c>
      <c r="Q235" s="207">
        <v>0.92310000000000003</v>
      </c>
      <c r="R235" s="17">
        <v>0.78690000000000004</v>
      </c>
    </row>
    <row r="236" spans="2:18" x14ac:dyDescent="0.3">
      <c r="B236" s="194">
        <v>45317</v>
      </c>
      <c r="C236" s="202">
        <v>88.155000000000001</v>
      </c>
      <c r="D236" s="203">
        <v>4.7930000000000001</v>
      </c>
      <c r="E236" s="204">
        <v>95.323999999999998</v>
      </c>
      <c r="F236" s="205">
        <v>4.194</v>
      </c>
      <c r="G236" s="204">
        <v>97.289000000000001</v>
      </c>
      <c r="H236" s="205">
        <v>0.54800000000000004</v>
      </c>
      <c r="I236" s="204">
        <v>81.8828125</v>
      </c>
      <c r="J236" s="205">
        <v>4.1159999999999997</v>
      </c>
      <c r="K236" s="206">
        <v>76.66</v>
      </c>
      <c r="L236" s="207">
        <v>91.614000000000004</v>
      </c>
      <c r="M236" s="208">
        <v>1978.3</v>
      </c>
      <c r="N236" s="208">
        <v>4891</v>
      </c>
      <c r="O236" s="207">
        <v>78.010000000000005</v>
      </c>
      <c r="P236" s="208">
        <v>148.15</v>
      </c>
      <c r="Q236" s="207">
        <v>0.9214</v>
      </c>
      <c r="R236" s="17">
        <v>0.78720000000000001</v>
      </c>
    </row>
    <row r="237" spans="2:18" x14ac:dyDescent="0.3">
      <c r="B237" s="194">
        <v>45316</v>
      </c>
      <c r="C237" s="202">
        <v>88.215000000000003</v>
      </c>
      <c r="D237" s="203">
        <v>4.782</v>
      </c>
      <c r="E237" s="204">
        <v>95.418999999999997</v>
      </c>
      <c r="F237" s="205">
        <v>4.1660000000000004</v>
      </c>
      <c r="G237" s="204">
        <v>97.006</v>
      </c>
      <c r="H237" s="205">
        <v>0.58499999999999996</v>
      </c>
      <c r="I237" s="204">
        <v>82.0078125</v>
      </c>
      <c r="J237" s="205">
        <v>4.0919999999999996</v>
      </c>
      <c r="K237" s="206">
        <v>76.539000000000001</v>
      </c>
      <c r="L237" s="207">
        <v>91.569000000000003</v>
      </c>
      <c r="M237" s="208">
        <v>1975.9</v>
      </c>
      <c r="N237" s="208">
        <v>4894.2</v>
      </c>
      <c r="O237" s="207">
        <v>77.36</v>
      </c>
      <c r="P237" s="208">
        <v>147.66</v>
      </c>
      <c r="Q237" s="207">
        <v>0.92200000000000004</v>
      </c>
      <c r="R237" s="17">
        <v>0.78690000000000004</v>
      </c>
    </row>
    <row r="238" spans="2:18" x14ac:dyDescent="0.3">
      <c r="B238" s="194">
        <v>45315</v>
      </c>
      <c r="C238" s="202">
        <v>87.831999999999994</v>
      </c>
      <c r="D238" s="203">
        <v>4.843</v>
      </c>
      <c r="E238" s="204">
        <v>95.081000000000003</v>
      </c>
      <c r="F238" s="205">
        <v>4.26</v>
      </c>
      <c r="G238" s="204">
        <v>97.179000000000002</v>
      </c>
      <c r="H238" s="205">
        <v>0.56200000000000006</v>
      </c>
      <c r="I238" s="204">
        <v>81.640625</v>
      </c>
      <c r="J238" s="205">
        <v>4.1529999999999996</v>
      </c>
      <c r="K238" s="206">
        <v>76.385000000000005</v>
      </c>
      <c r="L238" s="207">
        <v>91.006</v>
      </c>
      <c r="M238" s="208">
        <v>1961.9</v>
      </c>
      <c r="N238" s="208">
        <v>4868.6000000000004</v>
      </c>
      <c r="O238" s="207">
        <v>75.09</v>
      </c>
      <c r="P238" s="208">
        <v>147.51</v>
      </c>
      <c r="Q238" s="207">
        <v>0.91869999999999996</v>
      </c>
      <c r="R238" s="17">
        <v>0.78580000000000005</v>
      </c>
    </row>
    <row r="239" spans="2:18" x14ac:dyDescent="0.3">
      <c r="B239" s="194">
        <v>45314</v>
      </c>
      <c r="C239" s="202">
        <v>88.073999999999998</v>
      </c>
      <c r="D239" s="203">
        <v>4.8029999999999999</v>
      </c>
      <c r="E239" s="204">
        <v>95.234999999999999</v>
      </c>
      <c r="F239" s="205">
        <v>4.2149999999999999</v>
      </c>
      <c r="G239" s="204">
        <v>97.581000000000003</v>
      </c>
      <c r="H239" s="205">
        <v>0.50900000000000001</v>
      </c>
      <c r="I239" s="204">
        <v>81.8984375</v>
      </c>
      <c r="J239" s="205">
        <v>4.1079999999999997</v>
      </c>
      <c r="K239" s="206">
        <v>76.540000000000006</v>
      </c>
      <c r="L239" s="207">
        <v>90.882000000000005</v>
      </c>
      <c r="M239" s="208">
        <v>1976.3</v>
      </c>
      <c r="N239" s="208">
        <v>4864.6000000000004</v>
      </c>
      <c r="O239" s="207">
        <v>74.37</v>
      </c>
      <c r="P239" s="208">
        <v>148.35</v>
      </c>
      <c r="Q239" s="207">
        <v>0.92130000000000001</v>
      </c>
      <c r="R239" s="17">
        <v>0.78820000000000001</v>
      </c>
    </row>
    <row r="240" spans="2:18" x14ac:dyDescent="0.3">
      <c r="B240" s="194">
        <v>45313</v>
      </c>
      <c r="C240" s="202">
        <v>88.153000000000006</v>
      </c>
      <c r="D240" s="203">
        <v>4.79</v>
      </c>
      <c r="E240" s="204">
        <v>95.203999999999994</v>
      </c>
      <c r="F240" s="205">
        <v>4.2229999999999999</v>
      </c>
      <c r="G240" s="204">
        <v>97.688000000000002</v>
      </c>
      <c r="H240" s="205">
        <v>0.495</v>
      </c>
      <c r="I240" s="204">
        <v>82.0234375</v>
      </c>
      <c r="J240" s="205">
        <v>4.0860000000000003</v>
      </c>
      <c r="K240" s="206">
        <v>77</v>
      </c>
      <c r="L240" s="207">
        <v>91.41</v>
      </c>
      <c r="M240" s="208">
        <v>1983.4</v>
      </c>
      <c r="N240" s="208">
        <v>4850.3999999999996</v>
      </c>
      <c r="O240" s="207">
        <v>75.19</v>
      </c>
      <c r="P240" s="208">
        <v>148.1</v>
      </c>
      <c r="Q240" s="207">
        <v>0.91890000000000005</v>
      </c>
      <c r="R240" s="17">
        <v>0.78680000000000005</v>
      </c>
    </row>
    <row r="241" spans="2:18" x14ac:dyDescent="0.3">
      <c r="B241" s="194">
        <v>45310</v>
      </c>
      <c r="C241" s="202">
        <v>88.043000000000006</v>
      </c>
      <c r="D241" s="203">
        <v>4.8070000000000004</v>
      </c>
      <c r="E241" s="204">
        <v>95.058000000000007</v>
      </c>
      <c r="F241" s="205">
        <v>4.2640000000000002</v>
      </c>
      <c r="G241" s="204">
        <v>97.587000000000003</v>
      </c>
      <c r="H241" s="205">
        <v>0.50800000000000001</v>
      </c>
      <c r="I241" s="204">
        <v>81.890625</v>
      </c>
      <c r="J241" s="205">
        <v>4.1079999999999997</v>
      </c>
      <c r="K241" s="206">
        <v>76.870999999999995</v>
      </c>
      <c r="L241" s="207">
        <v>91.093999999999994</v>
      </c>
      <c r="M241" s="208">
        <v>1944.4</v>
      </c>
      <c r="N241" s="208">
        <v>4839.8</v>
      </c>
      <c r="O241" s="207">
        <v>73.41</v>
      </c>
      <c r="P241" s="208">
        <v>148.12</v>
      </c>
      <c r="Q241" s="207">
        <v>0.91759999999999997</v>
      </c>
      <c r="R241" s="17">
        <v>0.78720000000000001</v>
      </c>
    </row>
    <row r="242" spans="2:18" x14ac:dyDescent="0.3">
      <c r="B242" s="194">
        <v>45309</v>
      </c>
      <c r="C242" s="202">
        <v>87.986999999999995</v>
      </c>
      <c r="D242" s="203">
        <v>4.8159999999999998</v>
      </c>
      <c r="E242" s="204">
        <v>95.091999999999999</v>
      </c>
      <c r="F242" s="205">
        <v>4.2530000000000001</v>
      </c>
      <c r="G242" s="204">
        <v>97.653999999999996</v>
      </c>
      <c r="H242" s="205">
        <v>0.499</v>
      </c>
      <c r="I242" s="204">
        <v>81.7734375</v>
      </c>
      <c r="J242" s="205">
        <v>4.125</v>
      </c>
      <c r="K242" s="206">
        <v>76.846000000000004</v>
      </c>
      <c r="L242" s="207">
        <v>90.816000000000003</v>
      </c>
      <c r="M242" s="208">
        <v>1923.7</v>
      </c>
      <c r="N242" s="208">
        <v>4780.8999999999996</v>
      </c>
      <c r="O242" s="207">
        <v>74.08</v>
      </c>
      <c r="P242" s="208">
        <v>148.16</v>
      </c>
      <c r="Q242" s="207">
        <v>0.9194</v>
      </c>
      <c r="R242" s="17">
        <v>0.78700000000000003</v>
      </c>
    </row>
    <row r="243" spans="2:18" x14ac:dyDescent="0.3">
      <c r="B243" s="194">
        <v>45308</v>
      </c>
      <c r="C243" s="202">
        <v>88.25</v>
      </c>
      <c r="D243" s="203">
        <v>4.7709999999999999</v>
      </c>
      <c r="E243" s="204">
        <v>95.201999999999998</v>
      </c>
      <c r="F243" s="205">
        <v>4.22</v>
      </c>
      <c r="G243" s="204">
        <v>98.061000000000007</v>
      </c>
      <c r="H243" s="205">
        <v>0.44600000000000001</v>
      </c>
      <c r="I243" s="204">
        <v>81.96875</v>
      </c>
      <c r="J243" s="205">
        <v>4.0910000000000002</v>
      </c>
      <c r="K243" s="206">
        <v>76.498000000000005</v>
      </c>
      <c r="L243" s="207">
        <v>90.870999999999995</v>
      </c>
      <c r="M243" s="208">
        <v>1913.2</v>
      </c>
      <c r="N243" s="208">
        <v>4739.2</v>
      </c>
      <c r="O243" s="207">
        <v>72.56</v>
      </c>
      <c r="P243" s="208">
        <v>148.16</v>
      </c>
      <c r="Q243" s="207">
        <v>0.91890000000000005</v>
      </c>
      <c r="R243" s="17">
        <v>0.78890000000000005</v>
      </c>
    </row>
    <row r="244" spans="2:18" x14ac:dyDescent="0.3">
      <c r="B244" s="194">
        <v>45307</v>
      </c>
      <c r="C244" s="202">
        <v>88.656000000000006</v>
      </c>
      <c r="D244" s="203">
        <v>4.7050000000000001</v>
      </c>
      <c r="E244" s="204">
        <v>95.620999999999995</v>
      </c>
      <c r="F244" s="205">
        <v>4.0999999999999996</v>
      </c>
      <c r="G244" s="204">
        <v>98.206999999999994</v>
      </c>
      <c r="H244" s="205">
        <v>0.42699999999999999</v>
      </c>
      <c r="I244" s="204">
        <v>82.3125</v>
      </c>
      <c r="J244" s="205">
        <v>4.032</v>
      </c>
      <c r="K244" s="206">
        <v>77.600999999999999</v>
      </c>
      <c r="L244" s="207">
        <v>91.557000000000002</v>
      </c>
      <c r="M244" s="208">
        <v>1927.3</v>
      </c>
      <c r="N244" s="208">
        <v>4766</v>
      </c>
      <c r="O244" s="207">
        <v>72.400000000000006</v>
      </c>
      <c r="P244" s="208">
        <v>147.19</v>
      </c>
      <c r="Q244" s="207">
        <v>0.91949999999999998</v>
      </c>
      <c r="R244" s="17">
        <v>0.7913</v>
      </c>
    </row>
    <row r="245" spans="2:18" x14ac:dyDescent="0.3">
      <c r="B245" s="194">
        <v>45303</v>
      </c>
      <c r="C245" s="202">
        <v>89.456000000000003</v>
      </c>
      <c r="D245" s="203">
        <v>4.5759999999999996</v>
      </c>
      <c r="E245" s="204">
        <v>95.965000000000003</v>
      </c>
      <c r="F245" s="205">
        <v>4.0030000000000001</v>
      </c>
      <c r="G245" s="204">
        <v>98.152000000000001</v>
      </c>
      <c r="H245" s="205">
        <v>0.434</v>
      </c>
      <c r="I245" s="204">
        <v>83.0078125</v>
      </c>
      <c r="J245" s="205">
        <v>3.9159999999999999</v>
      </c>
      <c r="K245" s="206">
        <v>77.603999999999999</v>
      </c>
      <c r="L245" s="207">
        <v>92.162999999999997</v>
      </c>
      <c r="M245" s="208">
        <v>1951</v>
      </c>
      <c r="N245" s="208">
        <v>4783.8</v>
      </c>
      <c r="O245" s="207">
        <v>72.680000000000007</v>
      </c>
      <c r="P245" s="208">
        <v>144.88</v>
      </c>
      <c r="Q245" s="207">
        <v>0.91320000000000001</v>
      </c>
      <c r="R245" s="17">
        <v>0.78410000000000002</v>
      </c>
    </row>
    <row r="246" spans="2:18" x14ac:dyDescent="0.3">
      <c r="B246" s="194">
        <v>45302</v>
      </c>
      <c r="C246" s="202">
        <v>89.254000000000005</v>
      </c>
      <c r="D246" s="203">
        <v>4.6079999999999997</v>
      </c>
      <c r="E246" s="204">
        <v>95.778999999999996</v>
      </c>
      <c r="F246" s="205">
        <v>4.0540000000000003</v>
      </c>
      <c r="G246" s="204">
        <v>98.042000000000002</v>
      </c>
      <c r="H246" s="205">
        <v>0.44800000000000001</v>
      </c>
      <c r="I246" s="204">
        <v>82.7890625</v>
      </c>
      <c r="J246" s="205">
        <v>3.9489999999999998</v>
      </c>
      <c r="K246" s="206">
        <v>77.251999999999995</v>
      </c>
      <c r="L246" s="207">
        <v>91.614999999999995</v>
      </c>
      <c r="M246" s="208">
        <v>1955.5</v>
      </c>
      <c r="N246" s="208">
        <v>4780.2</v>
      </c>
      <c r="O246" s="207">
        <v>72.02</v>
      </c>
      <c r="P246" s="208">
        <v>145.29</v>
      </c>
      <c r="Q246" s="207">
        <v>0.91139999999999999</v>
      </c>
      <c r="R246" s="17">
        <v>0.78369999999999995</v>
      </c>
    </row>
    <row r="247" spans="2:18" x14ac:dyDescent="0.3">
      <c r="B247" s="194">
        <v>45301</v>
      </c>
      <c r="C247" s="202">
        <v>88.769000000000005</v>
      </c>
      <c r="D247" s="203">
        <v>4.6840000000000002</v>
      </c>
      <c r="E247" s="204">
        <v>95.402000000000001</v>
      </c>
      <c r="F247" s="205">
        <v>4.157</v>
      </c>
      <c r="G247" s="204">
        <v>97.917000000000002</v>
      </c>
      <c r="H247" s="205">
        <v>0.46400000000000002</v>
      </c>
      <c r="I247" s="204">
        <v>82.3515625</v>
      </c>
      <c r="J247" s="205">
        <v>4.0209999999999999</v>
      </c>
      <c r="K247" s="206">
        <v>77.358000000000004</v>
      </c>
      <c r="L247" s="207">
        <v>91.343000000000004</v>
      </c>
      <c r="M247" s="208">
        <v>1970.3</v>
      </c>
      <c r="N247" s="208">
        <v>4783.5</v>
      </c>
      <c r="O247" s="207">
        <v>71.37</v>
      </c>
      <c r="P247" s="208">
        <v>145.76</v>
      </c>
      <c r="Q247" s="207">
        <v>0.9113</v>
      </c>
      <c r="R247" s="17">
        <v>0.78480000000000005</v>
      </c>
    </row>
    <row r="248" spans="2:18" x14ac:dyDescent="0.3">
      <c r="B248" s="194">
        <v>45300</v>
      </c>
      <c r="C248" s="202">
        <v>88.787000000000006</v>
      </c>
      <c r="D248" s="203">
        <v>4.68</v>
      </c>
      <c r="E248" s="204">
        <v>95.366</v>
      </c>
      <c r="F248" s="205">
        <v>4.1660000000000004</v>
      </c>
      <c r="G248" s="204">
        <v>97.87</v>
      </c>
      <c r="H248" s="205">
        <v>0.47</v>
      </c>
      <c r="I248" s="204">
        <v>82.4140625</v>
      </c>
      <c r="J248" s="205">
        <v>4.0090000000000003</v>
      </c>
      <c r="K248" s="206">
        <v>77.603999999999999</v>
      </c>
      <c r="L248" s="207">
        <v>91.298000000000002</v>
      </c>
      <c r="M248" s="208">
        <v>1968</v>
      </c>
      <c r="N248" s="208">
        <v>4756.5</v>
      </c>
      <c r="O248" s="207">
        <v>72.239999999999995</v>
      </c>
      <c r="P248" s="208">
        <v>144.47999999999999</v>
      </c>
      <c r="Q248" s="207">
        <v>0.91479999999999995</v>
      </c>
      <c r="R248" s="17">
        <v>0.78680000000000005</v>
      </c>
    </row>
    <row r="249" spans="2:18" x14ac:dyDescent="0.3">
      <c r="B249" s="194">
        <v>45299</v>
      </c>
      <c r="C249" s="202">
        <v>88.563999999999993</v>
      </c>
      <c r="D249" s="203">
        <v>4.7160000000000002</v>
      </c>
      <c r="E249" s="204">
        <v>95.251999999999995</v>
      </c>
      <c r="F249" s="205">
        <v>4.1980000000000004</v>
      </c>
      <c r="G249" s="204">
        <v>97.739000000000004</v>
      </c>
      <c r="H249" s="205">
        <v>0.48699999999999999</v>
      </c>
      <c r="I249" s="204">
        <v>82.296875</v>
      </c>
      <c r="J249" s="205">
        <v>4.0279999999999996</v>
      </c>
      <c r="K249" s="206">
        <v>77.655000000000001</v>
      </c>
      <c r="L249" s="207">
        <v>91.515000000000001</v>
      </c>
      <c r="M249" s="208">
        <v>1989</v>
      </c>
      <c r="N249" s="208">
        <v>4763.5</v>
      </c>
      <c r="O249" s="207">
        <v>70.77</v>
      </c>
      <c r="P249" s="208">
        <v>144.22999999999999</v>
      </c>
      <c r="Q249" s="207">
        <v>0.91320000000000001</v>
      </c>
      <c r="R249" s="17">
        <v>0.78439999999999999</v>
      </c>
    </row>
    <row r="250" spans="2:18" x14ac:dyDescent="0.3">
      <c r="B250" s="194">
        <v>45296</v>
      </c>
      <c r="C250" s="202">
        <v>88.477000000000004</v>
      </c>
      <c r="D250" s="203">
        <v>4.7290000000000001</v>
      </c>
      <c r="E250" s="204">
        <v>95.031999999999996</v>
      </c>
      <c r="F250" s="205">
        <v>4.2590000000000003</v>
      </c>
      <c r="G250" s="204">
        <v>97.739000000000004</v>
      </c>
      <c r="H250" s="205">
        <v>0.48699999999999999</v>
      </c>
      <c r="I250" s="204">
        <v>82.1796875</v>
      </c>
      <c r="J250" s="205">
        <v>4.0469999999999997</v>
      </c>
      <c r="K250" s="206">
        <v>77.566000000000003</v>
      </c>
      <c r="L250" s="207">
        <v>91.302000000000007</v>
      </c>
      <c r="M250" s="208">
        <v>1951.1</v>
      </c>
      <c r="N250" s="208">
        <v>4697.2</v>
      </c>
      <c r="O250" s="207">
        <v>73.81</v>
      </c>
      <c r="P250" s="208">
        <v>144.63</v>
      </c>
      <c r="Q250" s="207">
        <v>0.91390000000000005</v>
      </c>
      <c r="R250" s="17">
        <v>0.78620000000000001</v>
      </c>
    </row>
    <row r="251" spans="2:18" x14ac:dyDescent="0.3">
      <c r="B251" s="194">
        <v>45295</v>
      </c>
      <c r="C251" s="202">
        <v>88.692999999999998</v>
      </c>
      <c r="D251" s="203">
        <v>4.694</v>
      </c>
      <c r="E251" s="204">
        <v>95.078999999999994</v>
      </c>
      <c r="F251" s="205">
        <v>4.2450000000000001</v>
      </c>
      <c r="G251" s="204">
        <v>97.742999999999995</v>
      </c>
      <c r="H251" s="205">
        <v>0.48599999999999999</v>
      </c>
      <c r="I251" s="204">
        <v>82.390625</v>
      </c>
      <c r="J251" s="205">
        <v>4.0090000000000003</v>
      </c>
      <c r="K251" s="206">
        <v>77.893000000000001</v>
      </c>
      <c r="L251" s="207">
        <v>91.564999999999998</v>
      </c>
      <c r="M251" s="208">
        <v>1957.7</v>
      </c>
      <c r="N251" s="208">
        <v>4688.7</v>
      </c>
      <c r="O251" s="207">
        <v>72.19</v>
      </c>
      <c r="P251" s="208">
        <v>144.63</v>
      </c>
      <c r="Q251" s="207">
        <v>0.91369999999999996</v>
      </c>
      <c r="R251" s="17">
        <v>0.78849999999999998</v>
      </c>
    </row>
    <row r="252" spans="2:18" x14ac:dyDescent="0.3">
      <c r="B252" s="194">
        <v>45294</v>
      </c>
      <c r="C252" s="202">
        <v>89.153000000000006</v>
      </c>
      <c r="D252" s="203">
        <v>4.6189999999999998</v>
      </c>
      <c r="E252" s="204">
        <v>95.364000000000004</v>
      </c>
      <c r="F252" s="205">
        <v>4.1619999999999999</v>
      </c>
      <c r="G252" s="204">
        <v>97.697000000000003</v>
      </c>
      <c r="H252" s="205">
        <v>0.49199999999999999</v>
      </c>
      <c r="I252" s="204">
        <v>82.8359375</v>
      </c>
      <c r="J252" s="205">
        <v>3.9340000000000002</v>
      </c>
      <c r="K252" s="206">
        <v>78.430999999999997</v>
      </c>
      <c r="L252" s="207">
        <v>92.361999999999995</v>
      </c>
      <c r="M252" s="208">
        <v>1959.2</v>
      </c>
      <c r="N252" s="208">
        <v>4704.8</v>
      </c>
      <c r="O252" s="207">
        <v>72.7</v>
      </c>
      <c r="P252" s="208">
        <v>143.29</v>
      </c>
      <c r="Q252" s="207">
        <v>0.91559999999999997</v>
      </c>
      <c r="R252" s="17">
        <v>0.78959999999999997</v>
      </c>
    </row>
    <row r="253" spans="2:18" x14ac:dyDescent="0.3">
      <c r="B253" s="194">
        <v>45293</v>
      </c>
      <c r="C253" s="202">
        <v>89.305999999999997</v>
      </c>
      <c r="D253" s="203">
        <v>4.5940000000000003</v>
      </c>
      <c r="E253" s="204">
        <v>95.512</v>
      </c>
      <c r="F253" s="205">
        <v>4.12</v>
      </c>
      <c r="G253" s="204">
        <v>97.697000000000003</v>
      </c>
      <c r="H253" s="205">
        <v>0.49199999999999999</v>
      </c>
      <c r="I253" s="204">
        <v>82.7890625</v>
      </c>
      <c r="J253" s="205">
        <v>3.9409999999999998</v>
      </c>
      <c r="K253" s="206">
        <v>78.474999999999994</v>
      </c>
      <c r="L253" s="207">
        <v>92.29</v>
      </c>
      <c r="M253" s="208">
        <v>2012.8</v>
      </c>
      <c r="N253" s="208">
        <v>4742.8</v>
      </c>
      <c r="O253" s="207">
        <v>70.38</v>
      </c>
      <c r="P253" s="208">
        <v>141.99</v>
      </c>
      <c r="Q253" s="207">
        <v>0.91390000000000005</v>
      </c>
      <c r="R253" s="17">
        <v>0.79259999999999997</v>
      </c>
    </row>
    <row r="254" spans="2:18" x14ac:dyDescent="0.3">
      <c r="B254" s="194">
        <v>45289</v>
      </c>
      <c r="C254" s="202">
        <v>89.866</v>
      </c>
      <c r="D254" s="203">
        <v>4.5039999999999996</v>
      </c>
      <c r="E254" s="204">
        <v>95.808000000000007</v>
      </c>
      <c r="F254" s="205">
        <v>4.0359999999999996</v>
      </c>
      <c r="G254" s="204">
        <v>97.695999999999998</v>
      </c>
      <c r="H254" s="205">
        <v>0.49199999999999999</v>
      </c>
      <c r="I254" s="204">
        <v>83.0859375</v>
      </c>
      <c r="J254" s="205">
        <v>3.891</v>
      </c>
      <c r="K254" s="206">
        <v>79.069000000000003</v>
      </c>
      <c r="L254" s="207">
        <v>92.436999999999998</v>
      </c>
      <c r="M254" s="208">
        <v>2019.9</v>
      </c>
      <c r="N254" s="208">
        <v>4769.8</v>
      </c>
      <c r="O254" s="207">
        <v>71.650000000000006</v>
      </c>
      <c r="P254" s="208">
        <v>141.04</v>
      </c>
      <c r="Q254" s="207">
        <v>0.90590000000000004</v>
      </c>
      <c r="R254" s="17">
        <v>0.78549999999999998</v>
      </c>
    </row>
    <row r="255" spans="2:18" x14ac:dyDescent="0.3">
      <c r="B255" s="194">
        <v>45288</v>
      </c>
      <c r="C255" s="202">
        <v>90.016000000000005</v>
      </c>
      <c r="D255" s="203">
        <v>4.4800000000000004</v>
      </c>
      <c r="E255" s="204">
        <v>95.765000000000001</v>
      </c>
      <c r="F255" s="205">
        <v>4.048</v>
      </c>
      <c r="G255" s="204">
        <v>97.822999999999993</v>
      </c>
      <c r="H255" s="205">
        <v>0.47499999999999998</v>
      </c>
      <c r="I255" s="204">
        <v>83.2734375</v>
      </c>
      <c r="J255" s="205">
        <v>3.8570000000000002</v>
      </c>
      <c r="K255" s="206">
        <v>79.069000000000003</v>
      </c>
      <c r="L255" s="207">
        <v>92.436999999999998</v>
      </c>
      <c r="M255" s="208">
        <v>2027.1</v>
      </c>
      <c r="N255" s="208">
        <v>4783.3999999999996</v>
      </c>
      <c r="O255" s="207">
        <v>71.77</v>
      </c>
      <c r="P255" s="208">
        <v>141.41</v>
      </c>
      <c r="Q255" s="207">
        <v>0.90410000000000001</v>
      </c>
      <c r="R255" s="17">
        <v>0.78539999999999999</v>
      </c>
    </row>
    <row r="256" spans="2:18" x14ac:dyDescent="0.3">
      <c r="B256" s="194">
        <v>45287</v>
      </c>
      <c r="C256" s="202">
        <v>90.057000000000002</v>
      </c>
      <c r="D256" s="203">
        <v>4.4729999999999999</v>
      </c>
      <c r="E256" s="204">
        <v>95.834999999999994</v>
      </c>
      <c r="F256" s="205">
        <v>4.0259999999999998</v>
      </c>
      <c r="G256" s="204">
        <v>97.698999999999998</v>
      </c>
      <c r="H256" s="205">
        <v>0.49099999999999999</v>
      </c>
      <c r="I256" s="204">
        <v>83.578125</v>
      </c>
      <c r="J256" s="205">
        <v>3.806</v>
      </c>
      <c r="K256" s="206">
        <v>79.182000000000002</v>
      </c>
      <c r="L256" s="207">
        <v>93.126999999999995</v>
      </c>
      <c r="M256" s="208">
        <v>2058.3000000000002</v>
      </c>
      <c r="N256" s="208">
        <v>4781.6000000000004</v>
      </c>
      <c r="O256" s="207">
        <v>74.11</v>
      </c>
      <c r="P256" s="208">
        <v>141.83000000000001</v>
      </c>
      <c r="Q256" s="207">
        <v>0.90049999999999997</v>
      </c>
      <c r="R256" s="17">
        <v>0.78139999999999998</v>
      </c>
    </row>
    <row r="257" spans="2:18" x14ac:dyDescent="0.3">
      <c r="B257" s="194">
        <v>45286</v>
      </c>
      <c r="C257" s="202">
        <v>89.233000000000004</v>
      </c>
      <c r="D257" s="203">
        <v>4.6020000000000003</v>
      </c>
      <c r="E257" s="204">
        <v>95.48</v>
      </c>
      <c r="F257" s="205">
        <v>4.1239999999999997</v>
      </c>
      <c r="G257" s="204">
        <v>97.552000000000007</v>
      </c>
      <c r="H257" s="205">
        <v>0.51</v>
      </c>
      <c r="I257" s="204">
        <v>82.953125</v>
      </c>
      <c r="J257" s="205">
        <v>3.9079999999999999</v>
      </c>
      <c r="K257" s="206">
        <v>79.47</v>
      </c>
      <c r="L257" s="207">
        <v>93.947000000000003</v>
      </c>
      <c r="M257" s="208">
        <v>2066.1999999999998</v>
      </c>
      <c r="N257" s="208">
        <v>4774.8</v>
      </c>
      <c r="O257" s="207">
        <v>75.569999999999993</v>
      </c>
      <c r="P257" s="208">
        <v>142.4</v>
      </c>
      <c r="Q257" s="207">
        <v>0.90559999999999996</v>
      </c>
      <c r="R257" s="17">
        <v>0.78590000000000004</v>
      </c>
    </row>
    <row r="258" spans="2:18" x14ac:dyDescent="0.3">
      <c r="B258" s="194">
        <v>45282</v>
      </c>
      <c r="C258" s="202">
        <v>89.301000000000002</v>
      </c>
      <c r="D258" s="203">
        <v>4.5910000000000002</v>
      </c>
      <c r="E258" s="204">
        <v>95.552000000000007</v>
      </c>
      <c r="F258" s="205">
        <v>4.1029999999999998</v>
      </c>
      <c r="G258" s="204">
        <v>97.611999999999995</v>
      </c>
      <c r="H258" s="205">
        <v>0.502</v>
      </c>
      <c r="I258" s="204">
        <v>82.9609375</v>
      </c>
      <c r="J258" s="205">
        <v>3.9060000000000001</v>
      </c>
      <c r="K258" s="206">
        <v>79.037999999999997</v>
      </c>
      <c r="L258" s="207">
        <v>93.483999999999995</v>
      </c>
      <c r="M258" s="208">
        <v>2034</v>
      </c>
      <c r="N258" s="208">
        <v>4754.6000000000004</v>
      </c>
      <c r="O258" s="207">
        <v>73.56</v>
      </c>
      <c r="P258" s="208">
        <v>142.41</v>
      </c>
      <c r="Q258" s="207">
        <v>0.90800000000000003</v>
      </c>
      <c r="R258" s="17">
        <v>0.78739999999999999</v>
      </c>
    </row>
    <row r="259" spans="2:18" x14ac:dyDescent="0.3">
      <c r="B259" s="194">
        <v>45281</v>
      </c>
      <c r="C259" s="202">
        <v>89.408000000000001</v>
      </c>
      <c r="D259" s="203">
        <v>4.5739999999999998</v>
      </c>
      <c r="E259" s="204">
        <v>95.462000000000003</v>
      </c>
      <c r="F259" s="205">
        <v>4.1269999999999998</v>
      </c>
      <c r="G259" s="204">
        <v>97.802999999999997</v>
      </c>
      <c r="H259" s="205">
        <v>0.47699999999999998</v>
      </c>
      <c r="I259" s="204">
        <v>82.9921875</v>
      </c>
      <c r="J259" s="205">
        <v>3.8969999999999998</v>
      </c>
      <c r="K259" s="206">
        <v>78.902000000000001</v>
      </c>
      <c r="L259" s="207">
        <v>93.180999999999997</v>
      </c>
      <c r="M259" s="208">
        <v>2017.1</v>
      </c>
      <c r="N259" s="208">
        <v>4746.8</v>
      </c>
      <c r="O259" s="207">
        <v>73.89</v>
      </c>
      <c r="P259" s="208">
        <v>142.12</v>
      </c>
      <c r="Q259" s="207">
        <v>0.90820000000000001</v>
      </c>
      <c r="R259" s="17">
        <v>0.78800000000000003</v>
      </c>
    </row>
    <row r="260" spans="2:18" x14ac:dyDescent="0.3">
      <c r="B260" s="194">
        <v>45280</v>
      </c>
      <c r="C260" s="202">
        <v>89.552000000000007</v>
      </c>
      <c r="D260" s="203">
        <v>4.5490000000000004</v>
      </c>
      <c r="E260" s="204">
        <v>95.51</v>
      </c>
      <c r="F260" s="205">
        <v>4.1109999999999998</v>
      </c>
      <c r="G260" s="204">
        <v>97.941999999999993</v>
      </c>
      <c r="H260" s="205">
        <v>0.45900000000000002</v>
      </c>
      <c r="I260" s="204">
        <v>83.2265625</v>
      </c>
      <c r="J260" s="205">
        <v>3.8580000000000001</v>
      </c>
      <c r="K260" s="206">
        <v>78.867000000000004</v>
      </c>
      <c r="L260" s="207">
        <v>93.132999999999996</v>
      </c>
      <c r="M260" s="208">
        <v>1982.8</v>
      </c>
      <c r="N260" s="208">
        <v>4698.3999999999996</v>
      </c>
      <c r="O260" s="207">
        <v>74.22</v>
      </c>
      <c r="P260" s="208">
        <v>143.57</v>
      </c>
      <c r="Q260" s="207">
        <v>0.91390000000000005</v>
      </c>
      <c r="R260" s="17">
        <v>0.79120000000000001</v>
      </c>
    </row>
    <row r="261" spans="2:18" x14ac:dyDescent="0.3">
      <c r="B261" s="194">
        <v>45279</v>
      </c>
      <c r="C261" s="202">
        <v>89.078000000000003</v>
      </c>
      <c r="D261" s="203">
        <v>4.6239999999999997</v>
      </c>
      <c r="E261" s="204">
        <v>95.265000000000001</v>
      </c>
      <c r="F261" s="205">
        <v>4.1779999999999999</v>
      </c>
      <c r="G261" s="204">
        <v>97.477000000000004</v>
      </c>
      <c r="H261" s="205">
        <v>0.51900000000000002</v>
      </c>
      <c r="I261" s="204">
        <v>82.6953125</v>
      </c>
      <c r="J261" s="205">
        <v>3.9449999999999998</v>
      </c>
      <c r="K261" s="206">
        <v>78.066000000000003</v>
      </c>
      <c r="L261" s="207">
        <v>92.861999999999995</v>
      </c>
      <c r="M261" s="208">
        <v>2021</v>
      </c>
      <c r="N261" s="208">
        <v>4768.3999999999996</v>
      </c>
      <c r="O261" s="207">
        <v>73.44</v>
      </c>
      <c r="P261" s="208">
        <v>143.84</v>
      </c>
      <c r="Q261" s="207">
        <v>0.91069999999999995</v>
      </c>
      <c r="R261" s="17">
        <v>0.78539999999999999</v>
      </c>
    </row>
    <row r="262" spans="2:18" x14ac:dyDescent="0.3">
      <c r="B262" s="194">
        <v>45278</v>
      </c>
      <c r="C262" s="202">
        <v>89.058999999999997</v>
      </c>
      <c r="D262" s="203">
        <v>4.6260000000000003</v>
      </c>
      <c r="E262" s="204">
        <v>95.317999999999998</v>
      </c>
      <c r="F262" s="205">
        <v>4.1619999999999999</v>
      </c>
      <c r="G262" s="204">
        <v>97.13</v>
      </c>
      <c r="H262" s="205">
        <v>0.56399999999999995</v>
      </c>
      <c r="I262" s="204">
        <v>82.6875</v>
      </c>
      <c r="J262" s="205">
        <v>3.9449999999999998</v>
      </c>
      <c r="K262" s="206">
        <v>77.772999999999996</v>
      </c>
      <c r="L262" s="207">
        <v>91.915000000000006</v>
      </c>
      <c r="M262" s="208">
        <v>1982.4</v>
      </c>
      <c r="N262" s="208">
        <v>4740.6000000000004</v>
      </c>
      <c r="O262" s="207">
        <v>72.47</v>
      </c>
      <c r="P262" s="208">
        <v>142.78</v>
      </c>
      <c r="Q262" s="207">
        <v>0.91549999999999998</v>
      </c>
      <c r="R262" s="17">
        <v>0.79069999999999996</v>
      </c>
    </row>
    <row r="263" spans="2:18" x14ac:dyDescent="0.3">
      <c r="B263" s="194">
        <v>45275</v>
      </c>
      <c r="C263" s="202">
        <v>89.174000000000007</v>
      </c>
      <c r="D263" s="203">
        <v>4.6070000000000002</v>
      </c>
      <c r="E263" s="204">
        <v>95.316000000000003</v>
      </c>
      <c r="F263" s="205">
        <v>4.1619999999999999</v>
      </c>
      <c r="G263" s="204">
        <v>96.998999999999995</v>
      </c>
      <c r="H263" s="205">
        <v>0.58099999999999996</v>
      </c>
      <c r="I263" s="204">
        <v>82.796875</v>
      </c>
      <c r="J263" s="205">
        <v>3.9260000000000002</v>
      </c>
      <c r="K263" s="206">
        <v>77.846999999999994</v>
      </c>
      <c r="L263" s="207">
        <v>92.18</v>
      </c>
      <c r="M263" s="208">
        <v>1985.1</v>
      </c>
      <c r="N263" s="208">
        <v>4719.2</v>
      </c>
      <c r="O263" s="207">
        <v>71.430000000000007</v>
      </c>
      <c r="P263" s="208">
        <v>142.15</v>
      </c>
      <c r="Q263" s="207">
        <v>0.91779999999999995</v>
      </c>
      <c r="R263" s="17">
        <v>0.78859999999999997</v>
      </c>
    </row>
    <row r="264" spans="2:18" x14ac:dyDescent="0.3">
      <c r="B264" s="194">
        <v>45274</v>
      </c>
      <c r="C264" s="202">
        <v>89.242999999999995</v>
      </c>
      <c r="D264" s="203">
        <v>4.5960000000000001</v>
      </c>
      <c r="E264" s="204">
        <v>95.478999999999999</v>
      </c>
      <c r="F264" s="205">
        <v>4.1159999999999997</v>
      </c>
      <c r="G264" s="204">
        <v>97.18</v>
      </c>
      <c r="H264" s="205">
        <v>0.55700000000000005</v>
      </c>
      <c r="I264" s="204">
        <v>82.7734375</v>
      </c>
      <c r="J264" s="205">
        <v>3.9279999999999999</v>
      </c>
      <c r="K264" s="206">
        <v>77.224999999999994</v>
      </c>
      <c r="L264" s="207">
        <v>91.724999999999994</v>
      </c>
      <c r="M264" s="208">
        <v>2000.5</v>
      </c>
      <c r="N264" s="208">
        <v>4719.6000000000004</v>
      </c>
      <c r="O264" s="207">
        <v>71.58</v>
      </c>
      <c r="P264" s="208">
        <v>141.88999999999999</v>
      </c>
      <c r="Q264" s="207">
        <v>0.90959999999999996</v>
      </c>
      <c r="R264" s="17">
        <v>0.7833</v>
      </c>
    </row>
    <row r="265" spans="2:18" x14ac:dyDescent="0.3">
      <c r="B265" s="194">
        <v>45273</v>
      </c>
      <c r="C265" s="202">
        <v>88.613</v>
      </c>
      <c r="D265" s="203">
        <v>4.6950000000000003</v>
      </c>
      <c r="E265" s="204">
        <v>95.185000000000002</v>
      </c>
      <c r="F265" s="205">
        <v>4.1950000000000003</v>
      </c>
      <c r="G265" s="204">
        <v>97.010999999999996</v>
      </c>
      <c r="H265" s="205">
        <v>0.57899999999999996</v>
      </c>
      <c r="I265" s="204">
        <v>82.2421875</v>
      </c>
      <c r="J265" s="205">
        <v>4.0140000000000002</v>
      </c>
      <c r="K265" s="206">
        <v>76.972999999999999</v>
      </c>
      <c r="L265" s="207">
        <v>90.728999999999999</v>
      </c>
      <c r="M265" s="208">
        <v>1947.5</v>
      </c>
      <c r="N265" s="208">
        <v>4707.1000000000004</v>
      </c>
      <c r="O265" s="207">
        <v>69.47</v>
      </c>
      <c r="P265" s="208">
        <v>142.88999999999999</v>
      </c>
      <c r="Q265" s="207">
        <v>0.91959999999999997</v>
      </c>
      <c r="R265" s="17">
        <v>0.79249999999999998</v>
      </c>
    </row>
    <row r="266" spans="2:18" x14ac:dyDescent="0.3">
      <c r="B266" s="194">
        <v>45272</v>
      </c>
      <c r="C266" s="202">
        <v>87.307000000000002</v>
      </c>
      <c r="D266" s="203">
        <v>4.9039999999999999</v>
      </c>
      <c r="E266" s="204">
        <v>94.263999999999996</v>
      </c>
      <c r="F266" s="205">
        <v>4.45</v>
      </c>
      <c r="G266" s="204">
        <v>96.796000000000006</v>
      </c>
      <c r="H266" s="205">
        <v>0.60699999999999998</v>
      </c>
      <c r="I266" s="204">
        <v>81.0390625</v>
      </c>
      <c r="J266" s="205">
        <v>4.2149999999999999</v>
      </c>
      <c r="K266" s="206">
        <v>76.174999999999997</v>
      </c>
      <c r="L266" s="207">
        <v>90.206999999999994</v>
      </c>
      <c r="M266" s="208">
        <v>1881.3</v>
      </c>
      <c r="N266" s="208">
        <v>4643.7</v>
      </c>
      <c r="O266" s="207">
        <v>68.61</v>
      </c>
      <c r="P266" s="208">
        <v>145.44999999999999</v>
      </c>
      <c r="Q266" s="207">
        <v>0.9264</v>
      </c>
      <c r="R266" s="17">
        <v>0.79600000000000004</v>
      </c>
    </row>
    <row r="267" spans="2:18" x14ac:dyDescent="0.3">
      <c r="B267" s="194">
        <v>45271</v>
      </c>
      <c r="C267" s="202">
        <v>87.013000000000005</v>
      </c>
      <c r="D267" s="203">
        <v>4.952</v>
      </c>
      <c r="E267" s="204">
        <v>94.337999999999994</v>
      </c>
      <c r="F267" s="205">
        <v>4.4279999999999999</v>
      </c>
      <c r="G267" s="204">
        <v>96.513999999999996</v>
      </c>
      <c r="H267" s="205">
        <v>0.64400000000000002</v>
      </c>
      <c r="I267" s="204">
        <v>80.8359375</v>
      </c>
      <c r="J267" s="205">
        <v>4.2480000000000002</v>
      </c>
      <c r="K267" s="206">
        <v>75.581000000000003</v>
      </c>
      <c r="L267" s="207">
        <v>89.804000000000002</v>
      </c>
      <c r="M267" s="208">
        <v>1883.7</v>
      </c>
      <c r="N267" s="208">
        <v>4622.3999999999996</v>
      </c>
      <c r="O267" s="207">
        <v>71.319999999999993</v>
      </c>
      <c r="P267" s="208">
        <v>146.16</v>
      </c>
      <c r="Q267" s="207">
        <v>0.92900000000000005</v>
      </c>
      <c r="R267" s="17">
        <v>0.79649999999999999</v>
      </c>
    </row>
    <row r="268" spans="2:18" x14ac:dyDescent="0.3">
      <c r="B268" s="194">
        <v>45268</v>
      </c>
      <c r="C268" s="202">
        <v>87.099000000000004</v>
      </c>
      <c r="D268" s="203">
        <v>4.9370000000000003</v>
      </c>
      <c r="E268" s="204">
        <v>94.33</v>
      </c>
      <c r="F268" s="205">
        <v>4.43</v>
      </c>
      <c r="G268" s="204">
        <v>96.504999999999995</v>
      </c>
      <c r="H268" s="205">
        <v>0.64500000000000002</v>
      </c>
      <c r="I268" s="204">
        <v>80.8671875</v>
      </c>
      <c r="J268" s="205">
        <v>4.242</v>
      </c>
      <c r="K268" s="206">
        <v>75.775999999999996</v>
      </c>
      <c r="L268" s="207">
        <v>89.77</v>
      </c>
      <c r="M268" s="208">
        <v>1880.8</v>
      </c>
      <c r="N268" s="208">
        <v>4604.3999999999996</v>
      </c>
      <c r="O268" s="207">
        <v>71.23</v>
      </c>
      <c r="P268" s="208">
        <v>144.94999999999999</v>
      </c>
      <c r="Q268" s="207">
        <v>0.92910000000000004</v>
      </c>
      <c r="R268" s="17">
        <v>0.79690000000000005</v>
      </c>
    </row>
    <row r="269" spans="2:18" x14ac:dyDescent="0.3">
      <c r="B269" s="194">
        <v>45267</v>
      </c>
      <c r="C269" s="202">
        <v>87.575000000000003</v>
      </c>
      <c r="D269" s="203">
        <v>4.859</v>
      </c>
      <c r="E269" s="204">
        <v>94.572000000000003</v>
      </c>
      <c r="F269" s="205">
        <v>4.3609999999999998</v>
      </c>
      <c r="G269" s="204">
        <v>96.563000000000002</v>
      </c>
      <c r="H269" s="205">
        <v>0.63700000000000001</v>
      </c>
      <c r="I269" s="204">
        <v>81.359375</v>
      </c>
      <c r="J269" s="205">
        <v>4.1559999999999997</v>
      </c>
      <c r="K269" s="206">
        <v>76.182000000000002</v>
      </c>
      <c r="L269" s="207">
        <v>90.691999999999993</v>
      </c>
      <c r="M269" s="208">
        <v>1868.3</v>
      </c>
      <c r="N269" s="208">
        <v>4585.6000000000004</v>
      </c>
      <c r="O269" s="207">
        <v>69.34</v>
      </c>
      <c r="P269" s="208">
        <v>144.13</v>
      </c>
      <c r="Q269" s="207">
        <v>0.9264</v>
      </c>
      <c r="R269" s="17">
        <v>0.79400000000000004</v>
      </c>
    </row>
    <row r="270" spans="2:18" x14ac:dyDescent="0.3">
      <c r="B270" s="194">
        <v>45266</v>
      </c>
      <c r="C270" s="202">
        <v>87.870999999999995</v>
      </c>
      <c r="D270" s="203">
        <v>4.8099999999999996</v>
      </c>
      <c r="E270" s="204">
        <v>94.658000000000001</v>
      </c>
      <c r="F270" s="205">
        <v>4.335</v>
      </c>
      <c r="G270" s="204">
        <v>97.465999999999994</v>
      </c>
      <c r="H270" s="205">
        <v>0.51900000000000002</v>
      </c>
      <c r="I270" s="204">
        <v>81.5859375</v>
      </c>
      <c r="J270" s="205">
        <v>4.117</v>
      </c>
      <c r="K270" s="206">
        <v>76.319000000000003</v>
      </c>
      <c r="L270" s="207">
        <v>90.688999999999993</v>
      </c>
      <c r="M270" s="208">
        <v>1852.1</v>
      </c>
      <c r="N270" s="208">
        <v>4549.3</v>
      </c>
      <c r="O270" s="207">
        <v>69.38</v>
      </c>
      <c r="P270" s="208">
        <v>147.31</v>
      </c>
      <c r="Q270" s="207">
        <v>0.92900000000000005</v>
      </c>
      <c r="R270" s="17">
        <v>0.79620000000000002</v>
      </c>
    </row>
    <row r="271" spans="2:18" x14ac:dyDescent="0.3">
      <c r="B271" s="194">
        <v>45265</v>
      </c>
      <c r="C271" s="202">
        <v>87.481999999999999</v>
      </c>
      <c r="D271" s="203">
        <v>4.8719999999999999</v>
      </c>
      <c r="E271" s="204">
        <v>94.491</v>
      </c>
      <c r="F271" s="205">
        <v>4.38</v>
      </c>
      <c r="G271" s="204">
        <v>97.287999999999997</v>
      </c>
      <c r="H271" s="205">
        <v>0.54200000000000004</v>
      </c>
      <c r="I271" s="204">
        <v>81.2421875</v>
      </c>
      <c r="J271" s="205">
        <v>4.1740000000000004</v>
      </c>
      <c r="K271" s="206">
        <v>75.885999999999996</v>
      </c>
      <c r="L271" s="207">
        <v>90.314999999999998</v>
      </c>
      <c r="M271" s="208">
        <v>1856</v>
      </c>
      <c r="N271" s="208">
        <v>4567.2</v>
      </c>
      <c r="O271" s="207">
        <v>72.319999999999993</v>
      </c>
      <c r="P271" s="208">
        <v>147.15</v>
      </c>
      <c r="Q271" s="207">
        <v>0.92620000000000002</v>
      </c>
      <c r="R271" s="17">
        <v>0.79390000000000005</v>
      </c>
    </row>
    <row r="272" spans="2:18" x14ac:dyDescent="0.3">
      <c r="B272" s="194">
        <v>45264</v>
      </c>
      <c r="C272" s="202">
        <v>87.036000000000001</v>
      </c>
      <c r="D272" s="203">
        <v>4.944</v>
      </c>
      <c r="E272" s="204">
        <v>94.38</v>
      </c>
      <c r="F272" s="205">
        <v>4.41</v>
      </c>
      <c r="G272" s="204">
        <v>97.087000000000003</v>
      </c>
      <c r="H272" s="205">
        <v>0.56799999999999995</v>
      </c>
      <c r="I272" s="204">
        <v>80.71875</v>
      </c>
      <c r="J272" s="205">
        <v>4.2610000000000001</v>
      </c>
      <c r="K272" s="206">
        <v>74.977000000000004</v>
      </c>
      <c r="L272" s="207">
        <v>89.367000000000004</v>
      </c>
      <c r="M272" s="208">
        <v>1882</v>
      </c>
      <c r="N272" s="208">
        <v>4569.8</v>
      </c>
      <c r="O272" s="207">
        <v>73.040000000000006</v>
      </c>
      <c r="P272" s="208">
        <v>147.21</v>
      </c>
      <c r="Q272" s="207">
        <v>0.92279999999999995</v>
      </c>
      <c r="R272" s="17">
        <v>0.79159999999999997</v>
      </c>
    </row>
    <row r="273" spans="2:18" x14ac:dyDescent="0.3">
      <c r="B273" s="194">
        <v>45261</v>
      </c>
      <c r="C273" s="202">
        <v>87.325999999999993</v>
      </c>
      <c r="D273" s="203">
        <v>4.8959999999999999</v>
      </c>
      <c r="E273" s="204">
        <v>94.64</v>
      </c>
      <c r="F273" s="205">
        <v>4.3369999999999997</v>
      </c>
      <c r="G273" s="204">
        <v>97.024000000000001</v>
      </c>
      <c r="H273" s="205">
        <v>0.57599999999999996</v>
      </c>
      <c r="I273" s="204">
        <v>81.1015625</v>
      </c>
      <c r="J273" s="205">
        <v>4.1959999999999997</v>
      </c>
      <c r="K273" s="206">
        <v>75.284000000000006</v>
      </c>
      <c r="L273" s="207">
        <v>89.575999999999993</v>
      </c>
      <c r="M273" s="208">
        <v>1862.6</v>
      </c>
      <c r="N273" s="208">
        <v>4594.6000000000004</v>
      </c>
      <c r="O273" s="207">
        <v>74.069999999999993</v>
      </c>
      <c r="P273" s="208">
        <v>146.82</v>
      </c>
      <c r="Q273" s="207">
        <v>0.91879999999999995</v>
      </c>
      <c r="R273" s="17">
        <v>0.78680000000000005</v>
      </c>
    </row>
    <row r="274" spans="2:18" x14ac:dyDescent="0.3">
      <c r="B274" s="194">
        <v>45260</v>
      </c>
      <c r="C274" s="202">
        <v>86.570999999999998</v>
      </c>
      <c r="D274" s="203">
        <v>5.0179999999999998</v>
      </c>
      <c r="E274" s="204">
        <v>94.204999999999998</v>
      </c>
      <c r="F274" s="205">
        <v>4.4569999999999999</v>
      </c>
      <c r="G274" s="204">
        <v>97.236999999999995</v>
      </c>
      <c r="H274" s="205">
        <v>0.54800000000000004</v>
      </c>
      <c r="I274" s="204">
        <v>80.28125</v>
      </c>
      <c r="J274" s="205">
        <v>4.3310000000000004</v>
      </c>
      <c r="K274" s="206">
        <v>75.064999999999998</v>
      </c>
      <c r="L274" s="207">
        <v>88.631</v>
      </c>
      <c r="M274" s="208">
        <v>1809</v>
      </c>
      <c r="N274" s="208">
        <v>4567.8</v>
      </c>
      <c r="O274" s="207">
        <v>75.959999999999994</v>
      </c>
      <c r="P274" s="208">
        <v>148.19999999999999</v>
      </c>
      <c r="Q274" s="207">
        <v>0.91839999999999999</v>
      </c>
      <c r="R274" s="17">
        <v>0.79220000000000002</v>
      </c>
    </row>
    <row r="275" spans="2:18" x14ac:dyDescent="0.3">
      <c r="B275" s="194">
        <v>45259</v>
      </c>
      <c r="C275" s="202">
        <v>86.682000000000002</v>
      </c>
      <c r="D275" s="203">
        <v>4.9980000000000002</v>
      </c>
      <c r="E275" s="204">
        <v>94.304000000000002</v>
      </c>
      <c r="F275" s="205">
        <v>4.4260000000000002</v>
      </c>
      <c r="G275" s="204">
        <v>97.305999999999997</v>
      </c>
      <c r="H275" s="205">
        <v>0.53900000000000003</v>
      </c>
      <c r="I275" s="204">
        <v>80.6640625</v>
      </c>
      <c r="J275" s="205">
        <v>4.266</v>
      </c>
      <c r="K275" s="206">
        <v>75.489999999999995</v>
      </c>
      <c r="L275" s="207">
        <v>89.028999999999996</v>
      </c>
      <c r="M275" s="208">
        <v>1803.8</v>
      </c>
      <c r="N275" s="208">
        <v>4550.6000000000004</v>
      </c>
      <c r="O275" s="207">
        <v>77.86</v>
      </c>
      <c r="P275" s="208">
        <v>147.24</v>
      </c>
      <c r="Q275" s="207">
        <v>0.91159999999999997</v>
      </c>
      <c r="R275" s="17">
        <v>0.78769999999999996</v>
      </c>
    </row>
    <row r="276" spans="2:18" x14ac:dyDescent="0.3">
      <c r="B276" s="194">
        <v>45258</v>
      </c>
      <c r="C276" s="202">
        <v>86.156000000000006</v>
      </c>
      <c r="D276" s="203">
        <v>5.0839999999999996</v>
      </c>
      <c r="E276" s="204">
        <v>93.903000000000006</v>
      </c>
      <c r="F276" s="205">
        <v>4.5369999999999999</v>
      </c>
      <c r="G276" s="204">
        <v>96.575999999999993</v>
      </c>
      <c r="H276" s="205">
        <v>0.63400000000000001</v>
      </c>
      <c r="I276" s="204">
        <v>80.2734375</v>
      </c>
      <c r="J276" s="205">
        <v>4.3310000000000004</v>
      </c>
      <c r="K276" s="206">
        <v>75.013000000000005</v>
      </c>
      <c r="L276" s="207">
        <v>88.488</v>
      </c>
      <c r="M276" s="208">
        <v>1792.8</v>
      </c>
      <c r="N276" s="208">
        <v>4554.8999999999996</v>
      </c>
      <c r="O276" s="207">
        <v>76.41</v>
      </c>
      <c r="P276" s="208">
        <v>147.47999999999999</v>
      </c>
      <c r="Q276" s="207">
        <v>0.90969999999999995</v>
      </c>
      <c r="R276" s="17">
        <v>0.78779999999999994</v>
      </c>
    </row>
    <row r="277" spans="2:18" x14ac:dyDescent="0.3">
      <c r="B277" s="194">
        <v>45257</v>
      </c>
      <c r="C277" s="202">
        <v>85.554000000000002</v>
      </c>
      <c r="D277" s="203">
        <v>5.1820000000000004</v>
      </c>
      <c r="E277" s="204">
        <v>93.484999999999999</v>
      </c>
      <c r="F277" s="205">
        <v>4.6520000000000001</v>
      </c>
      <c r="G277" s="204">
        <v>96.444999999999993</v>
      </c>
      <c r="H277" s="205">
        <v>0.65100000000000002</v>
      </c>
      <c r="I277" s="204">
        <v>79.796875</v>
      </c>
      <c r="J277" s="205">
        <v>4.4109999999999996</v>
      </c>
      <c r="K277" s="206">
        <v>74.807000000000002</v>
      </c>
      <c r="L277" s="207">
        <v>88.284000000000006</v>
      </c>
      <c r="M277" s="208">
        <v>1801.2</v>
      </c>
      <c r="N277" s="208">
        <v>4550.3999999999996</v>
      </c>
      <c r="O277" s="207">
        <v>74.86</v>
      </c>
      <c r="P277" s="208">
        <v>148.69</v>
      </c>
      <c r="Q277" s="207">
        <v>0.91290000000000004</v>
      </c>
      <c r="R277" s="17">
        <v>0.79190000000000005</v>
      </c>
    </row>
    <row r="278" spans="2:18" x14ac:dyDescent="0.3">
      <c r="B278" s="194">
        <v>45254</v>
      </c>
      <c r="C278" s="202">
        <v>85.096000000000004</v>
      </c>
      <c r="D278" s="203">
        <v>5.258</v>
      </c>
      <c r="E278" s="204">
        <v>93.328000000000003</v>
      </c>
      <c r="F278" s="205">
        <v>4.6950000000000003</v>
      </c>
      <c r="G278" s="204">
        <v>96.497</v>
      </c>
      <c r="H278" s="205">
        <v>0.64400000000000002</v>
      </c>
      <c r="I278" s="204">
        <v>79.328125</v>
      </c>
      <c r="J278" s="205">
        <v>4.49</v>
      </c>
      <c r="K278" s="206">
        <v>74.405000000000001</v>
      </c>
      <c r="L278" s="207">
        <v>87.527000000000001</v>
      </c>
      <c r="M278" s="208">
        <v>1807.5</v>
      </c>
      <c r="N278" s="208">
        <v>4559.3</v>
      </c>
      <c r="O278" s="207">
        <v>75.540000000000006</v>
      </c>
      <c r="P278" s="208">
        <v>149.44</v>
      </c>
      <c r="Q278" s="207">
        <v>0.91410000000000002</v>
      </c>
      <c r="R278" s="17">
        <v>0.79349999999999998</v>
      </c>
    </row>
    <row r="279" spans="2:18" x14ac:dyDescent="0.3">
      <c r="B279" s="194">
        <v>45252</v>
      </c>
      <c r="C279" s="202">
        <v>85.456000000000003</v>
      </c>
      <c r="D279" s="203">
        <v>5.1970000000000001</v>
      </c>
      <c r="E279" s="204">
        <v>93.551000000000002</v>
      </c>
      <c r="F279" s="205">
        <v>4.6310000000000002</v>
      </c>
      <c r="G279" s="204">
        <v>96.8</v>
      </c>
      <c r="H279" s="205">
        <v>0.60399999999999998</v>
      </c>
      <c r="I279" s="204">
        <v>79.6640625</v>
      </c>
      <c r="J279" s="205">
        <v>4.43</v>
      </c>
      <c r="K279" s="206">
        <v>75.102999999999994</v>
      </c>
      <c r="L279" s="207">
        <v>88.063999999999993</v>
      </c>
      <c r="M279" s="208">
        <v>1795.5</v>
      </c>
      <c r="N279" s="208">
        <v>4556.6000000000004</v>
      </c>
      <c r="O279" s="207">
        <v>77.099999999999994</v>
      </c>
      <c r="P279" s="208">
        <v>149.54</v>
      </c>
      <c r="Q279" s="207">
        <v>0.91839999999999999</v>
      </c>
      <c r="R279" s="17">
        <v>0.8004</v>
      </c>
    </row>
    <row r="280" spans="2:18" x14ac:dyDescent="0.3">
      <c r="B280" s="194">
        <v>45251</v>
      </c>
      <c r="C280" s="202">
        <v>85.314999999999998</v>
      </c>
      <c r="D280" s="203">
        <v>5.2190000000000003</v>
      </c>
      <c r="E280" s="204">
        <v>93.599000000000004</v>
      </c>
      <c r="F280" s="205">
        <v>4.6150000000000002</v>
      </c>
      <c r="G280" s="204">
        <v>96.974999999999994</v>
      </c>
      <c r="H280" s="205">
        <v>0.58099999999999996</v>
      </c>
      <c r="I280" s="204">
        <v>79.7734375</v>
      </c>
      <c r="J280" s="205">
        <v>4.4089999999999998</v>
      </c>
      <c r="K280" s="206">
        <v>75.376999999999995</v>
      </c>
      <c r="L280" s="207">
        <v>88.069000000000003</v>
      </c>
      <c r="M280" s="208">
        <v>1783.3</v>
      </c>
      <c r="N280" s="208">
        <v>4538.2</v>
      </c>
      <c r="O280" s="207">
        <v>77.77</v>
      </c>
      <c r="P280" s="208">
        <v>148.38999999999999</v>
      </c>
      <c r="Q280" s="207">
        <v>0.91649999999999998</v>
      </c>
      <c r="R280" s="17">
        <v>0.79749999999999999</v>
      </c>
    </row>
    <row r="281" spans="2:18" x14ac:dyDescent="0.3">
      <c r="B281" s="194">
        <v>45250</v>
      </c>
      <c r="C281" s="202">
        <v>85.12</v>
      </c>
      <c r="D281" s="203">
        <v>5.25</v>
      </c>
      <c r="E281" s="204">
        <v>93.483000000000004</v>
      </c>
      <c r="F281" s="205">
        <v>4.6449999999999996</v>
      </c>
      <c r="G281" s="204">
        <v>96.566999999999993</v>
      </c>
      <c r="H281" s="205">
        <v>0.63400000000000001</v>
      </c>
      <c r="I281" s="204">
        <v>79.5859375</v>
      </c>
      <c r="J281" s="205">
        <v>4.4400000000000004</v>
      </c>
      <c r="K281" s="206">
        <v>75.290999999999997</v>
      </c>
      <c r="L281" s="207">
        <v>87.888999999999996</v>
      </c>
      <c r="M281" s="208">
        <v>1807.1</v>
      </c>
      <c r="N281" s="208">
        <v>4547.3999999999996</v>
      </c>
      <c r="O281" s="207">
        <v>77.599999999999994</v>
      </c>
      <c r="P281" s="208">
        <v>148.38999999999999</v>
      </c>
      <c r="Q281" s="207">
        <v>0.91410000000000002</v>
      </c>
      <c r="R281" s="17">
        <v>0.79969999999999997</v>
      </c>
    </row>
    <row r="282" spans="2:18" x14ac:dyDescent="0.3">
      <c r="B282" s="194">
        <v>45247</v>
      </c>
      <c r="C282" s="202">
        <v>85.001000000000005</v>
      </c>
      <c r="D282" s="203">
        <v>5.2690000000000001</v>
      </c>
      <c r="E282" s="204">
        <v>93.384</v>
      </c>
      <c r="F282" s="205">
        <v>4.6710000000000003</v>
      </c>
      <c r="G282" s="204">
        <v>96.566000000000003</v>
      </c>
      <c r="H282" s="205">
        <v>0.63400000000000001</v>
      </c>
      <c r="I282" s="204">
        <v>79.5078125</v>
      </c>
      <c r="J282" s="205">
        <v>4.452</v>
      </c>
      <c r="K282" s="206">
        <v>75.355999999999995</v>
      </c>
      <c r="L282" s="207">
        <v>87.796999999999997</v>
      </c>
      <c r="M282" s="208">
        <v>1797.8</v>
      </c>
      <c r="N282" s="208">
        <v>4514</v>
      </c>
      <c r="O282" s="207">
        <v>75.89</v>
      </c>
      <c r="P282" s="208">
        <v>149.63</v>
      </c>
      <c r="Q282" s="207">
        <v>0.91620000000000001</v>
      </c>
      <c r="R282" s="17">
        <v>0.80249999999999999</v>
      </c>
    </row>
    <row r="283" spans="2:18" x14ac:dyDescent="0.3">
      <c r="B283" s="194">
        <v>45246</v>
      </c>
      <c r="C283" s="202">
        <v>84.953000000000003</v>
      </c>
      <c r="D283" s="203">
        <v>5.2759999999999998</v>
      </c>
      <c r="E283" s="204">
        <v>93.406000000000006</v>
      </c>
      <c r="F283" s="205">
        <v>4.6639999999999997</v>
      </c>
      <c r="G283" s="204">
        <v>96.242999999999995</v>
      </c>
      <c r="H283" s="205">
        <v>0.67600000000000005</v>
      </c>
      <c r="I283" s="204">
        <v>79.5234375</v>
      </c>
      <c r="J283" s="205">
        <v>4.4470000000000001</v>
      </c>
      <c r="K283" s="206">
        <v>75.090999999999994</v>
      </c>
      <c r="L283" s="207">
        <v>87.831999999999994</v>
      </c>
      <c r="M283" s="208">
        <v>1773.8</v>
      </c>
      <c r="N283" s="208">
        <v>4508.2</v>
      </c>
      <c r="O283" s="207">
        <v>72.900000000000006</v>
      </c>
      <c r="P283" s="208">
        <v>150.72999999999999</v>
      </c>
      <c r="Q283" s="207">
        <v>0.92149999999999999</v>
      </c>
      <c r="R283" s="17">
        <v>0.80549999999999999</v>
      </c>
    </row>
    <row r="284" spans="2:18" x14ac:dyDescent="0.3">
      <c r="B284" s="194">
        <v>45245</v>
      </c>
      <c r="C284" s="202">
        <v>84.302000000000007</v>
      </c>
      <c r="D284" s="203">
        <v>5.383</v>
      </c>
      <c r="E284" s="204">
        <v>93.016000000000005</v>
      </c>
      <c r="F284" s="205">
        <v>4.7690000000000001</v>
      </c>
      <c r="G284" s="204">
        <v>96.150999999999996</v>
      </c>
      <c r="H284" s="205">
        <v>0.68799999999999994</v>
      </c>
      <c r="I284" s="204">
        <v>78.921875</v>
      </c>
      <c r="J284" s="205">
        <v>4.5490000000000004</v>
      </c>
      <c r="K284" s="206">
        <v>74.668999999999997</v>
      </c>
      <c r="L284" s="207">
        <v>87.2</v>
      </c>
      <c r="M284" s="208">
        <v>1801.2</v>
      </c>
      <c r="N284" s="208">
        <v>4502.8999999999996</v>
      </c>
      <c r="O284" s="207">
        <v>76.66</v>
      </c>
      <c r="P284" s="208">
        <v>151.36000000000001</v>
      </c>
      <c r="Q284" s="207">
        <v>0.92190000000000005</v>
      </c>
      <c r="R284" s="17">
        <v>0.8054</v>
      </c>
    </row>
    <row r="285" spans="2:18" x14ac:dyDescent="0.3">
      <c r="B285" s="194">
        <v>45244</v>
      </c>
      <c r="C285" s="202">
        <v>84.685000000000002</v>
      </c>
      <c r="D285" s="203">
        <v>5.3179999999999996</v>
      </c>
      <c r="E285" s="204">
        <v>93.305000000000007</v>
      </c>
      <c r="F285" s="205">
        <v>4.6879999999999997</v>
      </c>
      <c r="G285" s="204">
        <v>95.674000000000007</v>
      </c>
      <c r="H285" s="205">
        <v>0.751</v>
      </c>
      <c r="I285" s="204">
        <v>79.4375</v>
      </c>
      <c r="J285" s="205">
        <v>4.4589999999999996</v>
      </c>
      <c r="K285" s="206">
        <v>75.069999999999993</v>
      </c>
      <c r="L285" s="207">
        <v>87.391999999999996</v>
      </c>
      <c r="M285" s="208">
        <v>1798.3</v>
      </c>
      <c r="N285" s="208">
        <v>4495.7</v>
      </c>
      <c r="O285" s="207">
        <v>78.260000000000005</v>
      </c>
      <c r="P285" s="208">
        <v>150.37</v>
      </c>
      <c r="Q285" s="207">
        <v>0.91920000000000002</v>
      </c>
      <c r="R285" s="17">
        <v>0.8</v>
      </c>
    </row>
    <row r="286" spans="2:18" x14ac:dyDescent="0.3">
      <c r="B286" s="194">
        <v>45243</v>
      </c>
      <c r="C286" s="202">
        <v>82.963999999999999</v>
      </c>
      <c r="D286" s="203">
        <v>5.6079999999999997</v>
      </c>
      <c r="E286" s="204">
        <v>92.384</v>
      </c>
      <c r="F286" s="205">
        <v>4.944</v>
      </c>
      <c r="G286" s="204">
        <v>95.515000000000001</v>
      </c>
      <c r="H286" s="205">
        <v>0.77200000000000002</v>
      </c>
      <c r="I286" s="204">
        <v>78.2265625</v>
      </c>
      <c r="J286" s="205">
        <v>4.6669999999999998</v>
      </c>
      <c r="K286" s="206">
        <v>74.185000000000002</v>
      </c>
      <c r="L286" s="207">
        <v>86.394999999999996</v>
      </c>
      <c r="M286" s="208">
        <v>1705.5</v>
      </c>
      <c r="N286" s="208">
        <v>4411.6000000000004</v>
      </c>
      <c r="O286" s="207">
        <v>78.260000000000005</v>
      </c>
      <c r="P286" s="208">
        <v>151.72</v>
      </c>
      <c r="Q286" s="207">
        <v>0.93469999999999998</v>
      </c>
      <c r="R286" s="17">
        <v>0.81440000000000001</v>
      </c>
    </row>
    <row r="287" spans="2:18" x14ac:dyDescent="0.3">
      <c r="B287" s="194">
        <v>45240</v>
      </c>
      <c r="C287" s="202">
        <v>82.753</v>
      </c>
      <c r="D287" s="203">
        <v>5.6429999999999998</v>
      </c>
      <c r="E287" s="204">
        <v>92.325999999999993</v>
      </c>
      <c r="F287" s="205">
        <v>4.9589999999999996</v>
      </c>
      <c r="G287" s="204">
        <v>95.656000000000006</v>
      </c>
      <c r="H287" s="205">
        <v>0.753</v>
      </c>
      <c r="I287" s="204">
        <v>78.1328125</v>
      </c>
      <c r="J287" s="205">
        <v>4.6820000000000004</v>
      </c>
      <c r="K287" s="206">
        <v>74.072000000000003</v>
      </c>
      <c r="L287" s="207">
        <v>86.278000000000006</v>
      </c>
      <c r="M287" s="208">
        <v>1705.3</v>
      </c>
      <c r="N287" s="208">
        <v>4415.2</v>
      </c>
      <c r="O287" s="207">
        <v>77.17</v>
      </c>
      <c r="P287" s="208">
        <v>151.52000000000001</v>
      </c>
      <c r="Q287" s="207">
        <v>0.93579999999999997</v>
      </c>
      <c r="R287" s="17">
        <v>0.81779999999999997</v>
      </c>
    </row>
    <row r="288" spans="2:18" x14ac:dyDescent="0.3">
      <c r="B288" s="194">
        <v>45239</v>
      </c>
      <c r="C288" s="202">
        <v>82.722999999999999</v>
      </c>
      <c r="D288" s="203">
        <v>5.6470000000000002</v>
      </c>
      <c r="E288" s="204">
        <v>92.39</v>
      </c>
      <c r="F288" s="205">
        <v>4.9400000000000004</v>
      </c>
      <c r="G288" s="204">
        <v>95.75</v>
      </c>
      <c r="H288" s="205">
        <v>0.74</v>
      </c>
      <c r="I288" s="204">
        <v>78.3046875</v>
      </c>
      <c r="J288" s="205">
        <v>4.649</v>
      </c>
      <c r="K288" s="206">
        <v>74.406000000000006</v>
      </c>
      <c r="L288" s="207">
        <v>86.736999999999995</v>
      </c>
      <c r="M288" s="208">
        <v>1687.2</v>
      </c>
      <c r="N288" s="208">
        <v>4347.3999999999996</v>
      </c>
      <c r="O288" s="207">
        <v>75.739999999999995</v>
      </c>
      <c r="P288" s="208">
        <v>151.35</v>
      </c>
      <c r="Q288" s="207">
        <v>0.93740000000000001</v>
      </c>
      <c r="R288" s="17">
        <v>0.81810000000000005</v>
      </c>
    </row>
    <row r="289" spans="2:18" x14ac:dyDescent="0.3">
      <c r="B289" s="194">
        <v>45238</v>
      </c>
      <c r="C289" s="202">
        <v>83.683000000000007</v>
      </c>
      <c r="D289" s="203">
        <v>5.4820000000000002</v>
      </c>
      <c r="E289" s="204">
        <v>92.799000000000007</v>
      </c>
      <c r="F289" s="205">
        <v>4.8209999999999997</v>
      </c>
      <c r="G289" s="204">
        <v>95.575999999999993</v>
      </c>
      <c r="H289" s="205">
        <v>0.76300000000000001</v>
      </c>
      <c r="I289" s="204">
        <v>79.1640625</v>
      </c>
      <c r="J289" s="205">
        <v>4.5</v>
      </c>
      <c r="K289" s="206">
        <v>74.576999999999998</v>
      </c>
      <c r="L289" s="207">
        <v>86.917000000000002</v>
      </c>
      <c r="M289" s="208">
        <v>1714.1</v>
      </c>
      <c r="N289" s="208">
        <v>4382.8</v>
      </c>
      <c r="O289" s="207">
        <v>75.33</v>
      </c>
      <c r="P289" s="208">
        <v>150.97999999999999</v>
      </c>
      <c r="Q289" s="207">
        <v>0.93379999999999996</v>
      </c>
      <c r="R289" s="17">
        <v>0.81399999999999995</v>
      </c>
    </row>
    <row r="290" spans="2:18" x14ac:dyDescent="0.3">
      <c r="B290" s="194">
        <v>45237</v>
      </c>
      <c r="C290" s="202">
        <v>83.32</v>
      </c>
      <c r="D290" s="203">
        <v>5.5419999999999998</v>
      </c>
      <c r="E290" s="204">
        <v>92.724000000000004</v>
      </c>
      <c r="F290" s="205">
        <v>4.8410000000000002</v>
      </c>
      <c r="G290" s="204">
        <v>95.379000000000005</v>
      </c>
      <c r="H290" s="205">
        <v>0.78900000000000003</v>
      </c>
      <c r="I290" s="204">
        <v>78.7734375</v>
      </c>
      <c r="J290" s="205">
        <v>4.5659999999999998</v>
      </c>
      <c r="K290" s="206">
        <v>74.396000000000001</v>
      </c>
      <c r="L290" s="207">
        <v>86.498000000000005</v>
      </c>
      <c r="M290" s="208">
        <v>1733.2</v>
      </c>
      <c r="N290" s="208">
        <v>4378.3999999999996</v>
      </c>
      <c r="O290" s="207">
        <v>77.37</v>
      </c>
      <c r="P290" s="208">
        <v>150.37</v>
      </c>
      <c r="Q290" s="207">
        <v>0.93459999999999999</v>
      </c>
      <c r="R290" s="17">
        <v>0.81299999999999994</v>
      </c>
    </row>
    <row r="291" spans="2:18" x14ac:dyDescent="0.3">
      <c r="B291" s="194">
        <v>45236</v>
      </c>
      <c r="C291" s="202">
        <v>82.957999999999998</v>
      </c>
      <c r="D291" s="203">
        <v>5.6029999999999998</v>
      </c>
      <c r="E291" s="204">
        <v>92.548000000000002</v>
      </c>
      <c r="F291" s="205">
        <v>4.8890000000000002</v>
      </c>
      <c r="G291" s="204">
        <v>95.4</v>
      </c>
      <c r="H291" s="205">
        <v>0.78600000000000003</v>
      </c>
      <c r="I291" s="204">
        <v>78.3359375</v>
      </c>
      <c r="J291" s="205">
        <v>4.6399999999999997</v>
      </c>
      <c r="K291" s="206">
        <v>73.796999999999997</v>
      </c>
      <c r="L291" s="207">
        <v>85.915000000000006</v>
      </c>
      <c r="M291" s="208">
        <v>1737.9</v>
      </c>
      <c r="N291" s="208">
        <v>4366</v>
      </c>
      <c r="O291" s="207">
        <v>80.819999999999993</v>
      </c>
      <c r="P291" s="208">
        <v>150.07</v>
      </c>
      <c r="Q291" s="207">
        <v>0.93300000000000005</v>
      </c>
      <c r="R291" s="17">
        <v>0.81010000000000004</v>
      </c>
    </row>
    <row r="292" spans="2:18" x14ac:dyDescent="0.3">
      <c r="B292" s="194">
        <v>45233</v>
      </c>
      <c r="C292" s="202">
        <v>83.152000000000001</v>
      </c>
      <c r="D292" s="203">
        <v>5.569</v>
      </c>
      <c r="E292" s="204">
        <v>92.938000000000002</v>
      </c>
      <c r="F292" s="205">
        <v>4.7789999999999999</v>
      </c>
      <c r="G292" s="204">
        <v>95.02</v>
      </c>
      <c r="H292" s="205">
        <v>0.83699999999999997</v>
      </c>
      <c r="I292" s="204">
        <v>78.7734375</v>
      </c>
      <c r="J292" s="205">
        <v>4.5640000000000001</v>
      </c>
      <c r="K292" s="206">
        <v>74.275999999999996</v>
      </c>
      <c r="L292" s="207">
        <v>86.784000000000006</v>
      </c>
      <c r="M292" s="208">
        <v>1760.7</v>
      </c>
      <c r="N292" s="208">
        <v>4358.3</v>
      </c>
      <c r="O292" s="207">
        <v>80.510000000000005</v>
      </c>
      <c r="P292" s="208">
        <v>149.38999999999999</v>
      </c>
      <c r="Q292" s="207">
        <v>0.93189999999999995</v>
      </c>
      <c r="R292" s="17">
        <v>0.80769999999999997</v>
      </c>
    </row>
    <row r="293" spans="2:18" x14ac:dyDescent="0.3">
      <c r="B293" s="194">
        <v>45232</v>
      </c>
      <c r="C293" s="202">
        <v>82.314999999999998</v>
      </c>
      <c r="D293" s="203">
        <v>5.7119999999999997</v>
      </c>
      <c r="E293" s="204">
        <v>92.372</v>
      </c>
      <c r="F293" s="205">
        <v>4.9359999999999999</v>
      </c>
      <c r="G293" s="204">
        <v>95.018000000000001</v>
      </c>
      <c r="H293" s="205">
        <v>0.83699999999999997</v>
      </c>
      <c r="I293" s="204">
        <v>78.1796875</v>
      </c>
      <c r="J293" s="205">
        <v>4.6630000000000003</v>
      </c>
      <c r="K293" s="206">
        <v>73.718000000000004</v>
      </c>
      <c r="L293" s="207">
        <v>86.024000000000001</v>
      </c>
      <c r="M293" s="208">
        <v>1714.2</v>
      </c>
      <c r="N293" s="208">
        <v>4317.8</v>
      </c>
      <c r="O293" s="207">
        <v>82.46</v>
      </c>
      <c r="P293" s="208">
        <v>150.44999999999999</v>
      </c>
      <c r="Q293" s="207">
        <v>0.9415</v>
      </c>
      <c r="R293" s="17">
        <v>0.81950000000000001</v>
      </c>
    </row>
    <row r="294" spans="2:18" x14ac:dyDescent="0.3">
      <c r="B294" s="194">
        <v>45231</v>
      </c>
      <c r="C294" s="202">
        <v>81.772999999999996</v>
      </c>
      <c r="D294" s="203">
        <v>5.8029999999999999</v>
      </c>
      <c r="E294" s="204">
        <v>92.236999999999995</v>
      </c>
      <c r="F294" s="205">
        <v>4.97</v>
      </c>
      <c r="G294" s="204">
        <v>94.841999999999999</v>
      </c>
      <c r="H294" s="205">
        <v>0.86</v>
      </c>
      <c r="I294" s="204">
        <v>77.8125</v>
      </c>
      <c r="J294" s="205">
        <v>4.726</v>
      </c>
      <c r="K294" s="206">
        <v>73.078000000000003</v>
      </c>
      <c r="L294" s="207">
        <v>85.373999999999995</v>
      </c>
      <c r="M294" s="208">
        <v>1669.7</v>
      </c>
      <c r="N294" s="208">
        <v>4237.8999999999996</v>
      </c>
      <c r="O294" s="207">
        <v>80.44</v>
      </c>
      <c r="P294" s="208">
        <v>150.94999999999999</v>
      </c>
      <c r="Q294" s="207">
        <v>0.94599999999999995</v>
      </c>
      <c r="R294" s="17">
        <v>0.82289999999999996</v>
      </c>
    </row>
    <row r="295" spans="2:18" x14ac:dyDescent="0.3">
      <c r="B295" s="194">
        <v>45230</v>
      </c>
      <c r="C295" s="202">
        <v>80.623000000000005</v>
      </c>
      <c r="D295" s="203">
        <v>6.0019999999999998</v>
      </c>
      <c r="E295" s="204">
        <v>91.491</v>
      </c>
      <c r="F295" s="205">
        <v>5.1779999999999999</v>
      </c>
      <c r="G295" s="204">
        <v>95.010999999999996</v>
      </c>
      <c r="H295" s="205">
        <v>0.83699999999999997</v>
      </c>
      <c r="I295" s="204">
        <v>76.640625</v>
      </c>
      <c r="J295" s="205">
        <v>4.93</v>
      </c>
      <c r="K295" s="206">
        <v>72.991</v>
      </c>
      <c r="L295" s="207">
        <v>84.984999999999999</v>
      </c>
      <c r="M295" s="208">
        <v>1662.3</v>
      </c>
      <c r="N295" s="208">
        <v>4193.8</v>
      </c>
      <c r="O295" s="207">
        <v>81.02</v>
      </c>
      <c r="P295" s="208">
        <v>151.68</v>
      </c>
      <c r="Q295" s="207">
        <v>0.9456</v>
      </c>
      <c r="R295" s="17">
        <v>0.82279999999999998</v>
      </c>
    </row>
    <row r="296" spans="2:18" x14ac:dyDescent="0.3">
      <c r="B296" s="194">
        <v>45229</v>
      </c>
      <c r="C296" s="202">
        <v>80.784000000000006</v>
      </c>
      <c r="D296" s="203">
        <v>5.9729999999999999</v>
      </c>
      <c r="E296" s="204">
        <v>91.566999999999993</v>
      </c>
      <c r="F296" s="205">
        <v>5.1550000000000002</v>
      </c>
      <c r="G296" s="204">
        <v>95.286000000000001</v>
      </c>
      <c r="H296" s="205">
        <v>0.8</v>
      </c>
      <c r="I296" s="204">
        <v>76.84375</v>
      </c>
      <c r="J296" s="205">
        <v>4.8929999999999998</v>
      </c>
      <c r="K296" s="206">
        <v>72.742999999999995</v>
      </c>
      <c r="L296" s="207">
        <v>84.921999999999997</v>
      </c>
      <c r="M296" s="208">
        <v>1647.3</v>
      </c>
      <c r="N296" s="208">
        <v>4166.8</v>
      </c>
      <c r="O296" s="207">
        <v>82.31</v>
      </c>
      <c r="P296" s="208">
        <v>149.1</v>
      </c>
      <c r="Q296" s="207">
        <v>0.94199999999999995</v>
      </c>
      <c r="R296" s="17">
        <v>0.82169999999999999</v>
      </c>
    </row>
    <row r="297" spans="2:18" x14ac:dyDescent="0.3">
      <c r="B297" s="194">
        <v>45226</v>
      </c>
      <c r="C297" s="202">
        <v>81.206999999999994</v>
      </c>
      <c r="D297" s="203">
        <v>5.899</v>
      </c>
      <c r="E297" s="204">
        <v>91.798000000000002</v>
      </c>
      <c r="F297" s="205">
        <v>5.09</v>
      </c>
      <c r="G297" s="204">
        <v>95.343999999999994</v>
      </c>
      <c r="H297" s="205">
        <v>0.79200000000000004</v>
      </c>
      <c r="I297" s="204">
        <v>77.1796875</v>
      </c>
      <c r="J297" s="205">
        <v>4.8330000000000002</v>
      </c>
      <c r="K297" s="206">
        <v>72.84</v>
      </c>
      <c r="L297" s="207">
        <v>84.463999999999999</v>
      </c>
      <c r="M297" s="208">
        <v>1636.9</v>
      </c>
      <c r="N297" s="208">
        <v>4117.3999999999996</v>
      </c>
      <c r="O297" s="207">
        <v>85.54</v>
      </c>
      <c r="P297" s="208">
        <v>149.66</v>
      </c>
      <c r="Q297" s="207">
        <v>0.94650000000000001</v>
      </c>
      <c r="R297" s="17">
        <v>0.82489999999999997</v>
      </c>
    </row>
    <row r="298" spans="2:18" x14ac:dyDescent="0.3">
      <c r="B298" s="194">
        <v>45225</v>
      </c>
      <c r="C298" s="202">
        <v>81.087999999999994</v>
      </c>
      <c r="D298" s="203">
        <v>5.9189999999999996</v>
      </c>
      <c r="E298" s="204">
        <v>91.73</v>
      </c>
      <c r="F298" s="205">
        <v>5.1079999999999997</v>
      </c>
      <c r="G298" s="204">
        <v>95.406999999999996</v>
      </c>
      <c r="H298" s="205">
        <v>0.78300000000000003</v>
      </c>
      <c r="I298" s="204">
        <v>77.0546875</v>
      </c>
      <c r="J298" s="205">
        <v>4.851</v>
      </c>
      <c r="K298" s="206">
        <v>72.515000000000001</v>
      </c>
      <c r="L298" s="207">
        <v>84.052999999999997</v>
      </c>
      <c r="M298" s="208">
        <v>1657</v>
      </c>
      <c r="N298" s="208">
        <v>4137.2</v>
      </c>
      <c r="O298" s="207">
        <v>83.21</v>
      </c>
      <c r="P298" s="208">
        <v>150.4</v>
      </c>
      <c r="Q298" s="207">
        <v>0.94669999999999999</v>
      </c>
      <c r="R298" s="17">
        <v>0.82450000000000001</v>
      </c>
    </row>
    <row r="299" spans="2:18" x14ac:dyDescent="0.3">
      <c r="B299" s="194">
        <v>45224</v>
      </c>
      <c r="C299" s="202">
        <v>80.444999999999993</v>
      </c>
      <c r="D299" s="203">
        <v>6.0289999999999999</v>
      </c>
      <c r="E299" s="204">
        <v>91.373999999999995</v>
      </c>
      <c r="F299" s="205">
        <v>5.2039999999999997</v>
      </c>
      <c r="G299" s="204">
        <v>95.623999999999995</v>
      </c>
      <c r="H299" s="205">
        <v>0.754</v>
      </c>
      <c r="I299" s="204">
        <v>76.4140625</v>
      </c>
      <c r="J299" s="205">
        <v>4.9630000000000001</v>
      </c>
      <c r="K299" s="206">
        <v>72.436000000000007</v>
      </c>
      <c r="L299" s="207">
        <v>83.742000000000004</v>
      </c>
      <c r="M299" s="208">
        <v>1651.4</v>
      </c>
      <c r="N299" s="208">
        <v>4186.8</v>
      </c>
      <c r="O299" s="207">
        <v>85.39</v>
      </c>
      <c r="P299" s="208">
        <v>150.22999999999999</v>
      </c>
      <c r="Q299" s="207">
        <v>0.94640000000000002</v>
      </c>
      <c r="R299" s="17">
        <v>0.82569999999999999</v>
      </c>
    </row>
    <row r="300" spans="2:18" x14ac:dyDescent="0.3">
      <c r="B300" s="194">
        <v>45223</v>
      </c>
      <c r="C300" s="202">
        <v>81.146000000000001</v>
      </c>
      <c r="D300" s="203">
        <v>5.9050000000000002</v>
      </c>
      <c r="E300" s="204">
        <v>91.622</v>
      </c>
      <c r="F300" s="205">
        <v>5.1319999999999997</v>
      </c>
      <c r="G300" s="204">
        <v>95.744</v>
      </c>
      <c r="H300" s="205">
        <v>0.73799999999999999</v>
      </c>
      <c r="I300" s="204">
        <v>77.1484375</v>
      </c>
      <c r="J300" s="205">
        <v>4.8330000000000002</v>
      </c>
      <c r="K300" s="206">
        <v>72.808999999999997</v>
      </c>
      <c r="L300" s="207">
        <v>84.322000000000003</v>
      </c>
      <c r="M300" s="208">
        <v>1679.5</v>
      </c>
      <c r="N300" s="208">
        <v>4247.7</v>
      </c>
      <c r="O300" s="207">
        <v>83.74</v>
      </c>
      <c r="P300" s="208">
        <v>149.91</v>
      </c>
      <c r="Q300" s="207">
        <v>0.94430000000000003</v>
      </c>
      <c r="R300" s="17">
        <v>0.82240000000000002</v>
      </c>
    </row>
    <row r="301" spans="2:18" x14ac:dyDescent="0.3">
      <c r="B301" s="194">
        <v>45222</v>
      </c>
      <c r="C301" s="202">
        <v>80.804000000000002</v>
      </c>
      <c r="D301" s="203">
        <v>5.9640000000000004</v>
      </c>
      <c r="E301" s="204">
        <v>91.67</v>
      </c>
      <c r="F301" s="205">
        <v>5.117</v>
      </c>
      <c r="G301" s="204">
        <v>95.546000000000006</v>
      </c>
      <c r="H301" s="205">
        <v>0.76400000000000001</v>
      </c>
      <c r="I301" s="204">
        <v>77.0546875</v>
      </c>
      <c r="J301" s="205">
        <v>4.8479999999999999</v>
      </c>
      <c r="K301" s="206">
        <v>72.456000000000003</v>
      </c>
      <c r="L301" s="207">
        <v>84.23</v>
      </c>
      <c r="M301" s="208">
        <v>1665.9</v>
      </c>
      <c r="N301" s="208">
        <v>4217</v>
      </c>
      <c r="O301" s="207">
        <v>85.49</v>
      </c>
      <c r="P301" s="208">
        <v>149.71</v>
      </c>
      <c r="Q301" s="207">
        <v>0.93720000000000003</v>
      </c>
      <c r="R301" s="17">
        <v>0.81640000000000001</v>
      </c>
    </row>
    <row r="302" spans="2:18" x14ac:dyDescent="0.3">
      <c r="B302" s="194">
        <v>45219</v>
      </c>
      <c r="C302" s="202">
        <v>80.39</v>
      </c>
      <c r="D302" s="203">
        <v>6.0359999999999996</v>
      </c>
      <c r="E302" s="204">
        <v>91.203000000000003</v>
      </c>
      <c r="F302" s="205">
        <v>5.2469999999999999</v>
      </c>
      <c r="G302" s="204">
        <v>95.763999999999996</v>
      </c>
      <c r="H302" s="205">
        <v>0.73499999999999999</v>
      </c>
      <c r="I302" s="204">
        <v>76.6875</v>
      </c>
      <c r="J302" s="205">
        <v>4.9109999999999996</v>
      </c>
      <c r="K302" s="206">
        <v>72.126999999999995</v>
      </c>
      <c r="L302" s="207">
        <v>83.682000000000002</v>
      </c>
      <c r="M302" s="208">
        <v>1680.8</v>
      </c>
      <c r="N302" s="208">
        <v>4224.2</v>
      </c>
      <c r="O302" s="207">
        <v>88.75</v>
      </c>
      <c r="P302" s="208">
        <v>149.86000000000001</v>
      </c>
      <c r="Q302" s="207">
        <v>0.94389999999999996</v>
      </c>
      <c r="R302" s="17">
        <v>0.82210000000000005</v>
      </c>
    </row>
    <row r="303" spans="2:18" x14ac:dyDescent="0.3">
      <c r="B303" s="194">
        <v>45218</v>
      </c>
      <c r="C303" s="202">
        <v>80.078999999999994</v>
      </c>
      <c r="D303" s="203">
        <v>6.09</v>
      </c>
      <c r="E303" s="204">
        <v>91.14</v>
      </c>
      <c r="F303" s="205">
        <v>5.2629999999999999</v>
      </c>
      <c r="G303" s="204">
        <v>95.768000000000001</v>
      </c>
      <c r="H303" s="205">
        <v>0.73399999999999999</v>
      </c>
      <c r="I303" s="204">
        <v>76.203125</v>
      </c>
      <c r="J303" s="205">
        <v>4.9939999999999998</v>
      </c>
      <c r="K303" s="206">
        <v>71.932000000000002</v>
      </c>
      <c r="L303" s="207">
        <v>83.528999999999996</v>
      </c>
      <c r="M303" s="208">
        <v>1702.7</v>
      </c>
      <c r="N303" s="208">
        <v>4278</v>
      </c>
      <c r="O303" s="207">
        <v>89.37</v>
      </c>
      <c r="P303" s="208">
        <v>149.80000000000001</v>
      </c>
      <c r="Q303" s="207">
        <v>0.94499999999999995</v>
      </c>
      <c r="R303" s="17">
        <v>0.82350000000000001</v>
      </c>
    </row>
    <row r="304" spans="2:18" x14ac:dyDescent="0.3">
      <c r="B304" s="194">
        <v>45217</v>
      </c>
      <c r="C304" s="202">
        <v>80.587000000000003</v>
      </c>
      <c r="D304" s="203">
        <v>5.9980000000000002</v>
      </c>
      <c r="E304" s="204">
        <v>91.313999999999993</v>
      </c>
      <c r="F304" s="205">
        <v>5.21</v>
      </c>
      <c r="G304" s="204">
        <v>96.040999999999997</v>
      </c>
      <c r="H304" s="205">
        <v>0.69799999999999995</v>
      </c>
      <c r="I304" s="204">
        <v>76.5546875</v>
      </c>
      <c r="J304" s="205">
        <v>4.93</v>
      </c>
      <c r="K304" s="206">
        <v>72.03</v>
      </c>
      <c r="L304" s="207">
        <v>83.278000000000006</v>
      </c>
      <c r="M304" s="208">
        <v>1728.8</v>
      </c>
      <c r="N304" s="208">
        <v>4314.6000000000004</v>
      </c>
      <c r="O304" s="207">
        <v>88.32</v>
      </c>
      <c r="P304" s="208">
        <v>149.93</v>
      </c>
      <c r="Q304" s="207">
        <v>0.94910000000000005</v>
      </c>
      <c r="R304" s="17">
        <v>0.82369999999999999</v>
      </c>
    </row>
    <row r="305" spans="2:18" x14ac:dyDescent="0.3">
      <c r="B305" s="194">
        <v>45216</v>
      </c>
      <c r="C305" s="202">
        <v>81.156000000000006</v>
      </c>
      <c r="D305" s="203">
        <v>5.8979999999999997</v>
      </c>
      <c r="E305" s="204">
        <v>91.575000000000003</v>
      </c>
      <c r="F305" s="205">
        <v>5.1360000000000001</v>
      </c>
      <c r="G305" s="204">
        <v>96.284000000000006</v>
      </c>
      <c r="H305" s="205">
        <v>0.66600000000000004</v>
      </c>
      <c r="I305" s="204">
        <v>76.984375</v>
      </c>
      <c r="J305" s="205">
        <v>4.8540000000000001</v>
      </c>
      <c r="K305" s="206">
        <v>72.819000000000003</v>
      </c>
      <c r="L305" s="207">
        <v>83.867999999999995</v>
      </c>
      <c r="M305" s="208">
        <v>1766</v>
      </c>
      <c r="N305" s="208">
        <v>4373.2</v>
      </c>
      <c r="O305" s="207">
        <v>86.66</v>
      </c>
      <c r="P305" s="208">
        <v>149.81</v>
      </c>
      <c r="Q305" s="207">
        <v>0.94540000000000002</v>
      </c>
      <c r="R305" s="17">
        <v>0.82079999999999997</v>
      </c>
    </row>
    <row r="306" spans="2:18" x14ac:dyDescent="0.3">
      <c r="B306" s="194">
        <v>45215</v>
      </c>
      <c r="C306" s="202">
        <v>81.933000000000007</v>
      </c>
      <c r="D306" s="203">
        <v>5.7629999999999999</v>
      </c>
      <c r="E306" s="204">
        <v>92.29</v>
      </c>
      <c r="F306" s="205">
        <v>4.9359999999999999</v>
      </c>
      <c r="G306" s="204">
        <v>96.399000000000001</v>
      </c>
      <c r="H306" s="205">
        <v>0.65100000000000002</v>
      </c>
      <c r="I306" s="204">
        <v>77.765625</v>
      </c>
      <c r="J306" s="205">
        <v>4.7169999999999996</v>
      </c>
      <c r="K306" s="206">
        <v>72.953000000000003</v>
      </c>
      <c r="L306" s="207">
        <v>84.67</v>
      </c>
      <c r="M306" s="208">
        <v>1747.1</v>
      </c>
      <c r="N306" s="208">
        <v>4373.6000000000004</v>
      </c>
      <c r="O306" s="207">
        <v>86.66</v>
      </c>
      <c r="P306" s="208">
        <v>149.51</v>
      </c>
      <c r="Q306" s="207">
        <v>0.94689999999999996</v>
      </c>
      <c r="R306" s="17">
        <v>0.81850000000000001</v>
      </c>
    </row>
    <row r="307" spans="2:18" x14ac:dyDescent="0.3">
      <c r="B307" s="194">
        <v>45212</v>
      </c>
      <c r="C307" s="202">
        <v>82.406000000000006</v>
      </c>
      <c r="D307" s="203">
        <v>5.681</v>
      </c>
      <c r="E307" s="204">
        <v>92.596999999999994</v>
      </c>
      <c r="F307" s="205">
        <v>4.8499999999999996</v>
      </c>
      <c r="G307" s="204">
        <v>96.397999999999996</v>
      </c>
      <c r="H307" s="205">
        <v>0.65100000000000002</v>
      </c>
      <c r="I307" s="204">
        <v>78.2890625</v>
      </c>
      <c r="J307" s="205">
        <v>4.625</v>
      </c>
      <c r="K307" s="206">
        <v>73.460999999999999</v>
      </c>
      <c r="L307" s="207">
        <v>84.582999999999998</v>
      </c>
      <c r="M307" s="208">
        <v>1719.7</v>
      </c>
      <c r="N307" s="208">
        <v>4327.8</v>
      </c>
      <c r="O307" s="207">
        <v>87.69</v>
      </c>
      <c r="P307" s="208">
        <v>149.57</v>
      </c>
      <c r="Q307" s="207">
        <v>0.95150000000000001</v>
      </c>
      <c r="R307" s="17">
        <v>0.82350000000000001</v>
      </c>
    </row>
    <row r="308" spans="2:18" x14ac:dyDescent="0.3">
      <c r="B308" s="194">
        <v>45211</v>
      </c>
      <c r="C308" s="202">
        <v>81.936000000000007</v>
      </c>
      <c r="D308" s="203">
        <v>5.7610000000000001</v>
      </c>
      <c r="E308" s="204">
        <v>92.343999999999994</v>
      </c>
      <c r="F308" s="205">
        <v>4.9180000000000001</v>
      </c>
      <c r="G308" s="204">
        <v>96.402000000000001</v>
      </c>
      <c r="H308" s="205">
        <v>0.65</v>
      </c>
      <c r="I308" s="204">
        <v>77.8046875</v>
      </c>
      <c r="J308" s="205">
        <v>4.7060000000000004</v>
      </c>
      <c r="K308" s="206">
        <v>73.224999999999994</v>
      </c>
      <c r="L308" s="207">
        <v>84.665000000000006</v>
      </c>
      <c r="M308" s="208">
        <v>1734.3</v>
      </c>
      <c r="N308" s="208">
        <v>4349.6000000000004</v>
      </c>
      <c r="O308" s="207">
        <v>82.91</v>
      </c>
      <c r="P308" s="208">
        <v>149.81</v>
      </c>
      <c r="Q308" s="207">
        <v>0.94979999999999998</v>
      </c>
      <c r="R308" s="17">
        <v>0.82130000000000003</v>
      </c>
    </row>
    <row r="309" spans="2:18" x14ac:dyDescent="0.3">
      <c r="B309" s="194">
        <v>45210</v>
      </c>
      <c r="C309" s="202">
        <v>82.787000000000006</v>
      </c>
      <c r="D309" s="203">
        <v>5.6130000000000004</v>
      </c>
      <c r="E309" s="204">
        <v>92.878</v>
      </c>
      <c r="F309" s="205">
        <v>4.7679999999999998</v>
      </c>
      <c r="G309" s="204">
        <v>96.301000000000002</v>
      </c>
      <c r="H309" s="205">
        <v>0.66300000000000003</v>
      </c>
      <c r="I309" s="204">
        <v>78.59375</v>
      </c>
      <c r="J309" s="205">
        <v>4.569</v>
      </c>
      <c r="K309" s="206">
        <v>73.77</v>
      </c>
      <c r="L309" s="207">
        <v>85.298000000000002</v>
      </c>
      <c r="M309" s="208">
        <v>1773.3</v>
      </c>
      <c r="N309" s="208">
        <v>4377</v>
      </c>
      <c r="O309" s="207">
        <v>83.49</v>
      </c>
      <c r="P309" s="208">
        <v>149.16999999999999</v>
      </c>
      <c r="Q309" s="207">
        <v>0.94159999999999999</v>
      </c>
      <c r="R309" s="17">
        <v>0.81210000000000004</v>
      </c>
    </row>
    <row r="310" spans="2:18" x14ac:dyDescent="0.3">
      <c r="B310" s="194">
        <v>45209</v>
      </c>
      <c r="C310" s="202">
        <v>82.262</v>
      </c>
      <c r="D310" s="203">
        <v>5.702</v>
      </c>
      <c r="E310" s="204">
        <v>92.49</v>
      </c>
      <c r="F310" s="205">
        <v>4.8730000000000002</v>
      </c>
      <c r="G310" s="204">
        <v>96.1</v>
      </c>
      <c r="H310" s="205">
        <v>0.68899999999999995</v>
      </c>
      <c r="I310" s="204">
        <v>78.09375</v>
      </c>
      <c r="J310" s="205">
        <v>4.6539999999999999</v>
      </c>
      <c r="K310" s="206">
        <v>73.275000000000006</v>
      </c>
      <c r="L310" s="207">
        <v>84.944999999999993</v>
      </c>
      <c r="M310" s="208">
        <v>1775.9</v>
      </c>
      <c r="N310" s="208">
        <v>4358.2</v>
      </c>
      <c r="O310" s="207">
        <v>85.97</v>
      </c>
      <c r="P310" s="208">
        <v>148.71</v>
      </c>
      <c r="Q310" s="207">
        <v>0.94289999999999996</v>
      </c>
      <c r="R310" s="17">
        <v>0.81389999999999996</v>
      </c>
    </row>
    <row r="311" spans="2:18" x14ac:dyDescent="0.3">
      <c r="B311" s="194">
        <v>45205</v>
      </c>
      <c r="C311" s="202">
        <v>81.28</v>
      </c>
      <c r="D311" s="203">
        <v>5.87</v>
      </c>
      <c r="E311" s="204">
        <v>91.897999999999996</v>
      </c>
      <c r="F311" s="205">
        <v>5.0350000000000001</v>
      </c>
      <c r="G311" s="204">
        <v>95.93</v>
      </c>
      <c r="H311" s="205">
        <v>0.71099999999999997</v>
      </c>
      <c r="I311" s="204">
        <v>77.21875</v>
      </c>
      <c r="J311" s="205">
        <v>4.8040000000000003</v>
      </c>
      <c r="K311" s="206">
        <v>72.435000000000002</v>
      </c>
      <c r="L311" s="207">
        <v>83.733000000000004</v>
      </c>
      <c r="M311" s="208">
        <v>1745.6</v>
      </c>
      <c r="N311" s="208">
        <v>4308.5</v>
      </c>
      <c r="O311" s="207">
        <v>82.79</v>
      </c>
      <c r="P311" s="208">
        <v>149.32</v>
      </c>
      <c r="Q311" s="207">
        <v>0.9446</v>
      </c>
      <c r="R311" s="17">
        <v>0.81720000000000004</v>
      </c>
    </row>
    <row r="312" spans="2:18" x14ac:dyDescent="0.3">
      <c r="B312" s="194">
        <v>45204</v>
      </c>
      <c r="C312" s="202">
        <v>81.62</v>
      </c>
      <c r="D312" s="203">
        <v>5.81</v>
      </c>
      <c r="E312" s="204">
        <v>92.07</v>
      </c>
      <c r="F312" s="205">
        <v>4.9859999999999998</v>
      </c>
      <c r="G312" s="204">
        <v>95.811000000000007</v>
      </c>
      <c r="H312" s="205">
        <v>0.72599999999999998</v>
      </c>
      <c r="I312" s="204">
        <v>77.6796875</v>
      </c>
      <c r="J312" s="205">
        <v>4.72</v>
      </c>
      <c r="K312" s="206">
        <v>72.576999999999998</v>
      </c>
      <c r="L312" s="207">
        <v>83.861999999999995</v>
      </c>
      <c r="M312" s="208">
        <v>1731.5</v>
      </c>
      <c r="N312" s="208">
        <v>4258.2</v>
      </c>
      <c r="O312" s="207">
        <v>82.31</v>
      </c>
      <c r="P312" s="208">
        <v>148.51</v>
      </c>
      <c r="Q312" s="207">
        <v>0.94789999999999996</v>
      </c>
      <c r="R312" s="17">
        <v>0.82020000000000004</v>
      </c>
    </row>
    <row r="313" spans="2:18" x14ac:dyDescent="0.3">
      <c r="B313" s="194">
        <v>45203</v>
      </c>
      <c r="C313" s="202">
        <v>81.516999999999996</v>
      </c>
      <c r="D313" s="203">
        <v>5.8250000000000002</v>
      </c>
      <c r="E313" s="204">
        <v>91.787999999999997</v>
      </c>
      <c r="F313" s="205">
        <v>5.0590000000000002</v>
      </c>
      <c r="G313" s="204">
        <v>95.84</v>
      </c>
      <c r="H313" s="205">
        <v>0.72199999999999998</v>
      </c>
      <c r="I313" s="204">
        <v>77.5234375</v>
      </c>
      <c r="J313" s="205">
        <v>4.7460000000000004</v>
      </c>
      <c r="K313" s="206">
        <v>72.412999999999997</v>
      </c>
      <c r="L313" s="207">
        <v>84.024000000000001</v>
      </c>
      <c r="M313" s="208">
        <v>1729</v>
      </c>
      <c r="N313" s="208">
        <v>4263.8</v>
      </c>
      <c r="O313" s="207">
        <v>84.22</v>
      </c>
      <c r="P313" s="208">
        <v>149.12</v>
      </c>
      <c r="Q313" s="207">
        <v>0.95199999999999996</v>
      </c>
      <c r="R313" s="17">
        <v>0.82399999999999995</v>
      </c>
    </row>
    <row r="314" spans="2:18" x14ac:dyDescent="0.3">
      <c r="B314" s="194">
        <v>45202</v>
      </c>
      <c r="C314" s="202">
        <v>81.168000000000006</v>
      </c>
      <c r="D314" s="203">
        <v>5.8840000000000003</v>
      </c>
      <c r="E314" s="204">
        <v>91.454999999999998</v>
      </c>
      <c r="F314" s="205">
        <v>5.15</v>
      </c>
      <c r="G314" s="204">
        <v>96.153000000000006</v>
      </c>
      <c r="H314" s="205">
        <v>0.68100000000000005</v>
      </c>
      <c r="I314" s="204">
        <v>77.1171875</v>
      </c>
      <c r="J314" s="205">
        <v>4.8150000000000004</v>
      </c>
      <c r="K314" s="206">
        <v>72.28</v>
      </c>
      <c r="L314" s="207">
        <v>83.522999999999996</v>
      </c>
      <c r="M314" s="208">
        <v>1727.2</v>
      </c>
      <c r="N314" s="208">
        <v>4229.5</v>
      </c>
      <c r="O314" s="207">
        <v>89.23</v>
      </c>
      <c r="P314" s="208">
        <v>149.02000000000001</v>
      </c>
      <c r="Q314" s="207">
        <v>0.95540000000000003</v>
      </c>
      <c r="R314" s="17">
        <v>0.82799999999999996</v>
      </c>
    </row>
    <row r="315" spans="2:18" x14ac:dyDescent="0.3">
      <c r="B315" s="194">
        <v>45201</v>
      </c>
      <c r="C315" s="202">
        <v>82.070999999999998</v>
      </c>
      <c r="D315" s="203">
        <v>5.7279999999999998</v>
      </c>
      <c r="E315" s="204">
        <v>91.850999999999999</v>
      </c>
      <c r="F315" s="205">
        <v>5.0389999999999997</v>
      </c>
      <c r="G315" s="204">
        <v>96.097999999999999</v>
      </c>
      <c r="H315" s="205">
        <v>0.68799999999999994</v>
      </c>
      <c r="I315" s="204">
        <v>77.765625</v>
      </c>
      <c r="J315" s="205">
        <v>4.702</v>
      </c>
      <c r="K315" s="206">
        <v>72.462000000000003</v>
      </c>
      <c r="L315" s="207">
        <v>84.337000000000003</v>
      </c>
      <c r="M315" s="208">
        <v>1756.8</v>
      </c>
      <c r="N315" s="208">
        <v>4288.3999999999996</v>
      </c>
      <c r="O315" s="207">
        <v>88.82</v>
      </c>
      <c r="P315" s="208">
        <v>149.86000000000001</v>
      </c>
      <c r="Q315" s="207">
        <v>0.95440000000000003</v>
      </c>
      <c r="R315" s="17">
        <v>0.82730000000000004</v>
      </c>
    </row>
    <row r="316" spans="2:18" x14ac:dyDescent="0.3">
      <c r="B316" s="194">
        <v>45198</v>
      </c>
      <c r="C316" s="202">
        <v>82.71</v>
      </c>
      <c r="D316" s="203">
        <v>5.6189999999999998</v>
      </c>
      <c r="E316" s="204">
        <v>92.311999999999998</v>
      </c>
      <c r="F316" s="205">
        <v>4.9109999999999996</v>
      </c>
      <c r="G316" s="204">
        <v>96.242999999999995</v>
      </c>
      <c r="H316" s="205">
        <v>0.66900000000000004</v>
      </c>
      <c r="I316" s="204">
        <v>78.3984375</v>
      </c>
      <c r="J316" s="205">
        <v>4.5919999999999996</v>
      </c>
      <c r="K316" s="206">
        <v>73.13</v>
      </c>
      <c r="L316" s="207">
        <v>84.475999999999999</v>
      </c>
      <c r="M316" s="208">
        <v>1785.1</v>
      </c>
      <c r="N316" s="208">
        <v>4288.1000000000004</v>
      </c>
      <c r="O316" s="207">
        <v>90.79</v>
      </c>
      <c r="P316" s="208">
        <v>149.37</v>
      </c>
      <c r="Q316" s="207">
        <v>0.94579999999999997</v>
      </c>
      <c r="R316" s="17">
        <v>0.81969999999999998</v>
      </c>
    </row>
    <row r="317" spans="2:18" x14ac:dyDescent="0.3">
      <c r="B317" s="194">
        <v>45197</v>
      </c>
      <c r="C317" s="202">
        <v>82.798000000000002</v>
      </c>
      <c r="D317" s="203">
        <v>5.6029999999999998</v>
      </c>
      <c r="E317" s="204">
        <v>92.221999999999994</v>
      </c>
      <c r="F317" s="205">
        <v>4.9340000000000002</v>
      </c>
      <c r="G317" s="204">
        <v>96.301000000000002</v>
      </c>
      <c r="H317" s="205">
        <v>0.66100000000000003</v>
      </c>
      <c r="I317" s="204">
        <v>78.328125</v>
      </c>
      <c r="J317" s="205">
        <v>4.601</v>
      </c>
      <c r="K317" s="206">
        <v>72.84</v>
      </c>
      <c r="L317" s="207">
        <v>83.930999999999997</v>
      </c>
      <c r="M317" s="208">
        <v>1794.3</v>
      </c>
      <c r="N317" s="208">
        <v>4299.7</v>
      </c>
      <c r="O317" s="207">
        <v>91.71</v>
      </c>
      <c r="P317" s="208">
        <v>149.31</v>
      </c>
      <c r="Q317" s="207">
        <v>0.94650000000000001</v>
      </c>
      <c r="R317" s="17">
        <v>0.81940000000000002</v>
      </c>
    </row>
    <row r="318" spans="2:18" x14ac:dyDescent="0.3">
      <c r="B318" s="194">
        <v>45196</v>
      </c>
      <c r="C318" s="202">
        <v>82.611999999999995</v>
      </c>
      <c r="D318" s="203">
        <v>5.6319999999999997</v>
      </c>
      <c r="E318" s="204">
        <v>91.948999999999998</v>
      </c>
      <c r="F318" s="205">
        <v>5.0060000000000002</v>
      </c>
      <c r="G318" s="204">
        <v>96.462999999999994</v>
      </c>
      <c r="H318" s="205">
        <v>0.64</v>
      </c>
      <c r="I318" s="204">
        <v>78.1484375</v>
      </c>
      <c r="J318" s="205">
        <v>4.6310000000000002</v>
      </c>
      <c r="K318" s="206">
        <v>73.509</v>
      </c>
      <c r="L318" s="207">
        <v>84.412000000000006</v>
      </c>
      <c r="M318" s="208">
        <v>1778.9</v>
      </c>
      <c r="N318" s="208">
        <v>4274.5</v>
      </c>
      <c r="O318" s="207">
        <v>93.68</v>
      </c>
      <c r="P318" s="208">
        <v>149.63</v>
      </c>
      <c r="Q318" s="207">
        <v>0.95209999999999995</v>
      </c>
      <c r="R318" s="17">
        <v>0.82399999999999995</v>
      </c>
    </row>
    <row r="319" spans="2:18" x14ac:dyDescent="0.3">
      <c r="B319" s="194">
        <v>45195</v>
      </c>
      <c r="C319" s="202">
        <v>83.263999999999996</v>
      </c>
      <c r="D319" s="203">
        <v>5.5220000000000002</v>
      </c>
      <c r="E319" s="204">
        <v>92.347999999999999</v>
      </c>
      <c r="F319" s="205">
        <v>4.8949999999999996</v>
      </c>
      <c r="G319" s="204">
        <v>96.492999999999995</v>
      </c>
      <c r="H319" s="205">
        <v>0.63600000000000001</v>
      </c>
      <c r="I319" s="204">
        <v>78.6015625</v>
      </c>
      <c r="J319" s="205">
        <v>4.5519999999999996</v>
      </c>
      <c r="K319" s="206">
        <v>73.7</v>
      </c>
      <c r="L319" s="207">
        <v>84.703999999999994</v>
      </c>
      <c r="M319" s="208">
        <v>1761.6</v>
      </c>
      <c r="N319" s="208">
        <v>4273.5</v>
      </c>
      <c r="O319" s="207">
        <v>90.39</v>
      </c>
      <c r="P319" s="208">
        <v>149.07</v>
      </c>
      <c r="Q319" s="207">
        <v>0.94589999999999996</v>
      </c>
      <c r="R319" s="17">
        <v>0.82250000000000001</v>
      </c>
    </row>
    <row r="320" spans="2:18" x14ac:dyDescent="0.3">
      <c r="B320" s="194">
        <v>45194</v>
      </c>
      <c r="C320" s="202">
        <v>83.308000000000007</v>
      </c>
      <c r="D320" s="203">
        <v>5.5129999999999999</v>
      </c>
      <c r="E320" s="204">
        <v>92.332999999999998</v>
      </c>
      <c r="F320" s="205">
        <v>4.8979999999999997</v>
      </c>
      <c r="G320" s="204">
        <v>96.537999999999997</v>
      </c>
      <c r="H320" s="205">
        <v>0.63</v>
      </c>
      <c r="I320" s="204">
        <v>78.6171875</v>
      </c>
      <c r="J320" s="205">
        <v>4.5490000000000004</v>
      </c>
      <c r="K320" s="206">
        <v>73.748000000000005</v>
      </c>
      <c r="L320" s="207">
        <v>85.218999999999994</v>
      </c>
      <c r="M320" s="208">
        <v>1784.2</v>
      </c>
      <c r="N320" s="208">
        <v>4337.3999999999996</v>
      </c>
      <c r="O320" s="207">
        <v>89.68</v>
      </c>
      <c r="P320" s="208">
        <v>148.88</v>
      </c>
      <c r="Q320" s="207">
        <v>0.94399999999999995</v>
      </c>
      <c r="R320" s="17">
        <v>0.81889999999999996</v>
      </c>
    </row>
    <row r="321" spans="2:18" x14ac:dyDescent="0.3">
      <c r="B321" s="194">
        <v>45191</v>
      </c>
      <c r="C321" s="202">
        <v>83.89</v>
      </c>
      <c r="D321" s="203">
        <v>5.4160000000000004</v>
      </c>
      <c r="E321" s="204">
        <v>92.494</v>
      </c>
      <c r="F321" s="205">
        <v>4.8529999999999998</v>
      </c>
      <c r="G321" s="204">
        <v>96.513999999999996</v>
      </c>
      <c r="H321" s="205">
        <v>0.63300000000000001</v>
      </c>
      <c r="I321" s="204">
        <v>79.1640625</v>
      </c>
      <c r="J321" s="205">
        <v>4.4550000000000001</v>
      </c>
      <c r="K321" s="206">
        <v>74.150999999999996</v>
      </c>
      <c r="L321" s="207">
        <v>85.65</v>
      </c>
      <c r="M321" s="208">
        <v>1776.5</v>
      </c>
      <c r="N321" s="208">
        <v>4320.1000000000004</v>
      </c>
      <c r="O321" s="207">
        <v>90.03</v>
      </c>
      <c r="P321" s="208">
        <v>148.37</v>
      </c>
      <c r="Q321" s="207">
        <v>0.93869999999999998</v>
      </c>
      <c r="R321" s="17">
        <v>0.81699999999999995</v>
      </c>
    </row>
    <row r="322" spans="2:18" x14ac:dyDescent="0.3">
      <c r="B322" s="194">
        <v>45190</v>
      </c>
      <c r="C322" s="202">
        <v>83.344999999999999</v>
      </c>
      <c r="D322" s="203">
        <v>5.5060000000000002</v>
      </c>
      <c r="E322" s="204">
        <v>92.251000000000005</v>
      </c>
      <c r="F322" s="205">
        <v>4.9180000000000001</v>
      </c>
      <c r="G322" s="204">
        <v>96.495000000000005</v>
      </c>
      <c r="H322" s="205">
        <v>0.63500000000000001</v>
      </c>
      <c r="I322" s="204">
        <v>78.7734375</v>
      </c>
      <c r="J322" s="205">
        <v>4.5179999999999998</v>
      </c>
      <c r="K322" s="206">
        <v>73.724000000000004</v>
      </c>
      <c r="L322" s="207">
        <v>85.997</v>
      </c>
      <c r="M322" s="208">
        <v>1781.8</v>
      </c>
      <c r="N322" s="208">
        <v>4330</v>
      </c>
      <c r="O322" s="207">
        <v>89.63</v>
      </c>
      <c r="P322" s="208">
        <v>147.59</v>
      </c>
      <c r="Q322" s="207">
        <v>0.93799999999999994</v>
      </c>
      <c r="R322" s="17">
        <v>0.81320000000000003</v>
      </c>
    </row>
    <row r="323" spans="2:18" x14ac:dyDescent="0.3">
      <c r="B323" s="194">
        <v>45189</v>
      </c>
      <c r="C323" s="202">
        <v>83.894000000000005</v>
      </c>
      <c r="D323" s="203">
        <v>5.4119999999999999</v>
      </c>
      <c r="E323" s="204">
        <v>92.382999999999996</v>
      </c>
      <c r="F323" s="205">
        <v>4.8780000000000001</v>
      </c>
      <c r="G323" s="204">
        <v>96.594999999999999</v>
      </c>
      <c r="H323" s="205">
        <v>0.622</v>
      </c>
      <c r="I323" s="204">
        <v>79.2421875</v>
      </c>
      <c r="J323" s="205">
        <v>4.4379999999999997</v>
      </c>
      <c r="K323" s="206">
        <v>74.177000000000007</v>
      </c>
      <c r="L323" s="207">
        <v>86.581999999999994</v>
      </c>
      <c r="M323" s="208">
        <v>1810.1</v>
      </c>
      <c r="N323" s="208">
        <v>4402.2</v>
      </c>
      <c r="O323" s="207">
        <v>90.28</v>
      </c>
      <c r="P323" s="208">
        <v>148.34</v>
      </c>
      <c r="Q323" s="207">
        <v>0.93799999999999994</v>
      </c>
      <c r="R323" s="17">
        <v>0.81010000000000004</v>
      </c>
    </row>
    <row r="324" spans="2:18" x14ac:dyDescent="0.3">
      <c r="B324" s="194">
        <v>45188</v>
      </c>
      <c r="C324" s="202">
        <v>84.156999999999996</v>
      </c>
      <c r="D324" s="203">
        <v>5.3680000000000003</v>
      </c>
      <c r="E324" s="204">
        <v>92.649000000000001</v>
      </c>
      <c r="F324" s="205">
        <v>4.8049999999999997</v>
      </c>
      <c r="G324" s="204">
        <v>96.649000000000001</v>
      </c>
      <c r="H324" s="205">
        <v>0.61499999999999999</v>
      </c>
      <c r="I324" s="204">
        <v>79.5703125</v>
      </c>
      <c r="J324" s="205">
        <v>4.3819999999999997</v>
      </c>
      <c r="K324" s="206">
        <v>73.415999999999997</v>
      </c>
      <c r="L324" s="207">
        <v>86.132999999999996</v>
      </c>
      <c r="M324" s="208">
        <v>1826.5</v>
      </c>
      <c r="N324" s="208">
        <v>4444</v>
      </c>
      <c r="O324" s="207">
        <v>91.2</v>
      </c>
      <c r="P324" s="208">
        <v>147.86000000000001</v>
      </c>
      <c r="Q324" s="207">
        <v>0.93640000000000001</v>
      </c>
      <c r="R324" s="17">
        <v>0.80689999999999995</v>
      </c>
    </row>
    <row r="325" spans="2:18" x14ac:dyDescent="0.3">
      <c r="B325" s="194">
        <v>45187</v>
      </c>
      <c r="C325" s="202">
        <v>84.539000000000001</v>
      </c>
      <c r="D325" s="203">
        <v>5.3049999999999997</v>
      </c>
      <c r="E325" s="204">
        <v>92.849000000000004</v>
      </c>
      <c r="F325" s="205">
        <v>4.75</v>
      </c>
      <c r="G325" s="204">
        <v>96.695999999999998</v>
      </c>
      <c r="H325" s="205">
        <v>0.60899999999999999</v>
      </c>
      <c r="I325" s="204">
        <v>79.9140625</v>
      </c>
      <c r="J325" s="205">
        <v>4.3239999999999998</v>
      </c>
      <c r="K325" s="206">
        <v>73.135000000000005</v>
      </c>
      <c r="L325" s="207">
        <v>86.156999999999996</v>
      </c>
      <c r="M325" s="208">
        <v>1834.3</v>
      </c>
      <c r="N325" s="208">
        <v>4453.5</v>
      </c>
      <c r="O325" s="207">
        <v>91.48</v>
      </c>
      <c r="P325" s="208">
        <v>147.61000000000001</v>
      </c>
      <c r="Q325" s="207">
        <v>0.93530000000000002</v>
      </c>
      <c r="R325" s="17">
        <v>0.8075</v>
      </c>
    </row>
    <row r="326" spans="2:18" x14ac:dyDescent="0.3">
      <c r="B326" s="194">
        <v>45184</v>
      </c>
      <c r="C326" s="202">
        <v>84.388000000000005</v>
      </c>
      <c r="D326" s="203">
        <v>5.3289999999999997</v>
      </c>
      <c r="E326" s="204">
        <v>92.808000000000007</v>
      </c>
      <c r="F326" s="205">
        <v>4.76</v>
      </c>
      <c r="G326" s="204">
        <v>96.694999999999993</v>
      </c>
      <c r="H326" s="205">
        <v>0.60899999999999999</v>
      </c>
      <c r="I326" s="204">
        <v>79.734375</v>
      </c>
      <c r="J326" s="205">
        <v>4.3529999999999998</v>
      </c>
      <c r="K326" s="206">
        <v>73.289000000000001</v>
      </c>
      <c r="L326" s="207">
        <v>86.497</v>
      </c>
      <c r="M326" s="208">
        <v>1847</v>
      </c>
      <c r="N326" s="208">
        <v>4450.3</v>
      </c>
      <c r="O326" s="207">
        <v>90.77</v>
      </c>
      <c r="P326" s="208">
        <v>147.85</v>
      </c>
      <c r="Q326" s="207">
        <v>0.93830000000000002</v>
      </c>
      <c r="R326" s="17">
        <v>0.8075</v>
      </c>
    </row>
    <row r="327" spans="2:18" x14ac:dyDescent="0.3">
      <c r="B327" s="194">
        <v>45183</v>
      </c>
      <c r="C327" s="202">
        <v>84.656999999999996</v>
      </c>
      <c r="D327" s="203">
        <v>5.2839999999999998</v>
      </c>
      <c r="E327" s="204">
        <v>92.944999999999993</v>
      </c>
      <c r="F327" s="205">
        <v>4.7220000000000004</v>
      </c>
      <c r="G327" s="204">
        <v>96.644000000000005</v>
      </c>
      <c r="H327" s="205">
        <v>0.61499999999999999</v>
      </c>
      <c r="I327" s="204">
        <v>79.9921875</v>
      </c>
      <c r="J327" s="205">
        <v>4.3070000000000004</v>
      </c>
      <c r="K327" s="206">
        <v>73.715999999999994</v>
      </c>
      <c r="L327" s="207">
        <v>87.314999999999998</v>
      </c>
      <c r="M327" s="208">
        <v>1866.6</v>
      </c>
      <c r="N327" s="208">
        <v>4505.1000000000004</v>
      </c>
      <c r="O327" s="207">
        <v>90.16</v>
      </c>
      <c r="P327" s="208">
        <v>147.47</v>
      </c>
      <c r="Q327" s="207">
        <v>0.93959999999999999</v>
      </c>
      <c r="R327" s="17">
        <v>0.80589999999999995</v>
      </c>
    </row>
    <row r="328" spans="2:18" x14ac:dyDescent="0.3">
      <c r="B328" s="194">
        <v>45182</v>
      </c>
      <c r="C328" s="202">
        <v>84.846000000000004</v>
      </c>
      <c r="D328" s="203">
        <v>5.2510000000000003</v>
      </c>
      <c r="E328" s="204">
        <v>93.022999999999996</v>
      </c>
      <c r="F328" s="205">
        <v>4.6970000000000001</v>
      </c>
      <c r="G328" s="204">
        <v>96.619</v>
      </c>
      <c r="H328" s="205">
        <v>0.61799999999999999</v>
      </c>
      <c r="I328" s="204">
        <v>80.2109375</v>
      </c>
      <c r="J328" s="205">
        <v>4.2699999999999996</v>
      </c>
      <c r="K328" s="206">
        <v>73.325999999999993</v>
      </c>
      <c r="L328" s="207">
        <v>86.575000000000003</v>
      </c>
      <c r="M328" s="208">
        <v>1840.8</v>
      </c>
      <c r="N328" s="208">
        <v>4467.3999999999996</v>
      </c>
      <c r="O328" s="207">
        <v>88.52</v>
      </c>
      <c r="P328" s="208">
        <v>147.46</v>
      </c>
      <c r="Q328" s="207">
        <v>0.93200000000000005</v>
      </c>
      <c r="R328" s="17">
        <v>0.80059999999999998</v>
      </c>
    </row>
    <row r="329" spans="2:18" x14ac:dyDescent="0.3">
      <c r="B329" s="194">
        <v>45181</v>
      </c>
      <c r="C329" s="202">
        <v>84.659000000000006</v>
      </c>
      <c r="D329" s="203">
        <v>5.2809999999999997</v>
      </c>
      <c r="E329" s="204">
        <v>92.938000000000002</v>
      </c>
      <c r="F329" s="205">
        <v>4.7190000000000003</v>
      </c>
      <c r="G329" s="204">
        <v>96.656999999999996</v>
      </c>
      <c r="H329" s="205">
        <v>0.61299999999999999</v>
      </c>
      <c r="I329" s="204">
        <v>80.0078125</v>
      </c>
      <c r="J329" s="205">
        <v>4.3029999999999999</v>
      </c>
      <c r="K329" s="206">
        <v>72.92</v>
      </c>
      <c r="L329" s="207">
        <v>86.900999999999996</v>
      </c>
      <c r="M329" s="208">
        <v>1855.3</v>
      </c>
      <c r="N329" s="208">
        <v>4461.8999999999996</v>
      </c>
      <c r="O329" s="207">
        <v>88.84</v>
      </c>
      <c r="P329" s="208">
        <v>147.08000000000001</v>
      </c>
      <c r="Q329" s="207">
        <v>0.92989999999999995</v>
      </c>
      <c r="R329" s="17">
        <v>0.80059999999999998</v>
      </c>
    </row>
    <row r="330" spans="2:18" x14ac:dyDescent="0.3">
      <c r="B330" s="194">
        <v>45180</v>
      </c>
      <c r="C330" s="202">
        <v>84.632999999999996</v>
      </c>
      <c r="D330" s="203">
        <v>5.2839999999999998</v>
      </c>
      <c r="E330" s="204">
        <v>93.088999999999999</v>
      </c>
      <c r="F330" s="205">
        <v>4.6779999999999999</v>
      </c>
      <c r="G330" s="204">
        <v>96.718999999999994</v>
      </c>
      <c r="H330" s="205">
        <v>0.60499999999999998</v>
      </c>
      <c r="I330" s="204">
        <v>79.96875</v>
      </c>
      <c r="J330" s="205">
        <v>4.3079999999999998</v>
      </c>
      <c r="K330" s="206">
        <v>72.605999999999995</v>
      </c>
      <c r="L330" s="207">
        <v>86.942999999999998</v>
      </c>
      <c r="M330" s="208">
        <v>1855.1</v>
      </c>
      <c r="N330" s="208">
        <v>4487.5</v>
      </c>
      <c r="O330" s="207">
        <v>87.29</v>
      </c>
      <c r="P330" s="208">
        <v>146.59</v>
      </c>
      <c r="Q330" s="207">
        <v>0.93020000000000003</v>
      </c>
      <c r="R330" s="17">
        <v>0.7994</v>
      </c>
    </row>
    <row r="331" spans="2:18" x14ac:dyDescent="0.3">
      <c r="B331" s="194">
        <v>45177</v>
      </c>
      <c r="C331" s="202">
        <v>84.757999999999996</v>
      </c>
      <c r="D331" s="203">
        <v>5.2629999999999999</v>
      </c>
      <c r="E331" s="204">
        <v>93.128</v>
      </c>
      <c r="F331" s="205">
        <v>4.6660000000000004</v>
      </c>
      <c r="G331" s="204">
        <v>97.150999999999996</v>
      </c>
      <c r="H331" s="205">
        <v>0.55000000000000004</v>
      </c>
      <c r="I331" s="204">
        <v>80.09375</v>
      </c>
      <c r="J331" s="205">
        <v>4.2869999999999999</v>
      </c>
      <c r="K331" s="206">
        <v>72.864000000000004</v>
      </c>
      <c r="L331" s="207">
        <v>87.277000000000001</v>
      </c>
      <c r="M331" s="208">
        <v>1851.5</v>
      </c>
      <c r="N331" s="208">
        <v>4457.5</v>
      </c>
      <c r="O331" s="207">
        <v>87.51</v>
      </c>
      <c r="P331" s="208">
        <v>147.83000000000001</v>
      </c>
      <c r="Q331" s="207">
        <v>0.93459999999999999</v>
      </c>
      <c r="R331" s="17">
        <v>0.80200000000000005</v>
      </c>
    </row>
    <row r="332" spans="2:18" x14ac:dyDescent="0.3">
      <c r="B332" s="194">
        <v>45176</v>
      </c>
      <c r="C332" s="202">
        <v>84.816000000000003</v>
      </c>
      <c r="D332" s="203">
        <v>5.2530000000000001</v>
      </c>
      <c r="E332" s="204">
        <v>93.210999999999999</v>
      </c>
      <c r="F332" s="205">
        <v>4.6429999999999998</v>
      </c>
      <c r="G332" s="204">
        <v>97.117000000000004</v>
      </c>
      <c r="H332" s="205">
        <v>0.55400000000000005</v>
      </c>
      <c r="I332" s="204">
        <v>80.203125</v>
      </c>
      <c r="J332" s="205">
        <v>4.266</v>
      </c>
      <c r="K332" s="206">
        <v>72.643000000000001</v>
      </c>
      <c r="L332" s="207">
        <v>87.32</v>
      </c>
      <c r="M332" s="208">
        <v>1855.8</v>
      </c>
      <c r="N332" s="208">
        <v>4451.1000000000004</v>
      </c>
      <c r="O332" s="207">
        <v>86.87</v>
      </c>
      <c r="P332" s="208">
        <v>147.30000000000001</v>
      </c>
      <c r="Q332" s="207">
        <v>0.93489999999999995</v>
      </c>
      <c r="R332" s="17">
        <v>0.80179999999999996</v>
      </c>
    </row>
    <row r="333" spans="2:18" x14ac:dyDescent="0.3">
      <c r="B333" s="194">
        <v>45175</v>
      </c>
      <c r="C333" s="202">
        <v>84.665999999999997</v>
      </c>
      <c r="D333" s="203">
        <v>5.2759999999999998</v>
      </c>
      <c r="E333" s="204">
        <v>93.058000000000007</v>
      </c>
      <c r="F333" s="205">
        <v>4.68</v>
      </c>
      <c r="G333" s="204">
        <v>97.138999999999996</v>
      </c>
      <c r="H333" s="205">
        <v>0.55100000000000005</v>
      </c>
      <c r="I333" s="204">
        <v>79.96875</v>
      </c>
      <c r="J333" s="205">
        <v>4.3040000000000003</v>
      </c>
      <c r="K333" s="206">
        <v>72.177999999999997</v>
      </c>
      <c r="L333" s="207">
        <v>86.870999999999995</v>
      </c>
      <c r="M333" s="208">
        <v>1874.3</v>
      </c>
      <c r="N333" s="208">
        <v>4465.5</v>
      </c>
      <c r="O333" s="207">
        <v>87.54</v>
      </c>
      <c r="P333" s="208">
        <v>147.66</v>
      </c>
      <c r="Q333" s="207">
        <v>0.93220000000000003</v>
      </c>
      <c r="R333" s="17">
        <v>0.79949999999999999</v>
      </c>
    </row>
    <row r="334" spans="2:18" x14ac:dyDescent="0.3">
      <c r="B334" s="194">
        <v>45174</v>
      </c>
      <c r="C334" s="202">
        <v>84.811999999999998</v>
      </c>
      <c r="D334" s="203">
        <v>5.2510000000000003</v>
      </c>
      <c r="E334" s="204">
        <v>93.251999999999995</v>
      </c>
      <c r="F334" s="205">
        <v>4.6280000000000001</v>
      </c>
      <c r="G334" s="204">
        <v>97.162000000000006</v>
      </c>
      <c r="H334" s="205">
        <v>0.54800000000000004</v>
      </c>
      <c r="I334" s="204">
        <v>80.1015625</v>
      </c>
      <c r="J334" s="205">
        <v>4.2809999999999997</v>
      </c>
      <c r="K334" s="206">
        <v>72.213999999999999</v>
      </c>
      <c r="L334" s="207">
        <v>87.29</v>
      </c>
      <c r="M334" s="208">
        <v>1880.5</v>
      </c>
      <c r="N334" s="208">
        <v>4496.8</v>
      </c>
      <c r="O334" s="207">
        <v>86.69</v>
      </c>
      <c r="P334" s="208">
        <v>147.72</v>
      </c>
      <c r="Q334" s="207">
        <v>0.93259999999999998</v>
      </c>
      <c r="R334" s="17">
        <v>0.79590000000000005</v>
      </c>
    </row>
    <row r="335" spans="2:18" x14ac:dyDescent="0.3">
      <c r="B335" s="194">
        <v>45170</v>
      </c>
      <c r="C335" s="202">
        <v>85.331000000000003</v>
      </c>
      <c r="D335" s="203">
        <v>5.1660000000000004</v>
      </c>
      <c r="E335" s="204">
        <v>93.56</v>
      </c>
      <c r="F335" s="205">
        <v>4.5449999999999999</v>
      </c>
      <c r="G335" s="204">
        <v>97.391000000000005</v>
      </c>
      <c r="H335" s="205">
        <v>0.51900000000000002</v>
      </c>
      <c r="I335" s="204">
        <v>80.6015625</v>
      </c>
      <c r="J335" s="205">
        <v>4.1970000000000001</v>
      </c>
      <c r="K335" s="206">
        <v>72.739999999999995</v>
      </c>
      <c r="L335" s="207">
        <v>88.006</v>
      </c>
      <c r="M335" s="208">
        <v>1920.8</v>
      </c>
      <c r="N335" s="208">
        <v>4515.8</v>
      </c>
      <c r="O335" s="207">
        <v>85.55</v>
      </c>
      <c r="P335" s="208">
        <v>146.22</v>
      </c>
      <c r="Q335" s="207">
        <v>0.92769999999999997</v>
      </c>
      <c r="R335" s="17">
        <v>0.79430000000000001</v>
      </c>
    </row>
    <row r="336" spans="2:18" x14ac:dyDescent="0.3">
      <c r="B336" s="194">
        <v>45169</v>
      </c>
      <c r="C336" s="202">
        <v>85.787999999999997</v>
      </c>
      <c r="D336" s="203">
        <v>5.0919999999999996</v>
      </c>
      <c r="E336" s="204">
        <v>93.694000000000003</v>
      </c>
      <c r="F336" s="205">
        <v>4.508</v>
      </c>
      <c r="G336" s="204">
        <v>97.260999999999996</v>
      </c>
      <c r="H336" s="205">
        <v>0.53500000000000003</v>
      </c>
      <c r="I336" s="204">
        <v>80.9765625</v>
      </c>
      <c r="J336" s="205">
        <v>4.1319999999999997</v>
      </c>
      <c r="K336" s="206">
        <v>73.072000000000003</v>
      </c>
      <c r="L336" s="207">
        <v>88.811000000000007</v>
      </c>
      <c r="M336" s="208">
        <v>1899.7</v>
      </c>
      <c r="N336" s="208">
        <v>4507.7</v>
      </c>
      <c r="O336" s="207">
        <v>83.63</v>
      </c>
      <c r="P336" s="208">
        <v>145.54</v>
      </c>
      <c r="Q336" s="207">
        <v>0.92220000000000002</v>
      </c>
      <c r="R336" s="17">
        <v>0.78900000000000003</v>
      </c>
    </row>
    <row r="337" spans="2:18" x14ac:dyDescent="0.3">
      <c r="B337" s="194">
        <v>45168</v>
      </c>
      <c r="C337" s="202">
        <v>85.677000000000007</v>
      </c>
      <c r="D337" s="203">
        <v>5.1070000000000002</v>
      </c>
      <c r="E337" s="204">
        <v>93.652000000000001</v>
      </c>
      <c r="F337" s="205">
        <v>4.5149999999999997</v>
      </c>
      <c r="G337" s="204">
        <v>97.221000000000004</v>
      </c>
      <c r="H337" s="205">
        <v>0.54</v>
      </c>
      <c r="I337" s="204">
        <v>80.9296875</v>
      </c>
      <c r="J337" s="205">
        <v>4.1390000000000002</v>
      </c>
      <c r="K337" s="206">
        <v>72.738</v>
      </c>
      <c r="L337" s="207">
        <v>88.262</v>
      </c>
      <c r="M337" s="208">
        <v>1903.2</v>
      </c>
      <c r="N337" s="208">
        <v>4514.8999999999996</v>
      </c>
      <c r="O337" s="207">
        <v>81.63</v>
      </c>
      <c r="P337" s="208">
        <v>146.24</v>
      </c>
      <c r="Q337" s="207">
        <v>0.91549999999999998</v>
      </c>
      <c r="R337" s="17">
        <v>0.78610000000000002</v>
      </c>
    </row>
    <row r="338" spans="2:18" x14ac:dyDescent="0.3">
      <c r="B338" s="194">
        <v>45167</v>
      </c>
      <c r="C338" s="202">
        <v>85.573999999999998</v>
      </c>
      <c r="D338" s="203">
        <v>5.1239999999999997</v>
      </c>
      <c r="E338" s="204">
        <v>93.537000000000006</v>
      </c>
      <c r="F338" s="205">
        <v>4.5460000000000003</v>
      </c>
      <c r="G338" s="204">
        <v>97.22</v>
      </c>
      <c r="H338" s="205">
        <v>0.54</v>
      </c>
      <c r="I338" s="204">
        <v>80.8828125</v>
      </c>
      <c r="J338" s="205">
        <v>4.1459999999999999</v>
      </c>
      <c r="K338" s="206">
        <v>72.728999999999999</v>
      </c>
      <c r="L338" s="207">
        <v>88.569000000000003</v>
      </c>
      <c r="M338" s="208">
        <v>1895.5</v>
      </c>
      <c r="N338" s="208">
        <v>4497.6000000000004</v>
      </c>
      <c r="O338" s="207">
        <v>81.16</v>
      </c>
      <c r="P338" s="208">
        <v>145.88</v>
      </c>
      <c r="Q338" s="207">
        <v>0.91910000000000003</v>
      </c>
      <c r="R338" s="17">
        <v>0.79090000000000005</v>
      </c>
    </row>
    <row r="339" spans="2:18" x14ac:dyDescent="0.3">
      <c r="B339" s="194">
        <v>45166</v>
      </c>
      <c r="C339" s="202">
        <v>85.033000000000001</v>
      </c>
      <c r="D339" s="203">
        <v>5.2110000000000003</v>
      </c>
      <c r="E339" s="204">
        <v>93.143000000000001</v>
      </c>
      <c r="F339" s="205">
        <v>4.649</v>
      </c>
      <c r="G339" s="204">
        <v>97.108000000000004</v>
      </c>
      <c r="H339" s="205">
        <v>0.55400000000000005</v>
      </c>
      <c r="I339" s="204">
        <v>80.328125</v>
      </c>
      <c r="J339" s="205">
        <v>4.2359999999999998</v>
      </c>
      <c r="K339" s="206">
        <f>(K338+K340)/2</f>
        <v>72.657499999999999</v>
      </c>
      <c r="L339" s="207">
        <v>88.073999999999998</v>
      </c>
      <c r="M339" s="208">
        <v>1869</v>
      </c>
      <c r="N339" s="208">
        <v>4433.3</v>
      </c>
      <c r="O339" s="207">
        <v>80.099999999999994</v>
      </c>
      <c r="P339" s="208">
        <v>146.54</v>
      </c>
      <c r="Q339" s="207">
        <v>0.92430000000000001</v>
      </c>
      <c r="R339" s="17">
        <v>0.79349999999999998</v>
      </c>
    </row>
    <row r="340" spans="2:18" x14ac:dyDescent="0.3">
      <c r="B340" s="194">
        <v>45163</v>
      </c>
      <c r="C340" s="202">
        <v>84.733000000000004</v>
      </c>
      <c r="D340" s="203">
        <v>5.2590000000000003</v>
      </c>
      <c r="E340" s="204">
        <v>92.994</v>
      </c>
      <c r="F340" s="205">
        <v>4.6879999999999997</v>
      </c>
      <c r="G340" s="204">
        <v>97.114999999999995</v>
      </c>
      <c r="H340" s="205">
        <v>0.55300000000000005</v>
      </c>
      <c r="I340" s="204">
        <v>80.1171875</v>
      </c>
      <c r="J340" s="205">
        <v>4.2699999999999996</v>
      </c>
      <c r="K340" s="206">
        <v>72.585999999999999</v>
      </c>
      <c r="L340" s="207">
        <v>87.94</v>
      </c>
      <c r="M340" s="208">
        <v>1853.6</v>
      </c>
      <c r="N340" s="208">
        <v>4405.7</v>
      </c>
      <c r="O340" s="207">
        <v>79.83</v>
      </c>
      <c r="P340" s="208">
        <v>146.44</v>
      </c>
      <c r="Q340" s="207">
        <v>0.92630000000000001</v>
      </c>
      <c r="R340" s="17">
        <v>0.79500000000000004</v>
      </c>
    </row>
    <row r="341" spans="2:18" x14ac:dyDescent="0.3">
      <c r="B341" s="194">
        <v>45162</v>
      </c>
      <c r="C341" s="202">
        <v>84.680999999999997</v>
      </c>
      <c r="D341" s="203">
        <v>5.2670000000000003</v>
      </c>
      <c r="E341" s="204">
        <v>93.063000000000002</v>
      </c>
      <c r="F341" s="205">
        <v>4.6689999999999996</v>
      </c>
      <c r="G341" s="204">
        <v>97.144000000000005</v>
      </c>
      <c r="H341" s="205">
        <v>0.54900000000000004</v>
      </c>
      <c r="I341" s="204">
        <v>80.1328125</v>
      </c>
      <c r="J341" s="205">
        <v>4.2649999999999997</v>
      </c>
      <c r="K341" s="206">
        <v>72.658000000000001</v>
      </c>
      <c r="L341" s="207">
        <v>88.417000000000002</v>
      </c>
      <c r="M341" s="208">
        <v>1846.3</v>
      </c>
      <c r="N341" s="208">
        <v>4376.3</v>
      </c>
      <c r="O341" s="207">
        <v>79.05</v>
      </c>
      <c r="P341" s="208">
        <v>145.83000000000001</v>
      </c>
      <c r="Q341" s="207">
        <v>0.92500000000000004</v>
      </c>
      <c r="R341" s="17">
        <v>0.79349999999999998</v>
      </c>
    </row>
    <row r="342" spans="2:18" x14ac:dyDescent="0.3">
      <c r="B342" s="194">
        <v>45161</v>
      </c>
      <c r="C342" s="202">
        <v>84.813999999999993</v>
      </c>
      <c r="D342" s="203">
        <v>5.2430000000000003</v>
      </c>
      <c r="E342" s="204">
        <v>93.201999999999998</v>
      </c>
      <c r="F342" s="205">
        <v>4.6289999999999996</v>
      </c>
      <c r="G342" s="204">
        <v>96.968000000000004</v>
      </c>
      <c r="H342" s="205">
        <v>0.57099999999999995</v>
      </c>
      <c r="I342" s="204">
        <v>80.3984375</v>
      </c>
      <c r="J342" s="205">
        <v>4.22</v>
      </c>
      <c r="K342" s="206">
        <v>72.406999999999996</v>
      </c>
      <c r="L342" s="207">
        <v>88.480999999999995</v>
      </c>
      <c r="M342" s="208">
        <v>1870</v>
      </c>
      <c r="N342" s="208">
        <v>4436</v>
      </c>
      <c r="O342" s="207">
        <v>78.89</v>
      </c>
      <c r="P342" s="208">
        <v>144.84</v>
      </c>
      <c r="Q342" s="207">
        <v>0.92049999999999998</v>
      </c>
      <c r="R342" s="17">
        <v>0.78569999999999995</v>
      </c>
    </row>
    <row r="343" spans="2:18" x14ac:dyDescent="0.3">
      <c r="B343" s="194">
        <v>45160</v>
      </c>
      <c r="C343" s="202">
        <v>83.968000000000004</v>
      </c>
      <c r="D343" s="203">
        <v>5.3810000000000002</v>
      </c>
      <c r="E343" s="204">
        <v>92.760999999999996</v>
      </c>
      <c r="F343" s="205">
        <v>4.7450000000000001</v>
      </c>
      <c r="G343" s="204">
        <v>97.007000000000005</v>
      </c>
      <c r="H343" s="205">
        <v>0.56599999999999995</v>
      </c>
      <c r="I343" s="204">
        <v>79.59375</v>
      </c>
      <c r="J343" s="205">
        <v>4.3520000000000003</v>
      </c>
      <c r="K343" s="206">
        <v>71.421999999999997</v>
      </c>
      <c r="L343" s="207">
        <v>87.528999999999996</v>
      </c>
      <c r="M343" s="208">
        <v>1850.8</v>
      </c>
      <c r="N343" s="208">
        <v>4387.6000000000004</v>
      </c>
      <c r="O343" s="207">
        <v>80.349999999999994</v>
      </c>
      <c r="P343" s="208">
        <v>145.88999999999999</v>
      </c>
      <c r="Q343" s="207">
        <v>0.92200000000000004</v>
      </c>
      <c r="R343" s="17">
        <v>0.78539999999999999</v>
      </c>
    </row>
    <row r="344" spans="2:18" x14ac:dyDescent="0.3">
      <c r="B344" s="194">
        <v>45159</v>
      </c>
      <c r="C344" s="202">
        <v>83.861999999999995</v>
      </c>
      <c r="D344" s="203">
        <v>5.3979999999999997</v>
      </c>
      <c r="E344" s="204">
        <v>92.783000000000001</v>
      </c>
      <c r="F344" s="205">
        <v>4.7380000000000004</v>
      </c>
      <c r="G344" s="204">
        <v>97.078000000000003</v>
      </c>
      <c r="H344" s="205">
        <v>0.55700000000000005</v>
      </c>
      <c r="I344" s="204">
        <v>79.5390625</v>
      </c>
      <c r="J344" s="205">
        <v>4.3600000000000003</v>
      </c>
      <c r="K344" s="206">
        <v>70.968999999999994</v>
      </c>
      <c r="L344" s="207">
        <v>86.884</v>
      </c>
      <c r="M344" s="208">
        <v>1856</v>
      </c>
      <c r="N344" s="208">
        <v>4399.8</v>
      </c>
      <c r="O344" s="207">
        <v>80.72</v>
      </c>
      <c r="P344" s="208">
        <v>146.22</v>
      </c>
      <c r="Q344" s="207">
        <v>0.91779999999999995</v>
      </c>
      <c r="R344" s="17">
        <v>0.78390000000000004</v>
      </c>
    </row>
    <row r="345" spans="2:18" x14ac:dyDescent="0.3">
      <c r="B345" s="194">
        <v>45156</v>
      </c>
      <c r="C345" s="202">
        <v>84.305999999999997</v>
      </c>
      <c r="D345" s="203">
        <v>5.3239999999999998</v>
      </c>
      <c r="E345" s="204">
        <v>93.081000000000003</v>
      </c>
      <c r="F345" s="205">
        <v>4.6580000000000004</v>
      </c>
      <c r="G345" s="204">
        <v>97.164000000000001</v>
      </c>
      <c r="H345" s="205">
        <v>0.54600000000000004</v>
      </c>
      <c r="I345" s="204">
        <v>80.0546875</v>
      </c>
      <c r="J345" s="205">
        <v>4.274</v>
      </c>
      <c r="K345" s="206">
        <v>71.260000000000005</v>
      </c>
      <c r="L345" s="207">
        <v>87.391000000000005</v>
      </c>
      <c r="M345" s="208">
        <v>1859.4</v>
      </c>
      <c r="N345" s="208">
        <v>4369.7</v>
      </c>
      <c r="O345" s="207">
        <v>81.25</v>
      </c>
      <c r="P345" s="208">
        <v>145.38999999999999</v>
      </c>
      <c r="Q345" s="207">
        <v>0.91969999999999996</v>
      </c>
      <c r="R345" s="17">
        <v>0.7853</v>
      </c>
    </row>
    <row r="346" spans="2:18" x14ac:dyDescent="0.3">
      <c r="B346" s="194">
        <v>45155</v>
      </c>
      <c r="C346" s="202">
        <v>84.218999999999994</v>
      </c>
      <c r="D346" s="203">
        <v>5.3380000000000001</v>
      </c>
      <c r="E346" s="204">
        <v>93.025999999999996</v>
      </c>
      <c r="F346" s="205">
        <v>4.6710000000000003</v>
      </c>
      <c r="G346" s="204">
        <v>97.066000000000003</v>
      </c>
      <c r="H346" s="205">
        <v>0.55800000000000005</v>
      </c>
      <c r="I346" s="204">
        <v>79.8984375</v>
      </c>
      <c r="J346" s="205">
        <v>4.2969999999999997</v>
      </c>
      <c r="K346" s="206">
        <v>70.861000000000004</v>
      </c>
      <c r="L346" s="207">
        <v>86.777000000000001</v>
      </c>
      <c r="M346" s="208">
        <v>1850.1</v>
      </c>
      <c r="N346" s="208">
        <v>4370.3999999999996</v>
      </c>
      <c r="O346" s="207">
        <v>80.39</v>
      </c>
      <c r="P346" s="208">
        <v>145.84</v>
      </c>
      <c r="Q346" s="207">
        <v>0.91979999999999995</v>
      </c>
      <c r="R346" s="17">
        <v>0.78449999999999998</v>
      </c>
    </row>
    <row r="347" spans="2:18" x14ac:dyDescent="0.3">
      <c r="B347" s="194">
        <v>45154</v>
      </c>
      <c r="C347" s="202">
        <v>84.403999999999996</v>
      </c>
      <c r="D347" s="203">
        <v>5.306</v>
      </c>
      <c r="E347" s="204">
        <v>93.108999999999995</v>
      </c>
      <c r="F347" s="205">
        <v>4.6459999999999999</v>
      </c>
      <c r="G347" s="204">
        <v>97.216999999999999</v>
      </c>
      <c r="H347" s="205">
        <v>0.53900000000000003</v>
      </c>
      <c r="I347" s="204">
        <v>80.0390625</v>
      </c>
      <c r="J347" s="205">
        <v>4.2729999999999997</v>
      </c>
      <c r="K347" s="206">
        <v>71.403000000000006</v>
      </c>
      <c r="L347" s="207">
        <v>87.197000000000003</v>
      </c>
      <c r="M347" s="208">
        <v>1871.5</v>
      </c>
      <c r="N347" s="208">
        <v>4404.3</v>
      </c>
      <c r="O347" s="207">
        <v>79.38</v>
      </c>
      <c r="P347" s="208">
        <v>146.35</v>
      </c>
      <c r="Q347" s="207">
        <v>0.91920000000000002</v>
      </c>
      <c r="R347" s="17">
        <v>0.78549999999999998</v>
      </c>
    </row>
    <row r="348" spans="2:18" x14ac:dyDescent="0.3">
      <c r="B348" s="194">
        <v>45153</v>
      </c>
      <c r="C348" s="202">
        <v>84.599000000000004</v>
      </c>
      <c r="D348" s="203">
        <v>5.2729999999999997</v>
      </c>
      <c r="E348" s="204">
        <v>93.245000000000005</v>
      </c>
      <c r="F348" s="205">
        <v>4.609</v>
      </c>
      <c r="G348" s="204">
        <v>97.191999999999993</v>
      </c>
      <c r="H348" s="205">
        <v>0.54200000000000004</v>
      </c>
      <c r="I348" s="204">
        <v>80.2734375</v>
      </c>
      <c r="J348" s="205">
        <v>4.2329999999999997</v>
      </c>
      <c r="K348" s="206">
        <v>71.688999999999993</v>
      </c>
      <c r="L348" s="207">
        <v>87.17</v>
      </c>
      <c r="M348" s="208">
        <v>1895.8</v>
      </c>
      <c r="N348" s="208">
        <v>4437.8999999999996</v>
      </c>
      <c r="O348" s="207">
        <v>80.989999999999995</v>
      </c>
      <c r="P348" s="208">
        <v>145.57</v>
      </c>
      <c r="Q348" s="207">
        <v>0.91700000000000004</v>
      </c>
      <c r="R348" s="17">
        <v>0.78710000000000002</v>
      </c>
    </row>
    <row r="349" spans="2:18" x14ac:dyDescent="0.3">
      <c r="B349" s="194">
        <v>45152</v>
      </c>
      <c r="C349" s="202">
        <v>84.748999999999995</v>
      </c>
      <c r="D349" s="203">
        <v>5.2480000000000002</v>
      </c>
      <c r="E349" s="204">
        <v>93.393000000000001</v>
      </c>
      <c r="F349" s="205">
        <v>4.569</v>
      </c>
      <c r="G349" s="204">
        <v>97.319000000000003</v>
      </c>
      <c r="H349" s="205">
        <v>0.52600000000000002</v>
      </c>
      <c r="I349" s="204">
        <v>80.390625</v>
      </c>
      <c r="J349" s="205">
        <v>4.2130000000000001</v>
      </c>
      <c r="K349" s="206">
        <v>71.81</v>
      </c>
      <c r="L349" s="207">
        <v>87.682000000000002</v>
      </c>
      <c r="M349" s="208">
        <v>1920.5</v>
      </c>
      <c r="N349" s="208">
        <v>4489.7</v>
      </c>
      <c r="O349" s="207">
        <v>82.51</v>
      </c>
      <c r="P349" s="208">
        <v>145.56</v>
      </c>
      <c r="Q349" s="207">
        <v>0.91690000000000005</v>
      </c>
      <c r="R349" s="17">
        <v>0.78849999999999998</v>
      </c>
    </row>
    <row r="350" spans="2:18" x14ac:dyDescent="0.3">
      <c r="B350" s="194">
        <v>45149</v>
      </c>
      <c r="C350" s="202">
        <v>85.025000000000006</v>
      </c>
      <c r="D350" s="203">
        <v>5.2030000000000003</v>
      </c>
      <c r="E350" s="204">
        <v>93.62</v>
      </c>
      <c r="F350" s="205">
        <v>4.5090000000000003</v>
      </c>
      <c r="G350" s="204">
        <v>97.543000000000006</v>
      </c>
      <c r="H350" s="205">
        <v>0.498</v>
      </c>
      <c r="I350" s="204">
        <v>80.6640625</v>
      </c>
      <c r="J350" s="205">
        <v>4.1680000000000001</v>
      </c>
      <c r="K350" s="206">
        <v>72.02</v>
      </c>
      <c r="L350" s="207">
        <v>87.888000000000005</v>
      </c>
      <c r="M350" s="208">
        <v>1925.1</v>
      </c>
      <c r="N350" s="208">
        <v>4464.1000000000004</v>
      </c>
      <c r="O350" s="207">
        <v>83.19</v>
      </c>
      <c r="P350" s="208">
        <v>144.96</v>
      </c>
      <c r="Q350" s="207">
        <v>0.91339999999999999</v>
      </c>
      <c r="R350" s="17">
        <v>0.78759999999999997</v>
      </c>
    </row>
    <row r="351" spans="2:18" x14ac:dyDescent="0.3">
      <c r="B351" s="194">
        <v>45148</v>
      </c>
      <c r="C351" s="202">
        <v>85.376999999999995</v>
      </c>
      <c r="D351" s="203">
        <v>5.1459999999999999</v>
      </c>
      <c r="E351" s="204">
        <v>93.828000000000003</v>
      </c>
      <c r="F351" s="205">
        <v>4.4530000000000003</v>
      </c>
      <c r="G351" s="204">
        <v>97.543000000000006</v>
      </c>
      <c r="H351" s="205">
        <v>0.498</v>
      </c>
      <c r="I351" s="204">
        <v>80.9765625</v>
      </c>
      <c r="J351" s="205">
        <v>4.1139999999999999</v>
      </c>
      <c r="K351" s="206">
        <v>72.867999999999995</v>
      </c>
      <c r="L351" s="207">
        <v>88.628</v>
      </c>
      <c r="M351" s="208">
        <v>1922.6</v>
      </c>
      <c r="N351" s="208">
        <v>4468.8</v>
      </c>
      <c r="O351" s="207">
        <v>82.82</v>
      </c>
      <c r="P351" s="208">
        <v>144.75</v>
      </c>
      <c r="Q351" s="207">
        <v>0.91069999999999995</v>
      </c>
      <c r="R351" s="17">
        <v>0.78890000000000005</v>
      </c>
    </row>
    <row r="352" spans="2:18" x14ac:dyDescent="0.3">
      <c r="B352" s="194">
        <v>45147</v>
      </c>
      <c r="C352" s="202">
        <v>85.932000000000002</v>
      </c>
      <c r="D352" s="203">
        <v>5.0549999999999997</v>
      </c>
      <c r="E352" s="204">
        <v>94.2</v>
      </c>
      <c r="F352" s="205">
        <v>4.3540000000000001</v>
      </c>
      <c r="G352" s="204">
        <v>97.524000000000001</v>
      </c>
      <c r="H352" s="205">
        <v>0.5</v>
      </c>
      <c r="I352" s="204">
        <v>81.6171875</v>
      </c>
      <c r="J352" s="205">
        <v>4.01</v>
      </c>
      <c r="K352" s="206">
        <v>72.844999999999999</v>
      </c>
      <c r="L352" s="207">
        <v>88.614000000000004</v>
      </c>
      <c r="M352" s="208">
        <v>1930.8</v>
      </c>
      <c r="N352" s="208">
        <v>4467.7</v>
      </c>
      <c r="O352" s="207">
        <v>84.4</v>
      </c>
      <c r="P352" s="208">
        <v>143.72999999999999</v>
      </c>
      <c r="Q352" s="207">
        <v>0.91120000000000001</v>
      </c>
      <c r="R352" s="17">
        <v>0.78620000000000001</v>
      </c>
    </row>
    <row r="353" spans="2:18" x14ac:dyDescent="0.3">
      <c r="B353" s="194">
        <v>45146</v>
      </c>
      <c r="C353" s="202">
        <v>85.953999999999994</v>
      </c>
      <c r="D353" s="203">
        <v>5.0510000000000002</v>
      </c>
      <c r="E353" s="204">
        <v>94.381</v>
      </c>
      <c r="F353" s="205">
        <v>4.306</v>
      </c>
      <c r="G353" s="204">
        <v>97.29</v>
      </c>
      <c r="H353" s="205">
        <v>0.52900000000000003</v>
      </c>
      <c r="I353" s="204">
        <v>81.5859375</v>
      </c>
      <c r="J353" s="205">
        <v>4.0140000000000002</v>
      </c>
      <c r="K353" s="206">
        <v>72.778999999999996</v>
      </c>
      <c r="L353" s="207">
        <v>88.772999999999996</v>
      </c>
      <c r="M353" s="208">
        <v>1947.4</v>
      </c>
      <c r="N353" s="208">
        <v>4499.3999999999996</v>
      </c>
      <c r="O353" s="207">
        <v>82.92</v>
      </c>
      <c r="P353" s="208">
        <v>143.38</v>
      </c>
      <c r="Q353" s="207">
        <v>0.91269999999999996</v>
      </c>
      <c r="R353" s="17">
        <v>0.78439999999999999</v>
      </c>
    </row>
    <row r="354" spans="2:18" x14ac:dyDescent="0.3">
      <c r="B354" s="194">
        <v>45145</v>
      </c>
      <c r="C354" s="202">
        <v>85.632000000000005</v>
      </c>
      <c r="D354" s="203">
        <v>5.1020000000000003</v>
      </c>
      <c r="E354" s="204">
        <v>94.253</v>
      </c>
      <c r="F354" s="205">
        <v>4.3380000000000001</v>
      </c>
      <c r="G354" s="204">
        <v>97.153000000000006</v>
      </c>
      <c r="H354" s="205">
        <v>0.54600000000000004</v>
      </c>
      <c r="I354" s="204">
        <v>81.1796875</v>
      </c>
      <c r="J354" s="205">
        <v>4.0789999999999997</v>
      </c>
      <c r="K354" s="206">
        <v>72.366</v>
      </c>
      <c r="L354" s="207">
        <v>87.852000000000004</v>
      </c>
      <c r="M354" s="208">
        <v>1958.9</v>
      </c>
      <c r="N354" s="208">
        <v>4518.3999999999996</v>
      </c>
      <c r="O354" s="207">
        <v>81.94</v>
      </c>
      <c r="P354" s="208">
        <v>142.5</v>
      </c>
      <c r="Q354" s="207">
        <v>0.90890000000000004</v>
      </c>
      <c r="R354" s="17">
        <v>0.78220000000000001</v>
      </c>
    </row>
    <row r="355" spans="2:18" x14ac:dyDescent="0.3">
      <c r="B355" s="194">
        <v>45142</v>
      </c>
      <c r="C355" s="202">
        <v>85.866</v>
      </c>
      <c r="D355" s="203">
        <v>5.0640000000000001</v>
      </c>
      <c r="E355" s="204">
        <v>94.296999999999997</v>
      </c>
      <c r="F355" s="205">
        <v>4.3259999999999996</v>
      </c>
      <c r="G355" s="204">
        <v>96.992999999999995</v>
      </c>
      <c r="H355" s="205">
        <v>0.56599999999999995</v>
      </c>
      <c r="I355" s="204">
        <v>81.5078125</v>
      </c>
      <c r="J355" s="205">
        <v>4.0250000000000004</v>
      </c>
      <c r="K355" s="206">
        <v>72.805999999999997</v>
      </c>
      <c r="L355" s="207">
        <v>88.16</v>
      </c>
      <c r="M355" s="208">
        <v>1957.5</v>
      </c>
      <c r="N355" s="208">
        <v>4478</v>
      </c>
      <c r="O355" s="207">
        <v>82.82</v>
      </c>
      <c r="P355" s="208">
        <v>141.76</v>
      </c>
      <c r="Q355" s="207">
        <v>0.90859999999999996</v>
      </c>
      <c r="R355" s="17">
        <v>0.78439999999999999</v>
      </c>
    </row>
    <row r="356" spans="2:18" x14ac:dyDescent="0.3">
      <c r="B356" s="194">
        <v>45141</v>
      </c>
      <c r="C356" s="202">
        <v>84.9</v>
      </c>
      <c r="D356" s="203">
        <v>5.218</v>
      </c>
      <c r="E356" s="204">
        <v>93.688999999999993</v>
      </c>
      <c r="F356" s="205">
        <v>4.4829999999999997</v>
      </c>
      <c r="G356" s="204">
        <v>97.022000000000006</v>
      </c>
      <c r="H356" s="205">
        <v>0.56200000000000006</v>
      </c>
      <c r="I356" s="204">
        <v>80.5703125</v>
      </c>
      <c r="J356" s="205">
        <v>4.1740000000000004</v>
      </c>
      <c r="K356" s="206">
        <v>72.305999999999997</v>
      </c>
      <c r="L356" s="207">
        <v>87.754000000000005</v>
      </c>
      <c r="M356" s="208">
        <v>1961.4</v>
      </c>
      <c r="N356" s="208">
        <v>4501.8999999999996</v>
      </c>
      <c r="O356" s="207">
        <v>81.55</v>
      </c>
      <c r="P356" s="208">
        <v>142.58000000000001</v>
      </c>
      <c r="Q356" s="207">
        <v>0.9133</v>
      </c>
      <c r="R356" s="17">
        <v>0.78690000000000004</v>
      </c>
    </row>
    <row r="357" spans="2:18" x14ac:dyDescent="0.3">
      <c r="B357" s="194">
        <v>45140</v>
      </c>
      <c r="C357" s="202">
        <v>85.59</v>
      </c>
      <c r="D357" s="203">
        <v>5.1050000000000004</v>
      </c>
      <c r="E357" s="204">
        <v>93.915000000000006</v>
      </c>
      <c r="F357" s="205">
        <v>4.4219999999999997</v>
      </c>
      <c r="G357" s="204">
        <v>97.332999999999998</v>
      </c>
      <c r="H357" s="205">
        <v>0.52300000000000002</v>
      </c>
      <c r="I357" s="204">
        <v>81.1015625</v>
      </c>
      <c r="J357" s="205">
        <v>4.0869999999999997</v>
      </c>
      <c r="K357" s="206">
        <v>72.603999999999999</v>
      </c>
      <c r="L357" s="207">
        <v>88.295000000000002</v>
      </c>
      <c r="M357" s="208">
        <v>1966.8</v>
      </c>
      <c r="N357" s="208">
        <v>4513.3999999999996</v>
      </c>
      <c r="O357" s="207">
        <v>79.489999999999995</v>
      </c>
      <c r="P357" s="208">
        <v>143.32</v>
      </c>
      <c r="Q357" s="207">
        <v>0.9143</v>
      </c>
      <c r="R357" s="17">
        <v>0.78669999999999995</v>
      </c>
    </row>
    <row r="358" spans="2:18" x14ac:dyDescent="0.3">
      <c r="B358" s="194">
        <v>45139</v>
      </c>
      <c r="C358" s="202">
        <v>85.951999999999998</v>
      </c>
      <c r="D358" s="203">
        <v>5.0469999999999997</v>
      </c>
      <c r="E358" s="204">
        <v>94.165999999999997</v>
      </c>
      <c r="F358" s="205">
        <v>4.3559999999999999</v>
      </c>
      <c r="G358" s="204">
        <v>97.518000000000001</v>
      </c>
      <c r="H358" s="205">
        <v>0.5</v>
      </c>
      <c r="I358" s="204">
        <v>81.4140625</v>
      </c>
      <c r="J358" s="205">
        <v>4.0359999999999996</v>
      </c>
      <c r="K358" s="206">
        <v>72.617000000000004</v>
      </c>
      <c r="L358" s="207">
        <v>88.293000000000006</v>
      </c>
      <c r="M358" s="208">
        <v>1994.2</v>
      </c>
      <c r="N358" s="208">
        <v>4576.7</v>
      </c>
      <c r="O358" s="207">
        <v>81.37</v>
      </c>
      <c r="P358" s="208">
        <v>143.34</v>
      </c>
      <c r="Q358" s="207">
        <v>0.91039999999999999</v>
      </c>
      <c r="R358" s="17">
        <v>0.78269999999999995</v>
      </c>
    </row>
    <row r="359" spans="2:18" x14ac:dyDescent="0.3">
      <c r="B359" s="194">
        <v>45138</v>
      </c>
      <c r="C359" s="202">
        <v>86.385999999999996</v>
      </c>
      <c r="D359" s="203">
        <v>4.9770000000000003</v>
      </c>
      <c r="E359" s="204">
        <v>94.387</v>
      </c>
      <c r="F359" s="205">
        <v>4.298</v>
      </c>
      <c r="G359" s="204">
        <v>97.484999999999999</v>
      </c>
      <c r="H359" s="205">
        <v>0.504</v>
      </c>
      <c r="I359" s="204">
        <v>81.7578125</v>
      </c>
      <c r="J359" s="205">
        <v>3.98</v>
      </c>
      <c r="K359" s="206">
        <v>73.094999999999999</v>
      </c>
      <c r="L359" s="207">
        <v>88.903000000000006</v>
      </c>
      <c r="M359" s="208">
        <v>2003.2</v>
      </c>
      <c r="N359" s="208">
        <v>4589</v>
      </c>
      <c r="O359" s="207">
        <v>81.8</v>
      </c>
      <c r="P359" s="208">
        <v>142.29</v>
      </c>
      <c r="Q359" s="207">
        <v>0.9093</v>
      </c>
      <c r="R359" s="17">
        <v>0.77910000000000001</v>
      </c>
    </row>
    <row r="360" spans="2:18" x14ac:dyDescent="0.3">
      <c r="B360" s="194">
        <v>45135</v>
      </c>
      <c r="C360" s="202">
        <v>86.388000000000005</v>
      </c>
      <c r="D360" s="203">
        <v>4.9770000000000003</v>
      </c>
      <c r="E360" s="204">
        <v>94.266999999999996</v>
      </c>
      <c r="F360" s="205">
        <v>4.3280000000000003</v>
      </c>
      <c r="G360" s="204">
        <v>97.929000000000002</v>
      </c>
      <c r="H360" s="205">
        <v>0.44900000000000001</v>
      </c>
      <c r="I360" s="204">
        <v>81.7890625</v>
      </c>
      <c r="J360" s="205">
        <v>3.9750000000000001</v>
      </c>
      <c r="K360" s="206">
        <v>73.004999999999995</v>
      </c>
      <c r="L360" s="207">
        <v>88.807000000000002</v>
      </c>
      <c r="M360" s="208">
        <v>1981.5</v>
      </c>
      <c r="N360" s="208">
        <v>4582.2</v>
      </c>
      <c r="O360" s="207">
        <v>80.58</v>
      </c>
      <c r="P360" s="208">
        <v>141.16</v>
      </c>
      <c r="Q360" s="207">
        <v>0.90780000000000005</v>
      </c>
      <c r="R360" s="17">
        <v>0.77810000000000001</v>
      </c>
    </row>
    <row r="361" spans="2:18" x14ac:dyDescent="0.3">
      <c r="B361" s="194">
        <v>45134</v>
      </c>
      <c r="C361" s="202">
        <v>86.075999999999993</v>
      </c>
      <c r="D361" s="203">
        <v>5.0259999999999998</v>
      </c>
      <c r="E361" s="204">
        <v>93.948999999999998</v>
      </c>
      <c r="F361" s="205">
        <v>4.41</v>
      </c>
      <c r="G361" s="204">
        <v>98.757999999999996</v>
      </c>
      <c r="H361" s="205">
        <v>0.34799999999999998</v>
      </c>
      <c r="I361" s="204">
        <v>81.4453125</v>
      </c>
      <c r="J361" s="205">
        <v>4.0270000000000001</v>
      </c>
      <c r="K361" s="206">
        <v>72.983000000000004</v>
      </c>
      <c r="L361" s="207">
        <v>89.078000000000003</v>
      </c>
      <c r="M361" s="208">
        <v>1954.9</v>
      </c>
      <c r="N361" s="208">
        <v>4537.3999999999996</v>
      </c>
      <c r="O361" s="207">
        <v>80.09</v>
      </c>
      <c r="P361" s="208">
        <v>139.47999999999999</v>
      </c>
      <c r="Q361" s="207">
        <v>0.91090000000000004</v>
      </c>
      <c r="R361" s="17">
        <v>0.78149999999999997</v>
      </c>
    </row>
    <row r="362" spans="2:18" x14ac:dyDescent="0.3">
      <c r="B362" s="194">
        <v>45133</v>
      </c>
      <c r="C362" s="202">
        <v>86.805999999999997</v>
      </c>
      <c r="D362" s="203">
        <v>4.9089999999999998</v>
      </c>
      <c r="E362" s="204">
        <v>94.477000000000004</v>
      </c>
      <c r="F362" s="205">
        <v>4.2720000000000002</v>
      </c>
      <c r="G362" s="204">
        <v>98.706999999999994</v>
      </c>
      <c r="H362" s="205">
        <v>0.35399999999999998</v>
      </c>
      <c r="I362" s="204">
        <v>82.2890625</v>
      </c>
      <c r="J362" s="205">
        <v>3.8919999999999999</v>
      </c>
      <c r="K362" s="206">
        <v>73.12</v>
      </c>
      <c r="L362" s="207">
        <v>88.835999999999999</v>
      </c>
      <c r="M362" s="208">
        <v>1980.4</v>
      </c>
      <c r="N362" s="208">
        <v>4566.8</v>
      </c>
      <c r="O362" s="207">
        <v>78.78</v>
      </c>
      <c r="P362" s="208">
        <v>140.24</v>
      </c>
      <c r="Q362" s="207">
        <v>0.90210000000000001</v>
      </c>
      <c r="R362" s="17">
        <v>0.77270000000000005</v>
      </c>
    </row>
    <row r="363" spans="2:18" x14ac:dyDescent="0.3">
      <c r="B363" s="194">
        <v>45132</v>
      </c>
      <c r="C363" s="202">
        <v>86.608999999999995</v>
      </c>
      <c r="D363" s="203">
        <v>4.9390000000000001</v>
      </c>
      <c r="E363" s="204">
        <v>94.191000000000003</v>
      </c>
      <c r="F363" s="205">
        <v>4.3449999999999998</v>
      </c>
      <c r="G363" s="204">
        <v>98.566000000000003</v>
      </c>
      <c r="H363" s="205">
        <v>0.371</v>
      </c>
      <c r="I363" s="204">
        <v>82.140625</v>
      </c>
      <c r="J363" s="205">
        <v>3.915</v>
      </c>
      <c r="K363" s="206">
        <v>73.248999999999995</v>
      </c>
      <c r="L363" s="207">
        <v>89.14</v>
      </c>
      <c r="M363" s="208">
        <v>1966.1</v>
      </c>
      <c r="N363" s="208">
        <v>4567.5</v>
      </c>
      <c r="O363" s="207">
        <v>79.63</v>
      </c>
      <c r="P363" s="208">
        <v>140.9</v>
      </c>
      <c r="Q363" s="207">
        <v>0.90449999999999997</v>
      </c>
      <c r="R363" s="17">
        <v>0.77500000000000002</v>
      </c>
    </row>
    <row r="364" spans="2:18" x14ac:dyDescent="0.3">
      <c r="B364" s="194">
        <v>45131</v>
      </c>
      <c r="C364" s="202">
        <v>86.593999999999994</v>
      </c>
      <c r="D364" s="203">
        <v>4.9409999999999998</v>
      </c>
      <c r="E364" s="204">
        <v>94.188999999999993</v>
      </c>
      <c r="F364" s="205">
        <v>4.3440000000000003</v>
      </c>
      <c r="G364" s="204">
        <v>98.540999999999997</v>
      </c>
      <c r="H364" s="205">
        <v>0.374</v>
      </c>
      <c r="I364" s="204">
        <v>82.2265625</v>
      </c>
      <c r="J364" s="205">
        <v>3.9</v>
      </c>
      <c r="K364" s="206">
        <v>73.274000000000001</v>
      </c>
      <c r="L364" s="207">
        <v>89.444000000000003</v>
      </c>
      <c r="M364" s="208">
        <v>1965.7</v>
      </c>
      <c r="N364" s="208">
        <v>4554.6000000000004</v>
      </c>
      <c r="O364" s="207">
        <v>78.739999999999995</v>
      </c>
      <c r="P364" s="208">
        <v>141.47999999999999</v>
      </c>
      <c r="Q364" s="207">
        <v>0.90380000000000005</v>
      </c>
      <c r="R364" s="17">
        <v>0.77949999999999997</v>
      </c>
    </row>
    <row r="365" spans="2:18" x14ac:dyDescent="0.3">
      <c r="B365" s="194">
        <v>45128</v>
      </c>
      <c r="C365" s="202">
        <v>86.844999999999999</v>
      </c>
      <c r="D365" s="203">
        <v>4.9009999999999998</v>
      </c>
      <c r="E365" s="204">
        <v>94.406999999999996</v>
      </c>
      <c r="F365" s="205">
        <v>4.2869999999999999</v>
      </c>
      <c r="G365" s="204">
        <v>98.45</v>
      </c>
      <c r="H365" s="205">
        <v>0.38500000000000001</v>
      </c>
      <c r="I365" s="204">
        <v>82.4765625</v>
      </c>
      <c r="J365" s="205">
        <v>3.86</v>
      </c>
      <c r="K365" s="206">
        <v>73.164000000000001</v>
      </c>
      <c r="L365" s="207">
        <v>89.075999999999993</v>
      </c>
      <c r="M365" s="208">
        <v>1960.3</v>
      </c>
      <c r="N365" s="208">
        <v>4536.3</v>
      </c>
      <c r="O365" s="207">
        <v>77.069999999999993</v>
      </c>
      <c r="P365" s="208">
        <v>141.72999999999999</v>
      </c>
      <c r="Q365" s="207">
        <v>0.89890000000000003</v>
      </c>
      <c r="R365" s="17">
        <v>0.77800000000000002</v>
      </c>
    </row>
    <row r="366" spans="2:18" x14ac:dyDescent="0.3">
      <c r="B366" s="194">
        <v>45127</v>
      </c>
      <c r="C366" s="202">
        <v>86.674999999999997</v>
      </c>
      <c r="D366" s="203">
        <v>4.9269999999999996</v>
      </c>
      <c r="E366" s="204">
        <v>94.363</v>
      </c>
      <c r="F366" s="205">
        <v>4.298</v>
      </c>
      <c r="G366" s="204">
        <v>98.259</v>
      </c>
      <c r="H366" s="205">
        <v>0.40799999999999997</v>
      </c>
      <c r="I366" s="204">
        <v>82.3671875</v>
      </c>
      <c r="J366" s="205">
        <v>3.875</v>
      </c>
      <c r="K366" s="206">
        <v>73.168000000000006</v>
      </c>
      <c r="L366" s="207">
        <v>88.81</v>
      </c>
      <c r="M366" s="208">
        <v>1967.2</v>
      </c>
      <c r="N366" s="208">
        <v>4534.8999999999996</v>
      </c>
      <c r="O366" s="207">
        <v>75.63</v>
      </c>
      <c r="P366" s="208">
        <v>140.07</v>
      </c>
      <c r="Q366" s="207">
        <v>0.89849999999999997</v>
      </c>
      <c r="R366" s="17">
        <v>0.77710000000000001</v>
      </c>
    </row>
    <row r="367" spans="2:18" x14ac:dyDescent="0.3">
      <c r="B367" s="194">
        <v>45126</v>
      </c>
      <c r="C367" s="202">
        <v>87.608000000000004</v>
      </c>
      <c r="D367" s="203">
        <v>4.78</v>
      </c>
      <c r="E367" s="204">
        <v>94.813000000000002</v>
      </c>
      <c r="F367" s="205">
        <v>4.181</v>
      </c>
      <c r="G367" s="204">
        <v>98.242000000000004</v>
      </c>
      <c r="H367" s="205">
        <v>0.41</v>
      </c>
      <c r="I367" s="204">
        <v>83.0546875</v>
      </c>
      <c r="J367" s="205">
        <v>3.766</v>
      </c>
      <c r="K367" s="206">
        <v>73.494</v>
      </c>
      <c r="L367" s="207">
        <v>89.016999999999996</v>
      </c>
      <c r="M367" s="208">
        <v>1984.9</v>
      </c>
      <c r="N367" s="208">
        <v>4565.7</v>
      </c>
      <c r="O367" s="207">
        <v>75.349999999999994</v>
      </c>
      <c r="P367" s="208">
        <v>139.65</v>
      </c>
      <c r="Q367" s="207">
        <v>0.89280000000000004</v>
      </c>
      <c r="R367" s="17">
        <v>0.77280000000000004</v>
      </c>
    </row>
    <row r="368" spans="2:18" x14ac:dyDescent="0.3">
      <c r="B368" s="194">
        <v>45125</v>
      </c>
      <c r="C368" s="202">
        <v>87.21</v>
      </c>
      <c r="D368" s="203">
        <v>4.8410000000000002</v>
      </c>
      <c r="E368" s="204">
        <v>94.769000000000005</v>
      </c>
      <c r="F368" s="205">
        <v>4.1909999999999998</v>
      </c>
      <c r="G368" s="204">
        <v>98.061000000000007</v>
      </c>
      <c r="H368" s="205">
        <v>0.432</v>
      </c>
      <c r="I368" s="204">
        <v>82.8359375</v>
      </c>
      <c r="J368" s="205">
        <v>3.8</v>
      </c>
      <c r="K368" s="206">
        <v>72.739000000000004</v>
      </c>
      <c r="L368" s="207">
        <v>89.501999999999995</v>
      </c>
      <c r="M368" s="208">
        <v>1976.1</v>
      </c>
      <c r="N368" s="208">
        <v>4555</v>
      </c>
      <c r="O368" s="207">
        <v>75.75</v>
      </c>
      <c r="P368" s="208">
        <v>138.83000000000001</v>
      </c>
      <c r="Q368" s="207">
        <v>0.89059999999999995</v>
      </c>
      <c r="R368" s="17">
        <v>0.7671</v>
      </c>
    </row>
    <row r="369" spans="2:18" x14ac:dyDescent="0.3">
      <c r="B369" s="194">
        <v>45124</v>
      </c>
      <c r="C369" s="202">
        <v>86.972999999999999</v>
      </c>
      <c r="D369" s="203">
        <v>4.8780000000000001</v>
      </c>
      <c r="E369" s="204">
        <v>94.631</v>
      </c>
      <c r="F369" s="205">
        <v>4.2249999999999996</v>
      </c>
      <c r="G369" s="204">
        <v>98.093999999999994</v>
      </c>
      <c r="H369" s="205">
        <v>0.42799999999999999</v>
      </c>
      <c r="I369" s="204">
        <v>82.7109375</v>
      </c>
      <c r="J369" s="205">
        <v>3.8180000000000001</v>
      </c>
      <c r="K369" s="206">
        <v>72.186999999999998</v>
      </c>
      <c r="L369" s="207">
        <v>88.462000000000003</v>
      </c>
      <c r="M369" s="208">
        <v>1951.3</v>
      </c>
      <c r="N369" s="208">
        <v>4522.8</v>
      </c>
      <c r="O369" s="207">
        <v>74.150000000000006</v>
      </c>
      <c r="P369" s="208">
        <v>138.71</v>
      </c>
      <c r="Q369" s="207">
        <v>0.89</v>
      </c>
      <c r="R369" s="17">
        <v>0.76490000000000002</v>
      </c>
    </row>
    <row r="370" spans="2:18" x14ac:dyDescent="0.3">
      <c r="B370" s="194">
        <v>45121</v>
      </c>
      <c r="C370" s="202">
        <v>86.805999999999997</v>
      </c>
      <c r="D370" s="203">
        <v>4.9029999999999996</v>
      </c>
      <c r="E370" s="204">
        <v>94.539000000000001</v>
      </c>
      <c r="F370" s="205">
        <v>4.2480000000000002</v>
      </c>
      <c r="G370" s="204">
        <v>98.093000000000004</v>
      </c>
      <c r="H370" s="205">
        <v>0.42799999999999999</v>
      </c>
      <c r="I370" s="204">
        <v>82.53125</v>
      </c>
      <c r="J370" s="205">
        <v>3.8460000000000001</v>
      </c>
      <c r="K370" s="206">
        <v>72.087000000000003</v>
      </c>
      <c r="L370" s="207">
        <v>88.334000000000003</v>
      </c>
      <c r="M370" s="208">
        <v>1931.1</v>
      </c>
      <c r="N370" s="208">
        <v>4505.3999999999996</v>
      </c>
      <c r="O370" s="207">
        <v>75.42</v>
      </c>
      <c r="P370" s="208">
        <v>138.80000000000001</v>
      </c>
      <c r="Q370" s="207">
        <v>0.89070000000000005</v>
      </c>
      <c r="R370" s="17">
        <v>0.76380000000000003</v>
      </c>
    </row>
    <row r="371" spans="2:18" x14ac:dyDescent="0.3">
      <c r="B371" s="194">
        <v>45120</v>
      </c>
      <c r="C371" s="202">
        <v>87.617000000000004</v>
      </c>
      <c r="D371" s="203">
        <v>4.7770000000000001</v>
      </c>
      <c r="E371" s="204">
        <v>94.963999999999999</v>
      </c>
      <c r="F371" s="205">
        <v>4.1390000000000002</v>
      </c>
      <c r="G371" s="204">
        <v>98.213999999999999</v>
      </c>
      <c r="H371" s="205">
        <v>0.41299999999999998</v>
      </c>
      <c r="I371" s="204">
        <v>82.9765625</v>
      </c>
      <c r="J371" s="205">
        <v>3.774</v>
      </c>
      <c r="K371" s="206">
        <v>72.194000000000003</v>
      </c>
      <c r="L371" s="207">
        <v>88.569000000000003</v>
      </c>
      <c r="M371" s="208">
        <v>1950.9</v>
      </c>
      <c r="N371" s="208">
        <v>4510</v>
      </c>
      <c r="O371" s="207">
        <v>76.89</v>
      </c>
      <c r="P371" s="208">
        <v>138.05000000000001</v>
      </c>
      <c r="Q371" s="207">
        <v>0.89080000000000004</v>
      </c>
      <c r="R371" s="17">
        <v>0.76129999999999998</v>
      </c>
    </row>
    <row r="372" spans="2:18" x14ac:dyDescent="0.3">
      <c r="B372" s="194">
        <v>45119</v>
      </c>
      <c r="C372" s="202">
        <v>86.891000000000005</v>
      </c>
      <c r="D372" s="203">
        <v>4.8879999999999999</v>
      </c>
      <c r="E372" s="204">
        <v>94.459000000000003</v>
      </c>
      <c r="F372" s="205">
        <v>4.266</v>
      </c>
      <c r="G372" s="204">
        <v>98.204999999999998</v>
      </c>
      <c r="H372" s="205">
        <v>0.41399999999999998</v>
      </c>
      <c r="I372" s="204">
        <v>82.3359375</v>
      </c>
      <c r="J372" s="205">
        <v>3.8740000000000001</v>
      </c>
      <c r="K372" s="206">
        <v>71.626000000000005</v>
      </c>
      <c r="L372" s="207">
        <v>87.698999999999998</v>
      </c>
      <c r="M372" s="208">
        <v>1933.4</v>
      </c>
      <c r="N372" s="208">
        <v>4472.2</v>
      </c>
      <c r="O372" s="207">
        <v>75.75</v>
      </c>
      <c r="P372" s="208">
        <v>138.5</v>
      </c>
      <c r="Q372" s="207">
        <v>0.89849999999999997</v>
      </c>
      <c r="R372" s="17">
        <v>0.77</v>
      </c>
    </row>
    <row r="373" spans="2:18" x14ac:dyDescent="0.3">
      <c r="B373" s="194">
        <v>45118</v>
      </c>
      <c r="C373" s="202">
        <v>86.132999999999996</v>
      </c>
      <c r="D373" s="203">
        <v>5.0060000000000002</v>
      </c>
      <c r="E373" s="204">
        <v>93.83</v>
      </c>
      <c r="F373" s="205">
        <v>4.4249999999999998</v>
      </c>
      <c r="G373" s="204">
        <v>98.337000000000003</v>
      </c>
      <c r="H373" s="205">
        <v>0.39800000000000002</v>
      </c>
      <c r="I373" s="204">
        <v>81.5390625</v>
      </c>
      <c r="J373" s="205">
        <v>3.9990000000000001</v>
      </c>
      <c r="K373" s="206">
        <v>70.759</v>
      </c>
      <c r="L373" s="207">
        <v>86.591999999999999</v>
      </c>
      <c r="M373" s="208">
        <v>1913.4</v>
      </c>
      <c r="N373" s="208">
        <v>4439.3</v>
      </c>
      <c r="O373" s="207">
        <v>74.83</v>
      </c>
      <c r="P373" s="208">
        <v>140.36000000000001</v>
      </c>
      <c r="Q373" s="207">
        <v>0.90839999999999999</v>
      </c>
      <c r="R373" s="17">
        <v>0.7732</v>
      </c>
    </row>
    <row r="374" spans="2:18" x14ac:dyDescent="0.3">
      <c r="B374" s="194">
        <v>45117</v>
      </c>
      <c r="C374" s="202">
        <v>85.837999999999994</v>
      </c>
      <c r="D374" s="203">
        <v>5.0519999999999996</v>
      </c>
      <c r="E374" s="204">
        <v>93.772000000000006</v>
      </c>
      <c r="F374" s="205">
        <v>4.4400000000000004</v>
      </c>
      <c r="G374" s="204">
        <v>98.287000000000006</v>
      </c>
      <c r="H374" s="205">
        <v>0.40400000000000003</v>
      </c>
      <c r="I374" s="204">
        <v>81.390625</v>
      </c>
      <c r="J374" s="205">
        <v>4.0220000000000002</v>
      </c>
      <c r="K374" s="206">
        <v>70.918000000000006</v>
      </c>
      <c r="L374" s="207">
        <v>86.804000000000002</v>
      </c>
      <c r="M374" s="208">
        <v>1895.3</v>
      </c>
      <c r="N374" s="208">
        <v>4409.5</v>
      </c>
      <c r="O374" s="207">
        <v>72.989999999999995</v>
      </c>
      <c r="P374" s="208">
        <v>141.31</v>
      </c>
      <c r="Q374" s="207">
        <v>0.90900000000000003</v>
      </c>
      <c r="R374" s="17">
        <v>0.77749999999999997</v>
      </c>
    </row>
    <row r="375" spans="2:18" x14ac:dyDescent="0.3">
      <c r="B375" s="194">
        <v>45114</v>
      </c>
      <c r="C375" s="202">
        <v>85.302000000000007</v>
      </c>
      <c r="D375" s="203">
        <v>5.1369999999999996</v>
      </c>
      <c r="E375" s="204">
        <v>93.33</v>
      </c>
      <c r="F375" s="205">
        <v>4.5519999999999996</v>
      </c>
      <c r="G375" s="204">
        <v>98.626000000000005</v>
      </c>
      <c r="H375" s="205">
        <v>0.36299999999999999</v>
      </c>
      <c r="I375" s="204">
        <v>80.8671875</v>
      </c>
      <c r="J375" s="205">
        <v>4.1050000000000004</v>
      </c>
      <c r="K375" s="206">
        <v>70.91</v>
      </c>
      <c r="L375" s="207">
        <v>87.051000000000002</v>
      </c>
      <c r="M375" s="208">
        <v>1864.7</v>
      </c>
      <c r="N375" s="208">
        <v>4399</v>
      </c>
      <c r="O375" s="207">
        <v>73.86</v>
      </c>
      <c r="P375" s="208">
        <v>142.21</v>
      </c>
      <c r="Q375" s="207">
        <v>0.91180000000000005</v>
      </c>
      <c r="R375" s="17">
        <v>0.77890000000000004</v>
      </c>
    </row>
    <row r="376" spans="2:18" x14ac:dyDescent="0.3">
      <c r="B376" s="194">
        <v>45113</v>
      </c>
      <c r="C376" s="202">
        <v>85.445999999999998</v>
      </c>
      <c r="D376" s="203">
        <v>5.1130000000000004</v>
      </c>
      <c r="E376" s="204">
        <v>93.323999999999998</v>
      </c>
      <c r="F376" s="205">
        <v>4.5529999999999999</v>
      </c>
      <c r="G376" s="204">
        <v>99.034000000000006</v>
      </c>
      <c r="H376" s="205">
        <v>0.314</v>
      </c>
      <c r="I376" s="204">
        <v>81.0390625</v>
      </c>
      <c r="J376" s="205">
        <v>4.0750000000000002</v>
      </c>
      <c r="K376" s="206">
        <v>70.796999999999997</v>
      </c>
      <c r="L376" s="207">
        <v>86.855000000000004</v>
      </c>
      <c r="M376" s="208">
        <v>1842.2</v>
      </c>
      <c r="N376" s="208">
        <v>4411.6000000000004</v>
      </c>
      <c r="O376" s="207">
        <v>71.8</v>
      </c>
      <c r="P376" s="208">
        <v>144.07</v>
      </c>
      <c r="Q376" s="207">
        <v>0.91839999999999999</v>
      </c>
      <c r="R376" s="17">
        <v>0.78490000000000004</v>
      </c>
    </row>
    <row r="377" spans="2:18" x14ac:dyDescent="0.3">
      <c r="B377" s="194">
        <v>45112</v>
      </c>
      <c r="C377" s="202">
        <v>86.096999999999994</v>
      </c>
      <c r="D377" s="203">
        <v>5.0090000000000003</v>
      </c>
      <c r="E377" s="204">
        <v>93.798000000000002</v>
      </c>
      <c r="F377" s="205">
        <v>4.4279999999999999</v>
      </c>
      <c r="G377" s="204">
        <v>99.260999999999996</v>
      </c>
      <c r="H377" s="205">
        <v>0.28699999999999998</v>
      </c>
      <c r="I377" s="204">
        <v>81.6796875</v>
      </c>
      <c r="J377" s="205">
        <v>3.972</v>
      </c>
      <c r="K377" s="206">
        <v>71.697999999999993</v>
      </c>
      <c r="L377" s="207">
        <v>88.293999999999997</v>
      </c>
      <c r="M377" s="208">
        <v>1872.9</v>
      </c>
      <c r="N377" s="208">
        <v>4446.8</v>
      </c>
      <c r="O377" s="207">
        <v>71.790000000000006</v>
      </c>
      <c r="P377" s="208">
        <v>144.66</v>
      </c>
      <c r="Q377" s="207">
        <v>0.92130000000000001</v>
      </c>
      <c r="R377" s="17">
        <v>0.78710000000000002</v>
      </c>
    </row>
    <row r="378" spans="2:18" x14ac:dyDescent="0.3">
      <c r="B378" s="194">
        <v>45110</v>
      </c>
      <c r="C378" s="202">
        <v>86.456999999999994</v>
      </c>
      <c r="D378" s="203">
        <v>4.952</v>
      </c>
      <c r="E378" s="204">
        <v>93.92</v>
      </c>
      <c r="F378" s="205">
        <v>4.3959999999999999</v>
      </c>
      <c r="G378" s="204">
        <v>99.016000000000005</v>
      </c>
      <c r="H378" s="205">
        <v>0.316</v>
      </c>
      <c r="I378" s="204">
        <v>82.15625</v>
      </c>
      <c r="J378" s="205">
        <v>3.8959999999999999</v>
      </c>
      <c r="K378" s="206">
        <v>71.981999999999999</v>
      </c>
      <c r="L378" s="207">
        <v>88.474999999999994</v>
      </c>
      <c r="M378" s="208">
        <v>1896.8</v>
      </c>
      <c r="N378" s="208">
        <v>4455.6000000000004</v>
      </c>
      <c r="O378" s="207">
        <v>69.790000000000006</v>
      </c>
      <c r="P378" s="208">
        <v>144.68</v>
      </c>
      <c r="Q378" s="207">
        <v>0.91649999999999998</v>
      </c>
      <c r="R378" s="17">
        <v>0.78779999999999994</v>
      </c>
    </row>
    <row r="379" spans="2:18" x14ac:dyDescent="0.3">
      <c r="B379" s="194">
        <v>45107</v>
      </c>
      <c r="C379" s="202">
        <v>86.554000000000002</v>
      </c>
      <c r="D379" s="203">
        <v>4.9359999999999999</v>
      </c>
      <c r="E379" s="204">
        <v>94.049000000000007</v>
      </c>
      <c r="F379" s="205">
        <v>4.3620000000000001</v>
      </c>
      <c r="G379" s="204">
        <v>98.998999999999995</v>
      </c>
      <c r="H379" s="205">
        <v>0.318</v>
      </c>
      <c r="I379" s="204">
        <v>82.2890625</v>
      </c>
      <c r="J379" s="205">
        <v>3.8730000000000002</v>
      </c>
      <c r="K379" s="206">
        <v>72.266000000000005</v>
      </c>
      <c r="L379" s="207">
        <v>88.957999999999998</v>
      </c>
      <c r="M379" s="208">
        <v>1888.7</v>
      </c>
      <c r="N379" s="208">
        <v>4450.3999999999996</v>
      </c>
      <c r="O379" s="207">
        <v>70.64</v>
      </c>
      <c r="P379" s="208">
        <v>144.31</v>
      </c>
      <c r="Q379" s="207">
        <v>0.91669999999999996</v>
      </c>
      <c r="R379" s="17">
        <v>0.78720000000000001</v>
      </c>
    </row>
    <row r="380" spans="2:18" x14ac:dyDescent="0.3">
      <c r="B380" s="194">
        <v>45106</v>
      </c>
      <c r="C380" s="202">
        <v>86.534000000000006</v>
      </c>
      <c r="D380" s="203">
        <v>4.9379999999999997</v>
      </c>
      <c r="E380" s="204">
        <v>94.076999999999998</v>
      </c>
      <c r="F380" s="205">
        <v>4.3540000000000001</v>
      </c>
      <c r="G380" s="204">
        <v>99.073999999999998</v>
      </c>
      <c r="H380" s="205">
        <v>0.309</v>
      </c>
      <c r="I380" s="204">
        <v>82.2890625</v>
      </c>
      <c r="J380" s="205">
        <v>3.871</v>
      </c>
      <c r="K380" s="206">
        <v>72.268000000000001</v>
      </c>
      <c r="L380" s="207">
        <v>88.813999999999993</v>
      </c>
      <c r="M380" s="208">
        <v>1881.6</v>
      </c>
      <c r="N380" s="208">
        <v>4396.3999999999996</v>
      </c>
      <c r="O380" s="207">
        <v>69.86</v>
      </c>
      <c r="P380" s="208">
        <v>144.76</v>
      </c>
      <c r="Q380" s="207">
        <v>0.9204</v>
      </c>
      <c r="R380" s="17">
        <v>0.79279999999999995</v>
      </c>
    </row>
    <row r="381" spans="2:18" x14ac:dyDescent="0.3">
      <c r="B381" s="194">
        <v>45105</v>
      </c>
      <c r="C381" s="202">
        <v>87.201999999999998</v>
      </c>
      <c r="D381" s="203">
        <v>4.8319999999999999</v>
      </c>
      <c r="E381" s="204">
        <v>94.602000000000004</v>
      </c>
      <c r="F381" s="205">
        <v>4.218</v>
      </c>
      <c r="G381" s="204">
        <v>99.09</v>
      </c>
      <c r="H381" s="205">
        <v>0.307</v>
      </c>
      <c r="I381" s="204">
        <v>83.1796875</v>
      </c>
      <c r="J381" s="205">
        <v>3.7309999999999999</v>
      </c>
      <c r="K381" s="206">
        <v>72.552000000000007</v>
      </c>
      <c r="L381" s="207">
        <v>89.673000000000002</v>
      </c>
      <c r="M381" s="208">
        <v>1858.7</v>
      </c>
      <c r="N381" s="208">
        <v>4376.8999999999996</v>
      </c>
      <c r="O381" s="207">
        <v>69.56</v>
      </c>
      <c r="P381" s="208">
        <v>144.47999999999999</v>
      </c>
      <c r="Q381" s="207">
        <v>0.9163</v>
      </c>
      <c r="R381" s="17">
        <v>0.79139999999999999</v>
      </c>
    </row>
    <row r="382" spans="2:18" x14ac:dyDescent="0.3">
      <c r="B382" s="194">
        <v>45104</v>
      </c>
      <c r="C382" s="202">
        <v>86.840999999999994</v>
      </c>
      <c r="D382" s="203">
        <v>4.8879999999999999</v>
      </c>
      <c r="E382" s="204">
        <v>94.298000000000002</v>
      </c>
      <c r="F382" s="205">
        <v>4.2939999999999996</v>
      </c>
      <c r="G382" s="204">
        <v>99.224999999999994</v>
      </c>
      <c r="H382" s="205">
        <v>0.29099999999999998</v>
      </c>
      <c r="I382" s="204">
        <v>82.8046875</v>
      </c>
      <c r="J382" s="205">
        <v>3.7890000000000001</v>
      </c>
      <c r="K382" s="206">
        <v>72.215999999999994</v>
      </c>
      <c r="L382" s="207">
        <v>89.638999999999996</v>
      </c>
      <c r="M382" s="208">
        <v>1849.9</v>
      </c>
      <c r="N382" s="208">
        <v>4378.3999999999996</v>
      </c>
      <c r="O382" s="207">
        <v>67.7</v>
      </c>
      <c r="P382" s="208">
        <v>144.07</v>
      </c>
      <c r="Q382" s="207">
        <v>0.91239999999999999</v>
      </c>
      <c r="R382" s="17">
        <v>0.78439999999999999</v>
      </c>
    </row>
    <row r="383" spans="2:18" x14ac:dyDescent="0.3">
      <c r="B383" s="194">
        <v>45103</v>
      </c>
      <c r="C383" s="202">
        <v>86.992999999999995</v>
      </c>
      <c r="D383" s="203">
        <v>4.8630000000000004</v>
      </c>
      <c r="E383" s="204">
        <v>94.57</v>
      </c>
      <c r="F383" s="205">
        <v>4.2249999999999996</v>
      </c>
      <c r="G383" s="204">
        <v>99.325999999999993</v>
      </c>
      <c r="H383" s="205">
        <v>0.27900000000000003</v>
      </c>
      <c r="I383" s="204">
        <v>83.0859375</v>
      </c>
      <c r="J383" s="205">
        <v>3.7440000000000002</v>
      </c>
      <c r="K383" s="206">
        <v>72.608000000000004</v>
      </c>
      <c r="L383" s="207">
        <v>89.894999999999996</v>
      </c>
      <c r="M383" s="208">
        <v>1823.3</v>
      </c>
      <c r="N383" s="208">
        <v>4328.8</v>
      </c>
      <c r="O383" s="207">
        <v>69.37</v>
      </c>
      <c r="P383" s="208">
        <v>143.51</v>
      </c>
      <c r="Q383" s="207">
        <v>0.91690000000000005</v>
      </c>
      <c r="R383" s="17">
        <v>0.78659999999999997</v>
      </c>
    </row>
    <row r="384" spans="2:18" x14ac:dyDescent="0.3">
      <c r="B384" s="194">
        <v>45100</v>
      </c>
      <c r="C384" s="202">
        <v>86.956999999999994</v>
      </c>
      <c r="D384" s="203">
        <v>4.8680000000000003</v>
      </c>
      <c r="E384" s="204">
        <v>94.427000000000007</v>
      </c>
      <c r="F384" s="205">
        <v>4.26</v>
      </c>
      <c r="G384" s="204">
        <v>99.233000000000004</v>
      </c>
      <c r="H384" s="205">
        <v>0.28999999999999998</v>
      </c>
      <c r="I384" s="204">
        <v>82.9921875</v>
      </c>
      <c r="J384" s="205">
        <v>3.758</v>
      </c>
      <c r="K384" s="206">
        <v>72.53</v>
      </c>
      <c r="L384" s="207">
        <v>89.606999999999999</v>
      </c>
      <c r="M384" s="208">
        <v>1821.6</v>
      </c>
      <c r="N384" s="208">
        <v>4348.3</v>
      </c>
      <c r="O384" s="207">
        <v>69.16</v>
      </c>
      <c r="P384" s="208">
        <v>143.69999999999999</v>
      </c>
      <c r="Q384" s="207">
        <v>0.91790000000000005</v>
      </c>
      <c r="R384" s="17">
        <v>0.78659999999999997</v>
      </c>
    </row>
    <row r="385" spans="2:18" x14ac:dyDescent="0.3">
      <c r="B385" s="194">
        <v>45099</v>
      </c>
      <c r="C385" s="202">
        <v>86.619</v>
      </c>
      <c r="D385" s="203">
        <v>4.9210000000000003</v>
      </c>
      <c r="E385" s="204">
        <v>94.224000000000004</v>
      </c>
      <c r="F385" s="205">
        <v>4.3109999999999999</v>
      </c>
      <c r="G385" s="204">
        <v>99.138999999999996</v>
      </c>
      <c r="H385" s="205">
        <v>0.30099999999999999</v>
      </c>
      <c r="I385" s="204">
        <v>82.6015625</v>
      </c>
      <c r="J385" s="205">
        <v>3.8170000000000002</v>
      </c>
      <c r="K385" s="206">
        <v>72.245000000000005</v>
      </c>
      <c r="L385" s="207">
        <v>88.570999999999998</v>
      </c>
      <c r="M385" s="208">
        <v>1848.2</v>
      </c>
      <c r="N385" s="208">
        <v>4381.8999999999996</v>
      </c>
      <c r="O385" s="207">
        <v>69.510000000000005</v>
      </c>
      <c r="P385" s="208">
        <v>143.11000000000001</v>
      </c>
      <c r="Q385" s="207">
        <v>0.91279999999999994</v>
      </c>
      <c r="R385" s="17">
        <v>0.78449999999999998</v>
      </c>
    </row>
    <row r="386" spans="2:18" x14ac:dyDescent="0.3">
      <c r="B386" s="194">
        <v>45098</v>
      </c>
      <c r="C386" s="202">
        <v>87.27</v>
      </c>
      <c r="D386" s="203">
        <v>4.8179999999999996</v>
      </c>
      <c r="E386" s="204">
        <v>94.6</v>
      </c>
      <c r="F386" s="205">
        <v>4.2130000000000001</v>
      </c>
      <c r="G386" s="204">
        <v>99.08</v>
      </c>
      <c r="H386" s="205">
        <v>0.308</v>
      </c>
      <c r="I386" s="204">
        <v>83.078125</v>
      </c>
      <c r="J386" s="205">
        <v>3.742</v>
      </c>
      <c r="K386" s="206">
        <v>72</v>
      </c>
      <c r="L386" s="207">
        <v>89.12</v>
      </c>
      <c r="M386" s="208">
        <v>1863</v>
      </c>
      <c r="N386" s="208">
        <v>4365.7</v>
      </c>
      <c r="O386" s="207">
        <v>72.53</v>
      </c>
      <c r="P386" s="208">
        <v>141.88</v>
      </c>
      <c r="Q386" s="207">
        <v>0.91020000000000001</v>
      </c>
      <c r="R386" s="17">
        <v>0.78310000000000002</v>
      </c>
    </row>
    <row r="387" spans="2:18" x14ac:dyDescent="0.3">
      <c r="B387" s="194">
        <v>45097</v>
      </c>
      <c r="C387" s="202">
        <v>87.322999999999993</v>
      </c>
      <c r="D387" s="203">
        <v>4.8090000000000002</v>
      </c>
      <c r="E387" s="204">
        <v>94.712000000000003</v>
      </c>
      <c r="F387" s="205">
        <v>4.1840000000000002</v>
      </c>
      <c r="G387" s="204">
        <v>98.986999999999995</v>
      </c>
      <c r="H387" s="205">
        <v>0.31900000000000001</v>
      </c>
      <c r="I387" s="204">
        <v>83.0703125</v>
      </c>
      <c r="J387" s="205">
        <v>3.742</v>
      </c>
      <c r="K387" s="206">
        <v>72.400999999999996</v>
      </c>
      <c r="L387" s="207">
        <v>89.239000000000004</v>
      </c>
      <c r="M387" s="208">
        <v>1866.7</v>
      </c>
      <c r="N387" s="208">
        <v>4388.7</v>
      </c>
      <c r="O387" s="207">
        <v>70.5</v>
      </c>
      <c r="P387" s="208">
        <v>141.47</v>
      </c>
      <c r="Q387" s="207">
        <v>0.91590000000000005</v>
      </c>
      <c r="R387" s="17">
        <v>0.78339999999999999</v>
      </c>
    </row>
    <row r="388" spans="2:18" x14ac:dyDescent="0.3">
      <c r="B388" s="194">
        <v>45093</v>
      </c>
      <c r="C388" s="202">
        <v>86.900999999999996</v>
      </c>
      <c r="D388" s="203">
        <v>4.8739999999999997</v>
      </c>
      <c r="E388" s="204">
        <v>94.45</v>
      </c>
      <c r="F388" s="205">
        <v>4.2489999999999997</v>
      </c>
      <c r="G388" s="204">
        <v>98.826999999999998</v>
      </c>
      <c r="H388" s="205">
        <v>0.33800000000000002</v>
      </c>
      <c r="I388" s="204">
        <v>82.7734375</v>
      </c>
      <c r="J388" s="205">
        <v>3.7879999999999998</v>
      </c>
      <c r="K388" s="206">
        <v>71.963999999999999</v>
      </c>
      <c r="L388" s="207">
        <v>89.221000000000004</v>
      </c>
      <c r="M388" s="208">
        <v>1875.5</v>
      </c>
      <c r="N388" s="208">
        <v>4409.6000000000004</v>
      </c>
      <c r="O388" s="207">
        <v>71.78</v>
      </c>
      <c r="P388" s="208">
        <v>141.82</v>
      </c>
      <c r="Q388" s="207">
        <v>0.9143</v>
      </c>
      <c r="R388" s="17">
        <v>0.7802</v>
      </c>
    </row>
    <row r="389" spans="2:18" x14ac:dyDescent="0.3">
      <c r="B389" s="194">
        <v>45092</v>
      </c>
      <c r="C389" s="202">
        <v>87.126999999999995</v>
      </c>
      <c r="D389" s="203">
        <v>4.8380000000000001</v>
      </c>
      <c r="E389" s="204">
        <v>94.682000000000002</v>
      </c>
      <c r="F389" s="205">
        <v>4.1909999999999998</v>
      </c>
      <c r="G389" s="204">
        <v>98.724999999999994</v>
      </c>
      <c r="H389" s="205">
        <v>0.35</v>
      </c>
      <c r="I389" s="204">
        <v>83.0703125</v>
      </c>
      <c r="J389" s="205">
        <v>3.7389999999999999</v>
      </c>
      <c r="K389" s="206">
        <v>72.128</v>
      </c>
      <c r="L389" s="207">
        <v>88.552999999999997</v>
      </c>
      <c r="M389" s="208">
        <v>1889.3</v>
      </c>
      <c r="N389" s="208">
        <v>4425.8</v>
      </c>
      <c r="O389" s="207">
        <v>70.62</v>
      </c>
      <c r="P389" s="208">
        <v>140.29</v>
      </c>
      <c r="Q389" s="207">
        <v>0.91369999999999996</v>
      </c>
      <c r="R389" s="17">
        <v>0.78220000000000001</v>
      </c>
    </row>
    <row r="390" spans="2:18" x14ac:dyDescent="0.3">
      <c r="B390" s="194">
        <v>45091</v>
      </c>
      <c r="C390" s="202">
        <v>86.674999999999997</v>
      </c>
      <c r="D390" s="203">
        <v>4.9059999999999997</v>
      </c>
      <c r="E390" s="204">
        <v>93.849000000000004</v>
      </c>
      <c r="F390" s="205">
        <v>4.3970000000000002</v>
      </c>
      <c r="G390" s="204">
        <v>98.698999999999998</v>
      </c>
      <c r="H390" s="205">
        <v>0.35299999999999998</v>
      </c>
      <c r="I390" s="204">
        <v>82.546875</v>
      </c>
      <c r="J390" s="205">
        <v>3.819</v>
      </c>
      <c r="K390" s="206">
        <v>72.144999999999996</v>
      </c>
      <c r="L390" s="207">
        <v>88.897999999999996</v>
      </c>
      <c r="M390" s="208">
        <v>1874.1</v>
      </c>
      <c r="N390" s="208">
        <v>4372.6000000000004</v>
      </c>
      <c r="O390" s="207">
        <v>68.27</v>
      </c>
      <c r="P390" s="208">
        <v>140.09</v>
      </c>
      <c r="Q390" s="207">
        <v>0.92330000000000001</v>
      </c>
      <c r="R390" s="17">
        <v>0.78959999999999997</v>
      </c>
    </row>
    <row r="391" spans="2:18" x14ac:dyDescent="0.3">
      <c r="B391" s="194">
        <v>45090</v>
      </c>
      <c r="C391" s="202">
        <v>86.611000000000004</v>
      </c>
      <c r="D391" s="203">
        <v>4.9160000000000004</v>
      </c>
      <c r="E391" s="204">
        <v>94.052999999999997</v>
      </c>
      <c r="F391" s="205">
        <v>4.3449999999999998</v>
      </c>
      <c r="G391" s="204">
        <v>98.790999999999997</v>
      </c>
      <c r="H391" s="205">
        <v>0.34200000000000003</v>
      </c>
      <c r="I391" s="204">
        <v>82.390625</v>
      </c>
      <c r="J391" s="205">
        <v>3.843</v>
      </c>
      <c r="K391" s="206">
        <v>71.884</v>
      </c>
      <c r="L391" s="207">
        <v>89.152000000000001</v>
      </c>
      <c r="M391" s="208">
        <v>1896.3</v>
      </c>
      <c r="N391" s="208">
        <v>4369</v>
      </c>
      <c r="O391" s="207">
        <v>69.42</v>
      </c>
      <c r="P391" s="208">
        <v>140.22</v>
      </c>
      <c r="Q391" s="207">
        <v>0.92649999999999999</v>
      </c>
      <c r="R391" s="17">
        <v>0.79290000000000005</v>
      </c>
    </row>
    <row r="392" spans="2:18" x14ac:dyDescent="0.3">
      <c r="B392" s="194">
        <v>45089</v>
      </c>
      <c r="C392" s="202">
        <v>87.093000000000004</v>
      </c>
      <c r="D392" s="203">
        <v>4.8410000000000002</v>
      </c>
      <c r="E392" s="204">
        <v>94.543000000000006</v>
      </c>
      <c r="F392" s="205">
        <v>4.2210000000000001</v>
      </c>
      <c r="G392" s="204">
        <v>98.697999999999993</v>
      </c>
      <c r="H392" s="205">
        <v>0.35299999999999998</v>
      </c>
      <c r="I392" s="204">
        <v>82.921875</v>
      </c>
      <c r="J392" s="205">
        <v>3.76</v>
      </c>
      <c r="K392" s="206">
        <v>72.594999999999999</v>
      </c>
      <c r="L392" s="207">
        <v>89.194000000000003</v>
      </c>
      <c r="M392" s="208">
        <v>1873.2</v>
      </c>
      <c r="N392" s="208">
        <v>4338.8999999999996</v>
      </c>
      <c r="O392" s="207">
        <v>67.12</v>
      </c>
      <c r="P392" s="208">
        <v>139.6</v>
      </c>
      <c r="Q392" s="207">
        <v>0.92959999999999998</v>
      </c>
      <c r="R392" s="17">
        <v>0.7994</v>
      </c>
    </row>
    <row r="393" spans="2:18" x14ac:dyDescent="0.3">
      <c r="B393" s="194">
        <v>45086</v>
      </c>
      <c r="C393" s="202">
        <v>87.072999999999993</v>
      </c>
      <c r="D393" s="203">
        <v>4.843</v>
      </c>
      <c r="E393" s="204">
        <v>94.480999999999995</v>
      </c>
      <c r="F393" s="205">
        <v>4.2359999999999998</v>
      </c>
      <c r="G393" s="204">
        <v>98.697999999999993</v>
      </c>
      <c r="H393" s="205">
        <v>0.35299999999999998</v>
      </c>
      <c r="I393" s="204">
        <v>82.8671875</v>
      </c>
      <c r="J393" s="205">
        <v>3.7669999999999999</v>
      </c>
      <c r="K393" s="206">
        <v>73.180000000000007</v>
      </c>
      <c r="L393" s="207">
        <v>88.8</v>
      </c>
      <c r="M393" s="208">
        <v>1865.7</v>
      </c>
      <c r="N393" s="208">
        <v>4298.8999999999996</v>
      </c>
      <c r="O393" s="207">
        <v>70.17</v>
      </c>
      <c r="P393" s="208">
        <v>139.4</v>
      </c>
      <c r="Q393" s="207">
        <v>0.93030000000000002</v>
      </c>
      <c r="R393" s="17">
        <v>0.7954</v>
      </c>
    </row>
    <row r="394" spans="2:18" x14ac:dyDescent="0.3">
      <c r="B394" s="194">
        <v>45085</v>
      </c>
      <c r="C394" s="202">
        <v>87.207999999999998</v>
      </c>
      <c r="D394" s="203">
        <v>4.8220000000000001</v>
      </c>
      <c r="E394" s="204">
        <v>94.713999999999999</v>
      </c>
      <c r="F394" s="205">
        <v>4.1769999999999996</v>
      </c>
      <c r="G394" s="204">
        <v>98.662999999999997</v>
      </c>
      <c r="H394" s="205">
        <v>0.35699999999999998</v>
      </c>
      <c r="I394" s="204">
        <v>83.0546875</v>
      </c>
      <c r="J394" s="205">
        <v>3.7360000000000002</v>
      </c>
      <c r="K394" s="206">
        <v>73.251999999999995</v>
      </c>
      <c r="L394" s="207">
        <v>88.29</v>
      </c>
      <c r="M394" s="208">
        <v>1880.8</v>
      </c>
      <c r="N394" s="208">
        <v>4293.8999999999996</v>
      </c>
      <c r="O394" s="207">
        <v>71.290000000000006</v>
      </c>
      <c r="P394" s="208">
        <v>138.91999999999999</v>
      </c>
      <c r="Q394" s="207">
        <v>0.92749999999999999</v>
      </c>
      <c r="R394" s="17">
        <v>0.79620000000000002</v>
      </c>
    </row>
    <row r="395" spans="2:18" x14ac:dyDescent="0.3">
      <c r="B395" s="194">
        <v>45084</v>
      </c>
      <c r="C395" s="202">
        <v>86.879000000000005</v>
      </c>
      <c r="D395" s="203">
        <v>4.8710000000000004</v>
      </c>
      <c r="E395" s="204">
        <v>94.552000000000007</v>
      </c>
      <c r="F395" s="205">
        <v>4.2149999999999999</v>
      </c>
      <c r="G395" s="204">
        <v>98.754999999999995</v>
      </c>
      <c r="H395" s="205">
        <v>0.34599999999999997</v>
      </c>
      <c r="I395" s="204">
        <v>82.515625</v>
      </c>
      <c r="J395" s="205">
        <v>3.819</v>
      </c>
      <c r="K395" s="206">
        <v>73.088999999999999</v>
      </c>
      <c r="L395" s="207">
        <v>87.58</v>
      </c>
      <c r="M395" s="208">
        <v>1888.4</v>
      </c>
      <c r="N395" s="208">
        <v>4267.5</v>
      </c>
      <c r="O395" s="207">
        <v>72.53</v>
      </c>
      <c r="P395" s="208">
        <v>140.13</v>
      </c>
      <c r="Q395" s="207">
        <v>0.93469999999999998</v>
      </c>
      <c r="R395" s="17">
        <v>0.80400000000000005</v>
      </c>
    </row>
    <row r="396" spans="2:18" x14ac:dyDescent="0.3">
      <c r="B396" s="194">
        <v>45083</v>
      </c>
      <c r="C396" s="202">
        <v>87.769000000000005</v>
      </c>
      <c r="D396" s="203">
        <v>4.734</v>
      </c>
      <c r="E396" s="204">
        <v>95.003</v>
      </c>
      <c r="F396" s="205">
        <v>4.1020000000000003</v>
      </c>
      <c r="G396" s="204">
        <v>98.712999999999994</v>
      </c>
      <c r="H396" s="205">
        <v>0.35099999999999998</v>
      </c>
      <c r="I396" s="204">
        <v>83.3984375</v>
      </c>
      <c r="J396" s="205">
        <v>3.6819999999999999</v>
      </c>
      <c r="K396" s="206">
        <v>73.388999999999996</v>
      </c>
      <c r="L396" s="207">
        <v>88.504000000000005</v>
      </c>
      <c r="M396" s="208">
        <v>1855.4</v>
      </c>
      <c r="N396" s="208">
        <v>4283.8999999999996</v>
      </c>
      <c r="O396" s="207">
        <v>71.739999999999995</v>
      </c>
      <c r="P396" s="208">
        <v>139.63</v>
      </c>
      <c r="Q396" s="207">
        <v>0.93520000000000003</v>
      </c>
      <c r="R396" s="17">
        <v>0.80489999999999995</v>
      </c>
    </row>
    <row r="397" spans="2:18" x14ac:dyDescent="0.3">
      <c r="B397" s="194">
        <v>45082</v>
      </c>
      <c r="C397" s="202">
        <v>87.606999999999999</v>
      </c>
      <c r="D397" s="203">
        <v>4.758</v>
      </c>
      <c r="E397" s="204">
        <v>95.05</v>
      </c>
      <c r="F397" s="205">
        <v>4.09</v>
      </c>
      <c r="G397" s="204">
        <v>98.62</v>
      </c>
      <c r="H397" s="205">
        <v>0.36199999999999999</v>
      </c>
      <c r="I397" s="204">
        <v>83.2421875</v>
      </c>
      <c r="J397" s="205">
        <v>3.7050000000000001</v>
      </c>
      <c r="K397" s="206">
        <v>73.373999999999995</v>
      </c>
      <c r="L397" s="207">
        <v>88.605000000000004</v>
      </c>
      <c r="M397" s="208">
        <v>1806.7</v>
      </c>
      <c r="N397" s="208">
        <v>4273.8</v>
      </c>
      <c r="O397" s="207">
        <v>72.150000000000006</v>
      </c>
      <c r="P397" s="208">
        <v>139.58000000000001</v>
      </c>
      <c r="Q397" s="207">
        <v>0.93340000000000001</v>
      </c>
      <c r="R397" s="17">
        <v>0.80400000000000005</v>
      </c>
    </row>
    <row r="398" spans="2:18" x14ac:dyDescent="0.3">
      <c r="B398" s="194">
        <v>45079</v>
      </c>
      <c r="C398" s="202">
        <v>87.463999999999999</v>
      </c>
      <c r="D398" s="203">
        <v>4.7789999999999999</v>
      </c>
      <c r="E398" s="204">
        <v>95.006</v>
      </c>
      <c r="F398" s="205">
        <v>4.0999999999999996</v>
      </c>
      <c r="G398" s="204">
        <v>98.822000000000003</v>
      </c>
      <c r="H398" s="205">
        <v>0.33800000000000002</v>
      </c>
      <c r="I398" s="204">
        <v>83.1484375</v>
      </c>
      <c r="J398" s="205">
        <v>3.7189999999999999</v>
      </c>
      <c r="K398" s="206">
        <v>73.683999999999997</v>
      </c>
      <c r="L398" s="207">
        <v>89.105999999999995</v>
      </c>
      <c r="M398" s="208">
        <v>1830.9</v>
      </c>
      <c r="N398" s="208">
        <v>4282.3999999999996</v>
      </c>
      <c r="O398" s="207">
        <v>71.739999999999995</v>
      </c>
      <c r="P398" s="208">
        <v>139.91999999999999</v>
      </c>
      <c r="Q398" s="207">
        <v>0.93389999999999995</v>
      </c>
      <c r="R398" s="17">
        <v>0.80300000000000005</v>
      </c>
    </row>
    <row r="399" spans="2:18" x14ac:dyDescent="0.3">
      <c r="B399" s="194">
        <v>45078</v>
      </c>
      <c r="C399" s="202">
        <v>87.8</v>
      </c>
      <c r="D399" s="203">
        <v>4.7270000000000003</v>
      </c>
      <c r="E399" s="204">
        <v>95.573999999999998</v>
      </c>
      <c r="F399" s="205">
        <v>3.9590000000000001</v>
      </c>
      <c r="G399" s="204">
        <v>98.745000000000005</v>
      </c>
      <c r="H399" s="205">
        <v>0.34699999999999998</v>
      </c>
      <c r="I399" s="204">
        <v>83.8828125</v>
      </c>
      <c r="J399" s="205">
        <v>3.6040000000000001</v>
      </c>
      <c r="K399" s="206">
        <v>73.882999999999996</v>
      </c>
      <c r="L399" s="207">
        <v>88.968999999999994</v>
      </c>
      <c r="M399" s="208">
        <v>1767.9</v>
      </c>
      <c r="N399" s="208">
        <v>4221</v>
      </c>
      <c r="O399" s="207">
        <v>70.099999999999994</v>
      </c>
      <c r="P399" s="208">
        <v>138.80000000000001</v>
      </c>
      <c r="Q399" s="207">
        <v>0.92920000000000003</v>
      </c>
      <c r="R399" s="17">
        <v>0.79830000000000001</v>
      </c>
    </row>
    <row r="400" spans="2:18" x14ac:dyDescent="0.3">
      <c r="B400" s="194">
        <v>45077</v>
      </c>
      <c r="C400" s="202">
        <v>87.504000000000005</v>
      </c>
      <c r="D400" s="203">
        <v>4.7709999999999999</v>
      </c>
      <c r="E400" s="204">
        <v>95.227999999999994</v>
      </c>
      <c r="F400" s="205">
        <v>4.0419999999999998</v>
      </c>
      <c r="G400" s="204">
        <v>98.66</v>
      </c>
      <c r="H400" s="205">
        <v>0.35699999999999998</v>
      </c>
      <c r="I400" s="204">
        <v>83.5390625</v>
      </c>
      <c r="J400" s="205">
        <v>3.6560000000000001</v>
      </c>
      <c r="K400" s="206">
        <v>73.481999999999999</v>
      </c>
      <c r="L400" s="207">
        <v>88.356999999999999</v>
      </c>
      <c r="M400" s="208">
        <v>1749.7</v>
      </c>
      <c r="N400" s="208">
        <v>4179.8</v>
      </c>
      <c r="O400" s="207">
        <v>68.09</v>
      </c>
      <c r="P400" s="208">
        <v>139.34</v>
      </c>
      <c r="Q400" s="207">
        <v>0.9355</v>
      </c>
      <c r="R400" s="17">
        <v>0.80379999999999996</v>
      </c>
    </row>
    <row r="401" spans="2:18" x14ac:dyDescent="0.3">
      <c r="B401" s="194">
        <v>45076</v>
      </c>
      <c r="C401" s="202">
        <v>87.082999999999998</v>
      </c>
      <c r="D401" s="203">
        <v>4.835</v>
      </c>
      <c r="E401" s="204">
        <v>95.04</v>
      </c>
      <c r="F401" s="205">
        <v>4.0880000000000001</v>
      </c>
      <c r="G401" s="204">
        <v>98.643000000000001</v>
      </c>
      <c r="H401" s="205">
        <v>0.35899999999999999</v>
      </c>
      <c r="I401" s="204">
        <v>83.2421875</v>
      </c>
      <c r="J401" s="205">
        <v>3.7010000000000001</v>
      </c>
      <c r="K401" s="206">
        <v>73.087000000000003</v>
      </c>
      <c r="L401" s="207">
        <v>87.838999999999999</v>
      </c>
      <c r="M401" s="208">
        <v>1767.3</v>
      </c>
      <c r="N401" s="208">
        <v>4205.5</v>
      </c>
      <c r="O401" s="207">
        <v>69.459999999999994</v>
      </c>
      <c r="P401" s="208">
        <v>139.79</v>
      </c>
      <c r="Q401" s="207">
        <v>0.93159999999999998</v>
      </c>
      <c r="R401" s="17">
        <v>0.80559999999999998</v>
      </c>
    </row>
    <row r="402" spans="2:18" x14ac:dyDescent="0.3">
      <c r="B402" s="194">
        <v>45072</v>
      </c>
      <c r="C402" s="202">
        <v>86.27</v>
      </c>
      <c r="D402" s="203">
        <v>4.9610000000000003</v>
      </c>
      <c r="E402" s="204">
        <v>94.421000000000006</v>
      </c>
      <c r="F402" s="205">
        <v>4.2409999999999997</v>
      </c>
      <c r="G402" s="204">
        <v>98.718000000000004</v>
      </c>
      <c r="H402" s="205">
        <v>0.35</v>
      </c>
      <c r="I402" s="204">
        <v>82.5234375</v>
      </c>
      <c r="J402" s="205">
        <v>3.8109999999999999</v>
      </c>
      <c r="K402" s="206">
        <v>72.585999999999999</v>
      </c>
      <c r="L402" s="207">
        <v>86.16</v>
      </c>
      <c r="M402" s="208">
        <v>1773</v>
      </c>
      <c r="N402" s="208">
        <v>4205.5</v>
      </c>
      <c r="O402" s="207">
        <v>72.67</v>
      </c>
      <c r="P402" s="208">
        <v>140.6</v>
      </c>
      <c r="Q402" s="207">
        <v>0.93259999999999998</v>
      </c>
      <c r="R402" s="17">
        <v>0.81010000000000004</v>
      </c>
    </row>
    <row r="403" spans="2:18" x14ac:dyDescent="0.3">
      <c r="B403" s="194">
        <v>45071</v>
      </c>
      <c r="C403" s="202">
        <v>86.167000000000002</v>
      </c>
      <c r="D403" s="203">
        <v>4.9770000000000003</v>
      </c>
      <c r="E403" s="204">
        <v>94.424999999999997</v>
      </c>
      <c r="F403" s="205">
        <v>4.2389999999999999</v>
      </c>
      <c r="G403" s="204">
        <v>98.658000000000001</v>
      </c>
      <c r="H403" s="205">
        <v>0.35699999999999998</v>
      </c>
      <c r="I403" s="204">
        <v>82.4140625</v>
      </c>
      <c r="J403" s="205">
        <v>3.8250000000000002</v>
      </c>
      <c r="K403" s="206">
        <v>72.332999999999998</v>
      </c>
      <c r="L403" s="207">
        <v>85.989000000000004</v>
      </c>
      <c r="M403" s="208">
        <v>1754.6</v>
      </c>
      <c r="N403" s="208">
        <v>4151.3</v>
      </c>
      <c r="O403" s="207">
        <v>71.83</v>
      </c>
      <c r="P403" s="208">
        <v>140.06</v>
      </c>
      <c r="Q403" s="207">
        <v>0.93240000000000001</v>
      </c>
      <c r="R403" s="17">
        <v>0.81159999999999999</v>
      </c>
    </row>
    <row r="404" spans="2:18" x14ac:dyDescent="0.3">
      <c r="B404" s="194">
        <v>45070</v>
      </c>
      <c r="C404" s="202">
        <v>86.715999999999994</v>
      </c>
      <c r="D404" s="203">
        <v>4.8890000000000002</v>
      </c>
      <c r="E404" s="204">
        <v>94.986000000000004</v>
      </c>
      <c r="F404" s="205">
        <v>4.0979999999999999</v>
      </c>
      <c r="G404" s="204">
        <v>98.808999999999997</v>
      </c>
      <c r="H404" s="205">
        <v>0.33900000000000002</v>
      </c>
      <c r="I404" s="204">
        <v>82.9609375</v>
      </c>
      <c r="J404" s="205">
        <v>3.74</v>
      </c>
      <c r="K404" s="206">
        <v>73.260999999999996</v>
      </c>
      <c r="L404" s="207">
        <v>86.475999999999999</v>
      </c>
      <c r="M404" s="208">
        <v>1767</v>
      </c>
      <c r="N404" s="208">
        <v>4115.2</v>
      </c>
      <c r="O404" s="207">
        <v>74.34</v>
      </c>
      <c r="P404" s="208">
        <v>139.47</v>
      </c>
      <c r="Q404" s="207">
        <v>0.93020000000000003</v>
      </c>
      <c r="R404" s="17">
        <v>0.80869999999999997</v>
      </c>
    </row>
    <row r="405" spans="2:18" x14ac:dyDescent="0.3">
      <c r="B405" s="194">
        <v>45069</v>
      </c>
      <c r="C405" s="202">
        <v>87.009</v>
      </c>
      <c r="D405" s="203">
        <v>4.8440000000000003</v>
      </c>
      <c r="E405" s="204">
        <v>95.254000000000005</v>
      </c>
      <c r="F405" s="205">
        <v>4.0309999999999997</v>
      </c>
      <c r="G405" s="204">
        <v>98.885000000000005</v>
      </c>
      <c r="H405" s="205">
        <v>0.33</v>
      </c>
      <c r="I405" s="204">
        <v>83.3203125</v>
      </c>
      <c r="J405" s="205">
        <v>3.6840000000000002</v>
      </c>
      <c r="K405" s="206">
        <v>73.676000000000002</v>
      </c>
      <c r="L405" s="207">
        <v>86.597999999999999</v>
      </c>
      <c r="M405" s="208">
        <v>1787.7</v>
      </c>
      <c r="N405" s="208">
        <v>4145.6000000000004</v>
      </c>
      <c r="O405" s="207">
        <v>72.91</v>
      </c>
      <c r="P405" s="208">
        <v>138.59</v>
      </c>
      <c r="Q405" s="207">
        <v>0.92849999999999999</v>
      </c>
      <c r="R405" s="17">
        <v>0.80559999999999998</v>
      </c>
    </row>
    <row r="406" spans="2:18" x14ac:dyDescent="0.3">
      <c r="B406" s="194">
        <v>45068</v>
      </c>
      <c r="C406" s="202">
        <v>86.703000000000003</v>
      </c>
      <c r="D406" s="203">
        <v>4.8899999999999997</v>
      </c>
      <c r="E406" s="204">
        <v>95.165000000000006</v>
      </c>
      <c r="F406" s="205">
        <v>4.0529999999999999</v>
      </c>
      <c r="G406" s="204">
        <v>98.97</v>
      </c>
      <c r="H406" s="205">
        <v>0.32</v>
      </c>
      <c r="I406" s="204">
        <v>83.1796875</v>
      </c>
      <c r="J406" s="205">
        <v>3.7050000000000001</v>
      </c>
      <c r="K406" s="206">
        <v>74.254999999999995</v>
      </c>
      <c r="L406" s="207">
        <v>86.665999999999997</v>
      </c>
      <c r="M406" s="208">
        <v>1795.4</v>
      </c>
      <c r="N406" s="208">
        <v>4192.6000000000004</v>
      </c>
      <c r="O406" s="207">
        <v>71.989999999999995</v>
      </c>
      <c r="P406" s="208">
        <v>138.6</v>
      </c>
      <c r="Q406" s="207">
        <v>0.92479999999999996</v>
      </c>
      <c r="R406" s="17">
        <v>0.80410000000000004</v>
      </c>
    </row>
    <row r="407" spans="2:18" x14ac:dyDescent="0.3">
      <c r="B407" s="194">
        <v>45065</v>
      </c>
      <c r="C407" s="202">
        <v>86.866</v>
      </c>
      <c r="D407" s="203">
        <v>4.8650000000000002</v>
      </c>
      <c r="E407" s="204">
        <v>95.272000000000006</v>
      </c>
      <c r="F407" s="205">
        <v>4.0259999999999998</v>
      </c>
      <c r="G407" s="204">
        <v>98.91</v>
      </c>
      <c r="H407" s="205">
        <v>0.32700000000000001</v>
      </c>
      <c r="I407" s="204">
        <v>83.4453125</v>
      </c>
      <c r="J407" s="205">
        <v>3.6640000000000001</v>
      </c>
      <c r="K407" s="206">
        <v>74.631</v>
      </c>
      <c r="L407" s="207">
        <v>86.953000000000003</v>
      </c>
      <c r="M407" s="208">
        <v>1773.7</v>
      </c>
      <c r="N407" s="208">
        <v>4192</v>
      </c>
      <c r="O407" s="207">
        <v>71.55</v>
      </c>
      <c r="P407" s="208">
        <v>137.97999999999999</v>
      </c>
      <c r="Q407" s="207">
        <v>0.92549999999999999</v>
      </c>
      <c r="R407" s="17">
        <v>0.80349999999999999</v>
      </c>
    </row>
    <row r="408" spans="2:18" x14ac:dyDescent="0.3">
      <c r="B408" s="194">
        <v>45064</v>
      </c>
      <c r="C408" s="202">
        <v>87.093000000000004</v>
      </c>
      <c r="D408" s="203">
        <v>4.8289999999999997</v>
      </c>
      <c r="E408" s="204">
        <v>95.331000000000003</v>
      </c>
      <c r="F408" s="205">
        <v>4.0110000000000001</v>
      </c>
      <c r="G408" s="204">
        <v>99.078999999999994</v>
      </c>
      <c r="H408" s="205">
        <v>0.307</v>
      </c>
      <c r="I408" s="204">
        <v>83.640625</v>
      </c>
      <c r="J408" s="205">
        <v>3.6320000000000001</v>
      </c>
      <c r="K408" s="206">
        <v>74.811000000000007</v>
      </c>
      <c r="L408" s="207">
        <v>86.652000000000001</v>
      </c>
      <c r="M408" s="208">
        <v>1784.9</v>
      </c>
      <c r="N408" s="208">
        <v>4198.1000000000004</v>
      </c>
      <c r="O408" s="207">
        <v>71.86</v>
      </c>
      <c r="P408" s="208">
        <v>138.71</v>
      </c>
      <c r="Q408" s="207">
        <v>0.92849999999999999</v>
      </c>
      <c r="R408" s="17">
        <v>0.80589999999999995</v>
      </c>
    </row>
    <row r="409" spans="2:18" x14ac:dyDescent="0.3">
      <c r="B409" s="194">
        <v>45063</v>
      </c>
      <c r="C409" s="202">
        <v>87.619</v>
      </c>
      <c r="D409" s="203">
        <v>4.7469999999999999</v>
      </c>
      <c r="E409" s="204">
        <v>95.915000000000006</v>
      </c>
      <c r="F409" s="205">
        <v>3.8660000000000001</v>
      </c>
      <c r="G409" s="204">
        <v>99.19</v>
      </c>
      <c r="H409" s="205">
        <v>0.29399999999999998</v>
      </c>
      <c r="I409" s="204">
        <v>84.2109375</v>
      </c>
      <c r="J409" s="205">
        <v>3.544</v>
      </c>
      <c r="K409" s="206">
        <v>75.513000000000005</v>
      </c>
      <c r="L409" s="207">
        <v>87.545000000000002</v>
      </c>
      <c r="M409" s="208">
        <v>1774.5</v>
      </c>
      <c r="N409" s="208">
        <v>4158.8</v>
      </c>
      <c r="O409" s="207">
        <v>72.83</v>
      </c>
      <c r="P409" s="208">
        <v>137.68</v>
      </c>
      <c r="Q409" s="207">
        <v>0.92249999999999999</v>
      </c>
      <c r="R409" s="17">
        <v>0.80079999999999996</v>
      </c>
    </row>
    <row r="410" spans="2:18" x14ac:dyDescent="0.3">
      <c r="B410" s="194">
        <v>45062</v>
      </c>
      <c r="C410" s="202">
        <v>87.977000000000004</v>
      </c>
      <c r="D410" s="203">
        <v>4.6920000000000002</v>
      </c>
      <c r="E410" s="204">
        <v>96.123999999999995</v>
      </c>
      <c r="F410" s="205">
        <v>3.8149999999999999</v>
      </c>
      <c r="G410" s="204">
        <v>98.984999999999999</v>
      </c>
      <c r="H410" s="205">
        <v>0.318</v>
      </c>
      <c r="I410" s="204">
        <v>84.4296875</v>
      </c>
      <c r="J410" s="205">
        <v>3.5110000000000001</v>
      </c>
      <c r="K410" s="206">
        <v>75.622</v>
      </c>
      <c r="L410" s="207">
        <v>87.295000000000002</v>
      </c>
      <c r="M410" s="208">
        <v>1736.2</v>
      </c>
      <c r="N410" s="208">
        <v>4109.8999999999996</v>
      </c>
      <c r="O410" s="207">
        <v>70.86</v>
      </c>
      <c r="P410" s="208">
        <v>136.38999999999999</v>
      </c>
      <c r="Q410" s="207">
        <v>0.92059999999999997</v>
      </c>
      <c r="R410" s="17">
        <v>0.80079999999999996</v>
      </c>
    </row>
    <row r="411" spans="2:18" x14ac:dyDescent="0.3">
      <c r="B411" s="194">
        <v>45061</v>
      </c>
      <c r="C411" s="202">
        <v>88.230999999999995</v>
      </c>
      <c r="D411" s="203">
        <v>4.6529999999999996</v>
      </c>
      <c r="E411" s="204">
        <v>96.394000000000005</v>
      </c>
      <c r="F411" s="205">
        <v>3.75</v>
      </c>
      <c r="G411" s="204">
        <v>98.891000000000005</v>
      </c>
      <c r="H411" s="205">
        <v>0.32900000000000001</v>
      </c>
      <c r="I411" s="204">
        <v>84.6796875</v>
      </c>
      <c r="J411" s="205">
        <v>3.4729999999999999</v>
      </c>
      <c r="K411" s="206">
        <v>75.608999999999995</v>
      </c>
      <c r="L411" s="207">
        <v>87.534000000000006</v>
      </c>
      <c r="M411" s="208">
        <v>1761.5</v>
      </c>
      <c r="N411" s="208">
        <v>4136.3</v>
      </c>
      <c r="O411" s="207">
        <v>71.11</v>
      </c>
      <c r="P411" s="208">
        <v>136.12</v>
      </c>
      <c r="Q411" s="207">
        <v>0.91959999999999997</v>
      </c>
      <c r="R411" s="17">
        <v>0.79820000000000002</v>
      </c>
    </row>
    <row r="412" spans="2:18" x14ac:dyDescent="0.3">
      <c r="B412" s="194">
        <v>45058</v>
      </c>
      <c r="C412" s="202">
        <v>88.427000000000007</v>
      </c>
      <c r="D412" s="203">
        <v>4.6230000000000002</v>
      </c>
      <c r="E412" s="204">
        <v>96.478999999999999</v>
      </c>
      <c r="F412" s="205">
        <v>3.7290000000000001</v>
      </c>
      <c r="G412" s="204">
        <v>99.085999999999999</v>
      </c>
      <c r="H412" s="205">
        <v>0.30599999999999999</v>
      </c>
      <c r="I412" s="204">
        <v>84.9140625</v>
      </c>
      <c r="J412" s="205">
        <v>3.4369999999999998</v>
      </c>
      <c r="K412" s="206">
        <v>75.837000000000003</v>
      </c>
      <c r="L412" s="207">
        <v>87.558999999999997</v>
      </c>
      <c r="M412" s="208">
        <v>1740.8</v>
      </c>
      <c r="N412" s="208">
        <v>4124.1000000000004</v>
      </c>
      <c r="O412" s="207">
        <v>70.040000000000006</v>
      </c>
      <c r="P412" s="208">
        <v>135.69999999999999</v>
      </c>
      <c r="Q412" s="207">
        <v>0.92169999999999996</v>
      </c>
      <c r="R412" s="17">
        <v>0.80269999999999997</v>
      </c>
    </row>
    <row r="413" spans="2:18" x14ac:dyDescent="0.3">
      <c r="B413" s="194">
        <v>45057</v>
      </c>
      <c r="C413" s="202">
        <v>88.992000000000004</v>
      </c>
      <c r="D413" s="203">
        <v>4.5380000000000003</v>
      </c>
      <c r="E413" s="204">
        <v>96.796000000000006</v>
      </c>
      <c r="F413" s="205">
        <v>3.6520000000000001</v>
      </c>
      <c r="G413" s="204">
        <v>99.034000000000006</v>
      </c>
      <c r="H413" s="205">
        <v>0.312</v>
      </c>
      <c r="I413" s="204">
        <v>85.46875</v>
      </c>
      <c r="J413" s="205">
        <v>3.3519999999999999</v>
      </c>
      <c r="K413" s="206">
        <v>76.238</v>
      </c>
      <c r="L413" s="207">
        <v>88.034000000000006</v>
      </c>
      <c r="M413" s="208">
        <v>1744.7</v>
      </c>
      <c r="N413" s="208">
        <v>4130.6000000000004</v>
      </c>
      <c r="O413" s="207">
        <v>70.87</v>
      </c>
      <c r="P413" s="208">
        <v>134.53</v>
      </c>
      <c r="Q413" s="207">
        <v>0.91610000000000003</v>
      </c>
      <c r="R413" s="17">
        <v>0.79930000000000001</v>
      </c>
    </row>
    <row r="414" spans="2:18" x14ac:dyDescent="0.3">
      <c r="B414" s="194">
        <v>45056</v>
      </c>
      <c r="C414" s="202">
        <v>88.674999999999997</v>
      </c>
      <c r="D414" s="203">
        <v>4.5839999999999996</v>
      </c>
      <c r="E414" s="204">
        <v>96.725999999999999</v>
      </c>
      <c r="F414" s="205">
        <v>3.6680000000000001</v>
      </c>
      <c r="G414" s="204">
        <v>98.864000000000004</v>
      </c>
      <c r="H414" s="205">
        <v>0.33200000000000002</v>
      </c>
      <c r="I414" s="204">
        <v>85.140625</v>
      </c>
      <c r="J414" s="205">
        <v>3.4</v>
      </c>
      <c r="K414" s="206">
        <v>75.677000000000007</v>
      </c>
      <c r="L414" s="207">
        <v>87.480999999999995</v>
      </c>
      <c r="M414" s="208">
        <v>1759.5</v>
      </c>
      <c r="N414" s="208">
        <v>4137.6000000000004</v>
      </c>
      <c r="O414" s="207">
        <v>72.56</v>
      </c>
      <c r="P414" s="208">
        <v>134.34</v>
      </c>
      <c r="Q414" s="207">
        <v>0.91059999999999997</v>
      </c>
      <c r="R414" s="17">
        <v>0.79200000000000004</v>
      </c>
    </row>
    <row r="415" spans="2:18" x14ac:dyDescent="0.3">
      <c r="B415" s="194">
        <v>45055</v>
      </c>
      <c r="C415" s="202">
        <v>88.14</v>
      </c>
      <c r="D415" s="203">
        <v>4.6639999999999997</v>
      </c>
      <c r="E415" s="204">
        <v>96.248999999999995</v>
      </c>
      <c r="F415" s="205">
        <v>3.782</v>
      </c>
      <c r="G415" s="204">
        <v>98.820999999999998</v>
      </c>
      <c r="H415" s="205">
        <v>0.33700000000000002</v>
      </c>
      <c r="I415" s="204">
        <v>84.6171875</v>
      </c>
      <c r="J415" s="205">
        <v>3.4780000000000002</v>
      </c>
      <c r="K415" s="206">
        <v>75.385000000000005</v>
      </c>
      <c r="L415" s="207">
        <v>86.956999999999994</v>
      </c>
      <c r="M415" s="208">
        <v>1749.7</v>
      </c>
      <c r="N415" s="208">
        <v>4119.2</v>
      </c>
      <c r="O415" s="207">
        <v>73.709999999999994</v>
      </c>
      <c r="P415" s="208">
        <v>135.22999999999999</v>
      </c>
      <c r="Q415" s="207">
        <v>0.91220000000000001</v>
      </c>
      <c r="R415" s="17">
        <v>0.79239999999999999</v>
      </c>
    </row>
    <row r="416" spans="2:18" x14ac:dyDescent="0.3">
      <c r="B416" s="194">
        <v>45054</v>
      </c>
      <c r="C416" s="202">
        <v>88.177000000000007</v>
      </c>
      <c r="D416" s="203">
        <v>4.6580000000000004</v>
      </c>
      <c r="E416" s="204">
        <v>96.156999999999996</v>
      </c>
      <c r="F416" s="205">
        <v>3.8029999999999999</v>
      </c>
      <c r="G416" s="204">
        <v>98.872</v>
      </c>
      <c r="H416" s="205">
        <v>0.33100000000000002</v>
      </c>
      <c r="I416" s="204">
        <v>84.6796875</v>
      </c>
      <c r="J416" s="205">
        <v>3.468</v>
      </c>
      <c r="K416" s="206">
        <f>(K415+K417)/2</f>
        <v>75.584000000000003</v>
      </c>
      <c r="L416" s="207">
        <v>87.227000000000004</v>
      </c>
      <c r="M416" s="208">
        <v>1754.5</v>
      </c>
      <c r="N416" s="208">
        <v>4138.1000000000004</v>
      </c>
      <c r="O416" s="207">
        <v>73.16</v>
      </c>
      <c r="P416" s="208">
        <v>135.1</v>
      </c>
      <c r="Q416" s="207">
        <v>0.90869999999999995</v>
      </c>
      <c r="R416" s="17">
        <v>0.79249999999999998</v>
      </c>
    </row>
    <row r="417" spans="2:18" x14ac:dyDescent="0.3">
      <c r="B417" s="194">
        <v>45051</v>
      </c>
      <c r="C417" s="202">
        <v>88.774000000000001</v>
      </c>
      <c r="D417" s="203">
        <v>4.5679999999999996</v>
      </c>
      <c r="E417" s="204">
        <v>96.52</v>
      </c>
      <c r="F417" s="205">
        <v>3.7160000000000002</v>
      </c>
      <c r="G417" s="204">
        <v>98.846000000000004</v>
      </c>
      <c r="H417" s="205">
        <v>0.33400000000000002</v>
      </c>
      <c r="I417" s="204">
        <v>85.140625</v>
      </c>
      <c r="J417" s="205">
        <v>3.399</v>
      </c>
      <c r="K417" s="206">
        <v>75.783000000000001</v>
      </c>
      <c r="L417" s="207">
        <v>87.59</v>
      </c>
      <c r="M417" s="208">
        <v>1759.9</v>
      </c>
      <c r="N417" s="208">
        <v>4136.3</v>
      </c>
      <c r="O417" s="207">
        <v>71.34</v>
      </c>
      <c r="P417" s="208">
        <v>134.80000000000001</v>
      </c>
      <c r="Q417" s="207">
        <v>0.90749999999999997</v>
      </c>
      <c r="R417" s="17">
        <v>0.79139999999999999</v>
      </c>
    </row>
    <row r="418" spans="2:18" x14ac:dyDescent="0.3">
      <c r="B418" s="194">
        <v>45050</v>
      </c>
      <c r="C418" s="202">
        <v>89.006</v>
      </c>
      <c r="D418" s="203">
        <v>4.5330000000000004</v>
      </c>
      <c r="E418" s="204">
        <v>96.837999999999994</v>
      </c>
      <c r="F418" s="205">
        <v>3.6389999999999998</v>
      </c>
      <c r="G418" s="204">
        <v>98.846000000000004</v>
      </c>
      <c r="H418" s="205">
        <v>0.33400000000000002</v>
      </c>
      <c r="I418" s="204">
        <v>85.5390625</v>
      </c>
      <c r="J418" s="205">
        <v>3.3370000000000002</v>
      </c>
      <c r="K418" s="206">
        <v>76.525000000000006</v>
      </c>
      <c r="L418" s="207">
        <v>88.108999999999995</v>
      </c>
      <c r="M418" s="208">
        <v>1718.8</v>
      </c>
      <c r="N418" s="208">
        <v>4061.2</v>
      </c>
      <c r="O418" s="207">
        <v>68.56</v>
      </c>
      <c r="P418" s="208">
        <v>134.29</v>
      </c>
      <c r="Q418" s="207">
        <v>0.90810000000000002</v>
      </c>
      <c r="R418" s="17">
        <v>0.79530000000000001</v>
      </c>
    </row>
    <row r="419" spans="2:18" x14ac:dyDescent="0.3">
      <c r="B419" s="194">
        <v>45049</v>
      </c>
      <c r="C419" s="202">
        <v>89.462000000000003</v>
      </c>
      <c r="D419" s="203">
        <v>4.4640000000000004</v>
      </c>
      <c r="E419" s="204">
        <v>97.066000000000003</v>
      </c>
      <c r="F419" s="205">
        <v>3.5840000000000001</v>
      </c>
      <c r="G419" s="204">
        <v>98.846000000000004</v>
      </c>
      <c r="H419" s="205">
        <v>0.33400000000000002</v>
      </c>
      <c r="I419" s="204">
        <v>85.78125</v>
      </c>
      <c r="J419" s="205">
        <v>3.3010000000000002</v>
      </c>
      <c r="K419" s="206">
        <v>76.197999999999993</v>
      </c>
      <c r="L419" s="207">
        <v>88.120999999999995</v>
      </c>
      <c r="M419" s="208">
        <v>1739.3</v>
      </c>
      <c r="N419" s="208">
        <v>4090.8</v>
      </c>
      <c r="O419" s="207">
        <v>68.599999999999994</v>
      </c>
      <c r="P419" s="208">
        <v>134.71</v>
      </c>
      <c r="Q419" s="207">
        <v>0.90400000000000003</v>
      </c>
      <c r="R419" s="17">
        <v>0.79590000000000005</v>
      </c>
    </row>
    <row r="420" spans="2:18" x14ac:dyDescent="0.3">
      <c r="B420" s="194">
        <v>45048</v>
      </c>
      <c r="C420" s="202">
        <v>88.994</v>
      </c>
      <c r="D420" s="203">
        <v>4.5330000000000004</v>
      </c>
      <c r="E420" s="204">
        <v>96.545000000000002</v>
      </c>
      <c r="F420" s="205">
        <v>3.7069999999999999</v>
      </c>
      <c r="G420" s="204">
        <v>98.846000000000004</v>
      </c>
      <c r="H420" s="205">
        <v>0.33400000000000002</v>
      </c>
      <c r="I420" s="204">
        <v>85.1328125</v>
      </c>
      <c r="J420" s="205">
        <v>3.3969999999999998</v>
      </c>
      <c r="K420" s="206">
        <v>76.320999999999998</v>
      </c>
      <c r="L420" s="207">
        <v>87.762</v>
      </c>
      <c r="M420" s="208">
        <v>1732.1</v>
      </c>
      <c r="N420" s="208">
        <v>4119.6000000000004</v>
      </c>
      <c r="O420" s="207">
        <v>71.66</v>
      </c>
      <c r="P420" s="208">
        <v>136.55000000000001</v>
      </c>
      <c r="Q420" s="207">
        <v>0.90910000000000002</v>
      </c>
      <c r="R420" s="17">
        <v>0.80210000000000004</v>
      </c>
    </row>
    <row r="421" spans="2:18" x14ac:dyDescent="0.3">
      <c r="B421" s="194">
        <v>45047</v>
      </c>
      <c r="C421" s="202">
        <v>88.23</v>
      </c>
      <c r="D421" s="203">
        <v>4.6470000000000002</v>
      </c>
      <c r="E421" s="204">
        <v>95.906999999999996</v>
      </c>
      <c r="F421" s="205">
        <v>3.86</v>
      </c>
      <c r="G421" s="204">
        <v>98.929000000000002</v>
      </c>
      <c r="H421" s="205">
        <v>0.32400000000000001</v>
      </c>
      <c r="I421" s="204">
        <v>84.1171875</v>
      </c>
      <c r="J421" s="205">
        <v>3.548</v>
      </c>
      <c r="K421" s="206">
        <v>76</v>
      </c>
      <c r="L421" s="207">
        <v>87.751000000000005</v>
      </c>
      <c r="M421" s="208">
        <v>1769.2</v>
      </c>
      <c r="N421" s="208">
        <v>4167.8999999999996</v>
      </c>
      <c r="O421" s="207">
        <v>75.66</v>
      </c>
      <c r="P421" s="208">
        <v>137.5</v>
      </c>
      <c r="Q421" s="207">
        <v>0.91110000000000002</v>
      </c>
      <c r="R421" s="17">
        <v>0.80020000000000002</v>
      </c>
    </row>
    <row r="422" spans="2:18" x14ac:dyDescent="0.3">
      <c r="B422" s="194">
        <v>45044</v>
      </c>
      <c r="C422" s="202">
        <v>89.29</v>
      </c>
      <c r="D422" s="203">
        <v>4.4880000000000004</v>
      </c>
      <c r="E422" s="204">
        <v>96.397000000000006</v>
      </c>
      <c r="F422" s="205">
        <v>3.742</v>
      </c>
      <c r="G422" s="204">
        <v>98.953999999999994</v>
      </c>
      <c r="H422" s="205">
        <v>0.32100000000000001</v>
      </c>
      <c r="I422" s="204">
        <v>85.0703125</v>
      </c>
      <c r="J422" s="205">
        <v>3.4049999999999998</v>
      </c>
      <c r="K422" s="206">
        <v>76</v>
      </c>
      <c r="L422" s="207">
        <v>87.751000000000005</v>
      </c>
      <c r="M422" s="208">
        <v>1769</v>
      </c>
      <c r="N422" s="208">
        <v>4169.5</v>
      </c>
      <c r="O422" s="207">
        <v>76.78</v>
      </c>
      <c r="P422" s="208">
        <v>136.30000000000001</v>
      </c>
      <c r="Q422" s="207">
        <v>0.90749999999999997</v>
      </c>
      <c r="R422" s="17">
        <v>0.79569999999999996</v>
      </c>
    </row>
    <row r="423" spans="2:18" x14ac:dyDescent="0.3">
      <c r="B423" s="194">
        <v>45043</v>
      </c>
      <c r="C423" s="202">
        <v>88.721000000000004</v>
      </c>
      <c r="D423" s="203">
        <v>4.5730000000000004</v>
      </c>
      <c r="E423" s="204">
        <v>95.956000000000003</v>
      </c>
      <c r="F423" s="205">
        <v>3.847</v>
      </c>
      <c r="G423" s="204">
        <v>98.426000000000002</v>
      </c>
      <c r="H423" s="205">
        <v>0.38300000000000001</v>
      </c>
      <c r="I423" s="204">
        <v>84.3828125</v>
      </c>
      <c r="J423" s="205">
        <v>3.5049999999999999</v>
      </c>
      <c r="K423" s="206">
        <v>75.555999999999997</v>
      </c>
      <c r="L423" s="207">
        <v>86.533000000000001</v>
      </c>
      <c r="M423" s="208">
        <v>1751.2</v>
      </c>
      <c r="N423" s="208">
        <v>4135.3999999999996</v>
      </c>
      <c r="O423" s="207">
        <v>74.760000000000005</v>
      </c>
      <c r="P423" s="208">
        <v>133.97</v>
      </c>
      <c r="Q423" s="207">
        <v>0.90680000000000005</v>
      </c>
      <c r="R423" s="17">
        <v>0.80010000000000003</v>
      </c>
    </row>
    <row r="424" spans="2:18" x14ac:dyDescent="0.3">
      <c r="B424" s="194">
        <v>45042</v>
      </c>
      <c r="C424" s="202">
        <v>89.113</v>
      </c>
      <c r="D424" s="203">
        <v>4.5129999999999999</v>
      </c>
      <c r="E424" s="204">
        <v>96.322999999999993</v>
      </c>
      <c r="F424" s="205">
        <v>3.758</v>
      </c>
      <c r="G424" s="204">
        <v>98.349000000000004</v>
      </c>
      <c r="H424" s="205">
        <v>0.39200000000000002</v>
      </c>
      <c r="I424" s="204">
        <v>84.8984375</v>
      </c>
      <c r="J424" s="205">
        <v>3.4279999999999999</v>
      </c>
      <c r="K424" s="206">
        <v>75.965000000000003</v>
      </c>
      <c r="L424" s="207">
        <v>87.1</v>
      </c>
      <c r="M424" s="208">
        <v>1730.4</v>
      </c>
      <c r="N424" s="208">
        <v>4056</v>
      </c>
      <c r="O424" s="207">
        <v>74.3</v>
      </c>
      <c r="P424" s="208">
        <v>133.66999999999999</v>
      </c>
      <c r="Q424" s="207">
        <v>0.90569999999999995</v>
      </c>
      <c r="R424" s="17">
        <v>0.80200000000000005</v>
      </c>
    </row>
    <row r="425" spans="2:18" x14ac:dyDescent="0.3">
      <c r="B425" s="194">
        <v>45041</v>
      </c>
      <c r="C425" s="202">
        <v>89.570999999999998</v>
      </c>
      <c r="D425" s="203">
        <v>4.4450000000000003</v>
      </c>
      <c r="E425" s="204">
        <v>96.552000000000007</v>
      </c>
      <c r="F425" s="205">
        <v>3.7029999999999998</v>
      </c>
      <c r="G425" s="204">
        <v>98.162999999999997</v>
      </c>
      <c r="H425" s="205">
        <v>0.41399999999999998</v>
      </c>
      <c r="I425" s="204">
        <v>85.2109375</v>
      </c>
      <c r="J425" s="205">
        <v>3.3809999999999998</v>
      </c>
      <c r="K425" s="206">
        <v>76.200999999999993</v>
      </c>
      <c r="L425" s="207">
        <v>87.073999999999998</v>
      </c>
      <c r="M425" s="208">
        <v>1746</v>
      </c>
      <c r="N425" s="208">
        <v>4071.6</v>
      </c>
      <c r="O425" s="207">
        <v>77.069999999999993</v>
      </c>
      <c r="P425" s="208">
        <v>133.76</v>
      </c>
      <c r="Q425" s="207">
        <v>0.91139999999999999</v>
      </c>
      <c r="R425" s="17">
        <v>0.80589999999999995</v>
      </c>
    </row>
    <row r="426" spans="2:18" x14ac:dyDescent="0.3">
      <c r="B426" s="194">
        <v>45040</v>
      </c>
      <c r="C426" s="202">
        <v>89.132000000000005</v>
      </c>
      <c r="D426" s="203">
        <v>4.5090000000000003</v>
      </c>
      <c r="E426" s="204">
        <v>96.227999999999994</v>
      </c>
      <c r="F426" s="205">
        <v>3.7789999999999999</v>
      </c>
      <c r="G426" s="204">
        <v>98.179000000000002</v>
      </c>
      <c r="H426" s="205">
        <v>0.41199999999999998</v>
      </c>
      <c r="I426" s="204">
        <v>84.5703125</v>
      </c>
      <c r="J426" s="205">
        <v>3.4750000000000001</v>
      </c>
      <c r="K426" s="206">
        <v>75.628</v>
      </c>
      <c r="L426" s="207">
        <v>86.304000000000002</v>
      </c>
      <c r="M426" s="208">
        <v>1788.9</v>
      </c>
      <c r="N426" s="208">
        <v>4137</v>
      </c>
      <c r="O426" s="207">
        <v>78.760000000000005</v>
      </c>
      <c r="P426" s="208">
        <v>134.24</v>
      </c>
      <c r="Q426" s="207">
        <v>0.90529999999999999</v>
      </c>
      <c r="R426" s="17">
        <v>0.80089999999999995</v>
      </c>
    </row>
    <row r="427" spans="2:18" x14ac:dyDescent="0.3">
      <c r="B427" s="194">
        <v>45037</v>
      </c>
      <c r="C427" s="202">
        <v>88.578999999999994</v>
      </c>
      <c r="D427" s="203">
        <v>4.5910000000000002</v>
      </c>
      <c r="E427" s="204">
        <v>95.63</v>
      </c>
      <c r="F427" s="205">
        <v>3.9220000000000002</v>
      </c>
      <c r="G427" s="204">
        <v>98.179000000000002</v>
      </c>
      <c r="H427" s="205">
        <v>0.41199999999999998</v>
      </c>
      <c r="I427" s="204">
        <v>84.0078125</v>
      </c>
      <c r="J427" s="205">
        <v>3.5590000000000002</v>
      </c>
      <c r="K427" s="206">
        <v>75.745999999999995</v>
      </c>
      <c r="L427" s="207">
        <v>86.503</v>
      </c>
      <c r="M427" s="208">
        <v>1791.5</v>
      </c>
      <c r="N427" s="208">
        <v>4133.5</v>
      </c>
      <c r="O427" s="207">
        <v>77.87</v>
      </c>
      <c r="P427" s="208">
        <v>134.16</v>
      </c>
      <c r="Q427" s="207">
        <v>0.9103</v>
      </c>
      <c r="R427" s="17">
        <v>0.8044</v>
      </c>
    </row>
    <row r="428" spans="2:18" x14ac:dyDescent="0.3">
      <c r="B428" s="194">
        <v>45036</v>
      </c>
      <c r="C428" s="202">
        <v>88.852999999999994</v>
      </c>
      <c r="D428" s="203">
        <v>4.55</v>
      </c>
      <c r="E428" s="204">
        <v>95.847999999999999</v>
      </c>
      <c r="F428" s="205">
        <v>3.8690000000000002</v>
      </c>
      <c r="G428" s="204">
        <v>98.126000000000005</v>
      </c>
      <c r="H428" s="205">
        <v>0.41799999999999998</v>
      </c>
      <c r="I428" s="204">
        <v>84.2578125</v>
      </c>
      <c r="J428" s="205">
        <v>3.52</v>
      </c>
      <c r="K428" s="206">
        <v>75.653000000000006</v>
      </c>
      <c r="L428" s="207">
        <v>86.765000000000001</v>
      </c>
      <c r="M428" s="208">
        <v>1789.7</v>
      </c>
      <c r="N428" s="208">
        <v>4129.8</v>
      </c>
      <c r="O428" s="207">
        <v>77.290000000000006</v>
      </c>
      <c r="P428" s="208">
        <v>134.24</v>
      </c>
      <c r="Q428" s="207">
        <v>0.91149999999999998</v>
      </c>
      <c r="R428" s="17">
        <v>0.80359999999999998</v>
      </c>
    </row>
    <row r="429" spans="2:18" x14ac:dyDescent="0.3">
      <c r="B429" s="194">
        <v>45035</v>
      </c>
      <c r="C429" s="202">
        <v>88.503</v>
      </c>
      <c r="D429" s="203">
        <v>4.601</v>
      </c>
      <c r="E429" s="204">
        <v>95.567999999999998</v>
      </c>
      <c r="F429" s="205">
        <v>3.9350000000000001</v>
      </c>
      <c r="G429" s="204">
        <v>98.016000000000005</v>
      </c>
      <c r="H429" s="205">
        <v>0.43099999999999999</v>
      </c>
      <c r="I429" s="204">
        <v>83.8359375</v>
      </c>
      <c r="J429" s="205">
        <v>3.5819999999999999</v>
      </c>
      <c r="K429" s="206">
        <v>75.126999999999995</v>
      </c>
      <c r="L429" s="207">
        <v>86.364000000000004</v>
      </c>
      <c r="M429" s="208">
        <v>1799.4</v>
      </c>
      <c r="N429" s="208">
        <v>4154.5</v>
      </c>
      <c r="O429" s="207">
        <v>79.16</v>
      </c>
      <c r="P429" s="208">
        <v>134.72</v>
      </c>
      <c r="Q429" s="207">
        <v>0.91279999999999994</v>
      </c>
      <c r="R429" s="17">
        <v>0.80389999999999995</v>
      </c>
    </row>
    <row r="430" spans="2:18" x14ac:dyDescent="0.3">
      <c r="B430" s="194">
        <v>45034</v>
      </c>
      <c r="C430" s="202">
        <v>88.680999999999997</v>
      </c>
      <c r="D430" s="203">
        <v>4.5739999999999998</v>
      </c>
      <c r="E430" s="204">
        <v>95.774000000000001</v>
      </c>
      <c r="F430" s="205">
        <v>3.8849999999999998</v>
      </c>
      <c r="G430" s="204">
        <v>98.125</v>
      </c>
      <c r="H430" s="205">
        <v>0.41799999999999998</v>
      </c>
      <c r="I430" s="204">
        <v>83.9453125</v>
      </c>
      <c r="J430" s="205">
        <v>3.5649999999999999</v>
      </c>
      <c r="K430" s="206">
        <v>75.768000000000001</v>
      </c>
      <c r="L430" s="207">
        <v>86.790999999999997</v>
      </c>
      <c r="M430" s="208">
        <v>1795.6</v>
      </c>
      <c r="N430" s="208">
        <v>4154.8999999999996</v>
      </c>
      <c r="O430" s="207">
        <v>80.86</v>
      </c>
      <c r="P430" s="208">
        <v>134.12</v>
      </c>
      <c r="Q430" s="207">
        <v>0.91139999999999999</v>
      </c>
      <c r="R430" s="17">
        <v>0.80479999999999996</v>
      </c>
    </row>
    <row r="431" spans="2:18" x14ac:dyDescent="0.3">
      <c r="B431" s="194">
        <v>45033</v>
      </c>
      <c r="C431" s="202">
        <v>88.534999999999997</v>
      </c>
      <c r="D431" s="203">
        <v>4.5949999999999998</v>
      </c>
      <c r="E431" s="204">
        <v>95.673000000000002</v>
      </c>
      <c r="F431" s="205">
        <v>3.9079999999999999</v>
      </c>
      <c r="G431" s="204">
        <v>98.024000000000001</v>
      </c>
      <c r="H431" s="205">
        <v>0.43</v>
      </c>
      <c r="I431" s="204">
        <v>83.78125</v>
      </c>
      <c r="J431" s="205">
        <v>3.589</v>
      </c>
      <c r="K431" s="206">
        <v>76.111000000000004</v>
      </c>
      <c r="L431" s="207">
        <v>86.757999999999996</v>
      </c>
      <c r="M431" s="208">
        <v>1802.8</v>
      </c>
      <c r="N431" s="208">
        <v>4151.3</v>
      </c>
      <c r="O431" s="207">
        <v>80.83</v>
      </c>
      <c r="P431" s="208">
        <v>134.47</v>
      </c>
      <c r="Q431" s="207">
        <v>0.9153</v>
      </c>
      <c r="R431" s="17">
        <v>0.80800000000000005</v>
      </c>
    </row>
    <row r="432" spans="2:18" x14ac:dyDescent="0.3">
      <c r="B432" s="194">
        <v>45030</v>
      </c>
      <c r="C432" s="202">
        <v>89.004000000000005</v>
      </c>
      <c r="D432" s="203">
        <v>4.5250000000000004</v>
      </c>
      <c r="E432" s="204">
        <v>95.947000000000003</v>
      </c>
      <c r="F432" s="205">
        <v>3.8420000000000001</v>
      </c>
      <c r="G432" s="204">
        <v>98.352999999999994</v>
      </c>
      <c r="H432" s="205">
        <v>0.39100000000000001</v>
      </c>
      <c r="I432" s="204">
        <v>84.3671875</v>
      </c>
      <c r="J432" s="205">
        <v>3.5009999999999999</v>
      </c>
      <c r="K432" s="206">
        <v>76.221000000000004</v>
      </c>
      <c r="L432" s="207">
        <v>86.802000000000007</v>
      </c>
      <c r="M432" s="208">
        <v>1781.2</v>
      </c>
      <c r="N432" s="208">
        <v>4137.6000000000004</v>
      </c>
      <c r="O432" s="207">
        <v>82.52</v>
      </c>
      <c r="P432" s="208">
        <v>133.79</v>
      </c>
      <c r="Q432" s="207">
        <v>0.90969999999999995</v>
      </c>
      <c r="R432" s="17">
        <v>0.80559999999999998</v>
      </c>
    </row>
    <row r="433" spans="2:18" x14ac:dyDescent="0.3">
      <c r="B433" s="194">
        <v>45029</v>
      </c>
      <c r="C433" s="202">
        <v>89.117999999999995</v>
      </c>
      <c r="D433" s="203">
        <v>4.508</v>
      </c>
      <c r="E433" s="204">
        <v>96.281999999999996</v>
      </c>
      <c r="F433" s="205">
        <v>3.762</v>
      </c>
      <c r="G433" s="204">
        <v>98.411000000000001</v>
      </c>
      <c r="H433" s="205">
        <v>0.38400000000000001</v>
      </c>
      <c r="I433" s="204">
        <v>84.8046875</v>
      </c>
      <c r="J433" s="205">
        <v>3.4329999999999998</v>
      </c>
      <c r="K433" s="206">
        <v>76.738</v>
      </c>
      <c r="L433" s="207">
        <v>87.33</v>
      </c>
      <c r="M433" s="208">
        <v>1796.7</v>
      </c>
      <c r="N433" s="208">
        <v>4146.2</v>
      </c>
      <c r="O433" s="207">
        <v>82.16</v>
      </c>
      <c r="P433" s="208">
        <v>132.58000000000001</v>
      </c>
      <c r="Q433" s="207">
        <v>0.90529999999999999</v>
      </c>
      <c r="R433" s="17">
        <v>0.79849999999999999</v>
      </c>
    </row>
    <row r="434" spans="2:18" x14ac:dyDescent="0.3">
      <c r="B434" s="194">
        <v>45028</v>
      </c>
      <c r="C434" s="202">
        <v>89.513999999999996</v>
      </c>
      <c r="D434" s="203">
        <v>4.4480000000000004</v>
      </c>
      <c r="E434" s="204">
        <v>96.385000000000005</v>
      </c>
      <c r="F434" s="205">
        <v>3.7370000000000001</v>
      </c>
      <c r="G434" s="204">
        <v>98.341999999999999</v>
      </c>
      <c r="H434" s="205">
        <v>0.39200000000000002</v>
      </c>
      <c r="I434" s="204">
        <v>85.1640625</v>
      </c>
      <c r="J434" s="205">
        <v>3.38</v>
      </c>
      <c r="K434" s="206">
        <v>76.78</v>
      </c>
      <c r="L434" s="207">
        <v>87.372</v>
      </c>
      <c r="M434" s="208">
        <v>1773.7</v>
      </c>
      <c r="N434" s="208">
        <v>4092</v>
      </c>
      <c r="O434" s="207">
        <v>83.26</v>
      </c>
      <c r="P434" s="208">
        <v>133.13</v>
      </c>
      <c r="Q434" s="207">
        <v>0.90980000000000005</v>
      </c>
      <c r="R434" s="17">
        <v>0.80100000000000005</v>
      </c>
    </row>
    <row r="435" spans="2:18" x14ac:dyDescent="0.3">
      <c r="B435" s="194">
        <v>45027</v>
      </c>
      <c r="C435" s="202">
        <v>89.171999999999997</v>
      </c>
      <c r="D435" s="203">
        <v>4.4980000000000002</v>
      </c>
      <c r="E435" s="204">
        <v>95.991</v>
      </c>
      <c r="F435" s="205">
        <v>3.8290000000000002</v>
      </c>
      <c r="G435" s="204">
        <v>98.435000000000002</v>
      </c>
      <c r="H435" s="205">
        <v>0.38100000000000001</v>
      </c>
      <c r="I435" s="204">
        <v>84.859375</v>
      </c>
      <c r="J435" s="205">
        <v>3.4239999999999999</v>
      </c>
      <c r="K435" s="206">
        <v>76.968000000000004</v>
      </c>
      <c r="L435" s="207">
        <v>87.697000000000003</v>
      </c>
      <c r="M435" s="208">
        <v>1786.6</v>
      </c>
      <c r="N435" s="208">
        <v>4108.8999999999996</v>
      </c>
      <c r="O435" s="207">
        <v>81.53</v>
      </c>
      <c r="P435" s="208">
        <v>133.68</v>
      </c>
      <c r="Q435" s="207">
        <v>0.91639999999999999</v>
      </c>
      <c r="R435" s="17">
        <v>0.80489999999999995</v>
      </c>
    </row>
    <row r="436" spans="2:18" x14ac:dyDescent="0.3">
      <c r="B436" s="194">
        <v>45026</v>
      </c>
      <c r="C436" s="202">
        <v>88.953000000000003</v>
      </c>
      <c r="D436" s="203">
        <v>4.53</v>
      </c>
      <c r="E436" s="204">
        <v>96.064999999999998</v>
      </c>
      <c r="F436" s="205">
        <v>3.8109999999999999</v>
      </c>
      <c r="G436" s="204">
        <v>98.29</v>
      </c>
      <c r="H436" s="205">
        <v>0.39800000000000002</v>
      </c>
      <c r="I436" s="204">
        <v>84.9140625</v>
      </c>
      <c r="J436" s="205">
        <v>3.415</v>
      </c>
      <c r="K436" s="206">
        <v>77.679000000000002</v>
      </c>
      <c r="L436" s="207">
        <v>88.739000000000004</v>
      </c>
      <c r="M436" s="208">
        <v>1772.4</v>
      </c>
      <c r="N436" s="208">
        <v>4109.1000000000004</v>
      </c>
      <c r="O436" s="207">
        <v>79.739999999999995</v>
      </c>
      <c r="P436" s="208">
        <v>133.61000000000001</v>
      </c>
      <c r="Q436" s="207">
        <v>0.92090000000000005</v>
      </c>
      <c r="R436" s="17">
        <v>0.80759999999999998</v>
      </c>
    </row>
    <row r="437" spans="2:18" x14ac:dyDescent="0.3">
      <c r="B437" s="194">
        <v>45023</v>
      </c>
      <c r="C437" s="202">
        <v>89.097999999999999</v>
      </c>
      <c r="D437" s="203">
        <v>4.508</v>
      </c>
      <c r="E437" s="204">
        <v>95.942999999999998</v>
      </c>
      <c r="F437" s="205">
        <v>3.84</v>
      </c>
      <c r="G437" s="204">
        <v>98.331999999999994</v>
      </c>
      <c r="H437" s="205">
        <v>0.39300000000000002</v>
      </c>
      <c r="I437" s="204">
        <v>85.0625</v>
      </c>
      <c r="J437" s="205">
        <v>3.3929999999999998</v>
      </c>
      <c r="K437" s="206">
        <v>77.679000000000002</v>
      </c>
      <c r="L437" s="207">
        <v>88.739000000000004</v>
      </c>
      <c r="M437" s="208">
        <v>1763.5</v>
      </c>
      <c r="N437" s="208">
        <v>4107.1000000000004</v>
      </c>
      <c r="O437" s="207">
        <v>80.7</v>
      </c>
      <c r="P437" s="208">
        <v>132.16</v>
      </c>
      <c r="Q437" s="207">
        <v>0.91700000000000004</v>
      </c>
      <c r="R437" s="17">
        <v>0.80530000000000002</v>
      </c>
    </row>
    <row r="438" spans="2:18" x14ac:dyDescent="0.3">
      <c r="B438" s="194">
        <v>45022</v>
      </c>
      <c r="C438" s="202">
        <v>89.83</v>
      </c>
      <c r="D438" s="203">
        <v>4.4000000000000004</v>
      </c>
      <c r="E438" s="204">
        <v>96.522999999999996</v>
      </c>
      <c r="F438" s="205">
        <v>3.702</v>
      </c>
      <c r="G438" s="204">
        <v>98.483999999999995</v>
      </c>
      <c r="H438" s="205">
        <v>0.375</v>
      </c>
      <c r="I438" s="204">
        <v>85.7109375</v>
      </c>
      <c r="J438" s="205">
        <v>3.2970000000000002</v>
      </c>
      <c r="K438" s="206">
        <v>77.679000000000002</v>
      </c>
      <c r="L438" s="207">
        <v>88.739000000000004</v>
      </c>
      <c r="M438" s="208">
        <v>1754.5</v>
      </c>
      <c r="N438" s="208">
        <v>4105</v>
      </c>
      <c r="O438" s="207">
        <v>80.7</v>
      </c>
      <c r="P438" s="208">
        <v>131.78</v>
      </c>
      <c r="Q438" s="207">
        <v>0.91559999999999997</v>
      </c>
      <c r="R438" s="17">
        <v>0.80389999999999995</v>
      </c>
    </row>
    <row r="439" spans="2:18" x14ac:dyDescent="0.3">
      <c r="B439" s="194">
        <v>45021</v>
      </c>
      <c r="C439" s="202">
        <v>89.808999999999997</v>
      </c>
      <c r="D439" s="203">
        <v>4.4029999999999996</v>
      </c>
      <c r="E439" s="204">
        <v>96.852999999999994</v>
      </c>
      <c r="F439" s="205">
        <v>3.6240000000000001</v>
      </c>
      <c r="G439" s="204">
        <v>98.313000000000002</v>
      </c>
      <c r="H439" s="205">
        <v>0.39500000000000002</v>
      </c>
      <c r="I439" s="204">
        <v>85.6328125</v>
      </c>
      <c r="J439" s="205">
        <v>3.306</v>
      </c>
      <c r="K439" s="206">
        <v>77.698999999999998</v>
      </c>
      <c r="L439" s="207">
        <v>88.873000000000005</v>
      </c>
      <c r="M439" s="208">
        <v>1752.1</v>
      </c>
      <c r="N439" s="208">
        <v>4090.4</v>
      </c>
      <c r="O439" s="207">
        <v>80.61</v>
      </c>
      <c r="P439" s="208">
        <v>131.32</v>
      </c>
      <c r="Q439" s="207">
        <v>0.91700000000000004</v>
      </c>
      <c r="R439" s="17">
        <v>0.8024</v>
      </c>
    </row>
    <row r="440" spans="2:18" x14ac:dyDescent="0.3">
      <c r="B440" s="194">
        <v>45020</v>
      </c>
      <c r="C440" s="202">
        <v>89.622</v>
      </c>
      <c r="D440" s="203">
        <v>4.4290000000000003</v>
      </c>
      <c r="E440" s="204">
        <v>96.665000000000006</v>
      </c>
      <c r="F440" s="205">
        <v>3.6669999999999998</v>
      </c>
      <c r="G440" s="204">
        <v>98.278999999999996</v>
      </c>
      <c r="H440" s="205">
        <v>0.39900000000000002</v>
      </c>
      <c r="I440" s="204">
        <v>85.4375</v>
      </c>
      <c r="J440" s="205">
        <v>3.3340000000000001</v>
      </c>
      <c r="K440" s="206">
        <v>77.688999999999993</v>
      </c>
      <c r="L440" s="207">
        <v>88.174000000000007</v>
      </c>
      <c r="M440" s="208">
        <v>1769.7</v>
      </c>
      <c r="N440" s="208">
        <v>4100.6000000000004</v>
      </c>
      <c r="O440" s="207">
        <v>80.709999999999994</v>
      </c>
      <c r="P440" s="208">
        <v>131.71</v>
      </c>
      <c r="Q440" s="207">
        <v>0.91300000000000003</v>
      </c>
      <c r="R440" s="17">
        <v>0.79990000000000006</v>
      </c>
    </row>
    <row r="441" spans="2:18" x14ac:dyDescent="0.3">
      <c r="B441" s="194">
        <v>45019</v>
      </c>
      <c r="C441" s="202">
        <v>89.391000000000005</v>
      </c>
      <c r="D441" s="203">
        <v>4.4630000000000001</v>
      </c>
      <c r="E441" s="204">
        <v>96.372</v>
      </c>
      <c r="F441" s="205">
        <v>3.7349999999999999</v>
      </c>
      <c r="G441" s="204">
        <v>98.593999999999994</v>
      </c>
      <c r="H441" s="205">
        <v>0.36199999999999999</v>
      </c>
      <c r="I441" s="204">
        <v>84.890625</v>
      </c>
      <c r="J441" s="205">
        <v>3.4140000000000001</v>
      </c>
      <c r="K441" s="206">
        <v>77.712999999999994</v>
      </c>
      <c r="L441" s="207">
        <v>88.307000000000002</v>
      </c>
      <c r="M441" s="208">
        <v>1802.3</v>
      </c>
      <c r="N441" s="208">
        <v>4124.5</v>
      </c>
      <c r="O441" s="207">
        <v>80.42</v>
      </c>
      <c r="P441" s="208">
        <v>132.46</v>
      </c>
      <c r="Q441" s="207">
        <v>0.91749999999999998</v>
      </c>
      <c r="R441" s="17">
        <v>0.80549999999999999</v>
      </c>
    </row>
    <row r="442" spans="2:18" x14ac:dyDescent="0.3">
      <c r="B442" s="194">
        <v>45016</v>
      </c>
      <c r="C442" s="202">
        <v>88.846000000000004</v>
      </c>
      <c r="D442" s="203">
        <v>4.5430000000000001</v>
      </c>
      <c r="E442" s="204">
        <v>95.941999999999993</v>
      </c>
      <c r="F442" s="205">
        <v>3.8359999999999999</v>
      </c>
      <c r="G442" s="204">
        <v>98.944999999999993</v>
      </c>
      <c r="H442" s="205">
        <v>0.32100000000000001</v>
      </c>
      <c r="I442" s="204">
        <v>84.5</v>
      </c>
      <c r="J442" s="205">
        <v>3.472</v>
      </c>
      <c r="K442" s="206">
        <v>77.320999999999998</v>
      </c>
      <c r="L442" s="207">
        <v>88.337000000000003</v>
      </c>
      <c r="M442" s="208">
        <v>1802.5</v>
      </c>
      <c r="N442" s="208">
        <v>4109.3</v>
      </c>
      <c r="O442" s="207">
        <v>75.67</v>
      </c>
      <c r="P442" s="208">
        <v>132.86000000000001</v>
      </c>
      <c r="Q442" s="207">
        <v>0.92259999999999998</v>
      </c>
      <c r="R442" s="17">
        <v>0.81059999999999999</v>
      </c>
    </row>
    <row r="443" spans="2:18" x14ac:dyDescent="0.3">
      <c r="B443" s="194">
        <v>45015</v>
      </c>
      <c r="C443" s="202">
        <v>88.117999999999995</v>
      </c>
      <c r="D443" s="203">
        <v>4.6500000000000004</v>
      </c>
      <c r="E443" s="204">
        <v>95.694999999999993</v>
      </c>
      <c r="F443" s="205">
        <v>3.8940000000000001</v>
      </c>
      <c r="G443" s="204">
        <v>99.247</v>
      </c>
      <c r="H443" s="205">
        <v>0.28599999999999998</v>
      </c>
      <c r="I443" s="204">
        <v>83.9375</v>
      </c>
      <c r="J443" s="205">
        <v>3.5539999999999998</v>
      </c>
      <c r="K443" s="206">
        <v>77.156000000000006</v>
      </c>
      <c r="L443" s="207">
        <v>87.361000000000004</v>
      </c>
      <c r="M443" s="208">
        <v>1768.4</v>
      </c>
      <c r="N443" s="208">
        <v>4050.8</v>
      </c>
      <c r="O443" s="207">
        <v>74.37</v>
      </c>
      <c r="P443" s="208">
        <v>132.69999999999999</v>
      </c>
      <c r="Q443" s="207">
        <v>0.91700000000000004</v>
      </c>
      <c r="R443" s="17">
        <v>0.80730000000000002</v>
      </c>
    </row>
    <row r="444" spans="2:18" x14ac:dyDescent="0.3">
      <c r="B444" s="194">
        <v>45014</v>
      </c>
      <c r="C444" s="202">
        <v>87.71</v>
      </c>
      <c r="D444" s="203">
        <v>4.7110000000000003</v>
      </c>
      <c r="E444" s="204">
        <v>95.150999999999996</v>
      </c>
      <c r="F444" s="205">
        <v>4.0220000000000002</v>
      </c>
      <c r="G444" s="204">
        <v>99.465000000000003</v>
      </c>
      <c r="H444" s="205">
        <v>0.26100000000000001</v>
      </c>
      <c r="I444" s="204">
        <v>83.84375</v>
      </c>
      <c r="J444" s="205">
        <v>3.5670000000000002</v>
      </c>
      <c r="K444" s="206">
        <v>77.471999999999994</v>
      </c>
      <c r="L444" s="207">
        <v>87.989000000000004</v>
      </c>
      <c r="M444" s="208">
        <v>1771.6</v>
      </c>
      <c r="N444" s="208">
        <v>4027.8</v>
      </c>
      <c r="O444" s="207">
        <v>72.97</v>
      </c>
      <c r="P444" s="208">
        <v>132.86000000000001</v>
      </c>
      <c r="Q444" s="207">
        <v>0.92220000000000002</v>
      </c>
      <c r="R444" s="17">
        <v>0.81210000000000004</v>
      </c>
    </row>
    <row r="445" spans="2:18" x14ac:dyDescent="0.3">
      <c r="B445" s="194">
        <v>45013</v>
      </c>
      <c r="C445" s="202">
        <v>87.694999999999993</v>
      </c>
      <c r="D445" s="203">
        <v>4.7130000000000001</v>
      </c>
      <c r="E445" s="204">
        <v>94.977999999999994</v>
      </c>
      <c r="F445" s="205">
        <v>4.0629999999999997</v>
      </c>
      <c r="G445" s="204">
        <v>99.29</v>
      </c>
      <c r="H445" s="205">
        <v>0.28100000000000003</v>
      </c>
      <c r="I445" s="204">
        <v>83.828125</v>
      </c>
      <c r="J445" s="205">
        <v>3.569</v>
      </c>
      <c r="K445" s="206">
        <v>77.590999999999994</v>
      </c>
      <c r="L445" s="207">
        <v>88.070999999999998</v>
      </c>
      <c r="M445" s="208">
        <v>1752.6</v>
      </c>
      <c r="N445" s="208">
        <v>3971.3</v>
      </c>
      <c r="O445" s="207">
        <v>73.2</v>
      </c>
      <c r="P445" s="208">
        <v>130.88999999999999</v>
      </c>
      <c r="Q445" s="207">
        <v>0.92210000000000003</v>
      </c>
      <c r="R445" s="17">
        <v>0.81020000000000003</v>
      </c>
    </row>
    <row r="446" spans="2:18" x14ac:dyDescent="0.3">
      <c r="B446" s="194">
        <v>45012</v>
      </c>
      <c r="C446" s="202">
        <v>87.966999999999999</v>
      </c>
      <c r="D446" s="203">
        <v>4.6710000000000003</v>
      </c>
      <c r="E446" s="204">
        <v>95.632999999999996</v>
      </c>
      <c r="F446" s="205">
        <v>3.907</v>
      </c>
      <c r="G446" s="204">
        <v>99.438000000000002</v>
      </c>
      <c r="H446" s="205">
        <v>0.26400000000000001</v>
      </c>
      <c r="I446" s="204">
        <v>84.0546875</v>
      </c>
      <c r="J446" s="205">
        <v>3.5339999999999998</v>
      </c>
      <c r="K446" s="206">
        <v>78.143000000000001</v>
      </c>
      <c r="L446" s="207">
        <v>88.635000000000005</v>
      </c>
      <c r="M446" s="208">
        <v>1753.7</v>
      </c>
      <c r="N446" s="208">
        <v>3977.5</v>
      </c>
      <c r="O446" s="207">
        <v>72.81</v>
      </c>
      <c r="P446" s="208">
        <v>131.57</v>
      </c>
      <c r="Q446" s="207">
        <v>0.92610000000000003</v>
      </c>
      <c r="R446" s="17">
        <v>0.81389999999999996</v>
      </c>
    </row>
    <row r="447" spans="2:18" x14ac:dyDescent="0.3">
      <c r="B447" s="194">
        <v>45009</v>
      </c>
      <c r="C447" s="202">
        <v>89</v>
      </c>
      <c r="D447" s="203">
        <v>4.5170000000000003</v>
      </c>
      <c r="E447" s="204">
        <v>96.293999999999997</v>
      </c>
      <c r="F447" s="205">
        <v>3.7509999999999999</v>
      </c>
      <c r="G447" s="204">
        <v>99.543000000000006</v>
      </c>
      <c r="H447" s="205">
        <v>0.252</v>
      </c>
      <c r="I447" s="204">
        <v>85.1171875</v>
      </c>
      <c r="J447" s="205">
        <v>3.3759999999999999</v>
      </c>
      <c r="K447" s="206">
        <v>78.674999999999997</v>
      </c>
      <c r="L447" s="207">
        <v>89.009</v>
      </c>
      <c r="M447" s="208">
        <v>1734.9</v>
      </c>
      <c r="N447" s="208">
        <v>3971</v>
      </c>
      <c r="O447" s="207">
        <v>69.260000000000005</v>
      </c>
      <c r="P447" s="208">
        <v>130.72999999999999</v>
      </c>
      <c r="Q447" s="207">
        <v>0.9294</v>
      </c>
      <c r="R447" s="17">
        <v>0.8175</v>
      </c>
    </row>
    <row r="448" spans="2:18" x14ac:dyDescent="0.3">
      <c r="B448" s="194">
        <v>45008</v>
      </c>
      <c r="C448" s="202">
        <v>88.58</v>
      </c>
      <c r="D448" s="203">
        <v>4.5789999999999997</v>
      </c>
      <c r="E448" s="204">
        <v>96.055000000000007</v>
      </c>
      <c r="F448" s="205">
        <v>3.806</v>
      </c>
      <c r="G448" s="204">
        <v>99.463999999999999</v>
      </c>
      <c r="H448" s="205">
        <v>0.26100000000000001</v>
      </c>
      <c r="I448" s="204">
        <v>84.75</v>
      </c>
      <c r="J448" s="205">
        <v>3.4279999999999999</v>
      </c>
      <c r="K448" s="206">
        <v>78.143000000000001</v>
      </c>
      <c r="L448" s="207">
        <v>88.6</v>
      </c>
      <c r="M448" s="208">
        <v>1720.3</v>
      </c>
      <c r="N448" s="208">
        <v>3948.7</v>
      </c>
      <c r="O448" s="207">
        <v>69.959999999999994</v>
      </c>
      <c r="P448" s="208">
        <v>130.85</v>
      </c>
      <c r="Q448" s="207">
        <v>0.92330000000000001</v>
      </c>
      <c r="R448" s="17">
        <v>0.81389999999999996</v>
      </c>
    </row>
    <row r="449" spans="2:18" x14ac:dyDescent="0.3">
      <c r="B449" s="194">
        <v>45007</v>
      </c>
      <c r="C449" s="202">
        <v>88.444999999999993</v>
      </c>
      <c r="D449" s="203">
        <v>4.5979999999999999</v>
      </c>
      <c r="E449" s="204">
        <v>95.706999999999994</v>
      </c>
      <c r="F449" s="205">
        <v>3.887</v>
      </c>
      <c r="G449" s="204">
        <v>99.323999999999998</v>
      </c>
      <c r="H449" s="205">
        <v>0.27700000000000002</v>
      </c>
      <c r="I449" s="204">
        <v>84.625</v>
      </c>
      <c r="J449" s="205">
        <v>3.4460000000000002</v>
      </c>
      <c r="K449" s="206">
        <v>77.477000000000004</v>
      </c>
      <c r="L449" s="207">
        <v>87.888000000000005</v>
      </c>
      <c r="M449" s="208">
        <v>1727.4</v>
      </c>
      <c r="N449" s="208">
        <v>3937</v>
      </c>
      <c r="O449" s="207">
        <v>70.900000000000006</v>
      </c>
      <c r="P449" s="208">
        <v>131.44</v>
      </c>
      <c r="Q449" s="207">
        <v>0.92120000000000002</v>
      </c>
      <c r="R449" s="17">
        <v>0.81510000000000005</v>
      </c>
    </row>
    <row r="450" spans="2:18" x14ac:dyDescent="0.3">
      <c r="B450" s="194">
        <v>45006</v>
      </c>
      <c r="C450" s="202">
        <v>87.123999999999995</v>
      </c>
      <c r="D450" s="203">
        <v>4.7949999999999999</v>
      </c>
      <c r="E450" s="204">
        <v>94.581999999999994</v>
      </c>
      <c r="F450" s="205">
        <v>4.1529999999999996</v>
      </c>
      <c r="G450" s="204">
        <v>100.053</v>
      </c>
      <c r="H450" s="205">
        <v>0.19400000000000001</v>
      </c>
      <c r="I450" s="204">
        <v>83.3828125</v>
      </c>
      <c r="J450" s="205">
        <v>3.6309999999999998</v>
      </c>
      <c r="K450" s="206">
        <v>77.962000000000003</v>
      </c>
      <c r="L450" s="207">
        <v>88.296000000000006</v>
      </c>
      <c r="M450" s="208">
        <v>1777.7</v>
      </c>
      <c r="N450" s="208">
        <v>4002.9</v>
      </c>
      <c r="O450" s="207">
        <v>69.33</v>
      </c>
      <c r="P450" s="208">
        <v>132.51</v>
      </c>
      <c r="Q450" s="207">
        <v>0.92869999999999997</v>
      </c>
      <c r="R450" s="17">
        <v>0.81850000000000001</v>
      </c>
    </row>
    <row r="451" spans="2:18" x14ac:dyDescent="0.3">
      <c r="B451" s="194">
        <v>45005</v>
      </c>
      <c r="C451" s="202">
        <v>87.49</v>
      </c>
      <c r="D451" s="203">
        <v>4.74</v>
      </c>
      <c r="E451" s="204">
        <v>94.983999999999995</v>
      </c>
      <c r="F451" s="205">
        <v>4.0570000000000004</v>
      </c>
      <c r="G451" s="204">
        <v>100.053</v>
      </c>
      <c r="H451" s="205">
        <v>0.19400000000000001</v>
      </c>
      <c r="I451" s="204">
        <v>84.21875</v>
      </c>
      <c r="J451" s="205">
        <v>3.5049999999999999</v>
      </c>
      <c r="K451" s="206">
        <v>78.316000000000003</v>
      </c>
      <c r="L451" s="207">
        <v>89.198999999999998</v>
      </c>
      <c r="M451" s="208">
        <v>1745</v>
      </c>
      <c r="N451" s="208">
        <v>3951.6</v>
      </c>
      <c r="O451" s="207">
        <v>67.64</v>
      </c>
      <c r="P451" s="208">
        <v>131.32</v>
      </c>
      <c r="Q451" s="207">
        <v>0.93269999999999997</v>
      </c>
      <c r="R451" s="17">
        <v>0.81440000000000001</v>
      </c>
    </row>
    <row r="452" spans="2:18" x14ac:dyDescent="0.3">
      <c r="B452" s="194">
        <v>45002</v>
      </c>
      <c r="C452" s="202">
        <v>87.956000000000003</v>
      </c>
      <c r="D452" s="203">
        <v>4.6689999999999996</v>
      </c>
      <c r="E452" s="204">
        <v>95.435000000000002</v>
      </c>
      <c r="F452" s="205">
        <v>3.9489999999999998</v>
      </c>
      <c r="G452" s="204">
        <v>99.367000000000004</v>
      </c>
      <c r="H452" s="205">
        <v>0.27200000000000002</v>
      </c>
      <c r="I452" s="204">
        <v>84.53125</v>
      </c>
      <c r="J452" s="205">
        <v>3.4580000000000002</v>
      </c>
      <c r="K452" s="206">
        <v>78.478999999999999</v>
      </c>
      <c r="L452" s="207">
        <v>88.677999999999997</v>
      </c>
      <c r="M452" s="208">
        <v>1725.9</v>
      </c>
      <c r="N452" s="208">
        <v>3916.6</v>
      </c>
      <c r="O452" s="207">
        <v>66.739999999999995</v>
      </c>
      <c r="P452" s="208">
        <v>131.85</v>
      </c>
      <c r="Q452" s="207">
        <v>0.93720000000000003</v>
      </c>
      <c r="R452" s="17">
        <v>0.82150000000000001</v>
      </c>
    </row>
    <row r="453" spans="2:18" x14ac:dyDescent="0.3">
      <c r="B453" s="194">
        <v>45001</v>
      </c>
      <c r="C453" s="202">
        <v>87.025000000000006</v>
      </c>
      <c r="D453" s="203">
        <v>4.8090000000000002</v>
      </c>
      <c r="E453" s="204">
        <v>94.971999999999994</v>
      </c>
      <c r="F453" s="205">
        <v>4.0579999999999998</v>
      </c>
      <c r="G453" s="204">
        <v>99.227000000000004</v>
      </c>
      <c r="H453" s="205">
        <v>0.28799999999999998</v>
      </c>
      <c r="I453" s="204">
        <v>83.4921875</v>
      </c>
      <c r="J453" s="205">
        <v>3.6110000000000002</v>
      </c>
      <c r="K453" s="206">
        <v>77.540999999999997</v>
      </c>
      <c r="L453" s="207">
        <v>87.697000000000003</v>
      </c>
      <c r="M453" s="208">
        <v>1771.2</v>
      </c>
      <c r="N453" s="208">
        <v>3960.3</v>
      </c>
      <c r="O453" s="207">
        <v>68.349999999999994</v>
      </c>
      <c r="P453" s="208">
        <v>133.74</v>
      </c>
      <c r="Q453" s="207">
        <v>0.9425</v>
      </c>
      <c r="R453" s="17">
        <v>0.82579999999999998</v>
      </c>
    </row>
    <row r="454" spans="2:18" x14ac:dyDescent="0.3">
      <c r="B454" s="194">
        <v>45000</v>
      </c>
      <c r="C454" s="202">
        <v>87.525000000000006</v>
      </c>
      <c r="D454" s="203">
        <v>4.7320000000000002</v>
      </c>
      <c r="E454" s="204">
        <v>94.813999999999993</v>
      </c>
      <c r="F454" s="205">
        <v>4.0940000000000003</v>
      </c>
      <c r="G454" s="204">
        <v>98.543000000000006</v>
      </c>
      <c r="H454" s="205">
        <v>0.36699999999999999</v>
      </c>
      <c r="I454" s="204">
        <v>84.4921875</v>
      </c>
      <c r="J454" s="205">
        <v>3.4620000000000002</v>
      </c>
      <c r="K454" s="206">
        <v>78.221000000000004</v>
      </c>
      <c r="L454" s="207">
        <v>88.239000000000004</v>
      </c>
      <c r="M454" s="208">
        <v>1745.9</v>
      </c>
      <c r="N454" s="208">
        <v>3891.9</v>
      </c>
      <c r="O454" s="207">
        <v>67.61</v>
      </c>
      <c r="P454" s="208">
        <v>133.41999999999999</v>
      </c>
      <c r="Q454" s="207">
        <v>0.94540000000000002</v>
      </c>
      <c r="R454" s="17">
        <v>0.82940000000000003</v>
      </c>
    </row>
    <row r="455" spans="2:18" x14ac:dyDescent="0.3">
      <c r="B455" s="194">
        <v>44999</v>
      </c>
      <c r="C455" s="202">
        <v>85.98</v>
      </c>
      <c r="D455" s="203">
        <v>4.9660000000000002</v>
      </c>
      <c r="E455" s="204">
        <v>93.835999999999999</v>
      </c>
      <c r="F455" s="205">
        <v>4.327</v>
      </c>
      <c r="G455" s="204">
        <v>99.593999999999994</v>
      </c>
      <c r="H455" s="205">
        <v>0.246</v>
      </c>
      <c r="I455" s="204">
        <v>82.953125</v>
      </c>
      <c r="J455" s="205">
        <v>3.6909999999999998</v>
      </c>
      <c r="K455" s="206">
        <v>77.194999999999993</v>
      </c>
      <c r="L455" s="207">
        <v>87.096999999999994</v>
      </c>
      <c r="M455" s="208">
        <v>1776.9</v>
      </c>
      <c r="N455" s="208">
        <v>3919.3</v>
      </c>
      <c r="O455" s="207">
        <v>71.33</v>
      </c>
      <c r="P455" s="208">
        <v>134.22</v>
      </c>
      <c r="Q455" s="207">
        <v>0.93169999999999997</v>
      </c>
      <c r="R455" s="17">
        <v>0.82250000000000001</v>
      </c>
    </row>
    <row r="456" spans="2:18" x14ac:dyDescent="0.3">
      <c r="B456" s="194">
        <v>44998</v>
      </c>
      <c r="C456" s="202">
        <v>86.427000000000007</v>
      </c>
      <c r="D456" s="203">
        <v>4.8970000000000002</v>
      </c>
      <c r="E456" s="204">
        <v>94.308999999999997</v>
      </c>
      <c r="F456" s="205">
        <v>4.2130000000000001</v>
      </c>
      <c r="G456" s="204">
        <v>98.08</v>
      </c>
      <c r="H456" s="205">
        <v>0.42099999999999999</v>
      </c>
      <c r="I456" s="204">
        <v>83.7734375</v>
      </c>
      <c r="J456" s="205">
        <v>3.5670000000000002</v>
      </c>
      <c r="K456" s="206">
        <v>77.923000000000002</v>
      </c>
      <c r="L456" s="207">
        <v>87.626999999999995</v>
      </c>
      <c r="M456" s="208">
        <v>1744.3</v>
      </c>
      <c r="N456" s="208">
        <v>3855.8</v>
      </c>
      <c r="O456" s="207">
        <v>74.8</v>
      </c>
      <c r="P456" s="208">
        <v>133.21</v>
      </c>
      <c r="Q456" s="207">
        <v>0.93189999999999995</v>
      </c>
      <c r="R456" s="17">
        <v>0.82079999999999997</v>
      </c>
    </row>
    <row r="457" spans="2:18" x14ac:dyDescent="0.3">
      <c r="B457" s="194">
        <v>44995</v>
      </c>
      <c r="C457" s="202">
        <v>86.173000000000002</v>
      </c>
      <c r="D457" s="203">
        <v>4.9349999999999996</v>
      </c>
      <c r="E457" s="204">
        <v>93.718999999999994</v>
      </c>
      <c r="F457" s="205">
        <v>4.3529999999999998</v>
      </c>
      <c r="G457" s="204">
        <v>97.460999999999999</v>
      </c>
      <c r="H457" s="205">
        <v>0.49399999999999999</v>
      </c>
      <c r="I457" s="204">
        <v>82.8515625</v>
      </c>
      <c r="J457" s="205">
        <v>3.7050000000000001</v>
      </c>
      <c r="K457" s="206">
        <v>76.233000000000004</v>
      </c>
      <c r="L457" s="207">
        <v>86.692999999999998</v>
      </c>
      <c r="M457" s="208">
        <v>1772.7</v>
      </c>
      <c r="N457" s="208">
        <v>3861.6</v>
      </c>
      <c r="O457" s="207">
        <v>76.680000000000007</v>
      </c>
      <c r="P457" s="208">
        <v>135.03</v>
      </c>
      <c r="Q457" s="207">
        <v>0.93959999999999999</v>
      </c>
      <c r="R457" s="17">
        <v>0.83130000000000004</v>
      </c>
    </row>
    <row r="458" spans="2:18" x14ac:dyDescent="0.3">
      <c r="B458" s="194">
        <v>44994</v>
      </c>
      <c r="C458" s="202">
        <v>84.974000000000004</v>
      </c>
      <c r="D458" s="203">
        <v>5.1189999999999998</v>
      </c>
      <c r="E458" s="204">
        <v>92.963999999999999</v>
      </c>
      <c r="F458" s="205">
        <v>4.5350000000000001</v>
      </c>
      <c r="G458" s="204">
        <v>96.549000000000007</v>
      </c>
      <c r="H458" s="205">
        <v>0.60299999999999998</v>
      </c>
      <c r="I458" s="204">
        <v>81.46875</v>
      </c>
      <c r="J458" s="205">
        <v>3.9129999999999998</v>
      </c>
      <c r="K458" s="206">
        <v>75.236999999999995</v>
      </c>
      <c r="L458" s="207">
        <v>86.165000000000006</v>
      </c>
      <c r="M458" s="208">
        <v>1826.6</v>
      </c>
      <c r="N458" s="208">
        <v>3918.3</v>
      </c>
      <c r="O458" s="207">
        <v>75.72</v>
      </c>
      <c r="P458" s="208">
        <v>136.15</v>
      </c>
      <c r="Q458" s="207">
        <v>0.94510000000000005</v>
      </c>
      <c r="R458" s="17">
        <v>0.83860000000000001</v>
      </c>
    </row>
    <row r="459" spans="2:18" x14ac:dyDescent="0.3">
      <c r="B459" s="194">
        <v>44993</v>
      </c>
      <c r="C459" s="202">
        <v>84.613</v>
      </c>
      <c r="D459" s="203">
        <v>5.173</v>
      </c>
      <c r="E459" s="204">
        <v>92.477999999999994</v>
      </c>
      <c r="F459" s="205">
        <v>4.6500000000000004</v>
      </c>
      <c r="G459" s="204">
        <v>96.93</v>
      </c>
      <c r="H459" s="205">
        <v>0.55700000000000005</v>
      </c>
      <c r="I459" s="204">
        <v>80.8203125</v>
      </c>
      <c r="J459" s="205">
        <v>4.0119999999999996</v>
      </c>
      <c r="K459" s="206">
        <v>75.41</v>
      </c>
      <c r="L459" s="207">
        <v>85.867000000000004</v>
      </c>
      <c r="M459" s="208">
        <v>1879.5</v>
      </c>
      <c r="N459" s="208">
        <v>3992</v>
      </c>
      <c r="O459" s="207">
        <v>76.66</v>
      </c>
      <c r="P459" s="208">
        <v>137.36000000000001</v>
      </c>
      <c r="Q459" s="207">
        <v>0.94830000000000003</v>
      </c>
      <c r="R459" s="17">
        <v>0.84430000000000005</v>
      </c>
    </row>
    <row r="460" spans="2:18" x14ac:dyDescent="0.3">
      <c r="B460" s="194">
        <v>44992</v>
      </c>
      <c r="C460" s="202">
        <v>84.887</v>
      </c>
      <c r="D460" s="203">
        <v>5.13</v>
      </c>
      <c r="E460" s="204">
        <v>92.647999999999996</v>
      </c>
      <c r="F460" s="205">
        <v>4.6079999999999997</v>
      </c>
      <c r="G460" s="204">
        <v>96.903999999999996</v>
      </c>
      <c r="H460" s="205">
        <v>0.56000000000000005</v>
      </c>
      <c r="I460" s="204">
        <v>80.9765625</v>
      </c>
      <c r="J460" s="205">
        <v>3.9870000000000001</v>
      </c>
      <c r="K460" s="206">
        <v>75.078999999999994</v>
      </c>
      <c r="L460" s="207">
        <v>85.186999999999998</v>
      </c>
      <c r="M460" s="208">
        <v>1878.7</v>
      </c>
      <c r="N460" s="208">
        <v>3986.4</v>
      </c>
      <c r="O460" s="207">
        <v>77.58</v>
      </c>
      <c r="P460" s="208">
        <v>137.16</v>
      </c>
      <c r="Q460" s="207">
        <v>0.94789999999999996</v>
      </c>
      <c r="R460" s="17">
        <v>0.84530000000000005</v>
      </c>
    </row>
    <row r="461" spans="2:18" x14ac:dyDescent="0.3">
      <c r="B461" s="194">
        <v>44991</v>
      </c>
      <c r="C461" s="202">
        <v>85.037000000000006</v>
      </c>
      <c r="D461" s="203">
        <v>5.1070000000000002</v>
      </c>
      <c r="E461" s="204">
        <v>92.915000000000006</v>
      </c>
      <c r="F461" s="205">
        <v>4.5430000000000001</v>
      </c>
      <c r="G461" s="204">
        <v>96.811999999999998</v>
      </c>
      <c r="H461" s="205">
        <v>0.57099999999999995</v>
      </c>
      <c r="I461" s="204">
        <v>81.0546875</v>
      </c>
      <c r="J461" s="205">
        <v>3.9740000000000002</v>
      </c>
      <c r="K461" s="206">
        <v>74.793999999999997</v>
      </c>
      <c r="L461" s="207">
        <v>84.847999999999999</v>
      </c>
      <c r="M461" s="208">
        <v>1899.8</v>
      </c>
      <c r="N461" s="208">
        <v>4048.4</v>
      </c>
      <c r="O461" s="207">
        <v>80.459999999999994</v>
      </c>
      <c r="P461" s="208">
        <v>135.93</v>
      </c>
      <c r="Q461" s="207">
        <v>0.93630000000000002</v>
      </c>
      <c r="R461" s="17">
        <v>0.83160000000000001</v>
      </c>
    </row>
    <row r="462" spans="2:18" x14ac:dyDescent="0.3">
      <c r="B462" s="194">
        <v>44988</v>
      </c>
      <c r="C462" s="202">
        <v>84.927999999999997</v>
      </c>
      <c r="D462" s="203">
        <v>5.1230000000000002</v>
      </c>
      <c r="E462" s="204">
        <v>92.869</v>
      </c>
      <c r="F462" s="205">
        <v>4.5529999999999999</v>
      </c>
      <c r="G462" s="204">
        <v>97.052999999999997</v>
      </c>
      <c r="H462" s="205">
        <v>0.54200000000000004</v>
      </c>
      <c r="I462" s="204">
        <v>81.0703125</v>
      </c>
      <c r="J462" s="205">
        <v>3.9710000000000001</v>
      </c>
      <c r="K462" s="206">
        <v>74.902000000000001</v>
      </c>
      <c r="L462" s="207">
        <v>85.176000000000002</v>
      </c>
      <c r="M462" s="208">
        <v>1928.3</v>
      </c>
      <c r="N462" s="208">
        <v>4045.6</v>
      </c>
      <c r="O462" s="207">
        <v>79.680000000000007</v>
      </c>
      <c r="P462" s="208">
        <v>135.87</v>
      </c>
      <c r="Q462" s="207">
        <v>0.94030000000000002</v>
      </c>
      <c r="R462" s="17">
        <v>0.83079999999999998</v>
      </c>
    </row>
    <row r="463" spans="2:18" x14ac:dyDescent="0.3">
      <c r="B463" s="194">
        <v>44987</v>
      </c>
      <c r="C463" s="202">
        <v>84.201999999999998</v>
      </c>
      <c r="D463" s="203">
        <v>5.2350000000000003</v>
      </c>
      <c r="E463" s="204">
        <v>92.545000000000002</v>
      </c>
      <c r="F463" s="205">
        <v>4.63</v>
      </c>
      <c r="G463" s="204">
        <v>97.033000000000001</v>
      </c>
      <c r="H463" s="205">
        <v>0.54400000000000004</v>
      </c>
      <c r="I463" s="204">
        <v>80.40625</v>
      </c>
      <c r="J463" s="205">
        <v>4.0709999999999997</v>
      </c>
      <c r="K463" s="206">
        <v>74.697000000000003</v>
      </c>
      <c r="L463" s="207">
        <v>84.570999999999998</v>
      </c>
      <c r="M463" s="208">
        <v>1902.7</v>
      </c>
      <c r="N463" s="208">
        <v>3981.4</v>
      </c>
      <c r="O463" s="207">
        <v>78.16</v>
      </c>
      <c r="P463" s="208">
        <v>136.77000000000001</v>
      </c>
      <c r="Q463" s="207">
        <v>0.94359999999999999</v>
      </c>
      <c r="R463" s="17">
        <v>0.83709999999999996</v>
      </c>
    </row>
    <row r="464" spans="2:18" x14ac:dyDescent="0.3">
      <c r="B464" s="194">
        <v>44986</v>
      </c>
      <c r="C464" s="202">
        <v>84.436999999999998</v>
      </c>
      <c r="D464" s="203">
        <v>5.1970000000000001</v>
      </c>
      <c r="E464" s="204">
        <v>92.748999999999995</v>
      </c>
      <c r="F464" s="205">
        <v>4.5780000000000003</v>
      </c>
      <c r="G464" s="204">
        <v>97.242000000000004</v>
      </c>
      <c r="H464" s="205">
        <v>0.51900000000000002</v>
      </c>
      <c r="I464" s="204">
        <v>80.8046875</v>
      </c>
      <c r="J464" s="205">
        <v>4.0090000000000003</v>
      </c>
      <c r="K464" s="206">
        <v>74.95</v>
      </c>
      <c r="L464" s="207">
        <v>84.915999999999997</v>
      </c>
      <c r="M464" s="208">
        <v>1898.4</v>
      </c>
      <c r="N464" s="208">
        <v>3951.4</v>
      </c>
      <c r="O464" s="207">
        <v>77.69</v>
      </c>
      <c r="P464" s="208">
        <v>136.19</v>
      </c>
      <c r="Q464" s="207">
        <v>0.93740000000000001</v>
      </c>
      <c r="R464" s="17">
        <v>0.83130000000000004</v>
      </c>
    </row>
    <row r="465" spans="2:18" x14ac:dyDescent="0.3">
      <c r="B465" s="194">
        <v>44985</v>
      </c>
      <c r="C465" s="202">
        <v>84.799000000000007</v>
      </c>
      <c r="D465" s="203">
        <v>5.14</v>
      </c>
      <c r="E465" s="204">
        <v>92.873000000000005</v>
      </c>
      <c r="F465" s="205">
        <v>4.5469999999999997</v>
      </c>
      <c r="G465" s="204">
        <v>97.25</v>
      </c>
      <c r="H465" s="205">
        <v>0.51800000000000002</v>
      </c>
      <c r="I465" s="204">
        <v>81.2890625</v>
      </c>
      <c r="J465" s="205">
        <v>3.9340000000000002</v>
      </c>
      <c r="K465" s="206">
        <v>74.981999999999999</v>
      </c>
      <c r="L465" s="207">
        <v>85.569000000000003</v>
      </c>
      <c r="M465" s="208">
        <v>1897</v>
      </c>
      <c r="N465" s="208">
        <v>3970.2</v>
      </c>
      <c r="O465" s="207">
        <v>77.05</v>
      </c>
      <c r="P465" s="208">
        <v>136.16999999999999</v>
      </c>
      <c r="Q465" s="207">
        <v>0.9456</v>
      </c>
      <c r="R465" s="17">
        <v>0.83179999999999998</v>
      </c>
    </row>
    <row r="466" spans="2:18" x14ac:dyDescent="0.3">
      <c r="B466" s="194">
        <v>44984</v>
      </c>
      <c r="C466" s="202">
        <v>85.02</v>
      </c>
      <c r="D466" s="203">
        <v>5.1050000000000004</v>
      </c>
      <c r="E466" s="204">
        <v>93.037999999999997</v>
      </c>
      <c r="F466" s="205">
        <v>4.5069999999999997</v>
      </c>
      <c r="G466" s="204">
        <v>97.081000000000003</v>
      </c>
      <c r="H466" s="205">
        <v>0.53800000000000003</v>
      </c>
      <c r="I466" s="204">
        <v>81.296875</v>
      </c>
      <c r="J466" s="205">
        <v>3.9319999999999999</v>
      </c>
      <c r="K466" s="206">
        <v>75.064999999999998</v>
      </c>
      <c r="L466" s="207">
        <v>86.057000000000002</v>
      </c>
      <c r="M466" s="208">
        <v>1896.3</v>
      </c>
      <c r="N466" s="208">
        <v>3982.2</v>
      </c>
      <c r="O466" s="207">
        <v>75.680000000000007</v>
      </c>
      <c r="P466" s="208">
        <v>136.19</v>
      </c>
      <c r="Q466" s="207">
        <v>0.94259999999999999</v>
      </c>
      <c r="R466" s="17">
        <v>0.82889999999999997</v>
      </c>
    </row>
    <row r="467" spans="2:18" x14ac:dyDescent="0.3">
      <c r="B467" s="194">
        <v>44981</v>
      </c>
      <c r="C467" s="202">
        <v>84.765000000000001</v>
      </c>
      <c r="D467" s="203">
        <v>5.1429999999999998</v>
      </c>
      <c r="E467" s="204">
        <v>92.796999999999997</v>
      </c>
      <c r="F467" s="205">
        <v>4.5620000000000003</v>
      </c>
      <c r="G467" s="204">
        <v>97.114000000000004</v>
      </c>
      <c r="H467" s="205">
        <v>0.53400000000000003</v>
      </c>
      <c r="I467" s="204">
        <v>81.0546875</v>
      </c>
      <c r="J467" s="205">
        <v>3.968</v>
      </c>
      <c r="K467" s="206">
        <v>75.322999999999993</v>
      </c>
      <c r="L467" s="207">
        <v>85.894000000000005</v>
      </c>
      <c r="M467" s="208">
        <v>1890.5</v>
      </c>
      <c r="N467" s="208">
        <v>3970</v>
      </c>
      <c r="O467" s="207">
        <v>76.319999999999993</v>
      </c>
      <c r="P467" s="208">
        <v>136.47999999999999</v>
      </c>
      <c r="Q467" s="207">
        <v>0.94810000000000005</v>
      </c>
      <c r="R467" s="17">
        <v>0.83730000000000004</v>
      </c>
    </row>
    <row r="468" spans="2:18" x14ac:dyDescent="0.3">
      <c r="B468" s="194">
        <v>44980</v>
      </c>
      <c r="C468" s="202">
        <v>85.305999999999997</v>
      </c>
      <c r="D468" s="203">
        <v>5.0590000000000002</v>
      </c>
      <c r="E468" s="204">
        <v>93.265000000000001</v>
      </c>
      <c r="F468" s="205">
        <v>4.4489999999999998</v>
      </c>
      <c r="G468" s="204">
        <v>96.921000000000006</v>
      </c>
      <c r="H468" s="205">
        <v>0.55700000000000005</v>
      </c>
      <c r="I468" s="204">
        <v>81.4921875</v>
      </c>
      <c r="J468" s="205">
        <v>3.899</v>
      </c>
      <c r="K468" s="206">
        <v>75.728999999999999</v>
      </c>
      <c r="L468" s="207">
        <v>86.343000000000004</v>
      </c>
      <c r="M468" s="208">
        <v>1908.1</v>
      </c>
      <c r="N468" s="208">
        <v>4012.3</v>
      </c>
      <c r="O468" s="207">
        <v>75.39</v>
      </c>
      <c r="P468" s="208">
        <v>134.69999999999999</v>
      </c>
      <c r="Q468" s="207">
        <v>0.94379999999999997</v>
      </c>
      <c r="R468" s="17">
        <v>0.83240000000000003</v>
      </c>
    </row>
    <row r="469" spans="2:18" x14ac:dyDescent="0.3">
      <c r="B469" s="194">
        <v>44979</v>
      </c>
      <c r="C469" s="202">
        <v>85.04</v>
      </c>
      <c r="D469" s="203">
        <v>5.0979999999999999</v>
      </c>
      <c r="E469" s="204">
        <v>93.010999999999996</v>
      </c>
      <c r="F469" s="205">
        <v>4.508</v>
      </c>
      <c r="G469" s="204">
        <v>96.918999999999997</v>
      </c>
      <c r="H469" s="205">
        <v>0.55700000000000005</v>
      </c>
      <c r="I469" s="204">
        <v>81.2734375</v>
      </c>
      <c r="J469" s="205">
        <v>3.931</v>
      </c>
      <c r="K469" s="206">
        <v>75.668999999999997</v>
      </c>
      <c r="L469" s="207">
        <v>85.83</v>
      </c>
      <c r="M469" s="208">
        <v>1894.7</v>
      </c>
      <c r="N469" s="208">
        <v>3991.1</v>
      </c>
      <c r="O469" s="207">
        <v>73.95</v>
      </c>
      <c r="P469" s="208">
        <v>134.84</v>
      </c>
      <c r="Q469" s="207">
        <v>0.94299999999999995</v>
      </c>
      <c r="R469" s="17">
        <v>0.83009999999999995</v>
      </c>
    </row>
    <row r="470" spans="2:18" x14ac:dyDescent="0.3">
      <c r="B470" s="194">
        <v>44978</v>
      </c>
      <c r="C470" s="202">
        <v>84.7</v>
      </c>
      <c r="D470" s="203">
        <v>5.15</v>
      </c>
      <c r="E470" s="204">
        <v>92.891000000000005</v>
      </c>
      <c r="F470" s="205">
        <v>4.5350000000000001</v>
      </c>
      <c r="G470" s="204">
        <v>96.924999999999997</v>
      </c>
      <c r="H470" s="205">
        <v>0.55600000000000005</v>
      </c>
      <c r="I470" s="204">
        <v>81.0859375</v>
      </c>
      <c r="J470" s="205">
        <v>3.9590000000000001</v>
      </c>
      <c r="K470" s="206">
        <v>75.569999999999993</v>
      </c>
      <c r="L470" s="207">
        <v>85.802999999999997</v>
      </c>
      <c r="M470" s="208">
        <v>1888.2</v>
      </c>
      <c r="N470" s="208">
        <v>3997.3</v>
      </c>
      <c r="O470" s="207">
        <v>76.16</v>
      </c>
      <c r="P470" s="208">
        <v>135.01</v>
      </c>
      <c r="Q470" s="207">
        <v>0.93910000000000005</v>
      </c>
      <c r="R470" s="17">
        <v>0.8256</v>
      </c>
    </row>
    <row r="471" spans="2:18" x14ac:dyDescent="0.3">
      <c r="B471" s="194">
        <v>44974</v>
      </c>
      <c r="C471" s="202">
        <v>85.747</v>
      </c>
      <c r="D471" s="203">
        <v>4.9889999999999999</v>
      </c>
      <c r="E471" s="204">
        <v>93.599000000000004</v>
      </c>
      <c r="F471" s="205">
        <v>4.3650000000000002</v>
      </c>
      <c r="G471" s="204">
        <v>97.108000000000004</v>
      </c>
      <c r="H471" s="205">
        <v>0.53400000000000003</v>
      </c>
      <c r="I471" s="204">
        <v>82.0078125</v>
      </c>
      <c r="J471" s="205">
        <v>3.8180000000000001</v>
      </c>
      <c r="K471" s="206">
        <v>76.171999999999997</v>
      </c>
      <c r="L471" s="207">
        <v>87.025999999999996</v>
      </c>
      <c r="M471" s="208">
        <v>1946.4</v>
      </c>
      <c r="N471" s="208">
        <v>4079.1</v>
      </c>
      <c r="O471" s="207">
        <v>76.34</v>
      </c>
      <c r="P471" s="208">
        <v>134.15</v>
      </c>
      <c r="Q471" s="207">
        <v>0.93510000000000004</v>
      </c>
      <c r="R471" s="17">
        <v>0.83079999999999998</v>
      </c>
    </row>
    <row r="472" spans="2:18" x14ac:dyDescent="0.3">
      <c r="B472" s="194">
        <v>44973</v>
      </c>
      <c r="C472" s="202">
        <v>85.590999999999994</v>
      </c>
      <c r="D472" s="203">
        <v>5.0119999999999996</v>
      </c>
      <c r="E472" s="204">
        <v>93.492999999999995</v>
      </c>
      <c r="F472" s="205">
        <v>4.3899999999999997</v>
      </c>
      <c r="G472" s="204">
        <v>97.290999999999997</v>
      </c>
      <c r="H472" s="205">
        <v>0.51200000000000001</v>
      </c>
      <c r="I472" s="204">
        <v>81.703125</v>
      </c>
      <c r="J472" s="205">
        <v>3.8610000000000002</v>
      </c>
      <c r="K472" s="206">
        <v>76.268000000000001</v>
      </c>
      <c r="L472" s="207">
        <v>86.731999999999999</v>
      </c>
      <c r="M472" s="208">
        <v>1942.2</v>
      </c>
      <c r="N472" s="208">
        <v>4090.4</v>
      </c>
      <c r="O472" s="207">
        <v>78.489999999999995</v>
      </c>
      <c r="P472" s="208">
        <v>133.94</v>
      </c>
      <c r="Q472" s="207">
        <v>0.93689999999999996</v>
      </c>
      <c r="R472" s="17">
        <v>0.83379999999999999</v>
      </c>
    </row>
    <row r="473" spans="2:18" x14ac:dyDescent="0.3">
      <c r="B473" s="194">
        <v>44972</v>
      </c>
      <c r="C473" s="202">
        <v>86.037999999999997</v>
      </c>
      <c r="D473" s="203">
        <v>4.9420000000000002</v>
      </c>
      <c r="E473" s="204">
        <v>93.594999999999999</v>
      </c>
      <c r="F473" s="205">
        <v>4.3630000000000004</v>
      </c>
      <c r="G473" s="204">
        <v>97.417000000000002</v>
      </c>
      <c r="H473" s="205">
        <v>0.497</v>
      </c>
      <c r="I473" s="204">
        <v>82.0546875</v>
      </c>
      <c r="J473" s="205">
        <v>3.8069999999999999</v>
      </c>
      <c r="K473" s="206">
        <v>76.352000000000004</v>
      </c>
      <c r="L473" s="207">
        <v>86.736000000000004</v>
      </c>
      <c r="M473" s="208">
        <v>1961</v>
      </c>
      <c r="N473" s="208">
        <v>4147.6000000000004</v>
      </c>
      <c r="O473" s="207">
        <v>78.59</v>
      </c>
      <c r="P473" s="208">
        <v>134.16</v>
      </c>
      <c r="Q473" s="207">
        <v>0.93559999999999999</v>
      </c>
      <c r="R473" s="17">
        <v>0.83120000000000005</v>
      </c>
    </row>
    <row r="474" spans="2:18" x14ac:dyDescent="0.3">
      <c r="B474" s="194">
        <v>44971</v>
      </c>
      <c r="C474" s="202">
        <v>86.460999999999999</v>
      </c>
      <c r="D474" s="203">
        <v>4.8780000000000001</v>
      </c>
      <c r="E474" s="204">
        <v>93.769000000000005</v>
      </c>
      <c r="F474" s="205">
        <v>4.32</v>
      </c>
      <c r="G474" s="204">
        <v>97.459000000000003</v>
      </c>
      <c r="H474" s="205">
        <v>0.49199999999999999</v>
      </c>
      <c r="I474" s="204">
        <v>82.4453125</v>
      </c>
      <c r="J474" s="205">
        <v>3.7469999999999999</v>
      </c>
      <c r="K474" s="206">
        <v>76.108000000000004</v>
      </c>
      <c r="L474" s="207">
        <v>87.486999999999995</v>
      </c>
      <c r="M474" s="208">
        <v>1939.9</v>
      </c>
      <c r="N474" s="208">
        <v>4136.1000000000004</v>
      </c>
      <c r="O474" s="207">
        <v>79.06</v>
      </c>
      <c r="P474" s="208">
        <v>133.16</v>
      </c>
      <c r="Q474" s="207">
        <v>0.93130000000000002</v>
      </c>
      <c r="R474" s="17">
        <v>0.82150000000000001</v>
      </c>
    </row>
    <row r="475" spans="2:18" x14ac:dyDescent="0.3">
      <c r="B475" s="194">
        <v>44970</v>
      </c>
      <c r="C475" s="202">
        <v>86.662000000000006</v>
      </c>
      <c r="D475" s="203">
        <v>4.8470000000000004</v>
      </c>
      <c r="E475" s="204">
        <v>94.084999999999994</v>
      </c>
      <c r="F475" s="205">
        <v>4.2450000000000001</v>
      </c>
      <c r="G475" s="204">
        <v>97.338999999999999</v>
      </c>
      <c r="H475" s="205">
        <v>0.50600000000000001</v>
      </c>
      <c r="I475" s="204">
        <v>82.7578125</v>
      </c>
      <c r="J475" s="205">
        <v>3.7</v>
      </c>
      <c r="K475" s="206">
        <v>76.882999999999996</v>
      </c>
      <c r="L475" s="207">
        <v>87.864000000000004</v>
      </c>
      <c r="M475" s="208">
        <v>1941.1</v>
      </c>
      <c r="N475" s="208">
        <v>4137.3</v>
      </c>
      <c r="O475" s="207">
        <v>80.14</v>
      </c>
      <c r="P475" s="208">
        <v>132.41999999999999</v>
      </c>
      <c r="Q475" s="207">
        <v>0.93259999999999998</v>
      </c>
      <c r="R475" s="17">
        <v>0.82379999999999998</v>
      </c>
    </row>
    <row r="476" spans="2:18" x14ac:dyDescent="0.3">
      <c r="B476" s="194">
        <v>44967</v>
      </c>
      <c r="C476" s="202">
        <v>86.555000000000007</v>
      </c>
      <c r="D476" s="203">
        <v>4.8620000000000001</v>
      </c>
      <c r="E476" s="204">
        <v>94.075000000000003</v>
      </c>
      <c r="F476" s="205">
        <v>4.2469999999999999</v>
      </c>
      <c r="G476" s="204">
        <v>97.161000000000001</v>
      </c>
      <c r="H476" s="205">
        <v>0.52700000000000002</v>
      </c>
      <c r="I476" s="204">
        <v>82.5234375</v>
      </c>
      <c r="J476" s="205">
        <v>3.734</v>
      </c>
      <c r="K476" s="206">
        <v>76.933000000000007</v>
      </c>
      <c r="L476" s="207">
        <v>87.594999999999999</v>
      </c>
      <c r="M476" s="208">
        <v>1918.8</v>
      </c>
      <c r="N476" s="208">
        <v>4090.5</v>
      </c>
      <c r="O476" s="207">
        <v>79.72</v>
      </c>
      <c r="P476" s="208">
        <v>131.36000000000001</v>
      </c>
      <c r="Q476" s="207">
        <v>0.9365</v>
      </c>
      <c r="R476" s="17">
        <v>0.82909999999999995</v>
      </c>
    </row>
    <row r="477" spans="2:18" x14ac:dyDescent="0.3">
      <c r="B477" s="194">
        <v>44966</v>
      </c>
      <c r="C477" s="202">
        <v>87.2</v>
      </c>
      <c r="D477" s="203">
        <v>4.7649999999999997</v>
      </c>
      <c r="E477" s="204">
        <v>94.343999999999994</v>
      </c>
      <c r="F477" s="205">
        <v>4.1829999999999998</v>
      </c>
      <c r="G477" s="204">
        <v>97.43</v>
      </c>
      <c r="H477" s="205">
        <v>0.495</v>
      </c>
      <c r="I477" s="204">
        <v>83.0078125</v>
      </c>
      <c r="J477" s="205">
        <v>3.66</v>
      </c>
      <c r="K477" s="206">
        <v>77.593999999999994</v>
      </c>
      <c r="L477" s="207">
        <v>88.262</v>
      </c>
      <c r="M477" s="208">
        <v>1915.3</v>
      </c>
      <c r="N477" s="208">
        <v>4081.5</v>
      </c>
      <c r="O477" s="207">
        <v>78.06</v>
      </c>
      <c r="P477" s="208">
        <v>131.59</v>
      </c>
      <c r="Q477" s="207">
        <v>0.93110000000000004</v>
      </c>
      <c r="R477" s="17">
        <v>0.82499999999999996</v>
      </c>
    </row>
    <row r="478" spans="2:18" x14ac:dyDescent="0.3">
      <c r="B478" s="194">
        <v>44965</v>
      </c>
      <c r="C478" s="202">
        <v>87.876000000000005</v>
      </c>
      <c r="D478" s="203">
        <v>4.6630000000000003</v>
      </c>
      <c r="E478" s="204">
        <v>94.561000000000007</v>
      </c>
      <c r="F478" s="205">
        <v>4.13</v>
      </c>
      <c r="G478" s="204">
        <v>97.522000000000006</v>
      </c>
      <c r="H478" s="205">
        <v>0.48399999999999999</v>
      </c>
      <c r="I478" s="204">
        <v>83.4453125</v>
      </c>
      <c r="J478" s="205">
        <v>3.5939999999999999</v>
      </c>
      <c r="K478" s="206">
        <v>77.453999999999994</v>
      </c>
      <c r="L478" s="207">
        <v>87.5</v>
      </c>
      <c r="M478" s="208">
        <v>1942.6</v>
      </c>
      <c r="N478" s="208">
        <v>4117.8999999999996</v>
      </c>
      <c r="O478" s="207">
        <v>78.47</v>
      </c>
      <c r="P478" s="208">
        <v>131.4</v>
      </c>
      <c r="Q478" s="207">
        <v>0.9335</v>
      </c>
      <c r="R478" s="17">
        <v>0.82840000000000003</v>
      </c>
    </row>
    <row r="479" spans="2:18" x14ac:dyDescent="0.3">
      <c r="B479" s="194">
        <v>44964</v>
      </c>
      <c r="C479" s="202">
        <v>87.694000000000003</v>
      </c>
      <c r="D479" s="203">
        <v>4.6900000000000004</v>
      </c>
      <c r="E479" s="204">
        <v>94.491</v>
      </c>
      <c r="F479" s="205">
        <v>4.1459999999999999</v>
      </c>
      <c r="G479" s="204">
        <v>97.539000000000001</v>
      </c>
      <c r="H479" s="205">
        <v>0.48199999999999998</v>
      </c>
      <c r="I479" s="204">
        <v>83.015625</v>
      </c>
      <c r="J479" s="205">
        <v>3.657</v>
      </c>
      <c r="K479" s="206">
        <v>77.411000000000001</v>
      </c>
      <c r="L479" s="207">
        <v>87.539000000000001</v>
      </c>
      <c r="M479" s="208">
        <v>1972.6</v>
      </c>
      <c r="N479" s="208">
        <v>4164</v>
      </c>
      <c r="O479" s="207">
        <v>77.14</v>
      </c>
      <c r="P479" s="208">
        <v>131.07</v>
      </c>
      <c r="Q479" s="207">
        <v>0.93230000000000002</v>
      </c>
      <c r="R479" s="17">
        <v>0.83</v>
      </c>
    </row>
    <row r="480" spans="2:18" x14ac:dyDescent="0.3">
      <c r="B480" s="194">
        <v>44963</v>
      </c>
      <c r="C480" s="202">
        <v>88.007999999999996</v>
      </c>
      <c r="D480" s="203">
        <v>4.6429999999999998</v>
      </c>
      <c r="E480" s="204">
        <v>94.503</v>
      </c>
      <c r="F480" s="205">
        <v>4.1420000000000003</v>
      </c>
      <c r="G480" s="204">
        <v>97.614999999999995</v>
      </c>
      <c r="H480" s="205">
        <v>0.47299999999999998</v>
      </c>
      <c r="I480" s="204">
        <v>83.2265625</v>
      </c>
      <c r="J480" s="205">
        <v>3.625</v>
      </c>
      <c r="K480" s="206">
        <v>77.881</v>
      </c>
      <c r="L480" s="207">
        <v>88.078000000000003</v>
      </c>
      <c r="M480" s="208">
        <v>1957.7</v>
      </c>
      <c r="N480" s="208">
        <v>4111.1000000000004</v>
      </c>
      <c r="O480" s="207">
        <v>74.11</v>
      </c>
      <c r="P480" s="208">
        <v>132.66</v>
      </c>
      <c r="Q480" s="207">
        <v>0.93230000000000002</v>
      </c>
      <c r="R480" s="17">
        <v>0.83199999999999996</v>
      </c>
    </row>
    <row r="481" spans="2:18" x14ac:dyDescent="0.3">
      <c r="B481" s="194">
        <v>44960</v>
      </c>
      <c r="C481" s="202">
        <v>88.784999999999997</v>
      </c>
      <c r="D481" s="203">
        <v>4.5279999999999996</v>
      </c>
      <c r="E481" s="204">
        <v>95.132999999999996</v>
      </c>
      <c r="F481" s="205">
        <v>3.9950000000000001</v>
      </c>
      <c r="G481" s="204">
        <v>97.852999999999994</v>
      </c>
      <c r="H481" s="205">
        <v>0.44500000000000001</v>
      </c>
      <c r="I481" s="204">
        <v>84.0625</v>
      </c>
      <c r="J481" s="205">
        <v>3.5009999999999999</v>
      </c>
      <c r="K481" s="206">
        <v>79.126999999999995</v>
      </c>
      <c r="L481" s="207">
        <v>89.040999999999997</v>
      </c>
      <c r="M481" s="208">
        <v>1985.5</v>
      </c>
      <c r="N481" s="208">
        <v>4136.5</v>
      </c>
      <c r="O481" s="207">
        <v>73.39</v>
      </c>
      <c r="P481" s="208">
        <v>131.19</v>
      </c>
      <c r="Q481" s="207">
        <v>0.9264</v>
      </c>
      <c r="R481" s="17">
        <v>0.82950000000000002</v>
      </c>
    </row>
    <row r="482" spans="2:18" x14ac:dyDescent="0.3">
      <c r="B482" s="194">
        <v>44959</v>
      </c>
      <c r="C482" s="202">
        <v>89.744</v>
      </c>
      <c r="D482" s="203">
        <v>4.3890000000000002</v>
      </c>
      <c r="E482" s="204">
        <v>95.879000000000005</v>
      </c>
      <c r="F482" s="205">
        <v>3.823</v>
      </c>
      <c r="G482" s="204">
        <v>97.552000000000007</v>
      </c>
      <c r="H482" s="205">
        <v>0.48</v>
      </c>
      <c r="I482" s="204">
        <v>85</v>
      </c>
      <c r="J482" s="205">
        <v>3.3620000000000001</v>
      </c>
      <c r="K482" s="206">
        <v>79.436000000000007</v>
      </c>
      <c r="L482" s="207">
        <v>89.994</v>
      </c>
      <c r="M482" s="208">
        <v>2001.2</v>
      </c>
      <c r="N482" s="208">
        <v>4179.8</v>
      </c>
      <c r="O482" s="207">
        <v>75.88</v>
      </c>
      <c r="P482" s="208">
        <v>128.68</v>
      </c>
      <c r="Q482" s="207">
        <v>0.91659999999999997</v>
      </c>
      <c r="R482" s="17">
        <v>0.81799999999999995</v>
      </c>
    </row>
    <row r="483" spans="2:18" x14ac:dyDescent="0.3">
      <c r="B483" s="194">
        <v>44958</v>
      </c>
      <c r="C483" s="202">
        <v>89.534000000000006</v>
      </c>
      <c r="D483" s="203">
        <v>4.4180000000000001</v>
      </c>
      <c r="E483" s="204">
        <v>95.712999999999994</v>
      </c>
      <c r="F483" s="205">
        <v>3.86</v>
      </c>
      <c r="G483" s="204">
        <v>97.483000000000004</v>
      </c>
      <c r="H483" s="205">
        <v>0.48799999999999999</v>
      </c>
      <c r="I483" s="204">
        <v>84.828125</v>
      </c>
      <c r="J483" s="205">
        <v>3.387</v>
      </c>
      <c r="K483" s="206">
        <v>77.471000000000004</v>
      </c>
      <c r="L483" s="207">
        <v>87.081999999999994</v>
      </c>
      <c r="M483" s="208">
        <v>1960.8</v>
      </c>
      <c r="N483" s="208">
        <v>4119.2</v>
      </c>
      <c r="O483" s="207">
        <v>76.41</v>
      </c>
      <c r="P483" s="208">
        <v>128.97999999999999</v>
      </c>
      <c r="Q483" s="207">
        <v>0.90990000000000004</v>
      </c>
      <c r="R483" s="203">
        <v>0.80800000000000005</v>
      </c>
    </row>
    <row r="484" spans="2:18" x14ac:dyDescent="0.3">
      <c r="B484" s="194">
        <v>44957</v>
      </c>
      <c r="C484" s="202">
        <v>88.820999999999998</v>
      </c>
      <c r="D484" s="203">
        <v>4.5209999999999999</v>
      </c>
      <c r="E484" s="204">
        <v>95.146000000000001</v>
      </c>
      <c r="F484" s="205">
        <v>3.9889999999999999</v>
      </c>
      <c r="G484" s="204">
        <v>97.210999999999999</v>
      </c>
      <c r="H484" s="205">
        <v>0.52</v>
      </c>
      <c r="I484" s="204">
        <v>84.2109375</v>
      </c>
      <c r="J484" s="205">
        <v>3.476</v>
      </c>
      <c r="K484" s="206">
        <v>77.292000000000002</v>
      </c>
      <c r="L484" s="207">
        <v>87.116</v>
      </c>
      <c r="M484" s="208">
        <v>1931.9</v>
      </c>
      <c r="N484" s="208">
        <v>4076.6</v>
      </c>
      <c r="O484" s="207">
        <v>78.87</v>
      </c>
      <c r="P484" s="208">
        <v>130.09</v>
      </c>
      <c r="Q484" s="207">
        <v>0.92049999999999998</v>
      </c>
      <c r="R484" s="203">
        <v>0.81169999999999998</v>
      </c>
    </row>
    <row r="485" spans="2:18" x14ac:dyDescent="0.3">
      <c r="B485" s="194">
        <v>44956</v>
      </c>
      <c r="C485" s="202">
        <v>88.421999999999997</v>
      </c>
      <c r="D485" s="203">
        <v>4.5789999999999997</v>
      </c>
      <c r="E485" s="204">
        <v>95.11</v>
      </c>
      <c r="F485" s="205">
        <v>3.9969999999999999</v>
      </c>
      <c r="G485" s="204">
        <v>97.516000000000005</v>
      </c>
      <c r="H485" s="205">
        <v>0.48399999999999999</v>
      </c>
      <c r="I485" s="204">
        <v>84.0078125</v>
      </c>
      <c r="J485" s="205">
        <v>3.5049999999999999</v>
      </c>
      <c r="K485" s="206">
        <v>77.262</v>
      </c>
      <c r="L485" s="207">
        <v>86.805999999999997</v>
      </c>
      <c r="M485" s="208">
        <v>1885.7</v>
      </c>
      <c r="N485" s="208">
        <v>4017.8</v>
      </c>
      <c r="O485" s="207">
        <v>77.900000000000006</v>
      </c>
      <c r="P485" s="208">
        <v>130.38999999999999</v>
      </c>
      <c r="Q485" s="207">
        <v>0.92159999999999997</v>
      </c>
      <c r="R485" s="203">
        <v>0.80959999999999999</v>
      </c>
    </row>
    <row r="486" spans="2:18" x14ac:dyDescent="0.3">
      <c r="B486" s="194">
        <v>44953</v>
      </c>
      <c r="C486" s="202">
        <v>88.781999999999996</v>
      </c>
      <c r="D486" s="203">
        <v>4.5259999999999998</v>
      </c>
      <c r="E486" s="204">
        <v>95.352000000000004</v>
      </c>
      <c r="F486" s="205">
        <v>3.9409999999999998</v>
      </c>
      <c r="G486" s="204">
        <v>97.480999999999995</v>
      </c>
      <c r="H486" s="205">
        <v>0.48799999999999999</v>
      </c>
      <c r="I486" s="204">
        <v>84.2578125</v>
      </c>
      <c r="J486" s="205">
        <v>3.468</v>
      </c>
      <c r="K486" s="206">
        <v>77.349000000000004</v>
      </c>
      <c r="L486" s="207">
        <v>87.539000000000001</v>
      </c>
      <c r="M486" s="208">
        <v>1911.5</v>
      </c>
      <c r="N486" s="208">
        <v>4070.6</v>
      </c>
      <c r="O486" s="207">
        <v>79.680000000000007</v>
      </c>
      <c r="P486" s="208">
        <v>129.88</v>
      </c>
      <c r="Q486" s="207">
        <v>0.92020000000000002</v>
      </c>
      <c r="R486" s="203">
        <v>0.80759999999999998</v>
      </c>
    </row>
    <row r="487" spans="2:18" x14ac:dyDescent="0.3">
      <c r="B487" s="194">
        <v>44952</v>
      </c>
      <c r="C487" s="202">
        <v>88.992999999999995</v>
      </c>
      <c r="D487" s="203">
        <v>4.4950000000000001</v>
      </c>
      <c r="E487" s="204">
        <v>95.543000000000006</v>
      </c>
      <c r="F487" s="205">
        <v>3.8969999999999998</v>
      </c>
      <c r="G487" s="204">
        <v>98.114000000000004</v>
      </c>
      <c r="H487" s="205">
        <v>0.41399999999999998</v>
      </c>
      <c r="I487" s="204">
        <v>84.2890625</v>
      </c>
      <c r="J487" s="205">
        <v>3.4609999999999999</v>
      </c>
      <c r="K487" s="206">
        <v>77.376999999999995</v>
      </c>
      <c r="L487" s="207">
        <v>87.991</v>
      </c>
      <c r="M487" s="208">
        <v>1903.1</v>
      </c>
      <c r="N487" s="208">
        <v>4060.4</v>
      </c>
      <c r="O487" s="207">
        <v>81.010000000000005</v>
      </c>
      <c r="P487" s="208">
        <v>130.22</v>
      </c>
      <c r="Q487" s="207">
        <v>0.91810000000000003</v>
      </c>
      <c r="R487" s="203">
        <v>0.80589999999999995</v>
      </c>
    </row>
    <row r="488" spans="2:18" x14ac:dyDescent="0.3">
      <c r="B488" s="194">
        <v>44951</v>
      </c>
      <c r="C488" s="202">
        <v>89.42</v>
      </c>
      <c r="D488" s="203">
        <v>4.4320000000000004</v>
      </c>
      <c r="E488" s="204">
        <v>95.686000000000007</v>
      </c>
      <c r="F488" s="205">
        <v>3.863</v>
      </c>
      <c r="G488" s="204">
        <v>98.391000000000005</v>
      </c>
      <c r="H488" s="205">
        <v>0.38200000000000001</v>
      </c>
      <c r="I488" s="204">
        <v>84.6953125</v>
      </c>
      <c r="J488" s="205">
        <v>3.4020000000000001</v>
      </c>
      <c r="K488" s="206">
        <v>77.846000000000004</v>
      </c>
      <c r="L488" s="207">
        <v>88.614000000000004</v>
      </c>
      <c r="M488" s="208">
        <v>1890.3</v>
      </c>
      <c r="N488" s="208">
        <v>4016.2</v>
      </c>
      <c r="O488" s="207">
        <v>80.150000000000006</v>
      </c>
      <c r="P488" s="208">
        <v>129.59</v>
      </c>
      <c r="Q488" s="207">
        <v>0.91610000000000003</v>
      </c>
      <c r="R488" s="203">
        <v>0.80630000000000002</v>
      </c>
    </row>
    <row r="489" spans="2:18" x14ac:dyDescent="0.3">
      <c r="B489" s="194">
        <v>44950</v>
      </c>
      <c r="C489" s="202">
        <v>89.254999999999995</v>
      </c>
      <c r="D489" s="203">
        <v>4.4560000000000004</v>
      </c>
      <c r="E489" s="204">
        <v>95.576999999999998</v>
      </c>
      <c r="F489" s="205">
        <v>3.887</v>
      </c>
      <c r="G489" s="204">
        <v>98.679000000000002</v>
      </c>
      <c r="H489" s="205">
        <v>0.34899999999999998</v>
      </c>
      <c r="I489" s="204">
        <v>84.59375</v>
      </c>
      <c r="J489" s="205">
        <v>3.4159999999999999</v>
      </c>
      <c r="K489" s="206">
        <v>77.623000000000005</v>
      </c>
      <c r="L489" s="207">
        <v>88.858999999999995</v>
      </c>
      <c r="M489" s="208">
        <v>1885.6</v>
      </c>
      <c r="N489" s="208">
        <v>4017</v>
      </c>
      <c r="O489" s="207">
        <v>80.13</v>
      </c>
      <c r="P489" s="208">
        <v>130.16999999999999</v>
      </c>
      <c r="Q489" s="207">
        <v>0.91849999999999998</v>
      </c>
      <c r="R489" s="203">
        <v>0.81079999999999997</v>
      </c>
    </row>
    <row r="490" spans="2:18" x14ac:dyDescent="0.3">
      <c r="B490" s="194">
        <v>44949</v>
      </c>
      <c r="C490" s="202">
        <v>88.873999999999995</v>
      </c>
      <c r="D490" s="203">
        <v>4.51</v>
      </c>
      <c r="E490" s="204">
        <v>95.477000000000004</v>
      </c>
      <c r="F490" s="205">
        <v>3.91</v>
      </c>
      <c r="G490" s="204">
        <v>98.817999999999998</v>
      </c>
      <c r="H490" s="205">
        <v>0.33300000000000002</v>
      </c>
      <c r="I490" s="204">
        <v>84.1640625</v>
      </c>
      <c r="J490" s="205">
        <v>3.4780000000000002</v>
      </c>
      <c r="K490" s="206">
        <v>77.072999999999993</v>
      </c>
      <c r="L490" s="207">
        <v>88.028999999999996</v>
      </c>
      <c r="M490" s="208">
        <v>1890.8</v>
      </c>
      <c r="N490" s="208">
        <v>4019.8</v>
      </c>
      <c r="O490" s="207">
        <v>81.62</v>
      </c>
      <c r="P490" s="208">
        <v>130.66999999999999</v>
      </c>
      <c r="Q490" s="207">
        <v>0.91979999999999995</v>
      </c>
      <c r="R490" s="203">
        <v>0.80789999999999995</v>
      </c>
    </row>
    <row r="491" spans="2:18" x14ac:dyDescent="0.3">
      <c r="B491" s="194">
        <v>44946</v>
      </c>
      <c r="C491" s="202">
        <v>88.879000000000005</v>
      </c>
      <c r="D491" s="203">
        <v>4.5090000000000003</v>
      </c>
      <c r="E491" s="204">
        <v>95.647000000000006</v>
      </c>
      <c r="F491" s="205">
        <v>3.87</v>
      </c>
      <c r="G491" s="204">
        <v>98.441999999999993</v>
      </c>
      <c r="H491" s="205">
        <v>0.376</v>
      </c>
      <c r="I491" s="204">
        <v>84.359375</v>
      </c>
      <c r="J491" s="205">
        <v>3.4489999999999998</v>
      </c>
      <c r="K491" s="206">
        <v>76.971000000000004</v>
      </c>
      <c r="L491" s="207">
        <v>88.292000000000002</v>
      </c>
      <c r="M491" s="208">
        <v>1867.3</v>
      </c>
      <c r="N491" s="208">
        <v>3972.6</v>
      </c>
      <c r="O491" s="207">
        <v>81.31</v>
      </c>
      <c r="P491" s="208">
        <v>129.6</v>
      </c>
      <c r="Q491" s="207">
        <v>0.92110000000000003</v>
      </c>
      <c r="R491" s="203">
        <v>0.80669999999999997</v>
      </c>
    </row>
    <row r="492" spans="2:18" x14ac:dyDescent="0.3">
      <c r="B492" s="194">
        <v>44945</v>
      </c>
      <c r="C492" s="202">
        <v>89.578999999999994</v>
      </c>
      <c r="D492" s="203">
        <v>4.4080000000000004</v>
      </c>
      <c r="E492" s="204">
        <v>95.974000000000004</v>
      </c>
      <c r="F492" s="205">
        <v>3.7949999999999999</v>
      </c>
      <c r="G492" s="204">
        <v>97.783000000000001</v>
      </c>
      <c r="H492" s="205">
        <v>0.45200000000000001</v>
      </c>
      <c r="I492" s="204">
        <v>84.9609375</v>
      </c>
      <c r="J492" s="205">
        <v>3.36</v>
      </c>
      <c r="K492" s="206">
        <v>77.602000000000004</v>
      </c>
      <c r="L492" s="207">
        <v>89.897000000000006</v>
      </c>
      <c r="M492" s="208">
        <v>1836.3</v>
      </c>
      <c r="N492" s="208">
        <v>3898.9</v>
      </c>
      <c r="O492" s="207">
        <v>80.33</v>
      </c>
      <c r="P492" s="208">
        <v>128.43</v>
      </c>
      <c r="Q492" s="207">
        <v>0.92310000000000003</v>
      </c>
      <c r="R492" s="203">
        <v>0.80710000000000004</v>
      </c>
    </row>
    <row r="493" spans="2:18" x14ac:dyDescent="0.3">
      <c r="B493" s="194">
        <v>44944</v>
      </c>
      <c r="C493" s="202">
        <v>89.715999999999994</v>
      </c>
      <c r="D493" s="203">
        <v>4.3869999999999996</v>
      </c>
      <c r="E493" s="204">
        <v>95.959000000000003</v>
      </c>
      <c r="F493" s="205">
        <v>3.7970000000000002</v>
      </c>
      <c r="G493" s="204">
        <v>97.456000000000003</v>
      </c>
      <c r="H493" s="205">
        <v>0.49</v>
      </c>
      <c r="I493" s="204">
        <v>85.1171875</v>
      </c>
      <c r="J493" s="205">
        <v>3.3370000000000002</v>
      </c>
      <c r="K493" s="206">
        <v>77.34</v>
      </c>
      <c r="L493" s="207">
        <v>90.012</v>
      </c>
      <c r="M493" s="208">
        <v>1854.4</v>
      </c>
      <c r="N493" s="208">
        <v>3928.9</v>
      </c>
      <c r="O493" s="207">
        <v>79.48</v>
      </c>
      <c r="P493" s="208">
        <v>128.9</v>
      </c>
      <c r="Q493" s="207">
        <v>0.9264</v>
      </c>
      <c r="R493" s="203">
        <v>0.80979999999999996</v>
      </c>
    </row>
    <row r="494" spans="2:18" x14ac:dyDescent="0.3">
      <c r="B494" s="194">
        <v>44943</v>
      </c>
      <c r="C494" s="202">
        <v>88.558999999999997</v>
      </c>
      <c r="D494" s="203">
        <v>4.5540000000000003</v>
      </c>
      <c r="E494" s="204">
        <v>95.391999999999996</v>
      </c>
      <c r="F494" s="205">
        <v>3.9260000000000002</v>
      </c>
      <c r="G494" s="204">
        <v>96.716999999999999</v>
      </c>
      <c r="H494" s="205">
        <v>0.57699999999999996</v>
      </c>
      <c r="I494" s="204">
        <v>83.859375</v>
      </c>
      <c r="J494" s="205">
        <v>3.5190000000000001</v>
      </c>
      <c r="K494" s="206">
        <v>77.281999999999996</v>
      </c>
      <c r="L494" s="207">
        <v>89.010999999999996</v>
      </c>
      <c r="M494" s="208">
        <v>1884.3</v>
      </c>
      <c r="N494" s="208">
        <v>3991</v>
      </c>
      <c r="O494" s="207">
        <v>80.180000000000007</v>
      </c>
      <c r="P494" s="208">
        <v>128.12</v>
      </c>
      <c r="Q494" s="207">
        <v>0.92689999999999995</v>
      </c>
      <c r="R494" s="203">
        <v>0.81389999999999996</v>
      </c>
    </row>
    <row r="495" spans="2:18" x14ac:dyDescent="0.3">
      <c r="B495" s="194">
        <v>44939</v>
      </c>
      <c r="C495" s="202">
        <v>88.878</v>
      </c>
      <c r="D495" s="203">
        <v>4.5069999999999997</v>
      </c>
      <c r="E495" s="204">
        <v>95.41</v>
      </c>
      <c r="F495" s="205">
        <v>3.9209999999999998</v>
      </c>
      <c r="G495" s="204">
        <v>96.656000000000006</v>
      </c>
      <c r="H495" s="205">
        <v>0.58399999999999996</v>
      </c>
      <c r="I495" s="204">
        <v>84.1640625</v>
      </c>
      <c r="J495" s="205">
        <v>3.4740000000000002</v>
      </c>
      <c r="K495" s="206">
        <v>76.992999999999995</v>
      </c>
      <c r="L495" s="207">
        <v>88.149000000000001</v>
      </c>
      <c r="M495" s="208">
        <v>1887</v>
      </c>
      <c r="N495" s="208">
        <v>3999.1</v>
      </c>
      <c r="O495" s="207">
        <v>79.86</v>
      </c>
      <c r="P495" s="208">
        <v>127.87</v>
      </c>
      <c r="Q495" s="207">
        <v>0.92330000000000001</v>
      </c>
      <c r="R495" s="203">
        <v>0.81779999999999997</v>
      </c>
    </row>
    <row r="496" spans="2:18" x14ac:dyDescent="0.3">
      <c r="B496" s="194">
        <v>44938</v>
      </c>
      <c r="C496" s="202">
        <v>89.21</v>
      </c>
      <c r="D496" s="203">
        <v>4.4580000000000002</v>
      </c>
      <c r="E496" s="204">
        <v>95.704999999999998</v>
      </c>
      <c r="F496" s="205">
        <v>3.8530000000000002</v>
      </c>
      <c r="G496" s="204">
        <v>96.728999999999999</v>
      </c>
      <c r="H496" s="205">
        <v>0.57499999999999996</v>
      </c>
      <c r="I496" s="204">
        <v>84.5703125</v>
      </c>
      <c r="J496" s="205">
        <v>3.4119999999999999</v>
      </c>
      <c r="K496" s="206">
        <v>77.186000000000007</v>
      </c>
      <c r="L496" s="207">
        <v>88.230999999999995</v>
      </c>
      <c r="M496" s="208">
        <v>1876.1</v>
      </c>
      <c r="N496" s="208">
        <v>3983.2</v>
      </c>
      <c r="O496" s="207">
        <v>78.39</v>
      </c>
      <c r="P496" s="208">
        <v>129.25</v>
      </c>
      <c r="Q496" s="207">
        <v>0.9214</v>
      </c>
      <c r="R496" s="203">
        <v>0.81899999999999995</v>
      </c>
    </row>
    <row r="497" spans="2:18" x14ac:dyDescent="0.3">
      <c r="B497" s="194">
        <v>44937</v>
      </c>
      <c r="C497" s="202">
        <v>88.551000000000002</v>
      </c>
      <c r="D497" s="203">
        <v>4.5519999999999996</v>
      </c>
      <c r="E497" s="204">
        <v>95.289000000000001</v>
      </c>
      <c r="F497" s="205">
        <v>3.9460000000000002</v>
      </c>
      <c r="G497" s="204">
        <v>97.331000000000003</v>
      </c>
      <c r="H497" s="205">
        <v>0.504</v>
      </c>
      <c r="I497" s="204">
        <v>83.8671875</v>
      </c>
      <c r="J497" s="205">
        <v>3.5139999999999998</v>
      </c>
      <c r="K497" s="206">
        <v>76.683999999999997</v>
      </c>
      <c r="L497" s="207">
        <v>87.96</v>
      </c>
      <c r="M497" s="208">
        <v>1844.1</v>
      </c>
      <c r="N497" s="208">
        <v>3969.6</v>
      </c>
      <c r="O497" s="207">
        <v>77.41</v>
      </c>
      <c r="P497" s="208">
        <v>132.44999999999999</v>
      </c>
      <c r="Q497" s="207">
        <v>0.92959999999999998</v>
      </c>
      <c r="R497" s="203">
        <v>0.82330000000000003</v>
      </c>
    </row>
    <row r="498" spans="2:18" x14ac:dyDescent="0.3">
      <c r="B498" s="194">
        <v>44936</v>
      </c>
      <c r="C498" s="202">
        <v>87.828000000000003</v>
      </c>
      <c r="D498" s="203">
        <v>4.6580000000000004</v>
      </c>
      <c r="E498" s="204">
        <v>94.611000000000004</v>
      </c>
      <c r="F498" s="205">
        <v>4.101</v>
      </c>
      <c r="G498" s="204">
        <v>97.313000000000002</v>
      </c>
      <c r="H498" s="205">
        <v>0.50600000000000001</v>
      </c>
      <c r="I498" s="204">
        <v>83.3203125</v>
      </c>
      <c r="J498" s="205">
        <v>3.593</v>
      </c>
      <c r="K498" s="206">
        <v>75.736999999999995</v>
      </c>
      <c r="L498" s="207">
        <v>86.591999999999999</v>
      </c>
      <c r="M498" s="208">
        <v>1822.7</v>
      </c>
      <c r="N498" s="208">
        <v>3919.3</v>
      </c>
      <c r="O498" s="207">
        <v>75.12</v>
      </c>
      <c r="P498" s="208">
        <v>132.26</v>
      </c>
      <c r="Q498" s="207">
        <v>0.93169999999999997</v>
      </c>
      <c r="R498" s="203">
        <v>0.82279999999999998</v>
      </c>
    </row>
    <row r="499" spans="2:18" x14ac:dyDescent="0.3">
      <c r="B499" s="194">
        <v>44935</v>
      </c>
      <c r="C499" s="202">
        <v>88.231999999999999</v>
      </c>
      <c r="D499" s="203">
        <v>4.5979999999999999</v>
      </c>
      <c r="E499" s="204">
        <v>94.698999999999998</v>
      </c>
      <c r="F499" s="205">
        <v>4.08</v>
      </c>
      <c r="G499" s="204">
        <v>97.691000000000003</v>
      </c>
      <c r="H499" s="205">
        <v>0.46200000000000002</v>
      </c>
      <c r="I499" s="204">
        <v>83.8828125</v>
      </c>
      <c r="J499" s="205">
        <v>3.51</v>
      </c>
      <c r="K499" s="206">
        <v>75.938000000000002</v>
      </c>
      <c r="L499" s="207">
        <v>86.828000000000003</v>
      </c>
      <c r="M499" s="208">
        <v>1795.9</v>
      </c>
      <c r="N499" s="208">
        <v>3892.1</v>
      </c>
      <c r="O499" s="207">
        <v>74.63</v>
      </c>
      <c r="P499" s="208">
        <v>131.88</v>
      </c>
      <c r="Q499" s="207">
        <v>0.93189999999999995</v>
      </c>
      <c r="R499" s="203">
        <v>0.82079999999999997</v>
      </c>
    </row>
    <row r="500" spans="2:18" x14ac:dyDescent="0.3">
      <c r="B500" s="194">
        <v>44932</v>
      </c>
      <c r="C500" s="202">
        <v>87.885000000000005</v>
      </c>
      <c r="D500" s="203">
        <v>4.6479999999999997</v>
      </c>
      <c r="E500" s="204">
        <v>94.555999999999997</v>
      </c>
      <c r="F500" s="205">
        <v>4.1130000000000004</v>
      </c>
      <c r="G500" s="204">
        <v>97.69</v>
      </c>
      <c r="H500" s="205">
        <v>0.46200000000000002</v>
      </c>
      <c r="I500" s="204">
        <v>83.7109375</v>
      </c>
      <c r="J500" s="205">
        <v>3.5350000000000001</v>
      </c>
      <c r="K500" s="206">
        <v>76.266000000000005</v>
      </c>
      <c r="L500" s="207">
        <v>86.585999999999999</v>
      </c>
      <c r="M500" s="208">
        <v>1792.8</v>
      </c>
      <c r="N500" s="208">
        <v>3895.1</v>
      </c>
      <c r="O500" s="207">
        <v>73.77</v>
      </c>
      <c r="P500" s="208">
        <v>132.08000000000001</v>
      </c>
      <c r="Q500" s="207">
        <v>0.9395</v>
      </c>
      <c r="R500" s="203">
        <v>0.82689999999999997</v>
      </c>
    </row>
    <row r="501" spans="2:18" x14ac:dyDescent="0.3">
      <c r="B501" s="194">
        <v>44931</v>
      </c>
      <c r="C501" s="202">
        <v>86.638999999999996</v>
      </c>
      <c r="D501" s="203">
        <v>4.8319999999999999</v>
      </c>
      <c r="E501" s="204">
        <v>93.676000000000002</v>
      </c>
      <c r="F501" s="205">
        <v>4.3150000000000004</v>
      </c>
      <c r="G501" s="204">
        <v>97.617999999999995</v>
      </c>
      <c r="H501" s="205">
        <v>0.47</v>
      </c>
      <c r="I501" s="204">
        <v>82.5390625</v>
      </c>
      <c r="J501" s="205">
        <v>3.706</v>
      </c>
      <c r="K501" s="206">
        <v>75.742000000000004</v>
      </c>
      <c r="L501" s="207">
        <v>85.772999999999996</v>
      </c>
      <c r="M501" s="208">
        <v>1753.2</v>
      </c>
      <c r="N501" s="208">
        <v>3808.1</v>
      </c>
      <c r="O501" s="207">
        <v>73.67</v>
      </c>
      <c r="P501" s="208">
        <v>133.41</v>
      </c>
      <c r="Q501" s="207">
        <v>0.95040000000000002</v>
      </c>
      <c r="R501" s="203">
        <v>0.83979999999999999</v>
      </c>
    </row>
    <row r="502" spans="2:18" x14ac:dyDescent="0.3">
      <c r="B502" s="194">
        <v>44930</v>
      </c>
      <c r="C502" s="202">
        <v>86.83</v>
      </c>
      <c r="D502" s="203">
        <v>4.8019999999999996</v>
      </c>
      <c r="E502" s="204">
        <v>93.879000000000005</v>
      </c>
      <c r="F502" s="205">
        <v>4.266</v>
      </c>
      <c r="G502" s="204">
        <v>97.635000000000005</v>
      </c>
      <c r="H502" s="205">
        <v>0.46800000000000003</v>
      </c>
      <c r="I502" s="204">
        <v>82.78125</v>
      </c>
      <c r="J502" s="205">
        <v>3.669</v>
      </c>
      <c r="K502" s="206">
        <v>76.122</v>
      </c>
      <c r="L502" s="207">
        <v>86.149000000000001</v>
      </c>
      <c r="M502" s="208">
        <v>1772.5</v>
      </c>
      <c r="N502" s="208">
        <v>3853</v>
      </c>
      <c r="O502" s="207">
        <v>72.84</v>
      </c>
      <c r="P502" s="208">
        <v>132.63</v>
      </c>
      <c r="Q502" s="207">
        <v>0.94310000000000005</v>
      </c>
      <c r="R502" s="203">
        <v>0.8296</v>
      </c>
    </row>
    <row r="503" spans="2:18" x14ac:dyDescent="0.3">
      <c r="B503" s="194">
        <v>44929</v>
      </c>
      <c r="C503" s="202">
        <v>86.436999999999998</v>
      </c>
      <c r="D503" s="203">
        <v>4.8600000000000003</v>
      </c>
      <c r="E503" s="204">
        <v>93.709000000000003</v>
      </c>
      <c r="F503" s="205">
        <v>4.3049999999999997</v>
      </c>
      <c r="G503" s="204">
        <v>98.155000000000001</v>
      </c>
      <c r="H503" s="205">
        <v>0.40799999999999997</v>
      </c>
      <c r="I503" s="204">
        <v>82.3671875</v>
      </c>
      <c r="J503" s="205">
        <v>3.73</v>
      </c>
      <c r="K503" s="206">
        <v>75.119</v>
      </c>
      <c r="L503" s="207">
        <v>84.566000000000003</v>
      </c>
      <c r="M503" s="208">
        <v>1750.7</v>
      </c>
      <c r="N503" s="208">
        <v>3824.1</v>
      </c>
      <c r="O503" s="207">
        <v>76.930000000000007</v>
      </c>
      <c r="P503" s="208">
        <v>131.02000000000001</v>
      </c>
      <c r="Q503" s="207">
        <v>0.94810000000000005</v>
      </c>
      <c r="R503" s="203">
        <v>0.83550000000000002</v>
      </c>
    </row>
    <row r="504" spans="2:18" x14ac:dyDescent="0.3">
      <c r="B504" s="194">
        <v>44925</v>
      </c>
      <c r="C504" s="209">
        <v>85.594999999999999</v>
      </c>
      <c r="D504" s="210">
        <v>4.9859999999999998</v>
      </c>
      <c r="E504" s="211">
        <v>93.337000000000003</v>
      </c>
      <c r="F504" s="212">
        <v>4.3899999999999997</v>
      </c>
      <c r="G504" s="211">
        <v>98.153999999999996</v>
      </c>
      <c r="H504" s="212">
        <v>0.40799999999999997</v>
      </c>
      <c r="I504" s="211">
        <v>81.4609375</v>
      </c>
      <c r="J504" s="212">
        <v>3.8650000000000002</v>
      </c>
      <c r="K504" s="213">
        <v>75.021000000000001</v>
      </c>
      <c r="L504" s="214">
        <v>83.122</v>
      </c>
      <c r="M504" s="215">
        <v>1761.2</v>
      </c>
      <c r="N504" s="215">
        <v>3839.5</v>
      </c>
      <c r="O504" s="214">
        <v>80.260000000000005</v>
      </c>
      <c r="P504" s="215">
        <v>131.12</v>
      </c>
      <c r="Q504" s="214">
        <v>0.93410000000000004</v>
      </c>
      <c r="R504" s="210">
        <v>0.8276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05"/>
    <col min="3" max="3" width="64.1640625" style="1" bestFit="1" customWidth="1"/>
    <col min="4" max="16384" width="10.83203125" style="1"/>
  </cols>
  <sheetData>
    <row r="2" spans="2:3" x14ac:dyDescent="0.3">
      <c r="B2" s="1" t="s">
        <v>426</v>
      </c>
    </row>
    <row r="3" spans="2:3" x14ac:dyDescent="0.3">
      <c r="B3" s="1"/>
    </row>
    <row r="4" spans="2:3" x14ac:dyDescent="0.3">
      <c r="C4" s="4" t="s">
        <v>427</v>
      </c>
    </row>
    <row r="7" spans="2:3" x14ac:dyDescent="0.3">
      <c r="C7" s="1" t="s">
        <v>73</v>
      </c>
    </row>
    <row r="8" spans="2:3" x14ac:dyDescent="0.3">
      <c r="C8" s="1" t="s">
        <v>430</v>
      </c>
    </row>
    <row r="9" spans="2:3" x14ac:dyDescent="0.3">
      <c r="C9" s="1" t="s">
        <v>428</v>
      </c>
    </row>
    <row r="10" spans="2:3" x14ac:dyDescent="0.3">
      <c r="C10" s="1" t="s">
        <v>429</v>
      </c>
    </row>
    <row r="11" spans="2:3" x14ac:dyDescent="0.3">
      <c r="C11" s="1" t="s">
        <v>431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EF0C-7DF2-1142-83CF-1F972E0F92DC}">
  <sheetPr codeName="Sheet18">
    <tabColor theme="5" tint="-0.499984740745262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6"/>
  <sheetViews>
    <sheetView workbookViewId="0"/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463</v>
      </c>
    </row>
    <row r="2" spans="1:1" x14ac:dyDescent="0.3">
      <c r="A2" s="1" t="s">
        <v>464</v>
      </c>
    </row>
    <row r="3" spans="1:1" x14ac:dyDescent="0.3">
      <c r="A3" s="1" t="s">
        <v>465</v>
      </c>
    </row>
    <row r="4" spans="1:1" x14ac:dyDescent="0.3">
      <c r="A4" s="1" t="s">
        <v>501</v>
      </c>
    </row>
    <row r="5" spans="1:1" x14ac:dyDescent="0.3">
      <c r="A5" s="1" t="s">
        <v>502</v>
      </c>
    </row>
    <row r="6" spans="1:1" x14ac:dyDescent="0.3">
      <c r="A6" s="1" t="s">
        <v>503</v>
      </c>
    </row>
  </sheetData>
  <phoneticPr fontId="2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E28" sqref="E28"/>
    </sheetView>
  </sheetViews>
  <sheetFormatPr baseColWidth="10" defaultRowHeight="16" x14ac:dyDescent="0.2"/>
  <cols>
    <col min="1" max="1" width="10.83203125" style="168"/>
    <col min="2" max="2" width="10.83203125" style="168" customWidth="1"/>
    <col min="3" max="3" width="10.83203125" style="168"/>
    <col min="4" max="7" width="10.83203125" style="168" customWidth="1"/>
    <col min="8" max="8" width="10.83203125" style="168"/>
    <col min="9" max="12" width="10.83203125" style="168" customWidth="1"/>
    <col min="13" max="16384" width="10.83203125" style="168"/>
  </cols>
  <sheetData>
    <row r="3" spans="2:11" ht="18" x14ac:dyDescent="0.25">
      <c r="B3" s="170" t="s">
        <v>450</v>
      </c>
      <c r="D3" s="175" t="s">
        <v>0</v>
      </c>
      <c r="I3" s="168" t="s">
        <v>397</v>
      </c>
      <c r="K3" s="173" t="s">
        <v>449</v>
      </c>
    </row>
    <row r="4" spans="2:11" x14ac:dyDescent="0.2">
      <c r="B4" s="169">
        <v>10</v>
      </c>
      <c r="C4" s="174"/>
      <c r="D4" s="171">
        <f t="array" ref="D4:G7">RhoMat*VolMat</f>
        <v>1.0000000000000002E-2</v>
      </c>
      <c r="E4" s="171">
        <v>1.0000000000000002E-2</v>
      </c>
      <c r="F4" s="171">
        <v>1.4999999999999999E-2</v>
      </c>
      <c r="G4" s="171">
        <v>2.0000000000000004E-2</v>
      </c>
      <c r="I4" s="168">
        <f t="array" ref="I4">MMULT(MMULT(TRANSPOSE(dollars),S),dollars)</f>
        <v>627</v>
      </c>
    </row>
    <row r="5" spans="2:11" x14ac:dyDescent="0.2">
      <c r="B5" s="169">
        <v>20</v>
      </c>
      <c r="C5" s="174"/>
      <c r="D5" s="171">
        <v>1.0000000000000002E-2</v>
      </c>
      <c r="E5" s="171">
        <v>4.0000000000000008E-2</v>
      </c>
      <c r="F5" s="171">
        <v>0.03</v>
      </c>
      <c r="G5" s="171">
        <v>4.0000000000000008E-2</v>
      </c>
    </row>
    <row r="6" spans="2:11" x14ac:dyDescent="0.2">
      <c r="B6" s="169">
        <v>30</v>
      </c>
      <c r="C6" s="174"/>
      <c r="D6" s="171">
        <v>1.4999999999999999E-2</v>
      </c>
      <c r="E6" s="171">
        <v>0.03</v>
      </c>
      <c r="F6" s="171">
        <v>0.09</v>
      </c>
      <c r="G6" s="171">
        <v>0.06</v>
      </c>
    </row>
    <row r="7" spans="2:11" x14ac:dyDescent="0.2">
      <c r="B7" s="169">
        <v>40</v>
      </c>
      <c r="C7" s="174"/>
      <c r="D7" s="171">
        <v>2.0000000000000004E-2</v>
      </c>
      <c r="E7" s="171">
        <v>4.0000000000000008E-2</v>
      </c>
      <c r="F7" s="171">
        <v>0.06</v>
      </c>
      <c r="G7" s="171">
        <v>0.16000000000000003</v>
      </c>
    </row>
    <row r="9" spans="2:11" ht="18" x14ac:dyDescent="0.25">
      <c r="B9" s="170" t="s">
        <v>448</v>
      </c>
      <c r="D9" s="170" t="s">
        <v>447</v>
      </c>
      <c r="I9" s="168" t="s">
        <v>397</v>
      </c>
      <c r="K9" s="173" t="s">
        <v>446</v>
      </c>
    </row>
    <row r="10" spans="2:11" x14ac:dyDescent="0.2">
      <c r="B10" s="169" cm="1">
        <f t="array" ref="B10:B13">dollars*vols</f>
        <v>1</v>
      </c>
      <c r="D10" s="169">
        <v>1</v>
      </c>
      <c r="E10" s="169">
        <v>0.5</v>
      </c>
      <c r="F10" s="169">
        <v>0.5</v>
      </c>
      <c r="G10" s="169">
        <v>0.5</v>
      </c>
      <c r="I10" s="168" cm="1">
        <f t="array" ref="I10">MMULT(MMULT(TRANSPOSE(dollarvols),RhoMat),dollarvols)</f>
        <v>627</v>
      </c>
    </row>
    <row r="11" spans="2:11" x14ac:dyDescent="0.2">
      <c r="B11" s="169">
        <v>4</v>
      </c>
      <c r="D11" s="169">
        <v>0.5</v>
      </c>
      <c r="E11" s="169">
        <v>1</v>
      </c>
      <c r="F11" s="169">
        <v>0.5</v>
      </c>
      <c r="G11" s="169">
        <v>0.5</v>
      </c>
    </row>
    <row r="12" spans="2:11" x14ac:dyDescent="0.2">
      <c r="B12" s="169">
        <v>9</v>
      </c>
      <c r="D12" s="169">
        <v>0.5</v>
      </c>
      <c r="E12" s="169">
        <v>0.5</v>
      </c>
      <c r="F12" s="169">
        <v>1</v>
      </c>
      <c r="G12" s="169">
        <v>0.5</v>
      </c>
    </row>
    <row r="13" spans="2:11" x14ac:dyDescent="0.2">
      <c r="B13" s="169">
        <v>16</v>
      </c>
      <c r="D13" s="169">
        <v>0.5</v>
      </c>
      <c r="E13" s="169">
        <v>0.5</v>
      </c>
      <c r="F13" s="169">
        <v>0.5</v>
      </c>
      <c r="G13" s="169">
        <v>1</v>
      </c>
    </row>
    <row r="15" spans="2:11" ht="18" x14ac:dyDescent="0.25">
      <c r="D15" s="170" t="s">
        <v>445</v>
      </c>
      <c r="I15" s="168" t="s">
        <v>397</v>
      </c>
      <c r="K15" s="173" t="s">
        <v>444</v>
      </c>
    </row>
    <row r="16" spans="2:11" x14ac:dyDescent="0.2">
      <c r="D16" s="172">
        <f t="array" ref="D16:G19">RhoMat*DollarVolMat</f>
        <v>1</v>
      </c>
      <c r="E16" s="172">
        <v>2</v>
      </c>
      <c r="F16" s="172">
        <v>4.5</v>
      </c>
      <c r="G16" s="172">
        <v>8</v>
      </c>
      <c r="I16" s="168">
        <f>SUM(Dollar_S)</f>
        <v>627</v>
      </c>
    </row>
    <row r="17" spans="2:7" x14ac:dyDescent="0.2">
      <c r="D17" s="172">
        <v>2</v>
      </c>
      <c r="E17" s="172">
        <v>16</v>
      </c>
      <c r="F17" s="172">
        <v>18</v>
      </c>
      <c r="G17" s="172">
        <v>32</v>
      </c>
    </row>
    <row r="18" spans="2:7" x14ac:dyDescent="0.2">
      <c r="D18" s="172">
        <v>4.5</v>
      </c>
      <c r="E18" s="172">
        <v>18</v>
      </c>
      <c r="F18" s="172">
        <v>81</v>
      </c>
      <c r="G18" s="172">
        <v>72</v>
      </c>
    </row>
    <row r="19" spans="2:7" x14ac:dyDescent="0.2">
      <c r="D19" s="172">
        <v>8</v>
      </c>
      <c r="E19" s="172">
        <v>32</v>
      </c>
      <c r="F19" s="172">
        <v>72</v>
      </c>
      <c r="G19" s="172">
        <v>256</v>
      </c>
    </row>
    <row r="21" spans="2:7" x14ac:dyDescent="0.2">
      <c r="B21" s="170" t="s">
        <v>443</v>
      </c>
      <c r="D21" s="170" t="s">
        <v>442</v>
      </c>
    </row>
    <row r="22" spans="2:7" x14ac:dyDescent="0.2">
      <c r="B22" s="171">
        <v>0.1</v>
      </c>
      <c r="D22" s="169">
        <f t="array" ref="D22:G25">MMULT(vols,TRANSPOSE(vols))</f>
        <v>1.0000000000000002E-2</v>
      </c>
      <c r="E22" s="169">
        <v>2.0000000000000004E-2</v>
      </c>
      <c r="F22" s="169">
        <v>0.03</v>
      </c>
      <c r="G22" s="169">
        <v>4.0000000000000008E-2</v>
      </c>
    </row>
    <row r="23" spans="2:7" x14ac:dyDescent="0.2">
      <c r="B23" s="171">
        <v>0.2</v>
      </c>
      <c r="D23" s="169">
        <v>2.0000000000000004E-2</v>
      </c>
      <c r="E23" s="169">
        <v>4.0000000000000008E-2</v>
      </c>
      <c r="F23" s="169">
        <v>0.06</v>
      </c>
      <c r="G23" s="169">
        <v>8.0000000000000016E-2</v>
      </c>
    </row>
    <row r="24" spans="2:7" x14ac:dyDescent="0.2">
      <c r="B24" s="171">
        <v>0.3</v>
      </c>
      <c r="D24" s="169">
        <v>0.03</v>
      </c>
      <c r="E24" s="169">
        <v>0.06</v>
      </c>
      <c r="F24" s="169">
        <v>0.09</v>
      </c>
      <c r="G24" s="169">
        <v>0.12</v>
      </c>
    </row>
    <row r="25" spans="2:7" x14ac:dyDescent="0.2">
      <c r="B25" s="171">
        <v>0.4</v>
      </c>
      <c r="D25" s="169">
        <v>4.0000000000000008E-2</v>
      </c>
      <c r="E25" s="169">
        <v>8.0000000000000016E-2</v>
      </c>
      <c r="F25" s="169">
        <v>0.12</v>
      </c>
      <c r="G25" s="169">
        <v>0.16000000000000003</v>
      </c>
    </row>
    <row r="27" spans="2:7" x14ac:dyDescent="0.2">
      <c r="D27" s="170" t="s">
        <v>441</v>
      </c>
    </row>
    <row r="28" spans="2:7" x14ac:dyDescent="0.2">
      <c r="D28" s="169">
        <f t="array" ref="D28:G31">MMULT(dollarvols,TRANSPOSE(dollarvols))</f>
        <v>1</v>
      </c>
      <c r="E28" s="169">
        <v>4</v>
      </c>
      <c r="F28" s="169">
        <v>9</v>
      </c>
      <c r="G28" s="169">
        <v>16</v>
      </c>
    </row>
    <row r="29" spans="2:7" x14ac:dyDescent="0.2">
      <c r="D29" s="169">
        <v>4</v>
      </c>
      <c r="E29" s="169">
        <v>16</v>
      </c>
      <c r="F29" s="169">
        <v>36</v>
      </c>
      <c r="G29" s="169">
        <v>64</v>
      </c>
    </row>
    <row r="30" spans="2:7" x14ac:dyDescent="0.2">
      <c r="D30" s="169">
        <v>9</v>
      </c>
      <c r="E30" s="169">
        <v>36</v>
      </c>
      <c r="F30" s="169">
        <v>81</v>
      </c>
      <c r="G30" s="169">
        <v>144</v>
      </c>
    </row>
    <row r="31" spans="2:7" x14ac:dyDescent="0.2">
      <c r="D31" s="169">
        <v>16</v>
      </c>
      <c r="E31" s="169">
        <v>64</v>
      </c>
      <c r="F31" s="169">
        <v>144</v>
      </c>
      <c r="G31" s="169">
        <v>256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68"/>
    <col min="2" max="2" width="10.83203125" style="168" customWidth="1"/>
    <col min="3" max="3" width="10.83203125" style="168"/>
    <col min="4" max="7" width="10.83203125" style="168" customWidth="1"/>
    <col min="8" max="8" width="10.83203125" style="168"/>
    <col min="9" max="12" width="10.83203125" style="168" customWidth="1"/>
    <col min="13" max="13" width="16" style="168" bestFit="1" customWidth="1"/>
    <col min="14" max="14" width="32.1640625" style="168" bestFit="1" customWidth="1"/>
    <col min="15" max="16384" width="10.83203125" style="168"/>
  </cols>
  <sheetData>
    <row r="3" spans="2:14" ht="18" x14ac:dyDescent="0.25">
      <c r="B3" s="170" t="s">
        <v>450</v>
      </c>
      <c r="D3" s="175" t="s">
        <v>0</v>
      </c>
      <c r="I3" s="168" t="s">
        <v>397</v>
      </c>
      <c r="K3" s="173" t="s">
        <v>449</v>
      </c>
      <c r="M3" s="173" t="s">
        <v>449</v>
      </c>
    </row>
    <row r="4" spans="2:14" x14ac:dyDescent="0.2">
      <c r="B4" s="169">
        <v>10</v>
      </c>
      <c r="C4" s="174"/>
      <c r="D4" s="171">
        <f t="array" ref="D4:G7">RhoMat*VolMat</f>
        <v>1.0000000000000002E-2</v>
      </c>
      <c r="E4" s="171">
        <v>1.0000000000000002E-2</v>
      </c>
      <c r="F4" s="171">
        <v>1.4999999999999999E-2</v>
      </c>
      <c r="G4" s="171">
        <v>2.0000000000000004E-2</v>
      </c>
      <c r="I4" s="168">
        <f t="array" ref="I4">MMULT(MMULT(TRANSPOSE(dollars),S),dollars)</f>
        <v>627</v>
      </c>
      <c r="M4" s="177" t="s">
        <v>459</v>
      </c>
      <c r="N4" s="176" t="s">
        <v>458</v>
      </c>
    </row>
    <row r="5" spans="2:14" x14ac:dyDescent="0.2">
      <c r="B5" s="169">
        <v>20</v>
      </c>
      <c r="C5" s="174"/>
      <c r="D5" s="171">
        <v>1.0000000000000002E-2</v>
      </c>
      <c r="E5" s="171">
        <v>4.0000000000000008E-2</v>
      </c>
      <c r="F5" s="171">
        <v>0.03</v>
      </c>
      <c r="G5" s="171">
        <v>4.0000000000000008E-2</v>
      </c>
      <c r="M5" s="177" t="s">
        <v>452</v>
      </c>
      <c r="N5" s="176" t="s">
        <v>460</v>
      </c>
    </row>
    <row r="6" spans="2:14" x14ac:dyDescent="0.2">
      <c r="B6" s="169">
        <v>30</v>
      </c>
      <c r="C6" s="174"/>
      <c r="D6" s="171">
        <v>1.4999999999999999E-2</v>
      </c>
      <c r="E6" s="171">
        <v>0.03</v>
      </c>
      <c r="F6" s="171">
        <v>0.09</v>
      </c>
      <c r="G6" s="171">
        <v>0.06</v>
      </c>
    </row>
    <row r="7" spans="2:14" x14ac:dyDescent="0.2">
      <c r="B7" s="169">
        <v>40</v>
      </c>
      <c r="C7" s="174"/>
      <c r="D7" s="171">
        <v>2.0000000000000004E-2</v>
      </c>
      <c r="E7" s="171">
        <v>4.0000000000000008E-2</v>
      </c>
      <c r="F7" s="171">
        <v>0.06</v>
      </c>
      <c r="G7" s="171">
        <v>0.16000000000000003</v>
      </c>
    </row>
    <row r="9" spans="2:14" ht="18" x14ac:dyDescent="0.25">
      <c r="B9" s="170" t="s">
        <v>448</v>
      </c>
      <c r="D9" s="170" t="s">
        <v>447</v>
      </c>
      <c r="I9" s="168" t="s">
        <v>397</v>
      </c>
      <c r="K9" s="173" t="s">
        <v>446</v>
      </c>
      <c r="M9" s="173" t="s">
        <v>446</v>
      </c>
    </row>
    <row r="10" spans="2:14" x14ac:dyDescent="0.2">
      <c r="B10" s="169" cm="1">
        <f t="array" ref="B10:B13">dollars*vols</f>
        <v>1</v>
      </c>
      <c r="D10" s="169">
        <v>1</v>
      </c>
      <c r="E10" s="169">
        <v>0.5</v>
      </c>
      <c r="F10" s="169">
        <v>0.5</v>
      </c>
      <c r="G10" s="169">
        <v>0.5</v>
      </c>
      <c r="I10" s="168" cm="1">
        <f t="array" ref="I10">MMULT(MMULT(TRANSPOSE(dollarvols),RhoMat),dollarvols)</f>
        <v>627</v>
      </c>
      <c r="M10" s="177" t="s">
        <v>459</v>
      </c>
      <c r="N10" s="176" t="s">
        <v>458</v>
      </c>
    </row>
    <row r="11" spans="2:14" x14ac:dyDescent="0.2">
      <c r="B11" s="169">
        <v>4</v>
      </c>
      <c r="D11" s="169">
        <v>0.5</v>
      </c>
      <c r="E11" s="169">
        <v>1</v>
      </c>
      <c r="F11" s="169">
        <v>0.5</v>
      </c>
      <c r="G11" s="169">
        <v>0.5</v>
      </c>
      <c r="M11" s="178" t="s">
        <v>457</v>
      </c>
      <c r="N11" s="176" t="s">
        <v>456</v>
      </c>
    </row>
    <row r="12" spans="2:14" x14ac:dyDescent="0.2">
      <c r="B12" s="169">
        <v>9</v>
      </c>
      <c r="D12" s="169">
        <v>0.5</v>
      </c>
      <c r="E12" s="169">
        <v>0.5</v>
      </c>
      <c r="F12" s="169">
        <v>1</v>
      </c>
      <c r="G12" s="169">
        <v>0.5</v>
      </c>
      <c r="M12" s="178" t="s">
        <v>455</v>
      </c>
      <c r="N12" s="176" t="s">
        <v>454</v>
      </c>
    </row>
    <row r="13" spans="2:14" x14ac:dyDescent="0.2">
      <c r="B13" s="169">
        <v>16</v>
      </c>
      <c r="D13" s="169">
        <v>0.5</v>
      </c>
      <c r="E13" s="169">
        <v>0.5</v>
      </c>
      <c r="F13" s="169">
        <v>0.5</v>
      </c>
      <c r="G13" s="169">
        <v>1</v>
      </c>
    </row>
    <row r="15" spans="2:14" ht="18" x14ac:dyDescent="0.25">
      <c r="D15" s="170" t="s">
        <v>445</v>
      </c>
      <c r="I15" s="168" t="s">
        <v>397</v>
      </c>
      <c r="K15" s="173" t="s">
        <v>444</v>
      </c>
      <c r="M15" s="173" t="s">
        <v>453</v>
      </c>
    </row>
    <row r="16" spans="2:14" x14ac:dyDescent="0.2">
      <c r="D16" s="172">
        <f t="array" ref="D16:G19">RhoMat*DollarVolMat</f>
        <v>1</v>
      </c>
      <c r="E16" s="172">
        <v>2</v>
      </c>
      <c r="F16" s="172">
        <v>4.5</v>
      </c>
      <c r="G16" s="172">
        <v>8</v>
      </c>
      <c r="I16" s="168">
        <f>SUM(Dollar_S)</f>
        <v>627</v>
      </c>
      <c r="M16" s="177" t="s">
        <v>452</v>
      </c>
      <c r="N16" s="176" t="s">
        <v>451</v>
      </c>
    </row>
    <row r="17" spans="2:7" x14ac:dyDescent="0.2">
      <c r="D17" s="172">
        <v>2</v>
      </c>
      <c r="E17" s="172">
        <v>16</v>
      </c>
      <c r="F17" s="172">
        <v>18</v>
      </c>
      <c r="G17" s="172">
        <v>32</v>
      </c>
    </row>
    <row r="18" spans="2:7" x14ac:dyDescent="0.2">
      <c r="D18" s="172">
        <v>4.5</v>
      </c>
      <c r="E18" s="172">
        <v>18</v>
      </c>
      <c r="F18" s="172">
        <v>81</v>
      </c>
      <c r="G18" s="172">
        <v>72</v>
      </c>
    </row>
    <row r="19" spans="2:7" x14ac:dyDescent="0.2">
      <c r="D19" s="172">
        <v>8</v>
      </c>
      <c r="E19" s="172">
        <v>32</v>
      </c>
      <c r="F19" s="172">
        <v>72</v>
      </c>
      <c r="G19" s="172">
        <v>256</v>
      </c>
    </row>
    <row r="21" spans="2:7" x14ac:dyDescent="0.2">
      <c r="B21" s="170" t="s">
        <v>443</v>
      </c>
      <c r="D21" s="170" t="s">
        <v>442</v>
      </c>
    </row>
    <row r="22" spans="2:7" x14ac:dyDescent="0.2">
      <c r="B22" s="171">
        <v>0.1</v>
      </c>
      <c r="D22" s="169">
        <f t="array" ref="D22:G25">MMULT(vols,TRANSPOSE(vols))</f>
        <v>1.0000000000000002E-2</v>
      </c>
      <c r="E22" s="169">
        <v>2.0000000000000004E-2</v>
      </c>
      <c r="F22" s="169">
        <v>0.03</v>
      </c>
      <c r="G22" s="169">
        <v>4.0000000000000008E-2</v>
      </c>
    </row>
    <row r="23" spans="2:7" x14ac:dyDescent="0.2">
      <c r="B23" s="171">
        <v>0.2</v>
      </c>
      <c r="D23" s="169">
        <v>2.0000000000000004E-2</v>
      </c>
      <c r="E23" s="169">
        <v>4.0000000000000008E-2</v>
      </c>
      <c r="F23" s="169">
        <v>0.06</v>
      </c>
      <c r="G23" s="169">
        <v>8.0000000000000016E-2</v>
      </c>
    </row>
    <row r="24" spans="2:7" x14ac:dyDescent="0.2">
      <c r="B24" s="171">
        <v>0.3</v>
      </c>
      <c r="D24" s="169">
        <v>0.03</v>
      </c>
      <c r="E24" s="169">
        <v>0.06</v>
      </c>
      <c r="F24" s="169">
        <v>0.09</v>
      </c>
      <c r="G24" s="169">
        <v>0.12</v>
      </c>
    </row>
    <row r="25" spans="2:7" x14ac:dyDescent="0.2">
      <c r="B25" s="171">
        <v>0.4</v>
      </c>
      <c r="D25" s="169">
        <v>4.0000000000000008E-2</v>
      </c>
      <c r="E25" s="169">
        <v>8.0000000000000016E-2</v>
      </c>
      <c r="F25" s="169">
        <v>0.12</v>
      </c>
      <c r="G25" s="169">
        <v>0.16000000000000003</v>
      </c>
    </row>
    <row r="27" spans="2:7" x14ac:dyDescent="0.2">
      <c r="D27" s="170" t="s">
        <v>441</v>
      </c>
    </row>
    <row r="28" spans="2:7" x14ac:dyDescent="0.2">
      <c r="D28" s="169">
        <f t="array" ref="D28:G31">MMULT(dollarvols,TRANSPOSE(dollarvols))</f>
        <v>1</v>
      </c>
      <c r="E28" s="169">
        <v>4</v>
      </c>
      <c r="F28" s="169">
        <v>9</v>
      </c>
      <c r="G28" s="169">
        <v>16</v>
      </c>
    </row>
    <row r="29" spans="2:7" x14ac:dyDescent="0.2">
      <c r="D29" s="169">
        <v>4</v>
      </c>
      <c r="E29" s="169">
        <v>16</v>
      </c>
      <c r="F29" s="169">
        <v>36</v>
      </c>
      <c r="G29" s="169">
        <v>64</v>
      </c>
    </row>
    <row r="30" spans="2:7" x14ac:dyDescent="0.2">
      <c r="D30" s="169">
        <v>9</v>
      </c>
      <c r="E30" s="169">
        <v>36</v>
      </c>
      <c r="F30" s="169">
        <v>81</v>
      </c>
      <c r="G30" s="169">
        <v>144</v>
      </c>
    </row>
    <row r="31" spans="2:7" x14ac:dyDescent="0.2">
      <c r="D31" s="169">
        <v>16</v>
      </c>
      <c r="E31" s="169">
        <v>64</v>
      </c>
      <c r="F31" s="169">
        <v>144</v>
      </c>
      <c r="G31" s="169">
        <v>256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68"/>
    <col min="2" max="2" width="10.83203125" style="168" customWidth="1"/>
    <col min="3" max="3" width="10.83203125" style="168"/>
    <col min="4" max="7" width="10.83203125" style="168" customWidth="1"/>
    <col min="8" max="8" width="10.83203125" style="168"/>
    <col min="9" max="12" width="10.83203125" style="168" customWidth="1"/>
    <col min="13" max="13" width="16" style="168" bestFit="1" customWidth="1"/>
    <col min="14" max="14" width="32.1640625" style="168" bestFit="1" customWidth="1"/>
    <col min="15" max="15" width="10.83203125" style="168"/>
    <col min="16" max="16" width="14.1640625" style="168" bestFit="1" customWidth="1"/>
    <col min="17" max="17" width="20" style="168" bestFit="1" customWidth="1"/>
    <col min="18" max="16384" width="10.83203125" style="168"/>
  </cols>
  <sheetData>
    <row r="3" spans="2:17" ht="18" x14ac:dyDescent="0.25">
      <c r="B3" s="170" t="s">
        <v>450</v>
      </c>
      <c r="D3" s="175" t="s">
        <v>0</v>
      </c>
      <c r="I3" s="168" t="s">
        <v>397</v>
      </c>
      <c r="K3" s="173" t="s">
        <v>449</v>
      </c>
      <c r="M3" s="173" t="s">
        <v>449</v>
      </c>
    </row>
    <row r="4" spans="2:17" x14ac:dyDescent="0.2">
      <c r="B4" s="169">
        <v>10</v>
      </c>
      <c r="C4" s="174"/>
      <c r="D4" s="171">
        <f t="array" ref="D4:G7">RhoMat*VolMat</f>
        <v>1.0000000000000002E-2</v>
      </c>
      <c r="E4" s="171">
        <v>1.0000000000000002E-2</v>
      </c>
      <c r="F4" s="171">
        <v>1.4999999999999999E-2</v>
      </c>
      <c r="G4" s="171">
        <v>2.0000000000000004E-2</v>
      </c>
      <c r="I4" s="168">
        <f t="array" ref="I4">MMULT(MMULT(TRANSPOSE(dollars),S),dollars)</f>
        <v>627</v>
      </c>
      <c r="M4" s="177" t="s">
        <v>459</v>
      </c>
      <c r="N4" s="176" t="s">
        <v>458</v>
      </c>
    </row>
    <row r="5" spans="2:17" x14ac:dyDescent="0.2">
      <c r="B5" s="169">
        <v>20</v>
      </c>
      <c r="C5" s="174"/>
      <c r="D5" s="171">
        <v>1.0000000000000002E-2</v>
      </c>
      <c r="E5" s="171">
        <v>4.0000000000000008E-2</v>
      </c>
      <c r="F5" s="171">
        <v>0.03</v>
      </c>
      <c r="G5" s="171">
        <v>4.0000000000000008E-2</v>
      </c>
      <c r="M5" s="177" t="s">
        <v>452</v>
      </c>
      <c r="N5" s="176" t="s">
        <v>460</v>
      </c>
    </row>
    <row r="6" spans="2:17" x14ac:dyDescent="0.2">
      <c r="B6" s="169">
        <v>30</v>
      </c>
      <c r="C6" s="174"/>
      <c r="D6" s="171">
        <v>1.4999999999999999E-2</v>
      </c>
      <c r="E6" s="171">
        <v>0.03</v>
      </c>
      <c r="F6" s="171">
        <v>0.09</v>
      </c>
      <c r="G6" s="171">
        <v>0.06</v>
      </c>
    </row>
    <row r="7" spans="2:17" x14ac:dyDescent="0.2">
      <c r="B7" s="169">
        <v>40</v>
      </c>
      <c r="C7" s="174"/>
      <c r="D7" s="171">
        <v>2.0000000000000004E-2</v>
      </c>
      <c r="E7" s="171">
        <v>4.0000000000000008E-2</v>
      </c>
      <c r="F7" s="171">
        <v>0.06</v>
      </c>
      <c r="G7" s="171">
        <v>0.16000000000000003</v>
      </c>
    </row>
    <row r="9" spans="2:17" ht="18" x14ac:dyDescent="0.25">
      <c r="B9" s="170" t="s">
        <v>448</v>
      </c>
      <c r="D9" s="170" t="s">
        <v>447</v>
      </c>
      <c r="I9" s="168" t="s">
        <v>397</v>
      </c>
      <c r="K9" s="173" t="s">
        <v>446</v>
      </c>
      <c r="M9" s="173" t="s">
        <v>446</v>
      </c>
      <c r="P9" s="173" t="s">
        <v>462</v>
      </c>
    </row>
    <row r="10" spans="2:17" x14ac:dyDescent="0.2">
      <c r="B10" s="169" cm="1">
        <f t="array" ref="B10:B13">dollars*vols</f>
        <v>1</v>
      </c>
      <c r="D10" s="169">
        <v>1</v>
      </c>
      <c r="E10" s="169">
        <v>0.5</v>
      </c>
      <c r="F10" s="169">
        <v>0.5</v>
      </c>
      <c r="G10" s="169">
        <v>0.5</v>
      </c>
      <c r="I10" s="168" cm="1">
        <f t="array" ref="I10">MMULT(MMULT(TRANSPOSE(dollarvols),RhoMat),dollarvols)</f>
        <v>627</v>
      </c>
      <c r="M10" s="177" t="s">
        <v>459</v>
      </c>
      <c r="N10" s="176" t="s">
        <v>458</v>
      </c>
      <c r="P10" s="177" t="s">
        <v>459</v>
      </c>
      <c r="Q10" s="176" t="s">
        <v>454</v>
      </c>
    </row>
    <row r="11" spans="2:17" x14ac:dyDescent="0.2">
      <c r="B11" s="169">
        <v>4</v>
      </c>
      <c r="D11" s="169">
        <v>0.5</v>
      </c>
      <c r="E11" s="169">
        <v>1</v>
      </c>
      <c r="F11" s="169">
        <v>0.5</v>
      </c>
      <c r="G11" s="169">
        <v>0.5</v>
      </c>
      <c r="M11" s="178" t="s">
        <v>457</v>
      </c>
      <c r="N11" s="176" t="s">
        <v>456</v>
      </c>
      <c r="P11" s="178" t="s">
        <v>457</v>
      </c>
      <c r="Q11" s="176" t="s">
        <v>456</v>
      </c>
    </row>
    <row r="12" spans="2:17" x14ac:dyDescent="0.2">
      <c r="B12" s="169">
        <v>9</v>
      </c>
      <c r="D12" s="169">
        <v>0.5</v>
      </c>
      <c r="E12" s="169">
        <v>0.5</v>
      </c>
      <c r="F12" s="169">
        <v>1</v>
      </c>
      <c r="G12" s="169">
        <v>0.5</v>
      </c>
      <c r="M12" s="178" t="s">
        <v>455</v>
      </c>
      <c r="N12" s="176" t="s">
        <v>454</v>
      </c>
      <c r="P12" s="178" t="s">
        <v>461</v>
      </c>
      <c r="Q12" s="176" t="s">
        <v>458</v>
      </c>
    </row>
    <row r="13" spans="2:17" x14ac:dyDescent="0.2">
      <c r="B13" s="169">
        <v>16</v>
      </c>
      <c r="D13" s="169">
        <v>0.5</v>
      </c>
      <c r="E13" s="169">
        <v>0.5</v>
      </c>
      <c r="F13" s="169">
        <v>0.5</v>
      </c>
      <c r="G13" s="169">
        <v>1</v>
      </c>
    </row>
    <row r="15" spans="2:17" ht="18" x14ac:dyDescent="0.25">
      <c r="D15" s="170" t="s">
        <v>445</v>
      </c>
      <c r="I15" s="168" t="s">
        <v>397</v>
      </c>
      <c r="K15" s="173" t="s">
        <v>444</v>
      </c>
      <c r="M15" s="173" t="s">
        <v>453</v>
      </c>
    </row>
    <row r="16" spans="2:17" x14ac:dyDescent="0.2">
      <c r="D16" s="172">
        <f t="array" ref="D16:G19">RhoMat*DollarVolMat</f>
        <v>1</v>
      </c>
      <c r="E16" s="172">
        <v>2</v>
      </c>
      <c r="F16" s="172">
        <v>4.5</v>
      </c>
      <c r="G16" s="172">
        <v>8</v>
      </c>
      <c r="I16" s="168">
        <f>SUM(Dollar_S)</f>
        <v>627</v>
      </c>
      <c r="M16" s="177" t="s">
        <v>452</v>
      </c>
      <c r="N16" s="176" t="s">
        <v>451</v>
      </c>
    </row>
    <row r="17" spans="2:7" x14ac:dyDescent="0.2">
      <c r="D17" s="172">
        <v>2</v>
      </c>
      <c r="E17" s="172">
        <v>16</v>
      </c>
      <c r="F17" s="172">
        <v>18</v>
      </c>
      <c r="G17" s="172">
        <v>32</v>
      </c>
    </row>
    <row r="18" spans="2:7" x14ac:dyDescent="0.2">
      <c r="D18" s="172">
        <v>4.5</v>
      </c>
      <c r="E18" s="172">
        <v>18</v>
      </c>
      <c r="F18" s="172">
        <v>81</v>
      </c>
      <c r="G18" s="172">
        <v>72</v>
      </c>
    </row>
    <row r="19" spans="2:7" x14ac:dyDescent="0.2">
      <c r="D19" s="172">
        <v>8</v>
      </c>
      <c r="E19" s="172">
        <v>32</v>
      </c>
      <c r="F19" s="172">
        <v>72</v>
      </c>
      <c r="G19" s="172">
        <v>256</v>
      </c>
    </row>
    <row r="21" spans="2:7" x14ac:dyDescent="0.2">
      <c r="B21" s="170" t="s">
        <v>443</v>
      </c>
      <c r="D21" s="170" t="s">
        <v>442</v>
      </c>
    </row>
    <row r="22" spans="2:7" x14ac:dyDescent="0.2">
      <c r="B22" s="171">
        <v>0.1</v>
      </c>
      <c r="D22" s="169">
        <f t="array" ref="D22:G25">MMULT(vols,TRANSPOSE(vols))</f>
        <v>1.0000000000000002E-2</v>
      </c>
      <c r="E22" s="169">
        <v>2.0000000000000004E-2</v>
      </c>
      <c r="F22" s="169">
        <v>0.03</v>
      </c>
      <c r="G22" s="169">
        <v>4.0000000000000008E-2</v>
      </c>
    </row>
    <row r="23" spans="2:7" x14ac:dyDescent="0.2">
      <c r="B23" s="171">
        <v>0.2</v>
      </c>
      <c r="D23" s="169">
        <v>2.0000000000000004E-2</v>
      </c>
      <c r="E23" s="169">
        <v>4.0000000000000008E-2</v>
      </c>
      <c r="F23" s="169">
        <v>0.06</v>
      </c>
      <c r="G23" s="169">
        <v>8.0000000000000016E-2</v>
      </c>
    </row>
    <row r="24" spans="2:7" x14ac:dyDescent="0.2">
      <c r="B24" s="171">
        <v>0.3</v>
      </c>
      <c r="D24" s="169">
        <v>0.03</v>
      </c>
      <c r="E24" s="169">
        <v>0.06</v>
      </c>
      <c r="F24" s="169">
        <v>0.09</v>
      </c>
      <c r="G24" s="169">
        <v>0.12</v>
      </c>
    </row>
    <row r="25" spans="2:7" x14ac:dyDescent="0.2">
      <c r="B25" s="171">
        <v>0.4</v>
      </c>
      <c r="D25" s="169">
        <v>4.0000000000000008E-2</v>
      </c>
      <c r="E25" s="169">
        <v>8.0000000000000016E-2</v>
      </c>
      <c r="F25" s="169">
        <v>0.12</v>
      </c>
      <c r="G25" s="169">
        <v>0.16000000000000003</v>
      </c>
    </row>
    <row r="27" spans="2:7" x14ac:dyDescent="0.2">
      <c r="D27" s="170" t="s">
        <v>441</v>
      </c>
    </row>
    <row r="28" spans="2:7" x14ac:dyDescent="0.2">
      <c r="D28" s="169">
        <f t="array" ref="D28:G31">MMULT(dollarvols,TRANSPOSE(dollarvols))</f>
        <v>1</v>
      </c>
      <c r="E28" s="169">
        <v>4</v>
      </c>
      <c r="F28" s="169">
        <v>9</v>
      </c>
      <c r="G28" s="169">
        <v>16</v>
      </c>
    </row>
    <row r="29" spans="2:7" x14ac:dyDescent="0.2">
      <c r="D29" s="169">
        <v>4</v>
      </c>
      <c r="E29" s="169">
        <v>16</v>
      </c>
      <c r="F29" s="169">
        <v>36</v>
      </c>
      <c r="G29" s="169">
        <v>64</v>
      </c>
    </row>
    <row r="30" spans="2:7" x14ac:dyDescent="0.2">
      <c r="D30" s="169">
        <v>9</v>
      </c>
      <c r="E30" s="169">
        <v>36</v>
      </c>
      <c r="F30" s="169">
        <v>81</v>
      </c>
      <c r="G30" s="169">
        <v>144</v>
      </c>
    </row>
    <row r="31" spans="2:7" x14ac:dyDescent="0.2">
      <c r="D31" s="169">
        <v>16</v>
      </c>
      <c r="E31" s="169">
        <v>64</v>
      </c>
      <c r="F31" s="169">
        <v>144</v>
      </c>
      <c r="G31" s="169">
        <v>256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7C210-2B55-B34E-89C1-D3A622726059}">
  <sheetPr>
    <tabColor rgb="FF7030A0"/>
  </sheetPr>
  <dimension ref="A2:A18"/>
  <sheetViews>
    <sheetView workbookViewId="0"/>
  </sheetViews>
  <sheetFormatPr baseColWidth="10" defaultRowHeight="26" x14ac:dyDescent="0.3"/>
  <cols>
    <col min="1" max="16384" width="10.83203125" style="1"/>
  </cols>
  <sheetData>
    <row r="2" spans="1:1" x14ac:dyDescent="0.3">
      <c r="A2" s="163" t="s">
        <v>504</v>
      </c>
    </row>
    <row r="4" spans="1:1" s="187" customFormat="1" x14ac:dyDescent="0.3"/>
    <row r="5" spans="1:1" s="187" customFormat="1" x14ac:dyDescent="0.3"/>
    <row r="6" spans="1:1" s="187" customFormat="1" x14ac:dyDescent="0.3"/>
    <row r="7" spans="1:1" s="187" customFormat="1" x14ac:dyDescent="0.3"/>
    <row r="8" spans="1:1" s="187" customFormat="1" x14ac:dyDescent="0.3"/>
    <row r="9" spans="1:1" s="187" customFormat="1" x14ac:dyDescent="0.3"/>
    <row r="10" spans="1:1" s="187" customFormat="1" x14ac:dyDescent="0.3"/>
    <row r="11" spans="1:1" s="187" customFormat="1" x14ac:dyDescent="0.3"/>
    <row r="12" spans="1:1" s="187" customFormat="1" x14ac:dyDescent="0.3"/>
    <row r="13" spans="1:1" s="187" customFormat="1" x14ac:dyDescent="0.3"/>
    <row r="14" spans="1:1" s="187" customFormat="1" x14ac:dyDescent="0.3"/>
    <row r="15" spans="1:1" s="187" customFormat="1" x14ac:dyDescent="0.3"/>
    <row r="16" spans="1:1" s="187" customFormat="1" x14ac:dyDescent="0.3"/>
    <row r="17" s="187" customFormat="1" x14ac:dyDescent="0.3"/>
    <row r="18" s="187" customFormat="1" x14ac:dyDescent="0.3"/>
  </sheetData>
  <hyperlinks>
    <hyperlink ref="A2" r:id="rId1" display="Video" xr:uid="{19FF0C3C-E32F-6A44-914E-A5B06E5079D0}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C93F2-BB5E-C54F-8CFD-4771EE02EF85}">
  <sheetPr>
    <tabColor rgb="FF7030A0"/>
  </sheetPr>
  <dimension ref="A2:A24"/>
  <sheetViews>
    <sheetView workbookViewId="0"/>
  </sheetViews>
  <sheetFormatPr baseColWidth="10" defaultRowHeight="26" x14ac:dyDescent="0.3"/>
  <cols>
    <col min="1" max="16384" width="10.83203125" style="1"/>
  </cols>
  <sheetData>
    <row r="2" spans="1:1" x14ac:dyDescent="0.3">
      <c r="A2" s="163" t="s">
        <v>502</v>
      </c>
    </row>
    <row r="3" spans="1:1" s="187" customFormat="1" x14ac:dyDescent="0.3"/>
    <row r="4" spans="1:1" s="187" customFormat="1" x14ac:dyDescent="0.3"/>
    <row r="5" spans="1:1" s="187" customFormat="1" x14ac:dyDescent="0.3"/>
    <row r="6" spans="1:1" s="187" customFormat="1" x14ac:dyDescent="0.3"/>
    <row r="7" spans="1:1" s="187" customFormat="1" x14ac:dyDescent="0.3"/>
    <row r="8" spans="1:1" s="187" customFormat="1" x14ac:dyDescent="0.3"/>
    <row r="9" spans="1:1" s="187" customFormat="1" x14ac:dyDescent="0.3"/>
    <row r="10" spans="1:1" s="187" customFormat="1" x14ac:dyDescent="0.3"/>
    <row r="11" spans="1:1" s="187" customFormat="1" x14ac:dyDescent="0.3"/>
    <row r="12" spans="1:1" s="187" customFormat="1" x14ac:dyDescent="0.3"/>
    <row r="13" spans="1:1" s="187" customFormat="1" x14ac:dyDescent="0.3"/>
    <row r="14" spans="1:1" s="187" customFormat="1" x14ac:dyDescent="0.3"/>
    <row r="15" spans="1:1" s="187" customFormat="1" x14ac:dyDescent="0.3"/>
    <row r="16" spans="1:1" s="187" customFormat="1" x14ac:dyDescent="0.3"/>
    <row r="17" s="187" customFormat="1" x14ac:dyDescent="0.3"/>
    <row r="18" s="187" customFormat="1" x14ac:dyDescent="0.3"/>
    <row r="19" s="187" customFormat="1" x14ac:dyDescent="0.3"/>
    <row r="20" s="187" customFormat="1" x14ac:dyDescent="0.3"/>
    <row r="21" s="187" customFormat="1" x14ac:dyDescent="0.3"/>
    <row r="22" s="187" customFormat="1" x14ac:dyDescent="0.3"/>
    <row r="23" s="187" customFormat="1" x14ac:dyDescent="0.3"/>
    <row r="24" s="187" customFormat="1" x14ac:dyDescent="0.3"/>
  </sheetData>
  <hyperlinks>
    <hyperlink ref="A2" r:id="rId1" display="Video" xr:uid="{3A47DFAC-7EB1-5C40-9EC2-2A4E48A231F3}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3A23C-B246-084E-BCFF-CB65B200C95E}">
  <sheetPr>
    <tabColor rgb="FF7030A0"/>
  </sheetPr>
  <dimension ref="A1:A45"/>
  <sheetViews>
    <sheetView workbookViewId="0"/>
  </sheetViews>
  <sheetFormatPr baseColWidth="10" defaultRowHeight="26" x14ac:dyDescent="0.3"/>
  <cols>
    <col min="1" max="16384" width="10.83203125" style="187"/>
  </cols>
  <sheetData>
    <row r="1" spans="1:1" x14ac:dyDescent="0.3">
      <c r="A1" s="188" t="s">
        <v>503</v>
      </c>
    </row>
    <row r="17" s="187" customFormat="1" x14ac:dyDescent="0.3"/>
    <row r="18" s="187" customFormat="1" x14ac:dyDescent="0.3"/>
    <row r="19" s="187" customFormat="1" x14ac:dyDescent="0.3"/>
    <row r="20" s="187" customFormat="1" x14ac:dyDescent="0.3"/>
    <row r="21" s="187" customFormat="1" x14ac:dyDescent="0.3"/>
    <row r="22" s="187" customFormat="1" x14ac:dyDescent="0.3"/>
    <row r="24" s="187" customFormat="1" x14ac:dyDescent="0.3"/>
    <row r="25" s="187" customFormat="1" x14ac:dyDescent="0.3"/>
    <row r="26" s="187" customFormat="1" x14ac:dyDescent="0.3"/>
    <row r="27" s="187" customFormat="1" x14ac:dyDescent="0.3"/>
    <row r="28" s="187" customFormat="1" x14ac:dyDescent="0.3"/>
    <row r="29" s="187" customFormat="1" x14ac:dyDescent="0.3"/>
    <row r="30" s="187" customFormat="1" x14ac:dyDescent="0.3"/>
    <row r="31" s="187" customFormat="1" x14ac:dyDescent="0.3"/>
    <row r="32" s="187" customFormat="1" x14ac:dyDescent="0.3"/>
    <row r="33" s="187" customFormat="1" x14ac:dyDescent="0.3"/>
    <row r="34" s="187" customFormat="1" x14ac:dyDescent="0.3"/>
    <row r="35" s="187" customFormat="1" x14ac:dyDescent="0.3"/>
    <row r="36" s="187" customFormat="1" x14ac:dyDescent="0.3"/>
    <row r="37" s="187" customFormat="1" x14ac:dyDescent="0.3"/>
    <row r="38" s="187" customFormat="1" x14ac:dyDescent="0.3"/>
    <row r="39" s="187" customFormat="1" x14ac:dyDescent="0.3"/>
    <row r="40" s="187" customFormat="1" x14ac:dyDescent="0.3"/>
    <row r="41" s="187" customFormat="1" x14ac:dyDescent="0.3"/>
    <row r="42" s="187" customFormat="1" x14ac:dyDescent="0.3"/>
    <row r="43" s="187" customFormat="1" x14ac:dyDescent="0.3"/>
    <row r="44" s="187" customFormat="1" x14ac:dyDescent="0.3"/>
    <row r="45" s="187" customFormat="1" x14ac:dyDescent="0.3"/>
  </sheetData>
  <hyperlinks>
    <hyperlink ref="A1" r:id="rId1" xr:uid="{37E60CB8-9B84-834F-87E8-90761163031F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107</vt:i4>
      </vt:variant>
    </vt:vector>
  </HeadingPairs>
  <TitlesOfParts>
    <vt:vector size="158" baseType="lpstr">
      <vt:lpstr>Today</vt:lpstr>
      <vt:lpstr>Objectives</vt:lpstr>
      <vt:lpstr>Swaps</vt:lpstr>
      <vt:lpstr>LIBOR</vt:lpstr>
      <vt:lpstr>Swaps_</vt:lpstr>
      <vt:lpstr>Swaps_IRS</vt:lpstr>
      <vt:lpstr>Swaps_FX</vt:lpstr>
      <vt:lpstr>Marginal_VaR</vt:lpstr>
      <vt:lpstr>PortfolioVariance</vt:lpstr>
      <vt:lpstr>MVaR</vt:lpstr>
      <vt:lpstr>MVaR_Pct</vt:lpstr>
      <vt:lpstr>MVaR_Both</vt:lpstr>
      <vt:lpstr>iVaR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Q1_MVaR</vt:lpstr>
      <vt:lpstr>FX_Corporate</vt:lpstr>
      <vt:lpstr>DiscussionQuestion</vt:lpstr>
      <vt:lpstr>Case</vt:lpstr>
      <vt:lpstr>Case_RiskWeights</vt:lpstr>
      <vt:lpstr>Case_Questions</vt:lpstr>
      <vt:lpstr>Case_AssetList</vt:lpstr>
      <vt:lpstr>Case Prices</vt:lpstr>
      <vt:lpstr>Case_Readings</vt:lpstr>
      <vt:lpstr>Case_WorkSpace</vt:lpstr>
      <vt:lpstr>Appendix</vt:lpstr>
      <vt:lpstr>PVariance1</vt:lpstr>
      <vt:lpstr>PVariance2</vt:lpstr>
      <vt:lpstr>PVariance3</vt:lpstr>
      <vt:lpstr>Delta_Reg</vt:lpstr>
      <vt:lpstr>SA_Calcs1</vt:lpstr>
      <vt:lpstr>SA_Calcs2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MVaR!covmat</vt:lpstr>
      <vt:lpstr>MVaR_Both!covmat</vt:lpstr>
      <vt:lpstr>MVaR_Pct!covmat</vt:lpstr>
      <vt:lpstr>covmat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mu</vt:lpstr>
      <vt:lpstr>PVariance1!RhoMat</vt:lpstr>
      <vt:lpstr>PVariance3!RhoMat</vt:lpstr>
      <vt:lpstr>RhoMat</vt:lpstr>
      <vt:lpstr>PVariance1!S</vt:lpstr>
      <vt:lpstr>PVariance3!S</vt:lpstr>
      <vt:lpstr>S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2025-02-11T04:36:42Z</dcterms:modified>
</cp:coreProperties>
</file>